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9A1B39B1-6DCD-434F-A490-E3965EF841AD}" xr6:coauthVersionLast="47" xr6:coauthVersionMax="47" xr10:uidLastSave="{00000000-0000-0000-0000-000000000000}"/>
  <bookViews>
    <workbookView xWindow="-120" yWindow="-120" windowWidth="29040" windowHeight="15720" tabRatio="907" firstSheet="3" activeTab="15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phauthuat!$A$6:$WWO$121</definedName>
    <definedName name="_xlnm._FilterDatabase" localSheetId="2" hidden="1">phauthuat_BHYT!$A$7:$WWY$152</definedName>
    <definedName name="_xlnm._FilterDatabase" localSheetId="9" hidden="1">tieuphau!$A$6:$K$113</definedName>
    <definedName name="_xlnm._FilterDatabase" localSheetId="7" hidden="1">'thu thuat'!$B$5:$I$642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57" l="1"/>
  <c r="G24" i="57"/>
  <c r="G30" i="57"/>
  <c r="G25" i="57" l="1"/>
  <c r="G26" i="57" s="1"/>
  <c r="D13" i="42"/>
  <c r="D7" i="42"/>
  <c r="E13" i="62"/>
  <c r="D20" i="56"/>
  <c r="D19" i="56"/>
  <c r="D18" i="56"/>
  <c r="D13" i="56"/>
  <c r="D9" i="56"/>
  <c r="D34" i="9"/>
  <c r="D28" i="9"/>
  <c r="D17" i="30"/>
  <c r="D8" i="30"/>
  <c r="D9" i="30"/>
  <c r="D10" i="30"/>
  <c r="D11" i="30"/>
  <c r="D12" i="30"/>
  <c r="D13" i="30"/>
  <c r="D14" i="30"/>
  <c r="D15" i="30"/>
  <c r="D16" i="30"/>
  <c r="D7" i="30"/>
  <c r="D16" i="7"/>
  <c r="K8" i="26"/>
  <c r="K9" i="26"/>
  <c r="K10" i="26"/>
  <c r="K11" i="26"/>
  <c r="K12" i="26"/>
  <c r="K13" i="26"/>
  <c r="K111" i="26" s="1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7" i="26"/>
  <c r="J111" i="26"/>
  <c r="F111" i="26"/>
  <c r="D17" i="7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7" i="1"/>
  <c r="I119" i="1"/>
  <c r="H640" i="41" l="1"/>
  <c r="G640" i="41"/>
  <c r="I639" i="41"/>
  <c r="J11" i="26"/>
  <c r="J17" i="26"/>
  <c r="H17" i="26"/>
  <c r="J18" i="26"/>
  <c r="J19" i="26"/>
  <c r="J20" i="26"/>
  <c r="J21" i="26"/>
  <c r="H21" i="26"/>
  <c r="J28" i="26"/>
  <c r="J29" i="26"/>
  <c r="J36" i="26"/>
  <c r="J42" i="26"/>
  <c r="H42" i="26"/>
  <c r="J48" i="26"/>
  <c r="J62" i="26"/>
  <c r="J66" i="26"/>
  <c r="J67" i="26"/>
  <c r="H67" i="26"/>
  <c r="J72" i="26"/>
  <c r="J73" i="26"/>
  <c r="J79" i="26"/>
  <c r="J82" i="26"/>
  <c r="H82" i="26"/>
  <c r="J88" i="26"/>
  <c r="J89" i="26"/>
  <c r="J96" i="26"/>
  <c r="J100" i="26"/>
  <c r="H100" i="26"/>
  <c r="J101" i="26"/>
  <c r="J105" i="26"/>
  <c r="J109" i="26"/>
  <c r="J110" i="26"/>
  <c r="H110" i="26"/>
  <c r="I598" i="41"/>
  <c r="I599" i="41"/>
  <c r="I600" i="41"/>
  <c r="I601" i="41"/>
  <c r="I602" i="41"/>
  <c r="I603" i="41"/>
  <c r="I604" i="41"/>
  <c r="I605" i="41"/>
  <c r="I606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H89" i="26" l="1"/>
  <c r="H73" i="26"/>
  <c r="H62" i="26"/>
  <c r="H29" i="26"/>
  <c r="H19" i="26"/>
  <c r="H18" i="26"/>
  <c r="H105" i="26"/>
  <c r="H101" i="26"/>
  <c r="H88" i="26"/>
  <c r="H72" i="26"/>
  <c r="H48" i="26"/>
  <c r="H109" i="26"/>
  <c r="H96" i="26"/>
  <c r="H79" i="26"/>
  <c r="H66" i="26"/>
  <c r="H36" i="26"/>
  <c r="H20" i="26"/>
  <c r="H11" i="26"/>
  <c r="H28" i="26"/>
  <c r="H119" i="1"/>
  <c r="L104" i="1"/>
  <c r="L114" i="1"/>
  <c r="N104" i="1"/>
  <c r="N114" i="1"/>
  <c r="P104" i="1"/>
  <c r="P114" i="1"/>
  <c r="Q104" i="1"/>
  <c r="Q114" i="1"/>
  <c r="J114" i="1" l="1"/>
  <c r="J104" i="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J92" i="26"/>
  <c r="J93" i="26"/>
  <c r="J94" i="26"/>
  <c r="J95" i="26"/>
  <c r="J97" i="26"/>
  <c r="J98" i="26"/>
  <c r="J99" i="26"/>
  <c r="J102" i="26"/>
  <c r="J103" i="26"/>
  <c r="J104" i="26"/>
  <c r="J106" i="26"/>
  <c r="J107" i="26"/>
  <c r="J108" i="26"/>
  <c r="Q58" i="1"/>
  <c r="Q59" i="1"/>
  <c r="Q60" i="1"/>
  <c r="Q61" i="1"/>
  <c r="Q62" i="1"/>
  <c r="Q63" i="1"/>
  <c r="Q64" i="1"/>
  <c r="Q65" i="1"/>
  <c r="Q66" i="1"/>
  <c r="Q69" i="1"/>
  <c r="Q70" i="1"/>
  <c r="Q71" i="1"/>
  <c r="Q72" i="1"/>
  <c r="Q73" i="1"/>
  <c r="Q74" i="1"/>
  <c r="Q75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8" i="1"/>
  <c r="Q101" i="1"/>
  <c r="Q102" i="1"/>
  <c r="Q103" i="1"/>
  <c r="Q105" i="1"/>
  <c r="Q107" i="1"/>
  <c r="Q108" i="1"/>
  <c r="Q30" i="1"/>
  <c r="Q36" i="1"/>
  <c r="Q51" i="1"/>
  <c r="Q106" i="1"/>
  <c r="P59" i="1"/>
  <c r="P60" i="1"/>
  <c r="P61" i="1"/>
  <c r="P62" i="1"/>
  <c r="P63" i="1"/>
  <c r="P64" i="1"/>
  <c r="P65" i="1"/>
  <c r="P66" i="1"/>
  <c r="P69" i="1"/>
  <c r="P70" i="1"/>
  <c r="P71" i="1"/>
  <c r="P72" i="1"/>
  <c r="P73" i="1"/>
  <c r="P74" i="1"/>
  <c r="P75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8" i="1"/>
  <c r="P101" i="1"/>
  <c r="P102" i="1"/>
  <c r="P103" i="1"/>
  <c r="P105" i="1"/>
  <c r="P107" i="1"/>
  <c r="P108" i="1"/>
  <c r="P30" i="1"/>
  <c r="P36" i="1"/>
  <c r="P51" i="1"/>
  <c r="P106" i="1"/>
  <c r="P109" i="1"/>
  <c r="N59" i="1"/>
  <c r="N60" i="1"/>
  <c r="N61" i="1"/>
  <c r="N62" i="1"/>
  <c r="N63" i="1"/>
  <c r="N64" i="1"/>
  <c r="N65" i="1"/>
  <c r="N66" i="1"/>
  <c r="N69" i="1"/>
  <c r="N70" i="1"/>
  <c r="N71" i="1"/>
  <c r="N72" i="1"/>
  <c r="N73" i="1"/>
  <c r="N74" i="1"/>
  <c r="N75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8" i="1"/>
  <c r="N101" i="1"/>
  <c r="N102" i="1"/>
  <c r="N103" i="1"/>
  <c r="N105" i="1"/>
  <c r="N107" i="1"/>
  <c r="N108" i="1"/>
  <c r="N30" i="1"/>
  <c r="N36" i="1"/>
  <c r="L59" i="1"/>
  <c r="L60" i="1"/>
  <c r="L61" i="1"/>
  <c r="L62" i="1"/>
  <c r="L63" i="1"/>
  <c r="L64" i="1"/>
  <c r="L65" i="1"/>
  <c r="L66" i="1"/>
  <c r="L69" i="1"/>
  <c r="L70" i="1"/>
  <c r="L71" i="1"/>
  <c r="L72" i="1"/>
  <c r="L73" i="1"/>
  <c r="L74" i="1"/>
  <c r="L75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8" i="1"/>
  <c r="L101" i="1"/>
  <c r="L102" i="1"/>
  <c r="L103" i="1"/>
  <c r="L105" i="1"/>
  <c r="L107" i="1"/>
  <c r="L108" i="1"/>
  <c r="L30" i="1"/>
  <c r="L36" i="1"/>
  <c r="L51" i="1"/>
  <c r="L106" i="1"/>
  <c r="H106" i="26" l="1"/>
  <c r="H94" i="26"/>
  <c r="H104" i="26"/>
  <c r="H93" i="26"/>
  <c r="H92" i="26"/>
  <c r="H108" i="26"/>
  <c r="H107" i="26"/>
  <c r="H95" i="26"/>
  <c r="J80" i="1"/>
  <c r="J96" i="1"/>
  <c r="J88" i="1"/>
  <c r="J61" i="1"/>
  <c r="J95" i="1"/>
  <c r="J87" i="1"/>
  <c r="J79" i="1"/>
  <c r="J70" i="1"/>
  <c r="J60" i="1"/>
  <c r="J30" i="1"/>
  <c r="J71" i="1"/>
  <c r="J107" i="1"/>
  <c r="J94" i="1"/>
  <c r="J78" i="1"/>
  <c r="J59" i="1"/>
  <c r="H103" i="26"/>
  <c r="H102" i="26"/>
  <c r="H99" i="26"/>
  <c r="H98" i="26"/>
  <c r="H97" i="26"/>
  <c r="J86" i="1"/>
  <c r="J69" i="1"/>
  <c r="J108" i="1"/>
  <c r="J36" i="1"/>
  <c r="J89" i="1"/>
  <c r="J72" i="1"/>
  <c r="J98" i="1"/>
  <c r="J81" i="1"/>
  <c r="J62" i="1"/>
  <c r="J105" i="1"/>
  <c r="J66" i="1"/>
  <c r="J103" i="1"/>
  <c r="J92" i="1"/>
  <c r="J84" i="1"/>
  <c r="J75" i="1"/>
  <c r="J65" i="1"/>
  <c r="J85" i="1"/>
  <c r="J102" i="1"/>
  <c r="J91" i="1"/>
  <c r="J83" i="1"/>
  <c r="J74" i="1"/>
  <c r="J64" i="1"/>
  <c r="J93" i="1"/>
  <c r="J77" i="1"/>
  <c r="J101" i="1"/>
  <c r="J90" i="1"/>
  <c r="J82" i="1"/>
  <c r="J73" i="1"/>
  <c r="J63" i="1"/>
  <c r="K98" i="38" l="1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K119" i="38"/>
  <c r="K120" i="38"/>
  <c r="K121" i="38"/>
  <c r="K122" i="38"/>
  <c r="K123" i="38"/>
  <c r="K124" i="38"/>
  <c r="K125" i="38"/>
  <c r="K126" i="38"/>
  <c r="K127" i="38"/>
  <c r="K128" i="38"/>
  <c r="K129" i="38"/>
  <c r="K130" i="38"/>
  <c r="K131" i="38"/>
  <c r="K132" i="38"/>
  <c r="K133" i="38"/>
  <c r="K134" i="38"/>
  <c r="K135" i="38"/>
  <c r="K136" i="38"/>
  <c r="K137" i="38"/>
  <c r="K138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I147" i="38"/>
  <c r="I148" i="38"/>
  <c r="I149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M121" i="38"/>
  <c r="M122" i="38"/>
  <c r="M123" i="38"/>
  <c r="M124" i="38"/>
  <c r="M125" i="38"/>
  <c r="M12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139" i="38"/>
  <c r="K140" i="38"/>
  <c r="K141" i="38"/>
  <c r="K142" i="38"/>
  <c r="K143" i="38"/>
  <c r="K144" i="38"/>
  <c r="K145" i="38"/>
  <c r="K146" i="38"/>
  <c r="K147" i="38"/>
  <c r="K148" i="38"/>
  <c r="K149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147" i="38"/>
  <c r="M148" i="38"/>
  <c r="M149" i="38"/>
  <c r="N140" i="38" l="1"/>
  <c r="N132" i="38"/>
  <c r="N124" i="38"/>
  <c r="N116" i="38"/>
  <c r="N108" i="38"/>
  <c r="N100" i="38"/>
  <c r="N112" i="38"/>
  <c r="N104" i="38"/>
  <c r="N77" i="38"/>
  <c r="N147" i="38"/>
  <c r="N96" i="38"/>
  <c r="N138" i="38"/>
  <c r="N130" i="38"/>
  <c r="N122" i="38"/>
  <c r="N88" i="38"/>
  <c r="N139" i="38"/>
  <c r="N135" i="38"/>
  <c r="N119" i="38"/>
  <c r="N111" i="38"/>
  <c r="N103" i="38"/>
  <c r="N146" i="38"/>
  <c r="N114" i="38"/>
  <c r="N106" i="38"/>
  <c r="N98" i="38"/>
  <c r="N131" i="38"/>
  <c r="N123" i="38"/>
  <c r="N107" i="38"/>
  <c r="N99" i="38"/>
  <c r="N109" i="38"/>
  <c r="N79" i="38"/>
  <c r="N110" i="38"/>
  <c r="N133" i="38"/>
  <c r="N127" i="38"/>
  <c r="N115" i="38"/>
  <c r="N117" i="38"/>
  <c r="N125" i="38"/>
  <c r="N101" i="38"/>
  <c r="N87" i="38"/>
  <c r="N143" i="38"/>
  <c r="N141" i="38"/>
  <c r="N145" i="38"/>
  <c r="N137" i="38"/>
  <c r="N129" i="38"/>
  <c r="N121" i="38"/>
  <c r="N113" i="38"/>
  <c r="N105" i="38"/>
  <c r="N144" i="38"/>
  <c r="N136" i="38"/>
  <c r="N128" i="38"/>
  <c r="N120" i="38"/>
  <c r="N142" i="38"/>
  <c r="N134" i="38"/>
  <c r="N126" i="38"/>
  <c r="N118" i="38"/>
  <c r="N102" i="38"/>
  <c r="N93" i="38"/>
  <c r="N95" i="38"/>
  <c r="N86" i="38"/>
  <c r="N85" i="38"/>
  <c r="N80" i="38"/>
  <c r="N94" i="38"/>
  <c r="N78" i="38"/>
  <c r="N92" i="38"/>
  <c r="N84" i="38"/>
  <c r="N83" i="38"/>
  <c r="N90" i="38"/>
  <c r="N82" i="38"/>
  <c r="N89" i="38"/>
  <c r="N91" i="38"/>
  <c r="N97" i="38"/>
  <c r="N81" i="38"/>
  <c r="G15" i="57" l="1"/>
  <c r="G16" i="57"/>
  <c r="G17" i="57" s="1"/>
  <c r="G9" i="58"/>
  <c r="H7" i="58"/>
  <c r="H8" i="58"/>
  <c r="E30" i="57" l="1"/>
  <c r="G18" i="57"/>
  <c r="E20" i="57" s="1"/>
  <c r="E23" i="57" l="1"/>
  <c r="E25" i="57"/>
  <c r="E22" i="57"/>
  <c r="E21" i="57"/>
  <c r="E29" i="57"/>
  <c r="E28" i="57"/>
  <c r="E27" i="57"/>
  <c r="E24" i="57"/>
  <c r="E31" i="57" l="1"/>
  <c r="E17" i="32"/>
  <c r="G17" i="32" s="1"/>
  <c r="E16" i="32"/>
  <c r="G16" i="32" s="1"/>
  <c r="D21" i="56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F17" i="32" l="1"/>
  <c r="F16" i="32"/>
  <c r="J10" i="26" l="1"/>
  <c r="J12" i="26"/>
  <c r="J13" i="26"/>
  <c r="J31" i="26"/>
  <c r="J33" i="26"/>
  <c r="J34" i="26"/>
  <c r="J35" i="26"/>
  <c r="J38" i="26"/>
  <c r="J41" i="26"/>
  <c r="J43" i="26"/>
  <c r="J57" i="26"/>
  <c r="J59" i="26"/>
  <c r="J61" i="26"/>
  <c r="J65" i="26"/>
  <c r="J69" i="26"/>
  <c r="J85" i="26"/>
  <c r="J86" i="26"/>
  <c r="J8" i="26"/>
  <c r="J14" i="26"/>
  <c r="J22" i="26"/>
  <c r="J58" i="26"/>
  <c r="J81" i="26"/>
  <c r="H57" i="26" l="1"/>
  <c r="H13" i="26"/>
  <c r="H31" i="26"/>
  <c r="H85" i="26"/>
  <c r="H38" i="26"/>
  <c r="H22" i="26"/>
  <c r="H12" i="26"/>
  <c r="H59" i="26"/>
  <c r="H34" i="26"/>
  <c r="H81" i="26"/>
  <c r="H43" i="26"/>
  <c r="H14" i="26"/>
  <c r="H35" i="26"/>
  <c r="H65" i="26"/>
  <c r="H69" i="26"/>
  <c r="H8" i="26"/>
  <c r="H58" i="26"/>
  <c r="H86" i="26"/>
  <c r="H41" i="26"/>
  <c r="H10" i="26"/>
  <c r="H33" i="26"/>
  <c r="H61" i="26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J26" i="26" l="1"/>
  <c r="J27" i="26"/>
  <c r="J32" i="26"/>
  <c r="J39" i="26"/>
  <c r="J47" i="26"/>
  <c r="J60" i="26"/>
  <c r="J63" i="26"/>
  <c r="J64" i="26"/>
  <c r="J70" i="26"/>
  <c r="J75" i="26"/>
  <c r="J76" i="26"/>
  <c r="J77" i="26"/>
  <c r="J78" i="26"/>
  <c r="J80" i="26"/>
  <c r="L67" i="1"/>
  <c r="L68" i="1"/>
  <c r="L76" i="1"/>
  <c r="L97" i="1"/>
  <c r="L99" i="1"/>
  <c r="L100" i="1"/>
  <c r="L110" i="1"/>
  <c r="L111" i="1"/>
  <c r="L112" i="1"/>
  <c r="L113" i="1"/>
  <c r="L116" i="1"/>
  <c r="L117" i="1"/>
  <c r="L118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7" i="1"/>
  <c r="D20" i="9" s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2" i="1"/>
  <c r="L53" i="1"/>
  <c r="L54" i="1"/>
  <c r="L55" i="1"/>
  <c r="L56" i="1"/>
  <c r="L57" i="1"/>
  <c r="L58" i="1"/>
  <c r="L109" i="1"/>
  <c r="N67" i="1"/>
  <c r="N68" i="1"/>
  <c r="N76" i="1"/>
  <c r="N97" i="1"/>
  <c r="N99" i="1"/>
  <c r="N100" i="1"/>
  <c r="N110" i="1"/>
  <c r="N111" i="1"/>
  <c r="N112" i="1"/>
  <c r="N113" i="1"/>
  <c r="N116" i="1"/>
  <c r="N117" i="1"/>
  <c r="N118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1" i="1"/>
  <c r="N32" i="1"/>
  <c r="N33" i="1"/>
  <c r="N34" i="1"/>
  <c r="N3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2" i="1"/>
  <c r="N53" i="1"/>
  <c r="N54" i="1"/>
  <c r="N55" i="1"/>
  <c r="N56" i="1"/>
  <c r="N57" i="1"/>
  <c r="N58" i="1"/>
  <c r="N51" i="1"/>
  <c r="J51" i="1" s="1"/>
  <c r="N106" i="1"/>
  <c r="N109" i="1"/>
  <c r="P67" i="1"/>
  <c r="P68" i="1"/>
  <c r="P76" i="1"/>
  <c r="P97" i="1"/>
  <c r="P99" i="1"/>
  <c r="P100" i="1"/>
  <c r="P110" i="1"/>
  <c r="P111" i="1"/>
  <c r="P112" i="1"/>
  <c r="P113" i="1"/>
  <c r="P116" i="1"/>
  <c r="P117" i="1"/>
  <c r="P118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4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2" i="1"/>
  <c r="P53" i="1"/>
  <c r="P54" i="1"/>
  <c r="P55" i="1"/>
  <c r="P56" i="1"/>
  <c r="P57" i="1"/>
  <c r="P58" i="1"/>
  <c r="Q67" i="1"/>
  <c r="Q68" i="1"/>
  <c r="Q76" i="1"/>
  <c r="Q97" i="1"/>
  <c r="Q99" i="1"/>
  <c r="Q100" i="1"/>
  <c r="Q110" i="1"/>
  <c r="Q111" i="1"/>
  <c r="Q112" i="1"/>
  <c r="Q113" i="1"/>
  <c r="Q116" i="1"/>
  <c r="Q117" i="1"/>
  <c r="Q118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1" i="1"/>
  <c r="Q32" i="1"/>
  <c r="Q33" i="1"/>
  <c r="Q34" i="1"/>
  <c r="Q35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2" i="1"/>
  <c r="Q53" i="1"/>
  <c r="Q54" i="1"/>
  <c r="Q55" i="1"/>
  <c r="Q56" i="1"/>
  <c r="Q57" i="1"/>
  <c r="Q109" i="1"/>
  <c r="D18" i="9" l="1"/>
  <c r="E19" i="32" s="1"/>
  <c r="G19" i="32" s="1"/>
  <c r="D19" i="9"/>
  <c r="D17" i="9"/>
  <c r="D23" i="9"/>
  <c r="D22" i="9"/>
  <c r="J109" i="1"/>
  <c r="J106" i="1"/>
  <c r="D26" i="9"/>
  <c r="D27" i="9"/>
  <c r="E28" i="32" s="1"/>
  <c r="G28" i="32" s="1"/>
  <c r="F28" i="32" s="1"/>
  <c r="J57" i="1"/>
  <c r="J48" i="1"/>
  <c r="J40" i="1"/>
  <c r="J31" i="1"/>
  <c r="J22" i="1"/>
  <c r="J14" i="1"/>
  <c r="J118" i="1"/>
  <c r="J99" i="1"/>
  <c r="J58" i="1"/>
  <c r="J49" i="1"/>
  <c r="J41" i="1"/>
  <c r="J32" i="1"/>
  <c r="J23" i="1"/>
  <c r="J15" i="1"/>
  <c r="J7" i="1"/>
  <c r="J100" i="1"/>
  <c r="H63" i="26"/>
  <c r="H60" i="26"/>
  <c r="H77" i="26"/>
  <c r="H47" i="26"/>
  <c r="H64" i="26"/>
  <c r="H26" i="26"/>
  <c r="J21" i="1"/>
  <c r="J39" i="1"/>
  <c r="J117" i="1"/>
  <c r="J38" i="1"/>
  <c r="J12" i="1"/>
  <c r="J45" i="1"/>
  <c r="J27" i="1"/>
  <c r="J11" i="1"/>
  <c r="J35" i="1"/>
  <c r="J26" i="1"/>
  <c r="J18" i="1"/>
  <c r="J10" i="1"/>
  <c r="J112" i="1"/>
  <c r="J67" i="1"/>
  <c r="J56" i="1"/>
  <c r="J29" i="1"/>
  <c r="J97" i="1"/>
  <c r="J55" i="1"/>
  <c r="J28" i="1"/>
  <c r="J116" i="1"/>
  <c r="J37" i="1"/>
  <c r="J113" i="1"/>
  <c r="J44" i="1"/>
  <c r="J52" i="1"/>
  <c r="J43" i="1"/>
  <c r="J34" i="1"/>
  <c r="J25" i="1"/>
  <c r="J17" i="1"/>
  <c r="J9" i="1"/>
  <c r="J111" i="1"/>
  <c r="J47" i="1"/>
  <c r="J13" i="1"/>
  <c r="J46" i="1"/>
  <c r="J20" i="1"/>
  <c r="J76" i="1"/>
  <c r="J54" i="1"/>
  <c r="J19" i="1"/>
  <c r="J68" i="1"/>
  <c r="J53" i="1"/>
  <c r="J50" i="1"/>
  <c r="J42" i="1"/>
  <c r="J33" i="1"/>
  <c r="J24" i="1"/>
  <c r="J16" i="1"/>
  <c r="J8" i="1"/>
  <c r="J110" i="1"/>
  <c r="H76" i="26"/>
  <c r="H78" i="26"/>
  <c r="H70" i="26"/>
  <c r="H32" i="26"/>
  <c r="H27" i="26"/>
  <c r="H80" i="26"/>
  <c r="H75" i="26"/>
  <c r="H39" i="26"/>
  <c r="J56" i="26"/>
  <c r="J90" i="26"/>
  <c r="J37" i="26"/>
  <c r="J91" i="26"/>
  <c r="F19" i="32" l="1"/>
  <c r="E18" i="32"/>
  <c r="E18" i="62"/>
  <c r="G18" i="62" s="1"/>
  <c r="D16" i="9"/>
  <c r="D14" i="9"/>
  <c r="E24" i="32"/>
  <c r="G24" i="32" s="1"/>
  <c r="F24" i="32" s="1"/>
  <c r="D15" i="9"/>
  <c r="H56" i="26"/>
  <c r="H91" i="26"/>
  <c r="H37" i="26"/>
  <c r="D14" i="7" s="1"/>
  <c r="H90" i="26"/>
  <c r="K70" i="38"/>
  <c r="K71" i="38"/>
  <c r="K72" i="38"/>
  <c r="K73" i="38"/>
  <c r="K74" i="38"/>
  <c r="K75" i="38"/>
  <c r="K76" i="38"/>
  <c r="I70" i="38"/>
  <c r="I71" i="38"/>
  <c r="I72" i="38"/>
  <c r="I73" i="38"/>
  <c r="I74" i="38"/>
  <c r="I75" i="38"/>
  <c r="I76" i="38"/>
  <c r="M70" i="38"/>
  <c r="M71" i="38"/>
  <c r="M72" i="38"/>
  <c r="M73" i="38"/>
  <c r="M74" i="38"/>
  <c r="M75" i="38"/>
  <c r="M76" i="38"/>
  <c r="N148" i="38" l="1"/>
  <c r="N71" i="38"/>
  <c r="N149" i="38"/>
  <c r="N74" i="38"/>
  <c r="N73" i="38"/>
  <c r="N70" i="38"/>
  <c r="N72" i="38"/>
  <c r="N76" i="38"/>
  <c r="N75" i="38"/>
  <c r="J40" i="26" l="1"/>
  <c r="J74" i="26"/>
  <c r="J71" i="26"/>
  <c r="J44" i="26"/>
  <c r="J51" i="26"/>
  <c r="J23" i="26"/>
  <c r="J83" i="26"/>
  <c r="J50" i="26"/>
  <c r="J49" i="26"/>
  <c r="J54" i="26"/>
  <c r="J7" i="26"/>
  <c r="J16" i="26"/>
  <c r="J84" i="26"/>
  <c r="J15" i="26"/>
  <c r="J87" i="26"/>
  <c r="J25" i="26"/>
  <c r="J68" i="26"/>
  <c r="J30" i="26"/>
  <c r="H23" i="26" l="1"/>
  <c r="H16" i="26"/>
  <c r="H50" i="26"/>
  <c r="H44" i="26"/>
  <c r="H40" i="26"/>
  <c r="H68" i="26"/>
  <c r="H84" i="26"/>
  <c r="H7" i="26"/>
  <c r="H71" i="26"/>
  <c r="D13" i="7" s="1"/>
  <c r="H15" i="26"/>
  <c r="H54" i="26"/>
  <c r="H87" i="26"/>
  <c r="H51" i="26"/>
  <c r="H25" i="26"/>
  <c r="H74" i="26"/>
  <c r="H30" i="26"/>
  <c r="H49" i="26"/>
  <c r="H83" i="26"/>
  <c r="E15" i="32" l="1"/>
  <c r="G15" i="32" s="1"/>
  <c r="F15" i="32" s="1"/>
  <c r="E15" i="62"/>
  <c r="G15" i="62" s="1"/>
  <c r="F15" i="62" s="1"/>
  <c r="H6" i="58" l="1"/>
  <c r="H9" i="58" s="1"/>
  <c r="J24" i="26" l="1"/>
  <c r="J53" i="26"/>
  <c r="J55" i="26"/>
  <c r="H55" i="26" s="1"/>
  <c r="H53" i="26" l="1"/>
  <c r="H24" i="26"/>
  <c r="E14" i="63" l="1"/>
  <c r="I7" i="41"/>
  <c r="I640" i="41" s="1"/>
  <c r="J52" i="26"/>
  <c r="J46" i="26"/>
  <c r="J45" i="26"/>
  <c r="H46" i="26" l="1"/>
  <c r="H45" i="26"/>
  <c r="D15" i="7" s="1"/>
  <c r="H52" i="26"/>
  <c r="D12" i="7"/>
  <c r="D7" i="7" l="1"/>
  <c r="R119" i="1" l="1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E20" i="40" s="1"/>
  <c r="E21" i="62" s="1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9" i="26"/>
  <c r="D10" i="42" l="1"/>
  <c r="H9" i="26"/>
  <c r="D10" i="7" l="1"/>
  <c r="H111" i="26"/>
  <c r="D8" i="7"/>
  <c r="E9" i="62" s="1"/>
  <c r="G9" i="62" s="1"/>
  <c r="D11" i="42"/>
  <c r="D9" i="7"/>
  <c r="D11" i="7"/>
  <c r="L115" i="1"/>
  <c r="N115" i="1"/>
  <c r="P115" i="1"/>
  <c r="P119" i="1" l="1"/>
  <c r="D21" i="9"/>
  <c r="N119" i="1"/>
  <c r="D25" i="9"/>
  <c r="E26" i="32" s="1"/>
  <c r="G26" i="32" s="1"/>
  <c r="F26" i="32" s="1"/>
  <c r="L119" i="1"/>
  <c r="D24" i="9"/>
  <c r="E25" i="32" s="1"/>
  <c r="G25" i="32" s="1"/>
  <c r="F25" i="32" s="1"/>
  <c r="D12" i="42"/>
  <c r="D14" i="42" l="1"/>
  <c r="E22" i="32"/>
  <c r="E21" i="32"/>
  <c r="E20" i="32"/>
  <c r="E23" i="32"/>
  <c r="D15" i="42" l="1"/>
  <c r="G22" i="32"/>
  <c r="F22" i="32" s="1"/>
  <c r="G23" i="32"/>
  <c r="F23" i="32" s="1"/>
  <c r="G20" i="32"/>
  <c r="F20" i="32" s="1"/>
  <c r="G21" i="32"/>
  <c r="F21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 s="1"/>
  <c r="N52" i="38"/>
  <c r="N50" i="38"/>
  <c r="N48" i="38"/>
  <c r="N51" i="38"/>
  <c r="N49" i="38"/>
  <c r="Q115" i="1"/>
  <c r="Q119" i="1" s="1"/>
  <c r="J115" i="1" l="1"/>
  <c r="F9" i="62"/>
  <c r="J119" i="1" l="1"/>
  <c r="D13" i="9"/>
  <c r="D18" i="7"/>
  <c r="E14" i="62" l="1"/>
  <c r="G14" i="62" s="1"/>
  <c r="F14" i="62" s="1"/>
  <c r="E14" i="32"/>
  <c r="G14" i="32" s="1"/>
  <c r="F14" i="32" s="1"/>
  <c r="D19" i="7"/>
  <c r="D20" i="7" s="1"/>
  <c r="D21" i="7" s="1"/>
  <c r="D22" i="7" s="1"/>
  <c r="D23" i="7" s="1"/>
  <c r="D24" i="7" l="1"/>
  <c r="D25" i="7" s="1"/>
  <c r="D8" i="9" l="1"/>
  <c r="D26" i="7"/>
  <c r="D27" i="7" s="1"/>
  <c r="D10" i="9"/>
  <c r="D12" i="9"/>
  <c r="D9" i="9"/>
  <c r="D11" i="9"/>
  <c r="E10" i="62" l="1"/>
  <c r="E10" i="32"/>
  <c r="E11" i="32"/>
  <c r="E13" i="32"/>
  <c r="E12" i="62"/>
  <c r="E12" i="32"/>
  <c r="E8" i="32"/>
  <c r="G8" i="32" s="1"/>
  <c r="D7" i="9"/>
  <c r="E7" i="62" l="1"/>
  <c r="G7" i="62" s="1"/>
  <c r="E7" i="32"/>
  <c r="G13" i="32"/>
  <c r="F13" i="32" s="1"/>
  <c r="G12" i="32"/>
  <c r="F12" i="32" s="1"/>
  <c r="G7" i="32" l="1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E25" i="40" s="1"/>
  <c r="E26" i="62" s="1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E16" i="40" s="1"/>
  <c r="K22" i="38"/>
  <c r="K23" i="38"/>
  <c r="K24" i="38"/>
  <c r="K25" i="38"/>
  <c r="K26" i="38"/>
  <c r="K27" i="38"/>
  <c r="K28" i="38"/>
  <c r="E17" i="40" s="1"/>
  <c r="F17" i="60" s="1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14" i="40" l="1"/>
  <c r="F16" i="60" s="1"/>
  <c r="G26" i="62"/>
  <c r="F26" i="62" s="1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M20" i="38"/>
  <c r="E15" i="40" s="1"/>
  <c r="M21" i="38"/>
  <c r="M22" i="38"/>
  <c r="N19" i="38" l="1"/>
  <c r="F7" i="62"/>
  <c r="N22" i="38"/>
  <c r="N20" i="38"/>
  <c r="N21" i="38"/>
  <c r="M15" i="38" l="1"/>
  <c r="M16" i="38"/>
  <c r="E22" i="40" s="1"/>
  <c r="M17" i="38"/>
  <c r="M18" i="38"/>
  <c r="E21" i="40" s="1"/>
  <c r="E22" i="62" s="1"/>
  <c r="G10" i="62" l="1"/>
  <c r="F10" i="62" s="1"/>
  <c r="N16" i="38"/>
  <c r="N15" i="38"/>
  <c r="N17" i="38"/>
  <c r="N18" i="38"/>
  <c r="E9" i="32"/>
  <c r="G9" i="32" l="1"/>
  <c r="M9" i="38"/>
  <c r="M10" i="38"/>
  <c r="E27" i="40" s="1"/>
  <c r="M11" i="38"/>
  <c r="E24" i="40" s="1"/>
  <c r="E25" i="62" s="1"/>
  <c r="M12" i="38"/>
  <c r="M13" i="38"/>
  <c r="E26" i="40" s="1"/>
  <c r="M14" i="38"/>
  <c r="E18" i="40" s="1"/>
  <c r="M8" i="38"/>
  <c r="K8" i="38"/>
  <c r="K150" i="38" s="1"/>
  <c r="I31" i="60" l="1"/>
  <c r="F14" i="60" s="1"/>
  <c r="E27" i="62"/>
  <c r="I30" i="60"/>
  <c r="E27" i="32"/>
  <c r="G27" i="32" s="1"/>
  <c r="F27" i="32" s="1"/>
  <c r="G22" i="62"/>
  <c r="F22" i="62" s="1"/>
  <c r="E19" i="40"/>
  <c r="E20" i="62" s="1"/>
  <c r="E16" i="62"/>
  <c r="G16" i="62" s="1"/>
  <c r="F16" i="62" s="1"/>
  <c r="G25" i="62"/>
  <c r="F25" i="62" s="1"/>
  <c r="E23" i="40"/>
  <c r="E19" i="62"/>
  <c r="G19" i="62" s="1"/>
  <c r="M150" i="38"/>
  <c r="E13" i="40"/>
  <c r="F13" i="60" s="1"/>
  <c r="E12" i="40"/>
  <c r="F12" i="60" s="1"/>
  <c r="N9" i="38"/>
  <c r="N12" i="38"/>
  <c r="N10" i="38"/>
  <c r="N14" i="38"/>
  <c r="N13" i="38"/>
  <c r="N11" i="38"/>
  <c r="I8" i="38"/>
  <c r="I150" i="38" s="1"/>
  <c r="E17" i="62" l="1"/>
  <c r="G17" i="62" s="1"/>
  <c r="F17" i="62" s="1"/>
  <c r="F15" i="60"/>
  <c r="I18" i="60"/>
  <c r="E24" i="62"/>
  <c r="G24" i="62" s="1"/>
  <c r="G27" i="62"/>
  <c r="F27" i="62" s="1"/>
  <c r="G13" i="62"/>
  <c r="F13" i="62" s="1"/>
  <c r="E11" i="62"/>
  <c r="G18" i="32"/>
  <c r="F18" i="32" s="1"/>
  <c r="I28" i="60"/>
  <c r="G21" i="62"/>
  <c r="F19" i="62"/>
  <c r="E23" i="62"/>
  <c r="G23" i="62" s="1"/>
  <c r="E10" i="60"/>
  <c r="E11" i="40"/>
  <c r="E11" i="60"/>
  <c r="F11" i="60" s="1"/>
  <c r="E7" i="60"/>
  <c r="E9" i="60"/>
  <c r="F9" i="60" s="1"/>
  <c r="E8" i="60"/>
  <c r="E7" i="40"/>
  <c r="E10" i="40"/>
  <c r="N8" i="38"/>
  <c r="N150" i="38" s="1"/>
  <c r="E8" i="40"/>
  <c r="F24" i="62" l="1"/>
  <c r="F21" i="62"/>
  <c r="F23" i="62"/>
  <c r="G20" i="62"/>
  <c r="F20" i="62" s="1"/>
  <c r="E8" i="62"/>
  <c r="F8" i="60"/>
  <c r="F18" i="62"/>
  <c r="F10" i="60"/>
  <c r="G11" i="62"/>
  <c r="G12" i="62"/>
  <c r="F12" i="62" s="1"/>
  <c r="F7" i="60"/>
  <c r="E32" i="60"/>
  <c r="G8" i="62" l="1"/>
  <c r="F8" i="62" s="1"/>
  <c r="F11" i="62"/>
  <c r="F32" i="60"/>
  <c r="G11" i="32"/>
  <c r="F39" i="62" l="1"/>
  <c r="E9" i="40" l="1"/>
  <c r="E28" i="40" s="1"/>
  <c r="G10" i="32" l="1"/>
  <c r="F10" i="32" s="1"/>
  <c r="F17" i="42" l="1"/>
  <c r="E7" i="30"/>
  <c r="E8" i="30"/>
  <c r="F11" i="32" l="1"/>
  <c r="F9" i="32" l="1"/>
  <c r="F8" i="32" l="1"/>
  <c r="F7" i="32" l="1"/>
  <c r="F39" i="32" l="1"/>
  <c r="D29" i="9" l="1"/>
  <c r="D30" i="9" s="1"/>
  <c r="D31" i="9" s="1"/>
  <c r="D32" i="9" s="1"/>
  <c r="D33" i="9" s="1"/>
  <c r="D35" i="9" s="1"/>
  <c r="D36" i="9" s="1"/>
  <c r="D37" i="9" s="1"/>
  <c r="E38" i="62" l="1"/>
  <c r="D38" i="9"/>
  <c r="D44" i="9" s="1"/>
  <c r="G27" i="57"/>
  <c r="D20" i="57" s="1"/>
  <c r="E28" i="62" l="1"/>
  <c r="E35" i="62" s="1"/>
  <c r="G35" i="62" s="1"/>
  <c r="D26" i="57"/>
  <c r="E38" i="32"/>
  <c r="G38" i="32" s="1"/>
  <c r="G38" i="62"/>
  <c r="D21" i="57"/>
  <c r="E29" i="62" s="1"/>
  <c r="D28" i="57"/>
  <c r="D24" i="57"/>
  <c r="E31" i="62" s="1"/>
  <c r="D23" i="57"/>
  <c r="D25" i="57"/>
  <c r="E29" i="32"/>
  <c r="D27" i="57"/>
  <c r="D22" i="57"/>
  <c r="E30" i="62" s="1"/>
  <c r="E37" i="62" l="1"/>
  <c r="E34" i="62"/>
  <c r="G34" i="62" s="1"/>
  <c r="E36" i="62"/>
  <c r="E32" i="62"/>
  <c r="E33" i="62"/>
  <c r="G33" i="62"/>
  <c r="E34" i="32"/>
  <c r="G34" i="32" s="1"/>
  <c r="G29" i="32"/>
  <c r="E31" i="32"/>
  <c r="G31" i="32" s="1"/>
  <c r="G30" i="62"/>
  <c r="G31" i="62"/>
  <c r="E32" i="32"/>
  <c r="G32" i="32" s="1"/>
  <c r="E36" i="32"/>
  <c r="G36" i="32" s="1"/>
  <c r="G36" i="62"/>
  <c r="D29" i="57"/>
  <c r="G32" i="62"/>
  <c r="E33" i="32"/>
  <c r="G33" i="32" s="1"/>
  <c r="E30" i="32"/>
  <c r="G30" i="32" s="1"/>
  <c r="G29" i="62"/>
  <c r="G28" i="62"/>
  <c r="E35" i="32"/>
  <c r="G35" i="32" s="1"/>
  <c r="E39" i="62" l="1"/>
  <c r="E37" i="32"/>
  <c r="G37" i="32" s="1"/>
  <c r="G39" i="32" s="1"/>
  <c r="D31" i="57"/>
  <c r="E39" i="32" l="1"/>
  <c r="E44" i="32" s="1"/>
  <c r="G37" i="62"/>
  <c r="G39" i="62" s="1"/>
</calcChain>
</file>

<file path=xl/sharedStrings.xml><?xml version="1.0" encoding="utf-8"?>
<sst xmlns="http://schemas.openxmlformats.org/spreadsheetml/2006/main" count="5857" uniqueCount="885">
  <si>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</si>
  <si>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</si>
  <si>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</si>
  <si>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</si>
  <si>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</si>
  <si>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</si>
  <si>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</si>
  <si>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</si>
  <si>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</si>
  <si>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</si>
  <si>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</si>
  <si>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</si>
  <si>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</si>
  <si>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</si>
  <si>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</si>
  <si>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</si>
  <si>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</si>
  <si>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</si>
  <si>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</si>
  <si>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</si>
  <si>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</si>
  <si>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</si>
  <si>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</si>
  <si>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</si>
  <si>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</si>
  <si>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</si>
  <si>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</si>
  <si>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</si>
  <si>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</si>
  <si>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</si>
  <si>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</si>
  <si>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</si>
  <si>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</si>
  <si>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</si>
  <si>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</si>
  <si>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</si>
  <si>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</si>
  <si>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</si>
  <si>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</si>
  <si>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</si>
  <si>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</si>
  <si>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</si>
  <si>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</si>
  <si>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</si>
  <si>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</si>
  <si>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</si>
  <si>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</si>
  <si>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</si>
  <si>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</si>
  <si>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</si>
  <si>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</si>
  <si>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</si>
  <si>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</si>
  <si>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</si>
  <si>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</si>
  <si>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</si>
  <si>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</si>
  <si>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</si>
  <si>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</si>
  <si>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</si>
  <si>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</si>
  <si>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</si>
  <si>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</si>
  <si>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</si>
  <si>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</si>
  <si>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</si>
  <si>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</si>
  <si>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</si>
  <si>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</si>
  <si>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</si>
  <si>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</si>
  <si>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</si>
  <si>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</si>
  <si>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</si>
  <si>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</si>
  <si>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</si>
  <si>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</si>
  <si>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</si>
  <si>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</si>
  <si>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</si>
  <si>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</si>
  <si>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</si>
  <si>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</si>
  <si>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</si>
  <si>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</si>
  <si>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</si>
  <si>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</si>
  <si>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</si>
  <si>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</si>
  <si>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</si>
  <si>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</si>
  <si>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</si>
  <si>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</si>
  <si>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</si>
  <si>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</si>
  <si>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</si>
  <si>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</si>
  <si>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</si>
  <si>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</si>
  <si>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</si>
  <si>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</si>
  <si>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</si>
  <si>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</si>
  <si>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</si>
  <si>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</si>
  <si>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</si>
  <si>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</si>
  <si>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</si>
  <si>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</si>
  <si>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</si>
  <si>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</si>
  <si>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</si>
  <si>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</si>
  <si>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</si>
  <si>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</si>
  <si>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</si>
  <si>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</si>
  <si>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</si>
  <si>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</si>
  <si>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</si>
  <si>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Cần Thơ, ngày 22 tháng 02 năm 2024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</si>
  <si>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</si>
  <si>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</si>
  <si>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</si>
  <si>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</si>
  <si>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</si>
  <si>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</si>
  <si>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</si>
  <si>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Văn Minh Khén</t>
  </si>
  <si>
    <t>Nguyễn Đông Khang</t>
  </si>
  <si>
    <t>Nguyễn Đình Luật</t>
  </si>
  <si>
    <t>Chọn bác sĩ phẫu thuật theo yêu cầu</t>
  </si>
  <si>
    <t>TÊN CLS</t>
  </si>
  <si>
    <t>68 Tuổi</t>
  </si>
  <si>
    <t>Nguyễn Lê Duy Anh</t>
  </si>
  <si>
    <t>Lê Kim Hoàn</t>
  </si>
  <si>
    <t>104882438347</t>
  </si>
  <si>
    <t>100883540104</t>
  </si>
  <si>
    <t>Nguyễn Trung Nhị</t>
  </si>
  <si>
    <t>Trần Trung Nghĩa</t>
  </si>
  <si>
    <t>Lê Nhỉ Khang</t>
  </si>
  <si>
    <t>Phạm Văn Hưởng</t>
  </si>
  <si>
    <t>ThS. Bs.Nguyễn Chí Nguyện</t>
  </si>
  <si>
    <t>ThS. Bs.CKII. Nguyễn Lê Hoan</t>
  </si>
  <si>
    <t>Ths.Bs.CKII. Nguyễn Lê Hoan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</si>
  <si>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</si>
  <si>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</si>
  <si>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</si>
  <si>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</si>
  <si>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</si>
  <si>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</si>
  <si>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BS.HOAN</t>
  </si>
  <si>
    <t>ThS. Bs.CKII.Nguyễn Lê Hoan</t>
  </si>
  <si>
    <t>58 Tuổi</t>
  </si>
  <si>
    <t>74 Tuổi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</si>
  <si>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</si>
  <si>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 xml:space="preserve"> </t>
  </si>
  <si>
    <t>DANH SÁCH LÃNH TIỀN THÙ LAO THÁNG 8/2025</t>
  </si>
  <si>
    <t>Cần Thơ, ngày 24 tháng 9 năm 2025</t>
  </si>
  <si>
    <t>Nguyễn Tư Thái Bảo</t>
  </si>
  <si>
    <t>Trần Nguyễn Anh Duy</t>
  </si>
  <si>
    <t>TT2</t>
  </si>
  <si>
    <t>Cần Thơ, ngày 21 tháng 10 năm 2025</t>
  </si>
  <si>
    <t>Nguyễn Văn Nghiêm</t>
  </si>
  <si>
    <t>Đỗ Thành Công</t>
  </si>
  <si>
    <t>Võ Ngọc Thiện</t>
  </si>
  <si>
    <t>Nguyễn Hoài Linh</t>
  </si>
  <si>
    <t>Nguyễn Hoài Đức</t>
  </si>
  <si>
    <t>108883113558</t>
  </si>
  <si>
    <t>102885267089</t>
  </si>
  <si>
    <t>101883256042</t>
  </si>
  <si>
    <t>KHX trên màn hình tăng sáng</t>
  </si>
  <si>
    <t>TTDB</t>
  </si>
  <si>
    <t>DTDB</t>
  </si>
  <si>
    <t>Cố định cột sống</t>
  </si>
  <si>
    <t>TT1</t>
  </si>
  <si>
    <t>Khâu phục hồi tổn thương gân duỗi</t>
  </si>
  <si>
    <t>PT thay toàn bộ khớp gối</t>
  </si>
  <si>
    <t>PTNS tái tạo dây chằng</t>
  </si>
  <si>
    <t>Bùi Châu Kiệt</t>
  </si>
  <si>
    <t>DT1</t>
  </si>
  <si>
    <t>Nguyễn Văn Quân</t>
  </si>
  <si>
    <t>PTNS cắt lọc khớp gối</t>
  </si>
  <si>
    <t>PT thay khớp háng bán phần</t>
  </si>
  <si>
    <t>Thay toàn bộ khớp háng</t>
  </si>
  <si>
    <t>LÃ THỊ TƠ</t>
  </si>
  <si>
    <t>NS tái tạo dây chằng</t>
  </si>
  <si>
    <t>15/10/2025</t>
  </si>
  <si>
    <t>Cắt u &gt; 10cm</t>
  </si>
  <si>
    <t>17/10/2025</t>
  </si>
  <si>
    <t>21/10/2025</t>
  </si>
  <si>
    <t>23/10/2025</t>
  </si>
  <si>
    <t>24/10/2025</t>
  </si>
  <si>
    <t>Trần Minh Trí</t>
  </si>
  <si>
    <t>PTNS khâu chóp xoay</t>
  </si>
  <si>
    <t>PT chuyển vạt che phủ phần mềm cuống mạch liền</t>
  </si>
  <si>
    <t>27/10/2025</t>
  </si>
  <si>
    <t>28/10/2025</t>
  </si>
  <si>
    <t>29/10/2025</t>
  </si>
  <si>
    <t>TOẢN</t>
  </si>
  <si>
    <t>HOAN</t>
  </si>
  <si>
    <t>NGUYỆN</t>
  </si>
  <si>
    <t>ĐIỀN</t>
  </si>
  <si>
    <t>V.TÂN</t>
  </si>
  <si>
    <t>SƠN</t>
  </si>
  <si>
    <t>DUY</t>
  </si>
  <si>
    <t>TẤN</t>
  </si>
  <si>
    <t>BẢO</t>
  </si>
  <si>
    <t>TUẤN</t>
  </si>
  <si>
    <t>LINH</t>
  </si>
  <si>
    <t>ĐỨC</t>
  </si>
  <si>
    <t>CÔNG</t>
  </si>
  <si>
    <t>NGHIÊM</t>
  </si>
  <si>
    <t>THIỆN</t>
  </si>
  <si>
    <t>THẠNH</t>
  </si>
  <si>
    <t>BÌNH</t>
  </si>
  <si>
    <t>KHÁNH</t>
  </si>
  <si>
    <t>Cắt lọc hoại tử ổ loét vết thương mạn tính</t>
  </si>
  <si>
    <t>DT2</t>
  </si>
  <si>
    <t>Lấy dụng cụ KHX</t>
  </si>
  <si>
    <t>Cắt lọc hoại tử ổ loét vết thương mãn tính</t>
  </si>
  <si>
    <t>PT cắt cụt chi</t>
  </si>
  <si>
    <t>Nguyễn Văn Thới</t>
  </si>
  <si>
    <t>PT vết thương phần mềm đơn giản</t>
  </si>
  <si>
    <t>TP</t>
  </si>
  <si>
    <t>KHX bàn ngón</t>
  </si>
  <si>
    <t>PT vết thương phần mềm phức tạp</t>
  </si>
  <si>
    <t>DƯƠNG</t>
  </si>
  <si>
    <t>61 Tuổi</t>
  </si>
  <si>
    <t>Tiêm khớp gối</t>
  </si>
  <si>
    <t>Hút dịch khớp gối</t>
  </si>
  <si>
    <t>53 Tuổi</t>
  </si>
  <si>
    <t>Hút ổ viêm/áp xe phần mềm</t>
  </si>
  <si>
    <t>32 Tuổi</t>
  </si>
  <si>
    <t>20 Tuổi</t>
  </si>
  <si>
    <t>42 Tuổi</t>
  </si>
  <si>
    <t>54 Tuổi</t>
  </si>
  <si>
    <t>Tiêm khớp vai</t>
  </si>
  <si>
    <t>56 Tuổi</t>
  </si>
  <si>
    <t>51 Tuổi</t>
  </si>
  <si>
    <t>76 Tuổi</t>
  </si>
  <si>
    <t>28 Tuổi</t>
  </si>
  <si>
    <t>57 Tuổi</t>
  </si>
  <si>
    <t>47 Tuổi</t>
  </si>
  <si>
    <t>22 Tuổi</t>
  </si>
  <si>
    <t xml:space="preserve"> Chích rạch nhọt, Apxe nhỏ dẫn lưu </t>
  </si>
  <si>
    <t>23 Tuổi</t>
  </si>
  <si>
    <t>55 Tuổi</t>
  </si>
  <si>
    <t xml:space="preserve"> Tiêm gân lồi cầu cánh tay trong/ngoài </t>
  </si>
  <si>
    <t>65 Tuổi</t>
  </si>
  <si>
    <t>NGUYỄN THỊ NGUYỆT</t>
  </si>
  <si>
    <t>31 Tuổi</t>
  </si>
  <si>
    <t>72 Tuổi</t>
  </si>
  <si>
    <t>BÙI THỊ ĐIỆP</t>
  </si>
  <si>
    <t>79 Tuổi</t>
  </si>
  <si>
    <t>44 Tuổi</t>
  </si>
  <si>
    <t>21 Tuổi</t>
  </si>
  <si>
    <t xml:space="preserve"> Mắt cá 1-2 thương tổn </t>
  </si>
  <si>
    <t>ĐẶNG HỮU RỚT</t>
  </si>
  <si>
    <t>Tiêm gân gấp ngón tay</t>
  </si>
  <si>
    <t xml:space="preserve"> Tiêm gân Dequervein </t>
  </si>
  <si>
    <t>50 Tuổi</t>
  </si>
  <si>
    <t>60 Tuổi</t>
  </si>
  <si>
    <t>Hút nang bao hoạt dịch</t>
  </si>
  <si>
    <t>52 Tuổi</t>
  </si>
  <si>
    <t>63 Tuổi</t>
  </si>
  <si>
    <t>PHAN THỊ MỸ DIỄM</t>
  </si>
  <si>
    <t>26 Tuổi</t>
  </si>
  <si>
    <t>67 Tuổi</t>
  </si>
  <si>
    <t>LÊ THÚY HỒNG</t>
  </si>
  <si>
    <t>48 Tuổi</t>
  </si>
  <si>
    <t>66 Tuổi</t>
  </si>
  <si>
    <t>LÊ MỸ DUNG</t>
  </si>
  <si>
    <t>43 Tuổi</t>
  </si>
  <si>
    <t>LÊ MINH NHỰT</t>
  </si>
  <si>
    <t>30/10/2025</t>
  </si>
  <si>
    <t>49 Tuổi</t>
  </si>
  <si>
    <t>31/10/2025</t>
  </si>
  <si>
    <t>37 Tuổi</t>
  </si>
  <si>
    <t>64 Tuổi</t>
  </si>
  <si>
    <t>41 Tuổi</t>
  </si>
  <si>
    <t>Phẫu thuật điều trị hội chứng ống cổ tay</t>
  </si>
  <si>
    <t xml:space="preserve"> Phẫu thuật điều trị ngón tay cò súng (1 ngón) </t>
  </si>
  <si>
    <t>35 Tuổi</t>
  </si>
  <si>
    <t>45 Tuổi</t>
  </si>
  <si>
    <t xml:space="preserve"> Phẫu thuật cắt bỏ u phần mềm &lt;5cm </t>
  </si>
  <si>
    <t>PHAN THỊ TRANG</t>
  </si>
  <si>
    <t>30 Tuổi</t>
  </si>
  <si>
    <t>69 Tuổi</t>
  </si>
  <si>
    <t>HỒ THỊ MINH TRANG</t>
  </si>
  <si>
    <t>36 Tuổi</t>
  </si>
  <si>
    <t>Thay băng, cắt chỉ vết mổ</t>
  </si>
  <si>
    <t>Truyền tĩnh mạch</t>
  </si>
  <si>
    <t>33 Tuổi</t>
  </si>
  <si>
    <t>Cắt chỉ sau phẫu thuật</t>
  </si>
  <si>
    <t>13 Tuổi</t>
  </si>
  <si>
    <t>71 Tuổi</t>
  </si>
  <si>
    <t>Truyền hóa chất tĩnh mạch [nội trú]</t>
  </si>
  <si>
    <t>34 Tuổi</t>
  </si>
  <si>
    <t>18 Tuổi</t>
  </si>
  <si>
    <t>25 Tuổi</t>
  </si>
  <si>
    <t xml:space="preserve"> Tháo bột (nhỏ) </t>
  </si>
  <si>
    <t>77 Tuổi</t>
  </si>
  <si>
    <t>Thay băng, cắt chỉ vết mổ [chiều dài  ≤ 15cm]</t>
  </si>
  <si>
    <t>16 Tuổi</t>
  </si>
  <si>
    <t>Bó bột ống trong gãy xương bánh chè</t>
  </si>
  <si>
    <t>Nắn, bó bột trật khớp vai [bột liền]</t>
  </si>
  <si>
    <t>70 Tuổi</t>
  </si>
  <si>
    <t>73 Tuổi</t>
  </si>
  <si>
    <t>82 Tuổi</t>
  </si>
  <si>
    <t>85 Tuổi</t>
  </si>
  <si>
    <t>Nắn, bó bột gãy 1/3 dưới thân xương cánh tay  [bột liền]</t>
  </si>
  <si>
    <t>LÊ THỊ CHÂN</t>
  </si>
  <si>
    <t xml:space="preserve"> Nẹp bột các loại, không nắn (loại 1) </t>
  </si>
  <si>
    <t>BÙI CHÂU KIỆT</t>
  </si>
  <si>
    <t>TRẦN THỊ KIM TUYẾN</t>
  </si>
  <si>
    <t>Nắn, bó bột gãy một xương cẳng tay  [bột liền]</t>
  </si>
  <si>
    <t>62 Tuổi</t>
  </si>
  <si>
    <t>19 Tuổi</t>
  </si>
  <si>
    <t>14 Tuổi</t>
  </si>
  <si>
    <t>NGUYỄN HOÀNG MẬU</t>
  </si>
  <si>
    <t>Nắn, bó bột gãy xương gót</t>
  </si>
  <si>
    <t>Nắn, bó bột gãy xương bàn, ngón tay [bột liền]</t>
  </si>
  <si>
    <t>Đặt sonde bàng quang</t>
  </si>
  <si>
    <t>27 Tuổi</t>
  </si>
  <si>
    <t>NGUYỄN VĂN HUY</t>
  </si>
  <si>
    <t>NGUYỄN VĂN THIỆN</t>
  </si>
  <si>
    <t>89 Tuổi</t>
  </si>
  <si>
    <t>Thay băng vết mổ [chiều dài từ trên 30 cm đến 50 cm]</t>
  </si>
  <si>
    <t xml:space="preserve"> Cắt chỉ kim loại </t>
  </si>
  <si>
    <t>59 Tuổi</t>
  </si>
  <si>
    <t>Nắn, bó bột gãy 1/3 dưới hai xương cẳng tay  [bột liền]</t>
  </si>
  <si>
    <t xml:space="preserve"> Nẹp bột các loại, không nắn (loại 2) </t>
  </si>
  <si>
    <t>90 Tuổi</t>
  </si>
  <si>
    <t>LÊ THỊ ÚT</t>
  </si>
  <si>
    <t>83 Tuổi</t>
  </si>
  <si>
    <t>46 Tuổi</t>
  </si>
  <si>
    <t>40 Tuổi</t>
  </si>
  <si>
    <t>Nắn, bó bột gãy xương ngón chân [bột liền]</t>
  </si>
  <si>
    <t>TRẦN VĂN NGẦN</t>
  </si>
  <si>
    <t>NGUYỄN VĂN QUÂN</t>
  </si>
  <si>
    <t>NGUYỄN THỊ BÊ</t>
  </si>
  <si>
    <t>87 Tuổi</t>
  </si>
  <si>
    <t>84 Tuổi</t>
  </si>
  <si>
    <t>80 Tuổi</t>
  </si>
  <si>
    <t>39 Tuổi</t>
  </si>
  <si>
    <t xml:space="preserve"> Tháo bột (trung bình) </t>
  </si>
  <si>
    <t>LÊ VĂN HAI</t>
  </si>
  <si>
    <t>Nắn, bó bột gãy 1/3 dưới hai xương cẳng chân  [bột liền]</t>
  </si>
  <si>
    <t>NGUYỄN DƯƠNG THẢO MY</t>
  </si>
  <si>
    <t>HUỲNH TRUNG LIỆT</t>
  </si>
  <si>
    <t>17 Tuổi</t>
  </si>
  <si>
    <t>PHAN VĂN THÁI</t>
  </si>
  <si>
    <t>NGUYỄN THỊ HỒNG CHÂU</t>
  </si>
  <si>
    <t>NGUYỄN VĂN SÁU</t>
  </si>
  <si>
    <t>LÊ THỊ DUYÊN</t>
  </si>
  <si>
    <t>PHẠM THỊ MẾN</t>
  </si>
  <si>
    <t>Nắn, bó bột trật khớp cổ chân [bột liền]</t>
  </si>
  <si>
    <t>LÊ THỊ TRẦM</t>
  </si>
  <si>
    <t xml:space="preserve"> Bột cẳng bàn chân không kéo nắn </t>
  </si>
  <si>
    <t>NGUYỄN VĂN DŨNG</t>
  </si>
  <si>
    <t>CHÂU PHÚ MỸ</t>
  </si>
  <si>
    <t>88 Tuổi</t>
  </si>
  <si>
    <t>TRẦN THỊ TUYẾT MINH</t>
  </si>
  <si>
    <t>TRẦN MINH TRÍ</t>
  </si>
  <si>
    <t>24 Tuổi</t>
  </si>
  <si>
    <t>HÀ THỊ BA</t>
  </si>
  <si>
    <t>PHAN THANH SANG</t>
  </si>
  <si>
    <t>NGUYỄN BÁCH DUY</t>
  </si>
  <si>
    <t>NGUYỄN THỊ BÍCH TRANG</t>
  </si>
  <si>
    <t>NGÔ YẾN NHI</t>
  </si>
  <si>
    <t>NGUYỄN VĂN PHI</t>
  </si>
  <si>
    <t>NGUYỄN HỒNG HIẾU</t>
  </si>
  <si>
    <t>NGUYỄN THỊ HỢT</t>
  </si>
  <si>
    <t>NGUYỄN THỊ XUÂN HỒNG</t>
  </si>
  <si>
    <t>29 Tuổi</t>
  </si>
  <si>
    <t>Nắn, bó bột gãy xương bàn chân  [bột liền]</t>
  </si>
  <si>
    <t>TRẦN THỊ NHỮNG</t>
  </si>
  <si>
    <t>81 Tuổi</t>
  </si>
  <si>
    <t>NGUYỄN AN NHÀN</t>
  </si>
  <si>
    <t>TRẦN MINH PHÚ</t>
  </si>
  <si>
    <t>NGUYỄN THANH HẢI</t>
  </si>
  <si>
    <t>DƯƠNG THANH TÙNG</t>
  </si>
  <si>
    <t>NGUYỄN VĂN COI</t>
  </si>
  <si>
    <t>VÕ THỊ XIÊNG</t>
  </si>
  <si>
    <t>Xét nghiệm đường máu mao mạch tại giường (một lần)</t>
  </si>
  <si>
    <t>Cần Thơ, ngày 25 tháng 11 năm 2025</t>
  </si>
  <si>
    <t>Võ Long Ẩn</t>
  </si>
  <si>
    <t>Nguyễn Xuân Bình</t>
  </si>
  <si>
    <t>Phan Doãn Đại Dương</t>
  </si>
  <si>
    <t>Lê Quốc Khánh</t>
  </si>
  <si>
    <t>Lê Cường Thạnh</t>
  </si>
  <si>
    <r>
      <t xml:space="preserve">KHOA </t>
    </r>
    <r>
      <rPr>
        <b/>
        <u/>
        <sz val="13"/>
        <rFont val="Times New Roman"/>
        <family val="1"/>
        <charset val="163"/>
      </rPr>
      <t>NGOẠI CTCH</t>
    </r>
    <r>
      <rPr>
        <b/>
        <sz val="13"/>
        <rFont val="Times New Roman"/>
        <family val="1"/>
        <charset val="163"/>
      </rPr>
      <t>-TK</t>
    </r>
  </si>
  <si>
    <t>Bs.Bảo</t>
  </si>
  <si>
    <t xml:space="preserve">         Ths.Bs.CKII. Nguyễn Lê Hoan</t>
  </si>
  <si>
    <t>DANH SÁCH LÃNH TIỀN THÙ LAO THÁNG 11/2025</t>
  </si>
  <si>
    <t>(THÁNG 11/2025)</t>
  </si>
  <si>
    <t>Đỗ Văn Dũng</t>
  </si>
  <si>
    <t>Nguyễn Thị Bê</t>
  </si>
  <si>
    <t>Nguyễn Thị Pha</t>
  </si>
  <si>
    <t>PT thay toàn bộ khớp háng</t>
  </si>
  <si>
    <t>MÃ HÒA DỂ</t>
  </si>
  <si>
    <t>Huỳnh Thị Đẹp</t>
  </si>
  <si>
    <t>Lý Sển</t>
  </si>
  <si>
    <t>Lê Thị Mộng Thu</t>
  </si>
  <si>
    <t>Lâm Hồng Luyến</t>
  </si>
  <si>
    <t>Đinh Thị Thu Thảo</t>
  </si>
  <si>
    <t>Trần Thị Khéo</t>
  </si>
  <si>
    <t>Hồ Thị Ngự</t>
  </si>
  <si>
    <t>KHX bánh chè</t>
  </si>
  <si>
    <t>Nguyễn Thị Xuân</t>
  </si>
  <si>
    <t>Diệp Thị Tiến</t>
  </si>
  <si>
    <t>Phùng Thị Mỹ Dung</t>
  </si>
  <si>
    <t>Lê Thị Kim Tiếp</t>
  </si>
  <si>
    <t>Nguyễn Trần Ngọc Hân</t>
  </si>
  <si>
    <t>01/11/2025</t>
  </si>
  <si>
    <t>Huỳnh Minh Tần</t>
  </si>
  <si>
    <t>PT thay khớp háng toàn phần</t>
  </si>
  <si>
    <t>PT thay khớp háng toàn phần (50%)</t>
  </si>
  <si>
    <t>Trần Thị Lến</t>
  </si>
  <si>
    <t>Huỳnh Hoàng Sơn</t>
  </si>
  <si>
    <t xml:space="preserve"> PT KHX trên màn hình tăng sáng</t>
  </si>
  <si>
    <t>03/11/2025</t>
  </si>
  <si>
    <t>Trần Thị Ngọc</t>
  </si>
  <si>
    <t>Lê Thị Đẹp</t>
  </si>
  <si>
    <t xml:space="preserve">Cố định cột sống </t>
  </si>
  <si>
    <t>04/11/2025</t>
  </si>
  <si>
    <t>Trần Bé Hiệp</t>
  </si>
  <si>
    <t>Phẫu thuật vết thương phần mềm phức tạp</t>
  </si>
  <si>
    <t>Trần Thị Bích Ngọc</t>
  </si>
  <si>
    <t>Đinh Thị Minh Thư</t>
  </si>
  <si>
    <t>Nguyễn Hiếu Nghĩa</t>
  </si>
  <si>
    <t>05/11/2025</t>
  </si>
  <si>
    <t>Trần Ngọc Vấn</t>
  </si>
  <si>
    <t>Lê Xuân Hải</t>
  </si>
  <si>
    <t>Lấy dụng cụ</t>
  </si>
  <si>
    <t>Trần Huỳnh Long</t>
  </si>
  <si>
    <t>PT KHX trên màn hình tăng sáng</t>
  </si>
  <si>
    <t xml:space="preserve">Ghép da </t>
  </si>
  <si>
    <t>Nguyễn Hiếu Cẩn</t>
  </si>
  <si>
    <t>Cắt lọc</t>
  </si>
  <si>
    <t>Phạm Thị Tuyết Mai</t>
  </si>
  <si>
    <t>06/11/2025</t>
  </si>
  <si>
    <t>Bùi Thị Lệ Thanh</t>
  </si>
  <si>
    <t>Phạm Thị Kim Phượng</t>
  </si>
  <si>
    <t>Cắt lọc hoại tử ổ loét</t>
  </si>
  <si>
    <t>Nguyễn Thị Lệ Thủy</t>
  </si>
  <si>
    <t>PT làm mõm cụt ngón &amp; đốt bàn ngón</t>
  </si>
  <si>
    <t>07/11/2025</t>
  </si>
  <si>
    <t>Nguyễn Văn Khánh</t>
  </si>
  <si>
    <t>Trần Thị Thuyền</t>
  </si>
  <si>
    <t>PT chuyển vạt da</t>
  </si>
  <si>
    <t>Lâm Văn Dức</t>
  </si>
  <si>
    <t>10/11/2025</t>
  </si>
  <si>
    <t>Lê Võ Thúy Anh</t>
  </si>
  <si>
    <t>Huỳnh Tấn Công</t>
  </si>
  <si>
    <t>Cao Quốc Việt</t>
  </si>
  <si>
    <t>PT KHX đốt bàn ngón</t>
  </si>
  <si>
    <t>Nguyễn Thị Hồng Thu</t>
  </si>
  <si>
    <t>Vá da  diện tích &gt; 10cm2</t>
  </si>
  <si>
    <t>11/11/2025</t>
  </si>
  <si>
    <t>Võ Thanh Phong</t>
  </si>
  <si>
    <t>Lê Trường Chinh</t>
  </si>
  <si>
    <t>Đỗ Từng Tư</t>
  </si>
  <si>
    <t>PT giải ép thần kinh</t>
  </si>
  <si>
    <t>ĐỒNG THỊ NGỌC</t>
  </si>
  <si>
    <t>Huỳnh Thị Ngân</t>
  </si>
  <si>
    <t>Bùi Thị Thuận</t>
  </si>
  <si>
    <t>PT tháo khớp chi</t>
  </si>
  <si>
    <t>12/11/2025</t>
  </si>
  <si>
    <t>Nguyễn Văn Tốt</t>
  </si>
  <si>
    <t>Nguyễn Văn Nhứt</t>
  </si>
  <si>
    <t>Cắt u lành &gt;10cm</t>
  </si>
  <si>
    <t>Nguyễn Minh Hùng</t>
  </si>
  <si>
    <t>Nguyễn Thị Luốt</t>
  </si>
  <si>
    <t>Cao Văn Niết</t>
  </si>
  <si>
    <t>13/11/2025</t>
  </si>
  <si>
    <t>Lê Văn Diệu</t>
  </si>
  <si>
    <t>Lê Minh Nhựt</t>
  </si>
  <si>
    <t>Nguyễn Văn Tho</t>
  </si>
  <si>
    <t>Bùi Thành Tài</t>
  </si>
  <si>
    <t>Trần Minh Thái</t>
  </si>
  <si>
    <t>14/11/2025</t>
  </si>
  <si>
    <t>Giang Trung Hào</t>
  </si>
  <si>
    <t>Hà Ngọc Huyền Loan</t>
  </si>
  <si>
    <t>15/11/2025</t>
  </si>
  <si>
    <t>Bùi Quang Đức</t>
  </si>
  <si>
    <t>Thay khớp háng (P) bán phần</t>
  </si>
  <si>
    <t>Nguyễn Kim Em</t>
  </si>
  <si>
    <t>Nguyễn Hoàng Long</t>
  </si>
  <si>
    <t>Nguyễn Văn Tư</t>
  </si>
  <si>
    <t>16/11/2025</t>
  </si>
  <si>
    <t>Nguyễn Đăng Khoa</t>
  </si>
  <si>
    <t>Nguyễn Thị Kim Thoa</t>
  </si>
  <si>
    <t>17/11/2025</t>
  </si>
  <si>
    <t>Bùi Văn Trường Kha</t>
  </si>
  <si>
    <t>Trần Kim Long</t>
  </si>
  <si>
    <t>Nguyễn Văn Tùng</t>
  </si>
  <si>
    <t>Bùi Thị Điệp</t>
  </si>
  <si>
    <t>PT vết thương phức tạp</t>
  </si>
  <si>
    <t>18/11/2025</t>
  </si>
  <si>
    <t>Cao Văn Vũ</t>
  </si>
  <si>
    <t>KXH trên màn hình tăng sáng</t>
  </si>
  <si>
    <t>Trần Phượng Hoàng</t>
  </si>
  <si>
    <t>TRẦN THỊ KÍNH</t>
  </si>
  <si>
    <t>PT sửa mõm cụt ngón chân</t>
  </si>
  <si>
    <t>Trần Thị Chuộng</t>
  </si>
  <si>
    <t>Võ Khánh Nam</t>
  </si>
  <si>
    <t>Hà Quốc Bảo</t>
  </si>
  <si>
    <t>Phan Thị Kim Tươi</t>
  </si>
  <si>
    <t>Hồng Thị Mười</t>
  </si>
  <si>
    <t>Tạo hình thân đốt sống bằng bơm cement sinh học có bóng</t>
  </si>
  <si>
    <t>Huỳnh Trần Minh Khôi</t>
  </si>
  <si>
    <t>19/11/2025</t>
  </si>
  <si>
    <t>PT vá da diện tích &gt;10cm</t>
  </si>
  <si>
    <t>Lê Thị Anh Khuyên</t>
  </si>
  <si>
    <t>Nguyễn Thị Nữ</t>
  </si>
  <si>
    <t>Triệu Thị Suôn</t>
  </si>
  <si>
    <t>Trần Thị Kim Tư</t>
  </si>
  <si>
    <t>Nguyễn Thị Hạnh</t>
  </si>
  <si>
    <t>20/11/2025</t>
  </si>
  <si>
    <t>Cam Chí Công</t>
  </si>
  <si>
    <t xml:space="preserve">PT KHX trên màn hình tăng </t>
  </si>
  <si>
    <t>Nguyễn Thị Hồng Thảo</t>
  </si>
  <si>
    <t>Trần Hồ Xuân Anh</t>
  </si>
  <si>
    <t>Lâm Thị Thanh Nhanh</t>
  </si>
  <si>
    <t>PTNS khâu sụn chiêm</t>
  </si>
  <si>
    <t>Nguyễn Hồng Hoa</t>
  </si>
  <si>
    <t>21/11/2025</t>
  </si>
  <si>
    <t>Lê Thị Thao</t>
  </si>
  <si>
    <t>Nguyễn Thị Bạch</t>
  </si>
  <si>
    <t>Tạo hinh thân đốt sống bằng bơm cement sinh học qua cuống</t>
  </si>
  <si>
    <t>22/11/2025</t>
  </si>
  <si>
    <t>Phan Tự Do</t>
  </si>
  <si>
    <t>24/11/2025</t>
  </si>
  <si>
    <t>Phan Trường Sơn</t>
  </si>
  <si>
    <t>Khưu Hiếu Đạt</t>
  </si>
  <si>
    <t>PT giải phóng thần kinh</t>
  </si>
  <si>
    <t>25/11/2025</t>
  </si>
  <si>
    <t>Nguyễn Thị Thanh Thúy</t>
  </si>
  <si>
    <t>Pt vết thương dơn giản</t>
  </si>
  <si>
    <t>Nguyễn Văn Braxin</t>
  </si>
  <si>
    <t>PT điều trị hội chứng OCT</t>
  </si>
  <si>
    <t>Nguyễn Hữu Đức</t>
  </si>
  <si>
    <t>PT tổn thương gân cơ mác bên</t>
  </si>
  <si>
    <t>27/11/2025</t>
  </si>
  <si>
    <t>Đinh Văn Khuôn</t>
  </si>
  <si>
    <t>Nguyễn Thanh Tâm</t>
  </si>
  <si>
    <t>Rút đinh tháo phương tiện KHX</t>
  </si>
  <si>
    <t>Đoàn Khánh Vy</t>
  </si>
  <si>
    <t>PTNS điều trị mất vững khớp vai</t>
  </si>
  <si>
    <t>ẨN</t>
  </si>
  <si>
    <t>G.TỬ</t>
  </si>
  <si>
    <t>Nguyễn Long Hồ</t>
  </si>
  <si>
    <t>Phan Thúy Chiều</t>
  </si>
  <si>
    <t>Lã Thị Tơ</t>
  </si>
  <si>
    <t>Lê Thị Kim Đơn</t>
  </si>
  <si>
    <t xml:space="preserve"> PT KHX trên màn hình tăng sáng (50%)</t>
  </si>
  <si>
    <t>Nguyễn Duy Thịnh</t>
  </si>
  <si>
    <t>PT KHX trên màn hình tăng sáng (50%)</t>
  </si>
  <si>
    <t>NGUYỄN HỮU NHI</t>
  </si>
  <si>
    <t>Nguyễn Thị Thúy Liên</t>
  </si>
  <si>
    <t>Khâu phục hồi tổn thương gân duỗi (50%)</t>
  </si>
  <si>
    <t>LÊ THÀNH TÂN</t>
  </si>
  <si>
    <t>Thái Ngọc Khiêm</t>
  </si>
  <si>
    <t>Trầm Hà Nguyên Vũ</t>
  </si>
  <si>
    <t>Khâu phục hồi tổn thương gân gấp</t>
  </si>
  <si>
    <t>Viên Làm</t>
  </si>
  <si>
    <t>Phan Thanh Liêm</t>
  </si>
  <si>
    <t>NGUYỄN VĂN THO</t>
  </si>
  <si>
    <t>Võ Thị Quyến</t>
  </si>
  <si>
    <t>Phan Văn Ngợi</t>
  </si>
  <si>
    <t>Lấy DC KHX</t>
  </si>
  <si>
    <t>02/11/2025</t>
  </si>
  <si>
    <t>PT vết thương lóc da</t>
  </si>
  <si>
    <t>Trần Thanh Nga</t>
  </si>
  <si>
    <t>Cắt lọc hoại tử ổ loét vết thương mạn tính (gây tê)</t>
  </si>
  <si>
    <t xml:space="preserve">Cắt lọc </t>
  </si>
  <si>
    <t>PT cắt đóng ổ loét mãn tính khâu kín</t>
  </si>
  <si>
    <t>Trương Văn Hậu</t>
  </si>
  <si>
    <t>Lê Tấn Thạnh</t>
  </si>
  <si>
    <t>Dương Hồng Sơn</t>
  </si>
  <si>
    <t>Phẫu thuật vết thương phần mềm đơn giản/rách da đầu</t>
  </si>
  <si>
    <t>Phạm Thị Tư</t>
  </si>
  <si>
    <t>Cắt lọc hoại tử vết thương mạn tính</t>
  </si>
  <si>
    <t>LÝ SỂN</t>
  </si>
  <si>
    <t>VÕ THỊ QUYẾN</t>
  </si>
  <si>
    <t>PHAN THỊ HỒNG KHOA</t>
  </si>
  <si>
    <t>LÝ THỊ HẰNG</t>
  </si>
  <si>
    <t>LƯU HAI</t>
  </si>
  <si>
    <t>LÂM VĂN THỬ</t>
  </si>
  <si>
    <t>NGUYỄN THỊ XUÂN</t>
  </si>
  <si>
    <t>TRẦN HUỲNH LONG</t>
  </si>
  <si>
    <t>HỒ THỊ NGUYỆT SƯƠNG</t>
  </si>
  <si>
    <t>TRẦN THANH NGA</t>
  </si>
  <si>
    <t>ĐỖ VĂN DŨNG</t>
  </si>
  <si>
    <t>LÊ THỊ KIM TIẾP</t>
  </si>
  <si>
    <t>NGUYỄN THỊ LỆ THỦY</t>
  </si>
  <si>
    <t>VÕ HOÀNG HẢI</t>
  </si>
  <si>
    <t>NGUYỄN MINH HÙNG</t>
  </si>
  <si>
    <t>LÂM THỊ LEN</t>
  </si>
  <si>
    <t>VÕ THỊ TƯ</t>
  </si>
  <si>
    <t>NGUYỄN THỊ HỒNG THU</t>
  </si>
  <si>
    <t>DIỆP THỊ TIẾN</t>
  </si>
  <si>
    <t>NGUYỄN THỊ BÍCH THỦY</t>
  </si>
  <si>
    <t>CAO VĂN NIẾT</t>
  </si>
  <si>
    <t>NGUYỄN HOÀNG LONG</t>
  </si>
  <si>
    <t>CAO THỊ MỸ DUNG</t>
  </si>
  <si>
    <t>LÊ THỊ ĐẸP</t>
  </si>
  <si>
    <t>NGUYỄN THỊ BẠCH</t>
  </si>
  <si>
    <t>TRẦN PHƯỢNG HOÀNG</t>
  </si>
  <si>
    <t>HUỲNH THỊ NGÂN</t>
  </si>
  <si>
    <t>BÙI THỊ THUẬN</t>
  </si>
  <si>
    <t>PHAN THANH LIÊM</t>
  </si>
  <si>
    <t>LÂM VĂN DỨC</t>
  </si>
  <si>
    <t>26/11/2025</t>
  </si>
  <si>
    <t>TRIỆU THỊ SUÔN</t>
  </si>
  <si>
    <t>NGUYỄN THỊ HẠNH</t>
  </si>
  <si>
    <t>28/11/2025</t>
  </si>
  <si>
    <t>PHẠM THỊ KIM PHƯỢNG</t>
  </si>
  <si>
    <t>NGUYỄN THỊ ÁNH</t>
  </si>
  <si>
    <t>NGUYỄN THỊ NGỌC THANH</t>
  </si>
  <si>
    <t>29/11/2025</t>
  </si>
  <si>
    <t>NGUYỄN XUÂN VIỆT</t>
  </si>
  <si>
    <t>HUỲNH HOÀNG ANH</t>
  </si>
  <si>
    <t>NGUYỄN VĂN ĐÚNG</t>
  </si>
  <si>
    <t>TRƯƠNG TRUNG TRỰC</t>
  </si>
  <si>
    <t>TRƯƠNG LÊ HÙNG</t>
  </si>
  <si>
    <t>PHẠM THIỆN NHÂN</t>
  </si>
  <si>
    <t>PHAN THÚY CHIỀU</t>
  </si>
  <si>
    <t>HỒ THỊ NGỰ</t>
  </si>
  <si>
    <t>NGUYỄN THỊ DUYÊN</t>
  </si>
  <si>
    <t>ĐINH THỊ THU THẢO</t>
  </si>
  <si>
    <t>PHAN VĂN NGỢI</t>
  </si>
  <si>
    <t>NGUYỄN YẾN VY</t>
  </si>
  <si>
    <t>NGUYỄN THỊ PHA</t>
  </si>
  <si>
    <t>HUỲNH THỊ ĐẸP</t>
  </si>
  <si>
    <t>ĐÀO THỊ THẮNG</t>
  </si>
  <si>
    <t>LÂM HỒNG LUYẾN</t>
  </si>
  <si>
    <t>NGUYỄN HOÀNG DŨNG</t>
  </si>
  <si>
    <t>ĐÀM VĂN QUANG</t>
  </si>
  <si>
    <t>THỊ DUNG</t>
  </si>
  <si>
    <t>LÊ THỊ MỘNG THU</t>
  </si>
  <si>
    <t>Thông bàng quang</t>
  </si>
  <si>
    <t>NGUYỄN TRẦN NGỌC HÂN</t>
  </si>
  <si>
    <t>HÀ NGUYỄN THANH QUÍ</t>
  </si>
  <si>
    <t>PHAN HUỲNH GIA KHƯƠNG</t>
  </si>
  <si>
    <t>HUỲNH HOÀNG SƠN</t>
  </si>
  <si>
    <t>VÕ THỊ HƯƠNG</t>
  </si>
  <si>
    <t>TRỊNH THỊ NGUYỆT HỒNG</t>
  </si>
  <si>
    <t>TRỊNH TÚ ANH</t>
  </si>
  <si>
    <t>NGUYỄN THỊ KIM OANH</t>
  </si>
  <si>
    <t>VÕ KIM NƯƠNG</t>
  </si>
  <si>
    <t>HUỲNH THỊ THANH HƯƠNG</t>
  </si>
  <si>
    <t>NGUYỄN XUÂN BÌNH</t>
  </si>
  <si>
    <t>NGUYỄN THỊ HỒNG NGA</t>
  </si>
  <si>
    <t>ĐÀO MỘNG NGHI</t>
  </si>
  <si>
    <t>LÊ Ý MINH</t>
  </si>
  <si>
    <t>LÊ XUÂN HẢI</t>
  </si>
  <si>
    <t>LÊ THỊ ANH KHUYÊN</t>
  </si>
  <si>
    <t>LƯU THỊ MINH TRANG</t>
  </si>
  <si>
    <t>NGUYỄN THỊ TRÌNH</t>
  </si>
  <si>
    <t>NGUYỄN THỊ NHƯ Ý</t>
  </si>
  <si>
    <t>TRẦN THỊ LẾN</t>
  </si>
  <si>
    <t>ĐỒNG THỊ NGỌC DUNG</t>
  </si>
  <si>
    <t>NGUYỄN HIẾU CẨN</t>
  </si>
  <si>
    <t>VÕ THỊ KIM PHƯƠNG</t>
  </si>
  <si>
    <t>NGUYỄN LONG HỒ</t>
  </si>
  <si>
    <t>NGUYỄN THỊ THA</t>
  </si>
  <si>
    <t>TRẦN THỊ KHÉO</t>
  </si>
  <si>
    <t>NGUYỄN THỊ HUỲNH MAI</t>
  </si>
  <si>
    <t>NGUYỄN THỊ NGỌC MAI</t>
  </si>
  <si>
    <t>TRẦN BÉ HIỆP</t>
  </si>
  <si>
    <t>LÝ THỊ THANH TRÚC</t>
  </si>
  <si>
    <t>38 Tuổi</t>
  </si>
  <si>
    <t>78 Tuổi</t>
  </si>
  <si>
    <t>TRẦN THỊ NGỌC</t>
  </si>
  <si>
    <t>CAO THỊ THIÊN KIỀU</t>
  </si>
  <si>
    <t>Sinh thiết xương dưới hướng dẫn của siêu âm</t>
  </si>
  <si>
    <t>NGUYỄN HIẾU NGHĨA</t>
  </si>
  <si>
    <t>TRẦN NGỌC THIÊN NHI</t>
  </si>
  <si>
    <t>TRẦN THỊ BÍCH NGỌC</t>
  </si>
  <si>
    <t>PHẠM VĂN PHONG</t>
  </si>
  <si>
    <t>09/11/2025</t>
  </si>
  <si>
    <t>ĐẶNG VĂN LƯỢM</t>
  </si>
  <si>
    <t>HÀ THỊ HUỆ</t>
  </si>
  <si>
    <t>NGUYỄN DUY THỊNH</t>
  </si>
  <si>
    <t>TRẦN VIỆT HƯNG</t>
  </si>
  <si>
    <t>LÊ THỊ THANH LOAN</t>
  </si>
  <si>
    <t>PHAN VĨNH THẾ</t>
  </si>
  <si>
    <t>NGUYỄN MẠNH KHƯƠNG</t>
  </si>
  <si>
    <t>TRẦN THỊ HƯƠNG</t>
  </si>
  <si>
    <t>NGUYỄN TUẤN KIỆT</t>
  </si>
  <si>
    <t>NGUYỄN VŨ LINH</t>
  </si>
  <si>
    <t>PHẠM THỊ TUYẾT MAI</t>
  </si>
  <si>
    <t>PHẠM THỊ NHƯ HUỲNH</t>
  </si>
  <si>
    <t>NGUYỄN VĂN KHÁNH</t>
  </si>
  <si>
    <t>NGUYỄN ÁNH HỒNG</t>
  </si>
  <si>
    <t>ĐINH THỊ MINH THƯ</t>
  </si>
  <si>
    <t>LÊ VĂN BA</t>
  </si>
  <si>
    <t>KHỔNG THỊ HUỲNH THI</t>
  </si>
  <si>
    <t>TRẦN NGỌC VẤN</t>
  </si>
  <si>
    <t>LÊ NGUYỄN PHƯƠNG DUY</t>
  </si>
  <si>
    <t>HÀ MINH HOÀNG</t>
  </si>
  <si>
    <t>NGUYỄN VĂN QUẨN</t>
  </si>
  <si>
    <t>ĐỖ TỪNG TƯ</t>
  </si>
  <si>
    <t>MÃ THANH HÀI</t>
  </si>
  <si>
    <t>LÊ THỊ KIM ĐƠN</t>
  </si>
  <si>
    <t>LÊ THỊ ÁNH</t>
  </si>
  <si>
    <t xml:space="preserve"> Mổ cắt bỏ u bã đậu vùng đầu mặt cổ gây tê </t>
  </si>
  <si>
    <t>VÕ THANH PHONG</t>
  </si>
  <si>
    <t>LÊ TRƯỜNG CHINH</t>
  </si>
  <si>
    <t>NGUYỄN THỊ THÚY LIÊN</t>
  </si>
  <si>
    <t>HUỲNH MINH TẦN</t>
  </si>
  <si>
    <t>ĐỖ MAI HOÀNG THỤY</t>
  </si>
  <si>
    <t>CAO QUỐC VIỆT</t>
  </si>
  <si>
    <t>LÊ THIỆN HẢI</t>
  </si>
  <si>
    <t>PHẠM QUỐC THỊNH</t>
  </si>
  <si>
    <t>Thay băng điều trị vết bỏng dưới 10% diện tích cơ thể ở người lớn [dưới 10% diện tích cơ thể]</t>
  </si>
  <si>
    <t>VÕ THỊ TIỀN GIANG</t>
  </si>
  <si>
    <t>NGUYỄN THỊ MỸ</t>
  </si>
  <si>
    <t>NGUYỄN NHƯ NGỌC</t>
  </si>
  <si>
    <t>NGUYỄN THỊ TUYẾT TRINH</t>
  </si>
  <si>
    <t>NGUYỄN MINH KHOA</t>
  </si>
  <si>
    <t>TRẦN VĂN CÁO</t>
  </si>
  <si>
    <t>NGUYỄN HỒNG KHANH</t>
  </si>
  <si>
    <t>PHÙNG THỊ MỸ DUNG</t>
  </si>
  <si>
    <t>PHẠM TUYẾT HẠNH</t>
  </si>
  <si>
    <t>LÊ VÕ THÚY ANH</t>
  </si>
  <si>
    <t>NGUYỄN THỊ HIỀN</t>
  </si>
  <si>
    <t>NGUYỄN HỮU ĐỨC</t>
  </si>
  <si>
    <t>PHẠM TUYẾT NHUNG</t>
  </si>
  <si>
    <t>NGUYỄN HOÀNG KHANG</t>
  </si>
  <si>
    <t>HUỲNH NGUYỄN YẾN NHI</t>
  </si>
  <si>
    <t>PHAN VĂN TIẾN</t>
  </si>
  <si>
    <t>LÝ THỊ NGỌC HUỆ</t>
  </si>
  <si>
    <t>NGUYỄN VĂN NHỨT</t>
  </si>
  <si>
    <t>VÕ THỊ THÁI</t>
  </si>
  <si>
    <t>HUỲNH NGUYỄN NHÃ LINH</t>
  </si>
  <si>
    <t>PHẠM THỊ LAN ANH</t>
  </si>
  <si>
    <t>BÙI THỊ LỆ THANH</t>
  </si>
  <si>
    <t>LƯƠNG TRẦN GIA THỊNH</t>
  </si>
  <si>
    <t>TRIỆU MINH NHỰT</t>
  </si>
  <si>
    <t>MAI VĂN ĐỀN</t>
  </si>
  <si>
    <t>PHẠM THỊ THU HÀ</t>
  </si>
  <si>
    <t>NGUYỄN VĂN GẤU</t>
  </si>
  <si>
    <t>BÙI THÀNH TÀI</t>
  </si>
  <si>
    <t>TRẦN THỊ NGA</t>
  </si>
  <si>
    <t>NGUYỄN BĂNG TÂM</t>
  </si>
  <si>
    <t>Khâu vết thương phần mềm dài dưới 10 cm [tổn thương nông]</t>
  </si>
  <si>
    <t>NGUYỄN VĂN TỐT</t>
  </si>
  <si>
    <t>NGUYỄN THỊ LUỐT</t>
  </si>
  <si>
    <t>HUỲNH HẢI YẾN</t>
  </si>
  <si>
    <t>VÕ THỊ MINH HIỂN</t>
  </si>
  <si>
    <t>GIANG TRUNG HÀO</t>
  </si>
  <si>
    <t>LÊ VĂN DIỆU</t>
  </si>
  <si>
    <t>NGUYỄN VĂN TƯ</t>
  </si>
  <si>
    <t>TRẦN MINH THÁI</t>
  </si>
  <si>
    <t>TRẦN THỊ PHƯỢNG LOAN</t>
  </si>
  <si>
    <t>NGUYỄN VĂN THẢO</t>
  </si>
  <si>
    <t>ĐẶNG VĂN ĐÃI</t>
  </si>
  <si>
    <t>HUỲNH TẤN CÔNG</t>
  </si>
  <si>
    <t>TRƯƠNG THỊ TƯ</t>
  </si>
  <si>
    <t>PHAN THỊ KIM TƯƠI</t>
  </si>
  <si>
    <t>NGUYỄN VĂN TÙNG</t>
  </si>
  <si>
    <t>DƯƠNG YẾN THI</t>
  </si>
  <si>
    <t>HÀ QUỐC BẢO</t>
  </si>
  <si>
    <t>HUỲNH THỊ THU PHƯỢNG</t>
  </si>
  <si>
    <t>BÙI QUANG ĐỨC</t>
  </si>
  <si>
    <t>NGUYỄN THỊ HỒNG THẮM</t>
  </si>
  <si>
    <t>TRẦN TẤN ĐẠT</t>
  </si>
  <si>
    <t>NGUYỄN ĐĂNG KHOA</t>
  </si>
  <si>
    <t>TRẦN THỊ THUYỀN</t>
  </si>
  <si>
    <t>NGUYỄN KIM EM</t>
  </si>
  <si>
    <t>NGUYỄN THỊ KIM THOA</t>
  </si>
  <si>
    <t>TRẦN THỊ ĐƯỢC</t>
  </si>
  <si>
    <t>HÀ NGỌC HUYỀN LOAN</t>
  </si>
  <si>
    <t>QUÁCH THỊ NÀO</t>
  </si>
  <si>
    <t>TRẦN THỊ HÒA</t>
  </si>
  <si>
    <t>TRẦM HÀ NGUYÊN VŨ</t>
  </si>
  <si>
    <t>NGUYỄN THÀNH NHÂN</t>
  </si>
  <si>
    <t>BÙI VĂN TRƯỜNG KHA</t>
  </si>
  <si>
    <t>CAO VĂN VŨ</t>
  </si>
  <si>
    <t>VÕ KHÁNH NAM</t>
  </si>
  <si>
    <t>TRƯƠNG VĂN HẬU</t>
  </si>
  <si>
    <t>CAO THỊ KIỀU OANH</t>
  </si>
  <si>
    <t>Tiêm gân trên gai (dưới gai, gân bao xoay khớp vai)</t>
  </si>
  <si>
    <t>TRẦN THỊ CHUỘNG</t>
  </si>
  <si>
    <t>NGUYỄN THANH DÂN</t>
  </si>
  <si>
    <t>PHAN MINH NGHIỆP</t>
  </si>
  <si>
    <t>LƯ MINH TRÍ</t>
  </si>
  <si>
    <t>HUỲNH TRẦN MINH KHÔI</t>
  </si>
  <si>
    <t>HÀ MINH TRUNG</t>
  </si>
  <si>
    <t>DANH THỊ TỐ LAN</t>
  </si>
  <si>
    <t>NGUYỄN ĐẮC TÀI</t>
  </si>
  <si>
    <t>ĐOÀN THẢO UYÊN</t>
  </si>
  <si>
    <t>NGÔ MỸ VÂN</t>
  </si>
  <si>
    <t>NGUYỄN THỊ HỒNG THẢO</t>
  </si>
  <si>
    <t>LƯƠNG NGỌC QUÍ</t>
  </si>
  <si>
    <t>TRẦN KIM LONG</t>
  </si>
  <si>
    <t>TRẦN THỊ KIM TƯ</t>
  </si>
  <si>
    <t>PHAN TỰ DO</t>
  </si>
  <si>
    <t>THÁI NGỌC SƯƠNG</t>
  </si>
  <si>
    <t>MAI THỊ HUỆ</t>
  </si>
  <si>
    <t>TRẦN HỒ XUÂN ANH</t>
  </si>
  <si>
    <t>HUDAY RULIYEV ROVSHEN</t>
  </si>
  <si>
    <t>Nắn, bó bột gãy 1/3 giữa hai xương cẳng chân  [bột liền]</t>
  </si>
  <si>
    <t>ĐOÀN TRUNG TÍNH</t>
  </si>
  <si>
    <t>HỒNG THỊ MƯỜI</t>
  </si>
  <si>
    <t>LÊ HUỲNH TRỌNG NGHĨA</t>
  </si>
  <si>
    <t>SAFA ESHA T. L</t>
  </si>
  <si>
    <t>VIÊN LÀM</t>
  </si>
  <si>
    <t>NGUYỄN ĐĂNG KHÔI</t>
  </si>
  <si>
    <t>NGUYỄN THỊ NGỌC TIẾN</t>
  </si>
  <si>
    <t>MAI NGỌC UYÊN VY</t>
  </si>
  <si>
    <t>12 Tuổi</t>
  </si>
  <si>
    <t>TRỊNH VĂN MẾN</t>
  </si>
  <si>
    <t>DƯƠNG HỒNG SƠN</t>
  </si>
  <si>
    <t>BÙI KIM HUỆ</t>
  </si>
  <si>
    <t>PHÙNG THỊ SÔNG HƯƠNG</t>
  </si>
  <si>
    <t>KHƯU HIẾU ĐẠT</t>
  </si>
  <si>
    <t>LƯU THANH TUẤN</t>
  </si>
  <si>
    <t>NGÔ QUỐC LUÂN</t>
  </si>
  <si>
    <t>LÂM THỊ THANH NHANH</t>
  </si>
  <si>
    <t>NGUYỄN THỊ MAI</t>
  </si>
  <si>
    <t>PHẠM THỊ TƯ</t>
  </si>
  <si>
    <t>TRẦN MINH THÙY</t>
  </si>
  <si>
    <t>LÊ THỊ THAO</t>
  </si>
  <si>
    <t>NGUYỄN THỊ HỒNG NHI</t>
  </si>
  <si>
    <t>Nắn, bó bột gãy xương chày [bột liền]</t>
  </si>
  <si>
    <t>HUỲNH THỊ THIÊU</t>
  </si>
  <si>
    <t>HUỲNH KHA LÊ</t>
  </si>
  <si>
    <t>LÊ THỊ THẢO</t>
  </si>
  <si>
    <t>TRẦN MINH NGỌC</t>
  </si>
  <si>
    <t>NGUYỄN THỊ THANH THÚY</t>
  </si>
  <si>
    <t>PHAN TRƯỜNG SƠN</t>
  </si>
  <si>
    <t>TRẦN THANH LIÊM</t>
  </si>
  <si>
    <t>CAM CHÍ CÔNG</t>
  </si>
  <si>
    <t>HUỲNH XUÂN PHÁN</t>
  </si>
  <si>
    <t>BIỆN VĂN KHẢI</t>
  </si>
  <si>
    <t>THÁI NGỌC KHIÊM</t>
  </si>
  <si>
    <t>VŨ THỊ NHUNG</t>
  </si>
  <si>
    <t>TRẦN THỊ THU HÀ</t>
  </si>
  <si>
    <t>LÂM THỊ ANH THƯ</t>
  </si>
  <si>
    <t>NGUYỄN THANH TÂM</t>
  </si>
  <si>
    <t>NGUYỄN THỊ TRẦM</t>
  </si>
  <si>
    <t>92 Tuổi</t>
  </si>
  <si>
    <t>PHẠM XUÂN HÒA</t>
  </si>
  <si>
    <t>NGUYỄN THỊ NỮ</t>
  </si>
  <si>
    <t>NGUYỄN VĂN BRAXIN</t>
  </si>
  <si>
    <t>ĐINH VĂN KHUÔN</t>
  </si>
  <si>
    <t>HUỲNH THỊ THỦY</t>
  </si>
  <si>
    <t>ĐẶNG THỊ HIỀN</t>
  </si>
  <si>
    <t>ĐOÀN KHÁNH VY</t>
  </si>
  <si>
    <t>30/11/2025</t>
  </si>
  <si>
    <t>NGUYỄN NGỌC HUỲNH</t>
  </si>
  <si>
    <t>THÁNG 11 NĂM 2025</t>
  </si>
  <si>
    <t>DANH SÁCH LÃNH TIỀN PHẪU THUẬT THEO YÊU CẦU THÁNG 11/2025</t>
  </si>
  <si>
    <t>LIÊU THỊ HOA</t>
  </si>
  <si>
    <t>TRẦN THỊ SINH</t>
  </si>
  <si>
    <t>LÊ THỊ ĐÀO</t>
  </si>
  <si>
    <t>ĐINH THỊ HỒNG XUÂN</t>
  </si>
  <si>
    <t>HUỲNH THỊ NGOAN</t>
  </si>
  <si>
    <t>TRƯƠNG THỊ CÀ PHI</t>
  </si>
  <si>
    <t>Phẫu thuật điều trị bệnh DE QUER VAIN và ngón tay cò súng</t>
  </si>
  <si>
    <t>NGUYỄN NGỌC MAI</t>
  </si>
  <si>
    <t>NGUYỄN THỊ SÁU</t>
  </si>
  <si>
    <t>HÀ THỊ KIỀU DUYÊN</t>
  </si>
  <si>
    <t>TRẦN THỊ THU VÂN</t>
  </si>
  <si>
    <t>CAO QUỐC PHONG</t>
  </si>
  <si>
    <t>DƯƠNG THỊ NHÃN</t>
  </si>
  <si>
    <t>Phẫu thuật vết thương phần mềm đơn giản/rách da đầu [gây tê]</t>
  </si>
  <si>
    <t>QUÁCH MỸ DUYÊN</t>
  </si>
  <si>
    <t>LÊ NGỌC DŨNG</t>
  </si>
  <si>
    <t>ĐINH THỊ LỆ HỒNG</t>
  </si>
  <si>
    <t>NGUYỄN THỊ NAM</t>
  </si>
  <si>
    <t>LÊ QUỐC VINH</t>
  </si>
  <si>
    <t>Cắt u lành phần mềm đường kính dưới 10 cm</t>
  </si>
  <si>
    <t>NGUYỄN VĂN Ý</t>
  </si>
  <si>
    <t xml:space="preserve"> Phẫu thuật cắt bỏ u phần mềm &gt;5cm </t>
  </si>
  <si>
    <t>THẠCH THỊ PHÁT</t>
  </si>
  <si>
    <t>TÚ</t>
  </si>
  <si>
    <t>Cần Thơ, ngày 16 tháng 12 năm 2025</t>
  </si>
  <si>
    <t>Cần Thơ, Ngày 16 tháng 12 năm 2025</t>
  </si>
  <si>
    <t>BS.Duy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</si>
</sst>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9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B3A"/>
      <name val="Times New Roman"/>
      <family val="1"/>
      <scheme val="major"/>
    </font>
    <font>
      <sz val="11"/>
      <color theme="1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2"/>
      <color rgb="FF081B3A"/>
      <name val="Times New Roman"/>
      <family val="1"/>
    </font>
    <font>
      <b/>
      <sz val="13"/>
      <color theme="1"/>
      <name val="Times New Roman"/>
      <family val="1"/>
    </font>
    <font>
      <sz val="12"/>
      <color rgb="FF081B3A"/>
      <name val="Times New Roman"/>
      <family val="1"/>
      <charset val="163"/>
    </font>
    <font>
      <sz val="12"/>
      <name val="Times New Roman"/>
      <family val="1"/>
      <charset val="163"/>
    </font>
    <font>
      <sz val="13"/>
      <name val="Times New Roman"/>
      <family val="1"/>
      <charset val="163"/>
    </font>
    <font>
      <sz val="13"/>
      <color indexed="9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2"/>
      <name val="Times New Roman"/>
      <family val="1"/>
      <charset val="163"/>
    </font>
    <font>
      <sz val="14"/>
      <name val="Times New Roman"/>
      <family val="1"/>
      <charset val="163"/>
    </font>
    <font>
      <sz val="12"/>
      <color rgb="FF081C36"/>
      <name val="Times New Roman"/>
      <family val="1"/>
      <charset val="163"/>
    </font>
    <font>
      <sz val="12"/>
      <color indexed="9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rgb="FF000000"/>
      <name val="Times New Roman"/>
      <family val="1"/>
    </font>
    <font>
      <sz val="9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1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2" fillId="0" borderId="0" xfId="43"/>
    <xf numFmtId="165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3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2" fillId="0" borderId="0" xfId="43" applyNumberFormat="1"/>
    <xf numFmtId="164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4" fillId="0" borderId="8" xfId="29" applyNumberFormat="1" applyFont="1" applyBorder="1"/>
    <xf numFmtId="165" fontId="11" fillId="0" borderId="11" xfId="43" applyNumberFormat="1" applyFont="1" applyBorder="1" applyAlignment="1">
      <alignment horizontal="right" vertical="top" wrapText="1"/>
    </xf>
    <xf numFmtId="165" fontId="12" fillId="0" borderId="0" xfId="29" applyFont="1"/>
    <xf numFmtId="165" fontId="15" fillId="0" borderId="8" xfId="29" applyFont="1" applyFill="1" applyBorder="1" applyAlignment="1">
      <alignment horizontal="right"/>
    </xf>
    <xf numFmtId="165" fontId="39" fillId="0" borderId="12" xfId="0" applyNumberFormat="1" applyFont="1" applyBorder="1" applyAlignment="1">
      <alignment horizontal="right" vertical="top" wrapText="1"/>
    </xf>
    <xf numFmtId="165" fontId="41" fillId="0" borderId="12" xfId="29" applyFont="1" applyFill="1" applyBorder="1" applyAlignment="1">
      <alignment horizontal="center"/>
    </xf>
    <xf numFmtId="165" fontId="39" fillId="0" borderId="12" xfId="43" applyNumberFormat="1" applyFont="1" applyBorder="1" applyAlignment="1">
      <alignment horizontal="right" vertical="top" wrapText="1"/>
    </xf>
    <xf numFmtId="165" fontId="40" fillId="0" borderId="12" xfId="43" applyNumberFormat="1" applyFont="1" applyBorder="1"/>
    <xf numFmtId="0" fontId="37" fillId="0" borderId="0" xfId="0" applyFont="1"/>
    <xf numFmtId="165" fontId="37" fillId="0" borderId="0" xfId="28" applyFont="1"/>
    <xf numFmtId="0" fontId="42" fillId="0" borderId="0" xfId="0" applyFont="1"/>
    <xf numFmtId="165" fontId="42" fillId="0" borderId="0" xfId="28" applyFont="1"/>
    <xf numFmtId="164" fontId="37" fillId="0" borderId="0" xfId="0" applyNumberFormat="1" applyFont="1"/>
    <xf numFmtId="165" fontId="15" fillId="0" borderId="8" xfId="28" applyFont="1" applyFill="1" applyBorder="1" applyAlignment="1">
      <alignment horizontal="right"/>
    </xf>
    <xf numFmtId="165" fontId="37" fillId="0" borderId="0" xfId="0" applyNumberFormat="1" applyFont="1"/>
    <xf numFmtId="0" fontId="5" fillId="0" borderId="11" xfId="0" applyFont="1" applyBorder="1"/>
    <xf numFmtId="165" fontId="43" fillId="0" borderId="12" xfId="0" applyNumberFormat="1" applyFont="1" applyBorder="1"/>
    <xf numFmtId="165" fontId="38" fillId="0" borderId="0" xfId="28" applyFont="1"/>
    <xf numFmtId="165" fontId="5" fillId="0" borderId="0" xfId="28" applyFont="1" applyFill="1" applyBorder="1" applyAlignment="1">
      <alignment horizontal="center"/>
    </xf>
    <xf numFmtId="165" fontId="39" fillId="0" borderId="0" xfId="0" applyNumberFormat="1" applyFont="1" applyAlignment="1">
      <alignment horizontal="right" vertical="top" wrapText="1"/>
    </xf>
    <xf numFmtId="165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5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5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5" fillId="0" borderId="11" xfId="28" applyFont="1" applyFill="1" applyBorder="1" applyAlignment="1">
      <alignment horizontal="right"/>
    </xf>
    <xf numFmtId="165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5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5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3" fillId="0" borderId="11" xfId="29" applyFont="1" applyBorder="1" applyAlignment="1">
      <alignment horizontal="right"/>
    </xf>
    <xf numFmtId="166" fontId="3" fillId="0" borderId="0" xfId="0" applyNumberFormat="1" applyFont="1"/>
    <xf numFmtId="165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0" fillId="0" borderId="9" xfId="61" applyFont="1" applyBorder="1" applyAlignment="1">
      <alignment horizontal="center" vertical="center" wrapText="1"/>
    </xf>
    <xf numFmtId="165" fontId="57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5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5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4" fontId="10" fillId="0" borderId="9" xfId="28" applyNumberFormat="1" applyFont="1" applyFill="1" applyBorder="1" applyAlignment="1">
      <alignment wrapText="1"/>
    </xf>
    <xf numFmtId="164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4" fontId="50" fillId="0" borderId="9" xfId="28" applyNumberFormat="1" applyFont="1" applyBorder="1" applyAlignment="1">
      <alignment wrapText="1"/>
    </xf>
    <xf numFmtId="164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7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4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5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58" fillId="0" borderId="9" xfId="61" applyFont="1" applyBorder="1" applyAlignment="1">
      <alignment horizontal="center" vertical="center" wrapText="1"/>
    </xf>
    <xf numFmtId="0" fontId="58" fillId="0" borderId="9" xfId="44" applyFont="1" applyBorder="1" applyAlignment="1">
      <alignment horizontal="center" vertical="center" wrapText="1" shrinkToFit="1"/>
    </xf>
    <xf numFmtId="3" fontId="58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58" fillId="0" borderId="9" xfId="62" applyNumberFormat="1" applyFont="1" applyFill="1" applyBorder="1" applyAlignment="1">
      <alignment horizontal="center"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0" fillId="0" borderId="9" xfId="61" applyFont="1" applyBorder="1" applyAlignment="1">
      <alignment vertical="center" wrapText="1"/>
    </xf>
    <xf numFmtId="3" fontId="60" fillId="0" borderId="9" xfId="62" applyNumberFormat="1" applyFont="1" applyFill="1" applyBorder="1" applyAlignment="1">
      <alignment vertical="center" wrapText="1"/>
    </xf>
    <xf numFmtId="165" fontId="60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165" fontId="37" fillId="0" borderId="0" xfId="28" applyFont="1" applyAlignment="1">
      <alignment horizontal="center" shrinkToFit="1"/>
    </xf>
    <xf numFmtId="0" fontId="58" fillId="0" borderId="9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172" fontId="65" fillId="0" borderId="9" xfId="62" applyNumberFormat="1" applyFont="1" applyFill="1" applyBorder="1" applyAlignment="1">
      <alignment horizontal="center" vertical="center" wrapText="1"/>
    </xf>
    <xf numFmtId="164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5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5" fontId="10" fillId="0" borderId="9" xfId="0" applyNumberFormat="1" applyFont="1" applyBorder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8" fillId="0" borderId="0" xfId="0" applyFont="1" applyAlignment="1">
      <alignment vertical="center" wrapText="1"/>
    </xf>
    <xf numFmtId="165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4" fontId="42" fillId="0" borderId="0" xfId="0" applyNumberFormat="1" applyFont="1" applyAlignment="1">
      <alignment horizontal="left" shrinkToFit="1"/>
    </xf>
    <xf numFmtId="164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3" fontId="10" fillId="0" borderId="0" xfId="28" applyNumberFormat="1" applyFont="1" applyFill="1" applyAlignment="1"/>
    <xf numFmtId="0" fontId="60" fillId="24" borderId="9" xfId="61" applyFont="1" applyFill="1" applyBorder="1" applyAlignment="1">
      <alignment horizontal="left" vertical="center" wrapText="1"/>
    </xf>
    <xf numFmtId="0" fontId="37" fillId="0" borderId="0" xfId="0" applyFont="1" applyAlignment="1">
      <alignment horizont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7" fillId="0" borderId="9" xfId="0" applyFont="1" applyBorder="1" applyAlignment="1">
      <alignment horizontal="center" vertical="center"/>
    </xf>
    <xf numFmtId="3" fontId="67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8" fillId="0" borderId="0" xfId="0" applyFont="1" applyAlignment="1">
      <alignment vertical="top"/>
    </xf>
    <xf numFmtId="49" fontId="69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0" fontId="37" fillId="0" borderId="0" xfId="0" applyFont="1" applyAlignment="1">
      <alignment horizontal="center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5" fontId="37" fillId="0" borderId="0" xfId="28" applyFont="1" applyAlignment="1">
      <alignment horizontal="center" vertical="center" shrinkToFit="1"/>
    </xf>
    <xf numFmtId="165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5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5" fontId="50" fillId="0" borderId="0" xfId="28" applyFont="1" applyAlignment="1"/>
    <xf numFmtId="165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5" fontId="64" fillId="0" borderId="0" xfId="62" applyFont="1" applyFill="1" applyAlignment="1">
      <alignment horizontal="center" vertical="center"/>
    </xf>
    <xf numFmtId="165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25" borderId="0" xfId="0" applyFont="1" applyFill="1"/>
    <xf numFmtId="0" fontId="10" fillId="0" borderId="9" xfId="0" applyFont="1" applyBorder="1" applyAlignment="1">
      <alignment shrinkToFit="1"/>
    </xf>
    <xf numFmtId="49" fontId="70" fillId="0" borderId="9" xfId="0" applyNumberFormat="1" applyFont="1" applyBorder="1" applyAlignment="1">
      <alignment horizontal="center"/>
    </xf>
    <xf numFmtId="165" fontId="10" fillId="0" borderId="9" xfId="28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164" fontId="10" fillId="0" borderId="18" xfId="0" applyNumberFormat="1" applyFont="1" applyBorder="1" applyAlignment="1">
      <alignment horizontal="center" vertical="center" shrinkToFit="1"/>
    </xf>
    <xf numFmtId="3" fontId="67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49" fontId="10" fillId="0" borderId="9" xfId="64" applyNumberFormat="1" applyFont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60" fillId="0" borderId="9" xfId="61" applyFont="1" applyBorder="1" applyAlignment="1">
      <alignment horizontal="left" vertical="center" wrapText="1"/>
    </xf>
    <xf numFmtId="0" fontId="57" fillId="0" borderId="0" xfId="0" applyFont="1" applyAlignment="1">
      <alignment horizontal="left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57" fillId="24" borderId="0" xfId="0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37" fillId="0" borderId="9" xfId="0" applyFont="1" applyBorder="1" applyAlignment="1">
      <alignment horizontal="center" vertical="center" shrinkToFit="1"/>
    </xf>
    <xf numFmtId="3" fontId="10" fillId="0" borderId="0" xfId="28" applyNumberFormat="1" applyFont="1" applyFill="1" applyAlignment="1">
      <alignment horizontal="center" wrapText="1"/>
    </xf>
    <xf numFmtId="0" fontId="67" fillId="0" borderId="9" xfId="0" applyFont="1" applyBorder="1" applyAlignment="1">
      <alignment horizontal="left" vertical="top"/>
    </xf>
    <xf numFmtId="3" fontId="10" fillId="0" borderId="0" xfId="28" applyNumberFormat="1" applyFont="1" applyFill="1" applyAlignment="1">
      <alignment horizontal="center" vertical="center" wrapText="1"/>
    </xf>
    <xf numFmtId="3" fontId="49" fillId="0" borderId="9" xfId="71" applyNumberFormat="1" applyFont="1" applyBorder="1" applyAlignment="1">
      <alignment horizontal="center" vertical="center" shrinkToFit="1"/>
    </xf>
    <xf numFmtId="165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37" fontId="37" fillId="0" borderId="9" xfId="62" applyNumberFormat="1" applyFont="1" applyFill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/>
    </xf>
    <xf numFmtId="37" fontId="49" fillId="0" borderId="9" xfId="62" applyNumberFormat="1" applyFont="1" applyFill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/>
    </xf>
    <xf numFmtId="14" fontId="37" fillId="0" borderId="9" xfId="0" applyNumberFormat="1" applyFont="1" applyBorder="1" applyAlignment="1">
      <alignment horizontal="center" vertical="center" wrapText="1"/>
    </xf>
    <xf numFmtId="2" fontId="44" fillId="0" borderId="9" xfId="0" applyNumberFormat="1" applyFont="1" applyBorder="1" applyAlignment="1">
      <alignment horizontal="center" vertical="center" wrapText="1"/>
    </xf>
    <xf numFmtId="49" fontId="37" fillId="0" borderId="9" xfId="0" applyNumberFormat="1" applyFont="1" applyBorder="1" applyAlignment="1">
      <alignment horizontal="left" vertical="center" wrapText="1"/>
    </xf>
    <xf numFmtId="3" fontId="44" fillId="0" borderId="9" xfId="62" applyNumberFormat="1" applyFont="1" applyFill="1" applyBorder="1" applyAlignment="1">
      <alignment horizontal="center" vertical="center" shrinkToFit="1"/>
    </xf>
    <xf numFmtId="14" fontId="73" fillId="0" borderId="0" xfId="0" applyNumberFormat="1" applyFont="1" applyAlignment="1">
      <alignment horizontal="center" vertical="center" wrapText="1"/>
    </xf>
    <xf numFmtId="49" fontId="73" fillId="0" borderId="0" xfId="0" applyNumberFormat="1" applyFont="1" applyAlignment="1">
      <alignment horizontal="left" vertical="center" wrapText="1"/>
    </xf>
    <xf numFmtId="2" fontId="73" fillId="0" borderId="0" xfId="0" applyNumberFormat="1" applyFont="1" applyAlignment="1">
      <alignment horizontal="left" vertical="center" wrapText="1"/>
    </xf>
    <xf numFmtId="3" fontId="73" fillId="0" borderId="0" xfId="0" applyNumberFormat="1" applyFont="1" applyAlignment="1">
      <alignment horizontal="center" vertical="center" wrapText="1"/>
    </xf>
    <xf numFmtId="2" fontId="37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3" fontId="45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37" fontId="37" fillId="0" borderId="0" xfId="0" applyNumberFormat="1" applyFont="1" applyAlignment="1">
      <alignment vertical="center"/>
    </xf>
    <xf numFmtId="0" fontId="58" fillId="0" borderId="9" xfId="0" applyFont="1" applyBorder="1" applyAlignment="1">
      <alignment horizontal="left" vertical="center" wrapText="1"/>
    </xf>
    <xf numFmtId="164" fontId="10" fillId="0" borderId="19" xfId="0" applyNumberFormat="1" applyFont="1" applyBorder="1" applyAlignment="1">
      <alignment vertical="center" shrinkToFit="1"/>
    </xf>
    <xf numFmtId="165" fontId="37" fillId="24" borderId="0" xfId="28" applyFont="1" applyFill="1" applyAlignment="1">
      <alignment horizontal="left" shrinkToFit="1"/>
    </xf>
    <xf numFmtId="0" fontId="58" fillId="24" borderId="9" xfId="44" applyFont="1" applyFill="1" applyBorder="1" applyAlignment="1">
      <alignment horizontal="center" vertical="center" wrapText="1" shrinkToFit="1"/>
    </xf>
    <xf numFmtId="3" fontId="58" fillId="24" borderId="9" xfId="62" applyNumberFormat="1" applyFont="1" applyFill="1" applyBorder="1" applyAlignment="1">
      <alignment horizontal="center" vertical="center" wrapText="1"/>
    </xf>
    <xf numFmtId="3" fontId="58" fillId="24" borderId="9" xfId="61" applyNumberFormat="1" applyFont="1" applyFill="1" applyBorder="1" applyAlignment="1">
      <alignment horizontal="center" vertical="center" wrapText="1" shrinkToFit="1"/>
    </xf>
    <xf numFmtId="0" fontId="37" fillId="24" borderId="0" xfId="61" applyFont="1" applyFill="1" applyAlignment="1">
      <alignment vertical="center" wrapText="1"/>
    </xf>
    <xf numFmtId="0" fontId="37" fillId="24" borderId="0" xfId="0" applyFont="1" applyFill="1" applyAlignment="1">
      <alignment vertical="center" wrapText="1"/>
    </xf>
    <xf numFmtId="0" fontId="10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7" fillId="25" borderId="0" xfId="0" applyNumberFormat="1" applyFont="1" applyFill="1"/>
    <xf numFmtId="3" fontId="49" fillId="24" borderId="9" xfId="61" applyNumberFormat="1" applyFont="1" applyFill="1" applyBorder="1" applyAlignment="1">
      <alignment horizontal="center" vertical="center" wrapText="1" shrinkToFit="1"/>
    </xf>
    <xf numFmtId="3" fontId="49" fillId="24" borderId="9" xfId="61" applyNumberFormat="1" applyFont="1" applyFill="1" applyBorder="1" applyAlignment="1">
      <alignment horizontal="center" vertical="center" shrinkToFit="1"/>
    </xf>
    <xf numFmtId="0" fontId="37" fillId="24" borderId="0" xfId="0" applyFont="1" applyFill="1" applyAlignment="1">
      <alignment vertical="center"/>
    </xf>
    <xf numFmtId="0" fontId="47" fillId="0" borderId="9" xfId="0" applyFont="1" applyBorder="1" applyAlignment="1">
      <alignment wrapText="1"/>
    </xf>
    <xf numFmtId="165" fontId="47" fillId="0" borderId="9" xfId="28" applyFont="1" applyBorder="1" applyAlignment="1">
      <alignment horizontal="center"/>
    </xf>
    <xf numFmtId="164" fontId="47" fillId="0" borderId="9" xfId="28" applyNumberFormat="1" applyFont="1" applyBorder="1" applyAlignment="1">
      <alignment horizontal="center" vertical="center"/>
    </xf>
    <xf numFmtId="165" fontId="47" fillId="0" borderId="9" xfId="28" applyFont="1" applyBorder="1"/>
    <xf numFmtId="164" fontId="45" fillId="0" borderId="0" xfId="0" applyNumberFormat="1" applyFont="1"/>
    <xf numFmtId="0" fontId="45" fillId="0" borderId="0" xfId="0" applyFont="1"/>
    <xf numFmtId="0" fontId="68" fillId="0" borderId="9" xfId="0" applyFont="1" applyBorder="1" applyAlignment="1">
      <alignment vertical="top" wrapText="1"/>
    </xf>
    <xf numFmtId="0" fontId="68" fillId="24" borderId="9" xfId="0" applyFont="1" applyFill="1" applyBorder="1" applyAlignment="1">
      <alignment vertical="top" wrapText="1"/>
    </xf>
    <xf numFmtId="164" fontId="4" fillId="0" borderId="0" xfId="28" applyNumberFormat="1" applyFont="1" applyBorder="1" applyAlignment="1">
      <alignment horizontal="center"/>
    </xf>
    <xf numFmtId="0" fontId="45" fillId="0" borderId="9" xfId="0" applyFont="1" applyBorder="1" applyAlignment="1">
      <alignment horizontal="left" vertical="top"/>
    </xf>
    <xf numFmtId="174" fontId="45" fillId="0" borderId="9" xfId="28" applyNumberFormat="1" applyFont="1" applyBorder="1" applyAlignment="1">
      <alignment horizontal="left" vertical="top"/>
    </xf>
    <xf numFmtId="1" fontId="10" fillId="0" borderId="9" xfId="28" applyNumberFormat="1" applyFont="1" applyFill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166" fontId="37" fillId="0" borderId="0" xfId="0" applyNumberFormat="1" applyFont="1"/>
    <xf numFmtId="3" fontId="5" fillId="0" borderId="9" xfId="28" applyNumberFormat="1" applyFont="1" applyBorder="1" applyAlignment="1">
      <alignment horizontal="center"/>
    </xf>
    <xf numFmtId="3" fontId="4" fillId="0" borderId="9" xfId="28" applyNumberFormat="1" applyFont="1" applyBorder="1"/>
    <xf numFmtId="3" fontId="15" fillId="0" borderId="9" xfId="28" applyNumberFormat="1" applyFont="1" applyFill="1" applyBorder="1" applyAlignment="1">
      <alignment horizontal="right"/>
    </xf>
    <xf numFmtId="3" fontId="75" fillId="0" borderId="9" xfId="28" applyNumberFormat="1" applyFont="1" applyFill="1" applyBorder="1" applyAlignment="1">
      <alignment horizontal="right"/>
    </xf>
    <xf numFmtId="3" fontId="47" fillId="0" borderId="9" xfId="0" applyNumberFormat="1" applyFont="1" applyBorder="1" applyAlignment="1">
      <alignment horizontal="right" vertical="top" wrapText="1"/>
    </xf>
    <xf numFmtId="3" fontId="67" fillId="0" borderId="9" xfId="71" applyNumberFormat="1" applyFont="1" applyBorder="1" applyAlignment="1">
      <alignment horizontal="center" vertical="center" wrapText="1" shrinkToFit="1"/>
    </xf>
    <xf numFmtId="0" fontId="45" fillId="0" borderId="9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center" wrapText="1" shrinkToFit="1"/>
    </xf>
    <xf numFmtId="1" fontId="76" fillId="0" borderId="9" xfId="0" applyNumberFormat="1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/>
    </xf>
    <xf numFmtId="165" fontId="63" fillId="0" borderId="9" xfId="28" applyFont="1" applyBorder="1" applyAlignment="1">
      <alignment horizontal="center" vertical="center"/>
    </xf>
    <xf numFmtId="0" fontId="77" fillId="0" borderId="9" xfId="0" applyFont="1" applyBorder="1" applyAlignment="1">
      <alignment horizontal="center" vertical="center" wrapText="1"/>
    </xf>
    <xf numFmtId="0" fontId="78" fillId="0" borderId="9" xfId="0" applyFont="1" applyBorder="1" applyAlignment="1">
      <alignment vertical="center" wrapText="1"/>
    </xf>
    <xf numFmtId="165" fontId="78" fillId="0" borderId="9" xfId="28" applyFont="1" applyBorder="1" applyAlignment="1">
      <alignment horizontal="center" vertical="center"/>
    </xf>
    <xf numFmtId="1" fontId="77" fillId="0" borderId="9" xfId="0" applyNumberFormat="1" applyFont="1" applyBorder="1" applyAlignment="1">
      <alignment horizontal="center" wrapText="1"/>
    </xf>
    <xf numFmtId="164" fontId="78" fillId="0" borderId="9" xfId="28" applyNumberFormat="1" applyFont="1" applyBorder="1" applyAlignment="1">
      <alignment vertical="center"/>
    </xf>
    <xf numFmtId="165" fontId="78" fillId="0" borderId="9" xfId="28" applyFont="1" applyBorder="1" applyAlignment="1">
      <alignment vertical="center"/>
    </xf>
    <xf numFmtId="165" fontId="78" fillId="0" borderId="9" xfId="28" applyFont="1" applyFill="1" applyBorder="1" applyAlignment="1">
      <alignment horizontal="center" vertical="center"/>
    </xf>
    <xf numFmtId="49" fontId="77" fillId="0" borderId="9" xfId="0" applyNumberFormat="1" applyFont="1" applyBorder="1" applyAlignment="1">
      <alignment horizontal="center" vertical="center" wrapText="1"/>
    </xf>
    <xf numFmtId="164" fontId="78" fillId="0" borderId="9" xfId="28" applyNumberFormat="1" applyFont="1" applyFill="1" applyBorder="1" applyAlignment="1">
      <alignment vertical="center"/>
    </xf>
    <xf numFmtId="3" fontId="78" fillId="0" borderId="9" xfId="28" applyNumberFormat="1" applyFont="1" applyFill="1" applyBorder="1" applyAlignment="1">
      <alignment vertical="center"/>
    </xf>
    <xf numFmtId="1" fontId="77" fillId="0" borderId="9" xfId="64" applyNumberFormat="1" applyFont="1" applyBorder="1" applyAlignment="1">
      <alignment horizontal="center" vertical="center"/>
    </xf>
    <xf numFmtId="49" fontId="77" fillId="0" borderId="0" xfId="0" applyNumberFormat="1" applyFont="1" applyAlignment="1">
      <alignment horizontal="center" vertical="center"/>
    </xf>
    <xf numFmtId="49" fontId="77" fillId="0" borderId="9" xfId="64" applyNumberFormat="1" applyFont="1" applyBorder="1" applyAlignment="1">
      <alignment horizontal="center" vertical="center"/>
    </xf>
    <xf numFmtId="1" fontId="77" fillId="0" borderId="9" xfId="28" applyNumberFormat="1" applyFont="1" applyFill="1" applyBorder="1" applyAlignment="1">
      <alignment horizontal="center" vertical="center"/>
    </xf>
    <xf numFmtId="0" fontId="63" fillId="0" borderId="9" xfId="0" applyFont="1" applyBorder="1" applyAlignment="1">
      <alignment vertical="center"/>
    </xf>
    <xf numFmtId="165" fontId="78" fillId="0" borderId="9" xfId="0" applyNumberFormat="1" applyFont="1" applyBorder="1" applyAlignment="1">
      <alignment horizontal="right" vertical="center" wrapText="1"/>
    </xf>
    <xf numFmtId="165" fontId="79" fillId="0" borderId="9" xfId="0" applyNumberFormat="1" applyFont="1" applyBorder="1" applyAlignment="1">
      <alignment horizontal="right" vertical="center" wrapText="1"/>
    </xf>
    <xf numFmtId="172" fontId="57" fillId="0" borderId="0" xfId="0" applyNumberFormat="1" applyFont="1" applyAlignment="1">
      <alignment horizontal="center"/>
    </xf>
    <xf numFmtId="165" fontId="80" fillId="0" borderId="0" xfId="28" applyFont="1"/>
    <xf numFmtId="0" fontId="80" fillId="0" borderId="0" xfId="0" applyFont="1" applyAlignment="1">
      <alignment horizontal="center"/>
    </xf>
    <xf numFmtId="0" fontId="80" fillId="0" borderId="0" xfId="0" applyFont="1"/>
    <xf numFmtId="0" fontId="82" fillId="0" borderId="0" xfId="0" applyFont="1" applyAlignment="1">
      <alignment horizontal="center"/>
    </xf>
    <xf numFmtId="0" fontId="84" fillId="0" borderId="0" xfId="0" applyFont="1"/>
    <xf numFmtId="165" fontId="84" fillId="0" borderId="0" xfId="28" applyFont="1"/>
    <xf numFmtId="0" fontId="83" fillId="0" borderId="9" xfId="0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/>
    </xf>
    <xf numFmtId="165" fontId="83" fillId="0" borderId="9" xfId="28" applyFont="1" applyBorder="1" applyAlignment="1">
      <alignment horizontal="center" vertical="center"/>
    </xf>
    <xf numFmtId="165" fontId="83" fillId="0" borderId="9" xfId="28" applyFont="1" applyFill="1" applyBorder="1" applyAlignment="1">
      <alignment horizontal="center" vertical="center"/>
    </xf>
    <xf numFmtId="164" fontId="77" fillId="0" borderId="9" xfId="28" applyNumberFormat="1" applyFont="1" applyBorder="1" applyAlignment="1">
      <alignment vertical="center"/>
    </xf>
    <xf numFmtId="3" fontId="77" fillId="0" borderId="9" xfId="28" applyNumberFormat="1" applyFont="1" applyBorder="1" applyAlignment="1">
      <alignment horizontal="right" vertical="center"/>
    </xf>
    <xf numFmtId="0" fontId="77" fillId="0" borderId="9" xfId="0" applyFont="1" applyBorder="1"/>
    <xf numFmtId="164" fontId="77" fillId="0" borderId="9" xfId="0" applyNumberFormat="1" applyFont="1" applyBorder="1"/>
    <xf numFmtId="164" fontId="80" fillId="0" borderId="0" xfId="0" applyNumberFormat="1" applyFont="1"/>
    <xf numFmtId="0" fontId="77" fillId="25" borderId="9" xfId="0" applyFont="1" applyFill="1" applyBorder="1" applyAlignment="1">
      <alignment horizontal="center" vertical="center" wrapText="1"/>
    </xf>
    <xf numFmtId="0" fontId="78" fillId="25" borderId="9" xfId="0" applyFont="1" applyFill="1" applyBorder="1" applyAlignment="1">
      <alignment vertical="center" wrapText="1"/>
    </xf>
    <xf numFmtId="165" fontId="78" fillId="25" borderId="9" xfId="28" applyFont="1" applyFill="1" applyBorder="1" applyAlignment="1">
      <alignment horizontal="center" vertical="center"/>
    </xf>
    <xf numFmtId="1" fontId="85" fillId="25" borderId="9" xfId="0" applyNumberFormat="1" applyFont="1" applyFill="1" applyBorder="1" applyAlignment="1">
      <alignment horizontal="center"/>
    </xf>
    <xf numFmtId="164" fontId="77" fillId="25" borderId="9" xfId="28" applyNumberFormat="1" applyFont="1" applyFill="1" applyBorder="1" applyAlignment="1">
      <alignment vertical="center"/>
    </xf>
    <xf numFmtId="3" fontId="77" fillId="25" borderId="9" xfId="28" applyNumberFormat="1" applyFont="1" applyFill="1" applyBorder="1" applyAlignment="1">
      <alignment horizontal="center" vertical="center"/>
    </xf>
    <xf numFmtId="164" fontId="77" fillId="25" borderId="9" xfId="0" applyNumberFormat="1" applyFont="1" applyFill="1" applyBorder="1"/>
    <xf numFmtId="164" fontId="80" fillId="25" borderId="0" xfId="0" applyNumberFormat="1" applyFont="1" applyFill="1" applyAlignment="1">
      <alignment horizontal="left" vertical="center"/>
    </xf>
    <xf numFmtId="164" fontId="80" fillId="25" borderId="0" xfId="0" applyNumberFormat="1" applyFont="1" applyFill="1" applyAlignment="1">
      <alignment vertical="center"/>
    </xf>
    <xf numFmtId="0" fontId="80" fillId="25" borderId="0" xfId="0" applyFont="1" applyFill="1"/>
    <xf numFmtId="0" fontId="77" fillId="26" borderId="9" xfId="0" applyFont="1" applyFill="1" applyBorder="1" applyAlignment="1">
      <alignment horizontal="center" vertical="center" wrapText="1"/>
    </xf>
    <xf numFmtId="0" fontId="78" fillId="26" borderId="9" xfId="0" applyFont="1" applyFill="1" applyBorder="1" applyAlignment="1">
      <alignment vertical="center" wrapText="1"/>
    </xf>
    <xf numFmtId="165" fontId="78" fillId="26" borderId="9" xfId="28" applyFont="1" applyFill="1" applyBorder="1" applyAlignment="1">
      <alignment horizontal="center" vertical="center"/>
    </xf>
    <xf numFmtId="1" fontId="85" fillId="26" borderId="9" xfId="0" applyNumberFormat="1" applyFont="1" applyFill="1" applyBorder="1" applyAlignment="1">
      <alignment horizontal="center"/>
    </xf>
    <xf numFmtId="164" fontId="77" fillId="26" borderId="9" xfId="28" applyNumberFormat="1" applyFont="1" applyFill="1" applyBorder="1" applyAlignment="1">
      <alignment vertical="center"/>
    </xf>
    <xf numFmtId="3" fontId="77" fillId="26" borderId="9" xfId="28" applyNumberFormat="1" applyFont="1" applyFill="1" applyBorder="1" applyAlignment="1">
      <alignment horizontal="center" vertical="center"/>
    </xf>
    <xf numFmtId="164" fontId="77" fillId="26" borderId="9" xfId="0" applyNumberFormat="1" applyFont="1" applyFill="1" applyBorder="1"/>
    <xf numFmtId="164" fontId="80" fillId="26" borderId="0" xfId="0" applyNumberFormat="1" applyFont="1" applyFill="1" applyAlignment="1">
      <alignment horizontal="left" vertical="center"/>
    </xf>
    <xf numFmtId="164" fontId="80" fillId="26" borderId="0" xfId="0" applyNumberFormat="1" applyFont="1" applyFill="1" applyAlignment="1">
      <alignment vertical="center"/>
    </xf>
    <xf numFmtId="0" fontId="80" fillId="26" borderId="0" xfId="0" applyFont="1" applyFill="1"/>
    <xf numFmtId="0" fontId="77" fillId="28" borderId="9" xfId="0" applyFont="1" applyFill="1" applyBorder="1" applyAlignment="1">
      <alignment horizontal="center" vertical="center" wrapText="1"/>
    </xf>
    <xf numFmtId="0" fontId="78" fillId="28" borderId="9" xfId="0" applyFont="1" applyFill="1" applyBorder="1" applyAlignment="1">
      <alignment vertical="center" wrapText="1"/>
    </xf>
    <xf numFmtId="165" fontId="78" fillId="28" borderId="9" xfId="28" applyFont="1" applyFill="1" applyBorder="1" applyAlignment="1">
      <alignment horizontal="center" vertical="center"/>
    </xf>
    <xf numFmtId="1" fontId="85" fillId="28" borderId="9" xfId="0" applyNumberFormat="1" applyFont="1" applyFill="1" applyBorder="1" applyAlignment="1">
      <alignment horizontal="center"/>
    </xf>
    <xf numFmtId="164" fontId="77" fillId="28" borderId="9" xfId="28" applyNumberFormat="1" applyFont="1" applyFill="1" applyBorder="1" applyAlignment="1">
      <alignment vertical="center"/>
    </xf>
    <xf numFmtId="3" fontId="77" fillId="28" borderId="9" xfId="28" applyNumberFormat="1" applyFont="1" applyFill="1" applyBorder="1" applyAlignment="1">
      <alignment horizontal="center" vertical="center"/>
    </xf>
    <xf numFmtId="164" fontId="77" fillId="28" borderId="9" xfId="0" applyNumberFormat="1" applyFont="1" applyFill="1" applyBorder="1"/>
    <xf numFmtId="164" fontId="80" fillId="28" borderId="0" xfId="0" applyNumberFormat="1" applyFont="1" applyFill="1" applyAlignment="1">
      <alignment horizontal="left" vertical="center"/>
    </xf>
    <xf numFmtId="164" fontId="80" fillId="28" borderId="0" xfId="0" applyNumberFormat="1" applyFont="1" applyFill="1" applyAlignment="1">
      <alignment vertical="center"/>
    </xf>
    <xf numFmtId="0" fontId="80" fillId="28" borderId="0" xfId="0" applyFont="1" applyFill="1"/>
    <xf numFmtId="0" fontId="77" fillId="27" borderId="9" xfId="0" applyFont="1" applyFill="1" applyBorder="1" applyAlignment="1">
      <alignment horizontal="center" vertical="center" wrapText="1"/>
    </xf>
    <xf numFmtId="0" fontId="78" fillId="27" borderId="9" xfId="0" applyFont="1" applyFill="1" applyBorder="1" applyAlignment="1">
      <alignment vertical="center" wrapText="1"/>
    </xf>
    <xf numFmtId="165" fontId="78" fillId="27" borderId="9" xfId="28" applyFont="1" applyFill="1" applyBorder="1" applyAlignment="1">
      <alignment horizontal="center" vertical="center"/>
    </xf>
    <xf numFmtId="1" fontId="85" fillId="27" borderId="9" xfId="0" applyNumberFormat="1" applyFont="1" applyFill="1" applyBorder="1" applyAlignment="1">
      <alignment horizontal="center"/>
    </xf>
    <xf numFmtId="164" fontId="77" fillId="27" borderId="9" xfId="28" applyNumberFormat="1" applyFont="1" applyFill="1" applyBorder="1" applyAlignment="1">
      <alignment vertical="center"/>
    </xf>
    <xf numFmtId="3" fontId="77" fillId="27" borderId="9" xfId="28" applyNumberFormat="1" applyFont="1" applyFill="1" applyBorder="1" applyAlignment="1">
      <alignment horizontal="center" vertical="center"/>
    </xf>
    <xf numFmtId="164" fontId="77" fillId="27" borderId="9" xfId="0" applyNumberFormat="1" applyFont="1" applyFill="1" applyBorder="1"/>
    <xf numFmtId="164" fontId="80" fillId="27" borderId="0" xfId="0" applyNumberFormat="1" applyFont="1" applyFill="1" applyAlignment="1">
      <alignment horizontal="left" vertical="center"/>
    </xf>
    <xf numFmtId="164" fontId="80" fillId="27" borderId="0" xfId="0" applyNumberFormat="1" applyFont="1" applyFill="1" applyAlignment="1">
      <alignment vertical="center"/>
    </xf>
    <xf numFmtId="0" fontId="80" fillId="27" borderId="0" xfId="0" applyFont="1" applyFill="1"/>
    <xf numFmtId="0" fontId="77" fillId="29" borderId="9" xfId="0" applyFont="1" applyFill="1" applyBorder="1" applyAlignment="1">
      <alignment horizontal="center" vertical="center" wrapText="1"/>
    </xf>
    <xf numFmtId="0" fontId="78" fillId="29" borderId="9" xfId="0" applyFont="1" applyFill="1" applyBorder="1" applyAlignment="1">
      <alignment vertical="center" wrapText="1"/>
    </xf>
    <xf numFmtId="165" fontId="78" fillId="29" borderId="9" xfId="28" applyFont="1" applyFill="1" applyBorder="1" applyAlignment="1">
      <alignment horizontal="center" vertical="center"/>
    </xf>
    <xf numFmtId="1" fontId="85" fillId="29" borderId="9" xfId="0" applyNumberFormat="1" applyFont="1" applyFill="1" applyBorder="1" applyAlignment="1">
      <alignment horizontal="center"/>
    </xf>
    <xf numFmtId="164" fontId="77" fillId="29" borderId="9" xfId="28" applyNumberFormat="1" applyFont="1" applyFill="1" applyBorder="1" applyAlignment="1">
      <alignment vertical="center"/>
    </xf>
    <xf numFmtId="3" fontId="77" fillId="29" borderId="9" xfId="28" applyNumberFormat="1" applyFont="1" applyFill="1" applyBorder="1" applyAlignment="1">
      <alignment horizontal="center" vertical="center"/>
    </xf>
    <xf numFmtId="164" fontId="77" fillId="29" borderId="9" xfId="0" applyNumberFormat="1" applyFont="1" applyFill="1" applyBorder="1"/>
    <xf numFmtId="164" fontId="80" fillId="29" borderId="0" xfId="0" applyNumberFormat="1" applyFont="1" applyFill="1" applyAlignment="1">
      <alignment horizontal="left" vertical="center"/>
    </xf>
    <xf numFmtId="164" fontId="80" fillId="29" borderId="0" xfId="0" applyNumberFormat="1" applyFont="1" applyFill="1" applyAlignment="1">
      <alignment vertical="center"/>
    </xf>
    <xf numFmtId="0" fontId="80" fillId="29" borderId="0" xfId="0" applyFont="1" applyFill="1"/>
    <xf numFmtId="0" fontId="77" fillId="0" borderId="9" xfId="0" applyFont="1" applyBorder="1" applyAlignment="1">
      <alignment vertical="center" wrapText="1"/>
    </xf>
    <xf numFmtId="0" fontId="83" fillId="0" borderId="9" xfId="0" applyFont="1" applyBorder="1" applyAlignment="1">
      <alignment vertical="center"/>
    </xf>
    <xf numFmtId="165" fontId="77" fillId="0" borderId="9" xfId="0" applyNumberFormat="1" applyFont="1" applyBorder="1" applyAlignment="1">
      <alignment horizontal="right" vertical="center" wrapText="1"/>
    </xf>
    <xf numFmtId="164" fontId="77" fillId="0" borderId="9" xfId="28" applyNumberFormat="1" applyFont="1" applyBorder="1" applyAlignment="1">
      <alignment horizontal="center" vertical="center"/>
    </xf>
    <xf numFmtId="165" fontId="86" fillId="0" borderId="9" xfId="0" applyNumberFormat="1" applyFont="1" applyBorder="1"/>
    <xf numFmtId="165" fontId="80" fillId="0" borderId="0" xfId="0" applyNumberFormat="1" applyFont="1" applyAlignment="1">
      <alignment vertical="center"/>
    </xf>
    <xf numFmtId="0" fontId="78" fillId="0" borderId="0" xfId="0" applyFont="1"/>
    <xf numFmtId="0" fontId="84" fillId="0" borderId="0" xfId="0" applyFont="1" applyAlignment="1">
      <alignment horizontal="center"/>
    </xf>
    <xf numFmtId="164" fontId="84" fillId="0" borderId="0" xfId="0" applyNumberFormat="1" applyFont="1" applyAlignment="1">
      <alignment horizontal="center"/>
    </xf>
    <xf numFmtId="0" fontId="78" fillId="0" borderId="0" xfId="0" applyFont="1" applyAlignment="1">
      <alignment horizontal="center" shrinkToFit="1"/>
    </xf>
    <xf numFmtId="165" fontId="80" fillId="0" borderId="0" xfId="28" applyFont="1" applyAlignment="1">
      <alignment horizontal="center" vertical="center" shrinkToFit="1"/>
    </xf>
    <xf numFmtId="165" fontId="80" fillId="0" borderId="0" xfId="28" applyFont="1" applyAlignment="1">
      <alignment horizontal="left" shrinkToFit="1"/>
    </xf>
    <xf numFmtId="0" fontId="80" fillId="0" borderId="0" xfId="0" applyFont="1" applyAlignment="1">
      <alignment horizontal="left" shrinkToFit="1"/>
    </xf>
    <xf numFmtId="0" fontId="80" fillId="0" borderId="0" xfId="0" applyFont="1" applyAlignment="1">
      <alignment shrinkToFit="1"/>
    </xf>
    <xf numFmtId="0" fontId="63" fillId="0" borderId="0" xfId="0" applyFont="1" applyAlignment="1">
      <alignment horizontal="center" shrinkToFit="1"/>
    </xf>
    <xf numFmtId="0" fontId="84" fillId="0" borderId="0" xfId="0" applyFont="1" applyAlignment="1">
      <alignment shrinkToFit="1"/>
    </xf>
    <xf numFmtId="165" fontId="84" fillId="0" borderId="0" xfId="28" applyFont="1" applyAlignment="1">
      <alignment shrinkToFit="1"/>
    </xf>
    <xf numFmtId="165" fontId="84" fillId="0" borderId="0" xfId="28" applyFont="1" applyAlignment="1">
      <alignment horizontal="center" shrinkToFit="1"/>
    </xf>
    <xf numFmtId="0" fontId="82" fillId="0" borderId="0" xfId="0" applyFont="1" applyAlignment="1">
      <alignment horizontal="center" shrinkToFit="1"/>
    </xf>
    <xf numFmtId="0" fontId="83" fillId="0" borderId="9" xfId="0" applyFont="1" applyBorder="1" applyAlignment="1">
      <alignment horizontal="center" vertical="center" shrinkToFit="1"/>
    </xf>
    <xf numFmtId="165" fontId="83" fillId="0" borderId="9" xfId="28" applyFont="1" applyFill="1" applyBorder="1" applyAlignment="1">
      <alignment horizontal="center" vertical="center" shrinkToFit="1"/>
    </xf>
    <xf numFmtId="49" fontId="83" fillId="0" borderId="9" xfId="28" applyNumberFormat="1" applyFont="1" applyFill="1" applyBorder="1" applyAlignment="1">
      <alignment horizontal="left" vertical="center" shrinkToFit="1"/>
    </xf>
    <xf numFmtId="165" fontId="83" fillId="0" borderId="9" xfId="28" applyFont="1" applyFill="1" applyBorder="1" applyAlignment="1">
      <alignment horizontal="left" vertical="center" shrinkToFit="1"/>
    </xf>
    <xf numFmtId="0" fontId="77" fillId="0" borderId="0" xfId="0" applyFont="1" applyAlignment="1">
      <alignment vertical="center" shrinkToFit="1"/>
    </xf>
    <xf numFmtId="0" fontId="77" fillId="0" borderId="9" xfId="0" applyFont="1" applyBorder="1" applyAlignment="1">
      <alignment horizontal="center" vertical="center" shrinkToFit="1"/>
    </xf>
    <xf numFmtId="0" fontId="77" fillId="0" borderId="9" xfId="0" applyFont="1" applyBorder="1" applyAlignment="1">
      <alignment horizontal="left" vertical="center" shrinkToFit="1"/>
    </xf>
    <xf numFmtId="165" fontId="77" fillId="0" borderId="9" xfId="28" applyFont="1" applyFill="1" applyBorder="1" applyAlignment="1">
      <alignment horizontal="center" vertical="center" shrinkToFit="1"/>
    </xf>
    <xf numFmtId="1" fontId="77" fillId="0" borderId="9" xfId="0" applyNumberFormat="1" applyFont="1" applyBorder="1" applyAlignment="1">
      <alignment horizontal="center" vertical="center" wrapText="1"/>
    </xf>
    <xf numFmtId="3" fontId="77" fillId="0" borderId="9" xfId="28" applyNumberFormat="1" applyFont="1" applyFill="1" applyBorder="1" applyAlignment="1">
      <alignment horizontal="center" vertical="center" shrinkToFit="1"/>
    </xf>
    <xf numFmtId="164" fontId="77" fillId="0" borderId="9" xfId="0" applyNumberFormat="1" applyFont="1" applyBorder="1" applyAlignment="1">
      <alignment horizontal="center" vertical="center" shrinkToFit="1"/>
    </xf>
    <xf numFmtId="0" fontId="80" fillId="0" borderId="0" xfId="0" applyFont="1" applyAlignment="1">
      <alignment horizontal="center" vertical="center" shrinkToFit="1"/>
    </xf>
    <xf numFmtId="0" fontId="77" fillId="0" borderId="9" xfId="0" applyFont="1" applyBorder="1" applyAlignment="1">
      <alignment vertical="center" shrinkToFit="1"/>
    </xf>
    <xf numFmtId="164" fontId="77" fillId="0" borderId="9" xfId="0" applyNumberFormat="1" applyFont="1" applyBorder="1" applyAlignment="1">
      <alignment horizontal="left" vertical="center" shrinkToFit="1"/>
    </xf>
    <xf numFmtId="0" fontId="80" fillId="0" borderId="0" xfId="0" applyFont="1" applyAlignment="1">
      <alignment vertical="center" shrinkToFit="1"/>
    </xf>
    <xf numFmtId="164" fontId="77" fillId="0" borderId="9" xfId="0" applyNumberFormat="1" applyFont="1" applyBorder="1" applyAlignment="1">
      <alignment vertical="center" shrinkToFit="1"/>
    </xf>
    <xf numFmtId="165" fontId="77" fillId="0" borderId="9" xfId="28" applyFont="1" applyFill="1" applyBorder="1" applyAlignment="1">
      <alignment horizontal="center" vertical="center"/>
    </xf>
    <xf numFmtId="0" fontId="78" fillId="0" borderId="18" xfId="0" applyFont="1" applyBorder="1" applyAlignment="1">
      <alignment vertical="center" wrapText="1"/>
    </xf>
    <xf numFmtId="3" fontId="77" fillId="0" borderId="18" xfId="28" applyNumberFormat="1" applyFont="1" applyFill="1" applyBorder="1" applyAlignment="1">
      <alignment horizontal="center" vertical="center" shrinkToFit="1"/>
    </xf>
    <xf numFmtId="49" fontId="76" fillId="0" borderId="9" xfId="0" applyNumberFormat="1" applyFont="1" applyBorder="1" applyAlignment="1">
      <alignment horizontal="center" vertical="center"/>
    </xf>
    <xf numFmtId="0" fontId="87" fillId="0" borderId="9" xfId="0" applyFont="1" applyBorder="1" applyAlignment="1">
      <alignment vertical="center" shrinkToFit="1"/>
    </xf>
    <xf numFmtId="0" fontId="88" fillId="0" borderId="9" xfId="0" applyFont="1" applyBorder="1" applyAlignment="1">
      <alignment vertical="center" shrinkToFit="1"/>
    </xf>
    <xf numFmtId="165" fontId="87" fillId="0" borderId="9" xfId="0" applyNumberFormat="1" applyFont="1" applyBorder="1" applyAlignment="1">
      <alignment vertical="center" shrinkToFit="1"/>
    </xf>
    <xf numFmtId="165" fontId="87" fillId="0" borderId="9" xfId="0" applyNumberFormat="1" applyFont="1" applyBorder="1" applyAlignment="1">
      <alignment horizontal="center" vertical="center" shrinkToFit="1"/>
    </xf>
    <xf numFmtId="3" fontId="87" fillId="0" borderId="9" xfId="28" applyNumberFormat="1" applyFont="1" applyFill="1" applyBorder="1" applyAlignment="1">
      <alignment horizontal="center" vertical="center" shrinkToFit="1"/>
    </xf>
    <xf numFmtId="3" fontId="87" fillId="0" borderId="9" xfId="28" applyNumberFormat="1" applyFont="1" applyFill="1" applyBorder="1" applyAlignment="1">
      <alignment horizontal="left" vertical="center" shrinkToFit="1"/>
    </xf>
    <xf numFmtId="3" fontId="87" fillId="0" borderId="9" xfId="0" applyNumberFormat="1" applyFont="1" applyBorder="1" applyAlignment="1">
      <alignment vertical="center" shrinkToFit="1"/>
    </xf>
    <xf numFmtId="0" fontId="89" fillId="0" borderId="0" xfId="0" applyFont="1" applyAlignment="1">
      <alignment vertical="center" shrinkToFit="1"/>
    </xf>
    <xf numFmtId="165" fontId="80" fillId="0" borderId="0" xfId="0" applyNumberFormat="1" applyFont="1" applyAlignment="1">
      <alignment shrinkToFit="1"/>
    </xf>
    <xf numFmtId="165" fontId="80" fillId="0" borderId="0" xfId="28" applyFont="1" applyAlignment="1">
      <alignment shrinkToFit="1"/>
    </xf>
    <xf numFmtId="165" fontId="80" fillId="0" borderId="0" xfId="28" applyFont="1" applyAlignment="1">
      <alignment horizontal="center" shrinkToFit="1"/>
    </xf>
    <xf numFmtId="0" fontId="90" fillId="0" borderId="0" xfId="0" applyFont="1" applyAlignment="1">
      <alignment shrinkToFit="1"/>
    </xf>
    <xf numFmtId="165" fontId="84" fillId="0" borderId="0" xfId="28" applyFont="1" applyAlignment="1">
      <alignment horizontal="center" vertical="center" shrinkToFit="1"/>
    </xf>
    <xf numFmtId="165" fontId="84" fillId="0" borderId="0" xfId="28" applyFont="1" applyAlignment="1">
      <alignment horizontal="left" shrinkToFit="1"/>
    </xf>
    <xf numFmtId="0" fontId="84" fillId="0" borderId="0" xfId="0" applyFont="1" applyAlignment="1">
      <alignment horizontal="left" shrinkToFit="1"/>
    </xf>
    <xf numFmtId="164" fontId="84" fillId="0" borderId="0" xfId="0" applyNumberFormat="1" applyFont="1" applyAlignment="1">
      <alignment horizontal="left" shrinkToFit="1"/>
    </xf>
    <xf numFmtId="165" fontId="78" fillId="0" borderId="15" xfId="28" applyFont="1" applyFill="1" applyBorder="1" applyAlignment="1">
      <alignment horizontal="center" vertical="center"/>
    </xf>
    <xf numFmtId="3" fontId="77" fillId="0" borderId="17" xfId="28" applyNumberFormat="1" applyFont="1" applyFill="1" applyBorder="1" applyAlignment="1">
      <alignment horizontal="center" vertical="center" shrinkToFit="1"/>
    </xf>
    <xf numFmtId="1" fontId="74" fillId="0" borderId="9" xfId="0" applyNumberFormat="1" applyFont="1" applyBorder="1" applyAlignment="1">
      <alignment horizontal="center" vertical="center" wrapText="1"/>
    </xf>
    <xf numFmtId="1" fontId="91" fillId="0" borderId="9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 shrinkToFit="1"/>
    </xf>
    <xf numFmtId="0" fontId="60" fillId="0" borderId="9" xfId="0" applyFont="1" applyBorder="1" applyAlignment="1">
      <alignment horizontal="center" vertical="center"/>
    </xf>
    <xf numFmtId="49" fontId="60" fillId="0" borderId="9" xfId="0" applyNumberFormat="1" applyFont="1" applyBorder="1" applyAlignment="1">
      <alignment horizontal="center" vertical="center"/>
    </xf>
    <xf numFmtId="49" fontId="60" fillId="0" borderId="9" xfId="0" applyNumberFormat="1" applyFont="1" applyBorder="1" applyAlignment="1">
      <alignment horizontal="center" vertical="center" wrapText="1"/>
    </xf>
    <xf numFmtId="49" fontId="60" fillId="0" borderId="9" xfId="62" applyNumberFormat="1" applyFont="1" applyFill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 shrinkToFit="1"/>
    </xf>
    <xf numFmtId="0" fontId="71" fillId="0" borderId="9" xfId="7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3" fontId="49" fillId="0" borderId="9" xfId="71" applyNumberFormat="1" applyFont="1" applyBorder="1" applyAlignment="1">
      <alignment horizontal="center" vertical="center" wrapText="1" shrinkToFit="1"/>
    </xf>
    <xf numFmtId="0" fontId="68" fillId="0" borderId="9" xfId="0" applyFont="1" applyBorder="1" applyAlignment="1">
      <alignment horizontal="left" vertical="top"/>
    </xf>
    <xf numFmtId="174" fontId="67" fillId="0" borderId="9" xfId="28" applyNumberFormat="1" applyFont="1" applyBorder="1" applyAlignment="1">
      <alignment horizontal="left" vertical="top"/>
    </xf>
    <xf numFmtId="174" fontId="67" fillId="0" borderId="9" xfId="28" applyNumberFormat="1" applyFont="1" applyBorder="1" applyAlignment="1">
      <alignment horizontal="center" vertical="top"/>
    </xf>
    <xf numFmtId="49" fontId="92" fillId="0" borderId="9" xfId="0" applyNumberFormat="1" applyFont="1" applyBorder="1" applyAlignment="1">
      <alignment horizontal="center" vertical="center"/>
    </xf>
    <xf numFmtId="0" fontId="92" fillId="0" borderId="9" xfId="0" applyFont="1" applyBorder="1" applyAlignment="1">
      <alignment vertical="center"/>
    </xf>
    <xf numFmtId="0" fontId="92" fillId="0" borderId="9" xfId="0" applyFont="1" applyBorder="1" applyAlignment="1">
      <alignment horizontal="center" vertical="center"/>
    </xf>
    <xf numFmtId="0" fontId="92" fillId="0" borderId="9" xfId="0" applyFont="1" applyBorder="1" applyAlignment="1">
      <alignment vertical="center" wrapText="1"/>
    </xf>
    <xf numFmtId="0" fontId="49" fillId="0" borderId="9" xfId="0" applyFont="1" applyBorder="1" applyAlignment="1">
      <alignment vertical="center"/>
    </xf>
    <xf numFmtId="0" fontId="37" fillId="0" borderId="9" xfId="0" applyFont="1" applyBorder="1" applyAlignment="1">
      <alignment horizontal="left" vertical="top" wrapText="1"/>
    </xf>
    <xf numFmtId="173" fontId="37" fillId="0" borderId="9" xfId="28" applyNumberFormat="1" applyFont="1" applyFill="1" applyBorder="1" applyAlignment="1">
      <alignment horizontal="left" vertical="top" wrapText="1"/>
    </xf>
    <xf numFmtId="173" fontId="58" fillId="0" borderId="9" xfId="28" applyNumberFormat="1" applyFont="1" applyFill="1" applyBorder="1" applyAlignment="1">
      <alignment horizontal="left" vertical="center"/>
    </xf>
    <xf numFmtId="174" fontId="45" fillId="0" borderId="9" xfId="28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top"/>
    </xf>
    <xf numFmtId="173" fontId="37" fillId="0" borderId="9" xfId="28" applyNumberFormat="1" applyFont="1" applyFill="1" applyBorder="1" applyAlignment="1">
      <alignment horizontal="center" vertical="center"/>
    </xf>
    <xf numFmtId="173" fontId="49" fillId="0" borderId="9" xfId="28" applyNumberFormat="1" applyFont="1" applyFill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3" fontId="92" fillId="0" borderId="9" xfId="0" applyNumberFormat="1" applyFont="1" applyBorder="1" applyAlignment="1">
      <alignment vertical="center"/>
    </xf>
    <xf numFmtId="0" fontId="67" fillId="0" borderId="9" xfId="0" applyFont="1" applyBorder="1" applyAlignment="1">
      <alignment horizontal="left" vertical="center"/>
    </xf>
    <xf numFmtId="174" fontId="67" fillId="0" borderId="9" xfId="28" applyNumberFormat="1" applyFont="1" applyBorder="1" applyAlignment="1">
      <alignment horizontal="left" vertical="center"/>
    </xf>
    <xf numFmtId="173" fontId="37" fillId="0" borderId="9" xfId="28" applyNumberFormat="1" applyFont="1" applyFill="1" applyBorder="1" applyAlignment="1">
      <alignment horizontal="left" vertical="center" wrapText="1"/>
    </xf>
    <xf numFmtId="0" fontId="10" fillId="0" borderId="10" xfId="43" applyFont="1" applyBorder="1" applyAlignment="1">
      <alignment horizontal="center" vertical="center" wrapText="1"/>
    </xf>
    <xf numFmtId="1" fontId="76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vertical="center" shrinkToFi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1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5" fontId="37" fillId="0" borderId="0" xfId="28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5" fontId="50" fillId="0" borderId="0" xfId="28" applyFont="1" applyAlignment="1">
      <alignment horizontal="center" vertical="center"/>
    </xf>
    <xf numFmtId="165" fontId="57" fillId="0" borderId="0" xfId="28" applyFont="1" applyAlignment="1">
      <alignment horizontal="center"/>
    </xf>
    <xf numFmtId="0" fontId="62" fillId="0" borderId="0" xfId="0" applyFont="1" applyAlignment="1">
      <alignment horizontal="center"/>
    </xf>
    <xf numFmtId="165" fontId="62" fillId="0" borderId="0" xfId="28" applyFont="1" applyAlignment="1">
      <alignment horizontal="center"/>
    </xf>
    <xf numFmtId="0" fontId="78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165" fontId="83" fillId="0" borderId="0" xfId="28" applyFont="1" applyAlignment="1">
      <alignment horizontal="center" vertical="center"/>
    </xf>
    <xf numFmtId="165" fontId="83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5" fontId="44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60" fillId="0" borderId="9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44" fillId="0" borderId="0" xfId="0" applyNumberFormat="1" applyFont="1" applyAlignment="1">
      <alignment horizontal="center" vertical="center"/>
    </xf>
    <xf numFmtId="165" fontId="44" fillId="0" borderId="0" xfId="28" applyFont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4" fillId="0" borderId="0" xfId="0" applyNumberFormat="1" applyFont="1" applyAlignment="1">
      <alignment horizontal="center" vertical="center" wrapText="1"/>
    </xf>
    <xf numFmtId="3" fontId="4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5" fontId="60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3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2" fillId="0" borderId="0" xfId="29" applyFont="1" applyAlignment="1">
      <alignment horizontal="center"/>
    </xf>
    <xf numFmtId="0" fontId="57" fillId="0" borderId="0" xfId="0" applyFont="1" applyAlignment="1">
      <alignment horizontal="center" shrinkToFit="1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165" fontId="57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5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0" fontId="62" fillId="0" borderId="0" xfId="0" applyFont="1" applyAlignment="1">
      <alignment horizontal="center" shrinkToFit="1"/>
    </xf>
    <xf numFmtId="0" fontId="78" fillId="0" borderId="0" xfId="0" applyFont="1" applyAlignment="1">
      <alignment horizontal="center" shrinkToFit="1"/>
    </xf>
    <xf numFmtId="0" fontId="63" fillId="0" borderId="0" xfId="0" applyFont="1" applyAlignment="1">
      <alignment horizontal="center" shrinkToFit="1"/>
    </xf>
    <xf numFmtId="165" fontId="62" fillId="0" borderId="0" xfId="28" applyFont="1" applyAlignment="1">
      <alignment horizontal="center" shrinkToFit="1"/>
    </xf>
    <xf numFmtId="0" fontId="83" fillId="0" borderId="0" xfId="0" applyFont="1" applyAlignment="1">
      <alignment horizontal="left" vertical="center" shrinkToFit="1"/>
    </xf>
    <xf numFmtId="165" fontId="62" fillId="0" borderId="0" xfId="28" applyFont="1" applyAlignment="1">
      <alignment horizontal="center" vertical="center" shrinkToFit="1"/>
    </xf>
    <xf numFmtId="0" fontId="67" fillId="0" borderId="9" xfId="0" applyFont="1" applyBorder="1" applyAlignment="1">
      <alignment horizontal="left" vertical="center" wrapTex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WWO131"/>
  <sheetViews>
    <sheetView zoomScaleNormal="10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R119" sqref="R119"/>
    </sheetView>
  </sheetViews>
  <sheetFormatPr defaultColWidth="3.42578125" defaultRowHeight="12.75"/>
  <cols>
    <col min="1" max="1" width="4.5703125" style="37" customWidth="1"/>
    <col min="2" max="2" width="11" style="147" customWidth="1"/>
    <col min="3" max="3" width="20.5703125" style="143" customWidth="1"/>
    <col min="4" max="4" width="5.140625" style="144" customWidth="1"/>
    <col min="5" max="5" width="4.7109375" style="144" customWidth="1"/>
    <col min="6" max="6" width="24.42578125" style="143" customWidth="1"/>
    <col min="7" max="7" width="6.7109375" style="150" customWidth="1"/>
    <col min="8" max="8" width="11.85546875" style="283" customWidth="1"/>
    <col min="9" max="9" width="10.42578125" style="37" bestFit="1" customWidth="1"/>
    <col min="10" max="10" width="10.5703125" style="85" customWidth="1"/>
    <col min="11" max="11" width="9.7109375" style="226" customWidth="1"/>
    <col min="12" max="12" width="10.42578125" style="85" customWidth="1"/>
    <col min="13" max="13" width="9.7109375" style="150" customWidth="1"/>
    <col min="14" max="14" width="10.140625" style="85" customWidth="1"/>
    <col min="15" max="15" width="9.7109375" style="224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16161" ht="16.5">
      <c r="A1" s="567" t="s">
        <v>0</v>
      </c>
      <c r="B1" s="567"/>
      <c r="C1" s="567"/>
      <c r="D1" s="567"/>
      <c r="E1" s="567"/>
      <c r="F1" s="148"/>
      <c r="G1" s="148"/>
      <c r="H1" s="278"/>
      <c r="I1" s="89"/>
      <c r="J1" s="89"/>
      <c r="K1" s="149"/>
      <c r="L1" s="89"/>
      <c r="M1" s="141"/>
      <c r="N1" s="89"/>
      <c r="O1" s="141"/>
      <c r="P1" s="89"/>
      <c r="Q1" s="89"/>
      <c r="R1" s="89"/>
      <c r="S1" s="89"/>
      <c r="T1" s="89"/>
      <c r="U1" s="89"/>
      <c r="V1" s="89"/>
    </row>
    <row r="2" spans="1:16161" ht="16.5">
      <c r="A2" s="568" t="s">
        <v>97</v>
      </c>
      <c r="B2" s="568"/>
      <c r="C2" s="568"/>
      <c r="D2" s="568"/>
      <c r="E2" s="568"/>
      <c r="F2" s="172"/>
      <c r="G2" s="141"/>
      <c r="H2" s="279"/>
      <c r="I2" s="89"/>
      <c r="J2" s="89"/>
      <c r="K2" s="149"/>
      <c r="L2" s="186"/>
      <c r="M2" s="141"/>
      <c r="N2" s="89"/>
      <c r="O2" s="141"/>
      <c r="P2" s="89"/>
      <c r="Q2" s="89"/>
      <c r="R2" s="89"/>
      <c r="S2" s="89"/>
      <c r="T2" s="89"/>
      <c r="U2" s="89"/>
      <c r="V2" s="89"/>
    </row>
    <row r="3" spans="1:16161" ht="22.5">
      <c r="A3" s="569" t="s">
        <v>1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89"/>
      <c r="T3" s="89"/>
      <c r="U3" s="89"/>
      <c r="V3" s="89"/>
    </row>
    <row r="4" spans="1:16161" ht="20.25">
      <c r="A4" s="570" t="s">
        <v>396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89"/>
      <c r="T4" s="89"/>
      <c r="U4" s="89"/>
      <c r="V4" s="89"/>
    </row>
    <row r="5" spans="1:16161" ht="20.25">
      <c r="A5" s="156"/>
      <c r="B5" s="156"/>
      <c r="C5" s="263"/>
      <c r="D5" s="156"/>
      <c r="E5" s="156"/>
      <c r="F5" s="192"/>
      <c r="G5" s="188"/>
      <c r="H5" s="156"/>
      <c r="I5" s="301"/>
      <c r="J5" s="156"/>
      <c r="K5" s="159"/>
      <c r="L5" s="157"/>
      <c r="M5" s="222"/>
      <c r="N5" s="156"/>
      <c r="O5" s="222"/>
      <c r="P5" s="156"/>
      <c r="Q5" s="156"/>
      <c r="R5" s="157"/>
      <c r="S5" s="89"/>
      <c r="T5" s="89"/>
      <c r="U5" s="89"/>
      <c r="V5" s="89"/>
    </row>
    <row r="6" spans="1:16161" s="229" customFormat="1" ht="38.25">
      <c r="A6" s="118" t="s">
        <v>2</v>
      </c>
      <c r="B6" s="118" t="s">
        <v>12</v>
      </c>
      <c r="C6" s="118" t="s">
        <v>106</v>
      </c>
      <c r="D6" s="118" t="s">
        <v>42</v>
      </c>
      <c r="E6" s="118" t="s">
        <v>43</v>
      </c>
      <c r="F6" s="118" t="s">
        <v>5</v>
      </c>
      <c r="G6" s="118" t="s">
        <v>104</v>
      </c>
      <c r="H6" s="168" t="s">
        <v>36</v>
      </c>
      <c r="I6" s="118" t="s">
        <v>6</v>
      </c>
      <c r="J6" s="270" t="s">
        <v>7</v>
      </c>
      <c r="K6" s="118" t="s">
        <v>8</v>
      </c>
      <c r="L6" s="270" t="s">
        <v>7</v>
      </c>
      <c r="M6" s="118" t="s">
        <v>9</v>
      </c>
      <c r="N6" s="270" t="s">
        <v>7</v>
      </c>
      <c r="O6" s="270" t="s">
        <v>95</v>
      </c>
      <c r="P6" s="270" t="s">
        <v>7</v>
      </c>
      <c r="Q6" s="270" t="s">
        <v>10</v>
      </c>
      <c r="R6" s="271" t="s">
        <v>105</v>
      </c>
      <c r="S6" s="272"/>
      <c r="T6" s="272"/>
      <c r="U6" s="272"/>
      <c r="V6" s="272"/>
    </row>
    <row r="7" spans="1:16161" s="171" customFormat="1" ht="45.75" customHeight="1">
      <c r="A7" s="165">
        <v>1</v>
      </c>
      <c r="B7" s="545" t="s">
        <v>189</v>
      </c>
      <c r="C7" s="546" t="s">
        <v>397</v>
      </c>
      <c r="D7" s="547">
        <v>55</v>
      </c>
      <c r="E7" s="547"/>
      <c r="F7" s="548" t="s">
        <v>220</v>
      </c>
      <c r="G7" s="547" t="s">
        <v>161</v>
      </c>
      <c r="H7" s="558">
        <v>2128200</v>
      </c>
      <c r="I7" s="539" t="s">
        <v>207</v>
      </c>
      <c r="J7" s="166">
        <f t="shared" ref="J7:J38" si="0">R7-L7-N7-P7-Q7</f>
        <v>244743</v>
      </c>
      <c r="K7" s="323" t="s">
        <v>210</v>
      </c>
      <c r="L7" s="166">
        <f t="shared" ref="L7:L38" si="1">IF(K7="-",0,H7*0.03)</f>
        <v>63846</v>
      </c>
      <c r="M7" s="323" t="s">
        <v>205</v>
      </c>
      <c r="N7" s="166">
        <f t="shared" ref="N7:N38" si="2">IF(M7="-",0,H7*0.02)</f>
        <v>42564</v>
      </c>
      <c r="O7" s="323" t="s">
        <v>56</v>
      </c>
      <c r="P7" s="166">
        <f t="shared" ref="P7:P38" si="3">IF(O7="-",0,H7*0.01)</f>
        <v>0</v>
      </c>
      <c r="Q7" s="167">
        <f t="shared" ref="Q7:Q38" si="4">H7*0.005</f>
        <v>10641</v>
      </c>
      <c r="R7" s="167">
        <f>IF(I7="V.Tân",H7*0.1375,IF(I7="nguyện",H7*0.1375,IF(I7="TOẢN",H7*0.1375,IF(I7="TUẤN",H7*0.1375,H7*0.17))))</f>
        <v>361794</v>
      </c>
      <c r="S7" s="172"/>
      <c r="T7" s="172"/>
      <c r="U7" s="172"/>
      <c r="V7" s="172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5"/>
      <c r="DV7" s="145"/>
      <c r="DW7" s="145"/>
      <c r="DX7" s="145"/>
      <c r="DY7" s="145"/>
      <c r="DZ7" s="145"/>
      <c r="EA7" s="145"/>
      <c r="EB7" s="145"/>
      <c r="EC7" s="145"/>
      <c r="ED7" s="145"/>
      <c r="EE7" s="145"/>
      <c r="EF7" s="145"/>
      <c r="EG7" s="145"/>
      <c r="EH7" s="145"/>
      <c r="EI7" s="145"/>
      <c r="EJ7" s="145"/>
      <c r="EK7" s="145"/>
      <c r="EL7" s="145"/>
      <c r="EM7" s="145"/>
      <c r="EN7" s="145"/>
      <c r="EO7" s="145"/>
      <c r="EP7" s="145"/>
      <c r="EQ7" s="145"/>
      <c r="ER7" s="145"/>
      <c r="ES7" s="145"/>
      <c r="ET7" s="145"/>
      <c r="EU7" s="145"/>
      <c r="EV7" s="145"/>
      <c r="EW7" s="145"/>
      <c r="EX7" s="145"/>
      <c r="EY7" s="145"/>
      <c r="EZ7" s="145"/>
      <c r="FA7" s="145"/>
      <c r="FB7" s="145"/>
      <c r="FC7" s="145"/>
      <c r="FD7" s="145"/>
      <c r="FE7" s="145"/>
      <c r="FF7" s="145"/>
      <c r="FG7" s="145"/>
      <c r="FH7" s="145"/>
      <c r="FI7" s="145"/>
      <c r="FJ7" s="145"/>
      <c r="FK7" s="145"/>
      <c r="FL7" s="145"/>
      <c r="FM7" s="145"/>
      <c r="FN7" s="145"/>
      <c r="FO7" s="145"/>
      <c r="FP7" s="145"/>
      <c r="FQ7" s="145"/>
      <c r="FR7" s="145"/>
      <c r="FS7" s="145"/>
      <c r="FT7" s="145"/>
      <c r="FU7" s="145"/>
      <c r="FV7" s="145"/>
      <c r="FW7" s="145"/>
      <c r="FX7" s="145"/>
      <c r="FY7" s="145"/>
      <c r="FZ7" s="145"/>
      <c r="GA7" s="145"/>
      <c r="GB7" s="145"/>
      <c r="GC7" s="145"/>
      <c r="GD7" s="145"/>
      <c r="GE7" s="145"/>
      <c r="GF7" s="145"/>
      <c r="GG7" s="145"/>
      <c r="GH7" s="145"/>
      <c r="GI7" s="145"/>
      <c r="GJ7" s="145"/>
      <c r="GK7" s="145"/>
      <c r="GL7" s="145"/>
      <c r="GM7" s="145"/>
      <c r="GN7" s="145"/>
      <c r="GO7" s="145"/>
      <c r="GP7" s="145"/>
      <c r="GQ7" s="145"/>
      <c r="GR7" s="145"/>
      <c r="GS7" s="145"/>
      <c r="GT7" s="145"/>
      <c r="GU7" s="145"/>
      <c r="GV7" s="145"/>
      <c r="GW7" s="145"/>
      <c r="GX7" s="145"/>
      <c r="GY7" s="145"/>
      <c r="GZ7" s="145"/>
      <c r="HA7" s="145"/>
      <c r="HB7" s="145"/>
      <c r="HC7" s="145"/>
      <c r="HD7" s="145"/>
      <c r="HE7" s="145"/>
      <c r="HF7" s="145"/>
      <c r="HG7" s="145"/>
      <c r="HH7" s="145"/>
      <c r="HI7" s="145"/>
      <c r="HJ7" s="145"/>
      <c r="HK7" s="145"/>
      <c r="HL7" s="145"/>
      <c r="HM7" s="145"/>
      <c r="HN7" s="145"/>
      <c r="HO7" s="145"/>
      <c r="HP7" s="145"/>
      <c r="HQ7" s="145"/>
      <c r="HR7" s="145"/>
      <c r="HS7" s="145"/>
      <c r="HT7" s="145"/>
      <c r="HU7" s="145"/>
      <c r="HV7" s="145"/>
      <c r="HW7" s="145"/>
      <c r="HX7" s="145"/>
      <c r="HY7" s="145"/>
      <c r="HZ7" s="145"/>
      <c r="IA7" s="145"/>
      <c r="IB7" s="145"/>
      <c r="IC7" s="145"/>
      <c r="ID7" s="145"/>
      <c r="IE7" s="145"/>
      <c r="IF7" s="145"/>
      <c r="IG7" s="145"/>
      <c r="IH7" s="145"/>
      <c r="II7" s="145"/>
      <c r="IJ7" s="145"/>
      <c r="IK7" s="145"/>
      <c r="IL7" s="145"/>
      <c r="IM7" s="145"/>
      <c r="IN7" s="145"/>
      <c r="IO7" s="145"/>
      <c r="IP7" s="145"/>
      <c r="IQ7" s="145"/>
      <c r="IR7" s="145"/>
      <c r="IS7" s="145"/>
      <c r="IT7" s="145"/>
      <c r="IU7" s="145"/>
      <c r="IV7" s="145"/>
      <c r="IW7" s="145"/>
      <c r="IX7" s="145"/>
      <c r="IY7" s="145"/>
      <c r="IZ7" s="145"/>
      <c r="JA7" s="145"/>
      <c r="JB7" s="145"/>
      <c r="JC7" s="145"/>
      <c r="JD7" s="145"/>
      <c r="JE7" s="145"/>
      <c r="JF7" s="145"/>
      <c r="JG7" s="145"/>
      <c r="JH7" s="145"/>
      <c r="JI7" s="145"/>
      <c r="JJ7" s="145"/>
      <c r="JK7" s="145"/>
      <c r="JL7" s="145"/>
      <c r="JM7" s="145"/>
      <c r="JN7" s="145"/>
      <c r="JO7" s="145"/>
      <c r="JP7" s="145"/>
      <c r="JQ7" s="145"/>
      <c r="JR7" s="145"/>
      <c r="JS7" s="145"/>
      <c r="JT7" s="145"/>
      <c r="JU7" s="145"/>
      <c r="JV7" s="145"/>
      <c r="JW7" s="145"/>
      <c r="JX7" s="145"/>
      <c r="JY7" s="145"/>
      <c r="JZ7" s="145"/>
      <c r="KA7" s="145"/>
      <c r="KB7" s="145"/>
      <c r="KC7" s="145"/>
      <c r="KD7" s="145"/>
      <c r="KE7" s="145"/>
      <c r="KF7" s="145"/>
      <c r="KG7" s="145"/>
      <c r="KH7" s="145"/>
      <c r="KI7" s="145"/>
      <c r="KJ7" s="145"/>
      <c r="KK7" s="145"/>
      <c r="KL7" s="145"/>
      <c r="KM7" s="145"/>
      <c r="KN7" s="145"/>
      <c r="KO7" s="145"/>
      <c r="KP7" s="145"/>
      <c r="KQ7" s="145"/>
      <c r="KR7" s="145"/>
      <c r="KS7" s="145"/>
      <c r="KT7" s="145"/>
      <c r="KU7" s="145"/>
      <c r="KV7" s="145"/>
      <c r="KW7" s="145"/>
      <c r="KX7" s="145"/>
      <c r="KY7" s="145"/>
      <c r="KZ7" s="145"/>
      <c r="LA7" s="145"/>
      <c r="LB7" s="145"/>
      <c r="LC7" s="145"/>
      <c r="LD7" s="145"/>
      <c r="LE7" s="145"/>
      <c r="LF7" s="145"/>
      <c r="LG7" s="145"/>
      <c r="LH7" s="145"/>
      <c r="LI7" s="145"/>
      <c r="LJ7" s="145"/>
      <c r="LK7" s="145"/>
      <c r="LL7" s="145"/>
      <c r="LM7" s="145"/>
      <c r="LN7" s="145"/>
      <c r="LO7" s="145"/>
      <c r="LP7" s="145"/>
      <c r="LQ7" s="145"/>
      <c r="LR7" s="145"/>
      <c r="LS7" s="145"/>
      <c r="LT7" s="145"/>
      <c r="LU7" s="145"/>
      <c r="LV7" s="145"/>
      <c r="LW7" s="145"/>
      <c r="LX7" s="145"/>
      <c r="LY7" s="145"/>
      <c r="LZ7" s="145"/>
      <c r="MA7" s="145"/>
      <c r="MB7" s="145"/>
      <c r="MC7" s="145"/>
      <c r="MD7" s="145"/>
      <c r="ME7" s="145"/>
      <c r="MF7" s="145"/>
      <c r="MG7" s="145"/>
      <c r="MH7" s="145"/>
      <c r="MI7" s="145"/>
      <c r="MJ7" s="145"/>
      <c r="MK7" s="145"/>
      <c r="ML7" s="145"/>
      <c r="MM7" s="145"/>
      <c r="MN7" s="145"/>
      <c r="MO7" s="145"/>
      <c r="MP7" s="145"/>
      <c r="MQ7" s="145"/>
      <c r="MR7" s="145"/>
      <c r="MS7" s="145"/>
      <c r="MT7" s="145"/>
      <c r="MU7" s="145"/>
      <c r="MV7" s="145"/>
      <c r="MW7" s="145"/>
      <c r="MX7" s="145"/>
      <c r="MY7" s="145"/>
      <c r="MZ7" s="145"/>
      <c r="NA7" s="145"/>
      <c r="NB7" s="145"/>
      <c r="NC7" s="145"/>
      <c r="ND7" s="145"/>
      <c r="NE7" s="145"/>
      <c r="NF7" s="145"/>
      <c r="NG7" s="145"/>
      <c r="NH7" s="145"/>
      <c r="NI7" s="145"/>
      <c r="NJ7" s="145"/>
      <c r="NK7" s="145"/>
      <c r="NL7" s="145"/>
      <c r="NM7" s="145"/>
      <c r="NN7" s="145"/>
      <c r="NO7" s="145"/>
      <c r="NP7" s="145"/>
      <c r="NQ7" s="145"/>
      <c r="NR7" s="145"/>
      <c r="NS7" s="145"/>
      <c r="NT7" s="145"/>
      <c r="NU7" s="145"/>
      <c r="NV7" s="145"/>
      <c r="NW7" s="145"/>
      <c r="NX7" s="145"/>
      <c r="NY7" s="145"/>
      <c r="NZ7" s="145"/>
      <c r="OA7" s="145"/>
      <c r="OB7" s="145"/>
      <c r="OC7" s="145"/>
      <c r="OD7" s="145"/>
      <c r="OE7" s="145"/>
      <c r="OF7" s="145"/>
      <c r="OG7" s="145"/>
      <c r="OH7" s="145"/>
      <c r="OI7" s="145"/>
      <c r="OJ7" s="145"/>
      <c r="OK7" s="145"/>
      <c r="OL7" s="145"/>
      <c r="OM7" s="145"/>
      <c r="ON7" s="145"/>
      <c r="OO7" s="145"/>
      <c r="OP7" s="145"/>
      <c r="OQ7" s="145"/>
      <c r="OR7" s="145"/>
      <c r="OS7" s="145"/>
      <c r="OT7" s="145"/>
      <c r="OU7" s="145"/>
      <c r="OV7" s="145"/>
      <c r="OW7" s="145"/>
      <c r="OX7" s="145"/>
      <c r="OY7" s="145"/>
      <c r="OZ7" s="145"/>
      <c r="PA7" s="145"/>
      <c r="PB7" s="145"/>
      <c r="PC7" s="145"/>
      <c r="PD7" s="145"/>
      <c r="PE7" s="145"/>
      <c r="PF7" s="145"/>
      <c r="PG7" s="145"/>
      <c r="PH7" s="145"/>
      <c r="PI7" s="145"/>
      <c r="PJ7" s="145"/>
      <c r="PK7" s="145"/>
      <c r="PL7" s="145"/>
      <c r="PM7" s="145"/>
      <c r="PN7" s="145"/>
      <c r="PO7" s="145"/>
      <c r="PP7" s="145"/>
      <c r="PQ7" s="145"/>
      <c r="PR7" s="145"/>
      <c r="PS7" s="145"/>
      <c r="PT7" s="145"/>
      <c r="PU7" s="145"/>
      <c r="PV7" s="145"/>
      <c r="PW7" s="145"/>
      <c r="PX7" s="145"/>
      <c r="PY7" s="145"/>
      <c r="PZ7" s="145"/>
      <c r="QA7" s="145"/>
      <c r="QB7" s="145"/>
      <c r="QC7" s="145"/>
      <c r="QD7" s="145"/>
      <c r="QE7" s="145"/>
      <c r="QF7" s="145"/>
      <c r="QG7" s="145"/>
      <c r="QH7" s="145"/>
      <c r="QI7" s="145"/>
      <c r="QJ7" s="145"/>
      <c r="QK7" s="145"/>
      <c r="QL7" s="145"/>
      <c r="QM7" s="145"/>
      <c r="QN7" s="145"/>
      <c r="QO7" s="145"/>
      <c r="QP7" s="145"/>
      <c r="QQ7" s="145"/>
      <c r="QR7" s="145"/>
      <c r="QS7" s="145"/>
      <c r="QT7" s="145"/>
      <c r="QU7" s="145"/>
      <c r="QV7" s="145"/>
      <c r="QW7" s="145"/>
      <c r="QX7" s="145"/>
      <c r="QY7" s="145"/>
      <c r="QZ7" s="145"/>
      <c r="RA7" s="145"/>
      <c r="RB7" s="145"/>
      <c r="RC7" s="145"/>
      <c r="RD7" s="145"/>
      <c r="RE7" s="145"/>
      <c r="RF7" s="145"/>
      <c r="RG7" s="145"/>
      <c r="RH7" s="145"/>
      <c r="RI7" s="145"/>
      <c r="RJ7" s="145"/>
      <c r="RK7" s="145"/>
      <c r="RL7" s="145"/>
      <c r="RM7" s="145"/>
      <c r="RN7" s="145"/>
      <c r="RO7" s="145"/>
      <c r="RP7" s="145"/>
      <c r="RQ7" s="145"/>
      <c r="RR7" s="145"/>
      <c r="RS7" s="145"/>
      <c r="RT7" s="145"/>
      <c r="RU7" s="145"/>
      <c r="RV7" s="145"/>
      <c r="RW7" s="145"/>
      <c r="RX7" s="145"/>
      <c r="RY7" s="145"/>
      <c r="RZ7" s="145"/>
      <c r="SA7" s="145"/>
      <c r="SB7" s="145"/>
      <c r="SC7" s="145"/>
      <c r="SD7" s="145"/>
      <c r="SE7" s="145"/>
      <c r="SF7" s="145"/>
      <c r="SG7" s="145"/>
      <c r="SH7" s="145"/>
      <c r="SI7" s="145"/>
      <c r="SJ7" s="145"/>
      <c r="SK7" s="145"/>
      <c r="SL7" s="145"/>
      <c r="SM7" s="145"/>
      <c r="SN7" s="145"/>
      <c r="SO7" s="145"/>
      <c r="SP7" s="145"/>
      <c r="SQ7" s="145"/>
      <c r="SR7" s="145"/>
      <c r="SS7" s="145"/>
      <c r="ST7" s="145"/>
      <c r="SU7" s="145"/>
      <c r="SV7" s="145"/>
      <c r="SW7" s="145"/>
      <c r="SX7" s="145"/>
      <c r="SY7" s="145"/>
      <c r="SZ7" s="145"/>
      <c r="TA7" s="145"/>
      <c r="TB7" s="145"/>
      <c r="TC7" s="145"/>
      <c r="TD7" s="145"/>
      <c r="TE7" s="145"/>
      <c r="TF7" s="145"/>
      <c r="TG7" s="145"/>
      <c r="TH7" s="145"/>
      <c r="TI7" s="145"/>
      <c r="TJ7" s="145"/>
      <c r="TK7" s="145"/>
      <c r="TL7" s="145"/>
      <c r="TM7" s="145"/>
      <c r="TN7" s="145"/>
      <c r="TO7" s="145"/>
      <c r="TP7" s="145"/>
      <c r="TQ7" s="145"/>
      <c r="TR7" s="145"/>
      <c r="TS7" s="145"/>
      <c r="TT7" s="145"/>
      <c r="TU7" s="145"/>
      <c r="TV7" s="145"/>
      <c r="TW7" s="145"/>
      <c r="TX7" s="145"/>
      <c r="TY7" s="145"/>
      <c r="TZ7" s="145"/>
      <c r="UA7" s="145"/>
      <c r="UB7" s="145"/>
      <c r="UC7" s="145"/>
      <c r="UD7" s="145"/>
      <c r="UE7" s="145"/>
      <c r="UF7" s="145"/>
      <c r="UG7" s="145"/>
      <c r="UH7" s="145"/>
      <c r="UI7" s="145"/>
      <c r="UJ7" s="145"/>
      <c r="UK7" s="145"/>
      <c r="UL7" s="145"/>
      <c r="UM7" s="145"/>
      <c r="UN7" s="145"/>
      <c r="UO7" s="145"/>
      <c r="UP7" s="145"/>
      <c r="UQ7" s="145"/>
      <c r="UR7" s="145"/>
      <c r="US7" s="145"/>
      <c r="UT7" s="145"/>
      <c r="UU7" s="145"/>
      <c r="UV7" s="145"/>
      <c r="UW7" s="145"/>
      <c r="UX7" s="145"/>
      <c r="UY7" s="145"/>
      <c r="UZ7" s="145"/>
      <c r="VA7" s="145"/>
      <c r="VB7" s="145"/>
      <c r="VC7" s="145"/>
      <c r="VD7" s="145"/>
      <c r="VE7" s="145"/>
      <c r="VF7" s="145"/>
      <c r="VG7" s="145"/>
      <c r="VH7" s="145"/>
      <c r="VI7" s="145"/>
      <c r="VJ7" s="145"/>
      <c r="VK7" s="145"/>
      <c r="VL7" s="145"/>
      <c r="VM7" s="145"/>
      <c r="VN7" s="145"/>
      <c r="VO7" s="145"/>
      <c r="VP7" s="145"/>
      <c r="VQ7" s="145"/>
      <c r="VR7" s="145"/>
      <c r="VS7" s="145"/>
      <c r="VT7" s="145"/>
      <c r="VU7" s="145"/>
      <c r="VV7" s="145"/>
      <c r="VW7" s="145"/>
      <c r="VX7" s="145"/>
      <c r="VY7" s="145"/>
      <c r="VZ7" s="145"/>
      <c r="WA7" s="145"/>
      <c r="WB7" s="145"/>
      <c r="WC7" s="145"/>
      <c r="WD7" s="145"/>
      <c r="WE7" s="145"/>
      <c r="WF7" s="145"/>
      <c r="WG7" s="145"/>
      <c r="WH7" s="145"/>
      <c r="WI7" s="145"/>
      <c r="WJ7" s="145"/>
      <c r="WK7" s="145"/>
      <c r="WL7" s="145"/>
      <c r="WM7" s="145"/>
      <c r="WN7" s="145"/>
      <c r="WO7" s="145"/>
      <c r="WP7" s="145"/>
      <c r="WQ7" s="145"/>
      <c r="WR7" s="145"/>
      <c r="WS7" s="145"/>
      <c r="WT7" s="145"/>
      <c r="WU7" s="145"/>
      <c r="WV7" s="145"/>
      <c r="WW7" s="145"/>
      <c r="WX7" s="145"/>
      <c r="WY7" s="145"/>
      <c r="WZ7" s="145"/>
      <c r="XA7" s="145"/>
      <c r="XB7" s="145"/>
      <c r="XC7" s="145"/>
      <c r="XD7" s="145"/>
      <c r="XE7" s="145"/>
      <c r="XF7" s="145"/>
      <c r="XG7" s="145"/>
      <c r="XH7" s="145"/>
      <c r="XI7" s="145"/>
      <c r="XJ7" s="145"/>
      <c r="XK7" s="145"/>
      <c r="XL7" s="145"/>
      <c r="XM7" s="145"/>
      <c r="XN7" s="145"/>
      <c r="XO7" s="145"/>
      <c r="XP7" s="145"/>
      <c r="XQ7" s="145"/>
      <c r="XR7" s="145"/>
      <c r="XS7" s="145"/>
      <c r="XT7" s="145"/>
      <c r="XU7" s="145"/>
      <c r="XV7" s="145"/>
      <c r="XW7" s="145"/>
      <c r="XX7" s="145"/>
      <c r="XY7" s="145"/>
      <c r="XZ7" s="145"/>
      <c r="YA7" s="145"/>
      <c r="YB7" s="145"/>
      <c r="YC7" s="145"/>
      <c r="YD7" s="145"/>
      <c r="YE7" s="145"/>
      <c r="YF7" s="145"/>
      <c r="YG7" s="145"/>
      <c r="YH7" s="145"/>
      <c r="YI7" s="145"/>
      <c r="YJ7" s="145"/>
      <c r="YK7" s="145"/>
      <c r="YL7" s="145"/>
      <c r="YM7" s="145"/>
      <c r="YN7" s="145"/>
      <c r="YO7" s="145"/>
      <c r="YP7" s="145"/>
      <c r="YQ7" s="145"/>
      <c r="YR7" s="145"/>
      <c r="YS7" s="145"/>
      <c r="YT7" s="145"/>
      <c r="YU7" s="145"/>
      <c r="YV7" s="145"/>
      <c r="YW7" s="145"/>
      <c r="YX7" s="145"/>
      <c r="YY7" s="145"/>
      <c r="YZ7" s="145"/>
      <c r="ZA7" s="145"/>
      <c r="ZB7" s="145"/>
      <c r="ZC7" s="145"/>
      <c r="ZD7" s="145"/>
      <c r="ZE7" s="145"/>
      <c r="ZF7" s="145"/>
      <c r="ZG7" s="145"/>
      <c r="ZH7" s="145"/>
      <c r="ZI7" s="145"/>
      <c r="ZJ7" s="145"/>
      <c r="ZK7" s="145"/>
      <c r="ZL7" s="145"/>
      <c r="ZM7" s="145"/>
      <c r="ZN7" s="145"/>
      <c r="ZO7" s="145"/>
      <c r="ZP7" s="145"/>
      <c r="ZQ7" s="145"/>
      <c r="ZR7" s="145"/>
      <c r="ZS7" s="145"/>
      <c r="ZT7" s="145"/>
      <c r="ZU7" s="145"/>
      <c r="ZV7" s="145"/>
      <c r="ZW7" s="145"/>
      <c r="ZX7" s="145"/>
      <c r="ZY7" s="145"/>
      <c r="ZZ7" s="145"/>
      <c r="AAA7" s="145"/>
      <c r="AAB7" s="145"/>
      <c r="AAC7" s="145"/>
      <c r="AAD7" s="145"/>
      <c r="AAE7" s="145"/>
      <c r="AAF7" s="145"/>
      <c r="AAG7" s="145"/>
      <c r="AAH7" s="145"/>
      <c r="AAI7" s="145"/>
      <c r="AAJ7" s="145"/>
      <c r="AAK7" s="145"/>
      <c r="AAL7" s="145"/>
      <c r="AAM7" s="145"/>
      <c r="AAN7" s="145"/>
      <c r="AAO7" s="145"/>
      <c r="AAP7" s="145"/>
      <c r="AAQ7" s="145"/>
      <c r="AAR7" s="145"/>
      <c r="AAS7" s="145"/>
      <c r="AAT7" s="145"/>
      <c r="AAU7" s="145"/>
      <c r="AAV7" s="145"/>
      <c r="AAW7" s="145"/>
      <c r="AAX7" s="145"/>
      <c r="AAY7" s="145"/>
      <c r="AAZ7" s="145"/>
      <c r="ABA7" s="145"/>
      <c r="ABB7" s="145"/>
      <c r="ABC7" s="145"/>
      <c r="ABD7" s="145"/>
      <c r="ABE7" s="145"/>
      <c r="ABF7" s="145"/>
      <c r="ABG7" s="145"/>
      <c r="ABH7" s="145"/>
      <c r="ABI7" s="145"/>
      <c r="ABJ7" s="145"/>
      <c r="ABK7" s="145"/>
      <c r="ABL7" s="145"/>
      <c r="ABM7" s="145"/>
      <c r="ABN7" s="145"/>
      <c r="ABO7" s="145"/>
      <c r="ABP7" s="145"/>
      <c r="ABQ7" s="145"/>
      <c r="ABR7" s="145"/>
      <c r="ABS7" s="145"/>
      <c r="ABT7" s="145"/>
      <c r="ABU7" s="145"/>
      <c r="ABV7" s="145"/>
      <c r="ABW7" s="145"/>
      <c r="ABX7" s="145"/>
      <c r="ABY7" s="145"/>
      <c r="ABZ7" s="145"/>
      <c r="ACA7" s="145"/>
      <c r="ACB7" s="145"/>
      <c r="ACC7" s="145"/>
      <c r="ACD7" s="145"/>
      <c r="ACE7" s="145"/>
      <c r="ACF7" s="145"/>
      <c r="ACG7" s="145"/>
      <c r="ACH7" s="145"/>
      <c r="ACI7" s="145"/>
      <c r="ACJ7" s="145"/>
      <c r="ACK7" s="145"/>
      <c r="ACL7" s="145"/>
      <c r="ACM7" s="145"/>
      <c r="ACN7" s="145"/>
      <c r="ACO7" s="145"/>
      <c r="ACP7" s="145"/>
      <c r="ACQ7" s="145"/>
      <c r="ACR7" s="145"/>
      <c r="ACS7" s="145"/>
      <c r="ACT7" s="145"/>
      <c r="ACU7" s="145"/>
      <c r="ACV7" s="145"/>
      <c r="ACW7" s="145"/>
      <c r="ACX7" s="145"/>
      <c r="ACY7" s="145"/>
      <c r="ACZ7" s="145"/>
      <c r="ADA7" s="145"/>
      <c r="ADB7" s="145"/>
      <c r="ADC7" s="145"/>
      <c r="ADD7" s="145"/>
      <c r="ADE7" s="145"/>
      <c r="ADF7" s="145"/>
      <c r="ADG7" s="145"/>
      <c r="ADH7" s="145"/>
      <c r="ADI7" s="145"/>
      <c r="ADJ7" s="145"/>
      <c r="ADK7" s="145"/>
      <c r="ADL7" s="145"/>
      <c r="ADM7" s="145"/>
      <c r="ADN7" s="145"/>
      <c r="ADO7" s="145"/>
      <c r="ADP7" s="145"/>
      <c r="ADQ7" s="145"/>
      <c r="ADR7" s="145"/>
      <c r="ADS7" s="145"/>
      <c r="ADT7" s="145"/>
      <c r="ADU7" s="145"/>
      <c r="ADV7" s="145"/>
      <c r="ADW7" s="145"/>
      <c r="ADX7" s="145"/>
      <c r="ADY7" s="145"/>
      <c r="ADZ7" s="145"/>
      <c r="AEA7" s="145"/>
      <c r="AEB7" s="145"/>
      <c r="AEC7" s="145"/>
      <c r="AED7" s="145"/>
      <c r="AEE7" s="145"/>
      <c r="AEF7" s="145"/>
      <c r="AEG7" s="145"/>
      <c r="AEH7" s="145"/>
      <c r="AEI7" s="145"/>
      <c r="AEJ7" s="145"/>
      <c r="AEK7" s="145"/>
      <c r="AEL7" s="145"/>
      <c r="AEM7" s="145"/>
      <c r="AEN7" s="145"/>
      <c r="AEO7" s="145"/>
      <c r="AEP7" s="145"/>
      <c r="AEQ7" s="145"/>
      <c r="AER7" s="145"/>
      <c r="AES7" s="145"/>
      <c r="AET7" s="145"/>
      <c r="AEU7" s="145"/>
      <c r="AEV7" s="145"/>
      <c r="AEW7" s="145"/>
      <c r="AEX7" s="145"/>
      <c r="AEY7" s="145"/>
      <c r="AEZ7" s="145"/>
      <c r="AFA7" s="145"/>
      <c r="AFB7" s="145"/>
      <c r="AFC7" s="145"/>
      <c r="AFD7" s="145"/>
      <c r="AFE7" s="145"/>
      <c r="AFF7" s="145"/>
      <c r="AFG7" s="145"/>
      <c r="AFH7" s="145"/>
      <c r="AFI7" s="145"/>
      <c r="AFJ7" s="145"/>
      <c r="AFK7" s="145"/>
      <c r="AFL7" s="145"/>
      <c r="AFM7" s="145"/>
      <c r="AFN7" s="145"/>
      <c r="AFO7" s="145"/>
      <c r="AFP7" s="145"/>
      <c r="AFQ7" s="145"/>
      <c r="AFR7" s="145"/>
      <c r="AFS7" s="145"/>
      <c r="AFT7" s="145"/>
      <c r="AFU7" s="145"/>
      <c r="AFV7" s="145"/>
      <c r="AFW7" s="145"/>
      <c r="AFX7" s="145"/>
      <c r="AFY7" s="145"/>
      <c r="AFZ7" s="145"/>
      <c r="AGA7" s="145"/>
      <c r="AGB7" s="145"/>
      <c r="AGC7" s="145"/>
      <c r="AGD7" s="145"/>
      <c r="AGE7" s="145"/>
      <c r="AGF7" s="145"/>
      <c r="AGG7" s="145"/>
      <c r="AGH7" s="145"/>
      <c r="AGI7" s="145"/>
      <c r="AGJ7" s="145"/>
      <c r="AGK7" s="145"/>
      <c r="AGL7" s="145"/>
      <c r="AGM7" s="145"/>
      <c r="AGN7" s="145"/>
      <c r="AGO7" s="145"/>
      <c r="AGP7" s="145"/>
      <c r="AGQ7" s="145"/>
      <c r="AGR7" s="145"/>
      <c r="AGS7" s="145"/>
      <c r="AGT7" s="145"/>
      <c r="AGU7" s="145"/>
      <c r="AGV7" s="145"/>
      <c r="AGW7" s="145"/>
      <c r="AGX7" s="145"/>
      <c r="AGY7" s="145"/>
      <c r="AGZ7" s="145"/>
      <c r="AHA7" s="145"/>
      <c r="AHB7" s="145"/>
      <c r="AHC7" s="145"/>
      <c r="AHD7" s="145"/>
      <c r="AHE7" s="145"/>
      <c r="AHF7" s="145"/>
      <c r="AHG7" s="145"/>
      <c r="AHH7" s="145"/>
      <c r="AHI7" s="145"/>
      <c r="AHJ7" s="145"/>
      <c r="AHK7" s="145"/>
      <c r="AHL7" s="145"/>
      <c r="AHM7" s="145"/>
      <c r="AHN7" s="145"/>
      <c r="AHO7" s="145"/>
      <c r="AHP7" s="145"/>
      <c r="AHQ7" s="145"/>
      <c r="AHR7" s="145"/>
      <c r="AHS7" s="145"/>
      <c r="AHT7" s="145"/>
      <c r="AHU7" s="145"/>
      <c r="AHV7" s="145"/>
      <c r="AHW7" s="145"/>
      <c r="AHX7" s="145"/>
      <c r="AHY7" s="145"/>
      <c r="AHZ7" s="145"/>
      <c r="AIA7" s="145"/>
      <c r="AIB7" s="145"/>
      <c r="AIC7" s="145"/>
      <c r="AID7" s="145"/>
      <c r="AIE7" s="145"/>
      <c r="AIF7" s="145"/>
      <c r="AIG7" s="145"/>
      <c r="AIH7" s="145"/>
      <c r="AII7" s="145"/>
      <c r="AIJ7" s="145"/>
      <c r="AIK7" s="145"/>
      <c r="AIL7" s="145"/>
      <c r="AIM7" s="145"/>
      <c r="AIN7" s="145"/>
      <c r="AIO7" s="145"/>
      <c r="AIP7" s="145"/>
      <c r="AIQ7" s="145"/>
      <c r="AIR7" s="145"/>
      <c r="AIS7" s="145"/>
      <c r="AIT7" s="145"/>
      <c r="AIU7" s="145"/>
      <c r="AIV7" s="145"/>
      <c r="AIW7" s="145"/>
      <c r="AIX7" s="145"/>
      <c r="AIY7" s="145"/>
      <c r="AIZ7" s="145"/>
      <c r="AJA7" s="145"/>
      <c r="AJB7" s="145"/>
      <c r="AJC7" s="145"/>
      <c r="AJD7" s="145"/>
      <c r="AJE7" s="145"/>
      <c r="AJF7" s="145"/>
      <c r="AJG7" s="145"/>
      <c r="AJH7" s="145"/>
      <c r="AJI7" s="145"/>
      <c r="AJJ7" s="145"/>
      <c r="AJK7" s="145"/>
      <c r="AJL7" s="145"/>
      <c r="AJM7" s="145"/>
      <c r="AJN7" s="145"/>
      <c r="AJO7" s="145"/>
      <c r="AJP7" s="145"/>
      <c r="AJQ7" s="145"/>
      <c r="AJR7" s="145"/>
      <c r="AJS7" s="145"/>
      <c r="AJT7" s="145"/>
      <c r="AJU7" s="145"/>
      <c r="AJV7" s="145"/>
      <c r="AJW7" s="145"/>
      <c r="AJX7" s="145"/>
      <c r="AJY7" s="145"/>
      <c r="AJZ7" s="145"/>
      <c r="AKA7" s="145"/>
      <c r="AKB7" s="145"/>
      <c r="AKC7" s="145"/>
      <c r="AKD7" s="145"/>
      <c r="AKE7" s="145"/>
      <c r="AKF7" s="145"/>
      <c r="AKG7" s="145"/>
      <c r="AKH7" s="145"/>
      <c r="AKI7" s="145"/>
      <c r="AKJ7" s="145"/>
      <c r="AKK7" s="145"/>
      <c r="AKL7" s="145"/>
      <c r="AKM7" s="145"/>
      <c r="AKN7" s="145"/>
      <c r="AKO7" s="145"/>
      <c r="AKP7" s="145"/>
      <c r="AKQ7" s="145"/>
      <c r="AKR7" s="145"/>
      <c r="AKS7" s="145"/>
      <c r="AKT7" s="145"/>
      <c r="AKU7" s="145"/>
      <c r="AKV7" s="145"/>
      <c r="AKW7" s="145"/>
      <c r="AKX7" s="145"/>
      <c r="AKY7" s="145"/>
      <c r="AKZ7" s="145"/>
      <c r="ALA7" s="145"/>
      <c r="ALB7" s="145"/>
      <c r="ALC7" s="145"/>
      <c r="ALD7" s="145"/>
      <c r="ALE7" s="145"/>
      <c r="ALF7" s="145"/>
      <c r="ALG7" s="145"/>
      <c r="ALH7" s="145"/>
      <c r="ALI7" s="145"/>
      <c r="ALJ7" s="145"/>
      <c r="ALK7" s="145"/>
      <c r="ALL7" s="145"/>
      <c r="ALM7" s="145"/>
      <c r="ALN7" s="145"/>
      <c r="ALO7" s="145"/>
      <c r="ALP7" s="145"/>
      <c r="ALQ7" s="145"/>
      <c r="ALR7" s="145"/>
      <c r="ALS7" s="145"/>
      <c r="ALT7" s="145"/>
      <c r="ALU7" s="145"/>
      <c r="ALV7" s="145"/>
      <c r="ALW7" s="145"/>
      <c r="ALX7" s="145"/>
      <c r="ALY7" s="145"/>
      <c r="ALZ7" s="145"/>
      <c r="AMA7" s="145"/>
      <c r="AMB7" s="145"/>
      <c r="AMC7" s="145"/>
      <c r="AMD7" s="145"/>
      <c r="AME7" s="145"/>
      <c r="AMF7" s="145"/>
      <c r="AMG7" s="145"/>
      <c r="AMH7" s="145"/>
      <c r="AMI7" s="145"/>
      <c r="AMJ7" s="145"/>
      <c r="AMK7" s="145"/>
      <c r="AML7" s="145"/>
      <c r="AMM7" s="145"/>
      <c r="AMN7" s="145"/>
      <c r="AMO7" s="145"/>
      <c r="AMP7" s="145"/>
      <c r="AMQ7" s="145"/>
      <c r="AMR7" s="145"/>
      <c r="AMS7" s="145"/>
      <c r="AMT7" s="145"/>
      <c r="AMU7" s="145"/>
      <c r="AMV7" s="145"/>
      <c r="AMW7" s="145"/>
      <c r="AMX7" s="145"/>
      <c r="AMY7" s="145"/>
      <c r="AMZ7" s="145"/>
      <c r="ANA7" s="145"/>
      <c r="ANB7" s="145"/>
      <c r="ANC7" s="145"/>
      <c r="AND7" s="145"/>
      <c r="ANE7" s="145"/>
      <c r="ANF7" s="145"/>
      <c r="ANG7" s="145"/>
      <c r="ANH7" s="145"/>
      <c r="ANI7" s="145"/>
      <c r="ANJ7" s="145"/>
      <c r="ANK7" s="145"/>
      <c r="ANL7" s="145"/>
      <c r="ANM7" s="145"/>
      <c r="ANN7" s="145"/>
      <c r="ANO7" s="145"/>
      <c r="ANP7" s="145"/>
      <c r="ANQ7" s="145"/>
      <c r="ANR7" s="145"/>
      <c r="ANS7" s="145"/>
      <c r="ANT7" s="145"/>
      <c r="ANU7" s="145"/>
      <c r="ANV7" s="145"/>
      <c r="ANW7" s="145"/>
      <c r="ANX7" s="145"/>
      <c r="ANY7" s="145"/>
      <c r="ANZ7" s="145"/>
      <c r="AOA7" s="145"/>
      <c r="AOB7" s="145"/>
      <c r="AOC7" s="145"/>
      <c r="AOD7" s="145"/>
      <c r="AOE7" s="145"/>
      <c r="AOF7" s="145"/>
      <c r="AOG7" s="145"/>
      <c r="AOH7" s="145"/>
      <c r="AOI7" s="145"/>
      <c r="AOJ7" s="145"/>
      <c r="AOK7" s="145"/>
      <c r="AOL7" s="145"/>
      <c r="AOM7" s="145"/>
      <c r="AON7" s="145"/>
      <c r="AOO7" s="145"/>
      <c r="AOP7" s="145"/>
      <c r="AOQ7" s="145"/>
      <c r="AOR7" s="145"/>
      <c r="AOS7" s="145"/>
      <c r="AOT7" s="145"/>
      <c r="AOU7" s="145"/>
      <c r="AOV7" s="145"/>
      <c r="AOW7" s="145"/>
      <c r="AOX7" s="145"/>
      <c r="AOY7" s="145"/>
      <c r="AOZ7" s="145"/>
      <c r="APA7" s="145"/>
      <c r="APB7" s="145"/>
      <c r="APC7" s="145"/>
      <c r="APD7" s="145"/>
      <c r="APE7" s="145"/>
      <c r="APF7" s="145"/>
      <c r="APG7" s="145"/>
      <c r="APH7" s="145"/>
      <c r="API7" s="145"/>
      <c r="APJ7" s="145"/>
      <c r="APK7" s="145"/>
      <c r="APL7" s="145"/>
      <c r="APM7" s="145"/>
      <c r="APN7" s="145"/>
      <c r="APO7" s="145"/>
      <c r="APP7" s="145"/>
      <c r="APQ7" s="145"/>
      <c r="APR7" s="145"/>
      <c r="APS7" s="145"/>
      <c r="APT7" s="145"/>
      <c r="APU7" s="145"/>
      <c r="APV7" s="145"/>
      <c r="APW7" s="145"/>
      <c r="APX7" s="145"/>
      <c r="APY7" s="145"/>
      <c r="APZ7" s="145"/>
      <c r="AQA7" s="145"/>
      <c r="AQB7" s="145"/>
      <c r="AQC7" s="145"/>
      <c r="AQD7" s="145"/>
      <c r="AQE7" s="145"/>
      <c r="AQF7" s="145"/>
      <c r="AQG7" s="145"/>
      <c r="AQH7" s="145"/>
      <c r="AQI7" s="145"/>
      <c r="AQJ7" s="145"/>
      <c r="AQK7" s="145"/>
      <c r="AQL7" s="145"/>
      <c r="AQM7" s="145"/>
      <c r="AQN7" s="145"/>
      <c r="AQO7" s="145"/>
      <c r="AQP7" s="145"/>
      <c r="AQQ7" s="145"/>
      <c r="AQR7" s="145"/>
      <c r="AQS7" s="145"/>
      <c r="AQT7" s="145"/>
      <c r="AQU7" s="145"/>
      <c r="AQV7" s="145"/>
      <c r="AQW7" s="145"/>
      <c r="AQX7" s="145"/>
      <c r="AQY7" s="145"/>
      <c r="AQZ7" s="145"/>
      <c r="ARA7" s="145"/>
      <c r="ARB7" s="145"/>
      <c r="ARC7" s="145"/>
      <c r="ARD7" s="145"/>
      <c r="ARE7" s="145"/>
      <c r="ARF7" s="145"/>
      <c r="ARG7" s="145"/>
      <c r="ARH7" s="145"/>
      <c r="ARI7" s="145"/>
      <c r="ARJ7" s="145"/>
      <c r="ARK7" s="145"/>
      <c r="ARL7" s="145"/>
      <c r="ARM7" s="145"/>
      <c r="ARN7" s="145"/>
      <c r="ARO7" s="145"/>
      <c r="ARP7" s="145"/>
      <c r="ARQ7" s="145"/>
      <c r="ARR7" s="145"/>
      <c r="ARS7" s="145"/>
      <c r="ART7" s="145"/>
      <c r="ARU7" s="145"/>
      <c r="ARV7" s="145"/>
      <c r="ARW7" s="145"/>
      <c r="ARX7" s="145"/>
      <c r="ARY7" s="145"/>
      <c r="ARZ7" s="145"/>
      <c r="ASA7" s="145"/>
      <c r="ASB7" s="145"/>
      <c r="ASC7" s="145"/>
      <c r="ASD7" s="145"/>
      <c r="ASE7" s="145"/>
      <c r="ASF7" s="145"/>
      <c r="ASG7" s="145"/>
      <c r="ASH7" s="145"/>
      <c r="ASI7" s="145"/>
      <c r="ASJ7" s="145"/>
      <c r="ASK7" s="145"/>
      <c r="ASL7" s="145"/>
      <c r="ASM7" s="145"/>
      <c r="ASN7" s="145"/>
      <c r="ASO7" s="145"/>
      <c r="ASP7" s="145"/>
      <c r="ASQ7" s="145"/>
      <c r="ASR7" s="145"/>
      <c r="ASS7" s="145"/>
      <c r="AST7" s="145"/>
      <c r="ASU7" s="145"/>
      <c r="ASV7" s="145"/>
      <c r="ASW7" s="145"/>
      <c r="ASX7" s="145"/>
      <c r="ASY7" s="145"/>
      <c r="ASZ7" s="145"/>
      <c r="ATA7" s="145"/>
      <c r="ATB7" s="145"/>
      <c r="ATC7" s="145"/>
      <c r="ATD7" s="145"/>
      <c r="ATE7" s="145"/>
      <c r="ATF7" s="145"/>
      <c r="ATG7" s="145"/>
      <c r="ATH7" s="145"/>
      <c r="ATI7" s="145"/>
      <c r="ATJ7" s="145"/>
      <c r="ATK7" s="145"/>
      <c r="ATL7" s="145"/>
      <c r="ATM7" s="145"/>
      <c r="ATN7" s="145"/>
      <c r="ATO7" s="145"/>
      <c r="ATP7" s="145"/>
      <c r="ATQ7" s="145"/>
      <c r="ATR7" s="145"/>
      <c r="ATS7" s="145"/>
      <c r="ATT7" s="145"/>
      <c r="ATU7" s="145"/>
      <c r="ATV7" s="145"/>
      <c r="ATW7" s="145"/>
      <c r="ATX7" s="145"/>
      <c r="ATY7" s="145"/>
      <c r="ATZ7" s="145"/>
      <c r="AUA7" s="145"/>
      <c r="AUB7" s="145"/>
      <c r="AUC7" s="145"/>
      <c r="AUD7" s="145"/>
      <c r="AUE7" s="145"/>
      <c r="AUF7" s="145"/>
      <c r="AUG7" s="145"/>
      <c r="AUH7" s="145"/>
      <c r="AUI7" s="145"/>
      <c r="AUJ7" s="145"/>
      <c r="AUK7" s="145"/>
      <c r="AUL7" s="145"/>
      <c r="AUM7" s="145"/>
      <c r="AUN7" s="145"/>
      <c r="AUO7" s="145"/>
      <c r="AUP7" s="145"/>
      <c r="AUQ7" s="145"/>
      <c r="AUR7" s="145"/>
      <c r="AUS7" s="145"/>
      <c r="AUT7" s="145"/>
      <c r="AUU7" s="145"/>
      <c r="AUV7" s="145"/>
      <c r="AUW7" s="145"/>
      <c r="AUX7" s="145"/>
      <c r="AUY7" s="145"/>
      <c r="AUZ7" s="145"/>
      <c r="AVA7" s="145"/>
      <c r="AVB7" s="145"/>
      <c r="AVC7" s="145"/>
      <c r="AVD7" s="145"/>
      <c r="AVE7" s="145"/>
      <c r="AVF7" s="145"/>
      <c r="AVG7" s="145"/>
      <c r="AVH7" s="145"/>
      <c r="AVI7" s="145"/>
      <c r="AVJ7" s="145"/>
      <c r="AVK7" s="145"/>
      <c r="AVL7" s="145"/>
      <c r="AVM7" s="145"/>
      <c r="AVN7" s="145"/>
      <c r="AVO7" s="145"/>
      <c r="AVP7" s="145"/>
      <c r="AVQ7" s="145"/>
      <c r="AVR7" s="145"/>
      <c r="AVS7" s="145"/>
      <c r="AVT7" s="145"/>
      <c r="AVU7" s="145"/>
      <c r="AVV7" s="145"/>
      <c r="AVW7" s="145"/>
      <c r="AVX7" s="145"/>
      <c r="AVY7" s="145"/>
      <c r="AVZ7" s="145"/>
      <c r="AWA7" s="145"/>
      <c r="AWB7" s="145"/>
      <c r="AWC7" s="145"/>
      <c r="AWD7" s="145"/>
      <c r="AWE7" s="145"/>
      <c r="AWF7" s="145"/>
      <c r="AWG7" s="145"/>
      <c r="AWH7" s="145"/>
      <c r="AWI7" s="145"/>
      <c r="AWJ7" s="145"/>
      <c r="AWK7" s="145"/>
      <c r="AWL7" s="145"/>
      <c r="AWM7" s="145"/>
      <c r="AWN7" s="145"/>
      <c r="AWO7" s="145"/>
      <c r="AWP7" s="145"/>
      <c r="AWQ7" s="145"/>
      <c r="AWR7" s="145"/>
      <c r="AWS7" s="145"/>
      <c r="AWT7" s="145"/>
      <c r="AWU7" s="145"/>
      <c r="AWV7" s="145"/>
      <c r="AWW7" s="145"/>
      <c r="AWX7" s="145"/>
      <c r="AWY7" s="145"/>
      <c r="AWZ7" s="145"/>
      <c r="AXA7" s="145"/>
      <c r="AXB7" s="145"/>
      <c r="AXC7" s="145"/>
      <c r="AXD7" s="145"/>
      <c r="AXE7" s="145"/>
      <c r="AXF7" s="145"/>
      <c r="AXG7" s="145"/>
      <c r="AXH7" s="145"/>
      <c r="AXI7" s="145"/>
      <c r="AXJ7" s="145"/>
      <c r="AXK7" s="145"/>
      <c r="AXL7" s="145"/>
      <c r="AXM7" s="145"/>
      <c r="AXN7" s="145"/>
      <c r="AXO7" s="145"/>
      <c r="AXP7" s="145"/>
      <c r="AXQ7" s="145"/>
      <c r="AXR7" s="145"/>
      <c r="AXS7" s="145"/>
      <c r="AXT7" s="145"/>
      <c r="AXU7" s="145"/>
      <c r="AXV7" s="145"/>
      <c r="AXW7" s="145"/>
      <c r="AXX7" s="145"/>
      <c r="AXY7" s="145"/>
      <c r="AXZ7" s="145"/>
      <c r="AYA7" s="145"/>
      <c r="AYB7" s="145"/>
      <c r="AYC7" s="145"/>
      <c r="AYD7" s="145"/>
      <c r="AYE7" s="145"/>
      <c r="AYF7" s="145"/>
      <c r="AYG7" s="145"/>
      <c r="AYH7" s="145"/>
      <c r="AYI7" s="145"/>
      <c r="AYJ7" s="145"/>
      <c r="AYK7" s="145"/>
      <c r="AYL7" s="145"/>
      <c r="AYM7" s="145"/>
      <c r="AYN7" s="145"/>
      <c r="AYO7" s="145"/>
      <c r="AYP7" s="145"/>
      <c r="AYQ7" s="145"/>
      <c r="AYR7" s="145"/>
      <c r="AYS7" s="145"/>
      <c r="AYT7" s="145"/>
      <c r="AYU7" s="145"/>
      <c r="AYV7" s="145"/>
      <c r="AYW7" s="145"/>
      <c r="AYX7" s="145"/>
      <c r="AYY7" s="145"/>
      <c r="AYZ7" s="145"/>
      <c r="AZA7" s="145"/>
      <c r="AZB7" s="145"/>
      <c r="AZC7" s="145"/>
      <c r="AZD7" s="145"/>
      <c r="AZE7" s="145"/>
      <c r="AZF7" s="145"/>
      <c r="AZG7" s="145"/>
      <c r="AZH7" s="145"/>
      <c r="AZI7" s="145"/>
      <c r="AZJ7" s="145"/>
      <c r="AZK7" s="145"/>
      <c r="AZL7" s="145"/>
      <c r="AZM7" s="145"/>
      <c r="AZN7" s="145"/>
      <c r="AZO7" s="145"/>
      <c r="AZP7" s="145"/>
      <c r="AZQ7" s="145"/>
      <c r="AZR7" s="145"/>
      <c r="AZS7" s="145"/>
      <c r="AZT7" s="145"/>
      <c r="AZU7" s="145"/>
      <c r="AZV7" s="145"/>
      <c r="AZW7" s="145"/>
      <c r="AZX7" s="145"/>
      <c r="AZY7" s="145"/>
      <c r="AZZ7" s="145"/>
      <c r="BAA7" s="145"/>
      <c r="BAB7" s="145"/>
      <c r="BAC7" s="145"/>
      <c r="BAD7" s="145"/>
      <c r="BAE7" s="145"/>
      <c r="BAF7" s="145"/>
      <c r="BAG7" s="145"/>
      <c r="BAH7" s="145"/>
      <c r="BAI7" s="145"/>
      <c r="BAJ7" s="145"/>
      <c r="BAK7" s="145"/>
      <c r="BAL7" s="145"/>
      <c r="BAM7" s="145"/>
      <c r="BAN7" s="145"/>
      <c r="BAO7" s="145"/>
      <c r="BAP7" s="145"/>
      <c r="BAQ7" s="145"/>
      <c r="BAR7" s="145"/>
      <c r="BAS7" s="145"/>
      <c r="BAT7" s="145"/>
      <c r="BAU7" s="145"/>
      <c r="BAV7" s="145"/>
      <c r="BAW7" s="145"/>
      <c r="BAX7" s="145"/>
      <c r="BAY7" s="145"/>
      <c r="BAZ7" s="145"/>
      <c r="BBA7" s="145"/>
      <c r="BBB7" s="145"/>
      <c r="BBC7" s="145"/>
      <c r="BBD7" s="145"/>
      <c r="BBE7" s="145"/>
      <c r="BBF7" s="145"/>
      <c r="BBG7" s="145"/>
      <c r="BBH7" s="145"/>
      <c r="BBI7" s="145"/>
      <c r="BBJ7" s="145"/>
      <c r="BBK7" s="145"/>
      <c r="BBL7" s="145"/>
      <c r="BBM7" s="145"/>
      <c r="BBN7" s="145"/>
      <c r="BBO7" s="145"/>
      <c r="BBP7" s="145"/>
      <c r="BBQ7" s="145"/>
      <c r="BBR7" s="145"/>
      <c r="BBS7" s="145"/>
      <c r="BBT7" s="145"/>
      <c r="BBU7" s="145"/>
      <c r="BBV7" s="145"/>
      <c r="BBW7" s="145"/>
      <c r="BBX7" s="145"/>
      <c r="BBY7" s="145"/>
      <c r="BBZ7" s="145"/>
      <c r="BCA7" s="145"/>
      <c r="BCB7" s="145"/>
      <c r="BCC7" s="145"/>
      <c r="BCD7" s="145"/>
      <c r="BCE7" s="145"/>
      <c r="BCF7" s="145"/>
      <c r="BCG7" s="145"/>
      <c r="BCH7" s="145"/>
      <c r="BCI7" s="145"/>
      <c r="BCJ7" s="145"/>
      <c r="BCK7" s="145"/>
      <c r="BCL7" s="145"/>
      <c r="BCM7" s="145"/>
      <c r="BCN7" s="145"/>
      <c r="BCO7" s="145"/>
      <c r="BCP7" s="145"/>
      <c r="BCQ7" s="145"/>
      <c r="BCR7" s="145"/>
      <c r="BCS7" s="145"/>
      <c r="BCT7" s="145"/>
      <c r="BCU7" s="145"/>
      <c r="BCV7" s="145"/>
      <c r="BCW7" s="145"/>
      <c r="BCX7" s="145"/>
      <c r="BCY7" s="145"/>
      <c r="BCZ7" s="145"/>
      <c r="BDA7" s="145"/>
      <c r="BDB7" s="145"/>
      <c r="BDC7" s="145"/>
      <c r="BDD7" s="145"/>
      <c r="BDE7" s="145"/>
      <c r="BDF7" s="145"/>
      <c r="BDG7" s="145"/>
      <c r="BDH7" s="145"/>
      <c r="BDI7" s="145"/>
      <c r="BDJ7" s="145"/>
      <c r="BDK7" s="145"/>
      <c r="BDL7" s="145"/>
      <c r="BDM7" s="145"/>
      <c r="BDN7" s="145"/>
      <c r="BDO7" s="145"/>
      <c r="BDP7" s="145"/>
      <c r="BDQ7" s="145"/>
      <c r="BDR7" s="145"/>
      <c r="BDS7" s="145"/>
      <c r="BDT7" s="145"/>
      <c r="BDU7" s="145"/>
      <c r="BDV7" s="145"/>
      <c r="BDW7" s="145"/>
      <c r="BDX7" s="145"/>
      <c r="BDY7" s="145"/>
      <c r="BDZ7" s="145"/>
      <c r="BEA7" s="145"/>
      <c r="BEB7" s="145"/>
      <c r="BEC7" s="145"/>
      <c r="BED7" s="145"/>
      <c r="BEE7" s="145"/>
      <c r="BEF7" s="145"/>
      <c r="BEG7" s="145"/>
      <c r="BEH7" s="145"/>
      <c r="BEI7" s="145"/>
      <c r="BEJ7" s="145"/>
      <c r="BEK7" s="145"/>
      <c r="BEL7" s="145"/>
      <c r="BEM7" s="145"/>
      <c r="BEN7" s="145"/>
      <c r="BEO7" s="145"/>
      <c r="BEP7" s="145"/>
      <c r="BEQ7" s="145"/>
      <c r="BER7" s="145"/>
      <c r="BES7" s="145"/>
      <c r="BET7" s="145"/>
      <c r="BEU7" s="145"/>
      <c r="BEV7" s="145"/>
      <c r="BEW7" s="145"/>
      <c r="BEX7" s="145"/>
      <c r="BEY7" s="145"/>
      <c r="BEZ7" s="145"/>
      <c r="BFA7" s="145"/>
      <c r="BFB7" s="145"/>
      <c r="BFC7" s="145"/>
      <c r="BFD7" s="145"/>
      <c r="BFE7" s="145"/>
      <c r="BFF7" s="145"/>
      <c r="BFG7" s="145"/>
      <c r="BFH7" s="145"/>
      <c r="BFI7" s="145"/>
      <c r="BFJ7" s="145"/>
      <c r="BFK7" s="145"/>
      <c r="BFL7" s="145"/>
      <c r="BFM7" s="145"/>
      <c r="BFN7" s="145"/>
      <c r="BFO7" s="145"/>
      <c r="BFP7" s="145"/>
      <c r="BFQ7" s="145"/>
      <c r="BFR7" s="145"/>
      <c r="BFS7" s="145"/>
      <c r="BFT7" s="145"/>
      <c r="BFU7" s="145"/>
      <c r="BFV7" s="145"/>
      <c r="BFW7" s="145"/>
      <c r="BFX7" s="145"/>
      <c r="BFY7" s="145"/>
      <c r="BFZ7" s="145"/>
      <c r="BGA7" s="145"/>
      <c r="BGB7" s="145"/>
      <c r="BGC7" s="145"/>
      <c r="BGD7" s="145"/>
      <c r="BGE7" s="145"/>
      <c r="BGF7" s="145"/>
      <c r="BGG7" s="145"/>
      <c r="BGH7" s="145"/>
      <c r="BGI7" s="145"/>
      <c r="BGJ7" s="145"/>
      <c r="BGK7" s="145"/>
      <c r="BGL7" s="145"/>
      <c r="BGM7" s="145"/>
      <c r="BGN7" s="145"/>
      <c r="BGO7" s="145"/>
      <c r="BGP7" s="145"/>
      <c r="BGQ7" s="145"/>
      <c r="BGR7" s="145"/>
      <c r="BGS7" s="145"/>
      <c r="BGT7" s="145"/>
      <c r="BGU7" s="145"/>
      <c r="BGV7" s="145"/>
      <c r="BGW7" s="145"/>
      <c r="BGX7" s="145"/>
      <c r="BGY7" s="145"/>
      <c r="BGZ7" s="145"/>
      <c r="BHA7" s="145"/>
      <c r="BHB7" s="145"/>
      <c r="BHC7" s="145"/>
      <c r="BHD7" s="145"/>
      <c r="BHE7" s="145"/>
      <c r="BHF7" s="145"/>
      <c r="BHG7" s="145"/>
      <c r="BHH7" s="145"/>
      <c r="BHI7" s="145"/>
      <c r="BHJ7" s="145"/>
      <c r="BHK7" s="145"/>
      <c r="BHL7" s="145"/>
      <c r="BHM7" s="145"/>
      <c r="BHN7" s="145"/>
      <c r="BHO7" s="145"/>
      <c r="BHP7" s="145"/>
      <c r="BHQ7" s="145"/>
      <c r="BHR7" s="145"/>
      <c r="BHS7" s="145"/>
      <c r="BHT7" s="145"/>
      <c r="BHU7" s="145"/>
      <c r="BHV7" s="145"/>
      <c r="BHW7" s="145"/>
      <c r="BHX7" s="145"/>
      <c r="BHY7" s="145"/>
      <c r="BHZ7" s="145"/>
      <c r="BIA7" s="145"/>
      <c r="BIB7" s="145"/>
      <c r="BIC7" s="145"/>
      <c r="BID7" s="145"/>
      <c r="BIE7" s="145"/>
      <c r="BIF7" s="145"/>
      <c r="BIG7" s="145"/>
      <c r="BIH7" s="145"/>
      <c r="BII7" s="145"/>
      <c r="BIJ7" s="145"/>
      <c r="BIK7" s="145"/>
      <c r="BIL7" s="145"/>
      <c r="BIM7" s="145"/>
      <c r="BIN7" s="145"/>
      <c r="BIO7" s="145"/>
      <c r="BIP7" s="145"/>
      <c r="BIQ7" s="145"/>
      <c r="BIR7" s="145"/>
      <c r="BIS7" s="145"/>
      <c r="BIT7" s="145"/>
      <c r="BIU7" s="145"/>
      <c r="BIV7" s="145"/>
      <c r="BIW7" s="145"/>
      <c r="BIX7" s="145"/>
      <c r="BIY7" s="145"/>
      <c r="BIZ7" s="145"/>
      <c r="BJA7" s="145"/>
      <c r="BJB7" s="145"/>
      <c r="BJC7" s="145"/>
      <c r="BJD7" s="145"/>
      <c r="BJE7" s="145"/>
      <c r="BJF7" s="145"/>
      <c r="BJG7" s="145"/>
      <c r="BJH7" s="145"/>
      <c r="BJI7" s="145"/>
      <c r="BJJ7" s="145"/>
      <c r="BJK7" s="145"/>
      <c r="BJL7" s="145"/>
      <c r="BJM7" s="145"/>
      <c r="BJN7" s="145"/>
      <c r="BJO7" s="145"/>
      <c r="BJP7" s="145"/>
      <c r="BJQ7" s="145"/>
      <c r="BJR7" s="145"/>
      <c r="BJS7" s="145"/>
      <c r="BJT7" s="145"/>
      <c r="BJU7" s="145"/>
      <c r="BJV7" s="145"/>
      <c r="BJW7" s="145"/>
      <c r="BJX7" s="145"/>
      <c r="BJY7" s="145"/>
      <c r="BJZ7" s="145"/>
      <c r="BKA7" s="145"/>
      <c r="BKB7" s="145"/>
      <c r="BKC7" s="145"/>
      <c r="BKD7" s="145"/>
      <c r="BKE7" s="145"/>
      <c r="BKF7" s="145"/>
      <c r="BKG7" s="145"/>
      <c r="BKH7" s="145"/>
      <c r="BKI7" s="145"/>
      <c r="BKJ7" s="145"/>
      <c r="BKK7" s="145"/>
      <c r="BKL7" s="145"/>
      <c r="BKM7" s="145"/>
      <c r="BKN7" s="145"/>
      <c r="BKO7" s="145"/>
      <c r="BKP7" s="145"/>
      <c r="BKQ7" s="145"/>
      <c r="BKR7" s="145"/>
      <c r="BKS7" s="145"/>
      <c r="BKT7" s="145"/>
      <c r="BKU7" s="145"/>
      <c r="BKV7" s="145"/>
      <c r="BKW7" s="145"/>
      <c r="BKX7" s="145"/>
      <c r="BKY7" s="145"/>
      <c r="BKZ7" s="145"/>
      <c r="BLA7" s="145"/>
      <c r="BLB7" s="145"/>
      <c r="BLC7" s="145"/>
      <c r="BLD7" s="145"/>
      <c r="BLE7" s="145"/>
      <c r="BLF7" s="145"/>
      <c r="BLG7" s="145"/>
      <c r="BLH7" s="145"/>
      <c r="BLI7" s="145"/>
      <c r="BLJ7" s="145"/>
      <c r="BLK7" s="145"/>
      <c r="BLL7" s="145"/>
      <c r="BLM7" s="145"/>
      <c r="BLN7" s="145"/>
      <c r="BLO7" s="145"/>
      <c r="BLP7" s="145"/>
      <c r="BLQ7" s="145"/>
      <c r="BLR7" s="145"/>
      <c r="BLS7" s="145"/>
      <c r="BLT7" s="145"/>
      <c r="BLU7" s="145"/>
      <c r="BLV7" s="145"/>
      <c r="BLW7" s="145"/>
      <c r="BLX7" s="145"/>
      <c r="BLY7" s="145"/>
      <c r="BLZ7" s="145"/>
      <c r="BMA7" s="145"/>
      <c r="BMB7" s="145"/>
      <c r="BMC7" s="145"/>
      <c r="BMD7" s="145"/>
      <c r="BME7" s="145"/>
      <c r="BMF7" s="145"/>
      <c r="BMG7" s="145"/>
      <c r="BMH7" s="145"/>
      <c r="BMI7" s="145"/>
      <c r="BMJ7" s="145"/>
      <c r="BMK7" s="145"/>
      <c r="BML7" s="145"/>
      <c r="BMM7" s="145"/>
      <c r="BMN7" s="145"/>
      <c r="BMO7" s="145"/>
      <c r="BMP7" s="145"/>
      <c r="BMQ7" s="145"/>
      <c r="BMR7" s="145"/>
      <c r="BMS7" s="145"/>
      <c r="BMT7" s="145"/>
      <c r="BMU7" s="145"/>
      <c r="BMV7" s="145"/>
      <c r="BMW7" s="145"/>
      <c r="BMX7" s="145"/>
      <c r="BMY7" s="145"/>
      <c r="BMZ7" s="145"/>
      <c r="BNA7" s="145"/>
      <c r="BNB7" s="145"/>
      <c r="BNC7" s="145"/>
      <c r="BND7" s="145"/>
      <c r="BNE7" s="145"/>
      <c r="BNF7" s="145"/>
      <c r="BNG7" s="145"/>
      <c r="BNH7" s="145"/>
      <c r="BNI7" s="145"/>
      <c r="BNJ7" s="145"/>
      <c r="BNK7" s="145"/>
      <c r="BNL7" s="145"/>
      <c r="BNM7" s="145"/>
      <c r="BNN7" s="145"/>
      <c r="BNO7" s="145"/>
      <c r="BNP7" s="145"/>
      <c r="BNQ7" s="145"/>
      <c r="BNR7" s="145"/>
      <c r="BNS7" s="145"/>
      <c r="BNT7" s="145"/>
      <c r="BNU7" s="145"/>
      <c r="BNV7" s="145"/>
      <c r="BNW7" s="145"/>
      <c r="BNX7" s="145"/>
      <c r="BNY7" s="145"/>
      <c r="BNZ7" s="145"/>
      <c r="BOA7" s="145"/>
      <c r="BOB7" s="145"/>
      <c r="BOC7" s="145"/>
      <c r="BOD7" s="145"/>
      <c r="BOE7" s="145"/>
      <c r="BOF7" s="145"/>
      <c r="BOG7" s="145"/>
      <c r="BOH7" s="145"/>
      <c r="BOI7" s="145"/>
      <c r="BOJ7" s="145"/>
      <c r="BOK7" s="145"/>
      <c r="BOL7" s="145"/>
      <c r="BOM7" s="145"/>
      <c r="BON7" s="145"/>
      <c r="BOO7" s="145"/>
      <c r="BOP7" s="145"/>
      <c r="BOQ7" s="145"/>
      <c r="BOR7" s="145"/>
      <c r="BOS7" s="145"/>
      <c r="BOT7" s="145"/>
      <c r="BOU7" s="145"/>
      <c r="BOV7" s="145"/>
      <c r="BOW7" s="145"/>
      <c r="BOX7" s="145"/>
      <c r="BOY7" s="145"/>
      <c r="BOZ7" s="145"/>
      <c r="BPA7" s="145"/>
      <c r="BPB7" s="145"/>
      <c r="BPC7" s="145"/>
      <c r="BPD7" s="145"/>
      <c r="BPE7" s="145"/>
      <c r="BPF7" s="145"/>
      <c r="BPG7" s="145"/>
      <c r="BPH7" s="145"/>
      <c r="BPI7" s="145"/>
      <c r="BPJ7" s="145"/>
      <c r="BPK7" s="145"/>
      <c r="BPL7" s="145"/>
      <c r="BPM7" s="145"/>
      <c r="BPN7" s="145"/>
      <c r="BPO7" s="145"/>
      <c r="BPP7" s="145"/>
      <c r="BPQ7" s="145"/>
      <c r="BPR7" s="145"/>
      <c r="BPS7" s="145"/>
      <c r="BPT7" s="145"/>
      <c r="BPU7" s="145"/>
      <c r="BPV7" s="145"/>
      <c r="BPW7" s="145"/>
      <c r="BPX7" s="145"/>
      <c r="BPY7" s="145"/>
      <c r="BPZ7" s="145"/>
      <c r="BQA7" s="145"/>
      <c r="BQB7" s="145"/>
      <c r="BQC7" s="145"/>
      <c r="BQD7" s="145"/>
      <c r="BQE7" s="145"/>
      <c r="BQF7" s="145"/>
      <c r="BQG7" s="145"/>
      <c r="BQH7" s="145"/>
      <c r="BQI7" s="145"/>
      <c r="BQJ7" s="145"/>
      <c r="BQK7" s="145"/>
      <c r="BQL7" s="145"/>
      <c r="BQM7" s="145"/>
      <c r="BQN7" s="145"/>
      <c r="BQO7" s="145"/>
      <c r="BQP7" s="145"/>
      <c r="BQQ7" s="145"/>
      <c r="BQR7" s="145"/>
      <c r="BQS7" s="145"/>
      <c r="BQT7" s="145"/>
      <c r="BQU7" s="145"/>
      <c r="BQV7" s="145"/>
      <c r="BQW7" s="145"/>
      <c r="BQX7" s="145"/>
      <c r="BQY7" s="145"/>
      <c r="BQZ7" s="145"/>
      <c r="BRA7" s="145"/>
      <c r="BRB7" s="145"/>
      <c r="BRC7" s="145"/>
      <c r="BRD7" s="145"/>
      <c r="BRE7" s="145"/>
      <c r="BRF7" s="145"/>
      <c r="BRG7" s="145"/>
      <c r="BRH7" s="145"/>
      <c r="BRI7" s="145"/>
      <c r="BRJ7" s="145"/>
      <c r="BRK7" s="145"/>
      <c r="BRL7" s="145"/>
      <c r="BRM7" s="145"/>
      <c r="BRN7" s="145"/>
      <c r="BRO7" s="145"/>
      <c r="BRP7" s="145"/>
      <c r="BRQ7" s="145"/>
      <c r="BRR7" s="145"/>
      <c r="BRS7" s="145"/>
      <c r="BRT7" s="145"/>
      <c r="BRU7" s="145"/>
      <c r="BRV7" s="145"/>
      <c r="BRW7" s="145"/>
      <c r="BRX7" s="145"/>
      <c r="BRY7" s="145"/>
      <c r="BRZ7" s="145"/>
      <c r="BSA7" s="145"/>
      <c r="BSB7" s="145"/>
      <c r="BSC7" s="145"/>
      <c r="BSD7" s="145"/>
      <c r="BSE7" s="145"/>
      <c r="BSF7" s="145"/>
      <c r="BSG7" s="145"/>
      <c r="BSH7" s="145"/>
      <c r="BSI7" s="145"/>
      <c r="BSJ7" s="145"/>
      <c r="BSK7" s="145"/>
      <c r="BSL7" s="145"/>
      <c r="BSM7" s="145"/>
      <c r="BSN7" s="145"/>
      <c r="BSO7" s="145"/>
      <c r="BSP7" s="145"/>
      <c r="BSQ7" s="145"/>
      <c r="BSR7" s="145"/>
      <c r="BSS7" s="145"/>
      <c r="BST7" s="145"/>
      <c r="BSU7" s="145"/>
      <c r="BSV7" s="145"/>
      <c r="BSW7" s="145"/>
      <c r="BSX7" s="145"/>
      <c r="BSY7" s="145"/>
      <c r="BSZ7" s="145"/>
      <c r="BTA7" s="145"/>
      <c r="BTB7" s="145"/>
      <c r="BTC7" s="145"/>
      <c r="BTD7" s="145"/>
      <c r="BTE7" s="145"/>
      <c r="BTF7" s="145"/>
      <c r="BTG7" s="145"/>
      <c r="BTH7" s="145"/>
      <c r="BTI7" s="145"/>
      <c r="BTJ7" s="145"/>
      <c r="BTK7" s="145"/>
      <c r="BTL7" s="145"/>
      <c r="BTM7" s="145"/>
      <c r="BTN7" s="145"/>
      <c r="BTO7" s="145"/>
      <c r="BTP7" s="145"/>
      <c r="BTQ7" s="145"/>
      <c r="BTR7" s="145"/>
      <c r="BTS7" s="145"/>
      <c r="BTT7" s="145"/>
      <c r="BTU7" s="145"/>
      <c r="BTV7" s="145"/>
      <c r="BTW7" s="145"/>
      <c r="BTX7" s="145"/>
      <c r="BTY7" s="145"/>
      <c r="BTZ7" s="145"/>
      <c r="BUA7" s="145"/>
      <c r="BUB7" s="145"/>
      <c r="BUC7" s="145"/>
      <c r="BUD7" s="145"/>
      <c r="BUE7" s="145"/>
      <c r="BUF7" s="145"/>
      <c r="BUG7" s="145"/>
      <c r="BUH7" s="145"/>
      <c r="BUI7" s="145"/>
      <c r="BUJ7" s="145"/>
      <c r="BUK7" s="145"/>
      <c r="BUL7" s="145"/>
      <c r="BUM7" s="145"/>
      <c r="BUN7" s="145"/>
      <c r="BUO7" s="145"/>
      <c r="BUP7" s="145"/>
      <c r="BUQ7" s="145"/>
      <c r="BUR7" s="145"/>
      <c r="BUS7" s="145"/>
      <c r="BUT7" s="145"/>
      <c r="BUU7" s="145"/>
      <c r="BUV7" s="145"/>
      <c r="BUW7" s="145"/>
      <c r="BUX7" s="145"/>
      <c r="BUY7" s="145"/>
      <c r="BUZ7" s="145"/>
      <c r="BVA7" s="145"/>
      <c r="BVB7" s="145"/>
      <c r="BVC7" s="145"/>
      <c r="BVD7" s="145"/>
      <c r="BVE7" s="145"/>
      <c r="BVF7" s="145"/>
      <c r="BVG7" s="145"/>
      <c r="BVH7" s="145"/>
      <c r="BVI7" s="145"/>
      <c r="BVJ7" s="145"/>
      <c r="BVK7" s="145"/>
      <c r="BVL7" s="145"/>
      <c r="BVM7" s="145"/>
      <c r="BVN7" s="145"/>
      <c r="BVO7" s="145"/>
      <c r="BVP7" s="145"/>
      <c r="BVQ7" s="145"/>
      <c r="BVR7" s="145"/>
      <c r="BVS7" s="145"/>
      <c r="BVT7" s="145"/>
      <c r="BVU7" s="145"/>
      <c r="BVV7" s="145"/>
      <c r="BVW7" s="145"/>
      <c r="BVX7" s="145"/>
      <c r="BVY7" s="145"/>
      <c r="BVZ7" s="145"/>
      <c r="BWA7" s="145"/>
      <c r="BWB7" s="145"/>
      <c r="BWC7" s="145"/>
      <c r="BWD7" s="145"/>
      <c r="BWE7" s="145"/>
      <c r="BWF7" s="145"/>
      <c r="BWG7" s="145"/>
      <c r="BWH7" s="145"/>
      <c r="BWI7" s="145"/>
      <c r="BWJ7" s="145"/>
      <c r="BWK7" s="145"/>
      <c r="BWL7" s="145"/>
      <c r="BWM7" s="145"/>
      <c r="BWN7" s="145"/>
      <c r="BWO7" s="145"/>
      <c r="BWP7" s="145"/>
      <c r="BWQ7" s="145"/>
      <c r="BWR7" s="145"/>
      <c r="BWS7" s="145"/>
      <c r="BWT7" s="145"/>
      <c r="BWU7" s="145"/>
      <c r="BWV7" s="145"/>
      <c r="BWW7" s="145"/>
      <c r="BWX7" s="145"/>
      <c r="BWY7" s="145"/>
      <c r="BWZ7" s="145"/>
      <c r="BXA7" s="145"/>
      <c r="BXB7" s="145"/>
      <c r="BXC7" s="145"/>
      <c r="BXD7" s="145"/>
      <c r="BXE7" s="145"/>
      <c r="BXF7" s="145"/>
      <c r="BXG7" s="145"/>
      <c r="BXH7" s="145"/>
      <c r="BXI7" s="145"/>
      <c r="BXJ7" s="145"/>
      <c r="BXK7" s="145"/>
      <c r="BXL7" s="145"/>
      <c r="BXM7" s="145"/>
      <c r="BXN7" s="145"/>
      <c r="BXO7" s="145"/>
      <c r="BXP7" s="145"/>
      <c r="BXQ7" s="145"/>
      <c r="BXR7" s="145"/>
      <c r="BXS7" s="145"/>
      <c r="BXT7" s="145"/>
      <c r="BXU7" s="145"/>
      <c r="BXV7" s="145"/>
      <c r="BXW7" s="145"/>
      <c r="BXX7" s="145"/>
      <c r="BXY7" s="145"/>
      <c r="BXZ7" s="145"/>
      <c r="BYA7" s="145"/>
      <c r="BYB7" s="145"/>
      <c r="BYC7" s="145"/>
      <c r="BYD7" s="145"/>
      <c r="BYE7" s="145"/>
      <c r="BYF7" s="145"/>
      <c r="BYG7" s="145"/>
      <c r="BYH7" s="145"/>
      <c r="BYI7" s="145"/>
      <c r="BYJ7" s="145"/>
      <c r="BYK7" s="145"/>
      <c r="BYL7" s="145"/>
      <c r="BYM7" s="145"/>
      <c r="BYN7" s="145"/>
      <c r="BYO7" s="145"/>
      <c r="BYP7" s="145"/>
      <c r="BYQ7" s="145"/>
      <c r="BYR7" s="145"/>
      <c r="BYS7" s="145"/>
      <c r="BYT7" s="145"/>
      <c r="BYU7" s="145"/>
      <c r="BYV7" s="145"/>
      <c r="BYW7" s="145"/>
      <c r="BYX7" s="145"/>
      <c r="BYY7" s="145"/>
      <c r="BYZ7" s="145"/>
      <c r="BZA7" s="145"/>
      <c r="BZB7" s="145"/>
      <c r="BZC7" s="145"/>
      <c r="BZD7" s="145"/>
      <c r="BZE7" s="145"/>
      <c r="BZF7" s="145"/>
      <c r="BZG7" s="145"/>
      <c r="BZH7" s="145"/>
      <c r="BZI7" s="145"/>
      <c r="BZJ7" s="145"/>
      <c r="BZK7" s="145"/>
      <c r="BZL7" s="145"/>
      <c r="BZM7" s="145"/>
      <c r="BZN7" s="145"/>
      <c r="BZO7" s="145"/>
      <c r="BZP7" s="145"/>
      <c r="BZQ7" s="145"/>
      <c r="BZR7" s="145"/>
      <c r="BZS7" s="145"/>
      <c r="BZT7" s="145"/>
      <c r="BZU7" s="145"/>
      <c r="BZV7" s="145"/>
      <c r="BZW7" s="145"/>
      <c r="BZX7" s="145"/>
      <c r="BZY7" s="145"/>
      <c r="BZZ7" s="145"/>
      <c r="CAA7" s="145"/>
      <c r="CAB7" s="145"/>
      <c r="CAC7" s="145"/>
      <c r="CAD7" s="145"/>
      <c r="CAE7" s="145"/>
      <c r="CAF7" s="145"/>
      <c r="CAG7" s="145"/>
      <c r="CAH7" s="145"/>
      <c r="CAI7" s="145"/>
      <c r="CAJ7" s="145"/>
      <c r="CAK7" s="145"/>
      <c r="CAL7" s="145"/>
      <c r="CAM7" s="145"/>
      <c r="CAN7" s="145"/>
      <c r="CAO7" s="145"/>
      <c r="CAP7" s="145"/>
      <c r="CAQ7" s="145"/>
      <c r="CAR7" s="145"/>
      <c r="CAS7" s="145"/>
      <c r="CAT7" s="145"/>
      <c r="CAU7" s="145"/>
      <c r="CAV7" s="145"/>
      <c r="CAW7" s="145"/>
      <c r="CAX7" s="145"/>
      <c r="CAY7" s="145"/>
      <c r="CAZ7" s="145"/>
      <c r="CBA7" s="145"/>
      <c r="CBB7" s="145"/>
      <c r="CBC7" s="145"/>
      <c r="CBD7" s="145"/>
      <c r="CBE7" s="145"/>
      <c r="CBF7" s="145"/>
      <c r="CBG7" s="145"/>
      <c r="CBH7" s="145"/>
      <c r="CBI7" s="145"/>
      <c r="CBJ7" s="145"/>
      <c r="CBK7" s="145"/>
      <c r="CBL7" s="145"/>
      <c r="CBM7" s="145"/>
      <c r="CBN7" s="145"/>
      <c r="CBO7" s="145"/>
      <c r="CBP7" s="145"/>
      <c r="CBQ7" s="145"/>
      <c r="CBR7" s="145"/>
      <c r="CBS7" s="145"/>
      <c r="CBT7" s="145"/>
      <c r="CBU7" s="145"/>
      <c r="CBV7" s="145"/>
      <c r="CBW7" s="145"/>
      <c r="CBX7" s="145"/>
      <c r="CBY7" s="145"/>
      <c r="CBZ7" s="145"/>
      <c r="CCA7" s="145"/>
      <c r="CCB7" s="145"/>
      <c r="CCC7" s="145"/>
      <c r="CCD7" s="145"/>
      <c r="CCE7" s="145"/>
      <c r="CCF7" s="145"/>
      <c r="CCG7" s="145"/>
      <c r="CCH7" s="145"/>
      <c r="CCI7" s="145"/>
      <c r="CCJ7" s="145"/>
      <c r="CCK7" s="145"/>
      <c r="CCL7" s="145"/>
      <c r="CCM7" s="145"/>
      <c r="CCN7" s="145"/>
      <c r="CCO7" s="145"/>
      <c r="CCP7" s="145"/>
      <c r="CCQ7" s="145"/>
      <c r="CCR7" s="145"/>
      <c r="CCS7" s="145"/>
      <c r="CCT7" s="145"/>
      <c r="CCU7" s="145"/>
      <c r="CCV7" s="145"/>
      <c r="CCW7" s="145"/>
      <c r="CCX7" s="145"/>
      <c r="CCY7" s="145"/>
      <c r="CCZ7" s="145"/>
      <c r="CDA7" s="145"/>
      <c r="CDB7" s="145"/>
      <c r="CDC7" s="145"/>
      <c r="CDD7" s="145"/>
      <c r="CDE7" s="145"/>
      <c r="CDF7" s="145"/>
      <c r="CDG7" s="145"/>
      <c r="CDH7" s="145"/>
      <c r="CDI7" s="145"/>
      <c r="CDJ7" s="145"/>
      <c r="CDK7" s="145"/>
      <c r="CDL7" s="145"/>
      <c r="CDM7" s="145"/>
      <c r="CDN7" s="145"/>
      <c r="CDO7" s="145"/>
      <c r="CDP7" s="145"/>
      <c r="CDQ7" s="145"/>
      <c r="CDR7" s="145"/>
      <c r="CDS7" s="145"/>
      <c r="CDT7" s="145"/>
      <c r="CDU7" s="145"/>
      <c r="CDV7" s="145"/>
      <c r="CDW7" s="145"/>
      <c r="CDX7" s="145"/>
      <c r="CDY7" s="145"/>
      <c r="CDZ7" s="145"/>
      <c r="CEA7" s="145"/>
      <c r="CEB7" s="145"/>
      <c r="CEC7" s="145"/>
      <c r="CED7" s="145"/>
      <c r="CEE7" s="145"/>
      <c r="CEF7" s="145"/>
      <c r="CEG7" s="145"/>
      <c r="CEH7" s="145"/>
      <c r="CEI7" s="145"/>
      <c r="CEJ7" s="145"/>
      <c r="CEK7" s="145"/>
      <c r="CEL7" s="145"/>
      <c r="CEM7" s="145"/>
      <c r="CEN7" s="145"/>
      <c r="CEO7" s="145"/>
      <c r="CEP7" s="145"/>
      <c r="CEQ7" s="145"/>
      <c r="CER7" s="145"/>
      <c r="CES7" s="145"/>
      <c r="CET7" s="145"/>
      <c r="CEU7" s="145"/>
      <c r="CEV7" s="145"/>
      <c r="CEW7" s="145"/>
      <c r="CEX7" s="145"/>
      <c r="CEY7" s="145"/>
      <c r="CEZ7" s="145"/>
      <c r="CFA7" s="145"/>
      <c r="CFB7" s="145"/>
      <c r="CFC7" s="145"/>
      <c r="CFD7" s="145"/>
      <c r="CFE7" s="145"/>
      <c r="CFF7" s="145"/>
      <c r="CFG7" s="145"/>
      <c r="CFH7" s="145"/>
      <c r="CFI7" s="145"/>
      <c r="CFJ7" s="145"/>
      <c r="CFK7" s="145"/>
      <c r="CFL7" s="145"/>
      <c r="CFM7" s="145"/>
      <c r="CFN7" s="145"/>
      <c r="CFO7" s="145"/>
      <c r="CFP7" s="145"/>
      <c r="CFQ7" s="145"/>
      <c r="CFR7" s="145"/>
      <c r="CFS7" s="145"/>
      <c r="CFT7" s="145"/>
      <c r="CFU7" s="145"/>
      <c r="CFV7" s="145"/>
      <c r="CFW7" s="145"/>
      <c r="CFX7" s="145"/>
      <c r="CFY7" s="145"/>
      <c r="CFZ7" s="145"/>
      <c r="CGA7" s="145"/>
      <c r="CGB7" s="145"/>
      <c r="CGC7" s="145"/>
      <c r="CGD7" s="145"/>
      <c r="CGE7" s="145"/>
      <c r="CGF7" s="145"/>
      <c r="CGG7" s="145"/>
      <c r="CGH7" s="145"/>
      <c r="CGI7" s="145"/>
      <c r="CGJ7" s="145"/>
      <c r="CGK7" s="145"/>
      <c r="CGL7" s="145"/>
      <c r="CGM7" s="145"/>
      <c r="CGN7" s="145"/>
      <c r="CGO7" s="145"/>
      <c r="CGP7" s="145"/>
      <c r="CGQ7" s="145"/>
      <c r="CGR7" s="145"/>
      <c r="CGS7" s="145"/>
      <c r="CGT7" s="145"/>
      <c r="CGU7" s="145"/>
      <c r="CGV7" s="145"/>
      <c r="CGW7" s="145"/>
      <c r="CGX7" s="145"/>
      <c r="CGY7" s="145"/>
      <c r="CGZ7" s="145"/>
      <c r="CHA7" s="145"/>
      <c r="CHB7" s="145"/>
      <c r="CHC7" s="145"/>
      <c r="CHD7" s="145"/>
      <c r="CHE7" s="145"/>
      <c r="CHF7" s="145"/>
      <c r="CHG7" s="145"/>
      <c r="CHH7" s="145"/>
      <c r="CHI7" s="145"/>
      <c r="CHJ7" s="145"/>
      <c r="CHK7" s="145"/>
      <c r="CHL7" s="145"/>
      <c r="CHM7" s="145"/>
      <c r="CHN7" s="145"/>
      <c r="CHO7" s="145"/>
      <c r="CHP7" s="145"/>
      <c r="CHQ7" s="145"/>
      <c r="CHR7" s="145"/>
      <c r="CHS7" s="145"/>
      <c r="CHT7" s="145"/>
      <c r="CHU7" s="145"/>
      <c r="CHV7" s="145"/>
      <c r="CHW7" s="145"/>
      <c r="CHX7" s="145"/>
      <c r="CHY7" s="145"/>
      <c r="CHZ7" s="145"/>
      <c r="CIA7" s="145"/>
      <c r="CIB7" s="145"/>
      <c r="CIC7" s="145"/>
      <c r="CID7" s="145"/>
      <c r="CIE7" s="145"/>
      <c r="CIF7" s="145"/>
      <c r="CIG7" s="145"/>
      <c r="CIH7" s="145"/>
      <c r="CII7" s="145"/>
      <c r="CIJ7" s="145"/>
      <c r="CIK7" s="145"/>
      <c r="CIL7" s="145"/>
      <c r="CIM7" s="145"/>
      <c r="CIN7" s="145"/>
      <c r="CIO7" s="145"/>
      <c r="CIP7" s="145"/>
      <c r="CIQ7" s="145"/>
      <c r="CIR7" s="145"/>
      <c r="CIS7" s="145"/>
      <c r="CIT7" s="145"/>
      <c r="CIU7" s="145"/>
      <c r="CIV7" s="145"/>
      <c r="CIW7" s="145"/>
      <c r="CIX7" s="145"/>
      <c r="CIY7" s="145"/>
      <c r="CIZ7" s="145"/>
      <c r="CJA7" s="145"/>
      <c r="CJB7" s="145"/>
      <c r="CJC7" s="145"/>
      <c r="CJD7" s="145"/>
      <c r="CJE7" s="145"/>
      <c r="CJF7" s="145"/>
      <c r="CJG7" s="145"/>
      <c r="CJH7" s="145"/>
      <c r="CJI7" s="145"/>
      <c r="CJJ7" s="145"/>
      <c r="CJK7" s="145"/>
      <c r="CJL7" s="145"/>
      <c r="CJM7" s="145"/>
      <c r="CJN7" s="145"/>
      <c r="CJO7" s="145"/>
      <c r="CJP7" s="145"/>
      <c r="CJQ7" s="145"/>
      <c r="CJR7" s="145"/>
      <c r="CJS7" s="145"/>
      <c r="CJT7" s="145"/>
      <c r="CJU7" s="145"/>
      <c r="CJV7" s="145"/>
      <c r="CJW7" s="145"/>
      <c r="CJX7" s="145"/>
      <c r="CJY7" s="145"/>
      <c r="CJZ7" s="145"/>
      <c r="CKA7" s="145"/>
      <c r="CKB7" s="145"/>
      <c r="CKC7" s="145"/>
      <c r="CKD7" s="145"/>
      <c r="CKE7" s="145"/>
      <c r="CKF7" s="145"/>
      <c r="CKG7" s="145"/>
      <c r="CKH7" s="145"/>
      <c r="CKI7" s="145"/>
      <c r="CKJ7" s="145"/>
      <c r="CKK7" s="145"/>
      <c r="CKL7" s="145"/>
      <c r="CKM7" s="145"/>
      <c r="CKN7" s="145"/>
      <c r="CKO7" s="145"/>
      <c r="CKP7" s="145"/>
      <c r="CKQ7" s="145"/>
      <c r="CKR7" s="145"/>
      <c r="CKS7" s="145"/>
      <c r="CKT7" s="145"/>
      <c r="CKU7" s="145"/>
      <c r="CKV7" s="145"/>
      <c r="CKW7" s="145"/>
      <c r="CKX7" s="145"/>
      <c r="CKY7" s="145"/>
      <c r="CKZ7" s="145"/>
      <c r="CLA7" s="145"/>
      <c r="CLB7" s="145"/>
      <c r="CLC7" s="145"/>
      <c r="CLD7" s="145"/>
      <c r="CLE7" s="145"/>
      <c r="CLF7" s="145"/>
      <c r="CLG7" s="145"/>
      <c r="CLH7" s="145"/>
      <c r="CLI7" s="145"/>
      <c r="CLJ7" s="145"/>
      <c r="CLK7" s="145"/>
      <c r="CLL7" s="145"/>
      <c r="CLM7" s="145"/>
      <c r="CLN7" s="145"/>
      <c r="CLO7" s="145"/>
      <c r="CLP7" s="145"/>
      <c r="CLQ7" s="145"/>
      <c r="CLR7" s="145"/>
      <c r="CLS7" s="145"/>
      <c r="CLT7" s="145"/>
      <c r="CLU7" s="145"/>
      <c r="CLV7" s="145"/>
      <c r="CLW7" s="145"/>
      <c r="CLX7" s="145"/>
      <c r="CLY7" s="145"/>
      <c r="CLZ7" s="145"/>
      <c r="CMA7" s="145"/>
      <c r="CMB7" s="145"/>
      <c r="CMC7" s="145"/>
      <c r="CMD7" s="145"/>
      <c r="CME7" s="145"/>
      <c r="CMF7" s="145"/>
      <c r="CMG7" s="145"/>
      <c r="CMH7" s="145"/>
      <c r="CMI7" s="145"/>
      <c r="CMJ7" s="145"/>
      <c r="CMK7" s="145"/>
      <c r="CML7" s="145"/>
      <c r="CMM7" s="145"/>
      <c r="CMN7" s="145"/>
      <c r="CMO7" s="145"/>
      <c r="CMP7" s="145"/>
      <c r="CMQ7" s="145"/>
      <c r="CMR7" s="145"/>
      <c r="CMS7" s="145"/>
      <c r="CMT7" s="145"/>
      <c r="CMU7" s="145"/>
      <c r="CMV7" s="145"/>
      <c r="CMW7" s="145"/>
      <c r="CMX7" s="145"/>
      <c r="CMY7" s="145"/>
      <c r="CMZ7" s="145"/>
      <c r="CNA7" s="145"/>
      <c r="CNB7" s="145"/>
      <c r="CNC7" s="145"/>
      <c r="CND7" s="145"/>
      <c r="CNE7" s="145"/>
      <c r="CNF7" s="145"/>
      <c r="CNG7" s="145"/>
      <c r="CNH7" s="145"/>
      <c r="CNI7" s="145"/>
      <c r="CNJ7" s="145"/>
      <c r="CNK7" s="145"/>
      <c r="CNL7" s="145"/>
      <c r="CNM7" s="145"/>
      <c r="CNN7" s="145"/>
      <c r="CNO7" s="145"/>
      <c r="CNP7" s="145"/>
      <c r="CNQ7" s="145"/>
      <c r="CNR7" s="145"/>
      <c r="CNS7" s="145"/>
      <c r="CNT7" s="145"/>
      <c r="CNU7" s="145"/>
      <c r="CNV7" s="145"/>
      <c r="CNW7" s="145"/>
      <c r="CNX7" s="145"/>
      <c r="CNY7" s="145"/>
      <c r="CNZ7" s="145"/>
      <c r="COA7" s="145"/>
      <c r="COB7" s="145"/>
      <c r="COC7" s="145"/>
      <c r="COD7" s="145"/>
      <c r="COE7" s="145"/>
      <c r="COF7" s="145"/>
      <c r="COG7" s="145"/>
      <c r="COH7" s="145"/>
      <c r="COI7" s="145"/>
      <c r="COJ7" s="145"/>
      <c r="COK7" s="145"/>
      <c r="COL7" s="145"/>
      <c r="COM7" s="145"/>
      <c r="CON7" s="145"/>
      <c r="COO7" s="145"/>
      <c r="COP7" s="145"/>
      <c r="COQ7" s="145"/>
      <c r="COR7" s="145"/>
      <c r="COS7" s="145"/>
      <c r="COT7" s="145"/>
      <c r="COU7" s="145"/>
      <c r="COV7" s="145"/>
      <c r="COW7" s="145"/>
      <c r="COX7" s="145"/>
      <c r="COY7" s="145"/>
      <c r="COZ7" s="145"/>
      <c r="CPA7" s="145"/>
      <c r="CPB7" s="145"/>
      <c r="CPC7" s="145"/>
      <c r="CPD7" s="145"/>
      <c r="CPE7" s="145"/>
      <c r="CPF7" s="145"/>
      <c r="CPG7" s="145"/>
      <c r="CPH7" s="145"/>
      <c r="CPI7" s="145"/>
      <c r="CPJ7" s="145"/>
      <c r="CPK7" s="145"/>
      <c r="CPL7" s="145"/>
      <c r="CPM7" s="145"/>
      <c r="CPN7" s="145"/>
      <c r="CPO7" s="145"/>
      <c r="CPP7" s="145"/>
      <c r="CPQ7" s="145"/>
      <c r="CPR7" s="145"/>
      <c r="CPS7" s="145"/>
      <c r="CPT7" s="145"/>
      <c r="CPU7" s="145"/>
      <c r="CPV7" s="145"/>
      <c r="CPW7" s="145"/>
      <c r="CPX7" s="145"/>
      <c r="CPY7" s="145"/>
      <c r="CPZ7" s="145"/>
      <c r="CQA7" s="145"/>
      <c r="CQB7" s="145"/>
      <c r="CQC7" s="145"/>
      <c r="CQD7" s="145"/>
      <c r="CQE7" s="145"/>
      <c r="CQF7" s="145"/>
      <c r="CQG7" s="145"/>
      <c r="CQH7" s="145"/>
      <c r="CQI7" s="145"/>
      <c r="CQJ7" s="145"/>
      <c r="CQK7" s="145"/>
      <c r="CQL7" s="145"/>
      <c r="CQM7" s="145"/>
      <c r="CQN7" s="145"/>
      <c r="CQO7" s="145"/>
      <c r="CQP7" s="145"/>
      <c r="CQQ7" s="145"/>
      <c r="CQR7" s="145"/>
      <c r="CQS7" s="145"/>
      <c r="CQT7" s="145"/>
      <c r="CQU7" s="145"/>
      <c r="CQV7" s="145"/>
      <c r="CQW7" s="145"/>
      <c r="CQX7" s="145"/>
      <c r="CQY7" s="145"/>
      <c r="CQZ7" s="145"/>
      <c r="CRA7" s="145"/>
      <c r="CRB7" s="145"/>
      <c r="CRC7" s="145"/>
      <c r="CRD7" s="145"/>
      <c r="CRE7" s="145"/>
      <c r="CRF7" s="145"/>
      <c r="CRG7" s="145"/>
      <c r="CRH7" s="145"/>
      <c r="CRI7" s="145"/>
      <c r="CRJ7" s="145"/>
      <c r="CRK7" s="145"/>
      <c r="CRL7" s="145"/>
      <c r="CRM7" s="145"/>
      <c r="CRN7" s="145"/>
      <c r="CRO7" s="145"/>
      <c r="CRP7" s="145"/>
      <c r="CRQ7" s="145"/>
      <c r="CRR7" s="145"/>
      <c r="CRS7" s="145"/>
      <c r="CRT7" s="145"/>
      <c r="CRU7" s="145"/>
      <c r="CRV7" s="145"/>
      <c r="CRW7" s="145"/>
      <c r="CRX7" s="145"/>
      <c r="CRY7" s="145"/>
      <c r="CRZ7" s="145"/>
      <c r="CSA7" s="145"/>
      <c r="CSB7" s="145"/>
      <c r="CSC7" s="145"/>
      <c r="CSD7" s="145"/>
      <c r="CSE7" s="145"/>
      <c r="CSF7" s="145"/>
      <c r="CSG7" s="145"/>
      <c r="CSH7" s="145"/>
      <c r="CSI7" s="145"/>
      <c r="CSJ7" s="145"/>
      <c r="CSK7" s="145"/>
      <c r="CSL7" s="145"/>
      <c r="CSM7" s="145"/>
      <c r="CSN7" s="145"/>
      <c r="CSO7" s="145"/>
      <c r="CSP7" s="145"/>
      <c r="CSQ7" s="145"/>
      <c r="CSR7" s="145"/>
      <c r="CSS7" s="145"/>
      <c r="CST7" s="145"/>
      <c r="CSU7" s="145"/>
      <c r="CSV7" s="145"/>
      <c r="CSW7" s="145"/>
      <c r="CSX7" s="145"/>
      <c r="CSY7" s="145"/>
      <c r="CSZ7" s="145"/>
      <c r="CTA7" s="145"/>
      <c r="CTB7" s="145"/>
      <c r="CTC7" s="145"/>
      <c r="CTD7" s="145"/>
      <c r="CTE7" s="145"/>
      <c r="CTF7" s="145"/>
      <c r="CTG7" s="145"/>
      <c r="CTH7" s="145"/>
      <c r="CTI7" s="145"/>
      <c r="CTJ7" s="145"/>
      <c r="CTK7" s="145"/>
      <c r="CTL7" s="145"/>
      <c r="CTM7" s="145"/>
      <c r="CTN7" s="145"/>
      <c r="CTO7" s="145"/>
      <c r="CTP7" s="145"/>
      <c r="CTQ7" s="145"/>
      <c r="CTR7" s="145"/>
      <c r="CTS7" s="145"/>
      <c r="CTT7" s="145"/>
      <c r="CTU7" s="145"/>
      <c r="CTV7" s="145"/>
      <c r="CTW7" s="145"/>
      <c r="CTX7" s="145"/>
      <c r="CTY7" s="145"/>
      <c r="CTZ7" s="145"/>
      <c r="CUA7" s="145"/>
      <c r="CUB7" s="145"/>
      <c r="CUC7" s="145"/>
      <c r="CUD7" s="145"/>
      <c r="CUE7" s="145"/>
      <c r="CUF7" s="145"/>
      <c r="CUG7" s="145"/>
      <c r="CUH7" s="145"/>
      <c r="CUI7" s="145"/>
      <c r="CUJ7" s="145"/>
      <c r="CUK7" s="145"/>
      <c r="CUL7" s="145"/>
      <c r="CUM7" s="145"/>
      <c r="CUN7" s="145"/>
      <c r="CUO7" s="145"/>
      <c r="CUP7" s="145"/>
      <c r="CUQ7" s="145"/>
      <c r="CUR7" s="145"/>
      <c r="CUS7" s="145"/>
      <c r="CUT7" s="145"/>
      <c r="CUU7" s="145"/>
      <c r="CUV7" s="145"/>
      <c r="CUW7" s="145"/>
      <c r="CUX7" s="145"/>
      <c r="CUY7" s="145"/>
      <c r="CUZ7" s="145"/>
      <c r="CVA7" s="145"/>
      <c r="CVB7" s="145"/>
      <c r="CVC7" s="145"/>
      <c r="CVD7" s="145"/>
      <c r="CVE7" s="145"/>
      <c r="CVF7" s="145"/>
      <c r="CVG7" s="145"/>
      <c r="CVH7" s="145"/>
      <c r="CVI7" s="145"/>
      <c r="CVJ7" s="145"/>
      <c r="CVK7" s="145"/>
      <c r="CVL7" s="145"/>
      <c r="CVM7" s="145"/>
      <c r="CVN7" s="145"/>
      <c r="CVO7" s="145"/>
      <c r="CVP7" s="145"/>
      <c r="CVQ7" s="145"/>
      <c r="CVR7" s="145"/>
      <c r="CVS7" s="145"/>
      <c r="CVT7" s="145"/>
      <c r="CVU7" s="145"/>
      <c r="CVV7" s="145"/>
      <c r="CVW7" s="145"/>
      <c r="CVX7" s="145"/>
      <c r="CVY7" s="145"/>
      <c r="CVZ7" s="145"/>
      <c r="CWA7" s="145"/>
      <c r="CWB7" s="145"/>
      <c r="CWC7" s="145"/>
      <c r="CWD7" s="145"/>
      <c r="CWE7" s="145"/>
      <c r="CWF7" s="145"/>
      <c r="CWG7" s="145"/>
      <c r="CWH7" s="145"/>
      <c r="CWI7" s="145"/>
      <c r="CWJ7" s="145"/>
      <c r="CWK7" s="145"/>
      <c r="CWL7" s="145"/>
      <c r="CWM7" s="145"/>
      <c r="CWN7" s="145"/>
      <c r="CWO7" s="145"/>
      <c r="CWP7" s="145"/>
      <c r="CWQ7" s="145"/>
      <c r="CWR7" s="145"/>
      <c r="CWS7" s="145"/>
      <c r="CWT7" s="145"/>
      <c r="CWU7" s="145"/>
      <c r="CWV7" s="145"/>
      <c r="CWW7" s="145"/>
      <c r="CWX7" s="145"/>
      <c r="CWY7" s="145"/>
      <c r="CWZ7" s="145"/>
      <c r="CXA7" s="145"/>
      <c r="CXB7" s="145"/>
      <c r="CXC7" s="145"/>
      <c r="CXD7" s="145"/>
      <c r="CXE7" s="145"/>
      <c r="CXF7" s="145"/>
      <c r="CXG7" s="145"/>
      <c r="CXH7" s="145"/>
      <c r="CXI7" s="145"/>
      <c r="CXJ7" s="145"/>
      <c r="CXK7" s="145"/>
      <c r="CXL7" s="145"/>
      <c r="CXM7" s="145"/>
      <c r="CXN7" s="145"/>
      <c r="CXO7" s="145"/>
      <c r="CXP7" s="145"/>
      <c r="CXQ7" s="145"/>
      <c r="CXR7" s="145"/>
      <c r="CXS7" s="145"/>
      <c r="CXT7" s="145"/>
      <c r="CXU7" s="145"/>
      <c r="CXV7" s="145"/>
      <c r="CXW7" s="145"/>
      <c r="CXX7" s="145"/>
      <c r="CXY7" s="145"/>
      <c r="CXZ7" s="145"/>
      <c r="CYA7" s="145"/>
      <c r="CYB7" s="145"/>
      <c r="CYC7" s="145"/>
      <c r="CYD7" s="145"/>
      <c r="CYE7" s="145"/>
      <c r="CYF7" s="145"/>
      <c r="CYG7" s="145"/>
      <c r="CYH7" s="145"/>
      <c r="CYI7" s="145"/>
      <c r="CYJ7" s="145"/>
      <c r="CYK7" s="145"/>
      <c r="CYL7" s="145"/>
      <c r="CYM7" s="145"/>
      <c r="CYN7" s="145"/>
      <c r="CYO7" s="145"/>
      <c r="CYP7" s="145"/>
      <c r="CYQ7" s="145"/>
      <c r="CYR7" s="145"/>
      <c r="CYS7" s="145"/>
      <c r="CYT7" s="145"/>
      <c r="CYU7" s="145"/>
      <c r="CYV7" s="145"/>
      <c r="CYW7" s="145"/>
      <c r="CYX7" s="145"/>
      <c r="CYY7" s="145"/>
      <c r="CYZ7" s="145"/>
      <c r="CZA7" s="145"/>
      <c r="CZB7" s="145"/>
      <c r="CZC7" s="145"/>
      <c r="CZD7" s="145"/>
      <c r="CZE7" s="145"/>
      <c r="CZF7" s="145"/>
      <c r="CZG7" s="145"/>
      <c r="CZH7" s="145"/>
      <c r="CZI7" s="145"/>
      <c r="CZJ7" s="145"/>
      <c r="CZK7" s="145"/>
      <c r="CZL7" s="145"/>
      <c r="CZM7" s="145"/>
      <c r="CZN7" s="145"/>
      <c r="CZO7" s="145"/>
      <c r="CZP7" s="145"/>
      <c r="CZQ7" s="145"/>
      <c r="CZR7" s="145"/>
      <c r="CZS7" s="145"/>
      <c r="CZT7" s="145"/>
      <c r="CZU7" s="145"/>
      <c r="CZV7" s="145"/>
      <c r="CZW7" s="145"/>
      <c r="CZX7" s="145"/>
      <c r="CZY7" s="145"/>
      <c r="CZZ7" s="145"/>
      <c r="DAA7" s="145"/>
      <c r="DAB7" s="145"/>
      <c r="DAC7" s="145"/>
      <c r="DAD7" s="145"/>
      <c r="DAE7" s="145"/>
      <c r="DAF7" s="145"/>
      <c r="DAG7" s="145"/>
      <c r="DAH7" s="145"/>
      <c r="DAI7" s="145"/>
      <c r="DAJ7" s="145"/>
      <c r="DAK7" s="145"/>
      <c r="DAL7" s="145"/>
      <c r="DAM7" s="145"/>
      <c r="DAN7" s="145"/>
      <c r="DAO7" s="145"/>
      <c r="DAP7" s="145"/>
      <c r="DAQ7" s="145"/>
      <c r="DAR7" s="145"/>
      <c r="DAS7" s="145"/>
      <c r="DAT7" s="145"/>
      <c r="DAU7" s="145"/>
      <c r="DAV7" s="145"/>
      <c r="DAW7" s="145"/>
      <c r="DAX7" s="145"/>
      <c r="DAY7" s="145"/>
      <c r="DAZ7" s="145"/>
      <c r="DBA7" s="145"/>
      <c r="DBB7" s="145"/>
      <c r="DBC7" s="145"/>
      <c r="DBD7" s="145"/>
      <c r="DBE7" s="145"/>
      <c r="DBF7" s="145"/>
      <c r="DBG7" s="145"/>
      <c r="DBH7" s="145"/>
      <c r="DBI7" s="145"/>
      <c r="DBJ7" s="145"/>
      <c r="DBK7" s="145"/>
      <c r="DBL7" s="145"/>
      <c r="DBM7" s="145"/>
      <c r="DBN7" s="145"/>
      <c r="DBO7" s="145"/>
      <c r="DBP7" s="145"/>
      <c r="DBQ7" s="145"/>
      <c r="DBR7" s="145"/>
      <c r="DBS7" s="145"/>
      <c r="DBT7" s="145"/>
      <c r="DBU7" s="145"/>
      <c r="DBV7" s="145"/>
      <c r="DBW7" s="145"/>
      <c r="DBX7" s="145"/>
      <c r="DBY7" s="145"/>
      <c r="DBZ7" s="145"/>
      <c r="DCA7" s="145"/>
      <c r="DCB7" s="145"/>
      <c r="DCC7" s="145"/>
      <c r="DCD7" s="145"/>
      <c r="DCE7" s="145"/>
      <c r="DCF7" s="145"/>
      <c r="DCG7" s="145"/>
      <c r="DCH7" s="145"/>
      <c r="DCI7" s="145"/>
      <c r="DCJ7" s="145"/>
      <c r="DCK7" s="145"/>
      <c r="DCL7" s="145"/>
      <c r="DCM7" s="145"/>
      <c r="DCN7" s="145"/>
      <c r="DCO7" s="145"/>
      <c r="DCP7" s="145"/>
      <c r="DCQ7" s="145"/>
      <c r="DCR7" s="145"/>
      <c r="DCS7" s="145"/>
      <c r="DCT7" s="145"/>
      <c r="DCU7" s="145"/>
      <c r="DCV7" s="145"/>
      <c r="DCW7" s="145"/>
      <c r="DCX7" s="145"/>
      <c r="DCY7" s="145"/>
      <c r="DCZ7" s="145"/>
      <c r="DDA7" s="145"/>
      <c r="DDB7" s="145"/>
      <c r="DDC7" s="145"/>
      <c r="DDD7" s="145"/>
      <c r="DDE7" s="145"/>
      <c r="DDF7" s="145"/>
      <c r="DDG7" s="145"/>
      <c r="DDH7" s="145"/>
      <c r="DDI7" s="145"/>
      <c r="DDJ7" s="145"/>
      <c r="DDK7" s="145"/>
      <c r="DDL7" s="145"/>
      <c r="DDM7" s="145"/>
      <c r="DDN7" s="145"/>
      <c r="DDO7" s="145"/>
      <c r="DDP7" s="145"/>
      <c r="DDQ7" s="145"/>
      <c r="DDR7" s="145"/>
      <c r="DDS7" s="145"/>
      <c r="DDT7" s="145"/>
      <c r="DDU7" s="145"/>
      <c r="DDV7" s="145"/>
      <c r="DDW7" s="145"/>
      <c r="DDX7" s="145"/>
      <c r="DDY7" s="145"/>
      <c r="DDZ7" s="145"/>
      <c r="DEA7" s="145"/>
      <c r="DEB7" s="145"/>
      <c r="DEC7" s="145"/>
      <c r="DED7" s="145"/>
      <c r="DEE7" s="145"/>
      <c r="DEF7" s="145"/>
      <c r="DEG7" s="145"/>
      <c r="DEH7" s="145"/>
      <c r="DEI7" s="145"/>
      <c r="DEJ7" s="145"/>
      <c r="DEK7" s="145"/>
      <c r="DEL7" s="145"/>
      <c r="DEM7" s="145"/>
      <c r="DEN7" s="145"/>
      <c r="DEO7" s="145"/>
      <c r="DEP7" s="145"/>
      <c r="DEQ7" s="145"/>
      <c r="DER7" s="145"/>
      <c r="DES7" s="145"/>
      <c r="DET7" s="145"/>
      <c r="DEU7" s="145"/>
      <c r="DEV7" s="145"/>
      <c r="DEW7" s="145"/>
      <c r="DEX7" s="145"/>
      <c r="DEY7" s="145"/>
      <c r="DEZ7" s="145"/>
      <c r="DFA7" s="145"/>
      <c r="DFB7" s="145"/>
      <c r="DFC7" s="145"/>
      <c r="DFD7" s="145"/>
      <c r="DFE7" s="145"/>
      <c r="DFF7" s="145"/>
      <c r="DFG7" s="145"/>
      <c r="DFH7" s="145"/>
      <c r="DFI7" s="145"/>
      <c r="DFJ7" s="145"/>
      <c r="DFK7" s="145"/>
      <c r="DFL7" s="145"/>
      <c r="DFM7" s="145"/>
      <c r="DFN7" s="145"/>
      <c r="DFO7" s="145"/>
      <c r="DFP7" s="145"/>
      <c r="DFQ7" s="145"/>
      <c r="DFR7" s="145"/>
      <c r="DFS7" s="145"/>
      <c r="DFT7" s="145"/>
      <c r="DFU7" s="145"/>
      <c r="DFV7" s="145"/>
      <c r="DFW7" s="145"/>
      <c r="DFX7" s="145"/>
      <c r="DFY7" s="145"/>
      <c r="DFZ7" s="145"/>
      <c r="DGA7" s="145"/>
      <c r="DGB7" s="145"/>
      <c r="DGC7" s="145"/>
      <c r="DGD7" s="145"/>
      <c r="DGE7" s="145"/>
      <c r="DGF7" s="145"/>
      <c r="DGG7" s="145"/>
      <c r="DGH7" s="145"/>
      <c r="DGI7" s="145"/>
      <c r="DGJ7" s="145"/>
      <c r="DGK7" s="145"/>
      <c r="DGL7" s="145"/>
      <c r="DGM7" s="145"/>
      <c r="DGN7" s="145"/>
      <c r="DGO7" s="145"/>
      <c r="DGP7" s="145"/>
      <c r="DGQ7" s="145"/>
      <c r="DGR7" s="145"/>
      <c r="DGS7" s="145"/>
      <c r="DGT7" s="145"/>
      <c r="DGU7" s="145"/>
      <c r="DGV7" s="145"/>
      <c r="DGW7" s="145"/>
      <c r="DGX7" s="145"/>
      <c r="DGY7" s="145"/>
      <c r="DGZ7" s="145"/>
      <c r="DHA7" s="145"/>
      <c r="DHB7" s="145"/>
      <c r="DHC7" s="145"/>
      <c r="DHD7" s="145"/>
      <c r="DHE7" s="145"/>
      <c r="DHF7" s="145"/>
      <c r="DHG7" s="145"/>
      <c r="DHH7" s="145"/>
      <c r="DHI7" s="145"/>
      <c r="DHJ7" s="145"/>
      <c r="DHK7" s="145"/>
      <c r="DHL7" s="145"/>
      <c r="DHM7" s="145"/>
      <c r="DHN7" s="145"/>
      <c r="DHO7" s="145"/>
      <c r="DHP7" s="145"/>
      <c r="DHQ7" s="145"/>
      <c r="DHR7" s="145"/>
      <c r="DHS7" s="145"/>
      <c r="DHT7" s="145"/>
      <c r="DHU7" s="145"/>
      <c r="DHV7" s="145"/>
      <c r="DHW7" s="145"/>
      <c r="DHX7" s="145"/>
      <c r="DHY7" s="145"/>
      <c r="DHZ7" s="145"/>
      <c r="DIA7" s="145"/>
      <c r="DIB7" s="145"/>
      <c r="DIC7" s="145"/>
      <c r="DID7" s="145"/>
      <c r="DIE7" s="145"/>
      <c r="DIF7" s="145"/>
      <c r="DIG7" s="145"/>
      <c r="DIH7" s="145"/>
      <c r="DII7" s="145"/>
      <c r="DIJ7" s="145"/>
      <c r="DIK7" s="145"/>
      <c r="DIL7" s="145"/>
      <c r="DIM7" s="145"/>
      <c r="DIN7" s="145"/>
      <c r="DIO7" s="145"/>
      <c r="DIP7" s="145"/>
      <c r="DIQ7" s="145"/>
      <c r="DIR7" s="145"/>
      <c r="DIS7" s="145"/>
      <c r="DIT7" s="145"/>
      <c r="DIU7" s="145"/>
      <c r="DIV7" s="145"/>
      <c r="DIW7" s="145"/>
      <c r="DIX7" s="145"/>
      <c r="DIY7" s="145"/>
      <c r="DIZ7" s="145"/>
      <c r="DJA7" s="145"/>
      <c r="DJB7" s="145"/>
      <c r="DJC7" s="145"/>
      <c r="DJD7" s="145"/>
      <c r="DJE7" s="145"/>
      <c r="DJF7" s="145"/>
      <c r="DJG7" s="145"/>
      <c r="DJH7" s="145"/>
      <c r="DJI7" s="145"/>
      <c r="DJJ7" s="145"/>
      <c r="DJK7" s="145"/>
      <c r="DJL7" s="145"/>
      <c r="DJM7" s="145"/>
      <c r="DJN7" s="145"/>
      <c r="DJO7" s="145"/>
      <c r="DJP7" s="145"/>
      <c r="DJQ7" s="145"/>
      <c r="DJR7" s="145"/>
      <c r="DJS7" s="145"/>
      <c r="DJT7" s="145"/>
      <c r="DJU7" s="145"/>
      <c r="DJV7" s="145"/>
      <c r="DJW7" s="145"/>
      <c r="DJX7" s="145"/>
      <c r="DJY7" s="145"/>
      <c r="DJZ7" s="145"/>
      <c r="DKA7" s="145"/>
      <c r="DKB7" s="145"/>
      <c r="DKC7" s="145"/>
      <c r="DKD7" s="145"/>
      <c r="DKE7" s="145"/>
      <c r="DKF7" s="145"/>
      <c r="DKG7" s="145"/>
      <c r="DKH7" s="145"/>
      <c r="DKI7" s="145"/>
      <c r="DKJ7" s="145"/>
      <c r="DKK7" s="145"/>
      <c r="DKL7" s="145"/>
      <c r="DKM7" s="145"/>
      <c r="DKN7" s="145"/>
      <c r="DKO7" s="145"/>
      <c r="DKP7" s="145"/>
      <c r="DKQ7" s="145"/>
      <c r="DKR7" s="145"/>
      <c r="DKS7" s="145"/>
      <c r="DKT7" s="145"/>
      <c r="DKU7" s="145"/>
      <c r="DKV7" s="145"/>
      <c r="DKW7" s="145"/>
      <c r="DKX7" s="145"/>
      <c r="DKY7" s="145"/>
      <c r="DKZ7" s="145"/>
      <c r="DLA7" s="145"/>
      <c r="DLB7" s="145"/>
      <c r="DLC7" s="145"/>
      <c r="DLD7" s="145"/>
      <c r="DLE7" s="145"/>
      <c r="DLF7" s="145"/>
      <c r="DLG7" s="145"/>
      <c r="DLH7" s="145"/>
      <c r="DLI7" s="145"/>
      <c r="DLJ7" s="145"/>
      <c r="DLK7" s="145"/>
      <c r="DLL7" s="145"/>
      <c r="DLM7" s="145"/>
      <c r="DLN7" s="145"/>
      <c r="DLO7" s="145"/>
      <c r="DLP7" s="145"/>
      <c r="DLQ7" s="145"/>
      <c r="DLR7" s="145"/>
      <c r="DLS7" s="145"/>
      <c r="DLT7" s="145"/>
      <c r="DLU7" s="145"/>
      <c r="DLV7" s="145"/>
      <c r="DLW7" s="145"/>
      <c r="DLX7" s="145"/>
      <c r="DLY7" s="145"/>
      <c r="DLZ7" s="145"/>
      <c r="DMA7" s="145"/>
      <c r="DMB7" s="145"/>
      <c r="DMC7" s="145"/>
      <c r="DMD7" s="145"/>
      <c r="DME7" s="145"/>
      <c r="DMF7" s="145"/>
      <c r="DMG7" s="145"/>
      <c r="DMH7" s="145"/>
      <c r="DMI7" s="145"/>
      <c r="DMJ7" s="145"/>
      <c r="DMK7" s="145"/>
      <c r="DML7" s="145"/>
      <c r="DMM7" s="145"/>
      <c r="DMN7" s="145"/>
      <c r="DMO7" s="145"/>
      <c r="DMP7" s="145"/>
      <c r="DMQ7" s="145"/>
      <c r="DMR7" s="145"/>
      <c r="DMS7" s="145"/>
      <c r="DMT7" s="145"/>
      <c r="DMU7" s="145"/>
      <c r="DMV7" s="145"/>
      <c r="DMW7" s="145"/>
      <c r="DMX7" s="145"/>
      <c r="DMY7" s="145"/>
      <c r="DMZ7" s="145"/>
      <c r="DNA7" s="145"/>
      <c r="DNB7" s="145"/>
      <c r="DNC7" s="145"/>
      <c r="DND7" s="145"/>
      <c r="DNE7" s="145"/>
      <c r="DNF7" s="145"/>
      <c r="DNG7" s="145"/>
      <c r="DNH7" s="145"/>
      <c r="DNI7" s="145"/>
      <c r="DNJ7" s="145"/>
      <c r="DNK7" s="145"/>
      <c r="DNL7" s="145"/>
      <c r="DNM7" s="145"/>
      <c r="DNN7" s="145"/>
      <c r="DNO7" s="145"/>
      <c r="DNP7" s="145"/>
      <c r="DNQ7" s="145"/>
      <c r="DNR7" s="145"/>
      <c r="DNS7" s="145"/>
      <c r="DNT7" s="145"/>
      <c r="DNU7" s="145"/>
      <c r="DNV7" s="145"/>
      <c r="DNW7" s="145"/>
      <c r="DNX7" s="145"/>
      <c r="DNY7" s="145"/>
      <c r="DNZ7" s="145"/>
      <c r="DOA7" s="145"/>
      <c r="DOB7" s="145"/>
      <c r="DOC7" s="145"/>
      <c r="DOD7" s="145"/>
      <c r="DOE7" s="145"/>
      <c r="DOF7" s="145"/>
      <c r="DOG7" s="145"/>
      <c r="DOH7" s="145"/>
      <c r="DOI7" s="145"/>
      <c r="DOJ7" s="145"/>
      <c r="DOK7" s="145"/>
      <c r="DOL7" s="145"/>
      <c r="DOM7" s="145"/>
      <c r="DON7" s="145"/>
      <c r="DOO7" s="145"/>
      <c r="DOP7" s="145"/>
      <c r="DOQ7" s="145"/>
      <c r="DOR7" s="145"/>
      <c r="DOS7" s="145"/>
      <c r="DOT7" s="145"/>
      <c r="DOU7" s="145"/>
      <c r="DOV7" s="145"/>
      <c r="DOW7" s="145"/>
      <c r="DOX7" s="145"/>
      <c r="DOY7" s="145"/>
      <c r="DOZ7" s="145"/>
      <c r="DPA7" s="145"/>
      <c r="DPB7" s="145"/>
      <c r="DPC7" s="145"/>
      <c r="DPD7" s="145"/>
      <c r="DPE7" s="145"/>
      <c r="DPF7" s="145"/>
      <c r="DPG7" s="145"/>
      <c r="DPH7" s="145"/>
      <c r="DPI7" s="145"/>
      <c r="DPJ7" s="145"/>
      <c r="DPK7" s="145"/>
      <c r="DPL7" s="145"/>
      <c r="DPM7" s="145"/>
      <c r="DPN7" s="145"/>
      <c r="DPO7" s="145"/>
      <c r="DPP7" s="145"/>
      <c r="DPQ7" s="145"/>
      <c r="DPR7" s="145"/>
      <c r="DPS7" s="145"/>
      <c r="DPT7" s="145"/>
      <c r="DPU7" s="145"/>
      <c r="DPV7" s="145"/>
      <c r="DPW7" s="145"/>
      <c r="DPX7" s="145"/>
      <c r="DPY7" s="145"/>
      <c r="DPZ7" s="145"/>
      <c r="DQA7" s="145"/>
      <c r="DQB7" s="145"/>
      <c r="DQC7" s="145"/>
      <c r="DQD7" s="145"/>
      <c r="DQE7" s="145"/>
      <c r="DQF7" s="145"/>
      <c r="DQG7" s="145"/>
      <c r="DQH7" s="145"/>
      <c r="DQI7" s="145"/>
      <c r="DQJ7" s="145"/>
      <c r="DQK7" s="145"/>
      <c r="DQL7" s="145"/>
      <c r="DQM7" s="145"/>
      <c r="DQN7" s="145"/>
      <c r="DQO7" s="145"/>
      <c r="DQP7" s="145"/>
      <c r="DQQ7" s="145"/>
      <c r="DQR7" s="145"/>
      <c r="DQS7" s="145"/>
      <c r="DQT7" s="145"/>
      <c r="DQU7" s="145"/>
      <c r="DQV7" s="145"/>
      <c r="DQW7" s="145"/>
      <c r="DQX7" s="145"/>
      <c r="DQY7" s="145"/>
      <c r="DQZ7" s="145"/>
      <c r="DRA7" s="145"/>
      <c r="DRB7" s="145"/>
      <c r="DRC7" s="145"/>
      <c r="DRD7" s="145"/>
      <c r="DRE7" s="145"/>
      <c r="DRF7" s="145"/>
      <c r="DRG7" s="145"/>
      <c r="DRH7" s="145"/>
      <c r="DRI7" s="145"/>
      <c r="DRJ7" s="145"/>
      <c r="DRK7" s="145"/>
      <c r="DRL7" s="145"/>
      <c r="DRM7" s="145"/>
      <c r="DRN7" s="145"/>
      <c r="DRO7" s="145"/>
      <c r="DRP7" s="145"/>
      <c r="DRQ7" s="145"/>
      <c r="DRR7" s="145"/>
      <c r="DRS7" s="145"/>
      <c r="DRT7" s="145"/>
      <c r="DRU7" s="145"/>
      <c r="DRV7" s="145"/>
      <c r="DRW7" s="145"/>
      <c r="DRX7" s="145"/>
      <c r="DRY7" s="145"/>
      <c r="DRZ7" s="145"/>
      <c r="DSA7" s="145"/>
      <c r="DSB7" s="145"/>
      <c r="DSC7" s="145"/>
      <c r="DSD7" s="145"/>
      <c r="DSE7" s="145"/>
      <c r="DSF7" s="145"/>
      <c r="DSG7" s="145"/>
      <c r="DSH7" s="145"/>
      <c r="DSI7" s="145"/>
      <c r="DSJ7" s="145"/>
      <c r="DSK7" s="145"/>
      <c r="DSL7" s="145"/>
      <c r="DSM7" s="145"/>
      <c r="DSN7" s="145"/>
      <c r="DSO7" s="145"/>
      <c r="DSP7" s="145"/>
      <c r="DSQ7" s="145"/>
      <c r="DSR7" s="145"/>
      <c r="DSS7" s="145"/>
      <c r="DST7" s="145"/>
      <c r="DSU7" s="145"/>
      <c r="DSV7" s="145"/>
      <c r="DSW7" s="145"/>
      <c r="DSX7" s="145"/>
      <c r="DSY7" s="145"/>
      <c r="DSZ7" s="145"/>
      <c r="DTA7" s="145"/>
      <c r="DTB7" s="145"/>
      <c r="DTC7" s="145"/>
      <c r="DTD7" s="145"/>
      <c r="DTE7" s="145"/>
      <c r="DTF7" s="145"/>
      <c r="DTG7" s="145"/>
      <c r="DTH7" s="145"/>
      <c r="DTI7" s="145"/>
      <c r="DTJ7" s="145"/>
      <c r="DTK7" s="145"/>
      <c r="DTL7" s="145"/>
      <c r="DTM7" s="145"/>
      <c r="DTN7" s="145"/>
      <c r="DTO7" s="145"/>
      <c r="DTP7" s="145"/>
      <c r="DTQ7" s="145"/>
      <c r="DTR7" s="145"/>
      <c r="DTS7" s="145"/>
      <c r="DTT7" s="145"/>
      <c r="DTU7" s="145"/>
      <c r="DTV7" s="145"/>
      <c r="DTW7" s="145"/>
      <c r="DTX7" s="145"/>
      <c r="DTY7" s="145"/>
      <c r="DTZ7" s="145"/>
      <c r="DUA7" s="145"/>
      <c r="DUB7" s="145"/>
      <c r="DUC7" s="145"/>
      <c r="DUD7" s="145"/>
      <c r="DUE7" s="145"/>
      <c r="DUF7" s="145"/>
      <c r="DUG7" s="145"/>
      <c r="DUH7" s="145"/>
      <c r="DUI7" s="145"/>
      <c r="DUJ7" s="145"/>
      <c r="DUK7" s="145"/>
      <c r="DUL7" s="145"/>
      <c r="DUM7" s="145"/>
      <c r="DUN7" s="145"/>
      <c r="DUO7" s="145"/>
      <c r="DUP7" s="145"/>
      <c r="DUQ7" s="145"/>
      <c r="DUR7" s="145"/>
      <c r="DUS7" s="145"/>
      <c r="DUT7" s="145"/>
      <c r="DUU7" s="145"/>
      <c r="DUV7" s="145"/>
      <c r="DUW7" s="145"/>
      <c r="DUX7" s="145"/>
      <c r="DUY7" s="145"/>
      <c r="DUZ7" s="145"/>
      <c r="DVA7" s="145"/>
      <c r="DVB7" s="145"/>
      <c r="DVC7" s="145"/>
      <c r="DVD7" s="145"/>
      <c r="DVE7" s="145"/>
      <c r="DVF7" s="145"/>
      <c r="DVG7" s="145"/>
      <c r="DVH7" s="145"/>
      <c r="DVI7" s="145"/>
      <c r="DVJ7" s="145"/>
      <c r="DVK7" s="145"/>
      <c r="DVL7" s="145"/>
      <c r="DVM7" s="145"/>
      <c r="DVN7" s="145"/>
      <c r="DVO7" s="145"/>
      <c r="DVP7" s="145"/>
      <c r="DVQ7" s="145"/>
      <c r="DVR7" s="145"/>
      <c r="DVS7" s="145"/>
      <c r="DVT7" s="145"/>
      <c r="DVU7" s="145"/>
      <c r="DVV7" s="145"/>
      <c r="DVW7" s="145"/>
      <c r="DVX7" s="145"/>
      <c r="DVY7" s="145"/>
      <c r="DVZ7" s="145"/>
      <c r="DWA7" s="145"/>
      <c r="DWB7" s="145"/>
      <c r="DWC7" s="145"/>
      <c r="DWD7" s="145"/>
      <c r="DWE7" s="145"/>
      <c r="DWF7" s="145"/>
      <c r="DWG7" s="145"/>
      <c r="DWH7" s="145"/>
      <c r="DWI7" s="145"/>
      <c r="DWJ7" s="145"/>
      <c r="DWK7" s="145"/>
      <c r="DWL7" s="145"/>
      <c r="DWM7" s="145"/>
      <c r="DWN7" s="145"/>
      <c r="DWO7" s="145"/>
      <c r="DWP7" s="145"/>
      <c r="DWQ7" s="145"/>
      <c r="DWR7" s="145"/>
      <c r="DWS7" s="145"/>
      <c r="DWT7" s="145"/>
      <c r="DWU7" s="145"/>
      <c r="DWV7" s="145"/>
      <c r="DWW7" s="145"/>
      <c r="DWX7" s="145"/>
      <c r="DWY7" s="145"/>
      <c r="DWZ7" s="145"/>
      <c r="DXA7" s="145"/>
      <c r="DXB7" s="145"/>
      <c r="DXC7" s="145"/>
      <c r="DXD7" s="145"/>
      <c r="DXE7" s="145"/>
      <c r="DXF7" s="145"/>
      <c r="DXG7" s="145"/>
      <c r="DXH7" s="145"/>
      <c r="DXI7" s="145"/>
      <c r="DXJ7" s="145"/>
      <c r="DXK7" s="145"/>
      <c r="DXL7" s="145"/>
      <c r="DXM7" s="145"/>
      <c r="DXN7" s="145"/>
      <c r="DXO7" s="145"/>
      <c r="DXP7" s="145"/>
      <c r="DXQ7" s="145"/>
      <c r="DXR7" s="145"/>
      <c r="DXS7" s="145"/>
      <c r="DXT7" s="145"/>
      <c r="DXU7" s="145"/>
      <c r="DXV7" s="145"/>
      <c r="DXW7" s="145"/>
      <c r="DXX7" s="145"/>
      <c r="DXY7" s="145"/>
      <c r="DXZ7" s="145"/>
      <c r="DYA7" s="145"/>
      <c r="DYB7" s="145"/>
      <c r="DYC7" s="145"/>
      <c r="DYD7" s="145"/>
      <c r="DYE7" s="145"/>
      <c r="DYF7" s="145"/>
      <c r="DYG7" s="145"/>
      <c r="DYH7" s="145"/>
      <c r="DYI7" s="145"/>
      <c r="DYJ7" s="145"/>
      <c r="DYK7" s="145"/>
      <c r="DYL7" s="145"/>
      <c r="DYM7" s="145"/>
      <c r="DYN7" s="145"/>
      <c r="DYO7" s="145"/>
      <c r="DYP7" s="145"/>
      <c r="DYQ7" s="145"/>
      <c r="DYR7" s="145"/>
      <c r="DYS7" s="145"/>
      <c r="DYT7" s="145"/>
      <c r="DYU7" s="145"/>
      <c r="DYV7" s="145"/>
      <c r="DYW7" s="145"/>
      <c r="DYX7" s="145"/>
      <c r="DYY7" s="145"/>
      <c r="DYZ7" s="145"/>
      <c r="DZA7" s="145"/>
      <c r="DZB7" s="145"/>
      <c r="DZC7" s="145"/>
      <c r="DZD7" s="145"/>
      <c r="DZE7" s="145"/>
      <c r="DZF7" s="145"/>
      <c r="DZG7" s="145"/>
      <c r="DZH7" s="145"/>
      <c r="DZI7" s="145"/>
      <c r="DZJ7" s="145"/>
      <c r="DZK7" s="145"/>
      <c r="DZL7" s="145"/>
      <c r="DZM7" s="145"/>
      <c r="DZN7" s="145"/>
      <c r="DZO7" s="145"/>
      <c r="DZP7" s="145"/>
      <c r="DZQ7" s="145"/>
      <c r="DZR7" s="145"/>
      <c r="DZS7" s="145"/>
      <c r="DZT7" s="145"/>
      <c r="DZU7" s="145"/>
      <c r="DZV7" s="145"/>
      <c r="DZW7" s="145"/>
      <c r="DZX7" s="145"/>
      <c r="DZY7" s="145"/>
      <c r="DZZ7" s="145"/>
      <c r="EAA7" s="145"/>
      <c r="EAB7" s="145"/>
      <c r="EAC7" s="145"/>
      <c r="EAD7" s="145"/>
      <c r="EAE7" s="145"/>
      <c r="EAF7" s="145"/>
      <c r="EAG7" s="145"/>
      <c r="EAH7" s="145"/>
      <c r="EAI7" s="145"/>
      <c r="EAJ7" s="145"/>
      <c r="EAK7" s="145"/>
      <c r="EAL7" s="145"/>
      <c r="EAM7" s="145"/>
      <c r="EAN7" s="145"/>
      <c r="EAO7" s="145"/>
      <c r="EAP7" s="145"/>
      <c r="EAQ7" s="145"/>
      <c r="EAR7" s="145"/>
      <c r="EAS7" s="145"/>
      <c r="EAT7" s="145"/>
      <c r="EAU7" s="145"/>
      <c r="EAV7" s="145"/>
      <c r="EAW7" s="145"/>
      <c r="EAX7" s="145"/>
      <c r="EAY7" s="145"/>
      <c r="EAZ7" s="145"/>
      <c r="EBA7" s="145"/>
      <c r="EBB7" s="145"/>
      <c r="EBC7" s="145"/>
      <c r="EBD7" s="145"/>
      <c r="EBE7" s="145"/>
      <c r="EBF7" s="145"/>
      <c r="EBG7" s="145"/>
      <c r="EBH7" s="145"/>
      <c r="EBI7" s="145"/>
      <c r="EBJ7" s="145"/>
      <c r="EBK7" s="145"/>
      <c r="EBL7" s="145"/>
      <c r="EBM7" s="145"/>
      <c r="EBN7" s="145"/>
      <c r="EBO7" s="145"/>
      <c r="EBP7" s="145"/>
      <c r="EBQ7" s="145"/>
      <c r="EBR7" s="145"/>
      <c r="EBS7" s="145"/>
      <c r="EBT7" s="145"/>
      <c r="EBU7" s="145"/>
      <c r="EBV7" s="145"/>
      <c r="EBW7" s="145"/>
      <c r="EBX7" s="145"/>
      <c r="EBY7" s="145"/>
      <c r="EBZ7" s="145"/>
      <c r="ECA7" s="145"/>
      <c r="ECB7" s="145"/>
      <c r="ECC7" s="145"/>
      <c r="ECD7" s="145"/>
      <c r="ECE7" s="145"/>
      <c r="ECF7" s="145"/>
      <c r="ECG7" s="145"/>
      <c r="ECH7" s="145"/>
      <c r="ECI7" s="145"/>
      <c r="ECJ7" s="145"/>
      <c r="ECK7" s="145"/>
      <c r="ECL7" s="145"/>
      <c r="ECM7" s="145"/>
      <c r="ECN7" s="145"/>
      <c r="ECO7" s="145"/>
      <c r="ECP7" s="145"/>
      <c r="ECQ7" s="145"/>
      <c r="ECR7" s="145"/>
      <c r="ECS7" s="145"/>
      <c r="ECT7" s="145"/>
      <c r="ECU7" s="145"/>
      <c r="ECV7" s="145"/>
      <c r="ECW7" s="145"/>
      <c r="ECX7" s="145"/>
      <c r="ECY7" s="145"/>
      <c r="ECZ7" s="145"/>
      <c r="EDA7" s="145"/>
      <c r="EDB7" s="145"/>
      <c r="EDC7" s="145"/>
      <c r="EDD7" s="145"/>
      <c r="EDE7" s="145"/>
      <c r="EDF7" s="145"/>
      <c r="EDG7" s="145"/>
      <c r="EDH7" s="145"/>
      <c r="EDI7" s="145"/>
      <c r="EDJ7" s="145"/>
      <c r="EDK7" s="145"/>
      <c r="EDL7" s="145"/>
      <c r="EDM7" s="145"/>
      <c r="EDN7" s="145"/>
      <c r="EDO7" s="145"/>
      <c r="EDP7" s="145"/>
      <c r="EDQ7" s="145"/>
      <c r="EDR7" s="145"/>
      <c r="EDS7" s="145"/>
      <c r="EDT7" s="145"/>
      <c r="EDU7" s="145"/>
      <c r="EDV7" s="145"/>
      <c r="EDW7" s="145"/>
      <c r="EDX7" s="145"/>
      <c r="EDY7" s="145"/>
      <c r="EDZ7" s="145"/>
      <c r="EEA7" s="145"/>
      <c r="EEB7" s="145"/>
      <c r="EEC7" s="145"/>
      <c r="EED7" s="145"/>
      <c r="EEE7" s="145"/>
      <c r="EEF7" s="145"/>
      <c r="EEG7" s="145"/>
      <c r="EEH7" s="145"/>
      <c r="EEI7" s="145"/>
      <c r="EEJ7" s="145"/>
      <c r="EEK7" s="145"/>
      <c r="EEL7" s="145"/>
      <c r="EEM7" s="145"/>
      <c r="EEN7" s="145"/>
      <c r="EEO7" s="145"/>
      <c r="EEP7" s="145"/>
      <c r="EEQ7" s="145"/>
      <c r="EER7" s="145"/>
      <c r="EES7" s="145"/>
      <c r="EET7" s="145"/>
      <c r="EEU7" s="145"/>
      <c r="EEV7" s="145"/>
      <c r="EEW7" s="145"/>
      <c r="EEX7" s="145"/>
      <c r="EEY7" s="145"/>
      <c r="EEZ7" s="145"/>
      <c r="EFA7" s="145"/>
      <c r="EFB7" s="145"/>
      <c r="EFC7" s="145"/>
      <c r="EFD7" s="145"/>
      <c r="EFE7" s="145"/>
      <c r="EFF7" s="145"/>
      <c r="EFG7" s="145"/>
      <c r="EFH7" s="145"/>
      <c r="EFI7" s="145"/>
      <c r="EFJ7" s="145"/>
      <c r="EFK7" s="145"/>
      <c r="EFL7" s="145"/>
      <c r="EFM7" s="145"/>
      <c r="EFN7" s="145"/>
      <c r="EFO7" s="145"/>
      <c r="EFP7" s="145"/>
      <c r="EFQ7" s="145"/>
      <c r="EFR7" s="145"/>
      <c r="EFS7" s="145"/>
      <c r="EFT7" s="145"/>
      <c r="EFU7" s="145"/>
      <c r="EFV7" s="145"/>
      <c r="EFW7" s="145"/>
      <c r="EFX7" s="145"/>
      <c r="EFY7" s="145"/>
      <c r="EFZ7" s="145"/>
      <c r="EGA7" s="145"/>
      <c r="EGB7" s="145"/>
      <c r="EGC7" s="145"/>
      <c r="EGD7" s="145"/>
      <c r="EGE7" s="145"/>
      <c r="EGF7" s="145"/>
      <c r="EGG7" s="145"/>
      <c r="EGH7" s="145"/>
      <c r="EGI7" s="145"/>
      <c r="EGJ7" s="145"/>
      <c r="EGK7" s="145"/>
      <c r="EGL7" s="145"/>
      <c r="EGM7" s="145"/>
      <c r="EGN7" s="145"/>
      <c r="EGO7" s="145"/>
      <c r="EGP7" s="145"/>
      <c r="EGQ7" s="145"/>
      <c r="EGR7" s="145"/>
      <c r="EGS7" s="145"/>
      <c r="EGT7" s="145"/>
      <c r="EGU7" s="145"/>
      <c r="EGV7" s="145"/>
      <c r="EGW7" s="145"/>
      <c r="EGX7" s="145"/>
      <c r="EGY7" s="145"/>
      <c r="EGZ7" s="145"/>
      <c r="EHA7" s="145"/>
      <c r="EHB7" s="145"/>
      <c r="EHC7" s="145"/>
      <c r="EHD7" s="145"/>
      <c r="EHE7" s="145"/>
      <c r="EHF7" s="145"/>
      <c r="EHG7" s="145"/>
      <c r="EHH7" s="145"/>
      <c r="EHI7" s="145"/>
      <c r="EHJ7" s="145"/>
      <c r="EHK7" s="145"/>
      <c r="EHL7" s="145"/>
      <c r="EHM7" s="145"/>
      <c r="EHN7" s="145"/>
      <c r="EHO7" s="145"/>
      <c r="EHP7" s="145"/>
      <c r="EHQ7" s="145"/>
      <c r="EHR7" s="145"/>
      <c r="EHS7" s="145"/>
      <c r="EHT7" s="145"/>
      <c r="EHU7" s="145"/>
      <c r="EHV7" s="145"/>
      <c r="EHW7" s="145"/>
      <c r="EHX7" s="145"/>
      <c r="EHY7" s="145"/>
      <c r="EHZ7" s="145"/>
      <c r="EIA7" s="145"/>
      <c r="EIB7" s="145"/>
      <c r="EIC7" s="145"/>
      <c r="EID7" s="145"/>
      <c r="EIE7" s="145"/>
      <c r="EIF7" s="145"/>
      <c r="EIG7" s="145"/>
      <c r="EIH7" s="145"/>
      <c r="EII7" s="145"/>
      <c r="EIJ7" s="145"/>
      <c r="EIK7" s="145"/>
      <c r="EIL7" s="145"/>
      <c r="EIM7" s="145"/>
      <c r="EIN7" s="145"/>
      <c r="EIO7" s="145"/>
      <c r="EIP7" s="145"/>
      <c r="EIQ7" s="145"/>
      <c r="EIR7" s="145"/>
      <c r="EIS7" s="145"/>
      <c r="EIT7" s="145"/>
      <c r="EIU7" s="145"/>
      <c r="EIV7" s="145"/>
      <c r="EIW7" s="145"/>
      <c r="EIX7" s="145"/>
      <c r="EIY7" s="145"/>
      <c r="EIZ7" s="145"/>
      <c r="EJA7" s="145"/>
      <c r="EJB7" s="145"/>
      <c r="EJC7" s="145"/>
      <c r="EJD7" s="145"/>
      <c r="EJE7" s="145"/>
      <c r="EJF7" s="145"/>
      <c r="EJG7" s="145"/>
      <c r="EJH7" s="145"/>
      <c r="EJI7" s="145"/>
      <c r="EJJ7" s="145"/>
      <c r="EJK7" s="145"/>
      <c r="EJL7" s="145"/>
      <c r="EJM7" s="145"/>
      <c r="EJN7" s="145"/>
      <c r="EJO7" s="145"/>
      <c r="EJP7" s="145"/>
      <c r="EJQ7" s="145"/>
      <c r="EJR7" s="145"/>
      <c r="EJS7" s="145"/>
      <c r="EJT7" s="145"/>
      <c r="EJU7" s="145"/>
      <c r="EJV7" s="145"/>
      <c r="EJW7" s="145"/>
      <c r="EJX7" s="145"/>
      <c r="EJY7" s="145"/>
      <c r="EJZ7" s="145"/>
      <c r="EKA7" s="145"/>
      <c r="EKB7" s="145"/>
      <c r="EKC7" s="145"/>
      <c r="EKD7" s="145"/>
      <c r="EKE7" s="145"/>
      <c r="EKF7" s="145"/>
      <c r="EKG7" s="145"/>
      <c r="EKH7" s="145"/>
      <c r="EKI7" s="145"/>
      <c r="EKJ7" s="145"/>
      <c r="EKK7" s="145"/>
      <c r="EKL7" s="145"/>
      <c r="EKM7" s="145"/>
      <c r="EKN7" s="145"/>
      <c r="EKO7" s="145"/>
      <c r="EKP7" s="145"/>
      <c r="EKQ7" s="145"/>
      <c r="EKR7" s="145"/>
      <c r="EKS7" s="145"/>
      <c r="EKT7" s="145"/>
      <c r="EKU7" s="145"/>
      <c r="EKV7" s="145"/>
      <c r="EKW7" s="145"/>
      <c r="EKX7" s="145"/>
      <c r="EKY7" s="145"/>
      <c r="EKZ7" s="145"/>
      <c r="ELA7" s="145"/>
      <c r="ELB7" s="145"/>
      <c r="ELC7" s="145"/>
      <c r="ELD7" s="145"/>
      <c r="ELE7" s="145"/>
      <c r="ELF7" s="145"/>
      <c r="ELG7" s="145"/>
      <c r="ELH7" s="145"/>
      <c r="ELI7" s="145"/>
      <c r="ELJ7" s="145"/>
      <c r="ELK7" s="145"/>
      <c r="ELL7" s="145"/>
      <c r="ELM7" s="145"/>
      <c r="ELN7" s="145"/>
      <c r="ELO7" s="145"/>
      <c r="ELP7" s="145"/>
      <c r="ELQ7" s="145"/>
      <c r="ELR7" s="145"/>
      <c r="ELS7" s="145"/>
      <c r="ELT7" s="145"/>
      <c r="ELU7" s="145"/>
      <c r="ELV7" s="145"/>
      <c r="ELW7" s="145"/>
      <c r="ELX7" s="145"/>
      <c r="ELY7" s="145"/>
      <c r="ELZ7" s="145"/>
      <c r="EMA7" s="145"/>
      <c r="EMB7" s="145"/>
      <c r="EMC7" s="145"/>
      <c r="EMD7" s="145"/>
      <c r="EME7" s="145"/>
      <c r="EMF7" s="145"/>
      <c r="EMG7" s="145"/>
      <c r="EMH7" s="145"/>
      <c r="EMI7" s="145"/>
      <c r="EMJ7" s="145"/>
      <c r="EMK7" s="145"/>
      <c r="EML7" s="145"/>
      <c r="EMM7" s="145"/>
      <c r="EMN7" s="145"/>
      <c r="EMO7" s="145"/>
      <c r="EMP7" s="145"/>
      <c r="EMQ7" s="145"/>
      <c r="EMR7" s="145"/>
      <c r="EMS7" s="145"/>
      <c r="EMT7" s="145"/>
      <c r="EMU7" s="145"/>
      <c r="EMV7" s="145"/>
      <c r="EMW7" s="145"/>
      <c r="EMX7" s="145"/>
      <c r="EMY7" s="145"/>
      <c r="EMZ7" s="145"/>
      <c r="ENA7" s="145"/>
      <c r="ENB7" s="145"/>
      <c r="ENC7" s="145"/>
      <c r="END7" s="145"/>
      <c r="ENE7" s="145"/>
      <c r="ENF7" s="145"/>
      <c r="ENG7" s="145"/>
      <c r="ENH7" s="145"/>
      <c r="ENI7" s="145"/>
      <c r="ENJ7" s="145"/>
      <c r="ENK7" s="145"/>
      <c r="ENL7" s="145"/>
      <c r="ENM7" s="145"/>
      <c r="ENN7" s="145"/>
      <c r="ENO7" s="145"/>
      <c r="ENP7" s="145"/>
      <c r="ENQ7" s="145"/>
      <c r="ENR7" s="145"/>
      <c r="ENS7" s="145"/>
      <c r="ENT7" s="145"/>
      <c r="ENU7" s="145"/>
      <c r="ENV7" s="145"/>
      <c r="ENW7" s="145"/>
      <c r="ENX7" s="145"/>
      <c r="ENY7" s="145"/>
      <c r="ENZ7" s="145"/>
      <c r="EOA7" s="145"/>
      <c r="EOB7" s="145"/>
      <c r="EOC7" s="145"/>
      <c r="EOD7" s="145"/>
      <c r="EOE7" s="145"/>
      <c r="EOF7" s="145"/>
      <c r="EOG7" s="145"/>
      <c r="EOH7" s="145"/>
      <c r="EOI7" s="145"/>
      <c r="EOJ7" s="145"/>
      <c r="EOK7" s="145"/>
      <c r="EOL7" s="145"/>
      <c r="EOM7" s="145"/>
      <c r="EON7" s="145"/>
      <c r="EOO7" s="145"/>
      <c r="EOP7" s="145"/>
      <c r="EOQ7" s="145"/>
      <c r="EOR7" s="145"/>
      <c r="EOS7" s="145"/>
      <c r="EOT7" s="145"/>
      <c r="EOU7" s="145"/>
      <c r="EOV7" s="145"/>
      <c r="EOW7" s="145"/>
      <c r="EOX7" s="145"/>
      <c r="EOY7" s="145"/>
      <c r="EOZ7" s="145"/>
      <c r="EPA7" s="145"/>
      <c r="EPB7" s="145"/>
      <c r="EPC7" s="145"/>
      <c r="EPD7" s="145"/>
      <c r="EPE7" s="145"/>
      <c r="EPF7" s="145"/>
      <c r="EPG7" s="145"/>
      <c r="EPH7" s="145"/>
      <c r="EPI7" s="145"/>
      <c r="EPJ7" s="145"/>
      <c r="EPK7" s="145"/>
      <c r="EPL7" s="145"/>
      <c r="EPM7" s="145"/>
      <c r="EPN7" s="145"/>
      <c r="EPO7" s="145"/>
      <c r="EPP7" s="145"/>
      <c r="EPQ7" s="145"/>
      <c r="EPR7" s="145"/>
      <c r="EPS7" s="145"/>
      <c r="EPT7" s="145"/>
      <c r="EPU7" s="145"/>
      <c r="EPV7" s="145"/>
      <c r="EPW7" s="145"/>
      <c r="EPX7" s="145"/>
      <c r="EPY7" s="145"/>
      <c r="EPZ7" s="145"/>
      <c r="EQA7" s="145"/>
      <c r="EQB7" s="145"/>
      <c r="EQC7" s="145"/>
      <c r="EQD7" s="145"/>
      <c r="EQE7" s="145"/>
      <c r="EQF7" s="145"/>
      <c r="EQG7" s="145"/>
      <c r="EQH7" s="145"/>
      <c r="EQI7" s="145"/>
      <c r="EQJ7" s="145"/>
      <c r="EQK7" s="145"/>
      <c r="EQL7" s="145"/>
      <c r="EQM7" s="145"/>
      <c r="EQN7" s="145"/>
      <c r="EQO7" s="145"/>
      <c r="EQP7" s="145"/>
      <c r="EQQ7" s="145"/>
      <c r="EQR7" s="145"/>
      <c r="EQS7" s="145"/>
      <c r="EQT7" s="145"/>
      <c r="EQU7" s="145"/>
      <c r="EQV7" s="145"/>
      <c r="EQW7" s="145"/>
      <c r="EQX7" s="145"/>
      <c r="EQY7" s="145"/>
      <c r="EQZ7" s="145"/>
      <c r="ERA7" s="145"/>
      <c r="ERB7" s="145"/>
      <c r="ERC7" s="145"/>
      <c r="ERD7" s="145"/>
      <c r="ERE7" s="145"/>
      <c r="ERF7" s="145"/>
      <c r="ERG7" s="145"/>
      <c r="ERH7" s="145"/>
      <c r="ERI7" s="145"/>
      <c r="ERJ7" s="145"/>
      <c r="ERK7" s="145"/>
      <c r="ERL7" s="145"/>
      <c r="ERM7" s="145"/>
      <c r="ERN7" s="145"/>
      <c r="ERO7" s="145"/>
      <c r="ERP7" s="145"/>
      <c r="ERQ7" s="145"/>
      <c r="ERR7" s="145"/>
      <c r="ERS7" s="145"/>
      <c r="ERT7" s="145"/>
      <c r="ERU7" s="145"/>
      <c r="ERV7" s="145"/>
      <c r="ERW7" s="145"/>
      <c r="ERX7" s="145"/>
      <c r="ERY7" s="145"/>
      <c r="ERZ7" s="145"/>
      <c r="ESA7" s="145"/>
      <c r="ESB7" s="145"/>
      <c r="ESC7" s="145"/>
      <c r="ESD7" s="145"/>
      <c r="ESE7" s="145"/>
      <c r="ESF7" s="145"/>
      <c r="ESG7" s="145"/>
      <c r="ESH7" s="145"/>
      <c r="ESI7" s="145"/>
      <c r="ESJ7" s="145"/>
      <c r="ESK7" s="145"/>
      <c r="ESL7" s="145"/>
      <c r="ESM7" s="145"/>
      <c r="ESN7" s="145"/>
      <c r="ESO7" s="145"/>
      <c r="ESP7" s="145"/>
      <c r="ESQ7" s="145"/>
      <c r="ESR7" s="145"/>
      <c r="ESS7" s="145"/>
      <c r="EST7" s="145"/>
      <c r="ESU7" s="145"/>
      <c r="ESV7" s="145"/>
      <c r="ESW7" s="145"/>
      <c r="ESX7" s="145"/>
      <c r="ESY7" s="145"/>
      <c r="ESZ7" s="145"/>
      <c r="ETA7" s="145"/>
      <c r="ETB7" s="145"/>
      <c r="ETC7" s="145"/>
      <c r="ETD7" s="145"/>
      <c r="ETE7" s="145"/>
      <c r="ETF7" s="145"/>
      <c r="ETG7" s="145"/>
      <c r="ETH7" s="145"/>
      <c r="ETI7" s="145"/>
      <c r="ETJ7" s="145"/>
      <c r="ETK7" s="145"/>
      <c r="ETL7" s="145"/>
      <c r="ETM7" s="145"/>
      <c r="ETN7" s="145"/>
      <c r="ETO7" s="145"/>
      <c r="ETP7" s="145"/>
      <c r="ETQ7" s="145"/>
      <c r="ETR7" s="145"/>
      <c r="ETS7" s="145"/>
      <c r="ETT7" s="145"/>
      <c r="ETU7" s="145"/>
      <c r="ETV7" s="145"/>
      <c r="ETW7" s="145"/>
      <c r="ETX7" s="145"/>
      <c r="ETY7" s="145"/>
      <c r="ETZ7" s="145"/>
      <c r="EUA7" s="145"/>
      <c r="EUB7" s="145"/>
      <c r="EUC7" s="145"/>
      <c r="EUD7" s="145"/>
      <c r="EUE7" s="145"/>
      <c r="EUF7" s="145"/>
      <c r="EUG7" s="145"/>
      <c r="EUH7" s="145"/>
      <c r="EUI7" s="145"/>
      <c r="EUJ7" s="145"/>
      <c r="EUK7" s="145"/>
      <c r="EUL7" s="145"/>
      <c r="EUM7" s="145"/>
      <c r="EUN7" s="145"/>
      <c r="EUO7" s="145"/>
      <c r="EUP7" s="145"/>
      <c r="EUQ7" s="145"/>
      <c r="EUR7" s="145"/>
      <c r="EUS7" s="145"/>
      <c r="EUT7" s="145"/>
      <c r="EUU7" s="145"/>
      <c r="EUV7" s="145"/>
      <c r="EUW7" s="145"/>
      <c r="EUX7" s="145"/>
      <c r="EUY7" s="145"/>
      <c r="EUZ7" s="145"/>
      <c r="EVA7" s="145"/>
      <c r="EVB7" s="145"/>
      <c r="EVC7" s="145"/>
      <c r="EVD7" s="145"/>
      <c r="EVE7" s="145"/>
      <c r="EVF7" s="145"/>
      <c r="EVG7" s="145"/>
      <c r="EVH7" s="145"/>
      <c r="EVI7" s="145"/>
      <c r="EVJ7" s="145"/>
      <c r="EVK7" s="145"/>
      <c r="EVL7" s="145"/>
      <c r="EVM7" s="145"/>
      <c r="EVN7" s="145"/>
      <c r="EVO7" s="145"/>
      <c r="EVP7" s="145"/>
      <c r="EVQ7" s="145"/>
      <c r="EVR7" s="145"/>
      <c r="EVS7" s="145"/>
      <c r="EVT7" s="145"/>
      <c r="EVU7" s="145"/>
      <c r="EVV7" s="145"/>
      <c r="EVW7" s="145"/>
      <c r="EVX7" s="145"/>
      <c r="EVY7" s="145"/>
      <c r="EVZ7" s="145"/>
      <c r="EWA7" s="145"/>
      <c r="EWB7" s="145"/>
      <c r="EWC7" s="145"/>
      <c r="EWD7" s="145"/>
      <c r="EWE7" s="145"/>
      <c r="EWF7" s="145"/>
      <c r="EWG7" s="145"/>
      <c r="EWH7" s="145"/>
      <c r="EWI7" s="145"/>
      <c r="EWJ7" s="145"/>
      <c r="EWK7" s="145"/>
      <c r="EWL7" s="145"/>
      <c r="EWM7" s="145"/>
      <c r="EWN7" s="145"/>
      <c r="EWO7" s="145"/>
      <c r="EWP7" s="145"/>
      <c r="EWQ7" s="145"/>
      <c r="EWR7" s="145"/>
      <c r="EWS7" s="145"/>
      <c r="EWT7" s="145"/>
      <c r="EWU7" s="145"/>
      <c r="EWV7" s="145"/>
      <c r="EWW7" s="145"/>
      <c r="EWX7" s="145"/>
      <c r="EWY7" s="145"/>
      <c r="EWZ7" s="145"/>
      <c r="EXA7" s="145"/>
      <c r="EXB7" s="145"/>
      <c r="EXC7" s="145"/>
      <c r="EXD7" s="145"/>
      <c r="EXE7" s="145"/>
      <c r="EXF7" s="145"/>
      <c r="EXG7" s="145"/>
      <c r="EXH7" s="145"/>
      <c r="EXI7" s="145"/>
      <c r="EXJ7" s="145"/>
      <c r="EXK7" s="145"/>
      <c r="EXL7" s="145"/>
      <c r="EXM7" s="145"/>
      <c r="EXN7" s="145"/>
      <c r="EXO7" s="145"/>
      <c r="EXP7" s="145"/>
      <c r="EXQ7" s="145"/>
      <c r="EXR7" s="145"/>
      <c r="EXS7" s="145"/>
      <c r="EXT7" s="145"/>
      <c r="EXU7" s="145"/>
      <c r="EXV7" s="145"/>
      <c r="EXW7" s="145"/>
      <c r="EXX7" s="145"/>
      <c r="EXY7" s="145"/>
      <c r="EXZ7" s="145"/>
      <c r="EYA7" s="145"/>
      <c r="EYB7" s="145"/>
      <c r="EYC7" s="145"/>
      <c r="EYD7" s="145"/>
      <c r="EYE7" s="145"/>
      <c r="EYF7" s="145"/>
      <c r="EYG7" s="145"/>
      <c r="EYH7" s="145"/>
      <c r="EYI7" s="145"/>
      <c r="EYJ7" s="145"/>
      <c r="EYK7" s="145"/>
      <c r="EYL7" s="145"/>
      <c r="EYM7" s="145"/>
      <c r="EYN7" s="145"/>
      <c r="EYO7" s="145"/>
      <c r="EYP7" s="145"/>
      <c r="EYQ7" s="145"/>
      <c r="EYR7" s="145"/>
      <c r="EYS7" s="145"/>
      <c r="EYT7" s="145"/>
      <c r="EYU7" s="145"/>
      <c r="EYV7" s="145"/>
      <c r="EYW7" s="145"/>
      <c r="EYX7" s="145"/>
      <c r="EYY7" s="145"/>
      <c r="EYZ7" s="145"/>
      <c r="EZA7" s="145"/>
      <c r="EZB7" s="145"/>
      <c r="EZC7" s="145"/>
      <c r="EZD7" s="145"/>
      <c r="EZE7" s="145"/>
      <c r="EZF7" s="145"/>
      <c r="EZG7" s="145"/>
      <c r="EZH7" s="145"/>
      <c r="EZI7" s="145"/>
      <c r="EZJ7" s="145"/>
      <c r="EZK7" s="145"/>
      <c r="EZL7" s="145"/>
      <c r="EZM7" s="145"/>
      <c r="EZN7" s="145"/>
      <c r="EZO7" s="145"/>
      <c r="EZP7" s="145"/>
      <c r="EZQ7" s="145"/>
      <c r="EZR7" s="145"/>
      <c r="EZS7" s="145"/>
      <c r="EZT7" s="145"/>
      <c r="EZU7" s="145"/>
      <c r="EZV7" s="145"/>
      <c r="EZW7" s="145"/>
      <c r="EZX7" s="145"/>
      <c r="EZY7" s="145"/>
      <c r="EZZ7" s="145"/>
      <c r="FAA7" s="145"/>
      <c r="FAB7" s="145"/>
      <c r="FAC7" s="145"/>
      <c r="FAD7" s="145"/>
      <c r="FAE7" s="145"/>
      <c r="FAF7" s="145"/>
      <c r="FAG7" s="145"/>
      <c r="FAH7" s="145"/>
      <c r="FAI7" s="145"/>
      <c r="FAJ7" s="145"/>
      <c r="FAK7" s="145"/>
      <c r="FAL7" s="145"/>
      <c r="FAM7" s="145"/>
      <c r="FAN7" s="145"/>
      <c r="FAO7" s="145"/>
      <c r="FAP7" s="145"/>
      <c r="FAQ7" s="145"/>
      <c r="FAR7" s="145"/>
      <c r="FAS7" s="145"/>
      <c r="FAT7" s="145"/>
      <c r="FAU7" s="145"/>
      <c r="FAV7" s="145"/>
      <c r="FAW7" s="145"/>
      <c r="FAX7" s="145"/>
      <c r="FAY7" s="145"/>
      <c r="FAZ7" s="145"/>
      <c r="FBA7" s="145"/>
      <c r="FBB7" s="145"/>
      <c r="FBC7" s="145"/>
      <c r="FBD7" s="145"/>
      <c r="FBE7" s="145"/>
      <c r="FBF7" s="145"/>
      <c r="FBG7" s="145"/>
      <c r="FBH7" s="145"/>
      <c r="FBI7" s="145"/>
      <c r="FBJ7" s="145"/>
      <c r="FBK7" s="145"/>
      <c r="FBL7" s="145"/>
      <c r="FBM7" s="145"/>
      <c r="FBN7" s="145"/>
      <c r="FBO7" s="145"/>
      <c r="FBP7" s="145"/>
      <c r="FBQ7" s="145"/>
      <c r="FBR7" s="145"/>
      <c r="FBS7" s="145"/>
      <c r="FBT7" s="145"/>
      <c r="FBU7" s="145"/>
      <c r="FBV7" s="145"/>
      <c r="FBW7" s="145"/>
      <c r="FBX7" s="145"/>
      <c r="FBY7" s="145"/>
      <c r="FBZ7" s="145"/>
      <c r="FCA7" s="145"/>
      <c r="FCB7" s="145"/>
      <c r="FCC7" s="145"/>
      <c r="FCD7" s="145"/>
      <c r="FCE7" s="145"/>
      <c r="FCF7" s="145"/>
      <c r="FCG7" s="145"/>
      <c r="FCH7" s="145"/>
      <c r="FCI7" s="145"/>
      <c r="FCJ7" s="145"/>
      <c r="FCK7" s="145"/>
      <c r="FCL7" s="145"/>
      <c r="FCM7" s="145"/>
      <c r="FCN7" s="145"/>
      <c r="FCO7" s="145"/>
      <c r="FCP7" s="145"/>
      <c r="FCQ7" s="145"/>
      <c r="FCR7" s="145"/>
      <c r="FCS7" s="145"/>
      <c r="FCT7" s="145"/>
      <c r="FCU7" s="145"/>
      <c r="FCV7" s="145"/>
      <c r="FCW7" s="145"/>
      <c r="FCX7" s="145"/>
      <c r="FCY7" s="145"/>
      <c r="FCZ7" s="145"/>
      <c r="FDA7" s="145"/>
      <c r="FDB7" s="145"/>
      <c r="FDC7" s="145"/>
      <c r="FDD7" s="145"/>
      <c r="FDE7" s="145"/>
      <c r="FDF7" s="145"/>
      <c r="FDG7" s="145"/>
      <c r="FDH7" s="145"/>
      <c r="FDI7" s="145"/>
      <c r="FDJ7" s="145"/>
      <c r="FDK7" s="145"/>
      <c r="FDL7" s="145"/>
      <c r="FDM7" s="145"/>
      <c r="FDN7" s="145"/>
      <c r="FDO7" s="145"/>
      <c r="FDP7" s="145"/>
      <c r="FDQ7" s="145"/>
      <c r="FDR7" s="145"/>
      <c r="FDS7" s="145"/>
      <c r="FDT7" s="145"/>
      <c r="FDU7" s="145"/>
      <c r="FDV7" s="145"/>
      <c r="FDW7" s="145"/>
      <c r="FDX7" s="145"/>
      <c r="FDY7" s="145"/>
      <c r="FDZ7" s="145"/>
      <c r="FEA7" s="145"/>
      <c r="FEB7" s="145"/>
      <c r="FEC7" s="145"/>
      <c r="FED7" s="145"/>
      <c r="FEE7" s="145"/>
      <c r="FEF7" s="145"/>
      <c r="FEG7" s="145"/>
      <c r="FEH7" s="145"/>
      <c r="FEI7" s="145"/>
      <c r="FEJ7" s="145"/>
      <c r="FEK7" s="145"/>
      <c r="FEL7" s="145"/>
      <c r="FEM7" s="145"/>
      <c r="FEN7" s="145"/>
      <c r="FEO7" s="145"/>
      <c r="FEP7" s="145"/>
      <c r="FEQ7" s="145"/>
      <c r="FER7" s="145"/>
      <c r="FES7" s="145"/>
      <c r="FET7" s="145"/>
      <c r="FEU7" s="145"/>
      <c r="FEV7" s="145"/>
      <c r="FEW7" s="145"/>
      <c r="FEX7" s="145"/>
      <c r="FEY7" s="145"/>
      <c r="FEZ7" s="145"/>
      <c r="FFA7" s="145"/>
      <c r="FFB7" s="145"/>
      <c r="FFC7" s="145"/>
      <c r="FFD7" s="145"/>
      <c r="FFE7" s="145"/>
      <c r="FFF7" s="145"/>
      <c r="FFG7" s="145"/>
      <c r="FFH7" s="145"/>
      <c r="FFI7" s="145"/>
      <c r="FFJ7" s="145"/>
      <c r="FFK7" s="145"/>
      <c r="FFL7" s="145"/>
      <c r="FFM7" s="145"/>
      <c r="FFN7" s="145"/>
      <c r="FFO7" s="145"/>
      <c r="FFP7" s="145"/>
      <c r="FFQ7" s="145"/>
      <c r="FFR7" s="145"/>
      <c r="FFS7" s="145"/>
      <c r="FFT7" s="145"/>
      <c r="FFU7" s="145"/>
      <c r="FFV7" s="145"/>
      <c r="FFW7" s="145"/>
      <c r="FFX7" s="145"/>
      <c r="FFY7" s="145"/>
      <c r="FFZ7" s="145"/>
      <c r="FGA7" s="145"/>
      <c r="FGB7" s="145"/>
      <c r="FGC7" s="145"/>
      <c r="FGD7" s="145"/>
      <c r="FGE7" s="145"/>
      <c r="FGF7" s="145"/>
      <c r="FGG7" s="145"/>
      <c r="FGH7" s="145"/>
      <c r="FGI7" s="145"/>
      <c r="FGJ7" s="145"/>
      <c r="FGK7" s="145"/>
      <c r="FGL7" s="145"/>
      <c r="FGM7" s="145"/>
      <c r="FGN7" s="145"/>
      <c r="FGO7" s="145"/>
      <c r="FGP7" s="145"/>
      <c r="FGQ7" s="145"/>
      <c r="FGR7" s="145"/>
      <c r="FGS7" s="145"/>
      <c r="FGT7" s="145"/>
      <c r="FGU7" s="145"/>
      <c r="FGV7" s="145"/>
      <c r="FGW7" s="145"/>
      <c r="FGX7" s="145"/>
      <c r="FGY7" s="145"/>
      <c r="FGZ7" s="145"/>
      <c r="FHA7" s="145"/>
      <c r="FHB7" s="145"/>
      <c r="FHC7" s="145"/>
      <c r="FHD7" s="145"/>
      <c r="FHE7" s="145"/>
      <c r="FHF7" s="145"/>
      <c r="FHG7" s="145"/>
      <c r="FHH7" s="145"/>
      <c r="FHI7" s="145"/>
      <c r="FHJ7" s="145"/>
      <c r="FHK7" s="145"/>
      <c r="FHL7" s="145"/>
      <c r="FHM7" s="145"/>
      <c r="FHN7" s="145"/>
      <c r="FHO7" s="145"/>
      <c r="FHP7" s="145"/>
      <c r="FHQ7" s="145"/>
      <c r="FHR7" s="145"/>
      <c r="FHS7" s="145"/>
      <c r="FHT7" s="145"/>
      <c r="FHU7" s="145"/>
      <c r="FHV7" s="145"/>
      <c r="FHW7" s="145"/>
      <c r="FHX7" s="145"/>
      <c r="FHY7" s="145"/>
      <c r="FHZ7" s="145"/>
      <c r="FIA7" s="145"/>
      <c r="FIB7" s="145"/>
      <c r="FIC7" s="145"/>
      <c r="FID7" s="145"/>
      <c r="FIE7" s="145"/>
      <c r="FIF7" s="145"/>
      <c r="FIG7" s="145"/>
      <c r="FIH7" s="145"/>
      <c r="FII7" s="145"/>
      <c r="FIJ7" s="145"/>
      <c r="FIK7" s="145"/>
      <c r="FIL7" s="145"/>
      <c r="FIM7" s="145"/>
      <c r="FIN7" s="145"/>
      <c r="FIO7" s="145"/>
      <c r="FIP7" s="145"/>
      <c r="FIQ7" s="145"/>
      <c r="FIR7" s="145"/>
      <c r="FIS7" s="145"/>
      <c r="FIT7" s="145"/>
      <c r="FIU7" s="145"/>
      <c r="FIV7" s="145"/>
      <c r="FIW7" s="145"/>
      <c r="FIX7" s="145"/>
      <c r="FIY7" s="145"/>
      <c r="FIZ7" s="145"/>
      <c r="FJA7" s="145"/>
      <c r="FJB7" s="145"/>
      <c r="FJC7" s="145"/>
      <c r="FJD7" s="145"/>
      <c r="FJE7" s="145"/>
      <c r="FJF7" s="145"/>
      <c r="FJG7" s="145"/>
      <c r="FJH7" s="145"/>
      <c r="FJI7" s="145"/>
      <c r="FJJ7" s="145"/>
      <c r="FJK7" s="145"/>
      <c r="FJL7" s="145"/>
      <c r="FJM7" s="145"/>
      <c r="FJN7" s="145"/>
      <c r="FJO7" s="145"/>
      <c r="FJP7" s="145"/>
      <c r="FJQ7" s="145"/>
      <c r="FJR7" s="145"/>
      <c r="FJS7" s="145"/>
      <c r="FJT7" s="145"/>
      <c r="FJU7" s="145"/>
      <c r="FJV7" s="145"/>
      <c r="FJW7" s="145"/>
      <c r="FJX7" s="145"/>
      <c r="FJY7" s="145"/>
      <c r="FJZ7" s="145"/>
      <c r="FKA7" s="145"/>
      <c r="FKB7" s="145"/>
      <c r="FKC7" s="145"/>
      <c r="FKD7" s="145"/>
      <c r="FKE7" s="145"/>
      <c r="FKF7" s="145"/>
      <c r="FKG7" s="145"/>
      <c r="FKH7" s="145"/>
      <c r="FKI7" s="145"/>
      <c r="FKJ7" s="145"/>
      <c r="FKK7" s="145"/>
      <c r="FKL7" s="145"/>
      <c r="FKM7" s="145"/>
      <c r="FKN7" s="145"/>
      <c r="FKO7" s="145"/>
      <c r="FKP7" s="145"/>
      <c r="FKQ7" s="145"/>
      <c r="FKR7" s="145"/>
      <c r="FKS7" s="145"/>
      <c r="FKT7" s="145"/>
      <c r="FKU7" s="145"/>
      <c r="FKV7" s="145"/>
      <c r="FKW7" s="145"/>
      <c r="FKX7" s="145"/>
      <c r="FKY7" s="145"/>
      <c r="FKZ7" s="145"/>
      <c r="FLA7" s="145"/>
      <c r="FLB7" s="145"/>
      <c r="FLC7" s="145"/>
      <c r="FLD7" s="145"/>
      <c r="FLE7" s="145"/>
      <c r="FLF7" s="145"/>
      <c r="FLG7" s="145"/>
      <c r="FLH7" s="145"/>
      <c r="FLI7" s="145"/>
      <c r="FLJ7" s="145"/>
      <c r="FLK7" s="145"/>
      <c r="FLL7" s="145"/>
      <c r="FLM7" s="145"/>
      <c r="FLN7" s="145"/>
      <c r="FLO7" s="145"/>
      <c r="FLP7" s="145"/>
      <c r="FLQ7" s="145"/>
      <c r="FLR7" s="145"/>
      <c r="FLS7" s="145"/>
      <c r="FLT7" s="145"/>
      <c r="FLU7" s="145"/>
      <c r="FLV7" s="145"/>
      <c r="FLW7" s="145"/>
      <c r="FLX7" s="145"/>
      <c r="FLY7" s="145"/>
      <c r="FLZ7" s="145"/>
      <c r="FMA7" s="145"/>
      <c r="FMB7" s="145"/>
      <c r="FMC7" s="145"/>
      <c r="FMD7" s="145"/>
      <c r="FME7" s="145"/>
      <c r="FMF7" s="145"/>
      <c r="FMG7" s="145"/>
      <c r="FMH7" s="145"/>
      <c r="FMI7" s="145"/>
      <c r="FMJ7" s="145"/>
      <c r="FMK7" s="145"/>
      <c r="FML7" s="145"/>
      <c r="FMM7" s="145"/>
      <c r="FMN7" s="145"/>
      <c r="FMO7" s="145"/>
      <c r="FMP7" s="145"/>
      <c r="FMQ7" s="145"/>
      <c r="FMR7" s="145"/>
      <c r="FMS7" s="145"/>
      <c r="FMT7" s="145"/>
      <c r="FMU7" s="145"/>
      <c r="FMV7" s="145"/>
      <c r="FMW7" s="145"/>
      <c r="FMX7" s="145"/>
      <c r="FMY7" s="145"/>
      <c r="FMZ7" s="145"/>
      <c r="FNA7" s="145"/>
      <c r="FNB7" s="145"/>
      <c r="FNC7" s="145"/>
      <c r="FND7" s="145"/>
      <c r="FNE7" s="145"/>
      <c r="FNF7" s="145"/>
      <c r="FNG7" s="145"/>
      <c r="FNH7" s="145"/>
      <c r="FNI7" s="145"/>
      <c r="FNJ7" s="145"/>
      <c r="FNK7" s="145"/>
      <c r="FNL7" s="145"/>
      <c r="FNM7" s="145"/>
      <c r="FNN7" s="145"/>
      <c r="FNO7" s="145"/>
      <c r="FNP7" s="145"/>
      <c r="FNQ7" s="145"/>
      <c r="FNR7" s="145"/>
      <c r="FNS7" s="145"/>
      <c r="FNT7" s="145"/>
      <c r="FNU7" s="145"/>
      <c r="FNV7" s="145"/>
      <c r="FNW7" s="145"/>
      <c r="FNX7" s="145"/>
      <c r="FNY7" s="145"/>
      <c r="FNZ7" s="145"/>
      <c r="FOA7" s="145"/>
      <c r="FOB7" s="145"/>
      <c r="FOC7" s="145"/>
      <c r="FOD7" s="145"/>
      <c r="FOE7" s="145"/>
      <c r="FOF7" s="145"/>
      <c r="FOG7" s="145"/>
      <c r="FOH7" s="145"/>
      <c r="FOI7" s="145"/>
      <c r="FOJ7" s="145"/>
      <c r="FOK7" s="145"/>
      <c r="FOL7" s="145"/>
      <c r="FOM7" s="145"/>
      <c r="FON7" s="145"/>
      <c r="FOO7" s="145"/>
      <c r="FOP7" s="145"/>
      <c r="FOQ7" s="145"/>
      <c r="FOR7" s="145"/>
      <c r="FOS7" s="145"/>
      <c r="FOT7" s="145"/>
      <c r="FOU7" s="145"/>
      <c r="FOV7" s="145"/>
      <c r="FOW7" s="145"/>
      <c r="FOX7" s="145"/>
      <c r="FOY7" s="145"/>
      <c r="FOZ7" s="145"/>
      <c r="FPA7" s="145"/>
      <c r="FPB7" s="145"/>
      <c r="FPC7" s="145"/>
      <c r="FPD7" s="145"/>
      <c r="FPE7" s="145"/>
      <c r="FPF7" s="145"/>
      <c r="FPG7" s="145"/>
      <c r="FPH7" s="145"/>
      <c r="FPI7" s="145"/>
      <c r="FPJ7" s="145"/>
      <c r="FPK7" s="145"/>
      <c r="FPL7" s="145"/>
      <c r="FPM7" s="145"/>
      <c r="FPN7" s="145"/>
      <c r="FPO7" s="145"/>
      <c r="FPP7" s="145"/>
      <c r="FPQ7" s="145"/>
      <c r="FPR7" s="145"/>
      <c r="FPS7" s="145"/>
      <c r="FPT7" s="145"/>
      <c r="FPU7" s="145"/>
      <c r="FPV7" s="145"/>
      <c r="FPW7" s="145"/>
      <c r="FPX7" s="145"/>
      <c r="FPY7" s="145"/>
      <c r="FPZ7" s="145"/>
      <c r="FQA7" s="145"/>
      <c r="FQB7" s="145"/>
      <c r="FQC7" s="145"/>
      <c r="FQD7" s="145"/>
      <c r="FQE7" s="145"/>
      <c r="FQF7" s="145"/>
      <c r="FQG7" s="145"/>
      <c r="FQH7" s="145"/>
      <c r="FQI7" s="145"/>
      <c r="FQJ7" s="145"/>
      <c r="FQK7" s="145"/>
      <c r="FQL7" s="145"/>
      <c r="FQM7" s="145"/>
      <c r="FQN7" s="145"/>
      <c r="FQO7" s="145"/>
      <c r="FQP7" s="145"/>
      <c r="FQQ7" s="145"/>
      <c r="FQR7" s="145"/>
      <c r="FQS7" s="145"/>
      <c r="FQT7" s="145"/>
      <c r="FQU7" s="145"/>
      <c r="FQV7" s="145"/>
      <c r="FQW7" s="145"/>
      <c r="FQX7" s="145"/>
      <c r="FQY7" s="145"/>
      <c r="FQZ7" s="145"/>
      <c r="FRA7" s="145"/>
      <c r="FRB7" s="145"/>
      <c r="FRC7" s="145"/>
      <c r="FRD7" s="145"/>
      <c r="FRE7" s="145"/>
      <c r="FRF7" s="145"/>
      <c r="FRG7" s="145"/>
      <c r="FRH7" s="145"/>
      <c r="FRI7" s="145"/>
      <c r="FRJ7" s="145"/>
      <c r="FRK7" s="145"/>
      <c r="FRL7" s="145"/>
      <c r="FRM7" s="145"/>
      <c r="FRN7" s="145"/>
      <c r="FRO7" s="145"/>
      <c r="FRP7" s="145"/>
      <c r="FRQ7" s="145"/>
      <c r="FRR7" s="145"/>
      <c r="FRS7" s="145"/>
      <c r="FRT7" s="145"/>
      <c r="FRU7" s="145"/>
      <c r="FRV7" s="145"/>
      <c r="FRW7" s="145"/>
      <c r="FRX7" s="145"/>
      <c r="FRY7" s="145"/>
      <c r="FRZ7" s="145"/>
      <c r="FSA7" s="145"/>
      <c r="FSB7" s="145"/>
      <c r="FSC7" s="145"/>
      <c r="FSD7" s="145"/>
      <c r="FSE7" s="145"/>
      <c r="FSF7" s="145"/>
      <c r="FSG7" s="145"/>
      <c r="FSH7" s="145"/>
      <c r="FSI7" s="145"/>
      <c r="FSJ7" s="145"/>
      <c r="FSK7" s="145"/>
      <c r="FSL7" s="145"/>
      <c r="FSM7" s="145"/>
      <c r="FSN7" s="145"/>
      <c r="FSO7" s="145"/>
      <c r="FSP7" s="145"/>
      <c r="FSQ7" s="145"/>
      <c r="FSR7" s="145"/>
      <c r="FSS7" s="145"/>
      <c r="FST7" s="145"/>
      <c r="FSU7" s="145"/>
      <c r="FSV7" s="145"/>
      <c r="FSW7" s="145"/>
      <c r="FSX7" s="145"/>
      <c r="FSY7" s="145"/>
      <c r="FSZ7" s="145"/>
      <c r="FTA7" s="145"/>
      <c r="FTB7" s="145"/>
      <c r="FTC7" s="145"/>
      <c r="FTD7" s="145"/>
      <c r="FTE7" s="145"/>
      <c r="FTF7" s="145"/>
      <c r="FTG7" s="145"/>
      <c r="FTH7" s="145"/>
      <c r="FTI7" s="145"/>
      <c r="FTJ7" s="145"/>
      <c r="FTK7" s="145"/>
      <c r="FTL7" s="145"/>
      <c r="FTM7" s="145"/>
      <c r="FTN7" s="145"/>
      <c r="FTO7" s="145"/>
      <c r="FTP7" s="145"/>
      <c r="FTQ7" s="145"/>
      <c r="FTR7" s="145"/>
      <c r="FTS7" s="145"/>
      <c r="FTT7" s="145"/>
      <c r="FTU7" s="145"/>
      <c r="FTV7" s="145"/>
      <c r="FTW7" s="145"/>
      <c r="FTX7" s="145"/>
      <c r="FTY7" s="145"/>
      <c r="FTZ7" s="145"/>
      <c r="FUA7" s="145"/>
      <c r="FUB7" s="145"/>
      <c r="FUC7" s="145"/>
      <c r="FUD7" s="145"/>
      <c r="FUE7" s="145"/>
      <c r="FUF7" s="145"/>
      <c r="FUG7" s="145"/>
      <c r="FUH7" s="145"/>
      <c r="FUI7" s="145"/>
      <c r="FUJ7" s="145"/>
      <c r="FUK7" s="145"/>
      <c r="FUL7" s="145"/>
      <c r="FUM7" s="145"/>
      <c r="FUN7" s="145"/>
      <c r="FUO7" s="145"/>
      <c r="FUP7" s="145"/>
      <c r="FUQ7" s="145"/>
      <c r="FUR7" s="145"/>
      <c r="FUS7" s="145"/>
      <c r="FUT7" s="145"/>
      <c r="FUU7" s="145"/>
      <c r="FUV7" s="145"/>
      <c r="FUW7" s="145"/>
      <c r="FUX7" s="145"/>
      <c r="FUY7" s="145"/>
      <c r="FUZ7" s="145"/>
      <c r="FVA7" s="145"/>
      <c r="FVB7" s="145"/>
      <c r="FVC7" s="145"/>
      <c r="FVD7" s="145"/>
      <c r="FVE7" s="145"/>
      <c r="FVF7" s="145"/>
      <c r="FVG7" s="145"/>
      <c r="FVH7" s="145"/>
      <c r="FVI7" s="145"/>
      <c r="FVJ7" s="145"/>
      <c r="FVK7" s="145"/>
      <c r="FVL7" s="145"/>
      <c r="FVM7" s="145"/>
      <c r="FVN7" s="145"/>
      <c r="FVO7" s="145"/>
      <c r="FVP7" s="145"/>
      <c r="FVQ7" s="145"/>
      <c r="FVR7" s="145"/>
      <c r="FVS7" s="145"/>
      <c r="FVT7" s="145"/>
      <c r="FVU7" s="145"/>
      <c r="FVV7" s="145"/>
      <c r="FVW7" s="145"/>
      <c r="FVX7" s="145"/>
      <c r="FVY7" s="145"/>
      <c r="FVZ7" s="145"/>
      <c r="FWA7" s="145"/>
      <c r="FWB7" s="145"/>
      <c r="FWC7" s="145"/>
      <c r="FWD7" s="145"/>
      <c r="FWE7" s="145"/>
      <c r="FWF7" s="145"/>
      <c r="FWG7" s="145"/>
      <c r="FWH7" s="145"/>
      <c r="FWI7" s="145"/>
      <c r="FWJ7" s="145"/>
      <c r="FWK7" s="145"/>
      <c r="FWL7" s="145"/>
      <c r="FWM7" s="145"/>
      <c r="FWN7" s="145"/>
      <c r="FWO7" s="145"/>
      <c r="FWP7" s="145"/>
      <c r="FWQ7" s="145"/>
      <c r="FWR7" s="145"/>
      <c r="FWS7" s="145"/>
      <c r="FWT7" s="145"/>
      <c r="FWU7" s="145"/>
      <c r="FWV7" s="145"/>
      <c r="FWW7" s="145"/>
      <c r="FWX7" s="145"/>
      <c r="FWY7" s="145"/>
      <c r="FWZ7" s="145"/>
      <c r="FXA7" s="145"/>
      <c r="FXB7" s="145"/>
      <c r="FXC7" s="145"/>
      <c r="FXD7" s="145"/>
      <c r="FXE7" s="145"/>
      <c r="FXF7" s="145"/>
      <c r="FXG7" s="145"/>
      <c r="FXH7" s="145"/>
      <c r="FXI7" s="145"/>
      <c r="FXJ7" s="145"/>
      <c r="FXK7" s="145"/>
      <c r="FXL7" s="145"/>
      <c r="FXM7" s="145"/>
      <c r="FXN7" s="145"/>
      <c r="FXO7" s="145"/>
      <c r="FXP7" s="145"/>
      <c r="FXQ7" s="145"/>
      <c r="FXR7" s="145"/>
      <c r="FXS7" s="145"/>
      <c r="FXT7" s="145"/>
      <c r="FXU7" s="145"/>
      <c r="FXV7" s="145"/>
      <c r="FXW7" s="145"/>
      <c r="FXX7" s="145"/>
      <c r="FXY7" s="145"/>
      <c r="FXZ7" s="145"/>
      <c r="FYA7" s="145"/>
      <c r="FYB7" s="145"/>
      <c r="FYC7" s="145"/>
      <c r="FYD7" s="145"/>
      <c r="FYE7" s="145"/>
      <c r="FYF7" s="145"/>
      <c r="FYG7" s="145"/>
      <c r="FYH7" s="145"/>
      <c r="FYI7" s="145"/>
      <c r="FYJ7" s="145"/>
      <c r="FYK7" s="145"/>
      <c r="FYL7" s="145"/>
      <c r="FYM7" s="145"/>
      <c r="FYN7" s="145"/>
      <c r="FYO7" s="145"/>
      <c r="FYP7" s="145"/>
      <c r="FYQ7" s="145"/>
      <c r="FYR7" s="145"/>
      <c r="FYS7" s="145"/>
      <c r="FYT7" s="145"/>
      <c r="FYU7" s="145"/>
      <c r="FYV7" s="145"/>
      <c r="FYW7" s="145"/>
      <c r="FYX7" s="145"/>
      <c r="FYY7" s="145"/>
      <c r="FYZ7" s="145"/>
      <c r="FZA7" s="145"/>
      <c r="FZB7" s="145"/>
      <c r="FZC7" s="145"/>
      <c r="FZD7" s="145"/>
      <c r="FZE7" s="145"/>
      <c r="FZF7" s="145"/>
      <c r="FZG7" s="145"/>
      <c r="FZH7" s="145"/>
      <c r="FZI7" s="145"/>
      <c r="FZJ7" s="145"/>
      <c r="FZK7" s="145"/>
      <c r="FZL7" s="145"/>
      <c r="FZM7" s="145"/>
      <c r="FZN7" s="145"/>
      <c r="FZO7" s="145"/>
      <c r="FZP7" s="145"/>
      <c r="FZQ7" s="145"/>
      <c r="FZR7" s="145"/>
      <c r="FZS7" s="145"/>
      <c r="FZT7" s="145"/>
      <c r="FZU7" s="145"/>
      <c r="FZV7" s="145"/>
      <c r="FZW7" s="145"/>
      <c r="FZX7" s="145"/>
      <c r="FZY7" s="145"/>
      <c r="FZZ7" s="145"/>
      <c r="GAA7" s="145"/>
      <c r="GAB7" s="145"/>
      <c r="GAC7" s="145"/>
      <c r="GAD7" s="145"/>
      <c r="GAE7" s="145"/>
      <c r="GAF7" s="145"/>
      <c r="GAG7" s="145"/>
      <c r="GAH7" s="145"/>
      <c r="GAI7" s="145"/>
      <c r="GAJ7" s="145"/>
      <c r="GAK7" s="145"/>
      <c r="GAL7" s="145"/>
      <c r="GAM7" s="145"/>
      <c r="GAN7" s="145"/>
      <c r="GAO7" s="145"/>
      <c r="GAP7" s="145"/>
      <c r="GAQ7" s="145"/>
      <c r="GAR7" s="145"/>
      <c r="GAS7" s="145"/>
      <c r="GAT7" s="145"/>
      <c r="GAU7" s="145"/>
      <c r="GAV7" s="145"/>
      <c r="GAW7" s="145"/>
      <c r="GAX7" s="145"/>
      <c r="GAY7" s="145"/>
      <c r="GAZ7" s="145"/>
      <c r="GBA7" s="145"/>
      <c r="GBB7" s="145"/>
      <c r="GBC7" s="145"/>
      <c r="GBD7" s="145"/>
      <c r="GBE7" s="145"/>
      <c r="GBF7" s="145"/>
      <c r="GBG7" s="145"/>
      <c r="GBH7" s="145"/>
      <c r="GBI7" s="145"/>
      <c r="GBJ7" s="145"/>
      <c r="GBK7" s="145"/>
      <c r="GBL7" s="145"/>
      <c r="GBM7" s="145"/>
      <c r="GBN7" s="145"/>
      <c r="GBO7" s="145"/>
      <c r="GBP7" s="145"/>
      <c r="GBQ7" s="145"/>
      <c r="GBR7" s="145"/>
      <c r="GBS7" s="145"/>
      <c r="GBT7" s="145"/>
      <c r="GBU7" s="145"/>
      <c r="GBV7" s="145"/>
      <c r="GBW7" s="145"/>
      <c r="GBX7" s="145"/>
      <c r="GBY7" s="145"/>
      <c r="GBZ7" s="145"/>
      <c r="GCA7" s="145"/>
      <c r="GCB7" s="145"/>
      <c r="GCC7" s="145"/>
      <c r="GCD7" s="145"/>
      <c r="GCE7" s="145"/>
      <c r="GCF7" s="145"/>
      <c r="GCG7" s="145"/>
      <c r="GCH7" s="145"/>
      <c r="GCI7" s="145"/>
      <c r="GCJ7" s="145"/>
      <c r="GCK7" s="145"/>
      <c r="GCL7" s="145"/>
      <c r="GCM7" s="145"/>
      <c r="GCN7" s="145"/>
      <c r="GCO7" s="145"/>
      <c r="GCP7" s="145"/>
      <c r="GCQ7" s="145"/>
      <c r="GCR7" s="145"/>
      <c r="GCS7" s="145"/>
      <c r="GCT7" s="145"/>
      <c r="GCU7" s="145"/>
      <c r="GCV7" s="145"/>
      <c r="GCW7" s="145"/>
      <c r="GCX7" s="145"/>
      <c r="GCY7" s="145"/>
      <c r="GCZ7" s="145"/>
      <c r="GDA7" s="145"/>
      <c r="GDB7" s="145"/>
      <c r="GDC7" s="145"/>
      <c r="GDD7" s="145"/>
      <c r="GDE7" s="145"/>
      <c r="GDF7" s="145"/>
      <c r="GDG7" s="145"/>
      <c r="GDH7" s="145"/>
      <c r="GDI7" s="145"/>
      <c r="GDJ7" s="145"/>
      <c r="GDK7" s="145"/>
      <c r="GDL7" s="145"/>
      <c r="GDM7" s="145"/>
      <c r="GDN7" s="145"/>
      <c r="GDO7" s="145"/>
      <c r="GDP7" s="145"/>
      <c r="GDQ7" s="145"/>
      <c r="GDR7" s="145"/>
      <c r="GDS7" s="145"/>
      <c r="GDT7" s="145"/>
      <c r="GDU7" s="145"/>
      <c r="GDV7" s="145"/>
      <c r="GDW7" s="145"/>
      <c r="GDX7" s="145"/>
      <c r="GDY7" s="145"/>
      <c r="GDZ7" s="145"/>
      <c r="GEA7" s="145"/>
      <c r="GEB7" s="145"/>
      <c r="GEC7" s="145"/>
      <c r="GED7" s="145"/>
      <c r="GEE7" s="145"/>
      <c r="GEF7" s="145"/>
      <c r="GEG7" s="145"/>
      <c r="GEH7" s="145"/>
      <c r="GEI7" s="145"/>
      <c r="GEJ7" s="145"/>
      <c r="GEK7" s="145"/>
      <c r="GEL7" s="145"/>
      <c r="GEM7" s="145"/>
      <c r="GEN7" s="145"/>
      <c r="GEO7" s="145"/>
      <c r="GEP7" s="145"/>
      <c r="GEQ7" s="145"/>
      <c r="GER7" s="145"/>
      <c r="GES7" s="145"/>
      <c r="GET7" s="145"/>
      <c r="GEU7" s="145"/>
      <c r="GEV7" s="145"/>
      <c r="GEW7" s="145"/>
      <c r="GEX7" s="145"/>
      <c r="GEY7" s="145"/>
      <c r="GEZ7" s="145"/>
      <c r="GFA7" s="145"/>
      <c r="GFB7" s="145"/>
      <c r="GFC7" s="145"/>
      <c r="GFD7" s="145"/>
      <c r="GFE7" s="145"/>
      <c r="GFF7" s="145"/>
      <c r="GFG7" s="145"/>
      <c r="GFH7" s="145"/>
      <c r="GFI7" s="145"/>
      <c r="GFJ7" s="145"/>
      <c r="GFK7" s="145"/>
      <c r="GFL7" s="145"/>
      <c r="GFM7" s="145"/>
      <c r="GFN7" s="145"/>
      <c r="GFO7" s="145"/>
      <c r="GFP7" s="145"/>
      <c r="GFQ7" s="145"/>
      <c r="GFR7" s="145"/>
      <c r="GFS7" s="145"/>
      <c r="GFT7" s="145"/>
      <c r="GFU7" s="145"/>
      <c r="GFV7" s="145"/>
      <c r="GFW7" s="145"/>
      <c r="GFX7" s="145"/>
      <c r="GFY7" s="145"/>
      <c r="GFZ7" s="145"/>
      <c r="GGA7" s="145"/>
      <c r="GGB7" s="145"/>
      <c r="GGC7" s="145"/>
      <c r="GGD7" s="145"/>
      <c r="GGE7" s="145"/>
      <c r="GGF7" s="145"/>
      <c r="GGG7" s="145"/>
      <c r="GGH7" s="145"/>
      <c r="GGI7" s="145"/>
      <c r="GGJ7" s="145"/>
      <c r="GGK7" s="145"/>
      <c r="GGL7" s="145"/>
      <c r="GGM7" s="145"/>
      <c r="GGN7" s="145"/>
      <c r="GGO7" s="145"/>
      <c r="GGP7" s="145"/>
      <c r="GGQ7" s="145"/>
      <c r="GGR7" s="145"/>
      <c r="GGS7" s="145"/>
      <c r="GGT7" s="145"/>
      <c r="GGU7" s="145"/>
      <c r="GGV7" s="145"/>
      <c r="GGW7" s="145"/>
      <c r="GGX7" s="145"/>
      <c r="GGY7" s="145"/>
      <c r="GGZ7" s="145"/>
      <c r="GHA7" s="145"/>
      <c r="GHB7" s="145"/>
      <c r="GHC7" s="145"/>
      <c r="GHD7" s="145"/>
      <c r="GHE7" s="145"/>
      <c r="GHF7" s="145"/>
      <c r="GHG7" s="145"/>
      <c r="GHH7" s="145"/>
      <c r="GHI7" s="145"/>
      <c r="GHJ7" s="145"/>
      <c r="GHK7" s="145"/>
      <c r="GHL7" s="145"/>
      <c r="GHM7" s="145"/>
      <c r="GHN7" s="145"/>
      <c r="GHO7" s="145"/>
      <c r="GHP7" s="145"/>
      <c r="GHQ7" s="145"/>
      <c r="GHR7" s="145"/>
      <c r="GHS7" s="145"/>
      <c r="GHT7" s="145"/>
      <c r="GHU7" s="145"/>
      <c r="GHV7" s="145"/>
      <c r="GHW7" s="145"/>
      <c r="GHX7" s="145"/>
      <c r="GHY7" s="145"/>
      <c r="GHZ7" s="145"/>
      <c r="GIA7" s="145"/>
      <c r="GIB7" s="145"/>
      <c r="GIC7" s="145"/>
      <c r="GID7" s="145"/>
      <c r="GIE7" s="145"/>
      <c r="GIF7" s="145"/>
      <c r="GIG7" s="145"/>
      <c r="GIH7" s="145"/>
      <c r="GII7" s="145"/>
      <c r="GIJ7" s="145"/>
      <c r="GIK7" s="145"/>
      <c r="GIL7" s="145"/>
      <c r="GIM7" s="145"/>
      <c r="GIN7" s="145"/>
      <c r="GIO7" s="145"/>
      <c r="GIP7" s="145"/>
      <c r="GIQ7" s="145"/>
      <c r="GIR7" s="145"/>
      <c r="GIS7" s="145"/>
      <c r="GIT7" s="145"/>
      <c r="GIU7" s="145"/>
      <c r="GIV7" s="145"/>
      <c r="GIW7" s="145"/>
      <c r="GIX7" s="145"/>
      <c r="GIY7" s="145"/>
      <c r="GIZ7" s="145"/>
      <c r="GJA7" s="145"/>
      <c r="GJB7" s="145"/>
      <c r="GJC7" s="145"/>
      <c r="GJD7" s="145"/>
      <c r="GJE7" s="145"/>
      <c r="GJF7" s="145"/>
      <c r="GJG7" s="145"/>
      <c r="GJH7" s="145"/>
      <c r="GJI7" s="145"/>
      <c r="GJJ7" s="145"/>
      <c r="GJK7" s="145"/>
      <c r="GJL7" s="145"/>
      <c r="GJM7" s="145"/>
      <c r="GJN7" s="145"/>
      <c r="GJO7" s="145"/>
      <c r="GJP7" s="145"/>
      <c r="GJQ7" s="145"/>
      <c r="GJR7" s="145"/>
      <c r="GJS7" s="145"/>
      <c r="GJT7" s="145"/>
      <c r="GJU7" s="145"/>
      <c r="GJV7" s="145"/>
      <c r="GJW7" s="145"/>
      <c r="GJX7" s="145"/>
      <c r="GJY7" s="145"/>
      <c r="GJZ7" s="145"/>
      <c r="GKA7" s="145"/>
      <c r="GKB7" s="145"/>
      <c r="GKC7" s="145"/>
      <c r="GKD7" s="145"/>
      <c r="GKE7" s="145"/>
      <c r="GKF7" s="145"/>
      <c r="GKG7" s="145"/>
      <c r="GKH7" s="145"/>
      <c r="GKI7" s="145"/>
      <c r="GKJ7" s="145"/>
      <c r="GKK7" s="145"/>
      <c r="GKL7" s="145"/>
      <c r="GKM7" s="145"/>
      <c r="GKN7" s="145"/>
      <c r="GKO7" s="145"/>
      <c r="GKP7" s="145"/>
      <c r="GKQ7" s="145"/>
      <c r="GKR7" s="145"/>
      <c r="GKS7" s="145"/>
      <c r="GKT7" s="145"/>
      <c r="GKU7" s="145"/>
      <c r="GKV7" s="145"/>
      <c r="GKW7" s="145"/>
      <c r="GKX7" s="145"/>
      <c r="GKY7" s="145"/>
      <c r="GKZ7" s="145"/>
      <c r="GLA7" s="145"/>
      <c r="GLB7" s="145"/>
      <c r="GLC7" s="145"/>
      <c r="GLD7" s="145"/>
      <c r="GLE7" s="145"/>
      <c r="GLF7" s="145"/>
      <c r="GLG7" s="145"/>
      <c r="GLH7" s="145"/>
      <c r="GLI7" s="145"/>
      <c r="GLJ7" s="145"/>
      <c r="GLK7" s="145"/>
      <c r="GLL7" s="145"/>
      <c r="GLM7" s="145"/>
      <c r="GLN7" s="145"/>
      <c r="GLO7" s="145"/>
      <c r="GLP7" s="145"/>
      <c r="GLQ7" s="145"/>
      <c r="GLR7" s="145"/>
      <c r="GLS7" s="145"/>
      <c r="GLT7" s="145"/>
      <c r="GLU7" s="145"/>
      <c r="GLV7" s="145"/>
      <c r="GLW7" s="145"/>
      <c r="GLX7" s="145"/>
      <c r="GLY7" s="145"/>
      <c r="GLZ7" s="145"/>
      <c r="GMA7" s="145"/>
      <c r="GMB7" s="145"/>
      <c r="GMC7" s="145"/>
      <c r="GMD7" s="145"/>
      <c r="GME7" s="145"/>
      <c r="GMF7" s="145"/>
      <c r="GMG7" s="145"/>
      <c r="GMH7" s="145"/>
      <c r="GMI7" s="145"/>
      <c r="GMJ7" s="145"/>
      <c r="GMK7" s="145"/>
      <c r="GML7" s="145"/>
      <c r="GMM7" s="145"/>
      <c r="GMN7" s="145"/>
      <c r="GMO7" s="145"/>
      <c r="GMP7" s="145"/>
      <c r="GMQ7" s="145"/>
      <c r="GMR7" s="145"/>
      <c r="GMS7" s="145"/>
      <c r="GMT7" s="145"/>
      <c r="GMU7" s="145"/>
      <c r="GMV7" s="145"/>
      <c r="GMW7" s="145"/>
      <c r="GMX7" s="145"/>
      <c r="GMY7" s="145"/>
      <c r="GMZ7" s="145"/>
      <c r="GNA7" s="145"/>
      <c r="GNB7" s="145"/>
      <c r="GNC7" s="145"/>
      <c r="GND7" s="145"/>
      <c r="GNE7" s="145"/>
      <c r="GNF7" s="145"/>
      <c r="GNG7" s="145"/>
      <c r="GNH7" s="145"/>
      <c r="GNI7" s="145"/>
      <c r="GNJ7" s="145"/>
      <c r="GNK7" s="145"/>
      <c r="GNL7" s="145"/>
      <c r="GNM7" s="145"/>
      <c r="GNN7" s="145"/>
      <c r="GNO7" s="145"/>
      <c r="GNP7" s="145"/>
      <c r="GNQ7" s="145"/>
      <c r="GNR7" s="145"/>
      <c r="GNS7" s="145"/>
      <c r="GNT7" s="145"/>
      <c r="GNU7" s="145"/>
      <c r="GNV7" s="145"/>
      <c r="GNW7" s="145"/>
      <c r="GNX7" s="145"/>
      <c r="GNY7" s="145"/>
      <c r="GNZ7" s="145"/>
      <c r="GOA7" s="145"/>
      <c r="GOB7" s="145"/>
      <c r="GOC7" s="145"/>
      <c r="GOD7" s="145"/>
      <c r="GOE7" s="145"/>
      <c r="GOF7" s="145"/>
      <c r="GOG7" s="145"/>
      <c r="GOH7" s="145"/>
      <c r="GOI7" s="145"/>
      <c r="GOJ7" s="145"/>
      <c r="GOK7" s="145"/>
      <c r="GOL7" s="145"/>
      <c r="GOM7" s="145"/>
      <c r="GON7" s="145"/>
      <c r="GOO7" s="145"/>
      <c r="GOP7" s="145"/>
      <c r="GOQ7" s="145"/>
      <c r="GOR7" s="145"/>
      <c r="GOS7" s="145"/>
      <c r="GOT7" s="145"/>
      <c r="GOU7" s="145"/>
      <c r="GOV7" s="145"/>
      <c r="GOW7" s="145"/>
      <c r="GOX7" s="145"/>
      <c r="GOY7" s="145"/>
      <c r="GOZ7" s="145"/>
      <c r="GPA7" s="145"/>
      <c r="GPB7" s="145"/>
      <c r="GPC7" s="145"/>
      <c r="GPD7" s="145"/>
      <c r="GPE7" s="145"/>
      <c r="GPF7" s="145"/>
      <c r="GPG7" s="145"/>
      <c r="GPH7" s="145"/>
      <c r="GPI7" s="145"/>
      <c r="GPJ7" s="145"/>
      <c r="GPK7" s="145"/>
      <c r="GPL7" s="145"/>
      <c r="GPM7" s="145"/>
      <c r="GPN7" s="145"/>
      <c r="GPO7" s="145"/>
      <c r="GPP7" s="145"/>
      <c r="GPQ7" s="145"/>
      <c r="GPR7" s="145"/>
      <c r="GPS7" s="145"/>
      <c r="GPT7" s="145"/>
      <c r="GPU7" s="145"/>
      <c r="GPV7" s="145"/>
      <c r="GPW7" s="145"/>
      <c r="GPX7" s="145"/>
      <c r="GPY7" s="145"/>
      <c r="GPZ7" s="145"/>
      <c r="GQA7" s="145"/>
      <c r="GQB7" s="145"/>
      <c r="GQC7" s="145"/>
      <c r="GQD7" s="145"/>
      <c r="GQE7" s="145"/>
      <c r="GQF7" s="145"/>
      <c r="GQG7" s="145"/>
      <c r="GQH7" s="145"/>
      <c r="GQI7" s="145"/>
      <c r="GQJ7" s="145"/>
      <c r="GQK7" s="145"/>
      <c r="GQL7" s="145"/>
      <c r="GQM7" s="145"/>
      <c r="GQN7" s="145"/>
      <c r="GQO7" s="145"/>
      <c r="GQP7" s="145"/>
      <c r="GQQ7" s="145"/>
      <c r="GQR7" s="145"/>
      <c r="GQS7" s="145"/>
      <c r="GQT7" s="145"/>
      <c r="GQU7" s="145"/>
      <c r="GQV7" s="145"/>
      <c r="GQW7" s="145"/>
      <c r="GQX7" s="145"/>
      <c r="GQY7" s="145"/>
      <c r="GQZ7" s="145"/>
      <c r="GRA7" s="145"/>
      <c r="GRB7" s="145"/>
      <c r="GRC7" s="145"/>
      <c r="GRD7" s="145"/>
      <c r="GRE7" s="145"/>
      <c r="GRF7" s="145"/>
      <c r="GRG7" s="145"/>
      <c r="GRH7" s="145"/>
      <c r="GRI7" s="145"/>
      <c r="GRJ7" s="145"/>
      <c r="GRK7" s="145"/>
      <c r="GRL7" s="145"/>
      <c r="GRM7" s="145"/>
      <c r="GRN7" s="145"/>
      <c r="GRO7" s="145"/>
      <c r="GRP7" s="145"/>
      <c r="GRQ7" s="145"/>
      <c r="GRR7" s="145"/>
      <c r="GRS7" s="145"/>
      <c r="GRT7" s="145"/>
      <c r="GRU7" s="145"/>
      <c r="GRV7" s="145"/>
      <c r="GRW7" s="145"/>
      <c r="GRX7" s="145"/>
      <c r="GRY7" s="145"/>
      <c r="GRZ7" s="145"/>
      <c r="GSA7" s="145"/>
      <c r="GSB7" s="145"/>
      <c r="GSC7" s="145"/>
      <c r="GSD7" s="145"/>
      <c r="GSE7" s="145"/>
      <c r="GSF7" s="145"/>
      <c r="GSG7" s="145"/>
      <c r="GSH7" s="145"/>
      <c r="GSI7" s="145"/>
      <c r="GSJ7" s="145"/>
      <c r="GSK7" s="145"/>
      <c r="GSL7" s="145"/>
      <c r="GSM7" s="145"/>
      <c r="GSN7" s="145"/>
      <c r="GSO7" s="145"/>
      <c r="GSP7" s="145"/>
      <c r="GSQ7" s="145"/>
      <c r="GSR7" s="145"/>
      <c r="GSS7" s="145"/>
      <c r="GST7" s="145"/>
      <c r="GSU7" s="145"/>
      <c r="GSV7" s="145"/>
      <c r="GSW7" s="145"/>
      <c r="GSX7" s="145"/>
      <c r="GSY7" s="145"/>
      <c r="GSZ7" s="145"/>
      <c r="GTA7" s="145"/>
      <c r="GTB7" s="145"/>
      <c r="GTC7" s="145"/>
      <c r="GTD7" s="145"/>
      <c r="GTE7" s="145"/>
      <c r="GTF7" s="145"/>
      <c r="GTG7" s="145"/>
      <c r="GTH7" s="145"/>
      <c r="GTI7" s="145"/>
      <c r="GTJ7" s="145"/>
      <c r="GTK7" s="145"/>
      <c r="GTL7" s="145"/>
      <c r="GTM7" s="145"/>
      <c r="GTN7" s="145"/>
      <c r="GTO7" s="145"/>
      <c r="GTP7" s="145"/>
      <c r="GTQ7" s="145"/>
      <c r="GTR7" s="145"/>
      <c r="GTS7" s="145"/>
      <c r="GTT7" s="145"/>
      <c r="GTU7" s="145"/>
      <c r="GTV7" s="145"/>
      <c r="GTW7" s="145"/>
      <c r="GTX7" s="145"/>
      <c r="GTY7" s="145"/>
      <c r="GTZ7" s="145"/>
      <c r="GUA7" s="145"/>
      <c r="GUB7" s="145"/>
      <c r="GUC7" s="145"/>
      <c r="GUD7" s="145"/>
      <c r="GUE7" s="145"/>
      <c r="GUF7" s="145"/>
      <c r="GUG7" s="145"/>
      <c r="GUH7" s="145"/>
      <c r="GUI7" s="145"/>
      <c r="GUJ7" s="145"/>
      <c r="GUK7" s="145"/>
      <c r="GUL7" s="145"/>
      <c r="GUM7" s="145"/>
      <c r="GUN7" s="145"/>
      <c r="GUO7" s="145"/>
      <c r="GUP7" s="145"/>
      <c r="GUQ7" s="145"/>
      <c r="GUR7" s="145"/>
      <c r="GUS7" s="145"/>
      <c r="GUT7" s="145"/>
      <c r="GUU7" s="145"/>
      <c r="GUV7" s="145"/>
      <c r="GUW7" s="145"/>
      <c r="GUX7" s="145"/>
      <c r="GUY7" s="145"/>
      <c r="GUZ7" s="145"/>
      <c r="GVA7" s="145"/>
      <c r="GVB7" s="145"/>
      <c r="GVC7" s="145"/>
      <c r="GVD7" s="145"/>
      <c r="GVE7" s="145"/>
      <c r="GVF7" s="145"/>
      <c r="GVG7" s="145"/>
      <c r="GVH7" s="145"/>
      <c r="GVI7" s="145"/>
      <c r="GVJ7" s="145"/>
      <c r="GVK7" s="145"/>
      <c r="GVL7" s="145"/>
      <c r="GVM7" s="145"/>
      <c r="GVN7" s="145"/>
      <c r="GVO7" s="145"/>
      <c r="GVP7" s="145"/>
      <c r="GVQ7" s="145"/>
      <c r="GVR7" s="145"/>
      <c r="GVS7" s="145"/>
      <c r="GVT7" s="145"/>
      <c r="GVU7" s="145"/>
      <c r="GVV7" s="145"/>
      <c r="GVW7" s="145"/>
      <c r="GVX7" s="145"/>
      <c r="GVY7" s="145"/>
      <c r="GVZ7" s="145"/>
      <c r="GWA7" s="145"/>
      <c r="GWB7" s="145"/>
      <c r="GWC7" s="145"/>
      <c r="GWD7" s="145"/>
      <c r="GWE7" s="145"/>
      <c r="GWF7" s="145"/>
      <c r="GWG7" s="145"/>
      <c r="GWH7" s="145"/>
      <c r="GWI7" s="145"/>
      <c r="GWJ7" s="145"/>
      <c r="GWK7" s="145"/>
      <c r="GWL7" s="145"/>
      <c r="GWM7" s="145"/>
      <c r="GWN7" s="145"/>
      <c r="GWO7" s="145"/>
      <c r="GWP7" s="145"/>
      <c r="GWQ7" s="145"/>
      <c r="GWR7" s="145"/>
      <c r="GWS7" s="145"/>
      <c r="GWT7" s="145"/>
      <c r="GWU7" s="145"/>
      <c r="GWV7" s="145"/>
      <c r="GWW7" s="145"/>
      <c r="GWX7" s="145"/>
      <c r="GWY7" s="145"/>
      <c r="GWZ7" s="145"/>
      <c r="GXA7" s="145"/>
      <c r="GXB7" s="145"/>
      <c r="GXC7" s="145"/>
      <c r="GXD7" s="145"/>
      <c r="GXE7" s="145"/>
      <c r="GXF7" s="145"/>
      <c r="GXG7" s="145"/>
      <c r="GXH7" s="145"/>
      <c r="GXI7" s="145"/>
      <c r="GXJ7" s="145"/>
      <c r="GXK7" s="145"/>
      <c r="GXL7" s="145"/>
      <c r="GXM7" s="145"/>
      <c r="GXN7" s="145"/>
      <c r="GXO7" s="145"/>
      <c r="GXP7" s="145"/>
      <c r="GXQ7" s="145"/>
      <c r="GXR7" s="145"/>
      <c r="GXS7" s="145"/>
      <c r="GXT7" s="145"/>
      <c r="GXU7" s="145"/>
      <c r="GXV7" s="145"/>
      <c r="GXW7" s="145"/>
      <c r="GXX7" s="145"/>
      <c r="GXY7" s="145"/>
      <c r="GXZ7" s="145"/>
      <c r="GYA7" s="145"/>
      <c r="GYB7" s="145"/>
      <c r="GYC7" s="145"/>
      <c r="GYD7" s="145"/>
      <c r="GYE7" s="145"/>
      <c r="GYF7" s="145"/>
      <c r="GYG7" s="145"/>
      <c r="GYH7" s="145"/>
      <c r="GYI7" s="145"/>
      <c r="GYJ7" s="145"/>
      <c r="GYK7" s="145"/>
      <c r="GYL7" s="145"/>
      <c r="GYM7" s="145"/>
      <c r="GYN7" s="145"/>
      <c r="GYO7" s="145"/>
      <c r="GYP7" s="145"/>
      <c r="GYQ7" s="145"/>
      <c r="GYR7" s="145"/>
      <c r="GYS7" s="145"/>
      <c r="GYT7" s="145"/>
      <c r="GYU7" s="145"/>
      <c r="GYV7" s="145"/>
      <c r="GYW7" s="145"/>
      <c r="GYX7" s="145"/>
      <c r="GYY7" s="145"/>
      <c r="GYZ7" s="145"/>
      <c r="GZA7" s="145"/>
      <c r="GZB7" s="145"/>
      <c r="GZC7" s="145"/>
      <c r="GZD7" s="145"/>
      <c r="GZE7" s="145"/>
      <c r="GZF7" s="145"/>
      <c r="GZG7" s="145"/>
      <c r="GZH7" s="145"/>
      <c r="GZI7" s="145"/>
      <c r="GZJ7" s="145"/>
      <c r="GZK7" s="145"/>
      <c r="GZL7" s="145"/>
      <c r="GZM7" s="145"/>
      <c r="GZN7" s="145"/>
      <c r="GZO7" s="145"/>
      <c r="GZP7" s="145"/>
      <c r="GZQ7" s="145"/>
      <c r="GZR7" s="145"/>
      <c r="GZS7" s="145"/>
      <c r="GZT7" s="145"/>
      <c r="GZU7" s="145"/>
      <c r="GZV7" s="145"/>
      <c r="GZW7" s="145"/>
      <c r="GZX7" s="145"/>
      <c r="GZY7" s="145"/>
      <c r="GZZ7" s="145"/>
      <c r="HAA7" s="145"/>
      <c r="HAB7" s="145"/>
      <c r="HAC7" s="145"/>
      <c r="HAD7" s="145"/>
      <c r="HAE7" s="145"/>
      <c r="HAF7" s="145"/>
      <c r="HAG7" s="145"/>
      <c r="HAH7" s="145"/>
      <c r="HAI7" s="145"/>
      <c r="HAJ7" s="145"/>
      <c r="HAK7" s="145"/>
      <c r="HAL7" s="145"/>
      <c r="HAM7" s="145"/>
      <c r="HAN7" s="145"/>
      <c r="HAO7" s="145"/>
      <c r="HAP7" s="145"/>
      <c r="HAQ7" s="145"/>
      <c r="HAR7" s="145"/>
      <c r="HAS7" s="145"/>
      <c r="HAT7" s="145"/>
      <c r="HAU7" s="145"/>
      <c r="HAV7" s="145"/>
      <c r="HAW7" s="145"/>
      <c r="HAX7" s="145"/>
      <c r="HAY7" s="145"/>
      <c r="HAZ7" s="145"/>
      <c r="HBA7" s="145"/>
      <c r="HBB7" s="145"/>
      <c r="HBC7" s="145"/>
      <c r="HBD7" s="145"/>
      <c r="HBE7" s="145"/>
      <c r="HBF7" s="145"/>
      <c r="HBG7" s="145"/>
      <c r="HBH7" s="145"/>
      <c r="HBI7" s="145"/>
      <c r="HBJ7" s="145"/>
      <c r="HBK7" s="145"/>
      <c r="HBL7" s="145"/>
      <c r="HBM7" s="145"/>
      <c r="HBN7" s="145"/>
      <c r="HBO7" s="145"/>
      <c r="HBP7" s="145"/>
      <c r="HBQ7" s="145"/>
      <c r="HBR7" s="145"/>
      <c r="HBS7" s="145"/>
      <c r="HBT7" s="145"/>
      <c r="HBU7" s="145"/>
      <c r="HBV7" s="145"/>
      <c r="HBW7" s="145"/>
      <c r="HBX7" s="145"/>
      <c r="HBY7" s="145"/>
      <c r="HBZ7" s="145"/>
      <c r="HCA7" s="145"/>
      <c r="HCB7" s="145"/>
      <c r="HCC7" s="145"/>
      <c r="HCD7" s="145"/>
      <c r="HCE7" s="145"/>
      <c r="HCF7" s="145"/>
      <c r="HCG7" s="145"/>
      <c r="HCH7" s="145"/>
      <c r="HCI7" s="145"/>
      <c r="HCJ7" s="145"/>
      <c r="HCK7" s="145"/>
      <c r="HCL7" s="145"/>
      <c r="HCM7" s="145"/>
      <c r="HCN7" s="145"/>
      <c r="HCO7" s="145"/>
      <c r="HCP7" s="145"/>
      <c r="HCQ7" s="145"/>
      <c r="HCR7" s="145"/>
      <c r="HCS7" s="145"/>
      <c r="HCT7" s="145"/>
      <c r="HCU7" s="145"/>
      <c r="HCV7" s="145"/>
      <c r="HCW7" s="145"/>
      <c r="HCX7" s="145"/>
      <c r="HCY7" s="145"/>
      <c r="HCZ7" s="145"/>
      <c r="HDA7" s="145"/>
      <c r="HDB7" s="145"/>
      <c r="HDC7" s="145"/>
      <c r="HDD7" s="145"/>
      <c r="HDE7" s="145"/>
      <c r="HDF7" s="145"/>
      <c r="HDG7" s="145"/>
      <c r="HDH7" s="145"/>
      <c r="HDI7" s="145"/>
      <c r="HDJ7" s="145"/>
      <c r="HDK7" s="145"/>
      <c r="HDL7" s="145"/>
      <c r="HDM7" s="145"/>
      <c r="HDN7" s="145"/>
      <c r="HDO7" s="145"/>
      <c r="HDP7" s="145"/>
      <c r="HDQ7" s="145"/>
      <c r="HDR7" s="145"/>
      <c r="HDS7" s="145"/>
      <c r="HDT7" s="145"/>
      <c r="HDU7" s="145"/>
      <c r="HDV7" s="145"/>
      <c r="HDW7" s="145"/>
      <c r="HDX7" s="145"/>
      <c r="HDY7" s="145"/>
      <c r="HDZ7" s="145"/>
      <c r="HEA7" s="145"/>
      <c r="HEB7" s="145"/>
      <c r="HEC7" s="145"/>
      <c r="HED7" s="145"/>
      <c r="HEE7" s="145"/>
      <c r="HEF7" s="145"/>
      <c r="HEG7" s="145"/>
      <c r="HEH7" s="145"/>
      <c r="HEI7" s="145"/>
      <c r="HEJ7" s="145"/>
      <c r="HEK7" s="145"/>
      <c r="HEL7" s="145"/>
      <c r="HEM7" s="145"/>
      <c r="HEN7" s="145"/>
      <c r="HEO7" s="145"/>
      <c r="HEP7" s="145"/>
      <c r="HEQ7" s="145"/>
      <c r="HER7" s="145"/>
      <c r="HES7" s="145"/>
      <c r="HET7" s="145"/>
      <c r="HEU7" s="145"/>
      <c r="HEV7" s="145"/>
      <c r="HEW7" s="145"/>
      <c r="HEX7" s="145"/>
      <c r="HEY7" s="145"/>
      <c r="HEZ7" s="145"/>
      <c r="HFA7" s="145"/>
      <c r="HFB7" s="145"/>
      <c r="HFC7" s="145"/>
      <c r="HFD7" s="145"/>
      <c r="HFE7" s="145"/>
      <c r="HFF7" s="145"/>
      <c r="HFG7" s="145"/>
      <c r="HFH7" s="145"/>
      <c r="HFI7" s="145"/>
      <c r="HFJ7" s="145"/>
      <c r="HFK7" s="145"/>
      <c r="HFL7" s="145"/>
      <c r="HFM7" s="145"/>
      <c r="HFN7" s="145"/>
      <c r="HFO7" s="145"/>
      <c r="HFP7" s="145"/>
      <c r="HFQ7" s="145"/>
      <c r="HFR7" s="145"/>
      <c r="HFS7" s="145"/>
      <c r="HFT7" s="145"/>
      <c r="HFU7" s="145"/>
      <c r="HFV7" s="145"/>
      <c r="HFW7" s="145"/>
      <c r="HFX7" s="145"/>
      <c r="HFY7" s="145"/>
      <c r="HFZ7" s="145"/>
      <c r="HGA7" s="145"/>
      <c r="HGB7" s="145"/>
      <c r="HGC7" s="145"/>
      <c r="HGD7" s="145"/>
      <c r="HGE7" s="145"/>
      <c r="HGF7" s="145"/>
      <c r="HGG7" s="145"/>
      <c r="HGH7" s="145"/>
      <c r="HGI7" s="145"/>
      <c r="HGJ7" s="145"/>
      <c r="HGK7" s="145"/>
      <c r="HGL7" s="145"/>
      <c r="HGM7" s="145"/>
      <c r="HGN7" s="145"/>
      <c r="HGO7" s="145"/>
      <c r="HGP7" s="145"/>
      <c r="HGQ7" s="145"/>
      <c r="HGR7" s="145"/>
      <c r="HGS7" s="145"/>
      <c r="HGT7" s="145"/>
      <c r="HGU7" s="145"/>
      <c r="HGV7" s="145"/>
      <c r="HGW7" s="145"/>
      <c r="HGX7" s="145"/>
      <c r="HGY7" s="145"/>
      <c r="HGZ7" s="145"/>
      <c r="HHA7" s="145"/>
      <c r="HHB7" s="145"/>
      <c r="HHC7" s="145"/>
      <c r="HHD7" s="145"/>
      <c r="HHE7" s="145"/>
      <c r="HHF7" s="145"/>
      <c r="HHG7" s="145"/>
      <c r="HHH7" s="145"/>
      <c r="HHI7" s="145"/>
      <c r="HHJ7" s="145"/>
      <c r="HHK7" s="145"/>
      <c r="HHL7" s="145"/>
      <c r="HHM7" s="145"/>
      <c r="HHN7" s="145"/>
      <c r="HHO7" s="145"/>
      <c r="HHP7" s="145"/>
      <c r="HHQ7" s="145"/>
      <c r="HHR7" s="145"/>
      <c r="HHS7" s="145"/>
      <c r="HHT7" s="145"/>
      <c r="HHU7" s="145"/>
      <c r="HHV7" s="145"/>
      <c r="HHW7" s="145"/>
      <c r="HHX7" s="145"/>
      <c r="HHY7" s="145"/>
      <c r="HHZ7" s="145"/>
      <c r="HIA7" s="145"/>
      <c r="HIB7" s="145"/>
      <c r="HIC7" s="145"/>
      <c r="HID7" s="145"/>
      <c r="HIE7" s="145"/>
      <c r="HIF7" s="145"/>
      <c r="HIG7" s="145"/>
      <c r="HIH7" s="145"/>
      <c r="HII7" s="145"/>
      <c r="HIJ7" s="145"/>
      <c r="HIK7" s="145"/>
      <c r="HIL7" s="145"/>
      <c r="HIM7" s="145"/>
      <c r="HIN7" s="145"/>
      <c r="HIO7" s="145"/>
      <c r="HIP7" s="145"/>
      <c r="HIQ7" s="145"/>
      <c r="HIR7" s="145"/>
      <c r="HIS7" s="145"/>
      <c r="HIT7" s="145"/>
      <c r="HIU7" s="145"/>
      <c r="HIV7" s="145"/>
      <c r="HIW7" s="145"/>
      <c r="HIX7" s="145"/>
      <c r="HIY7" s="145"/>
      <c r="HIZ7" s="145"/>
      <c r="HJA7" s="145"/>
      <c r="HJB7" s="145"/>
      <c r="HJC7" s="145"/>
      <c r="HJD7" s="145"/>
      <c r="HJE7" s="145"/>
      <c r="HJF7" s="145"/>
      <c r="HJG7" s="145"/>
      <c r="HJH7" s="145"/>
      <c r="HJI7" s="145"/>
      <c r="HJJ7" s="145"/>
      <c r="HJK7" s="145"/>
      <c r="HJL7" s="145"/>
      <c r="HJM7" s="145"/>
      <c r="HJN7" s="145"/>
      <c r="HJO7" s="145"/>
      <c r="HJP7" s="145"/>
      <c r="HJQ7" s="145"/>
      <c r="HJR7" s="145"/>
      <c r="HJS7" s="145"/>
      <c r="HJT7" s="145"/>
      <c r="HJU7" s="145"/>
      <c r="HJV7" s="145"/>
      <c r="HJW7" s="145"/>
      <c r="HJX7" s="145"/>
      <c r="HJY7" s="145"/>
      <c r="HJZ7" s="145"/>
      <c r="HKA7" s="145"/>
      <c r="HKB7" s="145"/>
      <c r="HKC7" s="145"/>
      <c r="HKD7" s="145"/>
      <c r="HKE7" s="145"/>
      <c r="HKF7" s="145"/>
      <c r="HKG7" s="145"/>
      <c r="HKH7" s="145"/>
      <c r="HKI7" s="145"/>
      <c r="HKJ7" s="145"/>
      <c r="HKK7" s="145"/>
      <c r="HKL7" s="145"/>
      <c r="HKM7" s="145"/>
      <c r="HKN7" s="145"/>
      <c r="HKO7" s="145"/>
      <c r="HKP7" s="145"/>
      <c r="HKQ7" s="145"/>
      <c r="HKR7" s="145"/>
      <c r="HKS7" s="145"/>
      <c r="HKT7" s="145"/>
      <c r="HKU7" s="145"/>
      <c r="HKV7" s="145"/>
      <c r="HKW7" s="145"/>
      <c r="HKX7" s="145"/>
      <c r="HKY7" s="145"/>
      <c r="HKZ7" s="145"/>
      <c r="HLA7" s="145"/>
      <c r="HLB7" s="145"/>
      <c r="HLC7" s="145"/>
      <c r="HLD7" s="145"/>
      <c r="HLE7" s="145"/>
      <c r="HLF7" s="145"/>
      <c r="HLG7" s="145"/>
      <c r="HLH7" s="145"/>
      <c r="HLI7" s="145"/>
      <c r="HLJ7" s="145"/>
      <c r="HLK7" s="145"/>
      <c r="HLL7" s="145"/>
      <c r="HLM7" s="145"/>
      <c r="HLN7" s="145"/>
      <c r="HLO7" s="145"/>
      <c r="HLP7" s="145"/>
      <c r="HLQ7" s="145"/>
      <c r="HLR7" s="145"/>
      <c r="HLS7" s="145"/>
      <c r="HLT7" s="145"/>
      <c r="HLU7" s="145"/>
      <c r="HLV7" s="145"/>
      <c r="HLW7" s="145"/>
      <c r="HLX7" s="145"/>
      <c r="HLY7" s="145"/>
      <c r="HLZ7" s="145"/>
      <c r="HMA7" s="145"/>
      <c r="HMB7" s="145"/>
      <c r="HMC7" s="145"/>
      <c r="HMD7" s="145"/>
      <c r="HME7" s="145"/>
      <c r="HMF7" s="145"/>
      <c r="HMG7" s="145"/>
      <c r="HMH7" s="145"/>
      <c r="HMI7" s="145"/>
      <c r="HMJ7" s="145"/>
      <c r="HMK7" s="145"/>
      <c r="HML7" s="145"/>
      <c r="HMM7" s="145"/>
      <c r="HMN7" s="145"/>
      <c r="HMO7" s="145"/>
      <c r="HMP7" s="145"/>
      <c r="HMQ7" s="145"/>
      <c r="HMR7" s="145"/>
      <c r="HMS7" s="145"/>
      <c r="HMT7" s="145"/>
      <c r="HMU7" s="145"/>
      <c r="HMV7" s="145"/>
      <c r="HMW7" s="145"/>
      <c r="HMX7" s="145"/>
      <c r="HMY7" s="145"/>
      <c r="HMZ7" s="145"/>
      <c r="HNA7" s="145"/>
      <c r="HNB7" s="145"/>
      <c r="HNC7" s="145"/>
      <c r="HND7" s="145"/>
      <c r="HNE7" s="145"/>
      <c r="HNF7" s="145"/>
      <c r="HNG7" s="145"/>
      <c r="HNH7" s="145"/>
      <c r="HNI7" s="145"/>
      <c r="HNJ7" s="145"/>
      <c r="HNK7" s="145"/>
      <c r="HNL7" s="145"/>
      <c r="HNM7" s="145"/>
      <c r="HNN7" s="145"/>
      <c r="HNO7" s="145"/>
      <c r="HNP7" s="145"/>
      <c r="HNQ7" s="145"/>
      <c r="HNR7" s="145"/>
      <c r="HNS7" s="145"/>
      <c r="HNT7" s="145"/>
      <c r="HNU7" s="145"/>
      <c r="HNV7" s="145"/>
      <c r="HNW7" s="145"/>
      <c r="HNX7" s="145"/>
      <c r="HNY7" s="145"/>
      <c r="HNZ7" s="145"/>
      <c r="HOA7" s="145"/>
      <c r="HOB7" s="145"/>
      <c r="HOC7" s="145"/>
      <c r="HOD7" s="145"/>
      <c r="HOE7" s="145"/>
      <c r="HOF7" s="145"/>
      <c r="HOG7" s="145"/>
      <c r="HOH7" s="145"/>
      <c r="HOI7" s="145"/>
      <c r="HOJ7" s="145"/>
      <c r="HOK7" s="145"/>
      <c r="HOL7" s="145"/>
      <c r="HOM7" s="145"/>
      <c r="HON7" s="145"/>
      <c r="HOO7" s="145"/>
      <c r="HOP7" s="145"/>
      <c r="HOQ7" s="145"/>
      <c r="HOR7" s="145"/>
      <c r="HOS7" s="145"/>
      <c r="HOT7" s="145"/>
      <c r="HOU7" s="145"/>
      <c r="HOV7" s="145"/>
      <c r="HOW7" s="145"/>
      <c r="HOX7" s="145"/>
      <c r="HOY7" s="145"/>
      <c r="HOZ7" s="145"/>
      <c r="HPA7" s="145"/>
      <c r="HPB7" s="145"/>
      <c r="HPC7" s="145"/>
      <c r="HPD7" s="145"/>
      <c r="HPE7" s="145"/>
      <c r="HPF7" s="145"/>
      <c r="HPG7" s="145"/>
      <c r="HPH7" s="145"/>
      <c r="HPI7" s="145"/>
      <c r="HPJ7" s="145"/>
      <c r="HPK7" s="145"/>
      <c r="HPL7" s="145"/>
      <c r="HPM7" s="145"/>
      <c r="HPN7" s="145"/>
      <c r="HPO7" s="145"/>
      <c r="HPP7" s="145"/>
      <c r="HPQ7" s="145"/>
      <c r="HPR7" s="145"/>
      <c r="HPS7" s="145"/>
      <c r="HPT7" s="145"/>
      <c r="HPU7" s="145"/>
      <c r="HPV7" s="145"/>
      <c r="HPW7" s="145"/>
      <c r="HPX7" s="145"/>
      <c r="HPY7" s="145"/>
      <c r="HPZ7" s="145"/>
      <c r="HQA7" s="145"/>
      <c r="HQB7" s="145"/>
      <c r="HQC7" s="145"/>
      <c r="HQD7" s="145"/>
      <c r="HQE7" s="145"/>
      <c r="HQF7" s="145"/>
      <c r="HQG7" s="145"/>
      <c r="HQH7" s="145"/>
      <c r="HQI7" s="145"/>
      <c r="HQJ7" s="145"/>
      <c r="HQK7" s="145"/>
      <c r="HQL7" s="145"/>
      <c r="HQM7" s="145"/>
      <c r="HQN7" s="145"/>
      <c r="HQO7" s="145"/>
      <c r="HQP7" s="145"/>
      <c r="HQQ7" s="145"/>
      <c r="HQR7" s="145"/>
      <c r="HQS7" s="145"/>
      <c r="HQT7" s="145"/>
      <c r="HQU7" s="145"/>
      <c r="HQV7" s="145"/>
      <c r="HQW7" s="145"/>
      <c r="HQX7" s="145"/>
      <c r="HQY7" s="145"/>
      <c r="HQZ7" s="145"/>
      <c r="HRA7" s="145"/>
      <c r="HRB7" s="145"/>
      <c r="HRC7" s="145"/>
      <c r="HRD7" s="145"/>
      <c r="HRE7" s="145"/>
      <c r="HRF7" s="145"/>
      <c r="HRG7" s="145"/>
      <c r="HRH7" s="145"/>
      <c r="HRI7" s="145"/>
      <c r="HRJ7" s="145"/>
      <c r="HRK7" s="145"/>
      <c r="HRL7" s="145"/>
      <c r="HRM7" s="145"/>
      <c r="HRN7" s="145"/>
      <c r="HRO7" s="145"/>
      <c r="HRP7" s="145"/>
      <c r="HRQ7" s="145"/>
      <c r="HRR7" s="145"/>
      <c r="HRS7" s="145"/>
      <c r="HRT7" s="145"/>
      <c r="HRU7" s="145"/>
      <c r="HRV7" s="145"/>
      <c r="HRW7" s="145"/>
      <c r="HRX7" s="145"/>
      <c r="HRY7" s="145"/>
      <c r="HRZ7" s="145"/>
      <c r="HSA7" s="145"/>
      <c r="HSB7" s="145"/>
      <c r="HSC7" s="145"/>
      <c r="HSD7" s="145"/>
      <c r="HSE7" s="145"/>
      <c r="HSF7" s="145"/>
      <c r="HSG7" s="145"/>
      <c r="HSH7" s="145"/>
      <c r="HSI7" s="145"/>
      <c r="HSJ7" s="145"/>
      <c r="HSK7" s="145"/>
      <c r="HSL7" s="145"/>
      <c r="HSM7" s="145"/>
      <c r="HSN7" s="145"/>
      <c r="HSO7" s="145"/>
      <c r="HSP7" s="145"/>
      <c r="HSQ7" s="145"/>
      <c r="HSR7" s="145"/>
      <c r="HSS7" s="145"/>
      <c r="HST7" s="145"/>
      <c r="HSU7" s="145"/>
      <c r="HSV7" s="145"/>
      <c r="HSW7" s="145"/>
      <c r="HSX7" s="145"/>
      <c r="HSY7" s="145"/>
      <c r="HSZ7" s="145"/>
      <c r="HTA7" s="145"/>
      <c r="HTB7" s="145"/>
      <c r="HTC7" s="145"/>
      <c r="HTD7" s="145"/>
      <c r="HTE7" s="145"/>
      <c r="HTF7" s="145"/>
      <c r="HTG7" s="145"/>
      <c r="HTH7" s="145"/>
      <c r="HTI7" s="145"/>
      <c r="HTJ7" s="145"/>
      <c r="HTK7" s="145"/>
      <c r="HTL7" s="145"/>
      <c r="HTM7" s="145"/>
      <c r="HTN7" s="145"/>
      <c r="HTO7" s="145"/>
      <c r="HTP7" s="145"/>
      <c r="HTQ7" s="145"/>
      <c r="HTR7" s="145"/>
      <c r="HTS7" s="145"/>
      <c r="HTT7" s="145"/>
      <c r="HTU7" s="145"/>
      <c r="HTV7" s="145"/>
      <c r="HTW7" s="145"/>
      <c r="HTX7" s="145"/>
      <c r="HTY7" s="145"/>
      <c r="HTZ7" s="145"/>
      <c r="HUA7" s="145"/>
      <c r="HUB7" s="145"/>
      <c r="HUC7" s="145"/>
      <c r="HUD7" s="145"/>
      <c r="HUE7" s="145"/>
      <c r="HUF7" s="145"/>
      <c r="HUG7" s="145"/>
      <c r="HUH7" s="145"/>
      <c r="HUI7" s="145"/>
      <c r="HUJ7" s="145"/>
      <c r="HUK7" s="145"/>
      <c r="HUL7" s="145"/>
      <c r="HUM7" s="145"/>
      <c r="HUN7" s="145"/>
      <c r="HUO7" s="145"/>
      <c r="HUP7" s="145"/>
      <c r="HUQ7" s="145"/>
      <c r="HUR7" s="145"/>
      <c r="HUS7" s="145"/>
      <c r="HUT7" s="145"/>
      <c r="HUU7" s="145"/>
      <c r="HUV7" s="145"/>
      <c r="HUW7" s="145"/>
      <c r="HUX7" s="145"/>
      <c r="HUY7" s="145"/>
      <c r="HUZ7" s="145"/>
      <c r="HVA7" s="145"/>
      <c r="HVB7" s="145"/>
      <c r="HVC7" s="145"/>
      <c r="HVD7" s="145"/>
      <c r="HVE7" s="145"/>
      <c r="HVF7" s="145"/>
      <c r="HVG7" s="145"/>
      <c r="HVH7" s="145"/>
      <c r="HVI7" s="145"/>
      <c r="HVJ7" s="145"/>
      <c r="HVK7" s="145"/>
      <c r="HVL7" s="145"/>
      <c r="HVM7" s="145"/>
      <c r="HVN7" s="145"/>
      <c r="HVO7" s="145"/>
      <c r="HVP7" s="145"/>
      <c r="HVQ7" s="145"/>
      <c r="HVR7" s="145"/>
      <c r="HVS7" s="145"/>
      <c r="HVT7" s="145"/>
      <c r="HVU7" s="145"/>
      <c r="HVV7" s="145"/>
      <c r="HVW7" s="145"/>
      <c r="HVX7" s="145"/>
      <c r="HVY7" s="145"/>
      <c r="HVZ7" s="145"/>
      <c r="HWA7" s="145"/>
      <c r="HWB7" s="145"/>
      <c r="HWC7" s="145"/>
      <c r="HWD7" s="145"/>
      <c r="HWE7" s="145"/>
      <c r="HWF7" s="145"/>
      <c r="HWG7" s="145"/>
      <c r="HWH7" s="145"/>
      <c r="HWI7" s="145"/>
      <c r="HWJ7" s="145"/>
      <c r="HWK7" s="145"/>
      <c r="HWL7" s="145"/>
      <c r="HWM7" s="145"/>
      <c r="HWN7" s="145"/>
      <c r="HWO7" s="145"/>
      <c r="HWP7" s="145"/>
      <c r="HWQ7" s="145"/>
      <c r="HWR7" s="145"/>
      <c r="HWS7" s="145"/>
      <c r="HWT7" s="145"/>
      <c r="HWU7" s="145"/>
      <c r="HWV7" s="145"/>
      <c r="HWW7" s="145"/>
      <c r="HWX7" s="145"/>
      <c r="HWY7" s="145"/>
      <c r="HWZ7" s="145"/>
      <c r="HXA7" s="145"/>
      <c r="HXB7" s="145"/>
      <c r="HXC7" s="145"/>
      <c r="HXD7" s="145"/>
      <c r="HXE7" s="145"/>
      <c r="HXF7" s="145"/>
      <c r="HXG7" s="145"/>
      <c r="HXH7" s="145"/>
      <c r="HXI7" s="145"/>
      <c r="HXJ7" s="145"/>
      <c r="HXK7" s="145"/>
      <c r="HXL7" s="145"/>
      <c r="HXM7" s="145"/>
      <c r="HXN7" s="145"/>
      <c r="HXO7" s="145"/>
      <c r="HXP7" s="145"/>
      <c r="HXQ7" s="145"/>
      <c r="HXR7" s="145"/>
      <c r="HXS7" s="145"/>
      <c r="HXT7" s="145"/>
      <c r="HXU7" s="145"/>
      <c r="HXV7" s="145"/>
      <c r="HXW7" s="145"/>
      <c r="HXX7" s="145"/>
      <c r="HXY7" s="145"/>
      <c r="HXZ7" s="145"/>
      <c r="HYA7" s="145"/>
      <c r="HYB7" s="145"/>
      <c r="HYC7" s="145"/>
      <c r="HYD7" s="145"/>
      <c r="HYE7" s="145"/>
      <c r="HYF7" s="145"/>
      <c r="HYG7" s="145"/>
      <c r="HYH7" s="145"/>
      <c r="HYI7" s="145"/>
      <c r="HYJ7" s="145"/>
      <c r="HYK7" s="145"/>
      <c r="HYL7" s="145"/>
      <c r="HYM7" s="145"/>
      <c r="HYN7" s="145"/>
      <c r="HYO7" s="145"/>
      <c r="HYP7" s="145"/>
      <c r="HYQ7" s="145"/>
      <c r="HYR7" s="145"/>
      <c r="HYS7" s="145"/>
      <c r="HYT7" s="145"/>
      <c r="HYU7" s="145"/>
      <c r="HYV7" s="145"/>
      <c r="HYW7" s="145"/>
      <c r="HYX7" s="145"/>
      <c r="HYY7" s="145"/>
      <c r="HYZ7" s="145"/>
      <c r="HZA7" s="145"/>
      <c r="HZB7" s="145"/>
      <c r="HZC7" s="145"/>
      <c r="HZD7" s="145"/>
      <c r="HZE7" s="145"/>
      <c r="HZF7" s="145"/>
      <c r="HZG7" s="145"/>
      <c r="HZH7" s="145"/>
      <c r="HZI7" s="145"/>
      <c r="HZJ7" s="145"/>
      <c r="HZK7" s="145"/>
      <c r="HZL7" s="145"/>
      <c r="HZM7" s="145"/>
      <c r="HZN7" s="145"/>
      <c r="HZO7" s="145"/>
      <c r="HZP7" s="145"/>
      <c r="HZQ7" s="145"/>
      <c r="HZR7" s="145"/>
      <c r="HZS7" s="145"/>
      <c r="HZT7" s="145"/>
      <c r="HZU7" s="145"/>
      <c r="HZV7" s="145"/>
      <c r="HZW7" s="145"/>
      <c r="HZX7" s="145"/>
      <c r="HZY7" s="145"/>
      <c r="HZZ7" s="145"/>
      <c r="IAA7" s="145"/>
      <c r="IAB7" s="145"/>
      <c r="IAC7" s="145"/>
      <c r="IAD7" s="145"/>
      <c r="IAE7" s="145"/>
      <c r="IAF7" s="145"/>
      <c r="IAG7" s="145"/>
      <c r="IAH7" s="145"/>
      <c r="IAI7" s="145"/>
      <c r="IAJ7" s="145"/>
      <c r="IAK7" s="145"/>
      <c r="IAL7" s="145"/>
      <c r="IAM7" s="145"/>
      <c r="IAN7" s="145"/>
      <c r="IAO7" s="145"/>
      <c r="IAP7" s="145"/>
      <c r="IAQ7" s="145"/>
      <c r="IAR7" s="145"/>
      <c r="IAS7" s="145"/>
      <c r="IAT7" s="145"/>
      <c r="IAU7" s="145"/>
      <c r="IAV7" s="145"/>
      <c r="IAW7" s="145"/>
      <c r="IAX7" s="145"/>
      <c r="IAY7" s="145"/>
      <c r="IAZ7" s="145"/>
      <c r="IBA7" s="145"/>
      <c r="IBB7" s="145"/>
      <c r="IBC7" s="145"/>
      <c r="IBD7" s="145"/>
      <c r="IBE7" s="145"/>
      <c r="IBF7" s="145"/>
      <c r="IBG7" s="145"/>
      <c r="IBH7" s="145"/>
      <c r="IBI7" s="145"/>
      <c r="IBJ7" s="145"/>
      <c r="IBK7" s="145"/>
      <c r="IBL7" s="145"/>
      <c r="IBM7" s="145"/>
      <c r="IBN7" s="145"/>
      <c r="IBO7" s="145"/>
      <c r="IBP7" s="145"/>
      <c r="IBQ7" s="145"/>
      <c r="IBR7" s="145"/>
      <c r="IBS7" s="145"/>
      <c r="IBT7" s="145"/>
      <c r="IBU7" s="145"/>
      <c r="IBV7" s="145"/>
      <c r="IBW7" s="145"/>
      <c r="IBX7" s="145"/>
      <c r="IBY7" s="145"/>
      <c r="IBZ7" s="145"/>
      <c r="ICA7" s="145"/>
      <c r="ICB7" s="145"/>
      <c r="ICC7" s="145"/>
      <c r="ICD7" s="145"/>
      <c r="ICE7" s="145"/>
      <c r="ICF7" s="145"/>
      <c r="ICG7" s="145"/>
      <c r="ICH7" s="145"/>
      <c r="ICI7" s="145"/>
      <c r="ICJ7" s="145"/>
      <c r="ICK7" s="145"/>
      <c r="ICL7" s="145"/>
      <c r="ICM7" s="145"/>
      <c r="ICN7" s="145"/>
      <c r="ICO7" s="145"/>
      <c r="ICP7" s="145"/>
      <c r="ICQ7" s="145"/>
      <c r="ICR7" s="145"/>
      <c r="ICS7" s="145"/>
      <c r="ICT7" s="145"/>
      <c r="ICU7" s="145"/>
      <c r="ICV7" s="145"/>
      <c r="ICW7" s="145"/>
      <c r="ICX7" s="145"/>
      <c r="ICY7" s="145"/>
      <c r="ICZ7" s="145"/>
      <c r="IDA7" s="145"/>
      <c r="IDB7" s="145"/>
      <c r="IDC7" s="145"/>
      <c r="IDD7" s="145"/>
      <c r="IDE7" s="145"/>
      <c r="IDF7" s="145"/>
      <c r="IDG7" s="145"/>
      <c r="IDH7" s="145"/>
      <c r="IDI7" s="145"/>
      <c r="IDJ7" s="145"/>
      <c r="IDK7" s="145"/>
      <c r="IDL7" s="145"/>
      <c r="IDM7" s="145"/>
      <c r="IDN7" s="145"/>
      <c r="IDO7" s="145"/>
      <c r="IDP7" s="145"/>
      <c r="IDQ7" s="145"/>
      <c r="IDR7" s="145"/>
      <c r="IDS7" s="145"/>
      <c r="IDT7" s="145"/>
      <c r="IDU7" s="145"/>
      <c r="IDV7" s="145"/>
      <c r="IDW7" s="145"/>
      <c r="IDX7" s="145"/>
      <c r="IDY7" s="145"/>
      <c r="IDZ7" s="145"/>
      <c r="IEA7" s="145"/>
      <c r="IEB7" s="145"/>
      <c r="IEC7" s="145"/>
      <c r="IED7" s="145"/>
      <c r="IEE7" s="145"/>
      <c r="IEF7" s="145"/>
      <c r="IEG7" s="145"/>
      <c r="IEH7" s="145"/>
      <c r="IEI7" s="145"/>
      <c r="IEJ7" s="145"/>
      <c r="IEK7" s="145"/>
      <c r="IEL7" s="145"/>
      <c r="IEM7" s="145"/>
      <c r="IEN7" s="145"/>
      <c r="IEO7" s="145"/>
      <c r="IEP7" s="145"/>
      <c r="IEQ7" s="145"/>
      <c r="IER7" s="145"/>
      <c r="IES7" s="145"/>
      <c r="IET7" s="145"/>
      <c r="IEU7" s="145"/>
      <c r="IEV7" s="145"/>
      <c r="IEW7" s="145"/>
      <c r="IEX7" s="145"/>
      <c r="IEY7" s="145"/>
      <c r="IEZ7" s="145"/>
      <c r="IFA7" s="145"/>
      <c r="IFB7" s="145"/>
      <c r="IFC7" s="145"/>
      <c r="IFD7" s="145"/>
      <c r="IFE7" s="145"/>
      <c r="IFF7" s="145"/>
      <c r="IFG7" s="145"/>
      <c r="IFH7" s="145"/>
      <c r="IFI7" s="145"/>
      <c r="IFJ7" s="145"/>
      <c r="IFK7" s="145"/>
      <c r="IFL7" s="145"/>
      <c r="IFM7" s="145"/>
      <c r="IFN7" s="145"/>
      <c r="IFO7" s="145"/>
      <c r="IFP7" s="145"/>
      <c r="IFQ7" s="145"/>
      <c r="IFR7" s="145"/>
      <c r="IFS7" s="145"/>
      <c r="IFT7" s="145"/>
      <c r="IFU7" s="145"/>
      <c r="IFV7" s="145"/>
      <c r="IFW7" s="145"/>
      <c r="IFX7" s="145"/>
      <c r="IFY7" s="145"/>
      <c r="IFZ7" s="145"/>
      <c r="IGA7" s="145"/>
      <c r="IGB7" s="145"/>
      <c r="IGC7" s="145"/>
      <c r="IGD7" s="145"/>
      <c r="IGE7" s="145"/>
      <c r="IGF7" s="145"/>
      <c r="IGG7" s="145"/>
      <c r="IGH7" s="145"/>
      <c r="IGI7" s="145"/>
      <c r="IGJ7" s="145"/>
      <c r="IGK7" s="145"/>
      <c r="IGL7" s="145"/>
      <c r="IGM7" s="145"/>
      <c r="IGN7" s="145"/>
      <c r="IGO7" s="145"/>
      <c r="IGP7" s="145"/>
      <c r="IGQ7" s="145"/>
      <c r="IGR7" s="145"/>
      <c r="IGS7" s="145"/>
      <c r="IGT7" s="145"/>
      <c r="IGU7" s="145"/>
      <c r="IGV7" s="145"/>
      <c r="IGW7" s="145"/>
      <c r="IGX7" s="145"/>
      <c r="IGY7" s="145"/>
      <c r="IGZ7" s="145"/>
      <c r="IHA7" s="145"/>
      <c r="IHB7" s="145"/>
      <c r="IHC7" s="145"/>
      <c r="IHD7" s="145"/>
      <c r="IHE7" s="145"/>
      <c r="IHF7" s="145"/>
      <c r="IHG7" s="145"/>
      <c r="IHH7" s="145"/>
      <c r="IHI7" s="145"/>
      <c r="IHJ7" s="145"/>
      <c r="IHK7" s="145"/>
      <c r="IHL7" s="145"/>
      <c r="IHM7" s="145"/>
      <c r="IHN7" s="145"/>
      <c r="IHO7" s="145"/>
      <c r="IHP7" s="145"/>
      <c r="IHQ7" s="145"/>
      <c r="IHR7" s="145"/>
      <c r="IHS7" s="145"/>
      <c r="IHT7" s="145"/>
      <c r="IHU7" s="145"/>
      <c r="IHV7" s="145"/>
      <c r="IHW7" s="145"/>
      <c r="IHX7" s="145"/>
      <c r="IHY7" s="145"/>
      <c r="IHZ7" s="145"/>
      <c r="IIA7" s="145"/>
      <c r="IIB7" s="145"/>
      <c r="IIC7" s="145"/>
      <c r="IID7" s="145"/>
      <c r="IIE7" s="145"/>
      <c r="IIF7" s="145"/>
      <c r="IIG7" s="145"/>
      <c r="IIH7" s="145"/>
      <c r="III7" s="145"/>
      <c r="IIJ7" s="145"/>
      <c r="IIK7" s="145"/>
      <c r="IIL7" s="145"/>
      <c r="IIM7" s="145"/>
      <c r="IIN7" s="145"/>
      <c r="IIO7" s="145"/>
      <c r="IIP7" s="145"/>
      <c r="IIQ7" s="145"/>
      <c r="IIR7" s="145"/>
      <c r="IIS7" s="145"/>
      <c r="IIT7" s="145"/>
      <c r="IIU7" s="145"/>
      <c r="IIV7" s="145"/>
      <c r="IIW7" s="145"/>
      <c r="IIX7" s="145"/>
      <c r="IIY7" s="145"/>
      <c r="IIZ7" s="145"/>
      <c r="IJA7" s="145"/>
      <c r="IJB7" s="145"/>
      <c r="IJC7" s="145"/>
      <c r="IJD7" s="145"/>
      <c r="IJE7" s="145"/>
      <c r="IJF7" s="145"/>
      <c r="IJG7" s="145"/>
      <c r="IJH7" s="145"/>
      <c r="IJI7" s="145"/>
      <c r="IJJ7" s="145"/>
      <c r="IJK7" s="145"/>
      <c r="IJL7" s="145"/>
      <c r="IJM7" s="145"/>
      <c r="IJN7" s="145"/>
      <c r="IJO7" s="145"/>
      <c r="IJP7" s="145"/>
      <c r="IJQ7" s="145"/>
      <c r="IJR7" s="145"/>
      <c r="IJS7" s="145"/>
      <c r="IJT7" s="145"/>
      <c r="IJU7" s="145"/>
      <c r="IJV7" s="145"/>
      <c r="IJW7" s="145"/>
      <c r="IJX7" s="145"/>
      <c r="IJY7" s="145"/>
      <c r="IJZ7" s="145"/>
      <c r="IKA7" s="145"/>
      <c r="IKB7" s="145"/>
      <c r="IKC7" s="145"/>
      <c r="IKD7" s="145"/>
      <c r="IKE7" s="145"/>
      <c r="IKF7" s="145"/>
      <c r="IKG7" s="145"/>
      <c r="IKH7" s="145"/>
      <c r="IKI7" s="145"/>
      <c r="IKJ7" s="145"/>
      <c r="IKK7" s="145"/>
      <c r="IKL7" s="145"/>
      <c r="IKM7" s="145"/>
      <c r="IKN7" s="145"/>
      <c r="IKO7" s="145"/>
      <c r="IKP7" s="145"/>
      <c r="IKQ7" s="145"/>
      <c r="IKR7" s="145"/>
      <c r="IKS7" s="145"/>
      <c r="IKT7" s="145"/>
      <c r="IKU7" s="145"/>
      <c r="IKV7" s="145"/>
      <c r="IKW7" s="145"/>
      <c r="IKX7" s="145"/>
      <c r="IKY7" s="145"/>
      <c r="IKZ7" s="145"/>
      <c r="ILA7" s="145"/>
      <c r="ILB7" s="145"/>
      <c r="ILC7" s="145"/>
      <c r="ILD7" s="145"/>
      <c r="ILE7" s="145"/>
      <c r="ILF7" s="145"/>
      <c r="ILG7" s="145"/>
      <c r="ILH7" s="145"/>
      <c r="ILI7" s="145"/>
      <c r="ILJ7" s="145"/>
      <c r="ILK7" s="145"/>
      <c r="ILL7" s="145"/>
      <c r="ILM7" s="145"/>
      <c r="ILN7" s="145"/>
      <c r="ILO7" s="145"/>
      <c r="ILP7" s="145"/>
      <c r="ILQ7" s="145"/>
      <c r="ILR7" s="145"/>
      <c r="ILS7" s="145"/>
      <c r="ILT7" s="145"/>
      <c r="ILU7" s="145"/>
      <c r="ILV7" s="145"/>
      <c r="ILW7" s="145"/>
      <c r="ILX7" s="145"/>
      <c r="ILY7" s="145"/>
      <c r="ILZ7" s="145"/>
      <c r="IMA7" s="145"/>
      <c r="IMB7" s="145"/>
      <c r="IMC7" s="145"/>
      <c r="IMD7" s="145"/>
      <c r="IME7" s="145"/>
      <c r="IMF7" s="145"/>
      <c r="IMG7" s="145"/>
      <c r="IMH7" s="145"/>
      <c r="IMI7" s="145"/>
      <c r="IMJ7" s="145"/>
      <c r="IMK7" s="145"/>
      <c r="IML7" s="145"/>
      <c r="IMM7" s="145"/>
      <c r="IMN7" s="145"/>
      <c r="IMO7" s="145"/>
      <c r="IMP7" s="145"/>
      <c r="IMQ7" s="145"/>
      <c r="IMR7" s="145"/>
      <c r="IMS7" s="145"/>
      <c r="IMT7" s="145"/>
      <c r="IMU7" s="145"/>
      <c r="IMV7" s="145"/>
      <c r="IMW7" s="145"/>
      <c r="IMX7" s="145"/>
      <c r="IMY7" s="145"/>
      <c r="IMZ7" s="145"/>
      <c r="INA7" s="145"/>
      <c r="INB7" s="145"/>
      <c r="INC7" s="145"/>
      <c r="IND7" s="145"/>
      <c r="INE7" s="145"/>
      <c r="INF7" s="145"/>
      <c r="ING7" s="145"/>
      <c r="INH7" s="145"/>
      <c r="INI7" s="145"/>
      <c r="INJ7" s="145"/>
      <c r="INK7" s="145"/>
      <c r="INL7" s="145"/>
      <c r="INM7" s="145"/>
      <c r="INN7" s="145"/>
      <c r="INO7" s="145"/>
      <c r="INP7" s="145"/>
      <c r="INQ7" s="145"/>
      <c r="INR7" s="145"/>
      <c r="INS7" s="145"/>
      <c r="INT7" s="145"/>
      <c r="INU7" s="145"/>
      <c r="INV7" s="145"/>
      <c r="INW7" s="145"/>
      <c r="INX7" s="145"/>
      <c r="INY7" s="145"/>
      <c r="INZ7" s="145"/>
      <c r="IOA7" s="145"/>
      <c r="IOB7" s="145"/>
      <c r="IOC7" s="145"/>
      <c r="IOD7" s="145"/>
      <c r="IOE7" s="145"/>
      <c r="IOF7" s="145"/>
      <c r="IOG7" s="145"/>
      <c r="IOH7" s="145"/>
      <c r="IOI7" s="145"/>
      <c r="IOJ7" s="145"/>
      <c r="IOK7" s="145"/>
      <c r="IOL7" s="145"/>
      <c r="IOM7" s="145"/>
      <c r="ION7" s="145"/>
      <c r="IOO7" s="145"/>
      <c r="IOP7" s="145"/>
      <c r="IOQ7" s="145"/>
      <c r="IOR7" s="145"/>
      <c r="IOS7" s="145"/>
      <c r="IOT7" s="145"/>
      <c r="IOU7" s="145"/>
      <c r="IOV7" s="145"/>
      <c r="IOW7" s="145"/>
      <c r="IOX7" s="145"/>
      <c r="IOY7" s="145"/>
      <c r="IOZ7" s="145"/>
      <c r="IPA7" s="145"/>
      <c r="IPB7" s="145"/>
      <c r="IPC7" s="145"/>
      <c r="IPD7" s="145"/>
      <c r="IPE7" s="145"/>
      <c r="IPF7" s="145"/>
      <c r="IPG7" s="145"/>
      <c r="IPH7" s="145"/>
      <c r="IPI7" s="145"/>
      <c r="IPJ7" s="145"/>
      <c r="IPK7" s="145"/>
      <c r="IPL7" s="145"/>
      <c r="IPM7" s="145"/>
      <c r="IPN7" s="145"/>
      <c r="IPO7" s="145"/>
      <c r="IPP7" s="145"/>
      <c r="IPQ7" s="145"/>
      <c r="IPR7" s="145"/>
      <c r="IPS7" s="145"/>
      <c r="IPT7" s="145"/>
      <c r="IPU7" s="145"/>
      <c r="IPV7" s="145"/>
      <c r="IPW7" s="145"/>
      <c r="IPX7" s="145"/>
      <c r="IPY7" s="145"/>
      <c r="IPZ7" s="145"/>
      <c r="IQA7" s="145"/>
      <c r="IQB7" s="145"/>
      <c r="IQC7" s="145"/>
      <c r="IQD7" s="145"/>
      <c r="IQE7" s="145"/>
      <c r="IQF7" s="145"/>
      <c r="IQG7" s="145"/>
      <c r="IQH7" s="145"/>
      <c r="IQI7" s="145"/>
      <c r="IQJ7" s="145"/>
      <c r="IQK7" s="145"/>
      <c r="IQL7" s="145"/>
      <c r="IQM7" s="145"/>
      <c r="IQN7" s="145"/>
      <c r="IQO7" s="145"/>
      <c r="IQP7" s="145"/>
      <c r="IQQ7" s="145"/>
      <c r="IQR7" s="145"/>
      <c r="IQS7" s="145"/>
      <c r="IQT7" s="145"/>
      <c r="IQU7" s="145"/>
      <c r="IQV7" s="145"/>
      <c r="IQW7" s="145"/>
      <c r="IQX7" s="145"/>
      <c r="IQY7" s="145"/>
      <c r="IQZ7" s="145"/>
      <c r="IRA7" s="145"/>
      <c r="IRB7" s="145"/>
      <c r="IRC7" s="145"/>
      <c r="IRD7" s="145"/>
      <c r="IRE7" s="145"/>
      <c r="IRF7" s="145"/>
      <c r="IRG7" s="145"/>
      <c r="IRH7" s="145"/>
      <c r="IRI7" s="145"/>
      <c r="IRJ7" s="145"/>
      <c r="IRK7" s="145"/>
      <c r="IRL7" s="145"/>
      <c r="IRM7" s="145"/>
      <c r="IRN7" s="145"/>
      <c r="IRO7" s="145"/>
      <c r="IRP7" s="145"/>
      <c r="IRQ7" s="145"/>
      <c r="IRR7" s="145"/>
      <c r="IRS7" s="145"/>
      <c r="IRT7" s="145"/>
      <c r="IRU7" s="145"/>
      <c r="IRV7" s="145"/>
      <c r="IRW7" s="145"/>
      <c r="IRX7" s="145"/>
      <c r="IRY7" s="145"/>
      <c r="IRZ7" s="145"/>
      <c r="ISA7" s="145"/>
      <c r="ISB7" s="145"/>
      <c r="ISC7" s="145"/>
      <c r="ISD7" s="145"/>
      <c r="ISE7" s="145"/>
      <c r="ISF7" s="145"/>
      <c r="ISG7" s="145"/>
      <c r="ISH7" s="145"/>
      <c r="ISI7" s="145"/>
      <c r="ISJ7" s="145"/>
      <c r="ISK7" s="145"/>
      <c r="ISL7" s="145"/>
      <c r="ISM7" s="145"/>
      <c r="ISN7" s="145"/>
      <c r="ISO7" s="145"/>
      <c r="ISP7" s="145"/>
      <c r="ISQ7" s="145"/>
      <c r="ISR7" s="145"/>
      <c r="ISS7" s="145"/>
      <c r="IST7" s="145"/>
      <c r="ISU7" s="145"/>
      <c r="ISV7" s="145"/>
      <c r="ISW7" s="145"/>
      <c r="ISX7" s="145"/>
      <c r="ISY7" s="145"/>
      <c r="ISZ7" s="145"/>
      <c r="ITA7" s="145"/>
      <c r="ITB7" s="145"/>
      <c r="ITC7" s="145"/>
      <c r="ITD7" s="145"/>
      <c r="ITE7" s="145"/>
      <c r="ITF7" s="145"/>
      <c r="ITG7" s="145"/>
      <c r="ITH7" s="145"/>
      <c r="ITI7" s="145"/>
      <c r="ITJ7" s="145"/>
      <c r="ITK7" s="145"/>
      <c r="ITL7" s="145"/>
      <c r="ITM7" s="145"/>
      <c r="ITN7" s="145"/>
      <c r="ITO7" s="145"/>
      <c r="ITP7" s="145"/>
      <c r="ITQ7" s="145"/>
      <c r="ITR7" s="145"/>
      <c r="ITS7" s="145"/>
      <c r="ITT7" s="145"/>
      <c r="ITU7" s="145"/>
      <c r="ITV7" s="145"/>
      <c r="ITW7" s="145"/>
      <c r="ITX7" s="145"/>
      <c r="ITY7" s="145"/>
      <c r="ITZ7" s="145"/>
      <c r="IUA7" s="145"/>
      <c r="IUB7" s="145"/>
      <c r="IUC7" s="145"/>
      <c r="IUD7" s="145"/>
      <c r="IUE7" s="145"/>
      <c r="IUF7" s="145"/>
      <c r="IUG7" s="145"/>
      <c r="IUH7" s="145"/>
      <c r="IUI7" s="145"/>
      <c r="IUJ7" s="145"/>
      <c r="IUK7" s="145"/>
      <c r="IUL7" s="145"/>
      <c r="IUM7" s="145"/>
      <c r="IUN7" s="145"/>
      <c r="IUO7" s="145"/>
      <c r="IUP7" s="145"/>
      <c r="IUQ7" s="145"/>
      <c r="IUR7" s="145"/>
      <c r="IUS7" s="145"/>
      <c r="IUT7" s="145"/>
      <c r="IUU7" s="145"/>
      <c r="IUV7" s="145"/>
      <c r="IUW7" s="145"/>
      <c r="IUX7" s="145"/>
      <c r="IUY7" s="145"/>
      <c r="IUZ7" s="145"/>
      <c r="IVA7" s="145"/>
      <c r="IVB7" s="145"/>
      <c r="IVC7" s="145"/>
      <c r="IVD7" s="145"/>
      <c r="IVE7" s="145"/>
      <c r="IVF7" s="145"/>
      <c r="IVG7" s="145"/>
      <c r="IVH7" s="145"/>
      <c r="IVI7" s="145"/>
      <c r="IVJ7" s="145"/>
      <c r="IVK7" s="145"/>
      <c r="IVL7" s="145"/>
      <c r="IVM7" s="145"/>
      <c r="IVN7" s="145"/>
      <c r="IVO7" s="145"/>
      <c r="IVP7" s="145"/>
      <c r="IVQ7" s="145"/>
      <c r="IVR7" s="145"/>
      <c r="IVS7" s="145"/>
      <c r="IVT7" s="145"/>
      <c r="IVU7" s="145"/>
      <c r="IVV7" s="145"/>
      <c r="IVW7" s="145"/>
      <c r="IVX7" s="145"/>
      <c r="IVY7" s="145"/>
      <c r="IVZ7" s="145"/>
      <c r="IWA7" s="145"/>
      <c r="IWB7" s="145"/>
      <c r="IWC7" s="145"/>
      <c r="IWD7" s="145"/>
      <c r="IWE7" s="145"/>
      <c r="IWF7" s="145"/>
      <c r="IWG7" s="145"/>
      <c r="IWH7" s="145"/>
      <c r="IWI7" s="145"/>
      <c r="IWJ7" s="145"/>
      <c r="IWK7" s="145"/>
      <c r="IWL7" s="145"/>
      <c r="IWM7" s="145"/>
      <c r="IWN7" s="145"/>
      <c r="IWO7" s="145"/>
      <c r="IWP7" s="145"/>
      <c r="IWQ7" s="145"/>
      <c r="IWR7" s="145"/>
      <c r="IWS7" s="145"/>
      <c r="IWT7" s="145"/>
      <c r="IWU7" s="145"/>
      <c r="IWV7" s="145"/>
      <c r="IWW7" s="145"/>
      <c r="IWX7" s="145"/>
      <c r="IWY7" s="145"/>
      <c r="IWZ7" s="145"/>
      <c r="IXA7" s="145"/>
      <c r="IXB7" s="145"/>
      <c r="IXC7" s="145"/>
      <c r="IXD7" s="145"/>
      <c r="IXE7" s="145"/>
      <c r="IXF7" s="145"/>
      <c r="IXG7" s="145"/>
      <c r="IXH7" s="145"/>
      <c r="IXI7" s="145"/>
      <c r="IXJ7" s="145"/>
      <c r="IXK7" s="145"/>
      <c r="IXL7" s="145"/>
      <c r="IXM7" s="145"/>
      <c r="IXN7" s="145"/>
      <c r="IXO7" s="145"/>
      <c r="IXP7" s="145"/>
      <c r="IXQ7" s="145"/>
      <c r="IXR7" s="145"/>
      <c r="IXS7" s="145"/>
      <c r="IXT7" s="145"/>
      <c r="IXU7" s="145"/>
      <c r="IXV7" s="145"/>
      <c r="IXW7" s="145"/>
      <c r="IXX7" s="145"/>
      <c r="IXY7" s="145"/>
      <c r="IXZ7" s="145"/>
      <c r="IYA7" s="145"/>
      <c r="IYB7" s="145"/>
      <c r="IYC7" s="145"/>
      <c r="IYD7" s="145"/>
      <c r="IYE7" s="145"/>
      <c r="IYF7" s="145"/>
      <c r="IYG7" s="145"/>
      <c r="IYH7" s="145"/>
      <c r="IYI7" s="145"/>
      <c r="IYJ7" s="145"/>
      <c r="IYK7" s="145"/>
      <c r="IYL7" s="145"/>
      <c r="IYM7" s="145"/>
      <c r="IYN7" s="145"/>
      <c r="IYO7" s="145"/>
      <c r="IYP7" s="145"/>
      <c r="IYQ7" s="145"/>
      <c r="IYR7" s="145"/>
      <c r="IYS7" s="145"/>
      <c r="IYT7" s="145"/>
      <c r="IYU7" s="145"/>
      <c r="IYV7" s="145"/>
      <c r="IYW7" s="145"/>
      <c r="IYX7" s="145"/>
      <c r="IYY7" s="145"/>
      <c r="IYZ7" s="145"/>
      <c r="IZA7" s="145"/>
      <c r="IZB7" s="145"/>
      <c r="IZC7" s="145"/>
      <c r="IZD7" s="145"/>
      <c r="IZE7" s="145"/>
      <c r="IZF7" s="145"/>
      <c r="IZG7" s="145"/>
      <c r="IZH7" s="145"/>
      <c r="IZI7" s="145"/>
      <c r="IZJ7" s="145"/>
      <c r="IZK7" s="145"/>
      <c r="IZL7" s="145"/>
      <c r="IZM7" s="145"/>
      <c r="IZN7" s="145"/>
      <c r="IZO7" s="145"/>
      <c r="IZP7" s="145"/>
      <c r="IZQ7" s="145"/>
      <c r="IZR7" s="145"/>
      <c r="IZS7" s="145"/>
      <c r="IZT7" s="145"/>
      <c r="IZU7" s="145"/>
      <c r="IZV7" s="145"/>
      <c r="IZW7" s="145"/>
      <c r="IZX7" s="145"/>
      <c r="IZY7" s="145"/>
      <c r="IZZ7" s="145"/>
      <c r="JAA7" s="145"/>
      <c r="JAB7" s="145"/>
      <c r="JAC7" s="145"/>
      <c r="JAD7" s="145"/>
      <c r="JAE7" s="145"/>
      <c r="JAF7" s="145"/>
      <c r="JAG7" s="145"/>
      <c r="JAH7" s="145"/>
      <c r="JAI7" s="145"/>
      <c r="JAJ7" s="145"/>
      <c r="JAK7" s="145"/>
      <c r="JAL7" s="145"/>
      <c r="JAM7" s="145"/>
      <c r="JAN7" s="145"/>
      <c r="JAO7" s="145"/>
      <c r="JAP7" s="145"/>
      <c r="JAQ7" s="145"/>
      <c r="JAR7" s="145"/>
      <c r="JAS7" s="145"/>
      <c r="JAT7" s="145"/>
      <c r="JAU7" s="145"/>
      <c r="JAV7" s="145"/>
      <c r="JAW7" s="145"/>
      <c r="JAX7" s="145"/>
      <c r="JAY7" s="145"/>
      <c r="JAZ7" s="145"/>
      <c r="JBA7" s="145"/>
      <c r="JBB7" s="145"/>
      <c r="JBC7" s="145"/>
      <c r="JBD7" s="145"/>
      <c r="JBE7" s="145"/>
      <c r="JBF7" s="145"/>
      <c r="JBG7" s="145"/>
      <c r="JBH7" s="145"/>
      <c r="JBI7" s="145"/>
      <c r="JBJ7" s="145"/>
      <c r="JBK7" s="145"/>
      <c r="JBL7" s="145"/>
      <c r="JBM7" s="145"/>
      <c r="JBN7" s="145"/>
      <c r="JBO7" s="145"/>
      <c r="JBP7" s="145"/>
      <c r="JBQ7" s="145"/>
      <c r="JBR7" s="145"/>
      <c r="JBS7" s="145"/>
      <c r="JBT7" s="145"/>
      <c r="JBU7" s="145"/>
      <c r="JBV7" s="145"/>
      <c r="JBW7" s="145"/>
      <c r="JBX7" s="145"/>
      <c r="JBY7" s="145"/>
      <c r="JBZ7" s="145"/>
      <c r="JCA7" s="145"/>
      <c r="JCB7" s="145"/>
      <c r="JCC7" s="145"/>
      <c r="JCD7" s="145"/>
      <c r="JCE7" s="145"/>
      <c r="JCF7" s="145"/>
      <c r="JCG7" s="145"/>
      <c r="JCH7" s="145"/>
      <c r="JCI7" s="145"/>
      <c r="JCJ7" s="145"/>
      <c r="JCK7" s="145"/>
      <c r="JCL7" s="145"/>
      <c r="JCM7" s="145"/>
      <c r="JCN7" s="145"/>
      <c r="JCO7" s="145"/>
      <c r="JCP7" s="145"/>
      <c r="JCQ7" s="145"/>
      <c r="JCR7" s="145"/>
      <c r="JCS7" s="145"/>
      <c r="JCT7" s="145"/>
      <c r="JCU7" s="145"/>
      <c r="JCV7" s="145"/>
      <c r="JCW7" s="145"/>
      <c r="JCX7" s="145"/>
      <c r="JCY7" s="145"/>
      <c r="JCZ7" s="145"/>
      <c r="JDA7" s="145"/>
      <c r="JDB7" s="145"/>
      <c r="JDC7" s="145"/>
      <c r="JDD7" s="145"/>
      <c r="JDE7" s="145"/>
      <c r="JDF7" s="145"/>
      <c r="JDG7" s="145"/>
      <c r="JDH7" s="145"/>
      <c r="JDI7" s="145"/>
      <c r="JDJ7" s="145"/>
      <c r="JDK7" s="145"/>
      <c r="JDL7" s="145"/>
      <c r="JDM7" s="145"/>
      <c r="JDN7" s="145"/>
      <c r="JDO7" s="145"/>
      <c r="JDP7" s="145"/>
      <c r="JDQ7" s="145"/>
      <c r="JDR7" s="145"/>
      <c r="JDS7" s="145"/>
      <c r="JDT7" s="145"/>
      <c r="JDU7" s="145"/>
      <c r="JDV7" s="145"/>
      <c r="JDW7" s="145"/>
      <c r="JDX7" s="145"/>
      <c r="JDY7" s="145"/>
      <c r="JDZ7" s="145"/>
      <c r="JEA7" s="145"/>
      <c r="JEB7" s="145"/>
      <c r="JEC7" s="145"/>
      <c r="JED7" s="145"/>
      <c r="JEE7" s="145"/>
      <c r="JEF7" s="145"/>
      <c r="JEG7" s="145"/>
      <c r="JEH7" s="145"/>
      <c r="JEI7" s="145"/>
      <c r="JEJ7" s="145"/>
      <c r="JEK7" s="145"/>
      <c r="JEL7" s="145"/>
      <c r="JEM7" s="145"/>
      <c r="JEN7" s="145"/>
      <c r="JEO7" s="145"/>
      <c r="JEP7" s="145"/>
      <c r="JEQ7" s="145"/>
      <c r="JER7" s="145"/>
      <c r="JES7" s="145"/>
      <c r="JET7" s="145"/>
      <c r="JEU7" s="145"/>
      <c r="JEV7" s="145"/>
      <c r="JEW7" s="145"/>
      <c r="JEX7" s="145"/>
      <c r="JEY7" s="145"/>
      <c r="JEZ7" s="145"/>
      <c r="JFA7" s="145"/>
      <c r="JFB7" s="145"/>
      <c r="JFC7" s="145"/>
      <c r="JFD7" s="145"/>
      <c r="JFE7" s="145"/>
      <c r="JFF7" s="145"/>
      <c r="JFG7" s="145"/>
      <c r="JFH7" s="145"/>
      <c r="JFI7" s="145"/>
      <c r="JFJ7" s="145"/>
      <c r="JFK7" s="145"/>
      <c r="JFL7" s="145"/>
      <c r="JFM7" s="145"/>
      <c r="JFN7" s="145"/>
      <c r="JFO7" s="145"/>
      <c r="JFP7" s="145"/>
      <c r="JFQ7" s="145"/>
      <c r="JFR7" s="145"/>
      <c r="JFS7" s="145"/>
      <c r="JFT7" s="145"/>
      <c r="JFU7" s="145"/>
      <c r="JFV7" s="145"/>
      <c r="JFW7" s="145"/>
      <c r="JFX7" s="145"/>
      <c r="JFY7" s="145"/>
      <c r="JFZ7" s="145"/>
      <c r="JGA7" s="145"/>
      <c r="JGB7" s="145"/>
      <c r="JGC7" s="145"/>
      <c r="JGD7" s="145"/>
      <c r="JGE7" s="145"/>
      <c r="JGF7" s="145"/>
      <c r="JGG7" s="145"/>
      <c r="JGH7" s="145"/>
      <c r="JGI7" s="145"/>
      <c r="JGJ7" s="145"/>
      <c r="JGK7" s="145"/>
      <c r="JGL7" s="145"/>
      <c r="JGM7" s="145"/>
      <c r="JGN7" s="145"/>
      <c r="JGO7" s="145"/>
      <c r="JGP7" s="145"/>
      <c r="JGQ7" s="145"/>
      <c r="JGR7" s="145"/>
      <c r="JGS7" s="145"/>
      <c r="JGT7" s="145"/>
      <c r="JGU7" s="145"/>
      <c r="JGV7" s="145"/>
      <c r="JGW7" s="145"/>
      <c r="JGX7" s="145"/>
      <c r="JGY7" s="145"/>
      <c r="JGZ7" s="145"/>
      <c r="JHA7" s="145"/>
      <c r="JHB7" s="145"/>
      <c r="JHC7" s="145"/>
      <c r="JHD7" s="145"/>
      <c r="JHE7" s="145"/>
      <c r="JHF7" s="145"/>
      <c r="JHG7" s="145"/>
      <c r="JHH7" s="145"/>
      <c r="JHI7" s="145"/>
      <c r="JHJ7" s="145"/>
      <c r="JHK7" s="145"/>
      <c r="JHL7" s="145"/>
      <c r="JHM7" s="145"/>
      <c r="JHN7" s="145"/>
      <c r="JHO7" s="145"/>
      <c r="JHP7" s="145"/>
      <c r="JHQ7" s="145"/>
      <c r="JHR7" s="145"/>
      <c r="JHS7" s="145"/>
      <c r="JHT7" s="145"/>
      <c r="JHU7" s="145"/>
      <c r="JHV7" s="145"/>
      <c r="JHW7" s="145"/>
      <c r="JHX7" s="145"/>
      <c r="JHY7" s="145"/>
      <c r="JHZ7" s="145"/>
      <c r="JIA7" s="145"/>
      <c r="JIB7" s="145"/>
      <c r="JIC7" s="145"/>
      <c r="JID7" s="145"/>
      <c r="JIE7" s="145"/>
      <c r="JIF7" s="145"/>
      <c r="JIG7" s="145"/>
      <c r="JIH7" s="145"/>
      <c r="JII7" s="145"/>
      <c r="JIJ7" s="145"/>
      <c r="JIK7" s="145"/>
      <c r="JIL7" s="145"/>
      <c r="JIM7" s="145"/>
      <c r="JIN7" s="145"/>
      <c r="JIO7" s="145"/>
      <c r="JIP7" s="145"/>
      <c r="JIQ7" s="145"/>
      <c r="JIR7" s="145"/>
      <c r="JIS7" s="145"/>
      <c r="JIT7" s="145"/>
      <c r="JIU7" s="145"/>
      <c r="JIV7" s="145"/>
      <c r="JIW7" s="145"/>
      <c r="JIX7" s="145"/>
      <c r="JIY7" s="145"/>
      <c r="JIZ7" s="145"/>
      <c r="JJA7" s="145"/>
      <c r="JJB7" s="145"/>
      <c r="JJC7" s="145"/>
      <c r="JJD7" s="145"/>
      <c r="JJE7" s="145"/>
      <c r="JJF7" s="145"/>
      <c r="JJG7" s="145"/>
      <c r="JJH7" s="145"/>
      <c r="JJI7" s="145"/>
      <c r="JJJ7" s="145"/>
      <c r="JJK7" s="145"/>
      <c r="JJL7" s="145"/>
      <c r="JJM7" s="145"/>
      <c r="JJN7" s="145"/>
      <c r="JJO7" s="145"/>
      <c r="JJP7" s="145"/>
      <c r="JJQ7" s="145"/>
      <c r="JJR7" s="145"/>
      <c r="JJS7" s="145"/>
      <c r="JJT7" s="145"/>
      <c r="JJU7" s="145"/>
      <c r="JJV7" s="145"/>
      <c r="JJW7" s="145"/>
      <c r="JJX7" s="145"/>
      <c r="JJY7" s="145"/>
      <c r="JJZ7" s="145"/>
      <c r="JKA7" s="145"/>
      <c r="JKB7" s="145"/>
      <c r="JKC7" s="145"/>
      <c r="JKD7" s="145"/>
      <c r="JKE7" s="145"/>
      <c r="JKF7" s="145"/>
      <c r="JKG7" s="145"/>
      <c r="JKH7" s="145"/>
      <c r="JKI7" s="145"/>
      <c r="JKJ7" s="145"/>
      <c r="JKK7" s="145"/>
      <c r="JKL7" s="145"/>
      <c r="JKM7" s="145"/>
      <c r="JKN7" s="145"/>
      <c r="JKO7" s="145"/>
      <c r="JKP7" s="145"/>
      <c r="JKQ7" s="145"/>
      <c r="JKR7" s="145"/>
      <c r="JKS7" s="145"/>
      <c r="JKT7" s="145"/>
      <c r="JKU7" s="145"/>
      <c r="JKV7" s="145"/>
      <c r="JKW7" s="145"/>
      <c r="JKX7" s="145"/>
      <c r="JKY7" s="145"/>
      <c r="JKZ7" s="145"/>
      <c r="JLA7" s="145"/>
      <c r="JLB7" s="145"/>
      <c r="JLC7" s="145"/>
      <c r="JLD7" s="145"/>
      <c r="JLE7" s="145"/>
      <c r="JLF7" s="145"/>
      <c r="JLG7" s="145"/>
      <c r="JLH7" s="145"/>
      <c r="JLI7" s="145"/>
      <c r="JLJ7" s="145"/>
      <c r="JLK7" s="145"/>
      <c r="JLL7" s="145"/>
      <c r="JLM7" s="145"/>
      <c r="JLN7" s="145"/>
      <c r="JLO7" s="145"/>
      <c r="JLP7" s="145"/>
      <c r="JLQ7" s="145"/>
      <c r="JLR7" s="145"/>
      <c r="JLS7" s="145"/>
      <c r="JLT7" s="145"/>
      <c r="JLU7" s="145"/>
      <c r="JLV7" s="145"/>
      <c r="JLW7" s="145"/>
      <c r="JLX7" s="145"/>
      <c r="JLY7" s="145"/>
      <c r="JLZ7" s="145"/>
      <c r="JMA7" s="145"/>
      <c r="JMB7" s="145"/>
      <c r="JMC7" s="145"/>
      <c r="JMD7" s="145"/>
      <c r="JME7" s="145"/>
      <c r="JMF7" s="145"/>
      <c r="JMG7" s="145"/>
      <c r="JMH7" s="145"/>
      <c r="JMI7" s="145"/>
      <c r="JMJ7" s="145"/>
      <c r="JMK7" s="145"/>
      <c r="JML7" s="145"/>
      <c r="JMM7" s="145"/>
      <c r="JMN7" s="145"/>
      <c r="JMO7" s="145"/>
      <c r="JMP7" s="145"/>
      <c r="JMQ7" s="145"/>
      <c r="JMR7" s="145"/>
      <c r="JMS7" s="145"/>
      <c r="JMT7" s="145"/>
      <c r="JMU7" s="145"/>
      <c r="JMV7" s="145"/>
      <c r="JMW7" s="145"/>
      <c r="JMX7" s="145"/>
      <c r="JMY7" s="145"/>
      <c r="JMZ7" s="145"/>
      <c r="JNA7" s="145"/>
      <c r="JNB7" s="145"/>
      <c r="JNC7" s="145"/>
      <c r="JND7" s="145"/>
      <c r="JNE7" s="145"/>
      <c r="JNF7" s="145"/>
      <c r="JNG7" s="145"/>
      <c r="JNH7" s="145"/>
      <c r="JNI7" s="145"/>
      <c r="JNJ7" s="145"/>
      <c r="JNK7" s="145"/>
      <c r="JNL7" s="145"/>
      <c r="JNM7" s="145"/>
      <c r="JNN7" s="145"/>
      <c r="JNO7" s="145"/>
      <c r="JNP7" s="145"/>
      <c r="JNQ7" s="145"/>
      <c r="JNR7" s="145"/>
      <c r="JNS7" s="145"/>
      <c r="JNT7" s="145"/>
      <c r="JNU7" s="145"/>
      <c r="JNV7" s="145"/>
      <c r="JNW7" s="145"/>
      <c r="JNX7" s="145"/>
      <c r="JNY7" s="145"/>
      <c r="JNZ7" s="145"/>
      <c r="JOA7" s="145"/>
      <c r="JOB7" s="145"/>
      <c r="JOC7" s="145"/>
      <c r="JOD7" s="145"/>
      <c r="JOE7" s="145"/>
      <c r="JOF7" s="145"/>
      <c r="JOG7" s="145"/>
      <c r="JOH7" s="145"/>
      <c r="JOI7" s="145"/>
      <c r="JOJ7" s="145"/>
      <c r="JOK7" s="145"/>
      <c r="JOL7" s="145"/>
      <c r="JOM7" s="145"/>
      <c r="JON7" s="145"/>
      <c r="JOO7" s="145"/>
      <c r="JOP7" s="145"/>
      <c r="JOQ7" s="145"/>
      <c r="JOR7" s="145"/>
      <c r="JOS7" s="145"/>
      <c r="JOT7" s="145"/>
      <c r="JOU7" s="145"/>
      <c r="JOV7" s="145"/>
      <c r="JOW7" s="145"/>
      <c r="JOX7" s="145"/>
      <c r="JOY7" s="145"/>
      <c r="JOZ7" s="145"/>
      <c r="JPA7" s="145"/>
      <c r="JPB7" s="145"/>
      <c r="JPC7" s="145"/>
      <c r="JPD7" s="145"/>
      <c r="JPE7" s="145"/>
      <c r="JPF7" s="145"/>
      <c r="JPG7" s="145"/>
      <c r="JPH7" s="145"/>
      <c r="JPI7" s="145"/>
      <c r="JPJ7" s="145"/>
      <c r="JPK7" s="145"/>
      <c r="JPL7" s="145"/>
      <c r="JPM7" s="145"/>
      <c r="JPN7" s="145"/>
      <c r="JPO7" s="145"/>
      <c r="JPP7" s="145"/>
      <c r="JPQ7" s="145"/>
      <c r="JPR7" s="145"/>
      <c r="JPS7" s="145"/>
      <c r="JPT7" s="145"/>
      <c r="JPU7" s="145"/>
      <c r="JPV7" s="145"/>
      <c r="JPW7" s="145"/>
      <c r="JPX7" s="145"/>
      <c r="JPY7" s="145"/>
      <c r="JPZ7" s="145"/>
      <c r="JQA7" s="145"/>
      <c r="JQB7" s="145"/>
      <c r="JQC7" s="145"/>
      <c r="JQD7" s="145"/>
      <c r="JQE7" s="145"/>
      <c r="JQF7" s="145"/>
      <c r="JQG7" s="145"/>
      <c r="JQH7" s="145"/>
      <c r="JQI7" s="145"/>
      <c r="JQJ7" s="145"/>
      <c r="JQK7" s="145"/>
      <c r="JQL7" s="145"/>
      <c r="JQM7" s="145"/>
      <c r="JQN7" s="145"/>
      <c r="JQO7" s="145"/>
      <c r="JQP7" s="145"/>
      <c r="JQQ7" s="145"/>
      <c r="JQR7" s="145"/>
      <c r="JQS7" s="145"/>
      <c r="JQT7" s="145"/>
      <c r="JQU7" s="145"/>
      <c r="JQV7" s="145"/>
      <c r="JQW7" s="145"/>
      <c r="JQX7" s="145"/>
      <c r="JQY7" s="145"/>
      <c r="JQZ7" s="145"/>
      <c r="JRA7" s="145"/>
      <c r="JRB7" s="145"/>
      <c r="JRC7" s="145"/>
      <c r="JRD7" s="145"/>
      <c r="JRE7" s="145"/>
      <c r="JRF7" s="145"/>
      <c r="JRG7" s="145"/>
      <c r="JRH7" s="145"/>
      <c r="JRI7" s="145"/>
      <c r="JRJ7" s="145"/>
      <c r="JRK7" s="145"/>
      <c r="JRL7" s="145"/>
      <c r="JRM7" s="145"/>
      <c r="JRN7" s="145"/>
      <c r="JRO7" s="145"/>
      <c r="JRP7" s="145"/>
      <c r="JRQ7" s="145"/>
      <c r="JRR7" s="145"/>
      <c r="JRS7" s="145"/>
      <c r="JRT7" s="145"/>
      <c r="JRU7" s="145"/>
      <c r="JRV7" s="145"/>
      <c r="JRW7" s="145"/>
      <c r="JRX7" s="145"/>
      <c r="JRY7" s="145"/>
      <c r="JRZ7" s="145"/>
      <c r="JSA7" s="145"/>
      <c r="JSB7" s="145"/>
      <c r="JSC7" s="145"/>
      <c r="JSD7" s="145"/>
      <c r="JSE7" s="145"/>
      <c r="JSF7" s="145"/>
      <c r="JSG7" s="145"/>
      <c r="JSH7" s="145"/>
      <c r="JSI7" s="145"/>
      <c r="JSJ7" s="145"/>
      <c r="JSK7" s="145"/>
      <c r="JSL7" s="145"/>
      <c r="JSM7" s="145"/>
      <c r="JSN7" s="145"/>
      <c r="JSO7" s="145"/>
      <c r="JSP7" s="145"/>
      <c r="JSQ7" s="145"/>
      <c r="JSR7" s="145"/>
      <c r="JSS7" s="145"/>
      <c r="JST7" s="145"/>
      <c r="JSU7" s="145"/>
      <c r="JSV7" s="145"/>
      <c r="JSW7" s="145"/>
      <c r="JSX7" s="145"/>
      <c r="JSY7" s="145"/>
      <c r="JSZ7" s="145"/>
      <c r="JTA7" s="145"/>
      <c r="JTB7" s="145"/>
      <c r="JTC7" s="145"/>
      <c r="JTD7" s="145"/>
      <c r="JTE7" s="145"/>
      <c r="JTF7" s="145"/>
      <c r="JTG7" s="145"/>
      <c r="JTH7" s="145"/>
      <c r="JTI7" s="145"/>
      <c r="JTJ7" s="145"/>
      <c r="JTK7" s="145"/>
      <c r="JTL7" s="145"/>
      <c r="JTM7" s="145"/>
      <c r="JTN7" s="145"/>
      <c r="JTO7" s="145"/>
      <c r="JTP7" s="145"/>
      <c r="JTQ7" s="145"/>
      <c r="JTR7" s="145"/>
      <c r="JTS7" s="145"/>
      <c r="JTT7" s="145"/>
      <c r="JTU7" s="145"/>
      <c r="JTV7" s="145"/>
      <c r="JTW7" s="145"/>
      <c r="JTX7" s="145"/>
      <c r="JTY7" s="145"/>
      <c r="JTZ7" s="145"/>
      <c r="JUA7" s="145"/>
      <c r="JUB7" s="145"/>
      <c r="JUC7" s="145"/>
      <c r="JUD7" s="145"/>
      <c r="JUE7" s="145"/>
      <c r="JUF7" s="145"/>
      <c r="JUG7" s="145"/>
      <c r="JUH7" s="145"/>
      <c r="JUI7" s="145"/>
      <c r="JUJ7" s="145"/>
      <c r="JUK7" s="145"/>
      <c r="JUL7" s="145"/>
      <c r="JUM7" s="145"/>
      <c r="JUN7" s="145"/>
      <c r="JUO7" s="145"/>
      <c r="JUP7" s="145"/>
      <c r="JUQ7" s="145"/>
      <c r="JUR7" s="145"/>
      <c r="JUS7" s="145"/>
      <c r="JUT7" s="145"/>
      <c r="JUU7" s="145"/>
      <c r="JUV7" s="145"/>
      <c r="JUW7" s="145"/>
      <c r="JUX7" s="145"/>
      <c r="JUY7" s="145"/>
      <c r="JUZ7" s="145"/>
      <c r="JVA7" s="145"/>
      <c r="JVB7" s="145"/>
      <c r="JVC7" s="145"/>
      <c r="JVD7" s="145"/>
      <c r="JVE7" s="145"/>
      <c r="JVF7" s="145"/>
      <c r="JVG7" s="145"/>
      <c r="JVH7" s="145"/>
      <c r="JVI7" s="145"/>
      <c r="JVJ7" s="145"/>
      <c r="JVK7" s="145"/>
      <c r="JVL7" s="145"/>
      <c r="JVM7" s="145"/>
      <c r="JVN7" s="145"/>
      <c r="JVO7" s="145"/>
      <c r="JVP7" s="145"/>
      <c r="JVQ7" s="145"/>
      <c r="JVR7" s="145"/>
      <c r="JVS7" s="145"/>
      <c r="JVT7" s="145"/>
      <c r="JVU7" s="145"/>
      <c r="JVV7" s="145"/>
      <c r="JVW7" s="145"/>
      <c r="JVX7" s="145"/>
      <c r="JVY7" s="145"/>
      <c r="JVZ7" s="145"/>
      <c r="JWA7" s="145"/>
      <c r="JWB7" s="145"/>
      <c r="JWC7" s="145"/>
      <c r="JWD7" s="145"/>
      <c r="JWE7" s="145"/>
      <c r="JWF7" s="145"/>
      <c r="JWG7" s="145"/>
      <c r="JWH7" s="145"/>
      <c r="JWI7" s="145"/>
      <c r="JWJ7" s="145"/>
      <c r="JWK7" s="145"/>
      <c r="JWL7" s="145"/>
      <c r="JWM7" s="145"/>
      <c r="JWN7" s="145"/>
      <c r="JWO7" s="145"/>
      <c r="JWP7" s="145"/>
      <c r="JWQ7" s="145"/>
      <c r="JWR7" s="145"/>
      <c r="JWS7" s="145"/>
      <c r="JWT7" s="145"/>
      <c r="JWU7" s="145"/>
      <c r="JWV7" s="145"/>
      <c r="JWW7" s="145"/>
      <c r="JWX7" s="145"/>
      <c r="JWY7" s="145"/>
      <c r="JWZ7" s="145"/>
      <c r="JXA7" s="145"/>
      <c r="JXB7" s="145"/>
      <c r="JXC7" s="145"/>
      <c r="JXD7" s="145"/>
      <c r="JXE7" s="145"/>
      <c r="JXF7" s="145"/>
      <c r="JXG7" s="145"/>
      <c r="JXH7" s="145"/>
      <c r="JXI7" s="145"/>
      <c r="JXJ7" s="145"/>
      <c r="JXK7" s="145"/>
      <c r="JXL7" s="145"/>
      <c r="JXM7" s="145"/>
      <c r="JXN7" s="145"/>
      <c r="JXO7" s="145"/>
      <c r="JXP7" s="145"/>
      <c r="JXQ7" s="145"/>
      <c r="JXR7" s="145"/>
      <c r="JXS7" s="145"/>
      <c r="JXT7" s="145"/>
      <c r="JXU7" s="145"/>
      <c r="JXV7" s="145"/>
      <c r="JXW7" s="145"/>
      <c r="JXX7" s="145"/>
      <c r="JXY7" s="145"/>
      <c r="JXZ7" s="145"/>
      <c r="JYA7" s="145"/>
      <c r="JYB7" s="145"/>
      <c r="JYC7" s="145"/>
      <c r="JYD7" s="145"/>
      <c r="JYE7" s="145"/>
      <c r="JYF7" s="145"/>
      <c r="JYG7" s="145"/>
      <c r="JYH7" s="145"/>
      <c r="JYI7" s="145"/>
      <c r="JYJ7" s="145"/>
      <c r="JYK7" s="145"/>
      <c r="JYL7" s="145"/>
      <c r="JYM7" s="145"/>
      <c r="JYN7" s="145"/>
      <c r="JYO7" s="145"/>
      <c r="JYP7" s="145"/>
      <c r="JYQ7" s="145"/>
      <c r="JYR7" s="145"/>
      <c r="JYS7" s="145"/>
      <c r="JYT7" s="145"/>
      <c r="JYU7" s="145"/>
      <c r="JYV7" s="145"/>
      <c r="JYW7" s="145"/>
      <c r="JYX7" s="145"/>
      <c r="JYY7" s="145"/>
      <c r="JYZ7" s="145"/>
      <c r="JZA7" s="145"/>
      <c r="JZB7" s="145"/>
      <c r="JZC7" s="145"/>
      <c r="JZD7" s="145"/>
      <c r="JZE7" s="145"/>
      <c r="JZF7" s="145"/>
      <c r="JZG7" s="145"/>
      <c r="JZH7" s="145"/>
      <c r="JZI7" s="145"/>
      <c r="JZJ7" s="145"/>
      <c r="JZK7" s="145"/>
      <c r="JZL7" s="145"/>
      <c r="JZM7" s="145"/>
      <c r="JZN7" s="145"/>
      <c r="JZO7" s="145"/>
      <c r="JZP7" s="145"/>
      <c r="JZQ7" s="145"/>
      <c r="JZR7" s="145"/>
      <c r="JZS7" s="145"/>
      <c r="JZT7" s="145"/>
      <c r="JZU7" s="145"/>
      <c r="JZV7" s="145"/>
      <c r="JZW7" s="145"/>
      <c r="JZX7" s="145"/>
      <c r="JZY7" s="145"/>
      <c r="JZZ7" s="145"/>
      <c r="KAA7" s="145"/>
      <c r="KAB7" s="145"/>
      <c r="KAC7" s="145"/>
      <c r="KAD7" s="145"/>
      <c r="KAE7" s="145"/>
      <c r="KAF7" s="145"/>
      <c r="KAG7" s="145"/>
      <c r="KAH7" s="145"/>
      <c r="KAI7" s="145"/>
      <c r="KAJ7" s="145"/>
      <c r="KAK7" s="145"/>
      <c r="KAL7" s="145"/>
      <c r="KAM7" s="145"/>
      <c r="KAN7" s="145"/>
      <c r="KAO7" s="145"/>
      <c r="KAP7" s="145"/>
      <c r="KAQ7" s="145"/>
      <c r="KAR7" s="145"/>
      <c r="KAS7" s="145"/>
      <c r="KAT7" s="145"/>
      <c r="KAU7" s="145"/>
      <c r="KAV7" s="145"/>
      <c r="KAW7" s="145"/>
      <c r="KAX7" s="145"/>
      <c r="KAY7" s="145"/>
      <c r="KAZ7" s="145"/>
      <c r="KBA7" s="145"/>
      <c r="KBB7" s="145"/>
      <c r="KBC7" s="145"/>
      <c r="KBD7" s="145"/>
      <c r="KBE7" s="145"/>
      <c r="KBF7" s="145"/>
      <c r="KBG7" s="145"/>
      <c r="KBH7" s="145"/>
      <c r="KBI7" s="145"/>
      <c r="KBJ7" s="145"/>
      <c r="KBK7" s="145"/>
      <c r="KBL7" s="145"/>
      <c r="KBM7" s="145"/>
      <c r="KBN7" s="145"/>
      <c r="KBO7" s="145"/>
      <c r="KBP7" s="145"/>
      <c r="KBQ7" s="145"/>
      <c r="KBR7" s="145"/>
      <c r="KBS7" s="145"/>
      <c r="KBT7" s="145"/>
      <c r="KBU7" s="145"/>
      <c r="KBV7" s="145"/>
      <c r="KBW7" s="145"/>
      <c r="KBX7" s="145"/>
      <c r="KBY7" s="145"/>
      <c r="KBZ7" s="145"/>
      <c r="KCA7" s="145"/>
      <c r="KCB7" s="145"/>
      <c r="KCC7" s="145"/>
      <c r="KCD7" s="145"/>
      <c r="KCE7" s="145"/>
      <c r="KCF7" s="145"/>
      <c r="KCG7" s="145"/>
      <c r="KCH7" s="145"/>
      <c r="KCI7" s="145"/>
      <c r="KCJ7" s="145"/>
      <c r="KCK7" s="145"/>
      <c r="KCL7" s="145"/>
      <c r="KCM7" s="145"/>
      <c r="KCN7" s="145"/>
      <c r="KCO7" s="145"/>
      <c r="KCP7" s="145"/>
      <c r="KCQ7" s="145"/>
      <c r="KCR7" s="145"/>
      <c r="KCS7" s="145"/>
      <c r="KCT7" s="145"/>
      <c r="KCU7" s="145"/>
      <c r="KCV7" s="145"/>
      <c r="KCW7" s="145"/>
      <c r="KCX7" s="145"/>
      <c r="KCY7" s="145"/>
      <c r="KCZ7" s="145"/>
      <c r="KDA7" s="145"/>
      <c r="KDB7" s="145"/>
      <c r="KDC7" s="145"/>
      <c r="KDD7" s="145"/>
      <c r="KDE7" s="145"/>
      <c r="KDF7" s="145"/>
      <c r="KDG7" s="145"/>
      <c r="KDH7" s="145"/>
      <c r="KDI7" s="145"/>
      <c r="KDJ7" s="145"/>
      <c r="KDK7" s="145"/>
      <c r="KDL7" s="145"/>
      <c r="KDM7" s="145"/>
      <c r="KDN7" s="145"/>
      <c r="KDO7" s="145"/>
      <c r="KDP7" s="145"/>
      <c r="KDQ7" s="145"/>
      <c r="KDR7" s="145"/>
      <c r="KDS7" s="145"/>
      <c r="KDT7" s="145"/>
      <c r="KDU7" s="145"/>
      <c r="KDV7" s="145"/>
      <c r="KDW7" s="145"/>
      <c r="KDX7" s="145"/>
      <c r="KDY7" s="145"/>
      <c r="KDZ7" s="145"/>
      <c r="KEA7" s="145"/>
      <c r="KEB7" s="145"/>
      <c r="KEC7" s="145"/>
      <c r="KED7" s="145"/>
      <c r="KEE7" s="145"/>
      <c r="KEF7" s="145"/>
      <c r="KEG7" s="145"/>
      <c r="KEH7" s="145"/>
      <c r="KEI7" s="145"/>
      <c r="KEJ7" s="145"/>
      <c r="KEK7" s="145"/>
      <c r="KEL7" s="145"/>
      <c r="KEM7" s="145"/>
      <c r="KEN7" s="145"/>
      <c r="KEO7" s="145"/>
      <c r="KEP7" s="145"/>
      <c r="KEQ7" s="145"/>
      <c r="KER7" s="145"/>
      <c r="KES7" s="145"/>
      <c r="KET7" s="145"/>
      <c r="KEU7" s="145"/>
      <c r="KEV7" s="145"/>
      <c r="KEW7" s="145"/>
      <c r="KEX7" s="145"/>
      <c r="KEY7" s="145"/>
      <c r="KEZ7" s="145"/>
      <c r="KFA7" s="145"/>
      <c r="KFB7" s="145"/>
      <c r="KFC7" s="145"/>
      <c r="KFD7" s="145"/>
      <c r="KFE7" s="145"/>
      <c r="KFF7" s="145"/>
      <c r="KFG7" s="145"/>
      <c r="KFH7" s="145"/>
      <c r="KFI7" s="145"/>
      <c r="KFJ7" s="145"/>
      <c r="KFK7" s="145"/>
      <c r="KFL7" s="145"/>
      <c r="KFM7" s="145"/>
      <c r="KFN7" s="145"/>
      <c r="KFO7" s="145"/>
      <c r="KFP7" s="145"/>
      <c r="KFQ7" s="145"/>
      <c r="KFR7" s="145"/>
      <c r="KFS7" s="145"/>
      <c r="KFT7" s="145"/>
      <c r="KFU7" s="145"/>
      <c r="KFV7" s="145"/>
      <c r="KFW7" s="145"/>
      <c r="KFX7" s="145"/>
      <c r="KFY7" s="145"/>
      <c r="KFZ7" s="145"/>
      <c r="KGA7" s="145"/>
      <c r="KGB7" s="145"/>
      <c r="KGC7" s="145"/>
      <c r="KGD7" s="145"/>
      <c r="KGE7" s="145"/>
      <c r="KGF7" s="145"/>
      <c r="KGG7" s="145"/>
      <c r="KGH7" s="145"/>
      <c r="KGI7" s="145"/>
      <c r="KGJ7" s="145"/>
      <c r="KGK7" s="145"/>
      <c r="KGL7" s="145"/>
      <c r="KGM7" s="145"/>
      <c r="KGN7" s="145"/>
      <c r="KGO7" s="145"/>
      <c r="KGP7" s="145"/>
      <c r="KGQ7" s="145"/>
      <c r="KGR7" s="145"/>
      <c r="KGS7" s="145"/>
      <c r="KGT7" s="145"/>
      <c r="KGU7" s="145"/>
      <c r="KGV7" s="145"/>
      <c r="KGW7" s="145"/>
      <c r="KGX7" s="145"/>
      <c r="KGY7" s="145"/>
      <c r="KGZ7" s="145"/>
      <c r="KHA7" s="145"/>
      <c r="KHB7" s="145"/>
      <c r="KHC7" s="145"/>
      <c r="KHD7" s="145"/>
      <c r="KHE7" s="145"/>
      <c r="KHF7" s="145"/>
      <c r="KHG7" s="145"/>
      <c r="KHH7" s="145"/>
      <c r="KHI7" s="145"/>
      <c r="KHJ7" s="145"/>
      <c r="KHK7" s="145"/>
      <c r="KHL7" s="145"/>
      <c r="KHM7" s="145"/>
      <c r="KHN7" s="145"/>
      <c r="KHO7" s="145"/>
      <c r="KHP7" s="145"/>
      <c r="KHQ7" s="145"/>
      <c r="KHR7" s="145"/>
      <c r="KHS7" s="145"/>
      <c r="KHT7" s="145"/>
      <c r="KHU7" s="145"/>
      <c r="KHV7" s="145"/>
      <c r="KHW7" s="145"/>
      <c r="KHX7" s="145"/>
      <c r="KHY7" s="145"/>
      <c r="KHZ7" s="145"/>
      <c r="KIA7" s="145"/>
      <c r="KIB7" s="145"/>
      <c r="KIC7" s="145"/>
      <c r="KID7" s="145"/>
      <c r="KIE7" s="145"/>
      <c r="KIF7" s="145"/>
      <c r="KIG7" s="145"/>
      <c r="KIH7" s="145"/>
      <c r="KII7" s="145"/>
      <c r="KIJ7" s="145"/>
      <c r="KIK7" s="145"/>
      <c r="KIL7" s="145"/>
      <c r="KIM7" s="145"/>
      <c r="KIN7" s="145"/>
      <c r="KIO7" s="145"/>
      <c r="KIP7" s="145"/>
      <c r="KIQ7" s="145"/>
      <c r="KIR7" s="145"/>
      <c r="KIS7" s="145"/>
      <c r="KIT7" s="145"/>
      <c r="KIU7" s="145"/>
      <c r="KIV7" s="145"/>
      <c r="KIW7" s="145"/>
      <c r="KIX7" s="145"/>
      <c r="KIY7" s="145"/>
      <c r="KIZ7" s="145"/>
      <c r="KJA7" s="145"/>
      <c r="KJB7" s="145"/>
      <c r="KJC7" s="145"/>
      <c r="KJD7" s="145"/>
      <c r="KJE7" s="145"/>
      <c r="KJF7" s="145"/>
      <c r="KJG7" s="145"/>
      <c r="KJH7" s="145"/>
      <c r="KJI7" s="145"/>
      <c r="KJJ7" s="145"/>
      <c r="KJK7" s="145"/>
      <c r="KJL7" s="145"/>
      <c r="KJM7" s="145"/>
      <c r="KJN7" s="145"/>
      <c r="KJO7" s="145"/>
      <c r="KJP7" s="145"/>
      <c r="KJQ7" s="145"/>
      <c r="KJR7" s="145"/>
      <c r="KJS7" s="145"/>
      <c r="KJT7" s="145"/>
      <c r="KJU7" s="145"/>
      <c r="KJV7" s="145"/>
      <c r="KJW7" s="145"/>
      <c r="KJX7" s="145"/>
      <c r="KJY7" s="145"/>
      <c r="KJZ7" s="145"/>
      <c r="KKA7" s="145"/>
      <c r="KKB7" s="145"/>
      <c r="KKC7" s="145"/>
      <c r="KKD7" s="145"/>
      <c r="KKE7" s="145"/>
      <c r="KKF7" s="145"/>
      <c r="KKG7" s="145"/>
      <c r="KKH7" s="145"/>
      <c r="KKI7" s="145"/>
      <c r="KKJ7" s="145"/>
      <c r="KKK7" s="145"/>
      <c r="KKL7" s="145"/>
      <c r="KKM7" s="145"/>
      <c r="KKN7" s="145"/>
      <c r="KKO7" s="145"/>
      <c r="KKP7" s="145"/>
      <c r="KKQ7" s="145"/>
      <c r="KKR7" s="145"/>
      <c r="KKS7" s="145"/>
      <c r="KKT7" s="145"/>
      <c r="KKU7" s="145"/>
      <c r="KKV7" s="145"/>
      <c r="KKW7" s="145"/>
      <c r="KKX7" s="145"/>
      <c r="KKY7" s="145"/>
      <c r="KKZ7" s="145"/>
      <c r="KLA7" s="145"/>
      <c r="KLB7" s="145"/>
      <c r="KLC7" s="145"/>
      <c r="KLD7" s="145"/>
      <c r="KLE7" s="145"/>
      <c r="KLF7" s="145"/>
      <c r="KLG7" s="145"/>
      <c r="KLH7" s="145"/>
      <c r="KLI7" s="145"/>
      <c r="KLJ7" s="145"/>
      <c r="KLK7" s="145"/>
      <c r="KLL7" s="145"/>
      <c r="KLM7" s="145"/>
      <c r="KLN7" s="145"/>
      <c r="KLO7" s="145"/>
      <c r="KLP7" s="145"/>
      <c r="KLQ7" s="145"/>
      <c r="KLR7" s="145"/>
      <c r="KLS7" s="145"/>
      <c r="KLT7" s="145"/>
      <c r="KLU7" s="145"/>
      <c r="KLV7" s="145"/>
      <c r="KLW7" s="145"/>
      <c r="KLX7" s="145"/>
      <c r="KLY7" s="145"/>
      <c r="KLZ7" s="145"/>
      <c r="KMA7" s="145"/>
      <c r="KMB7" s="145"/>
      <c r="KMC7" s="145"/>
      <c r="KMD7" s="145"/>
      <c r="KME7" s="145"/>
      <c r="KMF7" s="145"/>
      <c r="KMG7" s="145"/>
      <c r="KMH7" s="145"/>
      <c r="KMI7" s="145"/>
      <c r="KMJ7" s="145"/>
      <c r="KMK7" s="145"/>
      <c r="KML7" s="145"/>
      <c r="KMM7" s="145"/>
      <c r="KMN7" s="145"/>
      <c r="KMO7" s="145"/>
      <c r="KMP7" s="145"/>
      <c r="KMQ7" s="145"/>
      <c r="KMR7" s="145"/>
      <c r="KMS7" s="145"/>
      <c r="KMT7" s="145"/>
      <c r="KMU7" s="145"/>
      <c r="KMV7" s="145"/>
      <c r="KMW7" s="145"/>
      <c r="KMX7" s="145"/>
      <c r="KMY7" s="145"/>
      <c r="KMZ7" s="145"/>
      <c r="KNA7" s="145"/>
      <c r="KNB7" s="145"/>
      <c r="KNC7" s="145"/>
      <c r="KND7" s="145"/>
      <c r="KNE7" s="145"/>
      <c r="KNF7" s="145"/>
      <c r="KNG7" s="145"/>
      <c r="KNH7" s="145"/>
      <c r="KNI7" s="145"/>
      <c r="KNJ7" s="145"/>
      <c r="KNK7" s="145"/>
      <c r="KNL7" s="145"/>
      <c r="KNM7" s="145"/>
      <c r="KNN7" s="145"/>
      <c r="KNO7" s="145"/>
      <c r="KNP7" s="145"/>
      <c r="KNQ7" s="145"/>
      <c r="KNR7" s="145"/>
      <c r="KNS7" s="145"/>
      <c r="KNT7" s="145"/>
      <c r="KNU7" s="145"/>
      <c r="KNV7" s="145"/>
      <c r="KNW7" s="145"/>
      <c r="KNX7" s="145"/>
      <c r="KNY7" s="145"/>
      <c r="KNZ7" s="145"/>
      <c r="KOA7" s="145"/>
      <c r="KOB7" s="145"/>
      <c r="KOC7" s="145"/>
      <c r="KOD7" s="145"/>
      <c r="KOE7" s="145"/>
      <c r="KOF7" s="145"/>
      <c r="KOG7" s="145"/>
      <c r="KOH7" s="145"/>
      <c r="KOI7" s="145"/>
      <c r="KOJ7" s="145"/>
      <c r="KOK7" s="145"/>
      <c r="KOL7" s="145"/>
      <c r="KOM7" s="145"/>
      <c r="KON7" s="145"/>
      <c r="KOO7" s="145"/>
      <c r="KOP7" s="145"/>
      <c r="KOQ7" s="145"/>
      <c r="KOR7" s="145"/>
      <c r="KOS7" s="145"/>
      <c r="KOT7" s="145"/>
      <c r="KOU7" s="145"/>
      <c r="KOV7" s="145"/>
      <c r="KOW7" s="145"/>
      <c r="KOX7" s="145"/>
      <c r="KOY7" s="145"/>
      <c r="KOZ7" s="145"/>
      <c r="KPA7" s="145"/>
      <c r="KPB7" s="145"/>
      <c r="KPC7" s="145"/>
      <c r="KPD7" s="145"/>
      <c r="KPE7" s="145"/>
      <c r="KPF7" s="145"/>
      <c r="KPG7" s="145"/>
      <c r="KPH7" s="145"/>
      <c r="KPI7" s="145"/>
      <c r="KPJ7" s="145"/>
      <c r="KPK7" s="145"/>
      <c r="KPL7" s="145"/>
      <c r="KPM7" s="145"/>
      <c r="KPN7" s="145"/>
      <c r="KPO7" s="145"/>
      <c r="KPP7" s="145"/>
      <c r="KPQ7" s="145"/>
      <c r="KPR7" s="145"/>
      <c r="KPS7" s="145"/>
      <c r="KPT7" s="145"/>
      <c r="KPU7" s="145"/>
      <c r="KPV7" s="145"/>
      <c r="KPW7" s="145"/>
      <c r="KPX7" s="145"/>
      <c r="KPY7" s="145"/>
      <c r="KPZ7" s="145"/>
      <c r="KQA7" s="145"/>
      <c r="KQB7" s="145"/>
      <c r="KQC7" s="145"/>
      <c r="KQD7" s="145"/>
      <c r="KQE7" s="145"/>
      <c r="KQF7" s="145"/>
      <c r="KQG7" s="145"/>
      <c r="KQH7" s="145"/>
      <c r="KQI7" s="145"/>
      <c r="KQJ7" s="145"/>
      <c r="KQK7" s="145"/>
      <c r="KQL7" s="145"/>
      <c r="KQM7" s="145"/>
      <c r="KQN7" s="145"/>
      <c r="KQO7" s="145"/>
      <c r="KQP7" s="145"/>
      <c r="KQQ7" s="145"/>
      <c r="KQR7" s="145"/>
      <c r="KQS7" s="145"/>
      <c r="KQT7" s="145"/>
      <c r="KQU7" s="145"/>
      <c r="KQV7" s="145"/>
      <c r="KQW7" s="145"/>
      <c r="KQX7" s="145"/>
      <c r="KQY7" s="145"/>
      <c r="KQZ7" s="145"/>
      <c r="KRA7" s="145"/>
      <c r="KRB7" s="145"/>
      <c r="KRC7" s="145"/>
      <c r="KRD7" s="145"/>
      <c r="KRE7" s="145"/>
      <c r="KRF7" s="145"/>
      <c r="KRG7" s="145"/>
      <c r="KRH7" s="145"/>
      <c r="KRI7" s="145"/>
      <c r="KRJ7" s="145"/>
      <c r="KRK7" s="145"/>
      <c r="KRL7" s="145"/>
      <c r="KRM7" s="145"/>
      <c r="KRN7" s="145"/>
      <c r="KRO7" s="145"/>
      <c r="KRP7" s="145"/>
      <c r="KRQ7" s="145"/>
      <c r="KRR7" s="145"/>
      <c r="KRS7" s="145"/>
      <c r="KRT7" s="145"/>
      <c r="KRU7" s="145"/>
      <c r="KRV7" s="145"/>
      <c r="KRW7" s="145"/>
      <c r="KRX7" s="145"/>
      <c r="KRY7" s="145"/>
      <c r="KRZ7" s="145"/>
      <c r="KSA7" s="145"/>
      <c r="KSB7" s="145"/>
      <c r="KSC7" s="145"/>
      <c r="KSD7" s="145"/>
      <c r="KSE7" s="145"/>
      <c r="KSF7" s="145"/>
      <c r="KSG7" s="145"/>
      <c r="KSH7" s="145"/>
      <c r="KSI7" s="145"/>
      <c r="KSJ7" s="145"/>
      <c r="KSK7" s="145"/>
      <c r="KSL7" s="145"/>
      <c r="KSM7" s="145"/>
      <c r="KSN7" s="145"/>
      <c r="KSO7" s="145"/>
      <c r="KSP7" s="145"/>
      <c r="KSQ7" s="145"/>
      <c r="KSR7" s="145"/>
      <c r="KSS7" s="145"/>
      <c r="KST7" s="145"/>
      <c r="KSU7" s="145"/>
      <c r="KSV7" s="145"/>
      <c r="KSW7" s="145"/>
      <c r="KSX7" s="145"/>
      <c r="KSY7" s="145"/>
      <c r="KSZ7" s="145"/>
      <c r="KTA7" s="145"/>
      <c r="KTB7" s="145"/>
      <c r="KTC7" s="145"/>
      <c r="KTD7" s="145"/>
      <c r="KTE7" s="145"/>
      <c r="KTF7" s="145"/>
      <c r="KTG7" s="145"/>
      <c r="KTH7" s="145"/>
      <c r="KTI7" s="145"/>
      <c r="KTJ7" s="145"/>
      <c r="KTK7" s="145"/>
      <c r="KTL7" s="145"/>
      <c r="KTM7" s="145"/>
      <c r="KTN7" s="145"/>
      <c r="KTO7" s="145"/>
      <c r="KTP7" s="145"/>
      <c r="KTQ7" s="145"/>
      <c r="KTR7" s="145"/>
      <c r="KTS7" s="145"/>
      <c r="KTT7" s="145"/>
      <c r="KTU7" s="145"/>
      <c r="KTV7" s="145"/>
      <c r="KTW7" s="145"/>
      <c r="KTX7" s="145"/>
      <c r="KTY7" s="145"/>
      <c r="KTZ7" s="145"/>
      <c r="KUA7" s="145"/>
      <c r="KUB7" s="145"/>
      <c r="KUC7" s="145"/>
      <c r="KUD7" s="145"/>
      <c r="KUE7" s="145"/>
      <c r="KUF7" s="145"/>
      <c r="KUG7" s="145"/>
      <c r="KUH7" s="145"/>
      <c r="KUI7" s="145"/>
      <c r="KUJ7" s="145"/>
      <c r="KUK7" s="145"/>
      <c r="KUL7" s="145"/>
      <c r="KUM7" s="145"/>
      <c r="KUN7" s="145"/>
      <c r="KUO7" s="145"/>
      <c r="KUP7" s="145"/>
      <c r="KUQ7" s="145"/>
      <c r="KUR7" s="145"/>
      <c r="KUS7" s="145"/>
      <c r="KUT7" s="145"/>
      <c r="KUU7" s="145"/>
      <c r="KUV7" s="145"/>
      <c r="KUW7" s="145"/>
      <c r="KUX7" s="145"/>
      <c r="KUY7" s="145"/>
      <c r="KUZ7" s="145"/>
      <c r="KVA7" s="145"/>
      <c r="KVB7" s="145"/>
      <c r="KVC7" s="145"/>
      <c r="KVD7" s="145"/>
      <c r="KVE7" s="145"/>
      <c r="KVF7" s="145"/>
      <c r="KVG7" s="145"/>
      <c r="KVH7" s="145"/>
      <c r="KVI7" s="145"/>
      <c r="KVJ7" s="145"/>
      <c r="KVK7" s="145"/>
      <c r="KVL7" s="145"/>
      <c r="KVM7" s="145"/>
      <c r="KVN7" s="145"/>
      <c r="KVO7" s="145"/>
      <c r="KVP7" s="145"/>
      <c r="KVQ7" s="145"/>
      <c r="KVR7" s="145"/>
      <c r="KVS7" s="145"/>
      <c r="KVT7" s="145"/>
      <c r="KVU7" s="145"/>
      <c r="KVV7" s="145"/>
      <c r="KVW7" s="145"/>
      <c r="KVX7" s="145"/>
      <c r="KVY7" s="145"/>
      <c r="KVZ7" s="145"/>
      <c r="KWA7" s="145"/>
      <c r="KWB7" s="145"/>
      <c r="KWC7" s="145"/>
      <c r="KWD7" s="145"/>
      <c r="KWE7" s="145"/>
      <c r="KWF7" s="145"/>
      <c r="KWG7" s="145"/>
      <c r="KWH7" s="145"/>
      <c r="KWI7" s="145"/>
      <c r="KWJ7" s="145"/>
      <c r="KWK7" s="145"/>
      <c r="KWL7" s="145"/>
      <c r="KWM7" s="145"/>
      <c r="KWN7" s="145"/>
      <c r="KWO7" s="145"/>
      <c r="KWP7" s="145"/>
      <c r="KWQ7" s="145"/>
      <c r="KWR7" s="145"/>
      <c r="KWS7" s="145"/>
      <c r="KWT7" s="145"/>
      <c r="KWU7" s="145"/>
      <c r="KWV7" s="145"/>
      <c r="KWW7" s="145"/>
      <c r="KWX7" s="145"/>
      <c r="KWY7" s="145"/>
      <c r="KWZ7" s="145"/>
      <c r="KXA7" s="145"/>
      <c r="KXB7" s="145"/>
      <c r="KXC7" s="145"/>
      <c r="KXD7" s="145"/>
      <c r="KXE7" s="145"/>
      <c r="KXF7" s="145"/>
      <c r="KXG7" s="145"/>
      <c r="KXH7" s="145"/>
      <c r="KXI7" s="145"/>
      <c r="KXJ7" s="145"/>
      <c r="KXK7" s="145"/>
      <c r="KXL7" s="145"/>
      <c r="KXM7" s="145"/>
      <c r="KXN7" s="145"/>
      <c r="KXO7" s="145"/>
      <c r="KXP7" s="145"/>
      <c r="KXQ7" s="145"/>
      <c r="KXR7" s="145"/>
      <c r="KXS7" s="145"/>
      <c r="KXT7" s="145"/>
      <c r="KXU7" s="145"/>
      <c r="KXV7" s="145"/>
      <c r="KXW7" s="145"/>
      <c r="KXX7" s="145"/>
      <c r="KXY7" s="145"/>
      <c r="KXZ7" s="145"/>
      <c r="KYA7" s="145"/>
      <c r="KYB7" s="145"/>
      <c r="KYC7" s="145"/>
      <c r="KYD7" s="145"/>
      <c r="KYE7" s="145"/>
      <c r="KYF7" s="145"/>
      <c r="KYG7" s="145"/>
      <c r="KYH7" s="145"/>
      <c r="KYI7" s="145"/>
      <c r="KYJ7" s="145"/>
      <c r="KYK7" s="145"/>
      <c r="KYL7" s="145"/>
      <c r="KYM7" s="145"/>
      <c r="KYN7" s="145"/>
      <c r="KYO7" s="145"/>
      <c r="KYP7" s="145"/>
      <c r="KYQ7" s="145"/>
      <c r="KYR7" s="145"/>
      <c r="KYS7" s="145"/>
      <c r="KYT7" s="145"/>
      <c r="KYU7" s="145"/>
      <c r="KYV7" s="145"/>
      <c r="KYW7" s="145"/>
      <c r="KYX7" s="145"/>
      <c r="KYY7" s="145"/>
      <c r="KYZ7" s="145"/>
      <c r="KZA7" s="145"/>
      <c r="KZB7" s="145"/>
      <c r="KZC7" s="145"/>
      <c r="KZD7" s="145"/>
      <c r="KZE7" s="145"/>
      <c r="KZF7" s="145"/>
      <c r="KZG7" s="145"/>
      <c r="KZH7" s="145"/>
      <c r="KZI7" s="145"/>
      <c r="KZJ7" s="145"/>
      <c r="KZK7" s="145"/>
      <c r="KZL7" s="145"/>
      <c r="KZM7" s="145"/>
      <c r="KZN7" s="145"/>
      <c r="KZO7" s="145"/>
      <c r="KZP7" s="145"/>
      <c r="KZQ7" s="145"/>
      <c r="KZR7" s="145"/>
      <c r="KZS7" s="145"/>
      <c r="KZT7" s="145"/>
      <c r="KZU7" s="145"/>
      <c r="KZV7" s="145"/>
      <c r="KZW7" s="145"/>
      <c r="KZX7" s="145"/>
      <c r="KZY7" s="145"/>
      <c r="KZZ7" s="145"/>
      <c r="LAA7" s="145"/>
      <c r="LAB7" s="145"/>
      <c r="LAC7" s="145"/>
      <c r="LAD7" s="145"/>
      <c r="LAE7" s="145"/>
      <c r="LAF7" s="145"/>
      <c r="LAG7" s="145"/>
      <c r="LAH7" s="145"/>
      <c r="LAI7" s="145"/>
      <c r="LAJ7" s="145"/>
      <c r="LAK7" s="145"/>
      <c r="LAL7" s="145"/>
      <c r="LAM7" s="145"/>
      <c r="LAN7" s="145"/>
      <c r="LAO7" s="145"/>
      <c r="LAP7" s="145"/>
      <c r="LAQ7" s="145"/>
      <c r="LAR7" s="145"/>
      <c r="LAS7" s="145"/>
      <c r="LAT7" s="145"/>
      <c r="LAU7" s="145"/>
      <c r="LAV7" s="145"/>
      <c r="LAW7" s="145"/>
      <c r="LAX7" s="145"/>
      <c r="LAY7" s="145"/>
      <c r="LAZ7" s="145"/>
      <c r="LBA7" s="145"/>
      <c r="LBB7" s="145"/>
      <c r="LBC7" s="145"/>
      <c r="LBD7" s="145"/>
      <c r="LBE7" s="145"/>
      <c r="LBF7" s="145"/>
      <c r="LBG7" s="145"/>
      <c r="LBH7" s="145"/>
      <c r="LBI7" s="145"/>
      <c r="LBJ7" s="145"/>
      <c r="LBK7" s="145"/>
      <c r="LBL7" s="145"/>
      <c r="LBM7" s="145"/>
      <c r="LBN7" s="145"/>
      <c r="LBO7" s="145"/>
      <c r="LBP7" s="145"/>
      <c r="LBQ7" s="145"/>
      <c r="LBR7" s="145"/>
      <c r="LBS7" s="145"/>
      <c r="LBT7" s="145"/>
      <c r="LBU7" s="145"/>
      <c r="LBV7" s="145"/>
      <c r="LBW7" s="145"/>
      <c r="LBX7" s="145"/>
      <c r="LBY7" s="145"/>
      <c r="LBZ7" s="145"/>
      <c r="LCA7" s="145"/>
      <c r="LCB7" s="145"/>
      <c r="LCC7" s="145"/>
      <c r="LCD7" s="145"/>
      <c r="LCE7" s="145"/>
      <c r="LCF7" s="145"/>
      <c r="LCG7" s="145"/>
      <c r="LCH7" s="145"/>
      <c r="LCI7" s="145"/>
      <c r="LCJ7" s="145"/>
      <c r="LCK7" s="145"/>
      <c r="LCL7" s="145"/>
      <c r="LCM7" s="145"/>
      <c r="LCN7" s="145"/>
      <c r="LCO7" s="145"/>
      <c r="LCP7" s="145"/>
      <c r="LCQ7" s="145"/>
      <c r="LCR7" s="145"/>
      <c r="LCS7" s="145"/>
      <c r="LCT7" s="145"/>
      <c r="LCU7" s="145"/>
      <c r="LCV7" s="145"/>
      <c r="LCW7" s="145"/>
      <c r="LCX7" s="145"/>
      <c r="LCY7" s="145"/>
      <c r="LCZ7" s="145"/>
      <c r="LDA7" s="145"/>
      <c r="LDB7" s="145"/>
      <c r="LDC7" s="145"/>
      <c r="LDD7" s="145"/>
      <c r="LDE7" s="145"/>
      <c r="LDF7" s="145"/>
      <c r="LDG7" s="145"/>
      <c r="LDH7" s="145"/>
      <c r="LDI7" s="145"/>
      <c r="LDJ7" s="145"/>
      <c r="LDK7" s="145"/>
      <c r="LDL7" s="145"/>
      <c r="LDM7" s="145"/>
      <c r="LDN7" s="145"/>
      <c r="LDO7" s="145"/>
      <c r="LDP7" s="145"/>
      <c r="LDQ7" s="145"/>
      <c r="LDR7" s="145"/>
      <c r="LDS7" s="145"/>
      <c r="LDT7" s="145"/>
      <c r="LDU7" s="145"/>
      <c r="LDV7" s="145"/>
      <c r="LDW7" s="145"/>
      <c r="LDX7" s="145"/>
      <c r="LDY7" s="145"/>
      <c r="LDZ7" s="145"/>
      <c r="LEA7" s="145"/>
      <c r="LEB7" s="145"/>
      <c r="LEC7" s="145"/>
      <c r="LED7" s="145"/>
      <c r="LEE7" s="145"/>
      <c r="LEF7" s="145"/>
      <c r="LEG7" s="145"/>
      <c r="LEH7" s="145"/>
      <c r="LEI7" s="145"/>
      <c r="LEJ7" s="145"/>
      <c r="LEK7" s="145"/>
      <c r="LEL7" s="145"/>
      <c r="LEM7" s="145"/>
      <c r="LEN7" s="145"/>
      <c r="LEO7" s="145"/>
      <c r="LEP7" s="145"/>
      <c r="LEQ7" s="145"/>
      <c r="LER7" s="145"/>
      <c r="LES7" s="145"/>
      <c r="LET7" s="145"/>
      <c r="LEU7" s="145"/>
      <c r="LEV7" s="145"/>
      <c r="LEW7" s="145"/>
      <c r="LEX7" s="145"/>
      <c r="LEY7" s="145"/>
      <c r="LEZ7" s="145"/>
      <c r="LFA7" s="145"/>
      <c r="LFB7" s="145"/>
      <c r="LFC7" s="145"/>
      <c r="LFD7" s="145"/>
      <c r="LFE7" s="145"/>
      <c r="LFF7" s="145"/>
      <c r="LFG7" s="145"/>
      <c r="LFH7" s="145"/>
      <c r="LFI7" s="145"/>
      <c r="LFJ7" s="145"/>
      <c r="LFK7" s="145"/>
      <c r="LFL7" s="145"/>
      <c r="LFM7" s="145"/>
      <c r="LFN7" s="145"/>
      <c r="LFO7" s="145"/>
      <c r="LFP7" s="145"/>
      <c r="LFQ7" s="145"/>
      <c r="LFR7" s="145"/>
      <c r="LFS7" s="145"/>
      <c r="LFT7" s="145"/>
      <c r="LFU7" s="145"/>
      <c r="LFV7" s="145"/>
      <c r="LFW7" s="145"/>
      <c r="LFX7" s="145"/>
      <c r="LFY7" s="145"/>
      <c r="LFZ7" s="145"/>
      <c r="LGA7" s="145"/>
      <c r="LGB7" s="145"/>
      <c r="LGC7" s="145"/>
      <c r="LGD7" s="145"/>
      <c r="LGE7" s="145"/>
      <c r="LGF7" s="145"/>
      <c r="LGG7" s="145"/>
      <c r="LGH7" s="145"/>
      <c r="LGI7" s="145"/>
      <c r="LGJ7" s="145"/>
      <c r="LGK7" s="145"/>
      <c r="LGL7" s="145"/>
      <c r="LGM7" s="145"/>
      <c r="LGN7" s="145"/>
      <c r="LGO7" s="145"/>
      <c r="LGP7" s="145"/>
      <c r="LGQ7" s="145"/>
      <c r="LGR7" s="145"/>
      <c r="LGS7" s="145"/>
      <c r="LGT7" s="145"/>
      <c r="LGU7" s="145"/>
      <c r="LGV7" s="145"/>
      <c r="LGW7" s="145"/>
      <c r="LGX7" s="145"/>
      <c r="LGY7" s="145"/>
      <c r="LGZ7" s="145"/>
      <c r="LHA7" s="145"/>
      <c r="LHB7" s="145"/>
      <c r="LHC7" s="145"/>
      <c r="LHD7" s="145"/>
      <c r="LHE7" s="145"/>
      <c r="LHF7" s="145"/>
      <c r="LHG7" s="145"/>
      <c r="LHH7" s="145"/>
      <c r="LHI7" s="145"/>
      <c r="LHJ7" s="145"/>
      <c r="LHK7" s="145"/>
      <c r="LHL7" s="145"/>
      <c r="LHM7" s="145"/>
      <c r="LHN7" s="145"/>
      <c r="LHO7" s="145"/>
      <c r="LHP7" s="145"/>
      <c r="LHQ7" s="145"/>
      <c r="LHR7" s="145"/>
      <c r="LHS7" s="145"/>
      <c r="LHT7" s="145"/>
      <c r="LHU7" s="145"/>
      <c r="LHV7" s="145"/>
      <c r="LHW7" s="145"/>
      <c r="LHX7" s="145"/>
      <c r="LHY7" s="145"/>
      <c r="LHZ7" s="145"/>
      <c r="LIA7" s="145"/>
      <c r="LIB7" s="145"/>
      <c r="LIC7" s="145"/>
      <c r="LID7" s="145"/>
      <c r="LIE7" s="145"/>
      <c r="LIF7" s="145"/>
      <c r="LIG7" s="145"/>
      <c r="LIH7" s="145"/>
      <c r="LII7" s="145"/>
      <c r="LIJ7" s="145"/>
      <c r="LIK7" s="145"/>
      <c r="LIL7" s="145"/>
      <c r="LIM7" s="145"/>
      <c r="LIN7" s="145"/>
      <c r="LIO7" s="145"/>
      <c r="LIP7" s="145"/>
      <c r="LIQ7" s="145"/>
      <c r="LIR7" s="145"/>
      <c r="LIS7" s="145"/>
      <c r="LIT7" s="145"/>
      <c r="LIU7" s="145"/>
      <c r="LIV7" s="145"/>
      <c r="LIW7" s="145"/>
      <c r="LIX7" s="145"/>
      <c r="LIY7" s="145"/>
      <c r="LIZ7" s="145"/>
      <c r="LJA7" s="145"/>
      <c r="LJB7" s="145"/>
      <c r="LJC7" s="145"/>
      <c r="LJD7" s="145"/>
      <c r="LJE7" s="145"/>
      <c r="LJF7" s="145"/>
      <c r="LJG7" s="145"/>
      <c r="LJH7" s="145"/>
      <c r="LJI7" s="145"/>
      <c r="LJJ7" s="145"/>
      <c r="LJK7" s="145"/>
      <c r="LJL7" s="145"/>
      <c r="LJM7" s="145"/>
      <c r="LJN7" s="145"/>
      <c r="LJO7" s="145"/>
      <c r="LJP7" s="145"/>
      <c r="LJQ7" s="145"/>
      <c r="LJR7" s="145"/>
      <c r="LJS7" s="145"/>
      <c r="LJT7" s="145"/>
      <c r="LJU7" s="145"/>
      <c r="LJV7" s="145"/>
      <c r="LJW7" s="145"/>
      <c r="LJX7" s="145"/>
      <c r="LJY7" s="145"/>
      <c r="LJZ7" s="145"/>
      <c r="LKA7" s="145"/>
      <c r="LKB7" s="145"/>
      <c r="LKC7" s="145"/>
      <c r="LKD7" s="145"/>
      <c r="LKE7" s="145"/>
      <c r="LKF7" s="145"/>
      <c r="LKG7" s="145"/>
      <c r="LKH7" s="145"/>
      <c r="LKI7" s="145"/>
      <c r="LKJ7" s="145"/>
      <c r="LKK7" s="145"/>
      <c r="LKL7" s="145"/>
      <c r="LKM7" s="145"/>
      <c r="LKN7" s="145"/>
      <c r="LKO7" s="145"/>
      <c r="LKP7" s="145"/>
      <c r="LKQ7" s="145"/>
      <c r="LKR7" s="145"/>
      <c r="LKS7" s="145"/>
      <c r="LKT7" s="145"/>
      <c r="LKU7" s="145"/>
      <c r="LKV7" s="145"/>
      <c r="LKW7" s="145"/>
      <c r="LKX7" s="145"/>
      <c r="LKY7" s="145"/>
      <c r="LKZ7" s="145"/>
      <c r="LLA7" s="145"/>
      <c r="LLB7" s="145"/>
      <c r="LLC7" s="145"/>
      <c r="LLD7" s="145"/>
      <c r="LLE7" s="145"/>
      <c r="LLF7" s="145"/>
      <c r="LLG7" s="145"/>
      <c r="LLH7" s="145"/>
      <c r="LLI7" s="145"/>
      <c r="LLJ7" s="145"/>
      <c r="LLK7" s="145"/>
      <c r="LLL7" s="145"/>
      <c r="LLM7" s="145"/>
      <c r="LLN7" s="145"/>
      <c r="LLO7" s="145"/>
      <c r="LLP7" s="145"/>
      <c r="LLQ7" s="145"/>
      <c r="LLR7" s="145"/>
      <c r="LLS7" s="145"/>
      <c r="LLT7" s="145"/>
      <c r="LLU7" s="145"/>
      <c r="LLV7" s="145"/>
      <c r="LLW7" s="145"/>
      <c r="LLX7" s="145"/>
      <c r="LLY7" s="145"/>
      <c r="LLZ7" s="145"/>
      <c r="LMA7" s="145"/>
      <c r="LMB7" s="145"/>
      <c r="LMC7" s="145"/>
      <c r="LMD7" s="145"/>
      <c r="LME7" s="145"/>
      <c r="LMF7" s="145"/>
      <c r="LMG7" s="145"/>
      <c r="LMH7" s="145"/>
      <c r="LMI7" s="145"/>
      <c r="LMJ7" s="145"/>
      <c r="LMK7" s="145"/>
      <c r="LML7" s="145"/>
      <c r="LMM7" s="145"/>
      <c r="LMN7" s="145"/>
      <c r="LMO7" s="145"/>
      <c r="LMP7" s="145"/>
      <c r="LMQ7" s="145"/>
      <c r="LMR7" s="145"/>
      <c r="LMS7" s="145"/>
      <c r="LMT7" s="145"/>
      <c r="LMU7" s="145"/>
      <c r="LMV7" s="145"/>
      <c r="LMW7" s="145"/>
      <c r="LMX7" s="145"/>
      <c r="LMY7" s="145"/>
      <c r="LMZ7" s="145"/>
      <c r="LNA7" s="145"/>
      <c r="LNB7" s="145"/>
      <c r="LNC7" s="145"/>
      <c r="LND7" s="145"/>
      <c r="LNE7" s="145"/>
      <c r="LNF7" s="145"/>
      <c r="LNG7" s="145"/>
      <c r="LNH7" s="145"/>
      <c r="LNI7" s="145"/>
      <c r="LNJ7" s="145"/>
      <c r="LNK7" s="145"/>
      <c r="LNL7" s="145"/>
      <c r="LNM7" s="145"/>
      <c r="LNN7" s="145"/>
      <c r="LNO7" s="145"/>
      <c r="LNP7" s="145"/>
      <c r="LNQ7" s="145"/>
      <c r="LNR7" s="145"/>
      <c r="LNS7" s="145"/>
      <c r="LNT7" s="145"/>
      <c r="LNU7" s="145"/>
      <c r="LNV7" s="145"/>
      <c r="LNW7" s="145"/>
      <c r="LNX7" s="145"/>
      <c r="LNY7" s="145"/>
      <c r="LNZ7" s="145"/>
      <c r="LOA7" s="145"/>
      <c r="LOB7" s="145"/>
      <c r="LOC7" s="145"/>
      <c r="LOD7" s="145"/>
      <c r="LOE7" s="145"/>
      <c r="LOF7" s="145"/>
      <c r="LOG7" s="145"/>
      <c r="LOH7" s="145"/>
      <c r="LOI7" s="145"/>
      <c r="LOJ7" s="145"/>
      <c r="LOK7" s="145"/>
      <c r="LOL7" s="145"/>
      <c r="LOM7" s="145"/>
      <c r="LON7" s="145"/>
      <c r="LOO7" s="145"/>
      <c r="LOP7" s="145"/>
      <c r="LOQ7" s="145"/>
      <c r="LOR7" s="145"/>
      <c r="LOS7" s="145"/>
      <c r="LOT7" s="145"/>
      <c r="LOU7" s="145"/>
      <c r="LOV7" s="145"/>
      <c r="LOW7" s="145"/>
      <c r="LOX7" s="145"/>
      <c r="LOY7" s="145"/>
      <c r="LOZ7" s="145"/>
      <c r="LPA7" s="145"/>
      <c r="LPB7" s="145"/>
      <c r="LPC7" s="145"/>
      <c r="LPD7" s="145"/>
      <c r="LPE7" s="145"/>
      <c r="LPF7" s="145"/>
      <c r="LPG7" s="145"/>
      <c r="LPH7" s="145"/>
      <c r="LPI7" s="145"/>
      <c r="LPJ7" s="145"/>
      <c r="LPK7" s="145"/>
      <c r="LPL7" s="145"/>
      <c r="LPM7" s="145"/>
      <c r="LPN7" s="145"/>
      <c r="LPO7" s="145"/>
      <c r="LPP7" s="145"/>
      <c r="LPQ7" s="145"/>
      <c r="LPR7" s="145"/>
      <c r="LPS7" s="145"/>
      <c r="LPT7" s="145"/>
      <c r="LPU7" s="145"/>
      <c r="LPV7" s="145"/>
      <c r="LPW7" s="145"/>
      <c r="LPX7" s="145"/>
      <c r="LPY7" s="145"/>
      <c r="LPZ7" s="145"/>
      <c r="LQA7" s="145"/>
      <c r="LQB7" s="145"/>
      <c r="LQC7" s="145"/>
      <c r="LQD7" s="145"/>
      <c r="LQE7" s="145"/>
      <c r="LQF7" s="145"/>
      <c r="LQG7" s="145"/>
      <c r="LQH7" s="145"/>
      <c r="LQI7" s="145"/>
      <c r="LQJ7" s="145"/>
      <c r="LQK7" s="145"/>
      <c r="LQL7" s="145"/>
      <c r="LQM7" s="145"/>
      <c r="LQN7" s="145"/>
      <c r="LQO7" s="145"/>
      <c r="LQP7" s="145"/>
      <c r="LQQ7" s="145"/>
      <c r="LQR7" s="145"/>
      <c r="LQS7" s="145"/>
      <c r="LQT7" s="145"/>
      <c r="LQU7" s="145"/>
      <c r="LQV7" s="145"/>
      <c r="LQW7" s="145"/>
      <c r="LQX7" s="145"/>
      <c r="LQY7" s="145"/>
      <c r="LQZ7" s="145"/>
      <c r="LRA7" s="145"/>
      <c r="LRB7" s="145"/>
      <c r="LRC7" s="145"/>
      <c r="LRD7" s="145"/>
      <c r="LRE7" s="145"/>
      <c r="LRF7" s="145"/>
      <c r="LRG7" s="145"/>
      <c r="LRH7" s="145"/>
      <c r="LRI7" s="145"/>
      <c r="LRJ7" s="145"/>
      <c r="LRK7" s="145"/>
      <c r="LRL7" s="145"/>
      <c r="LRM7" s="145"/>
      <c r="LRN7" s="145"/>
      <c r="LRO7" s="145"/>
      <c r="LRP7" s="145"/>
      <c r="LRQ7" s="145"/>
      <c r="LRR7" s="145"/>
      <c r="LRS7" s="145"/>
      <c r="LRT7" s="145"/>
      <c r="LRU7" s="145"/>
      <c r="LRV7" s="145"/>
      <c r="LRW7" s="145"/>
      <c r="LRX7" s="145"/>
      <c r="LRY7" s="145"/>
      <c r="LRZ7" s="145"/>
      <c r="LSA7" s="145"/>
      <c r="LSB7" s="145"/>
      <c r="LSC7" s="145"/>
      <c r="LSD7" s="145"/>
      <c r="LSE7" s="145"/>
      <c r="LSF7" s="145"/>
      <c r="LSG7" s="145"/>
      <c r="LSH7" s="145"/>
      <c r="LSI7" s="145"/>
      <c r="LSJ7" s="145"/>
      <c r="LSK7" s="145"/>
      <c r="LSL7" s="145"/>
      <c r="LSM7" s="145"/>
      <c r="LSN7" s="145"/>
      <c r="LSO7" s="145"/>
      <c r="LSP7" s="145"/>
      <c r="LSQ7" s="145"/>
      <c r="LSR7" s="145"/>
      <c r="LSS7" s="145"/>
      <c r="LST7" s="145"/>
      <c r="LSU7" s="145"/>
      <c r="LSV7" s="145"/>
      <c r="LSW7" s="145"/>
      <c r="LSX7" s="145"/>
      <c r="LSY7" s="145"/>
      <c r="LSZ7" s="145"/>
      <c r="LTA7" s="145"/>
      <c r="LTB7" s="145"/>
      <c r="LTC7" s="145"/>
      <c r="LTD7" s="145"/>
      <c r="LTE7" s="145"/>
      <c r="LTF7" s="145"/>
      <c r="LTG7" s="145"/>
      <c r="LTH7" s="145"/>
      <c r="LTI7" s="145"/>
      <c r="LTJ7" s="145"/>
      <c r="LTK7" s="145"/>
      <c r="LTL7" s="145"/>
      <c r="LTM7" s="145"/>
      <c r="LTN7" s="145"/>
      <c r="LTO7" s="145"/>
      <c r="LTP7" s="145"/>
      <c r="LTQ7" s="145"/>
      <c r="LTR7" s="145"/>
      <c r="LTS7" s="145"/>
      <c r="LTT7" s="145"/>
      <c r="LTU7" s="145"/>
      <c r="LTV7" s="145"/>
      <c r="LTW7" s="145"/>
      <c r="LTX7" s="145"/>
      <c r="LTY7" s="145"/>
      <c r="LTZ7" s="145"/>
      <c r="LUA7" s="145"/>
      <c r="LUB7" s="145"/>
      <c r="LUC7" s="145"/>
      <c r="LUD7" s="145"/>
      <c r="LUE7" s="145"/>
      <c r="LUF7" s="145"/>
      <c r="LUG7" s="145"/>
      <c r="LUH7" s="145"/>
      <c r="LUI7" s="145"/>
      <c r="LUJ7" s="145"/>
      <c r="LUK7" s="145"/>
      <c r="LUL7" s="145"/>
      <c r="LUM7" s="145"/>
      <c r="LUN7" s="145"/>
      <c r="LUO7" s="145"/>
      <c r="LUP7" s="145"/>
      <c r="LUQ7" s="145"/>
      <c r="LUR7" s="145"/>
      <c r="LUS7" s="145"/>
      <c r="LUT7" s="145"/>
      <c r="LUU7" s="145"/>
      <c r="LUV7" s="145"/>
      <c r="LUW7" s="145"/>
      <c r="LUX7" s="145"/>
      <c r="LUY7" s="145"/>
      <c r="LUZ7" s="145"/>
      <c r="LVA7" s="145"/>
      <c r="LVB7" s="145"/>
      <c r="LVC7" s="145"/>
      <c r="LVD7" s="145"/>
      <c r="LVE7" s="145"/>
      <c r="LVF7" s="145"/>
      <c r="LVG7" s="145"/>
      <c r="LVH7" s="145"/>
      <c r="LVI7" s="145"/>
      <c r="LVJ7" s="145"/>
      <c r="LVK7" s="145"/>
      <c r="LVL7" s="145"/>
      <c r="LVM7" s="145"/>
      <c r="LVN7" s="145"/>
      <c r="LVO7" s="145"/>
      <c r="LVP7" s="145"/>
      <c r="LVQ7" s="145"/>
      <c r="LVR7" s="145"/>
      <c r="LVS7" s="145"/>
      <c r="LVT7" s="145"/>
      <c r="LVU7" s="145"/>
      <c r="LVV7" s="145"/>
      <c r="LVW7" s="145"/>
      <c r="LVX7" s="145"/>
      <c r="LVY7" s="145"/>
      <c r="LVZ7" s="145"/>
      <c r="LWA7" s="145"/>
      <c r="LWB7" s="145"/>
      <c r="LWC7" s="145"/>
      <c r="LWD7" s="145"/>
      <c r="LWE7" s="145"/>
      <c r="LWF7" s="145"/>
      <c r="LWG7" s="145"/>
      <c r="LWH7" s="145"/>
      <c r="LWI7" s="145"/>
      <c r="LWJ7" s="145"/>
      <c r="LWK7" s="145"/>
      <c r="LWL7" s="145"/>
      <c r="LWM7" s="145"/>
      <c r="LWN7" s="145"/>
      <c r="LWO7" s="145"/>
      <c r="LWP7" s="145"/>
      <c r="LWQ7" s="145"/>
      <c r="LWR7" s="145"/>
      <c r="LWS7" s="145"/>
      <c r="LWT7" s="145"/>
      <c r="LWU7" s="145"/>
      <c r="LWV7" s="145"/>
      <c r="LWW7" s="145"/>
      <c r="LWX7" s="145"/>
      <c r="LWY7" s="145"/>
      <c r="LWZ7" s="145"/>
      <c r="LXA7" s="145"/>
      <c r="LXB7" s="145"/>
      <c r="LXC7" s="145"/>
      <c r="LXD7" s="145"/>
      <c r="LXE7" s="145"/>
      <c r="LXF7" s="145"/>
      <c r="LXG7" s="145"/>
      <c r="LXH7" s="145"/>
      <c r="LXI7" s="145"/>
      <c r="LXJ7" s="145"/>
      <c r="LXK7" s="145"/>
      <c r="LXL7" s="145"/>
      <c r="LXM7" s="145"/>
      <c r="LXN7" s="145"/>
      <c r="LXO7" s="145"/>
      <c r="LXP7" s="145"/>
      <c r="LXQ7" s="145"/>
      <c r="LXR7" s="145"/>
      <c r="LXS7" s="145"/>
      <c r="LXT7" s="145"/>
      <c r="LXU7" s="145"/>
      <c r="LXV7" s="145"/>
      <c r="LXW7" s="145"/>
      <c r="LXX7" s="145"/>
      <c r="LXY7" s="145"/>
      <c r="LXZ7" s="145"/>
      <c r="LYA7" s="145"/>
      <c r="LYB7" s="145"/>
      <c r="LYC7" s="145"/>
      <c r="LYD7" s="145"/>
      <c r="LYE7" s="145"/>
      <c r="LYF7" s="145"/>
      <c r="LYG7" s="145"/>
      <c r="LYH7" s="145"/>
      <c r="LYI7" s="145"/>
      <c r="LYJ7" s="145"/>
      <c r="LYK7" s="145"/>
      <c r="LYL7" s="145"/>
      <c r="LYM7" s="145"/>
      <c r="LYN7" s="145"/>
      <c r="LYO7" s="145"/>
      <c r="LYP7" s="145"/>
      <c r="LYQ7" s="145"/>
      <c r="LYR7" s="145"/>
      <c r="LYS7" s="145"/>
      <c r="LYT7" s="145"/>
      <c r="LYU7" s="145"/>
      <c r="LYV7" s="145"/>
      <c r="LYW7" s="145"/>
      <c r="LYX7" s="145"/>
      <c r="LYY7" s="145"/>
      <c r="LYZ7" s="145"/>
      <c r="LZA7" s="145"/>
      <c r="LZB7" s="145"/>
      <c r="LZC7" s="145"/>
      <c r="LZD7" s="145"/>
      <c r="LZE7" s="145"/>
      <c r="LZF7" s="145"/>
      <c r="LZG7" s="145"/>
      <c r="LZH7" s="145"/>
      <c r="LZI7" s="145"/>
      <c r="LZJ7" s="145"/>
      <c r="LZK7" s="145"/>
      <c r="LZL7" s="145"/>
      <c r="LZM7" s="145"/>
      <c r="LZN7" s="145"/>
      <c r="LZO7" s="145"/>
      <c r="LZP7" s="145"/>
      <c r="LZQ7" s="145"/>
      <c r="LZR7" s="145"/>
      <c r="LZS7" s="145"/>
      <c r="LZT7" s="145"/>
      <c r="LZU7" s="145"/>
      <c r="LZV7" s="145"/>
      <c r="LZW7" s="145"/>
      <c r="LZX7" s="145"/>
      <c r="LZY7" s="145"/>
      <c r="LZZ7" s="145"/>
      <c r="MAA7" s="145"/>
      <c r="MAB7" s="145"/>
      <c r="MAC7" s="145"/>
      <c r="MAD7" s="145"/>
      <c r="MAE7" s="145"/>
      <c r="MAF7" s="145"/>
      <c r="MAG7" s="145"/>
      <c r="MAH7" s="145"/>
      <c r="MAI7" s="145"/>
      <c r="MAJ7" s="145"/>
      <c r="MAK7" s="145"/>
      <c r="MAL7" s="145"/>
      <c r="MAM7" s="145"/>
      <c r="MAN7" s="145"/>
      <c r="MAO7" s="145"/>
      <c r="MAP7" s="145"/>
      <c r="MAQ7" s="145"/>
      <c r="MAR7" s="145"/>
      <c r="MAS7" s="145"/>
      <c r="MAT7" s="145"/>
      <c r="MAU7" s="145"/>
      <c r="MAV7" s="145"/>
      <c r="MAW7" s="145"/>
      <c r="MAX7" s="145"/>
      <c r="MAY7" s="145"/>
      <c r="MAZ7" s="145"/>
      <c r="MBA7" s="145"/>
      <c r="MBB7" s="145"/>
      <c r="MBC7" s="145"/>
      <c r="MBD7" s="145"/>
      <c r="MBE7" s="145"/>
      <c r="MBF7" s="145"/>
      <c r="MBG7" s="145"/>
      <c r="MBH7" s="145"/>
      <c r="MBI7" s="145"/>
      <c r="MBJ7" s="145"/>
      <c r="MBK7" s="145"/>
      <c r="MBL7" s="145"/>
      <c r="MBM7" s="145"/>
      <c r="MBN7" s="145"/>
      <c r="MBO7" s="145"/>
      <c r="MBP7" s="145"/>
      <c r="MBQ7" s="145"/>
      <c r="MBR7" s="145"/>
      <c r="MBS7" s="145"/>
      <c r="MBT7" s="145"/>
      <c r="MBU7" s="145"/>
      <c r="MBV7" s="145"/>
      <c r="MBW7" s="145"/>
      <c r="MBX7" s="145"/>
      <c r="MBY7" s="145"/>
      <c r="MBZ7" s="145"/>
      <c r="MCA7" s="145"/>
      <c r="MCB7" s="145"/>
      <c r="MCC7" s="145"/>
      <c r="MCD7" s="145"/>
      <c r="MCE7" s="145"/>
      <c r="MCF7" s="145"/>
      <c r="MCG7" s="145"/>
      <c r="MCH7" s="145"/>
      <c r="MCI7" s="145"/>
      <c r="MCJ7" s="145"/>
      <c r="MCK7" s="145"/>
      <c r="MCL7" s="145"/>
      <c r="MCM7" s="145"/>
      <c r="MCN7" s="145"/>
      <c r="MCO7" s="145"/>
      <c r="MCP7" s="145"/>
      <c r="MCQ7" s="145"/>
      <c r="MCR7" s="145"/>
      <c r="MCS7" s="145"/>
      <c r="MCT7" s="145"/>
      <c r="MCU7" s="145"/>
      <c r="MCV7" s="145"/>
      <c r="MCW7" s="145"/>
      <c r="MCX7" s="145"/>
      <c r="MCY7" s="145"/>
      <c r="MCZ7" s="145"/>
      <c r="MDA7" s="145"/>
      <c r="MDB7" s="145"/>
      <c r="MDC7" s="145"/>
      <c r="MDD7" s="145"/>
      <c r="MDE7" s="145"/>
      <c r="MDF7" s="145"/>
      <c r="MDG7" s="145"/>
      <c r="MDH7" s="145"/>
      <c r="MDI7" s="145"/>
      <c r="MDJ7" s="145"/>
      <c r="MDK7" s="145"/>
      <c r="MDL7" s="145"/>
      <c r="MDM7" s="145"/>
      <c r="MDN7" s="145"/>
      <c r="MDO7" s="145"/>
      <c r="MDP7" s="145"/>
      <c r="MDQ7" s="145"/>
      <c r="MDR7" s="145"/>
      <c r="MDS7" s="145"/>
      <c r="MDT7" s="145"/>
      <c r="MDU7" s="145"/>
      <c r="MDV7" s="145"/>
      <c r="MDW7" s="145"/>
      <c r="MDX7" s="145"/>
      <c r="MDY7" s="145"/>
      <c r="MDZ7" s="145"/>
      <c r="MEA7" s="145"/>
      <c r="MEB7" s="145"/>
      <c r="MEC7" s="145"/>
      <c r="MED7" s="145"/>
      <c r="MEE7" s="145"/>
      <c r="MEF7" s="145"/>
      <c r="MEG7" s="145"/>
      <c r="MEH7" s="145"/>
      <c r="MEI7" s="145"/>
      <c r="MEJ7" s="145"/>
      <c r="MEK7" s="145"/>
      <c r="MEL7" s="145"/>
      <c r="MEM7" s="145"/>
      <c r="MEN7" s="145"/>
      <c r="MEO7" s="145"/>
      <c r="MEP7" s="145"/>
      <c r="MEQ7" s="145"/>
      <c r="MER7" s="145"/>
      <c r="MES7" s="145"/>
      <c r="MET7" s="145"/>
      <c r="MEU7" s="145"/>
      <c r="MEV7" s="145"/>
      <c r="MEW7" s="145"/>
      <c r="MEX7" s="145"/>
      <c r="MEY7" s="145"/>
      <c r="MEZ7" s="145"/>
      <c r="MFA7" s="145"/>
      <c r="MFB7" s="145"/>
      <c r="MFC7" s="145"/>
      <c r="MFD7" s="145"/>
      <c r="MFE7" s="145"/>
      <c r="MFF7" s="145"/>
      <c r="MFG7" s="145"/>
      <c r="MFH7" s="145"/>
      <c r="MFI7" s="145"/>
      <c r="MFJ7" s="145"/>
      <c r="MFK7" s="145"/>
      <c r="MFL7" s="145"/>
      <c r="MFM7" s="145"/>
      <c r="MFN7" s="145"/>
      <c r="MFO7" s="145"/>
      <c r="MFP7" s="145"/>
      <c r="MFQ7" s="145"/>
      <c r="MFR7" s="145"/>
      <c r="MFS7" s="145"/>
      <c r="MFT7" s="145"/>
      <c r="MFU7" s="145"/>
      <c r="MFV7" s="145"/>
      <c r="MFW7" s="145"/>
      <c r="MFX7" s="145"/>
      <c r="MFY7" s="145"/>
      <c r="MFZ7" s="145"/>
      <c r="MGA7" s="145"/>
      <c r="MGB7" s="145"/>
      <c r="MGC7" s="145"/>
      <c r="MGD7" s="145"/>
      <c r="MGE7" s="145"/>
      <c r="MGF7" s="145"/>
      <c r="MGG7" s="145"/>
      <c r="MGH7" s="145"/>
      <c r="MGI7" s="145"/>
      <c r="MGJ7" s="145"/>
      <c r="MGK7" s="145"/>
      <c r="MGL7" s="145"/>
      <c r="MGM7" s="145"/>
      <c r="MGN7" s="145"/>
      <c r="MGO7" s="145"/>
      <c r="MGP7" s="145"/>
      <c r="MGQ7" s="145"/>
      <c r="MGR7" s="145"/>
      <c r="MGS7" s="145"/>
      <c r="MGT7" s="145"/>
      <c r="MGU7" s="145"/>
      <c r="MGV7" s="145"/>
      <c r="MGW7" s="145"/>
      <c r="MGX7" s="145"/>
      <c r="MGY7" s="145"/>
      <c r="MGZ7" s="145"/>
      <c r="MHA7" s="145"/>
      <c r="MHB7" s="145"/>
      <c r="MHC7" s="145"/>
      <c r="MHD7" s="145"/>
      <c r="MHE7" s="145"/>
      <c r="MHF7" s="145"/>
      <c r="MHG7" s="145"/>
      <c r="MHH7" s="145"/>
      <c r="MHI7" s="145"/>
      <c r="MHJ7" s="145"/>
      <c r="MHK7" s="145"/>
      <c r="MHL7" s="145"/>
      <c r="MHM7" s="145"/>
      <c r="MHN7" s="145"/>
      <c r="MHO7" s="145"/>
      <c r="MHP7" s="145"/>
      <c r="MHQ7" s="145"/>
      <c r="MHR7" s="145"/>
      <c r="MHS7" s="145"/>
      <c r="MHT7" s="145"/>
      <c r="MHU7" s="145"/>
      <c r="MHV7" s="145"/>
      <c r="MHW7" s="145"/>
      <c r="MHX7" s="145"/>
      <c r="MHY7" s="145"/>
      <c r="MHZ7" s="145"/>
      <c r="MIA7" s="145"/>
      <c r="MIB7" s="145"/>
      <c r="MIC7" s="145"/>
      <c r="MID7" s="145"/>
      <c r="MIE7" s="145"/>
      <c r="MIF7" s="145"/>
      <c r="MIG7" s="145"/>
      <c r="MIH7" s="145"/>
      <c r="MII7" s="145"/>
      <c r="MIJ7" s="145"/>
      <c r="MIK7" s="145"/>
      <c r="MIL7" s="145"/>
      <c r="MIM7" s="145"/>
      <c r="MIN7" s="145"/>
      <c r="MIO7" s="145"/>
      <c r="MIP7" s="145"/>
      <c r="MIQ7" s="145"/>
      <c r="MIR7" s="145"/>
      <c r="MIS7" s="145"/>
      <c r="MIT7" s="145"/>
      <c r="MIU7" s="145"/>
      <c r="MIV7" s="145"/>
      <c r="MIW7" s="145"/>
      <c r="MIX7" s="145"/>
      <c r="MIY7" s="145"/>
      <c r="MIZ7" s="145"/>
      <c r="MJA7" s="145"/>
      <c r="MJB7" s="145"/>
      <c r="MJC7" s="145"/>
      <c r="MJD7" s="145"/>
      <c r="MJE7" s="145"/>
      <c r="MJF7" s="145"/>
      <c r="MJG7" s="145"/>
      <c r="MJH7" s="145"/>
      <c r="MJI7" s="145"/>
      <c r="MJJ7" s="145"/>
      <c r="MJK7" s="145"/>
      <c r="MJL7" s="145"/>
      <c r="MJM7" s="145"/>
      <c r="MJN7" s="145"/>
      <c r="MJO7" s="145"/>
      <c r="MJP7" s="145"/>
      <c r="MJQ7" s="145"/>
      <c r="MJR7" s="145"/>
      <c r="MJS7" s="145"/>
      <c r="MJT7" s="145"/>
      <c r="MJU7" s="145"/>
      <c r="MJV7" s="145"/>
      <c r="MJW7" s="145"/>
      <c r="MJX7" s="145"/>
      <c r="MJY7" s="145"/>
      <c r="MJZ7" s="145"/>
      <c r="MKA7" s="145"/>
      <c r="MKB7" s="145"/>
      <c r="MKC7" s="145"/>
      <c r="MKD7" s="145"/>
      <c r="MKE7" s="145"/>
      <c r="MKF7" s="145"/>
      <c r="MKG7" s="145"/>
      <c r="MKH7" s="145"/>
      <c r="MKI7" s="145"/>
      <c r="MKJ7" s="145"/>
      <c r="MKK7" s="145"/>
      <c r="MKL7" s="145"/>
      <c r="MKM7" s="145"/>
      <c r="MKN7" s="145"/>
      <c r="MKO7" s="145"/>
      <c r="MKP7" s="145"/>
      <c r="MKQ7" s="145"/>
      <c r="MKR7" s="145"/>
      <c r="MKS7" s="145"/>
      <c r="MKT7" s="145"/>
      <c r="MKU7" s="145"/>
      <c r="MKV7" s="145"/>
      <c r="MKW7" s="145"/>
      <c r="MKX7" s="145"/>
      <c r="MKY7" s="145"/>
      <c r="MKZ7" s="145"/>
      <c r="MLA7" s="145"/>
      <c r="MLB7" s="145"/>
      <c r="MLC7" s="145"/>
      <c r="MLD7" s="145"/>
      <c r="MLE7" s="145"/>
      <c r="MLF7" s="145"/>
      <c r="MLG7" s="145"/>
      <c r="MLH7" s="145"/>
      <c r="MLI7" s="145"/>
      <c r="MLJ7" s="145"/>
      <c r="MLK7" s="145"/>
      <c r="MLL7" s="145"/>
      <c r="MLM7" s="145"/>
      <c r="MLN7" s="145"/>
      <c r="MLO7" s="145"/>
      <c r="MLP7" s="145"/>
      <c r="MLQ7" s="145"/>
      <c r="MLR7" s="145"/>
      <c r="MLS7" s="145"/>
      <c r="MLT7" s="145"/>
      <c r="MLU7" s="145"/>
      <c r="MLV7" s="145"/>
      <c r="MLW7" s="145"/>
      <c r="MLX7" s="145"/>
      <c r="MLY7" s="145"/>
      <c r="MLZ7" s="145"/>
      <c r="MMA7" s="145"/>
      <c r="MMB7" s="145"/>
      <c r="MMC7" s="145"/>
      <c r="MMD7" s="145"/>
      <c r="MME7" s="145"/>
      <c r="MMF7" s="145"/>
      <c r="MMG7" s="145"/>
      <c r="MMH7" s="145"/>
      <c r="MMI7" s="145"/>
      <c r="MMJ7" s="145"/>
      <c r="MMK7" s="145"/>
      <c r="MML7" s="145"/>
      <c r="MMM7" s="145"/>
      <c r="MMN7" s="145"/>
      <c r="MMO7" s="145"/>
      <c r="MMP7" s="145"/>
      <c r="MMQ7" s="145"/>
      <c r="MMR7" s="145"/>
      <c r="MMS7" s="145"/>
      <c r="MMT7" s="145"/>
      <c r="MMU7" s="145"/>
      <c r="MMV7" s="145"/>
      <c r="MMW7" s="145"/>
      <c r="MMX7" s="145"/>
      <c r="MMY7" s="145"/>
      <c r="MMZ7" s="145"/>
      <c r="MNA7" s="145"/>
      <c r="MNB7" s="145"/>
      <c r="MNC7" s="145"/>
      <c r="MND7" s="145"/>
      <c r="MNE7" s="145"/>
      <c r="MNF7" s="145"/>
      <c r="MNG7" s="145"/>
      <c r="MNH7" s="145"/>
      <c r="MNI7" s="145"/>
      <c r="MNJ7" s="145"/>
      <c r="MNK7" s="145"/>
      <c r="MNL7" s="145"/>
      <c r="MNM7" s="145"/>
      <c r="MNN7" s="145"/>
      <c r="MNO7" s="145"/>
      <c r="MNP7" s="145"/>
      <c r="MNQ7" s="145"/>
      <c r="MNR7" s="145"/>
      <c r="MNS7" s="145"/>
      <c r="MNT7" s="145"/>
      <c r="MNU7" s="145"/>
      <c r="MNV7" s="145"/>
      <c r="MNW7" s="145"/>
      <c r="MNX7" s="145"/>
      <c r="MNY7" s="145"/>
      <c r="MNZ7" s="145"/>
      <c r="MOA7" s="145"/>
      <c r="MOB7" s="145"/>
      <c r="MOC7" s="145"/>
      <c r="MOD7" s="145"/>
      <c r="MOE7" s="145"/>
      <c r="MOF7" s="145"/>
      <c r="MOG7" s="145"/>
      <c r="MOH7" s="145"/>
      <c r="MOI7" s="145"/>
      <c r="MOJ7" s="145"/>
      <c r="MOK7" s="145"/>
      <c r="MOL7" s="145"/>
      <c r="MOM7" s="145"/>
      <c r="MON7" s="145"/>
      <c r="MOO7" s="145"/>
      <c r="MOP7" s="145"/>
      <c r="MOQ7" s="145"/>
      <c r="MOR7" s="145"/>
      <c r="MOS7" s="145"/>
      <c r="MOT7" s="145"/>
      <c r="MOU7" s="145"/>
      <c r="MOV7" s="145"/>
      <c r="MOW7" s="145"/>
      <c r="MOX7" s="145"/>
      <c r="MOY7" s="145"/>
      <c r="MOZ7" s="145"/>
      <c r="MPA7" s="145"/>
      <c r="MPB7" s="145"/>
      <c r="MPC7" s="145"/>
      <c r="MPD7" s="145"/>
      <c r="MPE7" s="145"/>
      <c r="MPF7" s="145"/>
      <c r="MPG7" s="145"/>
      <c r="MPH7" s="145"/>
      <c r="MPI7" s="145"/>
      <c r="MPJ7" s="145"/>
      <c r="MPK7" s="145"/>
      <c r="MPL7" s="145"/>
      <c r="MPM7" s="145"/>
      <c r="MPN7" s="145"/>
      <c r="MPO7" s="145"/>
      <c r="MPP7" s="145"/>
      <c r="MPQ7" s="145"/>
      <c r="MPR7" s="145"/>
      <c r="MPS7" s="145"/>
      <c r="MPT7" s="145"/>
      <c r="MPU7" s="145"/>
      <c r="MPV7" s="145"/>
      <c r="MPW7" s="145"/>
      <c r="MPX7" s="145"/>
      <c r="MPY7" s="145"/>
      <c r="MPZ7" s="145"/>
      <c r="MQA7" s="145"/>
      <c r="MQB7" s="145"/>
      <c r="MQC7" s="145"/>
      <c r="MQD7" s="145"/>
      <c r="MQE7" s="145"/>
      <c r="MQF7" s="145"/>
      <c r="MQG7" s="145"/>
      <c r="MQH7" s="145"/>
      <c r="MQI7" s="145"/>
      <c r="MQJ7" s="145"/>
      <c r="MQK7" s="145"/>
      <c r="MQL7" s="145"/>
      <c r="MQM7" s="145"/>
      <c r="MQN7" s="145"/>
      <c r="MQO7" s="145"/>
      <c r="MQP7" s="145"/>
      <c r="MQQ7" s="145"/>
      <c r="MQR7" s="145"/>
      <c r="MQS7" s="145"/>
      <c r="MQT7" s="145"/>
      <c r="MQU7" s="145"/>
      <c r="MQV7" s="145"/>
      <c r="MQW7" s="145"/>
      <c r="MQX7" s="145"/>
      <c r="MQY7" s="145"/>
      <c r="MQZ7" s="145"/>
      <c r="MRA7" s="145"/>
      <c r="MRB7" s="145"/>
      <c r="MRC7" s="145"/>
      <c r="MRD7" s="145"/>
      <c r="MRE7" s="145"/>
      <c r="MRF7" s="145"/>
      <c r="MRG7" s="145"/>
      <c r="MRH7" s="145"/>
      <c r="MRI7" s="145"/>
      <c r="MRJ7" s="145"/>
      <c r="MRK7" s="145"/>
      <c r="MRL7" s="145"/>
      <c r="MRM7" s="145"/>
      <c r="MRN7" s="145"/>
      <c r="MRO7" s="145"/>
      <c r="MRP7" s="145"/>
      <c r="MRQ7" s="145"/>
      <c r="MRR7" s="145"/>
      <c r="MRS7" s="145"/>
      <c r="MRT7" s="145"/>
      <c r="MRU7" s="145"/>
      <c r="MRV7" s="145"/>
      <c r="MRW7" s="145"/>
      <c r="MRX7" s="145"/>
      <c r="MRY7" s="145"/>
      <c r="MRZ7" s="145"/>
      <c r="MSA7" s="145"/>
      <c r="MSB7" s="145"/>
      <c r="MSC7" s="145"/>
      <c r="MSD7" s="145"/>
      <c r="MSE7" s="145"/>
      <c r="MSF7" s="145"/>
      <c r="MSG7" s="145"/>
      <c r="MSH7" s="145"/>
      <c r="MSI7" s="145"/>
      <c r="MSJ7" s="145"/>
      <c r="MSK7" s="145"/>
      <c r="MSL7" s="145"/>
      <c r="MSM7" s="145"/>
      <c r="MSN7" s="145"/>
      <c r="MSO7" s="145"/>
      <c r="MSP7" s="145"/>
      <c r="MSQ7" s="145"/>
      <c r="MSR7" s="145"/>
      <c r="MSS7" s="145"/>
      <c r="MST7" s="145"/>
      <c r="MSU7" s="145"/>
      <c r="MSV7" s="145"/>
      <c r="MSW7" s="145"/>
      <c r="MSX7" s="145"/>
      <c r="MSY7" s="145"/>
      <c r="MSZ7" s="145"/>
      <c r="MTA7" s="145"/>
      <c r="MTB7" s="145"/>
      <c r="MTC7" s="145"/>
      <c r="MTD7" s="145"/>
      <c r="MTE7" s="145"/>
      <c r="MTF7" s="145"/>
      <c r="MTG7" s="145"/>
      <c r="MTH7" s="145"/>
      <c r="MTI7" s="145"/>
      <c r="MTJ7" s="145"/>
      <c r="MTK7" s="145"/>
      <c r="MTL7" s="145"/>
      <c r="MTM7" s="145"/>
      <c r="MTN7" s="145"/>
      <c r="MTO7" s="145"/>
      <c r="MTP7" s="145"/>
      <c r="MTQ7" s="145"/>
      <c r="MTR7" s="145"/>
      <c r="MTS7" s="145"/>
      <c r="MTT7" s="145"/>
      <c r="MTU7" s="145"/>
      <c r="MTV7" s="145"/>
      <c r="MTW7" s="145"/>
      <c r="MTX7" s="145"/>
      <c r="MTY7" s="145"/>
      <c r="MTZ7" s="145"/>
      <c r="MUA7" s="145"/>
      <c r="MUB7" s="145"/>
      <c r="MUC7" s="145"/>
      <c r="MUD7" s="145"/>
      <c r="MUE7" s="145"/>
      <c r="MUF7" s="145"/>
      <c r="MUG7" s="145"/>
      <c r="MUH7" s="145"/>
      <c r="MUI7" s="145"/>
      <c r="MUJ7" s="145"/>
      <c r="MUK7" s="145"/>
      <c r="MUL7" s="145"/>
      <c r="MUM7" s="145"/>
      <c r="MUN7" s="145"/>
      <c r="MUO7" s="145"/>
      <c r="MUP7" s="145"/>
      <c r="MUQ7" s="145"/>
      <c r="MUR7" s="145"/>
      <c r="MUS7" s="145"/>
      <c r="MUT7" s="145"/>
      <c r="MUU7" s="145"/>
      <c r="MUV7" s="145"/>
      <c r="MUW7" s="145"/>
      <c r="MUX7" s="145"/>
      <c r="MUY7" s="145"/>
      <c r="MUZ7" s="145"/>
      <c r="MVA7" s="145"/>
      <c r="MVB7" s="145"/>
      <c r="MVC7" s="145"/>
      <c r="MVD7" s="145"/>
      <c r="MVE7" s="145"/>
      <c r="MVF7" s="145"/>
      <c r="MVG7" s="145"/>
      <c r="MVH7" s="145"/>
      <c r="MVI7" s="145"/>
      <c r="MVJ7" s="145"/>
      <c r="MVK7" s="145"/>
      <c r="MVL7" s="145"/>
      <c r="MVM7" s="145"/>
      <c r="MVN7" s="145"/>
      <c r="MVO7" s="145"/>
      <c r="MVP7" s="145"/>
      <c r="MVQ7" s="145"/>
      <c r="MVR7" s="145"/>
      <c r="MVS7" s="145"/>
      <c r="MVT7" s="145"/>
      <c r="MVU7" s="145"/>
      <c r="MVV7" s="145"/>
      <c r="MVW7" s="145"/>
      <c r="MVX7" s="145"/>
      <c r="MVY7" s="145"/>
      <c r="MVZ7" s="145"/>
      <c r="MWA7" s="145"/>
      <c r="MWB7" s="145"/>
      <c r="MWC7" s="145"/>
      <c r="MWD7" s="145"/>
      <c r="MWE7" s="145"/>
      <c r="MWF7" s="145"/>
      <c r="MWG7" s="145"/>
      <c r="MWH7" s="145"/>
      <c r="MWI7" s="145"/>
      <c r="MWJ7" s="145"/>
      <c r="MWK7" s="145"/>
      <c r="MWL7" s="145"/>
      <c r="MWM7" s="145"/>
      <c r="MWN7" s="145"/>
      <c r="MWO7" s="145"/>
      <c r="MWP7" s="145"/>
      <c r="MWQ7" s="145"/>
      <c r="MWR7" s="145"/>
      <c r="MWS7" s="145"/>
      <c r="MWT7" s="145"/>
      <c r="MWU7" s="145"/>
      <c r="MWV7" s="145"/>
      <c r="MWW7" s="145"/>
      <c r="MWX7" s="145"/>
      <c r="MWY7" s="145"/>
      <c r="MWZ7" s="145"/>
      <c r="MXA7" s="145"/>
      <c r="MXB7" s="145"/>
      <c r="MXC7" s="145"/>
      <c r="MXD7" s="145"/>
      <c r="MXE7" s="145"/>
      <c r="MXF7" s="145"/>
      <c r="MXG7" s="145"/>
      <c r="MXH7" s="145"/>
      <c r="MXI7" s="145"/>
      <c r="MXJ7" s="145"/>
      <c r="MXK7" s="145"/>
      <c r="MXL7" s="145"/>
      <c r="MXM7" s="145"/>
      <c r="MXN7" s="145"/>
      <c r="MXO7" s="145"/>
      <c r="MXP7" s="145"/>
      <c r="MXQ7" s="145"/>
      <c r="MXR7" s="145"/>
      <c r="MXS7" s="145"/>
      <c r="MXT7" s="145"/>
      <c r="MXU7" s="145"/>
      <c r="MXV7" s="145"/>
      <c r="MXW7" s="145"/>
      <c r="MXX7" s="145"/>
      <c r="MXY7" s="145"/>
      <c r="MXZ7" s="145"/>
      <c r="MYA7" s="145"/>
      <c r="MYB7" s="145"/>
      <c r="MYC7" s="145"/>
      <c r="MYD7" s="145"/>
      <c r="MYE7" s="145"/>
      <c r="MYF7" s="145"/>
      <c r="MYG7" s="145"/>
      <c r="MYH7" s="145"/>
      <c r="MYI7" s="145"/>
      <c r="MYJ7" s="145"/>
      <c r="MYK7" s="145"/>
      <c r="MYL7" s="145"/>
      <c r="MYM7" s="145"/>
      <c r="MYN7" s="145"/>
      <c r="MYO7" s="145"/>
      <c r="MYP7" s="145"/>
      <c r="MYQ7" s="145"/>
      <c r="MYR7" s="145"/>
      <c r="MYS7" s="145"/>
      <c r="MYT7" s="145"/>
      <c r="MYU7" s="145"/>
      <c r="MYV7" s="145"/>
      <c r="MYW7" s="145"/>
      <c r="MYX7" s="145"/>
      <c r="MYY7" s="145"/>
      <c r="MYZ7" s="145"/>
      <c r="MZA7" s="145"/>
      <c r="MZB7" s="145"/>
      <c r="MZC7" s="145"/>
      <c r="MZD7" s="145"/>
      <c r="MZE7" s="145"/>
      <c r="MZF7" s="145"/>
      <c r="MZG7" s="145"/>
      <c r="MZH7" s="145"/>
      <c r="MZI7" s="145"/>
      <c r="MZJ7" s="145"/>
      <c r="MZK7" s="145"/>
      <c r="MZL7" s="145"/>
      <c r="MZM7" s="145"/>
      <c r="MZN7" s="145"/>
      <c r="MZO7" s="145"/>
      <c r="MZP7" s="145"/>
      <c r="MZQ7" s="145"/>
      <c r="MZR7" s="145"/>
      <c r="MZS7" s="145"/>
      <c r="MZT7" s="145"/>
      <c r="MZU7" s="145"/>
      <c r="MZV7" s="145"/>
      <c r="MZW7" s="145"/>
      <c r="MZX7" s="145"/>
      <c r="MZY7" s="145"/>
      <c r="MZZ7" s="145"/>
      <c r="NAA7" s="145"/>
      <c r="NAB7" s="145"/>
      <c r="NAC7" s="145"/>
      <c r="NAD7" s="145"/>
      <c r="NAE7" s="145"/>
      <c r="NAF7" s="145"/>
      <c r="NAG7" s="145"/>
      <c r="NAH7" s="145"/>
      <c r="NAI7" s="145"/>
      <c r="NAJ7" s="145"/>
      <c r="NAK7" s="145"/>
      <c r="NAL7" s="145"/>
      <c r="NAM7" s="145"/>
      <c r="NAN7" s="145"/>
      <c r="NAO7" s="145"/>
      <c r="NAP7" s="145"/>
      <c r="NAQ7" s="145"/>
      <c r="NAR7" s="145"/>
      <c r="NAS7" s="145"/>
      <c r="NAT7" s="145"/>
      <c r="NAU7" s="145"/>
      <c r="NAV7" s="145"/>
      <c r="NAW7" s="145"/>
      <c r="NAX7" s="145"/>
      <c r="NAY7" s="145"/>
      <c r="NAZ7" s="145"/>
      <c r="NBA7" s="145"/>
      <c r="NBB7" s="145"/>
      <c r="NBC7" s="145"/>
      <c r="NBD7" s="145"/>
      <c r="NBE7" s="145"/>
      <c r="NBF7" s="145"/>
      <c r="NBG7" s="145"/>
      <c r="NBH7" s="145"/>
      <c r="NBI7" s="145"/>
      <c r="NBJ7" s="145"/>
      <c r="NBK7" s="145"/>
      <c r="NBL7" s="145"/>
      <c r="NBM7" s="145"/>
      <c r="NBN7" s="145"/>
      <c r="NBO7" s="145"/>
      <c r="NBP7" s="145"/>
      <c r="NBQ7" s="145"/>
      <c r="NBR7" s="145"/>
      <c r="NBS7" s="145"/>
      <c r="NBT7" s="145"/>
      <c r="NBU7" s="145"/>
      <c r="NBV7" s="145"/>
      <c r="NBW7" s="145"/>
      <c r="NBX7" s="145"/>
      <c r="NBY7" s="145"/>
      <c r="NBZ7" s="145"/>
      <c r="NCA7" s="145"/>
      <c r="NCB7" s="145"/>
      <c r="NCC7" s="145"/>
      <c r="NCD7" s="145"/>
      <c r="NCE7" s="145"/>
      <c r="NCF7" s="145"/>
      <c r="NCG7" s="145"/>
      <c r="NCH7" s="145"/>
      <c r="NCI7" s="145"/>
      <c r="NCJ7" s="145"/>
      <c r="NCK7" s="145"/>
      <c r="NCL7" s="145"/>
      <c r="NCM7" s="145"/>
      <c r="NCN7" s="145"/>
      <c r="NCO7" s="145"/>
      <c r="NCP7" s="145"/>
      <c r="NCQ7" s="145"/>
      <c r="NCR7" s="145"/>
      <c r="NCS7" s="145"/>
      <c r="NCT7" s="145"/>
      <c r="NCU7" s="145"/>
      <c r="NCV7" s="145"/>
      <c r="NCW7" s="145"/>
      <c r="NCX7" s="145"/>
      <c r="NCY7" s="145"/>
      <c r="NCZ7" s="145"/>
      <c r="NDA7" s="145"/>
      <c r="NDB7" s="145"/>
      <c r="NDC7" s="145"/>
      <c r="NDD7" s="145"/>
      <c r="NDE7" s="145"/>
      <c r="NDF7" s="145"/>
      <c r="NDG7" s="145"/>
      <c r="NDH7" s="145"/>
      <c r="NDI7" s="145"/>
      <c r="NDJ7" s="145"/>
      <c r="NDK7" s="145"/>
      <c r="NDL7" s="145"/>
      <c r="NDM7" s="145"/>
      <c r="NDN7" s="145"/>
      <c r="NDO7" s="145"/>
      <c r="NDP7" s="145"/>
      <c r="NDQ7" s="145"/>
      <c r="NDR7" s="145"/>
      <c r="NDS7" s="145"/>
      <c r="NDT7" s="145"/>
      <c r="NDU7" s="145"/>
      <c r="NDV7" s="145"/>
      <c r="NDW7" s="145"/>
      <c r="NDX7" s="145"/>
      <c r="NDY7" s="145"/>
      <c r="NDZ7" s="145"/>
      <c r="NEA7" s="145"/>
      <c r="NEB7" s="145"/>
      <c r="NEC7" s="145"/>
      <c r="NED7" s="145"/>
      <c r="NEE7" s="145"/>
      <c r="NEF7" s="145"/>
      <c r="NEG7" s="145"/>
      <c r="NEH7" s="145"/>
      <c r="NEI7" s="145"/>
      <c r="NEJ7" s="145"/>
      <c r="NEK7" s="145"/>
      <c r="NEL7" s="145"/>
      <c r="NEM7" s="145"/>
      <c r="NEN7" s="145"/>
      <c r="NEO7" s="145"/>
      <c r="NEP7" s="145"/>
      <c r="NEQ7" s="145"/>
      <c r="NER7" s="145"/>
      <c r="NES7" s="145"/>
      <c r="NET7" s="145"/>
      <c r="NEU7" s="145"/>
      <c r="NEV7" s="145"/>
      <c r="NEW7" s="145"/>
      <c r="NEX7" s="145"/>
      <c r="NEY7" s="145"/>
      <c r="NEZ7" s="145"/>
      <c r="NFA7" s="145"/>
      <c r="NFB7" s="145"/>
      <c r="NFC7" s="145"/>
      <c r="NFD7" s="145"/>
      <c r="NFE7" s="145"/>
      <c r="NFF7" s="145"/>
      <c r="NFG7" s="145"/>
      <c r="NFH7" s="145"/>
      <c r="NFI7" s="145"/>
      <c r="NFJ7" s="145"/>
      <c r="NFK7" s="145"/>
      <c r="NFL7" s="145"/>
      <c r="NFM7" s="145"/>
      <c r="NFN7" s="145"/>
      <c r="NFO7" s="145"/>
      <c r="NFP7" s="145"/>
      <c r="NFQ7" s="145"/>
      <c r="NFR7" s="145"/>
      <c r="NFS7" s="145"/>
      <c r="NFT7" s="145"/>
      <c r="NFU7" s="145"/>
      <c r="NFV7" s="145"/>
      <c r="NFW7" s="145"/>
      <c r="NFX7" s="145"/>
      <c r="NFY7" s="145"/>
      <c r="NFZ7" s="145"/>
      <c r="NGA7" s="145"/>
      <c r="NGB7" s="145"/>
      <c r="NGC7" s="145"/>
      <c r="NGD7" s="145"/>
      <c r="NGE7" s="145"/>
      <c r="NGF7" s="145"/>
      <c r="NGG7" s="145"/>
      <c r="NGH7" s="145"/>
      <c r="NGI7" s="145"/>
      <c r="NGJ7" s="145"/>
      <c r="NGK7" s="145"/>
      <c r="NGL7" s="145"/>
      <c r="NGM7" s="145"/>
      <c r="NGN7" s="145"/>
      <c r="NGO7" s="145"/>
      <c r="NGP7" s="145"/>
      <c r="NGQ7" s="145"/>
      <c r="NGR7" s="145"/>
      <c r="NGS7" s="145"/>
      <c r="NGT7" s="145"/>
      <c r="NGU7" s="145"/>
      <c r="NGV7" s="145"/>
      <c r="NGW7" s="145"/>
      <c r="NGX7" s="145"/>
      <c r="NGY7" s="145"/>
      <c r="NGZ7" s="145"/>
      <c r="NHA7" s="145"/>
      <c r="NHB7" s="145"/>
      <c r="NHC7" s="145"/>
      <c r="NHD7" s="145"/>
      <c r="NHE7" s="145"/>
      <c r="NHF7" s="145"/>
      <c r="NHG7" s="145"/>
      <c r="NHH7" s="145"/>
      <c r="NHI7" s="145"/>
      <c r="NHJ7" s="145"/>
      <c r="NHK7" s="145"/>
      <c r="NHL7" s="145"/>
      <c r="NHM7" s="145"/>
      <c r="NHN7" s="145"/>
      <c r="NHO7" s="145"/>
      <c r="NHP7" s="145"/>
      <c r="NHQ7" s="145"/>
      <c r="NHR7" s="145"/>
      <c r="NHS7" s="145"/>
      <c r="NHT7" s="145"/>
      <c r="NHU7" s="145"/>
      <c r="NHV7" s="145"/>
      <c r="NHW7" s="145"/>
      <c r="NHX7" s="145"/>
      <c r="NHY7" s="145"/>
      <c r="NHZ7" s="145"/>
      <c r="NIA7" s="145"/>
      <c r="NIB7" s="145"/>
      <c r="NIC7" s="145"/>
      <c r="NID7" s="145"/>
      <c r="NIE7" s="145"/>
      <c r="NIF7" s="145"/>
      <c r="NIG7" s="145"/>
      <c r="NIH7" s="145"/>
      <c r="NII7" s="145"/>
      <c r="NIJ7" s="145"/>
      <c r="NIK7" s="145"/>
      <c r="NIL7" s="145"/>
      <c r="NIM7" s="145"/>
      <c r="NIN7" s="145"/>
      <c r="NIO7" s="145"/>
      <c r="NIP7" s="145"/>
      <c r="NIQ7" s="145"/>
      <c r="NIR7" s="145"/>
      <c r="NIS7" s="145"/>
      <c r="NIT7" s="145"/>
      <c r="NIU7" s="145"/>
      <c r="NIV7" s="145"/>
      <c r="NIW7" s="145"/>
      <c r="NIX7" s="145"/>
      <c r="NIY7" s="145"/>
      <c r="NIZ7" s="145"/>
      <c r="NJA7" s="145"/>
      <c r="NJB7" s="145"/>
      <c r="NJC7" s="145"/>
      <c r="NJD7" s="145"/>
      <c r="NJE7" s="145"/>
      <c r="NJF7" s="145"/>
      <c r="NJG7" s="145"/>
      <c r="NJH7" s="145"/>
      <c r="NJI7" s="145"/>
      <c r="NJJ7" s="145"/>
      <c r="NJK7" s="145"/>
      <c r="NJL7" s="145"/>
      <c r="NJM7" s="145"/>
      <c r="NJN7" s="145"/>
      <c r="NJO7" s="145"/>
      <c r="NJP7" s="145"/>
      <c r="NJQ7" s="145"/>
      <c r="NJR7" s="145"/>
      <c r="NJS7" s="145"/>
      <c r="NJT7" s="145"/>
      <c r="NJU7" s="145"/>
      <c r="NJV7" s="145"/>
      <c r="NJW7" s="145"/>
      <c r="NJX7" s="145"/>
      <c r="NJY7" s="145"/>
      <c r="NJZ7" s="145"/>
      <c r="NKA7" s="145"/>
      <c r="NKB7" s="145"/>
      <c r="NKC7" s="145"/>
      <c r="NKD7" s="145"/>
      <c r="NKE7" s="145"/>
      <c r="NKF7" s="145"/>
      <c r="NKG7" s="145"/>
      <c r="NKH7" s="145"/>
      <c r="NKI7" s="145"/>
      <c r="NKJ7" s="145"/>
      <c r="NKK7" s="145"/>
      <c r="NKL7" s="145"/>
      <c r="NKM7" s="145"/>
      <c r="NKN7" s="145"/>
      <c r="NKO7" s="145"/>
      <c r="NKP7" s="145"/>
      <c r="NKQ7" s="145"/>
      <c r="NKR7" s="145"/>
      <c r="NKS7" s="145"/>
      <c r="NKT7" s="145"/>
      <c r="NKU7" s="145"/>
      <c r="NKV7" s="145"/>
      <c r="NKW7" s="145"/>
      <c r="NKX7" s="145"/>
      <c r="NKY7" s="145"/>
      <c r="NKZ7" s="145"/>
      <c r="NLA7" s="145"/>
      <c r="NLB7" s="145"/>
      <c r="NLC7" s="145"/>
      <c r="NLD7" s="145"/>
      <c r="NLE7" s="145"/>
      <c r="NLF7" s="145"/>
      <c r="NLG7" s="145"/>
      <c r="NLH7" s="145"/>
      <c r="NLI7" s="145"/>
      <c r="NLJ7" s="145"/>
      <c r="NLK7" s="145"/>
      <c r="NLL7" s="145"/>
      <c r="NLM7" s="145"/>
      <c r="NLN7" s="145"/>
      <c r="NLO7" s="145"/>
      <c r="NLP7" s="145"/>
      <c r="NLQ7" s="145"/>
      <c r="NLR7" s="145"/>
      <c r="NLS7" s="145"/>
      <c r="NLT7" s="145"/>
      <c r="NLU7" s="145"/>
      <c r="NLV7" s="145"/>
      <c r="NLW7" s="145"/>
      <c r="NLX7" s="145"/>
      <c r="NLY7" s="145"/>
      <c r="NLZ7" s="145"/>
      <c r="NMA7" s="145"/>
      <c r="NMB7" s="145"/>
      <c r="NMC7" s="145"/>
      <c r="NMD7" s="145"/>
      <c r="NME7" s="145"/>
      <c r="NMF7" s="145"/>
      <c r="NMG7" s="145"/>
      <c r="NMH7" s="145"/>
      <c r="NMI7" s="145"/>
      <c r="NMJ7" s="145"/>
      <c r="NMK7" s="145"/>
      <c r="NML7" s="145"/>
      <c r="NMM7" s="145"/>
      <c r="NMN7" s="145"/>
      <c r="NMO7" s="145"/>
      <c r="NMP7" s="145"/>
      <c r="NMQ7" s="145"/>
      <c r="NMR7" s="145"/>
      <c r="NMS7" s="145"/>
      <c r="NMT7" s="145"/>
      <c r="NMU7" s="145"/>
      <c r="NMV7" s="145"/>
      <c r="NMW7" s="145"/>
      <c r="NMX7" s="145"/>
      <c r="NMY7" s="145"/>
      <c r="NMZ7" s="145"/>
      <c r="NNA7" s="145"/>
      <c r="NNB7" s="145"/>
      <c r="NNC7" s="145"/>
      <c r="NND7" s="145"/>
      <c r="NNE7" s="145"/>
      <c r="NNF7" s="145"/>
      <c r="NNG7" s="145"/>
      <c r="NNH7" s="145"/>
      <c r="NNI7" s="145"/>
      <c r="NNJ7" s="145"/>
      <c r="NNK7" s="145"/>
      <c r="NNL7" s="145"/>
      <c r="NNM7" s="145"/>
      <c r="NNN7" s="145"/>
      <c r="NNO7" s="145"/>
      <c r="NNP7" s="145"/>
      <c r="NNQ7" s="145"/>
      <c r="NNR7" s="145"/>
      <c r="NNS7" s="145"/>
      <c r="NNT7" s="145"/>
      <c r="NNU7" s="145"/>
      <c r="NNV7" s="145"/>
      <c r="NNW7" s="145"/>
      <c r="NNX7" s="145"/>
      <c r="NNY7" s="145"/>
      <c r="NNZ7" s="145"/>
      <c r="NOA7" s="145"/>
      <c r="NOB7" s="145"/>
      <c r="NOC7" s="145"/>
      <c r="NOD7" s="145"/>
      <c r="NOE7" s="145"/>
      <c r="NOF7" s="145"/>
      <c r="NOG7" s="145"/>
      <c r="NOH7" s="145"/>
      <c r="NOI7" s="145"/>
      <c r="NOJ7" s="145"/>
      <c r="NOK7" s="145"/>
      <c r="NOL7" s="145"/>
      <c r="NOM7" s="145"/>
      <c r="NON7" s="145"/>
      <c r="NOO7" s="145"/>
      <c r="NOP7" s="145"/>
      <c r="NOQ7" s="145"/>
      <c r="NOR7" s="145"/>
      <c r="NOS7" s="145"/>
      <c r="NOT7" s="145"/>
      <c r="NOU7" s="145"/>
      <c r="NOV7" s="145"/>
      <c r="NOW7" s="145"/>
      <c r="NOX7" s="145"/>
      <c r="NOY7" s="145"/>
      <c r="NOZ7" s="145"/>
      <c r="NPA7" s="145"/>
      <c r="NPB7" s="145"/>
      <c r="NPC7" s="145"/>
      <c r="NPD7" s="145"/>
      <c r="NPE7" s="145"/>
      <c r="NPF7" s="145"/>
      <c r="NPG7" s="145"/>
      <c r="NPH7" s="145"/>
      <c r="NPI7" s="145"/>
      <c r="NPJ7" s="145"/>
      <c r="NPK7" s="145"/>
      <c r="NPL7" s="145"/>
      <c r="NPM7" s="145"/>
      <c r="NPN7" s="145"/>
      <c r="NPO7" s="145"/>
      <c r="NPP7" s="145"/>
      <c r="NPQ7" s="145"/>
      <c r="NPR7" s="145"/>
      <c r="NPS7" s="145"/>
      <c r="NPT7" s="145"/>
      <c r="NPU7" s="145"/>
      <c r="NPV7" s="145"/>
      <c r="NPW7" s="145"/>
      <c r="NPX7" s="145"/>
      <c r="NPY7" s="145"/>
      <c r="NPZ7" s="145"/>
      <c r="NQA7" s="145"/>
      <c r="NQB7" s="145"/>
      <c r="NQC7" s="145"/>
      <c r="NQD7" s="145"/>
      <c r="NQE7" s="145"/>
      <c r="NQF7" s="145"/>
      <c r="NQG7" s="145"/>
      <c r="NQH7" s="145"/>
      <c r="NQI7" s="145"/>
      <c r="NQJ7" s="145"/>
      <c r="NQK7" s="145"/>
      <c r="NQL7" s="145"/>
      <c r="NQM7" s="145"/>
      <c r="NQN7" s="145"/>
      <c r="NQO7" s="145"/>
      <c r="NQP7" s="145"/>
      <c r="NQQ7" s="145"/>
      <c r="NQR7" s="145"/>
      <c r="NQS7" s="145"/>
      <c r="NQT7" s="145"/>
      <c r="NQU7" s="145"/>
      <c r="NQV7" s="145"/>
      <c r="NQW7" s="145"/>
      <c r="NQX7" s="145"/>
      <c r="NQY7" s="145"/>
      <c r="NQZ7" s="145"/>
      <c r="NRA7" s="145"/>
      <c r="NRB7" s="145"/>
      <c r="NRC7" s="145"/>
      <c r="NRD7" s="145"/>
      <c r="NRE7" s="145"/>
      <c r="NRF7" s="145"/>
      <c r="NRG7" s="145"/>
      <c r="NRH7" s="145"/>
      <c r="NRI7" s="145"/>
      <c r="NRJ7" s="145"/>
      <c r="NRK7" s="145"/>
      <c r="NRL7" s="145"/>
      <c r="NRM7" s="145"/>
      <c r="NRN7" s="145"/>
      <c r="NRO7" s="145"/>
      <c r="NRP7" s="145"/>
      <c r="NRQ7" s="145"/>
      <c r="NRR7" s="145"/>
      <c r="NRS7" s="145"/>
      <c r="NRT7" s="145"/>
      <c r="NRU7" s="145"/>
      <c r="NRV7" s="145"/>
      <c r="NRW7" s="145"/>
      <c r="NRX7" s="145"/>
      <c r="NRY7" s="145"/>
      <c r="NRZ7" s="145"/>
      <c r="NSA7" s="145"/>
      <c r="NSB7" s="145"/>
      <c r="NSC7" s="145"/>
      <c r="NSD7" s="145"/>
      <c r="NSE7" s="145"/>
      <c r="NSF7" s="145"/>
      <c r="NSG7" s="145"/>
      <c r="NSH7" s="145"/>
      <c r="NSI7" s="145"/>
      <c r="NSJ7" s="145"/>
      <c r="NSK7" s="145"/>
      <c r="NSL7" s="145"/>
      <c r="NSM7" s="145"/>
      <c r="NSN7" s="145"/>
      <c r="NSO7" s="145"/>
      <c r="NSP7" s="145"/>
      <c r="NSQ7" s="145"/>
      <c r="NSR7" s="145"/>
      <c r="NSS7" s="145"/>
      <c r="NST7" s="145"/>
      <c r="NSU7" s="145"/>
      <c r="NSV7" s="145"/>
      <c r="NSW7" s="145"/>
      <c r="NSX7" s="145"/>
      <c r="NSY7" s="145"/>
      <c r="NSZ7" s="145"/>
      <c r="NTA7" s="145"/>
      <c r="NTB7" s="145"/>
      <c r="NTC7" s="145"/>
      <c r="NTD7" s="145"/>
      <c r="NTE7" s="145"/>
      <c r="NTF7" s="145"/>
      <c r="NTG7" s="145"/>
      <c r="NTH7" s="145"/>
      <c r="NTI7" s="145"/>
      <c r="NTJ7" s="145"/>
      <c r="NTK7" s="145"/>
      <c r="NTL7" s="145"/>
      <c r="NTM7" s="145"/>
      <c r="NTN7" s="145"/>
      <c r="NTO7" s="145"/>
      <c r="NTP7" s="145"/>
      <c r="NTQ7" s="145"/>
      <c r="NTR7" s="145"/>
      <c r="NTS7" s="145"/>
      <c r="NTT7" s="145"/>
      <c r="NTU7" s="145"/>
      <c r="NTV7" s="145"/>
      <c r="NTW7" s="145"/>
      <c r="NTX7" s="145"/>
      <c r="NTY7" s="145"/>
      <c r="NTZ7" s="145"/>
      <c r="NUA7" s="145"/>
      <c r="NUB7" s="145"/>
      <c r="NUC7" s="145"/>
      <c r="NUD7" s="145"/>
      <c r="NUE7" s="145"/>
      <c r="NUF7" s="145"/>
      <c r="NUG7" s="145"/>
      <c r="NUH7" s="145"/>
      <c r="NUI7" s="145"/>
      <c r="NUJ7" s="145"/>
      <c r="NUK7" s="145"/>
      <c r="NUL7" s="145"/>
      <c r="NUM7" s="145"/>
      <c r="NUN7" s="145"/>
      <c r="NUO7" s="145"/>
      <c r="NUP7" s="145"/>
      <c r="NUQ7" s="145"/>
      <c r="NUR7" s="145"/>
      <c r="NUS7" s="145"/>
      <c r="NUT7" s="145"/>
      <c r="NUU7" s="145"/>
      <c r="NUV7" s="145"/>
      <c r="NUW7" s="145"/>
      <c r="NUX7" s="145"/>
      <c r="NUY7" s="145"/>
      <c r="NUZ7" s="145"/>
      <c r="NVA7" s="145"/>
      <c r="NVB7" s="145"/>
      <c r="NVC7" s="145"/>
      <c r="NVD7" s="145"/>
      <c r="NVE7" s="145"/>
      <c r="NVF7" s="145"/>
      <c r="NVG7" s="145"/>
      <c r="NVH7" s="145"/>
      <c r="NVI7" s="145"/>
      <c r="NVJ7" s="145"/>
      <c r="NVK7" s="145"/>
      <c r="NVL7" s="145"/>
      <c r="NVM7" s="145"/>
      <c r="NVN7" s="145"/>
      <c r="NVO7" s="145"/>
      <c r="NVP7" s="145"/>
      <c r="NVQ7" s="145"/>
      <c r="NVR7" s="145"/>
      <c r="NVS7" s="145"/>
      <c r="NVT7" s="145"/>
      <c r="NVU7" s="145"/>
      <c r="NVV7" s="145"/>
      <c r="NVW7" s="145"/>
      <c r="NVX7" s="145"/>
      <c r="NVY7" s="145"/>
      <c r="NVZ7" s="145"/>
      <c r="NWA7" s="145"/>
      <c r="NWB7" s="145"/>
      <c r="NWC7" s="145"/>
      <c r="NWD7" s="145"/>
      <c r="NWE7" s="145"/>
      <c r="NWF7" s="145"/>
      <c r="NWG7" s="145"/>
      <c r="NWH7" s="145"/>
      <c r="NWI7" s="145"/>
      <c r="NWJ7" s="145"/>
      <c r="NWK7" s="145"/>
      <c r="NWL7" s="145"/>
      <c r="NWM7" s="145"/>
      <c r="NWN7" s="145"/>
      <c r="NWO7" s="145"/>
      <c r="NWP7" s="145"/>
      <c r="NWQ7" s="145"/>
      <c r="NWR7" s="145"/>
      <c r="NWS7" s="145"/>
      <c r="NWT7" s="145"/>
      <c r="NWU7" s="145"/>
      <c r="NWV7" s="145"/>
      <c r="NWW7" s="145"/>
      <c r="NWX7" s="145"/>
      <c r="NWY7" s="145"/>
      <c r="NWZ7" s="145"/>
      <c r="NXA7" s="145"/>
      <c r="NXB7" s="145"/>
      <c r="NXC7" s="145"/>
      <c r="NXD7" s="145"/>
      <c r="NXE7" s="145"/>
      <c r="NXF7" s="145"/>
      <c r="NXG7" s="145"/>
      <c r="NXH7" s="145"/>
      <c r="NXI7" s="145"/>
      <c r="NXJ7" s="145"/>
      <c r="NXK7" s="145"/>
      <c r="NXL7" s="145"/>
      <c r="NXM7" s="145"/>
      <c r="NXN7" s="145"/>
      <c r="NXO7" s="145"/>
      <c r="NXP7" s="145"/>
      <c r="NXQ7" s="145"/>
      <c r="NXR7" s="145"/>
      <c r="NXS7" s="145"/>
      <c r="NXT7" s="145"/>
      <c r="NXU7" s="145"/>
      <c r="NXV7" s="145"/>
      <c r="NXW7" s="145"/>
      <c r="NXX7" s="145"/>
      <c r="NXY7" s="145"/>
      <c r="NXZ7" s="145"/>
      <c r="NYA7" s="145"/>
      <c r="NYB7" s="145"/>
      <c r="NYC7" s="145"/>
      <c r="NYD7" s="145"/>
      <c r="NYE7" s="145"/>
      <c r="NYF7" s="145"/>
      <c r="NYG7" s="145"/>
      <c r="NYH7" s="145"/>
      <c r="NYI7" s="145"/>
      <c r="NYJ7" s="145"/>
      <c r="NYK7" s="145"/>
      <c r="NYL7" s="145"/>
      <c r="NYM7" s="145"/>
      <c r="NYN7" s="145"/>
      <c r="NYO7" s="145"/>
      <c r="NYP7" s="145"/>
      <c r="NYQ7" s="145"/>
      <c r="NYR7" s="145"/>
      <c r="NYS7" s="145"/>
      <c r="NYT7" s="145"/>
      <c r="NYU7" s="145"/>
      <c r="NYV7" s="145"/>
      <c r="NYW7" s="145"/>
      <c r="NYX7" s="145"/>
      <c r="NYY7" s="145"/>
      <c r="NYZ7" s="145"/>
      <c r="NZA7" s="145"/>
      <c r="NZB7" s="145"/>
      <c r="NZC7" s="145"/>
      <c r="NZD7" s="145"/>
      <c r="NZE7" s="145"/>
      <c r="NZF7" s="145"/>
      <c r="NZG7" s="145"/>
      <c r="NZH7" s="145"/>
      <c r="NZI7" s="145"/>
      <c r="NZJ7" s="145"/>
      <c r="NZK7" s="145"/>
      <c r="NZL7" s="145"/>
      <c r="NZM7" s="145"/>
      <c r="NZN7" s="145"/>
      <c r="NZO7" s="145"/>
      <c r="NZP7" s="145"/>
      <c r="NZQ7" s="145"/>
      <c r="NZR7" s="145"/>
      <c r="NZS7" s="145"/>
      <c r="NZT7" s="145"/>
      <c r="NZU7" s="145"/>
      <c r="NZV7" s="145"/>
      <c r="NZW7" s="145"/>
      <c r="NZX7" s="145"/>
      <c r="NZY7" s="145"/>
      <c r="NZZ7" s="145"/>
      <c r="OAA7" s="145"/>
      <c r="OAB7" s="145"/>
      <c r="OAC7" s="145"/>
      <c r="OAD7" s="145"/>
      <c r="OAE7" s="145"/>
      <c r="OAF7" s="145"/>
      <c r="OAG7" s="145"/>
      <c r="OAH7" s="145"/>
      <c r="OAI7" s="145"/>
      <c r="OAJ7" s="145"/>
      <c r="OAK7" s="145"/>
      <c r="OAL7" s="145"/>
      <c r="OAM7" s="145"/>
      <c r="OAN7" s="145"/>
      <c r="OAO7" s="145"/>
      <c r="OAP7" s="145"/>
      <c r="OAQ7" s="145"/>
      <c r="OAR7" s="145"/>
      <c r="OAS7" s="145"/>
      <c r="OAT7" s="145"/>
      <c r="OAU7" s="145"/>
      <c r="OAV7" s="145"/>
      <c r="OAW7" s="145"/>
      <c r="OAX7" s="145"/>
      <c r="OAY7" s="145"/>
      <c r="OAZ7" s="145"/>
      <c r="OBA7" s="145"/>
      <c r="OBB7" s="145"/>
      <c r="OBC7" s="145"/>
      <c r="OBD7" s="145"/>
      <c r="OBE7" s="145"/>
      <c r="OBF7" s="145"/>
      <c r="OBG7" s="145"/>
      <c r="OBH7" s="145"/>
      <c r="OBI7" s="145"/>
      <c r="OBJ7" s="145"/>
      <c r="OBK7" s="145"/>
      <c r="OBL7" s="145"/>
      <c r="OBM7" s="145"/>
      <c r="OBN7" s="145"/>
      <c r="OBO7" s="145"/>
      <c r="OBP7" s="145"/>
      <c r="OBQ7" s="145"/>
      <c r="OBR7" s="145"/>
      <c r="OBS7" s="145"/>
      <c r="OBT7" s="145"/>
      <c r="OBU7" s="145"/>
      <c r="OBV7" s="145"/>
      <c r="OBW7" s="145"/>
      <c r="OBX7" s="145"/>
      <c r="OBY7" s="145"/>
      <c r="OBZ7" s="145"/>
      <c r="OCA7" s="145"/>
      <c r="OCB7" s="145"/>
      <c r="OCC7" s="145"/>
      <c r="OCD7" s="145"/>
      <c r="OCE7" s="145"/>
      <c r="OCF7" s="145"/>
      <c r="OCG7" s="145"/>
      <c r="OCH7" s="145"/>
      <c r="OCI7" s="145"/>
      <c r="OCJ7" s="145"/>
      <c r="OCK7" s="145"/>
      <c r="OCL7" s="145"/>
      <c r="OCM7" s="145"/>
      <c r="OCN7" s="145"/>
      <c r="OCO7" s="145"/>
      <c r="OCP7" s="145"/>
      <c r="OCQ7" s="145"/>
      <c r="OCR7" s="145"/>
      <c r="OCS7" s="145"/>
      <c r="OCT7" s="145"/>
      <c r="OCU7" s="145"/>
      <c r="OCV7" s="145"/>
      <c r="OCW7" s="145"/>
      <c r="OCX7" s="145"/>
      <c r="OCY7" s="145"/>
      <c r="OCZ7" s="145"/>
      <c r="ODA7" s="145"/>
      <c r="ODB7" s="145"/>
      <c r="ODC7" s="145"/>
      <c r="ODD7" s="145"/>
      <c r="ODE7" s="145"/>
      <c r="ODF7" s="145"/>
      <c r="ODG7" s="145"/>
      <c r="ODH7" s="145"/>
      <c r="ODI7" s="145"/>
      <c r="ODJ7" s="145"/>
      <c r="ODK7" s="145"/>
      <c r="ODL7" s="145"/>
      <c r="ODM7" s="145"/>
      <c r="ODN7" s="145"/>
      <c r="ODO7" s="145"/>
      <c r="ODP7" s="145"/>
      <c r="ODQ7" s="145"/>
      <c r="ODR7" s="145"/>
      <c r="ODS7" s="145"/>
      <c r="ODT7" s="145"/>
      <c r="ODU7" s="145"/>
      <c r="ODV7" s="145"/>
      <c r="ODW7" s="145"/>
      <c r="ODX7" s="145"/>
      <c r="ODY7" s="145"/>
      <c r="ODZ7" s="145"/>
      <c r="OEA7" s="145"/>
      <c r="OEB7" s="145"/>
      <c r="OEC7" s="145"/>
      <c r="OED7" s="145"/>
      <c r="OEE7" s="145"/>
      <c r="OEF7" s="145"/>
      <c r="OEG7" s="145"/>
      <c r="OEH7" s="145"/>
      <c r="OEI7" s="145"/>
      <c r="OEJ7" s="145"/>
      <c r="OEK7" s="145"/>
      <c r="OEL7" s="145"/>
      <c r="OEM7" s="145"/>
      <c r="OEN7" s="145"/>
      <c r="OEO7" s="145"/>
      <c r="OEP7" s="145"/>
      <c r="OEQ7" s="145"/>
      <c r="OER7" s="145"/>
      <c r="OES7" s="145"/>
      <c r="OET7" s="145"/>
      <c r="OEU7" s="145"/>
      <c r="OEV7" s="145"/>
      <c r="OEW7" s="145"/>
      <c r="OEX7" s="145"/>
      <c r="OEY7" s="145"/>
      <c r="OEZ7" s="145"/>
      <c r="OFA7" s="145"/>
      <c r="OFB7" s="145"/>
      <c r="OFC7" s="145"/>
      <c r="OFD7" s="145"/>
      <c r="OFE7" s="145"/>
      <c r="OFF7" s="145"/>
      <c r="OFG7" s="145"/>
      <c r="OFH7" s="145"/>
      <c r="OFI7" s="145"/>
      <c r="OFJ7" s="145"/>
      <c r="OFK7" s="145"/>
      <c r="OFL7" s="145"/>
      <c r="OFM7" s="145"/>
      <c r="OFN7" s="145"/>
      <c r="OFO7" s="145"/>
      <c r="OFP7" s="145"/>
      <c r="OFQ7" s="145"/>
      <c r="OFR7" s="145"/>
      <c r="OFS7" s="145"/>
      <c r="OFT7" s="145"/>
      <c r="OFU7" s="145"/>
      <c r="OFV7" s="145"/>
      <c r="OFW7" s="145"/>
      <c r="OFX7" s="145"/>
      <c r="OFY7" s="145"/>
      <c r="OFZ7" s="145"/>
      <c r="OGA7" s="145"/>
      <c r="OGB7" s="145"/>
      <c r="OGC7" s="145"/>
      <c r="OGD7" s="145"/>
      <c r="OGE7" s="145"/>
      <c r="OGF7" s="145"/>
      <c r="OGG7" s="145"/>
      <c r="OGH7" s="145"/>
      <c r="OGI7" s="145"/>
      <c r="OGJ7" s="145"/>
      <c r="OGK7" s="145"/>
      <c r="OGL7" s="145"/>
      <c r="OGM7" s="145"/>
      <c r="OGN7" s="145"/>
      <c r="OGO7" s="145"/>
      <c r="OGP7" s="145"/>
      <c r="OGQ7" s="145"/>
      <c r="OGR7" s="145"/>
      <c r="OGS7" s="145"/>
      <c r="OGT7" s="145"/>
      <c r="OGU7" s="145"/>
      <c r="OGV7" s="145"/>
      <c r="OGW7" s="145"/>
      <c r="OGX7" s="145"/>
      <c r="OGY7" s="145"/>
      <c r="OGZ7" s="145"/>
      <c r="OHA7" s="145"/>
      <c r="OHB7" s="145"/>
      <c r="OHC7" s="145"/>
      <c r="OHD7" s="145"/>
      <c r="OHE7" s="145"/>
      <c r="OHF7" s="145"/>
      <c r="OHG7" s="145"/>
      <c r="OHH7" s="145"/>
      <c r="OHI7" s="145"/>
      <c r="OHJ7" s="145"/>
      <c r="OHK7" s="145"/>
      <c r="OHL7" s="145"/>
      <c r="OHM7" s="145"/>
      <c r="OHN7" s="145"/>
      <c r="OHO7" s="145"/>
      <c r="OHP7" s="145"/>
      <c r="OHQ7" s="145"/>
      <c r="OHR7" s="145"/>
      <c r="OHS7" s="145"/>
      <c r="OHT7" s="145"/>
      <c r="OHU7" s="145"/>
      <c r="OHV7" s="145"/>
      <c r="OHW7" s="145"/>
      <c r="OHX7" s="145"/>
      <c r="OHY7" s="145"/>
      <c r="OHZ7" s="145"/>
      <c r="OIA7" s="145"/>
      <c r="OIB7" s="145"/>
      <c r="OIC7" s="145"/>
      <c r="OID7" s="145"/>
      <c r="OIE7" s="145"/>
      <c r="OIF7" s="145"/>
      <c r="OIG7" s="145"/>
      <c r="OIH7" s="145"/>
      <c r="OII7" s="145"/>
      <c r="OIJ7" s="145"/>
      <c r="OIK7" s="145"/>
      <c r="OIL7" s="145"/>
      <c r="OIM7" s="145"/>
      <c r="OIN7" s="145"/>
      <c r="OIO7" s="145"/>
      <c r="OIP7" s="145"/>
      <c r="OIQ7" s="145"/>
      <c r="OIR7" s="145"/>
      <c r="OIS7" s="145"/>
      <c r="OIT7" s="145"/>
      <c r="OIU7" s="145"/>
      <c r="OIV7" s="145"/>
      <c r="OIW7" s="145"/>
      <c r="OIX7" s="145"/>
      <c r="OIY7" s="145"/>
      <c r="OIZ7" s="145"/>
      <c r="OJA7" s="145"/>
      <c r="OJB7" s="145"/>
      <c r="OJC7" s="145"/>
      <c r="OJD7" s="145"/>
      <c r="OJE7" s="145"/>
      <c r="OJF7" s="145"/>
      <c r="OJG7" s="145"/>
      <c r="OJH7" s="145"/>
      <c r="OJI7" s="145"/>
      <c r="OJJ7" s="145"/>
      <c r="OJK7" s="145"/>
      <c r="OJL7" s="145"/>
      <c r="OJM7" s="145"/>
      <c r="OJN7" s="145"/>
      <c r="OJO7" s="145"/>
      <c r="OJP7" s="145"/>
      <c r="OJQ7" s="145"/>
      <c r="OJR7" s="145"/>
      <c r="OJS7" s="145"/>
      <c r="OJT7" s="145"/>
      <c r="OJU7" s="145"/>
      <c r="OJV7" s="145"/>
      <c r="OJW7" s="145"/>
      <c r="OJX7" s="145"/>
      <c r="OJY7" s="145"/>
      <c r="OJZ7" s="145"/>
      <c r="OKA7" s="145"/>
      <c r="OKB7" s="145"/>
      <c r="OKC7" s="145"/>
      <c r="OKD7" s="145"/>
      <c r="OKE7" s="145"/>
      <c r="OKF7" s="145"/>
      <c r="OKG7" s="145"/>
      <c r="OKH7" s="145"/>
      <c r="OKI7" s="145"/>
      <c r="OKJ7" s="145"/>
      <c r="OKK7" s="145"/>
      <c r="OKL7" s="145"/>
      <c r="OKM7" s="145"/>
      <c r="OKN7" s="145"/>
      <c r="OKO7" s="145"/>
      <c r="OKP7" s="145"/>
      <c r="OKQ7" s="145"/>
      <c r="OKR7" s="145"/>
      <c r="OKS7" s="145"/>
      <c r="OKT7" s="145"/>
      <c r="OKU7" s="145"/>
      <c r="OKV7" s="145"/>
      <c r="OKW7" s="145"/>
      <c r="OKX7" s="145"/>
      <c r="OKY7" s="145"/>
      <c r="OKZ7" s="145"/>
      <c r="OLA7" s="145"/>
      <c r="OLB7" s="145"/>
      <c r="OLC7" s="145"/>
      <c r="OLD7" s="145"/>
      <c r="OLE7" s="145"/>
      <c r="OLF7" s="145"/>
      <c r="OLG7" s="145"/>
      <c r="OLH7" s="145"/>
      <c r="OLI7" s="145"/>
      <c r="OLJ7" s="145"/>
      <c r="OLK7" s="145"/>
      <c r="OLL7" s="145"/>
      <c r="OLM7" s="145"/>
      <c r="OLN7" s="145"/>
      <c r="OLO7" s="145"/>
      <c r="OLP7" s="145"/>
      <c r="OLQ7" s="145"/>
      <c r="OLR7" s="145"/>
      <c r="OLS7" s="145"/>
      <c r="OLT7" s="145"/>
      <c r="OLU7" s="145"/>
      <c r="OLV7" s="145"/>
      <c r="OLW7" s="145"/>
      <c r="OLX7" s="145"/>
      <c r="OLY7" s="145"/>
      <c r="OLZ7" s="145"/>
      <c r="OMA7" s="145"/>
      <c r="OMB7" s="145"/>
      <c r="OMC7" s="145"/>
      <c r="OMD7" s="145"/>
      <c r="OME7" s="145"/>
      <c r="OMF7" s="145"/>
      <c r="OMG7" s="145"/>
      <c r="OMH7" s="145"/>
      <c r="OMI7" s="145"/>
      <c r="OMJ7" s="145"/>
      <c r="OMK7" s="145"/>
      <c r="OML7" s="145"/>
      <c r="OMM7" s="145"/>
      <c r="OMN7" s="145"/>
      <c r="OMO7" s="145"/>
      <c r="OMP7" s="145"/>
      <c r="OMQ7" s="145"/>
      <c r="OMR7" s="145"/>
      <c r="OMS7" s="145"/>
      <c r="OMT7" s="145"/>
      <c r="OMU7" s="145"/>
      <c r="OMV7" s="145"/>
      <c r="OMW7" s="145"/>
      <c r="OMX7" s="145"/>
      <c r="OMY7" s="145"/>
      <c r="OMZ7" s="145"/>
      <c r="ONA7" s="145"/>
      <c r="ONB7" s="145"/>
      <c r="ONC7" s="145"/>
      <c r="OND7" s="145"/>
      <c r="ONE7" s="145"/>
      <c r="ONF7" s="145"/>
      <c r="ONG7" s="145"/>
      <c r="ONH7" s="145"/>
      <c r="ONI7" s="145"/>
      <c r="ONJ7" s="145"/>
      <c r="ONK7" s="145"/>
      <c r="ONL7" s="145"/>
      <c r="ONM7" s="145"/>
      <c r="ONN7" s="145"/>
      <c r="ONO7" s="145"/>
      <c r="ONP7" s="145"/>
      <c r="ONQ7" s="145"/>
      <c r="ONR7" s="145"/>
      <c r="ONS7" s="145"/>
      <c r="ONT7" s="145"/>
      <c r="ONU7" s="145"/>
      <c r="ONV7" s="145"/>
      <c r="ONW7" s="145"/>
      <c r="ONX7" s="145"/>
      <c r="ONY7" s="145"/>
      <c r="ONZ7" s="145"/>
      <c r="OOA7" s="145"/>
      <c r="OOB7" s="145"/>
      <c r="OOC7" s="145"/>
      <c r="OOD7" s="145"/>
      <c r="OOE7" s="145"/>
      <c r="OOF7" s="145"/>
      <c r="OOG7" s="145"/>
      <c r="OOH7" s="145"/>
      <c r="OOI7" s="145"/>
      <c r="OOJ7" s="145"/>
      <c r="OOK7" s="145"/>
      <c r="OOL7" s="145"/>
      <c r="OOM7" s="145"/>
      <c r="OON7" s="145"/>
      <c r="OOO7" s="145"/>
      <c r="OOP7" s="145"/>
      <c r="OOQ7" s="145"/>
      <c r="OOR7" s="145"/>
      <c r="OOS7" s="145"/>
      <c r="OOT7" s="145"/>
      <c r="OOU7" s="145"/>
      <c r="OOV7" s="145"/>
      <c r="OOW7" s="145"/>
      <c r="OOX7" s="145"/>
      <c r="OOY7" s="145"/>
      <c r="OOZ7" s="145"/>
      <c r="OPA7" s="145"/>
      <c r="OPB7" s="145"/>
      <c r="OPC7" s="145"/>
      <c r="OPD7" s="145"/>
      <c r="OPE7" s="145"/>
      <c r="OPF7" s="145"/>
      <c r="OPG7" s="145"/>
      <c r="OPH7" s="145"/>
      <c r="OPI7" s="145"/>
      <c r="OPJ7" s="145"/>
      <c r="OPK7" s="145"/>
      <c r="OPL7" s="145"/>
      <c r="OPM7" s="145"/>
      <c r="OPN7" s="145"/>
      <c r="OPO7" s="145"/>
      <c r="OPP7" s="145"/>
      <c r="OPQ7" s="145"/>
      <c r="OPR7" s="145"/>
      <c r="OPS7" s="145"/>
      <c r="OPT7" s="145"/>
      <c r="OPU7" s="145"/>
      <c r="OPV7" s="145"/>
      <c r="OPW7" s="145"/>
      <c r="OPX7" s="145"/>
      <c r="OPY7" s="145"/>
      <c r="OPZ7" s="145"/>
      <c r="OQA7" s="145"/>
      <c r="OQB7" s="145"/>
      <c r="OQC7" s="145"/>
      <c r="OQD7" s="145"/>
      <c r="OQE7" s="145"/>
      <c r="OQF7" s="145"/>
      <c r="OQG7" s="145"/>
      <c r="OQH7" s="145"/>
      <c r="OQI7" s="145"/>
      <c r="OQJ7" s="145"/>
      <c r="OQK7" s="145"/>
      <c r="OQL7" s="145"/>
      <c r="OQM7" s="145"/>
      <c r="OQN7" s="145"/>
      <c r="OQO7" s="145"/>
      <c r="OQP7" s="145"/>
      <c r="OQQ7" s="145"/>
      <c r="OQR7" s="145"/>
      <c r="OQS7" s="145"/>
      <c r="OQT7" s="145"/>
      <c r="OQU7" s="145"/>
      <c r="OQV7" s="145"/>
      <c r="OQW7" s="145"/>
      <c r="OQX7" s="145"/>
      <c r="OQY7" s="145"/>
      <c r="OQZ7" s="145"/>
      <c r="ORA7" s="145"/>
      <c r="ORB7" s="145"/>
      <c r="ORC7" s="145"/>
      <c r="ORD7" s="145"/>
      <c r="ORE7" s="145"/>
      <c r="ORF7" s="145"/>
      <c r="ORG7" s="145"/>
      <c r="ORH7" s="145"/>
      <c r="ORI7" s="145"/>
      <c r="ORJ7" s="145"/>
      <c r="ORK7" s="145"/>
      <c r="ORL7" s="145"/>
      <c r="ORM7" s="145"/>
      <c r="ORN7" s="145"/>
      <c r="ORO7" s="145"/>
      <c r="ORP7" s="145"/>
      <c r="ORQ7" s="145"/>
      <c r="ORR7" s="145"/>
      <c r="ORS7" s="145"/>
      <c r="ORT7" s="145"/>
      <c r="ORU7" s="145"/>
      <c r="ORV7" s="145"/>
      <c r="ORW7" s="145"/>
      <c r="ORX7" s="145"/>
      <c r="ORY7" s="145"/>
      <c r="ORZ7" s="145"/>
      <c r="OSA7" s="145"/>
      <c r="OSB7" s="145"/>
      <c r="OSC7" s="145"/>
      <c r="OSD7" s="145"/>
      <c r="OSE7" s="145"/>
      <c r="OSF7" s="145"/>
      <c r="OSG7" s="145"/>
      <c r="OSH7" s="145"/>
      <c r="OSI7" s="145"/>
      <c r="OSJ7" s="145"/>
      <c r="OSK7" s="145"/>
      <c r="OSL7" s="145"/>
      <c r="OSM7" s="145"/>
      <c r="OSN7" s="145"/>
      <c r="OSO7" s="145"/>
      <c r="OSP7" s="145"/>
      <c r="OSQ7" s="145"/>
      <c r="OSR7" s="145"/>
      <c r="OSS7" s="145"/>
      <c r="OST7" s="145"/>
      <c r="OSU7" s="145"/>
      <c r="OSV7" s="145"/>
      <c r="OSW7" s="145"/>
      <c r="OSX7" s="145"/>
      <c r="OSY7" s="145"/>
      <c r="OSZ7" s="145"/>
      <c r="OTA7" s="145"/>
      <c r="OTB7" s="145"/>
      <c r="OTC7" s="145"/>
      <c r="OTD7" s="145"/>
      <c r="OTE7" s="145"/>
      <c r="OTF7" s="145"/>
      <c r="OTG7" s="145"/>
      <c r="OTH7" s="145"/>
      <c r="OTI7" s="145"/>
      <c r="OTJ7" s="145"/>
      <c r="OTK7" s="145"/>
      <c r="OTL7" s="145"/>
      <c r="OTM7" s="145"/>
      <c r="OTN7" s="145"/>
      <c r="OTO7" s="145"/>
      <c r="OTP7" s="145"/>
      <c r="OTQ7" s="145"/>
      <c r="OTR7" s="145"/>
      <c r="OTS7" s="145"/>
      <c r="OTT7" s="145"/>
      <c r="OTU7" s="145"/>
      <c r="OTV7" s="145"/>
      <c r="OTW7" s="145"/>
      <c r="OTX7" s="145"/>
      <c r="OTY7" s="145"/>
      <c r="OTZ7" s="145"/>
      <c r="OUA7" s="145"/>
      <c r="OUB7" s="145"/>
      <c r="OUC7" s="145"/>
      <c r="OUD7" s="145"/>
      <c r="OUE7" s="145"/>
      <c r="OUF7" s="145"/>
      <c r="OUG7" s="145"/>
      <c r="OUH7" s="145"/>
      <c r="OUI7" s="145"/>
      <c r="OUJ7" s="145"/>
      <c r="OUK7" s="145"/>
      <c r="OUL7" s="145"/>
      <c r="OUM7" s="145"/>
      <c r="OUN7" s="145"/>
      <c r="OUO7" s="145"/>
      <c r="OUP7" s="145"/>
      <c r="OUQ7" s="145"/>
      <c r="OUR7" s="145"/>
      <c r="OUS7" s="145"/>
      <c r="OUT7" s="145"/>
      <c r="OUU7" s="145"/>
      <c r="OUV7" s="145"/>
      <c r="OUW7" s="145"/>
      <c r="OUX7" s="145"/>
      <c r="OUY7" s="145"/>
      <c r="OUZ7" s="145"/>
      <c r="OVA7" s="145"/>
      <c r="OVB7" s="145"/>
      <c r="OVC7" s="145"/>
      <c r="OVD7" s="145"/>
      <c r="OVE7" s="145"/>
      <c r="OVF7" s="145"/>
      <c r="OVG7" s="145"/>
      <c r="OVH7" s="145"/>
      <c r="OVI7" s="145"/>
      <c r="OVJ7" s="145"/>
      <c r="OVK7" s="145"/>
      <c r="OVL7" s="145"/>
      <c r="OVM7" s="145"/>
      <c r="OVN7" s="145"/>
      <c r="OVO7" s="145"/>
      <c r="OVP7" s="145"/>
      <c r="OVQ7" s="145"/>
      <c r="OVR7" s="145"/>
      <c r="OVS7" s="145"/>
      <c r="OVT7" s="145"/>
      <c r="OVU7" s="145"/>
      <c r="OVV7" s="145"/>
      <c r="OVW7" s="145"/>
      <c r="OVX7" s="145"/>
      <c r="OVY7" s="145"/>
      <c r="OVZ7" s="145"/>
      <c r="OWA7" s="145"/>
      <c r="OWB7" s="145"/>
      <c r="OWC7" s="145"/>
      <c r="OWD7" s="145"/>
      <c r="OWE7" s="145"/>
      <c r="OWF7" s="145"/>
      <c r="OWG7" s="145"/>
      <c r="OWH7" s="145"/>
      <c r="OWI7" s="145"/>
      <c r="OWJ7" s="145"/>
      <c r="OWK7" s="145"/>
      <c r="OWL7" s="145"/>
      <c r="OWM7" s="145"/>
      <c r="OWN7" s="145"/>
      <c r="OWO7" s="145"/>
      <c r="OWP7" s="145"/>
      <c r="OWQ7" s="145"/>
      <c r="OWR7" s="145"/>
      <c r="OWS7" s="145"/>
      <c r="OWT7" s="145"/>
      <c r="OWU7" s="145"/>
      <c r="OWV7" s="145"/>
      <c r="OWW7" s="145"/>
      <c r="OWX7" s="145"/>
      <c r="OWY7" s="145"/>
      <c r="OWZ7" s="145"/>
      <c r="OXA7" s="145"/>
      <c r="OXB7" s="145"/>
      <c r="OXC7" s="145"/>
      <c r="OXD7" s="145"/>
      <c r="OXE7" s="145"/>
      <c r="OXF7" s="145"/>
      <c r="OXG7" s="145"/>
      <c r="OXH7" s="145"/>
      <c r="OXI7" s="145"/>
      <c r="OXJ7" s="145"/>
      <c r="OXK7" s="145"/>
      <c r="OXL7" s="145"/>
      <c r="OXM7" s="145"/>
      <c r="OXN7" s="145"/>
      <c r="OXO7" s="145"/>
      <c r="OXP7" s="145"/>
      <c r="OXQ7" s="145"/>
      <c r="OXR7" s="145"/>
      <c r="OXS7" s="145"/>
      <c r="OXT7" s="145"/>
      <c r="OXU7" s="145"/>
      <c r="OXV7" s="145"/>
      <c r="OXW7" s="145"/>
      <c r="OXX7" s="145"/>
      <c r="OXY7" s="145"/>
      <c r="OXZ7" s="145"/>
      <c r="OYA7" s="145"/>
      <c r="OYB7" s="145"/>
      <c r="OYC7" s="145"/>
      <c r="OYD7" s="145"/>
      <c r="OYE7" s="145"/>
      <c r="OYF7" s="145"/>
      <c r="OYG7" s="145"/>
      <c r="OYH7" s="145"/>
      <c r="OYI7" s="145"/>
      <c r="OYJ7" s="145"/>
      <c r="OYK7" s="145"/>
      <c r="OYL7" s="145"/>
      <c r="OYM7" s="145"/>
      <c r="OYN7" s="145"/>
      <c r="OYO7" s="145"/>
      <c r="OYP7" s="145"/>
      <c r="OYQ7" s="145"/>
      <c r="OYR7" s="145"/>
      <c r="OYS7" s="145"/>
      <c r="OYT7" s="145"/>
      <c r="OYU7" s="145"/>
      <c r="OYV7" s="145"/>
      <c r="OYW7" s="145"/>
      <c r="OYX7" s="145"/>
      <c r="OYY7" s="145"/>
      <c r="OYZ7" s="145"/>
      <c r="OZA7" s="145"/>
      <c r="OZB7" s="145"/>
      <c r="OZC7" s="145"/>
      <c r="OZD7" s="145"/>
      <c r="OZE7" s="145"/>
      <c r="OZF7" s="145"/>
      <c r="OZG7" s="145"/>
      <c r="OZH7" s="145"/>
      <c r="OZI7" s="145"/>
      <c r="OZJ7" s="145"/>
      <c r="OZK7" s="145"/>
      <c r="OZL7" s="145"/>
      <c r="OZM7" s="145"/>
      <c r="OZN7" s="145"/>
      <c r="OZO7" s="145"/>
      <c r="OZP7" s="145"/>
      <c r="OZQ7" s="145"/>
      <c r="OZR7" s="145"/>
      <c r="OZS7" s="145"/>
      <c r="OZT7" s="145"/>
      <c r="OZU7" s="145"/>
      <c r="OZV7" s="145"/>
      <c r="OZW7" s="145"/>
      <c r="OZX7" s="145"/>
      <c r="OZY7" s="145"/>
      <c r="OZZ7" s="145"/>
      <c r="PAA7" s="145"/>
      <c r="PAB7" s="145"/>
      <c r="PAC7" s="145"/>
      <c r="PAD7" s="145"/>
      <c r="PAE7" s="145"/>
      <c r="PAF7" s="145"/>
      <c r="PAG7" s="145"/>
      <c r="PAH7" s="145"/>
      <c r="PAI7" s="145"/>
      <c r="PAJ7" s="145"/>
      <c r="PAK7" s="145"/>
      <c r="PAL7" s="145"/>
      <c r="PAM7" s="145"/>
      <c r="PAN7" s="145"/>
      <c r="PAO7" s="145"/>
      <c r="PAP7" s="145"/>
      <c r="PAQ7" s="145"/>
      <c r="PAR7" s="145"/>
      <c r="PAS7" s="145"/>
      <c r="PAT7" s="145"/>
      <c r="PAU7" s="145"/>
      <c r="PAV7" s="145"/>
      <c r="PAW7" s="145"/>
      <c r="PAX7" s="145"/>
      <c r="PAY7" s="145"/>
      <c r="PAZ7" s="145"/>
      <c r="PBA7" s="145"/>
      <c r="PBB7" s="145"/>
      <c r="PBC7" s="145"/>
      <c r="PBD7" s="145"/>
      <c r="PBE7" s="145"/>
      <c r="PBF7" s="145"/>
      <c r="PBG7" s="145"/>
      <c r="PBH7" s="145"/>
      <c r="PBI7" s="145"/>
      <c r="PBJ7" s="145"/>
      <c r="PBK7" s="145"/>
      <c r="PBL7" s="145"/>
      <c r="PBM7" s="145"/>
      <c r="PBN7" s="145"/>
      <c r="PBO7" s="145"/>
      <c r="PBP7" s="145"/>
      <c r="PBQ7" s="145"/>
      <c r="PBR7" s="145"/>
      <c r="PBS7" s="145"/>
      <c r="PBT7" s="145"/>
      <c r="PBU7" s="145"/>
      <c r="PBV7" s="145"/>
      <c r="PBW7" s="145"/>
      <c r="PBX7" s="145"/>
      <c r="PBY7" s="145"/>
      <c r="PBZ7" s="145"/>
      <c r="PCA7" s="145"/>
      <c r="PCB7" s="145"/>
      <c r="PCC7" s="145"/>
      <c r="PCD7" s="145"/>
      <c r="PCE7" s="145"/>
      <c r="PCF7" s="145"/>
      <c r="PCG7" s="145"/>
      <c r="PCH7" s="145"/>
      <c r="PCI7" s="145"/>
      <c r="PCJ7" s="145"/>
      <c r="PCK7" s="145"/>
      <c r="PCL7" s="145"/>
      <c r="PCM7" s="145"/>
      <c r="PCN7" s="145"/>
      <c r="PCO7" s="145"/>
      <c r="PCP7" s="145"/>
      <c r="PCQ7" s="145"/>
      <c r="PCR7" s="145"/>
      <c r="PCS7" s="145"/>
      <c r="PCT7" s="145"/>
      <c r="PCU7" s="145"/>
      <c r="PCV7" s="145"/>
      <c r="PCW7" s="145"/>
      <c r="PCX7" s="145"/>
      <c r="PCY7" s="145"/>
      <c r="PCZ7" s="145"/>
      <c r="PDA7" s="145"/>
      <c r="PDB7" s="145"/>
      <c r="PDC7" s="145"/>
      <c r="PDD7" s="145"/>
      <c r="PDE7" s="145"/>
      <c r="PDF7" s="145"/>
      <c r="PDG7" s="145"/>
      <c r="PDH7" s="145"/>
      <c r="PDI7" s="145"/>
      <c r="PDJ7" s="145"/>
      <c r="PDK7" s="145"/>
      <c r="PDL7" s="145"/>
      <c r="PDM7" s="145"/>
      <c r="PDN7" s="145"/>
      <c r="PDO7" s="145"/>
      <c r="PDP7" s="145"/>
      <c r="PDQ7" s="145"/>
      <c r="PDR7" s="145"/>
      <c r="PDS7" s="145"/>
      <c r="PDT7" s="145"/>
      <c r="PDU7" s="145"/>
      <c r="PDV7" s="145"/>
      <c r="PDW7" s="145"/>
      <c r="PDX7" s="145"/>
      <c r="PDY7" s="145"/>
      <c r="PDZ7" s="145"/>
      <c r="PEA7" s="145"/>
      <c r="PEB7" s="145"/>
      <c r="PEC7" s="145"/>
      <c r="PED7" s="145"/>
      <c r="PEE7" s="145"/>
      <c r="PEF7" s="145"/>
      <c r="PEG7" s="145"/>
      <c r="PEH7" s="145"/>
      <c r="PEI7" s="145"/>
      <c r="PEJ7" s="145"/>
      <c r="PEK7" s="145"/>
      <c r="PEL7" s="145"/>
      <c r="PEM7" s="145"/>
      <c r="PEN7" s="145"/>
      <c r="PEO7" s="145"/>
      <c r="PEP7" s="145"/>
      <c r="PEQ7" s="145"/>
      <c r="PER7" s="145"/>
      <c r="PES7" s="145"/>
      <c r="PET7" s="145"/>
      <c r="PEU7" s="145"/>
      <c r="PEV7" s="145"/>
      <c r="PEW7" s="145"/>
      <c r="PEX7" s="145"/>
      <c r="PEY7" s="145"/>
      <c r="PEZ7" s="145"/>
      <c r="PFA7" s="145"/>
      <c r="PFB7" s="145"/>
      <c r="PFC7" s="145"/>
      <c r="PFD7" s="145"/>
      <c r="PFE7" s="145"/>
      <c r="PFF7" s="145"/>
      <c r="PFG7" s="145"/>
      <c r="PFH7" s="145"/>
      <c r="PFI7" s="145"/>
      <c r="PFJ7" s="145"/>
      <c r="PFK7" s="145"/>
      <c r="PFL7" s="145"/>
      <c r="PFM7" s="145"/>
      <c r="PFN7" s="145"/>
      <c r="PFO7" s="145"/>
      <c r="PFP7" s="145"/>
      <c r="PFQ7" s="145"/>
      <c r="PFR7" s="145"/>
      <c r="PFS7" s="145"/>
      <c r="PFT7" s="145"/>
      <c r="PFU7" s="145"/>
      <c r="PFV7" s="145"/>
      <c r="PFW7" s="145"/>
      <c r="PFX7" s="145"/>
      <c r="PFY7" s="145"/>
      <c r="PFZ7" s="145"/>
      <c r="PGA7" s="145"/>
      <c r="PGB7" s="145"/>
      <c r="PGC7" s="145"/>
      <c r="PGD7" s="145"/>
      <c r="PGE7" s="145"/>
      <c r="PGF7" s="145"/>
      <c r="PGG7" s="145"/>
      <c r="PGH7" s="145"/>
      <c r="PGI7" s="145"/>
      <c r="PGJ7" s="145"/>
      <c r="PGK7" s="145"/>
      <c r="PGL7" s="145"/>
      <c r="PGM7" s="145"/>
      <c r="PGN7" s="145"/>
      <c r="PGO7" s="145"/>
      <c r="PGP7" s="145"/>
      <c r="PGQ7" s="145"/>
      <c r="PGR7" s="145"/>
      <c r="PGS7" s="145"/>
      <c r="PGT7" s="145"/>
      <c r="PGU7" s="145"/>
      <c r="PGV7" s="145"/>
      <c r="PGW7" s="145"/>
      <c r="PGX7" s="145"/>
      <c r="PGY7" s="145"/>
      <c r="PGZ7" s="145"/>
      <c r="PHA7" s="145"/>
      <c r="PHB7" s="145"/>
      <c r="PHC7" s="145"/>
      <c r="PHD7" s="145"/>
      <c r="PHE7" s="145"/>
      <c r="PHF7" s="145"/>
      <c r="PHG7" s="145"/>
      <c r="PHH7" s="145"/>
      <c r="PHI7" s="145"/>
      <c r="PHJ7" s="145"/>
      <c r="PHK7" s="145"/>
      <c r="PHL7" s="145"/>
      <c r="PHM7" s="145"/>
      <c r="PHN7" s="145"/>
      <c r="PHO7" s="145"/>
      <c r="PHP7" s="145"/>
      <c r="PHQ7" s="145"/>
      <c r="PHR7" s="145"/>
      <c r="PHS7" s="145"/>
      <c r="PHT7" s="145"/>
      <c r="PHU7" s="145"/>
      <c r="PHV7" s="145"/>
      <c r="PHW7" s="145"/>
      <c r="PHX7" s="145"/>
      <c r="PHY7" s="145"/>
      <c r="PHZ7" s="145"/>
      <c r="PIA7" s="145"/>
      <c r="PIB7" s="145"/>
      <c r="PIC7" s="145"/>
      <c r="PID7" s="145"/>
      <c r="PIE7" s="145"/>
      <c r="PIF7" s="145"/>
      <c r="PIG7" s="145"/>
      <c r="PIH7" s="145"/>
      <c r="PII7" s="145"/>
      <c r="PIJ7" s="145"/>
      <c r="PIK7" s="145"/>
      <c r="PIL7" s="145"/>
      <c r="PIM7" s="145"/>
      <c r="PIN7" s="145"/>
      <c r="PIO7" s="145"/>
      <c r="PIP7" s="145"/>
      <c r="PIQ7" s="145"/>
      <c r="PIR7" s="145"/>
      <c r="PIS7" s="145"/>
      <c r="PIT7" s="145"/>
      <c r="PIU7" s="145"/>
      <c r="PIV7" s="145"/>
      <c r="PIW7" s="145"/>
      <c r="PIX7" s="145"/>
      <c r="PIY7" s="145"/>
      <c r="PIZ7" s="145"/>
      <c r="PJA7" s="145"/>
      <c r="PJB7" s="145"/>
      <c r="PJC7" s="145"/>
      <c r="PJD7" s="145"/>
      <c r="PJE7" s="145"/>
      <c r="PJF7" s="145"/>
      <c r="PJG7" s="145"/>
      <c r="PJH7" s="145"/>
      <c r="PJI7" s="145"/>
      <c r="PJJ7" s="145"/>
      <c r="PJK7" s="145"/>
      <c r="PJL7" s="145"/>
      <c r="PJM7" s="145"/>
      <c r="PJN7" s="145"/>
      <c r="PJO7" s="145"/>
      <c r="PJP7" s="145"/>
      <c r="PJQ7" s="145"/>
      <c r="PJR7" s="145"/>
      <c r="PJS7" s="145"/>
      <c r="PJT7" s="145"/>
      <c r="PJU7" s="145"/>
      <c r="PJV7" s="145"/>
      <c r="PJW7" s="145"/>
      <c r="PJX7" s="145"/>
      <c r="PJY7" s="145"/>
      <c r="PJZ7" s="145"/>
      <c r="PKA7" s="145"/>
      <c r="PKB7" s="145"/>
      <c r="PKC7" s="145"/>
      <c r="PKD7" s="145"/>
      <c r="PKE7" s="145"/>
      <c r="PKF7" s="145"/>
      <c r="PKG7" s="145"/>
      <c r="PKH7" s="145"/>
      <c r="PKI7" s="145"/>
      <c r="PKJ7" s="145"/>
      <c r="PKK7" s="145"/>
      <c r="PKL7" s="145"/>
      <c r="PKM7" s="145"/>
      <c r="PKN7" s="145"/>
      <c r="PKO7" s="145"/>
      <c r="PKP7" s="145"/>
      <c r="PKQ7" s="145"/>
      <c r="PKR7" s="145"/>
      <c r="PKS7" s="145"/>
      <c r="PKT7" s="145"/>
      <c r="PKU7" s="145"/>
      <c r="PKV7" s="145"/>
      <c r="PKW7" s="145"/>
      <c r="PKX7" s="145"/>
      <c r="PKY7" s="145"/>
      <c r="PKZ7" s="145"/>
      <c r="PLA7" s="145"/>
      <c r="PLB7" s="145"/>
      <c r="PLC7" s="145"/>
      <c r="PLD7" s="145"/>
      <c r="PLE7" s="145"/>
      <c r="PLF7" s="145"/>
      <c r="PLG7" s="145"/>
      <c r="PLH7" s="145"/>
      <c r="PLI7" s="145"/>
      <c r="PLJ7" s="145"/>
      <c r="PLK7" s="145"/>
      <c r="PLL7" s="145"/>
      <c r="PLM7" s="145"/>
      <c r="PLN7" s="145"/>
      <c r="PLO7" s="145"/>
      <c r="PLP7" s="145"/>
      <c r="PLQ7" s="145"/>
      <c r="PLR7" s="145"/>
      <c r="PLS7" s="145"/>
      <c r="PLT7" s="145"/>
      <c r="PLU7" s="145"/>
      <c r="PLV7" s="145"/>
      <c r="PLW7" s="145"/>
      <c r="PLX7" s="145"/>
      <c r="PLY7" s="145"/>
      <c r="PLZ7" s="145"/>
      <c r="PMA7" s="145"/>
      <c r="PMB7" s="145"/>
      <c r="PMC7" s="145"/>
      <c r="PMD7" s="145"/>
      <c r="PME7" s="145"/>
      <c r="PMF7" s="145"/>
      <c r="PMG7" s="145"/>
      <c r="PMH7" s="145"/>
      <c r="PMI7" s="145"/>
      <c r="PMJ7" s="145"/>
      <c r="PMK7" s="145"/>
      <c r="PML7" s="145"/>
      <c r="PMM7" s="145"/>
      <c r="PMN7" s="145"/>
      <c r="PMO7" s="145"/>
      <c r="PMP7" s="145"/>
      <c r="PMQ7" s="145"/>
      <c r="PMR7" s="145"/>
      <c r="PMS7" s="145"/>
      <c r="PMT7" s="145"/>
      <c r="PMU7" s="145"/>
      <c r="PMV7" s="145"/>
      <c r="PMW7" s="145"/>
      <c r="PMX7" s="145"/>
      <c r="PMY7" s="145"/>
      <c r="PMZ7" s="145"/>
      <c r="PNA7" s="145"/>
      <c r="PNB7" s="145"/>
      <c r="PNC7" s="145"/>
      <c r="PND7" s="145"/>
      <c r="PNE7" s="145"/>
      <c r="PNF7" s="145"/>
      <c r="PNG7" s="145"/>
      <c r="PNH7" s="145"/>
      <c r="PNI7" s="145"/>
      <c r="PNJ7" s="145"/>
      <c r="PNK7" s="145"/>
      <c r="PNL7" s="145"/>
      <c r="PNM7" s="145"/>
      <c r="PNN7" s="145"/>
      <c r="PNO7" s="145"/>
      <c r="PNP7" s="145"/>
      <c r="PNQ7" s="145"/>
      <c r="PNR7" s="145"/>
      <c r="PNS7" s="145"/>
      <c r="PNT7" s="145"/>
      <c r="PNU7" s="145"/>
      <c r="PNV7" s="145"/>
      <c r="PNW7" s="145"/>
      <c r="PNX7" s="145"/>
      <c r="PNY7" s="145"/>
      <c r="PNZ7" s="145"/>
      <c r="POA7" s="145"/>
      <c r="POB7" s="145"/>
      <c r="POC7" s="145"/>
      <c r="POD7" s="145"/>
      <c r="POE7" s="145"/>
      <c r="POF7" s="145"/>
      <c r="POG7" s="145"/>
      <c r="POH7" s="145"/>
      <c r="POI7" s="145"/>
      <c r="POJ7" s="145"/>
      <c r="POK7" s="145"/>
      <c r="POL7" s="145"/>
      <c r="POM7" s="145"/>
      <c r="PON7" s="145"/>
      <c r="POO7" s="145"/>
      <c r="POP7" s="145"/>
      <c r="POQ7" s="145"/>
      <c r="POR7" s="145"/>
      <c r="POS7" s="145"/>
      <c r="POT7" s="145"/>
      <c r="POU7" s="145"/>
      <c r="POV7" s="145"/>
      <c r="POW7" s="145"/>
      <c r="POX7" s="145"/>
      <c r="POY7" s="145"/>
      <c r="POZ7" s="145"/>
      <c r="PPA7" s="145"/>
      <c r="PPB7" s="145"/>
      <c r="PPC7" s="145"/>
      <c r="PPD7" s="145"/>
      <c r="PPE7" s="145"/>
      <c r="PPF7" s="145"/>
      <c r="PPG7" s="145"/>
      <c r="PPH7" s="145"/>
      <c r="PPI7" s="145"/>
      <c r="PPJ7" s="145"/>
      <c r="PPK7" s="145"/>
      <c r="PPL7" s="145"/>
      <c r="PPM7" s="145"/>
      <c r="PPN7" s="145"/>
      <c r="PPO7" s="145"/>
      <c r="PPP7" s="145"/>
      <c r="PPQ7" s="145"/>
      <c r="PPR7" s="145"/>
      <c r="PPS7" s="145"/>
      <c r="PPT7" s="145"/>
      <c r="PPU7" s="145"/>
      <c r="PPV7" s="145"/>
      <c r="PPW7" s="145"/>
      <c r="PPX7" s="145"/>
      <c r="PPY7" s="145"/>
      <c r="PPZ7" s="145"/>
      <c r="PQA7" s="145"/>
      <c r="PQB7" s="145"/>
      <c r="PQC7" s="145"/>
      <c r="PQD7" s="145"/>
      <c r="PQE7" s="145"/>
      <c r="PQF7" s="145"/>
      <c r="PQG7" s="145"/>
      <c r="PQH7" s="145"/>
      <c r="PQI7" s="145"/>
      <c r="PQJ7" s="145"/>
      <c r="PQK7" s="145"/>
      <c r="PQL7" s="145"/>
      <c r="PQM7" s="145"/>
      <c r="PQN7" s="145"/>
      <c r="PQO7" s="145"/>
      <c r="PQP7" s="145"/>
      <c r="PQQ7" s="145"/>
      <c r="PQR7" s="145"/>
      <c r="PQS7" s="145"/>
      <c r="PQT7" s="145"/>
      <c r="PQU7" s="145"/>
      <c r="PQV7" s="145"/>
      <c r="PQW7" s="145"/>
      <c r="PQX7" s="145"/>
      <c r="PQY7" s="145"/>
      <c r="PQZ7" s="145"/>
      <c r="PRA7" s="145"/>
      <c r="PRB7" s="145"/>
      <c r="PRC7" s="145"/>
      <c r="PRD7" s="145"/>
      <c r="PRE7" s="145"/>
      <c r="PRF7" s="145"/>
      <c r="PRG7" s="145"/>
      <c r="PRH7" s="145"/>
      <c r="PRI7" s="145"/>
      <c r="PRJ7" s="145"/>
      <c r="PRK7" s="145"/>
      <c r="PRL7" s="145"/>
      <c r="PRM7" s="145"/>
      <c r="PRN7" s="145"/>
      <c r="PRO7" s="145"/>
      <c r="PRP7" s="145"/>
      <c r="PRQ7" s="145"/>
      <c r="PRR7" s="145"/>
      <c r="PRS7" s="145"/>
      <c r="PRT7" s="145"/>
      <c r="PRU7" s="145"/>
      <c r="PRV7" s="145"/>
      <c r="PRW7" s="145"/>
      <c r="PRX7" s="145"/>
      <c r="PRY7" s="145"/>
      <c r="PRZ7" s="145"/>
      <c r="PSA7" s="145"/>
      <c r="PSB7" s="145"/>
      <c r="PSC7" s="145"/>
      <c r="PSD7" s="145"/>
      <c r="PSE7" s="145"/>
      <c r="PSF7" s="145"/>
      <c r="PSG7" s="145"/>
      <c r="PSH7" s="145"/>
      <c r="PSI7" s="145"/>
      <c r="PSJ7" s="145"/>
      <c r="PSK7" s="145"/>
      <c r="PSL7" s="145"/>
      <c r="PSM7" s="145"/>
      <c r="PSN7" s="145"/>
      <c r="PSO7" s="145"/>
      <c r="PSP7" s="145"/>
      <c r="PSQ7" s="145"/>
      <c r="PSR7" s="145"/>
      <c r="PSS7" s="145"/>
      <c r="PST7" s="145"/>
      <c r="PSU7" s="145"/>
      <c r="PSV7" s="145"/>
      <c r="PSW7" s="145"/>
      <c r="PSX7" s="145"/>
      <c r="PSY7" s="145"/>
      <c r="PSZ7" s="145"/>
      <c r="PTA7" s="145"/>
      <c r="PTB7" s="145"/>
      <c r="PTC7" s="145"/>
      <c r="PTD7" s="145"/>
      <c r="PTE7" s="145"/>
      <c r="PTF7" s="145"/>
      <c r="PTG7" s="145"/>
      <c r="PTH7" s="145"/>
      <c r="PTI7" s="145"/>
      <c r="PTJ7" s="145"/>
      <c r="PTK7" s="145"/>
      <c r="PTL7" s="145"/>
      <c r="PTM7" s="145"/>
      <c r="PTN7" s="145"/>
      <c r="PTO7" s="145"/>
      <c r="PTP7" s="145"/>
      <c r="PTQ7" s="145"/>
      <c r="PTR7" s="145"/>
      <c r="PTS7" s="145"/>
      <c r="PTT7" s="145"/>
      <c r="PTU7" s="145"/>
      <c r="PTV7" s="145"/>
      <c r="PTW7" s="145"/>
      <c r="PTX7" s="145"/>
      <c r="PTY7" s="145"/>
      <c r="PTZ7" s="145"/>
      <c r="PUA7" s="145"/>
      <c r="PUB7" s="145"/>
      <c r="PUC7" s="145"/>
      <c r="PUD7" s="145"/>
      <c r="PUE7" s="145"/>
      <c r="PUF7" s="145"/>
      <c r="PUG7" s="145"/>
      <c r="PUH7" s="145"/>
      <c r="PUI7" s="145"/>
      <c r="PUJ7" s="145"/>
      <c r="PUK7" s="145"/>
      <c r="PUL7" s="145"/>
      <c r="PUM7" s="145"/>
      <c r="PUN7" s="145"/>
      <c r="PUO7" s="145"/>
      <c r="PUP7" s="145"/>
      <c r="PUQ7" s="145"/>
      <c r="PUR7" s="145"/>
      <c r="PUS7" s="145"/>
      <c r="PUT7" s="145"/>
      <c r="PUU7" s="145"/>
      <c r="PUV7" s="145"/>
      <c r="PUW7" s="145"/>
      <c r="PUX7" s="145"/>
      <c r="PUY7" s="145"/>
      <c r="PUZ7" s="145"/>
      <c r="PVA7" s="145"/>
      <c r="PVB7" s="145"/>
      <c r="PVC7" s="145"/>
      <c r="PVD7" s="145"/>
      <c r="PVE7" s="145"/>
      <c r="PVF7" s="145"/>
      <c r="PVG7" s="145"/>
      <c r="PVH7" s="145"/>
      <c r="PVI7" s="145"/>
      <c r="PVJ7" s="145"/>
      <c r="PVK7" s="145"/>
      <c r="PVL7" s="145"/>
      <c r="PVM7" s="145"/>
      <c r="PVN7" s="145"/>
      <c r="PVO7" s="145"/>
      <c r="PVP7" s="145"/>
      <c r="PVQ7" s="145"/>
      <c r="PVR7" s="145"/>
      <c r="PVS7" s="145"/>
      <c r="PVT7" s="145"/>
      <c r="PVU7" s="145"/>
      <c r="PVV7" s="145"/>
      <c r="PVW7" s="145"/>
      <c r="PVX7" s="145"/>
      <c r="PVY7" s="145"/>
      <c r="PVZ7" s="145"/>
      <c r="PWA7" s="145"/>
      <c r="PWB7" s="145"/>
      <c r="PWC7" s="145"/>
      <c r="PWD7" s="145"/>
      <c r="PWE7" s="145"/>
      <c r="PWF7" s="145"/>
      <c r="PWG7" s="145"/>
      <c r="PWH7" s="145"/>
      <c r="PWI7" s="145"/>
      <c r="PWJ7" s="145"/>
      <c r="PWK7" s="145"/>
      <c r="PWL7" s="145"/>
      <c r="PWM7" s="145"/>
      <c r="PWN7" s="145"/>
      <c r="PWO7" s="145"/>
      <c r="PWP7" s="145"/>
      <c r="PWQ7" s="145"/>
      <c r="PWR7" s="145"/>
      <c r="PWS7" s="145"/>
      <c r="PWT7" s="145"/>
      <c r="PWU7" s="145"/>
      <c r="PWV7" s="145"/>
      <c r="PWW7" s="145"/>
      <c r="PWX7" s="145"/>
      <c r="PWY7" s="145"/>
      <c r="PWZ7" s="145"/>
      <c r="PXA7" s="145"/>
      <c r="PXB7" s="145"/>
      <c r="PXC7" s="145"/>
      <c r="PXD7" s="145"/>
      <c r="PXE7" s="145"/>
      <c r="PXF7" s="145"/>
      <c r="PXG7" s="145"/>
      <c r="PXH7" s="145"/>
      <c r="PXI7" s="145"/>
      <c r="PXJ7" s="145"/>
      <c r="PXK7" s="145"/>
      <c r="PXL7" s="145"/>
      <c r="PXM7" s="145"/>
      <c r="PXN7" s="145"/>
      <c r="PXO7" s="145"/>
      <c r="PXP7" s="145"/>
      <c r="PXQ7" s="145"/>
      <c r="PXR7" s="145"/>
      <c r="PXS7" s="145"/>
      <c r="PXT7" s="145"/>
      <c r="PXU7" s="145"/>
      <c r="PXV7" s="145"/>
      <c r="PXW7" s="145"/>
      <c r="PXX7" s="145"/>
      <c r="PXY7" s="145"/>
      <c r="PXZ7" s="145"/>
      <c r="PYA7" s="145"/>
      <c r="PYB7" s="145"/>
      <c r="PYC7" s="145"/>
      <c r="PYD7" s="145"/>
      <c r="PYE7" s="145"/>
      <c r="PYF7" s="145"/>
      <c r="PYG7" s="145"/>
      <c r="PYH7" s="145"/>
      <c r="PYI7" s="145"/>
      <c r="PYJ7" s="145"/>
      <c r="PYK7" s="145"/>
      <c r="PYL7" s="145"/>
      <c r="PYM7" s="145"/>
      <c r="PYN7" s="145"/>
      <c r="PYO7" s="145"/>
      <c r="PYP7" s="145"/>
      <c r="PYQ7" s="145"/>
      <c r="PYR7" s="145"/>
      <c r="PYS7" s="145"/>
      <c r="PYT7" s="145"/>
      <c r="PYU7" s="145"/>
      <c r="PYV7" s="145"/>
      <c r="PYW7" s="145"/>
      <c r="PYX7" s="145"/>
      <c r="PYY7" s="145"/>
      <c r="PYZ7" s="145"/>
      <c r="PZA7" s="145"/>
      <c r="PZB7" s="145"/>
      <c r="PZC7" s="145"/>
      <c r="PZD7" s="145"/>
      <c r="PZE7" s="145"/>
      <c r="PZF7" s="145"/>
      <c r="PZG7" s="145"/>
      <c r="PZH7" s="145"/>
      <c r="PZI7" s="145"/>
      <c r="PZJ7" s="145"/>
      <c r="PZK7" s="145"/>
      <c r="PZL7" s="145"/>
      <c r="PZM7" s="145"/>
      <c r="PZN7" s="145"/>
      <c r="PZO7" s="145"/>
      <c r="PZP7" s="145"/>
      <c r="PZQ7" s="145"/>
      <c r="PZR7" s="145"/>
      <c r="PZS7" s="145"/>
      <c r="PZT7" s="145"/>
      <c r="PZU7" s="145"/>
      <c r="PZV7" s="145"/>
      <c r="PZW7" s="145"/>
      <c r="PZX7" s="145"/>
      <c r="PZY7" s="145"/>
      <c r="PZZ7" s="145"/>
      <c r="QAA7" s="145"/>
      <c r="QAB7" s="145"/>
      <c r="QAC7" s="145"/>
      <c r="QAD7" s="145"/>
      <c r="QAE7" s="145"/>
      <c r="QAF7" s="145"/>
      <c r="QAG7" s="145"/>
      <c r="QAH7" s="145"/>
      <c r="QAI7" s="145"/>
      <c r="QAJ7" s="145"/>
      <c r="QAK7" s="145"/>
      <c r="QAL7" s="145"/>
      <c r="QAM7" s="145"/>
      <c r="QAN7" s="145"/>
      <c r="QAO7" s="145"/>
      <c r="QAP7" s="145"/>
      <c r="QAQ7" s="145"/>
      <c r="QAR7" s="145"/>
      <c r="QAS7" s="145"/>
      <c r="QAT7" s="145"/>
      <c r="QAU7" s="145"/>
      <c r="QAV7" s="145"/>
      <c r="QAW7" s="145"/>
      <c r="QAX7" s="145"/>
      <c r="QAY7" s="145"/>
      <c r="QAZ7" s="145"/>
      <c r="QBA7" s="145"/>
      <c r="QBB7" s="145"/>
      <c r="QBC7" s="145"/>
      <c r="QBD7" s="145"/>
      <c r="QBE7" s="145"/>
      <c r="QBF7" s="145"/>
      <c r="QBG7" s="145"/>
      <c r="QBH7" s="145"/>
      <c r="QBI7" s="145"/>
      <c r="QBJ7" s="145"/>
      <c r="QBK7" s="145"/>
      <c r="QBL7" s="145"/>
      <c r="QBM7" s="145"/>
      <c r="QBN7" s="145"/>
      <c r="QBO7" s="145"/>
      <c r="QBP7" s="145"/>
      <c r="QBQ7" s="145"/>
      <c r="QBR7" s="145"/>
      <c r="QBS7" s="145"/>
      <c r="QBT7" s="145"/>
      <c r="QBU7" s="145"/>
      <c r="QBV7" s="145"/>
      <c r="QBW7" s="145"/>
      <c r="QBX7" s="145"/>
      <c r="QBY7" s="145"/>
      <c r="QBZ7" s="145"/>
      <c r="QCA7" s="145"/>
      <c r="QCB7" s="145"/>
      <c r="QCC7" s="145"/>
      <c r="QCD7" s="145"/>
      <c r="QCE7" s="145"/>
      <c r="QCF7" s="145"/>
      <c r="QCG7" s="145"/>
      <c r="QCH7" s="145"/>
      <c r="QCI7" s="145"/>
      <c r="QCJ7" s="145"/>
      <c r="QCK7" s="145"/>
      <c r="QCL7" s="145"/>
      <c r="QCM7" s="145"/>
      <c r="QCN7" s="145"/>
      <c r="QCO7" s="145"/>
      <c r="QCP7" s="145"/>
      <c r="QCQ7" s="145"/>
      <c r="QCR7" s="145"/>
      <c r="QCS7" s="145"/>
      <c r="QCT7" s="145"/>
      <c r="QCU7" s="145"/>
      <c r="QCV7" s="145"/>
      <c r="QCW7" s="145"/>
      <c r="QCX7" s="145"/>
      <c r="QCY7" s="145"/>
      <c r="QCZ7" s="145"/>
      <c r="QDA7" s="145"/>
      <c r="QDB7" s="145"/>
      <c r="QDC7" s="145"/>
      <c r="QDD7" s="145"/>
      <c r="QDE7" s="145"/>
      <c r="QDF7" s="145"/>
      <c r="QDG7" s="145"/>
      <c r="QDH7" s="145"/>
      <c r="QDI7" s="145"/>
      <c r="QDJ7" s="145"/>
      <c r="QDK7" s="145"/>
      <c r="QDL7" s="145"/>
      <c r="QDM7" s="145"/>
      <c r="QDN7" s="145"/>
      <c r="QDO7" s="145"/>
      <c r="QDP7" s="145"/>
      <c r="QDQ7" s="145"/>
      <c r="QDR7" s="145"/>
      <c r="QDS7" s="145"/>
      <c r="QDT7" s="145"/>
      <c r="QDU7" s="145"/>
      <c r="QDV7" s="145"/>
      <c r="QDW7" s="145"/>
      <c r="QDX7" s="145"/>
      <c r="QDY7" s="145"/>
      <c r="QDZ7" s="145"/>
      <c r="QEA7" s="145"/>
      <c r="QEB7" s="145"/>
      <c r="QEC7" s="145"/>
      <c r="QED7" s="145"/>
      <c r="QEE7" s="145"/>
      <c r="QEF7" s="145"/>
      <c r="QEG7" s="145"/>
      <c r="QEH7" s="145"/>
      <c r="QEI7" s="145"/>
      <c r="QEJ7" s="145"/>
      <c r="QEK7" s="145"/>
      <c r="QEL7" s="145"/>
      <c r="QEM7" s="145"/>
      <c r="QEN7" s="145"/>
      <c r="QEO7" s="145"/>
      <c r="QEP7" s="145"/>
      <c r="QEQ7" s="145"/>
      <c r="QER7" s="145"/>
      <c r="QES7" s="145"/>
      <c r="QET7" s="145"/>
      <c r="QEU7" s="145"/>
      <c r="QEV7" s="145"/>
      <c r="QEW7" s="145"/>
      <c r="QEX7" s="145"/>
      <c r="QEY7" s="145"/>
      <c r="QEZ7" s="145"/>
      <c r="QFA7" s="145"/>
      <c r="QFB7" s="145"/>
      <c r="QFC7" s="145"/>
      <c r="QFD7" s="145"/>
      <c r="QFE7" s="145"/>
      <c r="QFF7" s="145"/>
      <c r="QFG7" s="145"/>
      <c r="QFH7" s="145"/>
      <c r="QFI7" s="145"/>
      <c r="QFJ7" s="145"/>
      <c r="QFK7" s="145"/>
      <c r="QFL7" s="145"/>
      <c r="QFM7" s="145"/>
      <c r="QFN7" s="145"/>
      <c r="QFO7" s="145"/>
      <c r="QFP7" s="145"/>
      <c r="QFQ7" s="145"/>
      <c r="QFR7" s="145"/>
      <c r="QFS7" s="145"/>
      <c r="QFT7" s="145"/>
      <c r="QFU7" s="145"/>
      <c r="QFV7" s="145"/>
      <c r="QFW7" s="145"/>
      <c r="QFX7" s="145"/>
      <c r="QFY7" s="145"/>
      <c r="QFZ7" s="145"/>
      <c r="QGA7" s="145"/>
      <c r="QGB7" s="145"/>
      <c r="QGC7" s="145"/>
      <c r="QGD7" s="145"/>
      <c r="QGE7" s="145"/>
      <c r="QGF7" s="145"/>
      <c r="QGG7" s="145"/>
      <c r="QGH7" s="145"/>
      <c r="QGI7" s="145"/>
      <c r="QGJ7" s="145"/>
      <c r="QGK7" s="145"/>
      <c r="QGL7" s="145"/>
      <c r="QGM7" s="145"/>
      <c r="QGN7" s="145"/>
      <c r="QGO7" s="145"/>
      <c r="QGP7" s="145"/>
      <c r="QGQ7" s="145"/>
      <c r="QGR7" s="145"/>
      <c r="QGS7" s="145"/>
      <c r="QGT7" s="145"/>
      <c r="QGU7" s="145"/>
      <c r="QGV7" s="145"/>
      <c r="QGW7" s="145"/>
      <c r="QGX7" s="145"/>
      <c r="QGY7" s="145"/>
      <c r="QGZ7" s="145"/>
      <c r="QHA7" s="145"/>
      <c r="QHB7" s="145"/>
      <c r="QHC7" s="145"/>
      <c r="QHD7" s="145"/>
      <c r="QHE7" s="145"/>
      <c r="QHF7" s="145"/>
      <c r="QHG7" s="145"/>
      <c r="QHH7" s="145"/>
      <c r="QHI7" s="145"/>
      <c r="QHJ7" s="145"/>
      <c r="QHK7" s="145"/>
      <c r="QHL7" s="145"/>
      <c r="QHM7" s="145"/>
      <c r="QHN7" s="145"/>
      <c r="QHO7" s="145"/>
      <c r="QHP7" s="145"/>
      <c r="QHQ7" s="145"/>
      <c r="QHR7" s="145"/>
      <c r="QHS7" s="145"/>
      <c r="QHT7" s="145"/>
      <c r="QHU7" s="145"/>
      <c r="QHV7" s="145"/>
      <c r="QHW7" s="145"/>
      <c r="QHX7" s="145"/>
      <c r="QHY7" s="145"/>
      <c r="QHZ7" s="145"/>
      <c r="QIA7" s="145"/>
      <c r="QIB7" s="145"/>
      <c r="QIC7" s="145"/>
      <c r="QID7" s="145"/>
      <c r="QIE7" s="145"/>
      <c r="QIF7" s="145"/>
      <c r="QIG7" s="145"/>
      <c r="QIH7" s="145"/>
      <c r="QII7" s="145"/>
      <c r="QIJ7" s="145"/>
      <c r="QIK7" s="145"/>
      <c r="QIL7" s="145"/>
      <c r="QIM7" s="145"/>
      <c r="QIN7" s="145"/>
      <c r="QIO7" s="145"/>
      <c r="QIP7" s="145"/>
      <c r="QIQ7" s="145"/>
      <c r="QIR7" s="145"/>
      <c r="QIS7" s="145"/>
      <c r="QIT7" s="145"/>
      <c r="QIU7" s="145"/>
      <c r="QIV7" s="145"/>
      <c r="QIW7" s="145"/>
      <c r="QIX7" s="145"/>
      <c r="QIY7" s="145"/>
      <c r="QIZ7" s="145"/>
      <c r="QJA7" s="145"/>
      <c r="QJB7" s="145"/>
      <c r="QJC7" s="145"/>
      <c r="QJD7" s="145"/>
      <c r="QJE7" s="145"/>
      <c r="QJF7" s="145"/>
      <c r="QJG7" s="145"/>
      <c r="QJH7" s="145"/>
      <c r="QJI7" s="145"/>
      <c r="QJJ7" s="145"/>
      <c r="QJK7" s="145"/>
      <c r="QJL7" s="145"/>
      <c r="QJM7" s="145"/>
      <c r="QJN7" s="145"/>
      <c r="QJO7" s="145"/>
      <c r="QJP7" s="145"/>
      <c r="QJQ7" s="145"/>
      <c r="QJR7" s="145"/>
      <c r="QJS7" s="145"/>
      <c r="QJT7" s="145"/>
      <c r="QJU7" s="145"/>
      <c r="QJV7" s="145"/>
      <c r="QJW7" s="145"/>
      <c r="QJX7" s="145"/>
      <c r="QJY7" s="145"/>
      <c r="QJZ7" s="145"/>
      <c r="QKA7" s="145"/>
      <c r="QKB7" s="145"/>
      <c r="QKC7" s="145"/>
      <c r="QKD7" s="145"/>
      <c r="QKE7" s="145"/>
      <c r="QKF7" s="145"/>
      <c r="QKG7" s="145"/>
      <c r="QKH7" s="145"/>
      <c r="QKI7" s="145"/>
      <c r="QKJ7" s="145"/>
      <c r="QKK7" s="145"/>
      <c r="QKL7" s="145"/>
      <c r="QKM7" s="145"/>
      <c r="QKN7" s="145"/>
      <c r="QKO7" s="145"/>
      <c r="QKP7" s="145"/>
      <c r="QKQ7" s="145"/>
      <c r="QKR7" s="145"/>
      <c r="QKS7" s="145"/>
      <c r="QKT7" s="145"/>
      <c r="QKU7" s="145"/>
      <c r="QKV7" s="145"/>
      <c r="QKW7" s="145"/>
      <c r="QKX7" s="145"/>
      <c r="QKY7" s="145"/>
      <c r="QKZ7" s="145"/>
      <c r="QLA7" s="145"/>
      <c r="QLB7" s="145"/>
      <c r="QLC7" s="145"/>
      <c r="QLD7" s="145"/>
      <c r="QLE7" s="145"/>
      <c r="QLF7" s="145"/>
      <c r="QLG7" s="145"/>
      <c r="QLH7" s="145"/>
      <c r="QLI7" s="145"/>
      <c r="QLJ7" s="145"/>
      <c r="QLK7" s="145"/>
      <c r="QLL7" s="145"/>
      <c r="QLM7" s="145"/>
      <c r="QLN7" s="145"/>
      <c r="QLO7" s="145"/>
      <c r="QLP7" s="145"/>
      <c r="QLQ7" s="145"/>
      <c r="QLR7" s="145"/>
      <c r="QLS7" s="145"/>
      <c r="QLT7" s="145"/>
      <c r="QLU7" s="145"/>
      <c r="QLV7" s="145"/>
      <c r="QLW7" s="145"/>
      <c r="QLX7" s="145"/>
      <c r="QLY7" s="145"/>
      <c r="QLZ7" s="145"/>
      <c r="QMA7" s="145"/>
      <c r="QMB7" s="145"/>
      <c r="QMC7" s="145"/>
      <c r="QMD7" s="145"/>
      <c r="QME7" s="145"/>
      <c r="QMF7" s="145"/>
      <c r="QMG7" s="145"/>
      <c r="QMH7" s="145"/>
      <c r="QMI7" s="145"/>
      <c r="QMJ7" s="145"/>
      <c r="QMK7" s="145"/>
      <c r="QML7" s="145"/>
      <c r="QMM7" s="145"/>
      <c r="QMN7" s="145"/>
      <c r="QMO7" s="145"/>
      <c r="QMP7" s="145"/>
      <c r="QMQ7" s="145"/>
      <c r="QMR7" s="145"/>
      <c r="QMS7" s="145"/>
      <c r="QMT7" s="145"/>
      <c r="QMU7" s="145"/>
      <c r="QMV7" s="145"/>
      <c r="QMW7" s="145"/>
      <c r="QMX7" s="145"/>
      <c r="QMY7" s="145"/>
      <c r="QMZ7" s="145"/>
      <c r="QNA7" s="145"/>
      <c r="QNB7" s="145"/>
      <c r="QNC7" s="145"/>
      <c r="QND7" s="145"/>
      <c r="QNE7" s="145"/>
      <c r="QNF7" s="145"/>
      <c r="QNG7" s="145"/>
      <c r="QNH7" s="145"/>
      <c r="QNI7" s="145"/>
      <c r="QNJ7" s="145"/>
      <c r="QNK7" s="145"/>
      <c r="QNL7" s="145"/>
      <c r="QNM7" s="145"/>
      <c r="QNN7" s="145"/>
      <c r="QNO7" s="145"/>
      <c r="QNP7" s="145"/>
      <c r="QNQ7" s="145"/>
      <c r="QNR7" s="145"/>
      <c r="QNS7" s="145"/>
      <c r="QNT7" s="145"/>
      <c r="QNU7" s="145"/>
      <c r="QNV7" s="145"/>
      <c r="QNW7" s="145"/>
      <c r="QNX7" s="145"/>
      <c r="QNY7" s="145"/>
      <c r="QNZ7" s="145"/>
      <c r="QOA7" s="145"/>
      <c r="QOB7" s="145"/>
      <c r="QOC7" s="145"/>
      <c r="QOD7" s="145"/>
      <c r="QOE7" s="145"/>
      <c r="QOF7" s="145"/>
      <c r="QOG7" s="145"/>
      <c r="QOH7" s="145"/>
      <c r="QOI7" s="145"/>
      <c r="QOJ7" s="145"/>
      <c r="QOK7" s="145"/>
      <c r="QOL7" s="145"/>
      <c r="QOM7" s="145"/>
      <c r="QON7" s="145"/>
      <c r="QOO7" s="145"/>
      <c r="QOP7" s="145"/>
      <c r="QOQ7" s="145"/>
      <c r="QOR7" s="145"/>
      <c r="QOS7" s="145"/>
      <c r="QOT7" s="145"/>
      <c r="QOU7" s="145"/>
      <c r="QOV7" s="145"/>
      <c r="QOW7" s="145"/>
      <c r="QOX7" s="145"/>
      <c r="QOY7" s="145"/>
      <c r="QOZ7" s="145"/>
      <c r="QPA7" s="145"/>
      <c r="QPB7" s="145"/>
      <c r="QPC7" s="145"/>
      <c r="QPD7" s="145"/>
      <c r="QPE7" s="145"/>
      <c r="QPF7" s="145"/>
      <c r="QPG7" s="145"/>
      <c r="QPH7" s="145"/>
      <c r="QPI7" s="145"/>
      <c r="QPJ7" s="145"/>
      <c r="QPK7" s="145"/>
      <c r="QPL7" s="145"/>
      <c r="QPM7" s="145"/>
      <c r="QPN7" s="145"/>
      <c r="QPO7" s="145"/>
      <c r="QPP7" s="145"/>
      <c r="QPQ7" s="145"/>
      <c r="QPR7" s="145"/>
      <c r="QPS7" s="145"/>
      <c r="QPT7" s="145"/>
      <c r="QPU7" s="145"/>
      <c r="QPV7" s="145"/>
      <c r="QPW7" s="145"/>
      <c r="QPX7" s="145"/>
      <c r="QPY7" s="145"/>
      <c r="QPZ7" s="145"/>
      <c r="QQA7" s="145"/>
      <c r="QQB7" s="145"/>
      <c r="QQC7" s="145"/>
      <c r="QQD7" s="145"/>
      <c r="QQE7" s="145"/>
      <c r="QQF7" s="145"/>
      <c r="QQG7" s="145"/>
      <c r="QQH7" s="145"/>
      <c r="QQI7" s="145"/>
      <c r="QQJ7" s="145"/>
      <c r="QQK7" s="145"/>
      <c r="QQL7" s="145"/>
      <c r="QQM7" s="145"/>
      <c r="QQN7" s="145"/>
      <c r="QQO7" s="145"/>
      <c r="QQP7" s="145"/>
      <c r="QQQ7" s="145"/>
      <c r="QQR7" s="145"/>
      <c r="QQS7" s="145"/>
      <c r="QQT7" s="145"/>
      <c r="QQU7" s="145"/>
      <c r="QQV7" s="145"/>
      <c r="QQW7" s="145"/>
      <c r="QQX7" s="145"/>
      <c r="QQY7" s="145"/>
      <c r="QQZ7" s="145"/>
      <c r="QRA7" s="145"/>
      <c r="QRB7" s="145"/>
      <c r="QRC7" s="145"/>
      <c r="QRD7" s="145"/>
      <c r="QRE7" s="145"/>
      <c r="QRF7" s="145"/>
      <c r="QRG7" s="145"/>
      <c r="QRH7" s="145"/>
      <c r="QRI7" s="145"/>
      <c r="QRJ7" s="145"/>
      <c r="QRK7" s="145"/>
      <c r="QRL7" s="145"/>
      <c r="QRM7" s="145"/>
      <c r="QRN7" s="145"/>
      <c r="QRO7" s="145"/>
      <c r="QRP7" s="145"/>
      <c r="QRQ7" s="145"/>
      <c r="QRR7" s="145"/>
      <c r="QRS7" s="145"/>
      <c r="QRT7" s="145"/>
      <c r="QRU7" s="145"/>
      <c r="QRV7" s="145"/>
      <c r="QRW7" s="145"/>
      <c r="QRX7" s="145"/>
      <c r="QRY7" s="145"/>
      <c r="QRZ7" s="145"/>
      <c r="QSA7" s="145"/>
      <c r="QSB7" s="145"/>
      <c r="QSC7" s="145"/>
      <c r="QSD7" s="145"/>
      <c r="QSE7" s="145"/>
      <c r="QSF7" s="145"/>
      <c r="QSG7" s="145"/>
      <c r="QSH7" s="145"/>
      <c r="QSI7" s="145"/>
      <c r="QSJ7" s="145"/>
      <c r="QSK7" s="145"/>
      <c r="QSL7" s="145"/>
      <c r="QSM7" s="145"/>
      <c r="QSN7" s="145"/>
      <c r="QSO7" s="145"/>
      <c r="QSP7" s="145"/>
      <c r="QSQ7" s="145"/>
      <c r="QSR7" s="145"/>
      <c r="QSS7" s="145"/>
      <c r="QST7" s="145"/>
      <c r="QSU7" s="145"/>
      <c r="QSV7" s="145"/>
      <c r="QSW7" s="145"/>
      <c r="QSX7" s="145"/>
      <c r="QSY7" s="145"/>
      <c r="QSZ7" s="145"/>
      <c r="QTA7" s="145"/>
      <c r="QTB7" s="145"/>
      <c r="QTC7" s="145"/>
      <c r="QTD7" s="145"/>
      <c r="QTE7" s="145"/>
      <c r="QTF7" s="145"/>
      <c r="QTG7" s="145"/>
      <c r="QTH7" s="145"/>
      <c r="QTI7" s="145"/>
      <c r="QTJ7" s="145"/>
      <c r="QTK7" s="145"/>
      <c r="QTL7" s="145"/>
      <c r="QTM7" s="145"/>
      <c r="QTN7" s="145"/>
      <c r="QTO7" s="145"/>
      <c r="QTP7" s="145"/>
      <c r="QTQ7" s="145"/>
      <c r="QTR7" s="145"/>
      <c r="QTS7" s="145"/>
      <c r="QTT7" s="145"/>
      <c r="QTU7" s="145"/>
      <c r="QTV7" s="145"/>
      <c r="QTW7" s="145"/>
      <c r="QTX7" s="145"/>
      <c r="QTY7" s="145"/>
      <c r="QTZ7" s="145"/>
      <c r="QUA7" s="145"/>
      <c r="QUB7" s="145"/>
      <c r="QUC7" s="145"/>
      <c r="QUD7" s="145"/>
      <c r="QUE7" s="145"/>
      <c r="QUF7" s="145"/>
      <c r="QUG7" s="145"/>
      <c r="QUH7" s="145"/>
      <c r="QUI7" s="145"/>
      <c r="QUJ7" s="145"/>
      <c r="QUK7" s="145"/>
      <c r="QUL7" s="145"/>
      <c r="QUM7" s="145"/>
      <c r="QUN7" s="145"/>
      <c r="QUO7" s="145"/>
      <c r="QUP7" s="145"/>
      <c r="QUQ7" s="145"/>
      <c r="QUR7" s="145"/>
      <c r="QUS7" s="145"/>
      <c r="QUT7" s="145"/>
      <c r="QUU7" s="145"/>
      <c r="QUV7" s="145"/>
      <c r="QUW7" s="145"/>
      <c r="QUX7" s="145"/>
      <c r="QUY7" s="145"/>
      <c r="QUZ7" s="145"/>
      <c r="QVA7" s="145"/>
      <c r="QVB7" s="145"/>
      <c r="QVC7" s="145"/>
      <c r="QVD7" s="145"/>
      <c r="QVE7" s="145"/>
      <c r="QVF7" s="145"/>
      <c r="QVG7" s="145"/>
      <c r="QVH7" s="145"/>
      <c r="QVI7" s="145"/>
      <c r="QVJ7" s="145"/>
      <c r="QVK7" s="145"/>
      <c r="QVL7" s="145"/>
      <c r="QVM7" s="145"/>
      <c r="QVN7" s="145"/>
      <c r="QVO7" s="145"/>
      <c r="QVP7" s="145"/>
      <c r="QVQ7" s="145"/>
      <c r="QVR7" s="145"/>
      <c r="QVS7" s="145"/>
      <c r="QVT7" s="145"/>
      <c r="QVU7" s="145"/>
      <c r="QVV7" s="145"/>
      <c r="QVW7" s="145"/>
      <c r="QVX7" s="145"/>
      <c r="QVY7" s="145"/>
      <c r="QVZ7" s="145"/>
      <c r="QWA7" s="145"/>
      <c r="QWB7" s="145"/>
      <c r="QWC7" s="145"/>
      <c r="QWD7" s="145"/>
      <c r="QWE7" s="145"/>
      <c r="QWF7" s="145"/>
      <c r="QWG7" s="145"/>
      <c r="QWH7" s="145"/>
      <c r="QWI7" s="145"/>
      <c r="QWJ7" s="145"/>
      <c r="QWK7" s="145"/>
      <c r="QWL7" s="145"/>
      <c r="QWM7" s="145"/>
      <c r="QWN7" s="145"/>
      <c r="QWO7" s="145"/>
      <c r="QWP7" s="145"/>
      <c r="QWQ7" s="145"/>
      <c r="QWR7" s="145"/>
      <c r="QWS7" s="145"/>
      <c r="QWT7" s="145"/>
      <c r="QWU7" s="145"/>
      <c r="QWV7" s="145"/>
      <c r="QWW7" s="145"/>
      <c r="QWX7" s="145"/>
      <c r="QWY7" s="145"/>
      <c r="QWZ7" s="145"/>
      <c r="QXA7" s="145"/>
      <c r="QXB7" s="145"/>
      <c r="QXC7" s="145"/>
      <c r="QXD7" s="145"/>
      <c r="QXE7" s="145"/>
      <c r="QXF7" s="145"/>
      <c r="QXG7" s="145"/>
      <c r="QXH7" s="145"/>
      <c r="QXI7" s="145"/>
      <c r="QXJ7" s="145"/>
      <c r="QXK7" s="145"/>
      <c r="QXL7" s="145"/>
      <c r="QXM7" s="145"/>
      <c r="QXN7" s="145"/>
      <c r="QXO7" s="145"/>
      <c r="QXP7" s="145"/>
      <c r="QXQ7" s="145"/>
      <c r="QXR7" s="145"/>
      <c r="QXS7" s="145"/>
      <c r="QXT7" s="145"/>
      <c r="QXU7" s="145"/>
      <c r="QXV7" s="145"/>
      <c r="QXW7" s="145"/>
      <c r="QXX7" s="145"/>
      <c r="QXY7" s="145"/>
      <c r="QXZ7" s="145"/>
      <c r="QYA7" s="145"/>
      <c r="QYB7" s="145"/>
      <c r="QYC7" s="145"/>
      <c r="QYD7" s="145"/>
      <c r="QYE7" s="145"/>
      <c r="QYF7" s="145"/>
      <c r="QYG7" s="145"/>
      <c r="QYH7" s="145"/>
      <c r="QYI7" s="145"/>
      <c r="QYJ7" s="145"/>
      <c r="QYK7" s="145"/>
      <c r="QYL7" s="145"/>
      <c r="QYM7" s="145"/>
      <c r="QYN7" s="145"/>
      <c r="QYO7" s="145"/>
      <c r="QYP7" s="145"/>
      <c r="QYQ7" s="145"/>
      <c r="QYR7" s="145"/>
      <c r="QYS7" s="145"/>
      <c r="QYT7" s="145"/>
      <c r="QYU7" s="145"/>
      <c r="QYV7" s="145"/>
      <c r="QYW7" s="145"/>
      <c r="QYX7" s="145"/>
      <c r="QYY7" s="145"/>
      <c r="QYZ7" s="145"/>
      <c r="QZA7" s="145"/>
      <c r="QZB7" s="145"/>
      <c r="QZC7" s="145"/>
      <c r="QZD7" s="145"/>
      <c r="QZE7" s="145"/>
      <c r="QZF7" s="145"/>
      <c r="QZG7" s="145"/>
      <c r="QZH7" s="145"/>
      <c r="QZI7" s="145"/>
      <c r="QZJ7" s="145"/>
      <c r="QZK7" s="145"/>
      <c r="QZL7" s="145"/>
      <c r="QZM7" s="145"/>
      <c r="QZN7" s="145"/>
      <c r="QZO7" s="145"/>
      <c r="QZP7" s="145"/>
      <c r="QZQ7" s="145"/>
      <c r="QZR7" s="145"/>
      <c r="QZS7" s="145"/>
      <c r="QZT7" s="145"/>
      <c r="QZU7" s="145"/>
      <c r="QZV7" s="145"/>
      <c r="QZW7" s="145"/>
      <c r="QZX7" s="145"/>
      <c r="QZY7" s="145"/>
      <c r="QZZ7" s="145"/>
      <c r="RAA7" s="145"/>
      <c r="RAB7" s="145"/>
      <c r="RAC7" s="145"/>
      <c r="RAD7" s="145"/>
      <c r="RAE7" s="145"/>
      <c r="RAF7" s="145"/>
      <c r="RAG7" s="145"/>
      <c r="RAH7" s="145"/>
      <c r="RAI7" s="145"/>
      <c r="RAJ7" s="145"/>
      <c r="RAK7" s="145"/>
      <c r="RAL7" s="145"/>
      <c r="RAM7" s="145"/>
      <c r="RAN7" s="145"/>
      <c r="RAO7" s="145"/>
      <c r="RAP7" s="145"/>
      <c r="RAQ7" s="145"/>
      <c r="RAR7" s="145"/>
      <c r="RAS7" s="145"/>
      <c r="RAT7" s="145"/>
      <c r="RAU7" s="145"/>
      <c r="RAV7" s="145"/>
      <c r="RAW7" s="145"/>
      <c r="RAX7" s="145"/>
      <c r="RAY7" s="145"/>
      <c r="RAZ7" s="145"/>
      <c r="RBA7" s="145"/>
      <c r="RBB7" s="145"/>
      <c r="RBC7" s="145"/>
      <c r="RBD7" s="145"/>
      <c r="RBE7" s="145"/>
      <c r="RBF7" s="145"/>
      <c r="RBG7" s="145"/>
      <c r="RBH7" s="145"/>
      <c r="RBI7" s="145"/>
      <c r="RBJ7" s="145"/>
      <c r="RBK7" s="145"/>
      <c r="RBL7" s="145"/>
      <c r="RBM7" s="145"/>
      <c r="RBN7" s="145"/>
      <c r="RBO7" s="145"/>
      <c r="RBP7" s="145"/>
      <c r="RBQ7" s="145"/>
      <c r="RBR7" s="145"/>
      <c r="RBS7" s="145"/>
      <c r="RBT7" s="145"/>
      <c r="RBU7" s="145"/>
      <c r="RBV7" s="145"/>
      <c r="RBW7" s="145"/>
      <c r="RBX7" s="145"/>
      <c r="RBY7" s="145"/>
      <c r="RBZ7" s="145"/>
      <c r="RCA7" s="145"/>
      <c r="RCB7" s="145"/>
      <c r="RCC7" s="145"/>
      <c r="RCD7" s="145"/>
      <c r="RCE7" s="145"/>
      <c r="RCF7" s="145"/>
      <c r="RCG7" s="145"/>
      <c r="RCH7" s="145"/>
      <c r="RCI7" s="145"/>
      <c r="RCJ7" s="145"/>
      <c r="RCK7" s="145"/>
      <c r="RCL7" s="145"/>
      <c r="RCM7" s="145"/>
      <c r="RCN7" s="145"/>
      <c r="RCO7" s="145"/>
      <c r="RCP7" s="145"/>
      <c r="RCQ7" s="145"/>
      <c r="RCR7" s="145"/>
      <c r="RCS7" s="145"/>
      <c r="RCT7" s="145"/>
      <c r="RCU7" s="145"/>
      <c r="RCV7" s="145"/>
      <c r="RCW7" s="145"/>
      <c r="RCX7" s="145"/>
      <c r="RCY7" s="145"/>
      <c r="RCZ7" s="145"/>
      <c r="RDA7" s="145"/>
      <c r="RDB7" s="145"/>
      <c r="RDC7" s="145"/>
      <c r="RDD7" s="145"/>
      <c r="RDE7" s="145"/>
      <c r="RDF7" s="145"/>
      <c r="RDG7" s="145"/>
      <c r="RDH7" s="145"/>
      <c r="RDI7" s="145"/>
      <c r="RDJ7" s="145"/>
      <c r="RDK7" s="145"/>
      <c r="RDL7" s="145"/>
      <c r="RDM7" s="145"/>
      <c r="RDN7" s="145"/>
      <c r="RDO7" s="145"/>
      <c r="RDP7" s="145"/>
      <c r="RDQ7" s="145"/>
      <c r="RDR7" s="145"/>
      <c r="RDS7" s="145"/>
      <c r="RDT7" s="145"/>
      <c r="RDU7" s="145"/>
      <c r="RDV7" s="145"/>
      <c r="RDW7" s="145"/>
      <c r="RDX7" s="145"/>
      <c r="RDY7" s="145"/>
      <c r="RDZ7" s="145"/>
      <c r="REA7" s="145"/>
      <c r="REB7" s="145"/>
      <c r="REC7" s="145"/>
      <c r="RED7" s="145"/>
      <c r="REE7" s="145"/>
      <c r="REF7" s="145"/>
      <c r="REG7" s="145"/>
      <c r="REH7" s="145"/>
      <c r="REI7" s="145"/>
      <c r="REJ7" s="145"/>
      <c r="REK7" s="145"/>
      <c r="REL7" s="145"/>
      <c r="REM7" s="145"/>
      <c r="REN7" s="145"/>
      <c r="REO7" s="145"/>
      <c r="REP7" s="145"/>
      <c r="REQ7" s="145"/>
      <c r="RER7" s="145"/>
      <c r="RES7" s="145"/>
      <c r="RET7" s="145"/>
      <c r="REU7" s="145"/>
      <c r="REV7" s="145"/>
      <c r="REW7" s="145"/>
      <c r="REX7" s="145"/>
      <c r="REY7" s="145"/>
      <c r="REZ7" s="145"/>
      <c r="RFA7" s="145"/>
      <c r="RFB7" s="145"/>
      <c r="RFC7" s="145"/>
      <c r="RFD7" s="145"/>
      <c r="RFE7" s="145"/>
      <c r="RFF7" s="145"/>
      <c r="RFG7" s="145"/>
      <c r="RFH7" s="145"/>
      <c r="RFI7" s="145"/>
      <c r="RFJ7" s="145"/>
      <c r="RFK7" s="145"/>
      <c r="RFL7" s="145"/>
      <c r="RFM7" s="145"/>
      <c r="RFN7" s="145"/>
      <c r="RFO7" s="145"/>
      <c r="RFP7" s="145"/>
      <c r="RFQ7" s="145"/>
      <c r="RFR7" s="145"/>
      <c r="RFS7" s="145"/>
      <c r="RFT7" s="145"/>
      <c r="RFU7" s="145"/>
      <c r="RFV7" s="145"/>
      <c r="RFW7" s="145"/>
      <c r="RFX7" s="145"/>
      <c r="RFY7" s="145"/>
      <c r="RFZ7" s="145"/>
      <c r="RGA7" s="145"/>
      <c r="RGB7" s="145"/>
      <c r="RGC7" s="145"/>
      <c r="RGD7" s="145"/>
      <c r="RGE7" s="145"/>
      <c r="RGF7" s="145"/>
      <c r="RGG7" s="145"/>
      <c r="RGH7" s="145"/>
      <c r="RGI7" s="145"/>
      <c r="RGJ7" s="145"/>
      <c r="RGK7" s="145"/>
      <c r="RGL7" s="145"/>
      <c r="RGM7" s="145"/>
      <c r="RGN7" s="145"/>
      <c r="RGO7" s="145"/>
      <c r="RGP7" s="145"/>
      <c r="RGQ7" s="145"/>
      <c r="RGR7" s="145"/>
      <c r="RGS7" s="145"/>
      <c r="RGT7" s="145"/>
      <c r="RGU7" s="145"/>
      <c r="RGV7" s="145"/>
      <c r="RGW7" s="145"/>
      <c r="RGX7" s="145"/>
      <c r="RGY7" s="145"/>
      <c r="RGZ7" s="145"/>
      <c r="RHA7" s="145"/>
      <c r="RHB7" s="145"/>
      <c r="RHC7" s="145"/>
      <c r="RHD7" s="145"/>
      <c r="RHE7" s="145"/>
      <c r="RHF7" s="145"/>
      <c r="RHG7" s="145"/>
      <c r="RHH7" s="145"/>
      <c r="RHI7" s="145"/>
      <c r="RHJ7" s="145"/>
      <c r="RHK7" s="145"/>
      <c r="RHL7" s="145"/>
      <c r="RHM7" s="145"/>
      <c r="RHN7" s="145"/>
      <c r="RHO7" s="145"/>
      <c r="RHP7" s="145"/>
      <c r="RHQ7" s="145"/>
      <c r="RHR7" s="145"/>
      <c r="RHS7" s="145"/>
      <c r="RHT7" s="145"/>
      <c r="RHU7" s="145"/>
      <c r="RHV7" s="145"/>
      <c r="RHW7" s="145"/>
      <c r="RHX7" s="145"/>
      <c r="RHY7" s="145"/>
      <c r="RHZ7" s="145"/>
      <c r="RIA7" s="145"/>
      <c r="RIB7" s="145"/>
      <c r="RIC7" s="145"/>
      <c r="RID7" s="145"/>
      <c r="RIE7" s="145"/>
      <c r="RIF7" s="145"/>
      <c r="RIG7" s="145"/>
      <c r="RIH7" s="145"/>
      <c r="RII7" s="145"/>
      <c r="RIJ7" s="145"/>
      <c r="RIK7" s="145"/>
      <c r="RIL7" s="145"/>
      <c r="RIM7" s="145"/>
      <c r="RIN7" s="145"/>
      <c r="RIO7" s="145"/>
      <c r="RIP7" s="145"/>
      <c r="RIQ7" s="145"/>
      <c r="RIR7" s="145"/>
      <c r="RIS7" s="145"/>
      <c r="RIT7" s="145"/>
      <c r="RIU7" s="145"/>
      <c r="RIV7" s="145"/>
      <c r="RIW7" s="145"/>
      <c r="RIX7" s="145"/>
      <c r="RIY7" s="145"/>
      <c r="RIZ7" s="145"/>
      <c r="RJA7" s="145"/>
      <c r="RJB7" s="145"/>
      <c r="RJC7" s="145"/>
      <c r="RJD7" s="145"/>
      <c r="RJE7" s="145"/>
      <c r="RJF7" s="145"/>
      <c r="RJG7" s="145"/>
      <c r="RJH7" s="145"/>
      <c r="RJI7" s="145"/>
      <c r="RJJ7" s="145"/>
      <c r="RJK7" s="145"/>
      <c r="RJL7" s="145"/>
      <c r="RJM7" s="145"/>
      <c r="RJN7" s="145"/>
      <c r="RJO7" s="145"/>
      <c r="RJP7" s="145"/>
      <c r="RJQ7" s="145"/>
      <c r="RJR7" s="145"/>
      <c r="RJS7" s="145"/>
      <c r="RJT7" s="145"/>
      <c r="RJU7" s="145"/>
      <c r="RJV7" s="145"/>
      <c r="RJW7" s="145"/>
      <c r="RJX7" s="145"/>
      <c r="RJY7" s="145"/>
      <c r="RJZ7" s="145"/>
      <c r="RKA7" s="145"/>
      <c r="RKB7" s="145"/>
      <c r="RKC7" s="145"/>
      <c r="RKD7" s="145"/>
      <c r="RKE7" s="145"/>
      <c r="RKF7" s="145"/>
      <c r="RKG7" s="145"/>
      <c r="RKH7" s="145"/>
      <c r="RKI7" s="145"/>
      <c r="RKJ7" s="145"/>
      <c r="RKK7" s="145"/>
      <c r="RKL7" s="145"/>
      <c r="RKM7" s="145"/>
      <c r="RKN7" s="145"/>
      <c r="RKO7" s="145"/>
      <c r="RKP7" s="145"/>
      <c r="RKQ7" s="145"/>
      <c r="RKR7" s="145"/>
      <c r="RKS7" s="145"/>
      <c r="RKT7" s="145"/>
      <c r="RKU7" s="145"/>
      <c r="RKV7" s="145"/>
      <c r="RKW7" s="145"/>
      <c r="RKX7" s="145"/>
      <c r="RKY7" s="145"/>
      <c r="RKZ7" s="145"/>
      <c r="RLA7" s="145"/>
      <c r="RLB7" s="145"/>
      <c r="RLC7" s="145"/>
      <c r="RLD7" s="145"/>
      <c r="RLE7" s="145"/>
      <c r="RLF7" s="145"/>
      <c r="RLG7" s="145"/>
      <c r="RLH7" s="145"/>
      <c r="RLI7" s="145"/>
      <c r="RLJ7" s="145"/>
      <c r="RLK7" s="145"/>
      <c r="RLL7" s="145"/>
      <c r="RLM7" s="145"/>
      <c r="RLN7" s="145"/>
      <c r="RLO7" s="145"/>
      <c r="RLP7" s="145"/>
      <c r="RLQ7" s="145"/>
      <c r="RLR7" s="145"/>
      <c r="RLS7" s="145"/>
      <c r="RLT7" s="145"/>
      <c r="RLU7" s="145"/>
      <c r="RLV7" s="145"/>
      <c r="RLW7" s="145"/>
      <c r="RLX7" s="145"/>
      <c r="RLY7" s="145"/>
      <c r="RLZ7" s="145"/>
      <c r="RMA7" s="145"/>
      <c r="RMB7" s="145"/>
      <c r="RMC7" s="145"/>
      <c r="RMD7" s="145"/>
      <c r="RME7" s="145"/>
      <c r="RMF7" s="145"/>
      <c r="RMG7" s="145"/>
      <c r="RMH7" s="145"/>
      <c r="RMI7" s="145"/>
      <c r="RMJ7" s="145"/>
      <c r="RMK7" s="145"/>
      <c r="RML7" s="145"/>
      <c r="RMM7" s="145"/>
      <c r="RMN7" s="145"/>
      <c r="RMO7" s="145"/>
      <c r="RMP7" s="145"/>
      <c r="RMQ7" s="145"/>
      <c r="RMR7" s="145"/>
      <c r="RMS7" s="145"/>
      <c r="RMT7" s="145"/>
      <c r="RMU7" s="145"/>
      <c r="RMV7" s="145"/>
      <c r="RMW7" s="145"/>
      <c r="RMX7" s="145"/>
      <c r="RMY7" s="145"/>
      <c r="RMZ7" s="145"/>
      <c r="RNA7" s="145"/>
      <c r="RNB7" s="145"/>
      <c r="RNC7" s="145"/>
      <c r="RND7" s="145"/>
      <c r="RNE7" s="145"/>
      <c r="RNF7" s="145"/>
      <c r="RNG7" s="145"/>
      <c r="RNH7" s="145"/>
      <c r="RNI7" s="145"/>
      <c r="RNJ7" s="145"/>
      <c r="RNK7" s="145"/>
      <c r="RNL7" s="145"/>
      <c r="RNM7" s="145"/>
      <c r="RNN7" s="145"/>
      <c r="RNO7" s="145"/>
      <c r="RNP7" s="145"/>
      <c r="RNQ7" s="145"/>
      <c r="RNR7" s="145"/>
      <c r="RNS7" s="145"/>
      <c r="RNT7" s="145"/>
      <c r="RNU7" s="145"/>
      <c r="RNV7" s="145"/>
      <c r="RNW7" s="145"/>
      <c r="RNX7" s="145"/>
      <c r="RNY7" s="145"/>
      <c r="RNZ7" s="145"/>
      <c r="ROA7" s="145"/>
      <c r="ROB7" s="145"/>
      <c r="ROC7" s="145"/>
      <c r="ROD7" s="145"/>
      <c r="ROE7" s="145"/>
      <c r="ROF7" s="145"/>
      <c r="ROG7" s="145"/>
      <c r="ROH7" s="145"/>
      <c r="ROI7" s="145"/>
      <c r="ROJ7" s="145"/>
      <c r="ROK7" s="145"/>
      <c r="ROL7" s="145"/>
      <c r="ROM7" s="145"/>
      <c r="RON7" s="145"/>
      <c r="ROO7" s="145"/>
      <c r="ROP7" s="145"/>
      <c r="ROQ7" s="145"/>
      <c r="ROR7" s="145"/>
      <c r="ROS7" s="145"/>
      <c r="ROT7" s="145"/>
      <c r="ROU7" s="145"/>
      <c r="ROV7" s="145"/>
      <c r="ROW7" s="145"/>
      <c r="ROX7" s="145"/>
      <c r="ROY7" s="145"/>
      <c r="ROZ7" s="145"/>
      <c r="RPA7" s="145"/>
      <c r="RPB7" s="145"/>
      <c r="RPC7" s="145"/>
      <c r="RPD7" s="145"/>
      <c r="RPE7" s="145"/>
      <c r="RPF7" s="145"/>
      <c r="RPG7" s="145"/>
      <c r="RPH7" s="145"/>
      <c r="RPI7" s="145"/>
      <c r="RPJ7" s="145"/>
      <c r="RPK7" s="145"/>
      <c r="RPL7" s="145"/>
      <c r="RPM7" s="145"/>
      <c r="RPN7" s="145"/>
      <c r="RPO7" s="145"/>
      <c r="RPP7" s="145"/>
      <c r="RPQ7" s="145"/>
      <c r="RPR7" s="145"/>
      <c r="RPS7" s="145"/>
      <c r="RPT7" s="145"/>
      <c r="RPU7" s="145"/>
      <c r="RPV7" s="145"/>
      <c r="RPW7" s="145"/>
      <c r="RPX7" s="145"/>
      <c r="RPY7" s="145"/>
      <c r="RPZ7" s="145"/>
      <c r="RQA7" s="145"/>
      <c r="RQB7" s="145"/>
      <c r="RQC7" s="145"/>
      <c r="RQD7" s="145"/>
      <c r="RQE7" s="145"/>
      <c r="RQF7" s="145"/>
      <c r="RQG7" s="145"/>
      <c r="RQH7" s="145"/>
      <c r="RQI7" s="145"/>
      <c r="RQJ7" s="145"/>
      <c r="RQK7" s="145"/>
      <c r="RQL7" s="145"/>
      <c r="RQM7" s="145"/>
      <c r="RQN7" s="145"/>
      <c r="RQO7" s="145"/>
      <c r="RQP7" s="145"/>
      <c r="RQQ7" s="145"/>
      <c r="RQR7" s="145"/>
      <c r="RQS7" s="145"/>
      <c r="RQT7" s="145"/>
      <c r="RQU7" s="145"/>
      <c r="RQV7" s="145"/>
      <c r="RQW7" s="145"/>
      <c r="RQX7" s="145"/>
      <c r="RQY7" s="145"/>
      <c r="RQZ7" s="145"/>
      <c r="RRA7" s="145"/>
      <c r="RRB7" s="145"/>
      <c r="RRC7" s="145"/>
      <c r="RRD7" s="145"/>
      <c r="RRE7" s="145"/>
      <c r="RRF7" s="145"/>
      <c r="RRG7" s="145"/>
      <c r="RRH7" s="145"/>
      <c r="RRI7" s="145"/>
      <c r="RRJ7" s="145"/>
      <c r="RRK7" s="145"/>
      <c r="RRL7" s="145"/>
      <c r="RRM7" s="145"/>
      <c r="RRN7" s="145"/>
      <c r="RRO7" s="145"/>
      <c r="RRP7" s="145"/>
      <c r="RRQ7" s="145"/>
      <c r="RRR7" s="145"/>
      <c r="RRS7" s="145"/>
      <c r="RRT7" s="145"/>
      <c r="RRU7" s="145"/>
      <c r="RRV7" s="145"/>
      <c r="RRW7" s="145"/>
      <c r="RRX7" s="145"/>
      <c r="RRY7" s="145"/>
      <c r="RRZ7" s="145"/>
      <c r="RSA7" s="145"/>
      <c r="RSB7" s="145"/>
      <c r="RSC7" s="145"/>
      <c r="RSD7" s="145"/>
      <c r="RSE7" s="145"/>
      <c r="RSF7" s="145"/>
      <c r="RSG7" s="145"/>
      <c r="RSH7" s="145"/>
      <c r="RSI7" s="145"/>
      <c r="RSJ7" s="145"/>
      <c r="RSK7" s="145"/>
      <c r="RSL7" s="145"/>
      <c r="RSM7" s="145"/>
      <c r="RSN7" s="145"/>
      <c r="RSO7" s="145"/>
      <c r="RSP7" s="145"/>
      <c r="RSQ7" s="145"/>
      <c r="RSR7" s="145"/>
      <c r="RSS7" s="145"/>
      <c r="RST7" s="145"/>
      <c r="RSU7" s="145"/>
      <c r="RSV7" s="145"/>
      <c r="RSW7" s="145"/>
      <c r="RSX7" s="145"/>
      <c r="RSY7" s="145"/>
      <c r="RSZ7" s="145"/>
      <c r="RTA7" s="145"/>
      <c r="RTB7" s="145"/>
      <c r="RTC7" s="145"/>
      <c r="RTD7" s="145"/>
      <c r="RTE7" s="145"/>
      <c r="RTF7" s="145"/>
      <c r="RTG7" s="145"/>
      <c r="RTH7" s="145"/>
      <c r="RTI7" s="145"/>
      <c r="RTJ7" s="145"/>
      <c r="RTK7" s="145"/>
      <c r="RTL7" s="145"/>
      <c r="RTM7" s="145"/>
      <c r="RTN7" s="145"/>
      <c r="RTO7" s="145"/>
      <c r="RTP7" s="145"/>
      <c r="RTQ7" s="145"/>
      <c r="RTR7" s="145"/>
      <c r="RTS7" s="145"/>
      <c r="RTT7" s="145"/>
      <c r="RTU7" s="145"/>
      <c r="RTV7" s="145"/>
      <c r="RTW7" s="145"/>
      <c r="RTX7" s="145"/>
      <c r="RTY7" s="145"/>
      <c r="RTZ7" s="145"/>
      <c r="RUA7" s="145"/>
      <c r="RUB7" s="145"/>
      <c r="RUC7" s="145"/>
      <c r="RUD7" s="145"/>
      <c r="RUE7" s="145"/>
      <c r="RUF7" s="145"/>
      <c r="RUG7" s="145"/>
      <c r="RUH7" s="145"/>
      <c r="RUI7" s="145"/>
      <c r="RUJ7" s="145"/>
      <c r="RUK7" s="145"/>
      <c r="RUL7" s="145"/>
      <c r="RUM7" s="145"/>
      <c r="RUN7" s="145"/>
      <c r="RUO7" s="145"/>
      <c r="RUP7" s="145"/>
      <c r="RUQ7" s="145"/>
      <c r="RUR7" s="145"/>
      <c r="RUS7" s="145"/>
      <c r="RUT7" s="145"/>
      <c r="RUU7" s="145"/>
      <c r="RUV7" s="145"/>
      <c r="RUW7" s="145"/>
      <c r="RUX7" s="145"/>
      <c r="RUY7" s="145"/>
      <c r="RUZ7" s="145"/>
      <c r="RVA7" s="145"/>
      <c r="RVB7" s="145"/>
      <c r="RVC7" s="145"/>
      <c r="RVD7" s="145"/>
      <c r="RVE7" s="145"/>
      <c r="RVF7" s="145"/>
      <c r="RVG7" s="145"/>
      <c r="RVH7" s="145"/>
      <c r="RVI7" s="145"/>
      <c r="RVJ7" s="145"/>
      <c r="RVK7" s="145"/>
      <c r="RVL7" s="145"/>
      <c r="RVM7" s="145"/>
      <c r="RVN7" s="145"/>
      <c r="RVO7" s="145"/>
      <c r="RVP7" s="145"/>
      <c r="RVQ7" s="145"/>
      <c r="RVR7" s="145"/>
      <c r="RVS7" s="145"/>
      <c r="RVT7" s="145"/>
      <c r="RVU7" s="145"/>
      <c r="RVV7" s="145"/>
      <c r="RVW7" s="145"/>
      <c r="RVX7" s="145"/>
      <c r="RVY7" s="145"/>
      <c r="RVZ7" s="145"/>
      <c r="RWA7" s="145"/>
      <c r="RWB7" s="145"/>
      <c r="RWC7" s="145"/>
      <c r="RWD7" s="145"/>
      <c r="RWE7" s="145"/>
      <c r="RWF7" s="145"/>
      <c r="RWG7" s="145"/>
      <c r="RWH7" s="145"/>
      <c r="RWI7" s="145"/>
      <c r="RWJ7" s="145"/>
      <c r="RWK7" s="145"/>
      <c r="RWL7" s="145"/>
      <c r="RWM7" s="145"/>
      <c r="RWN7" s="145"/>
      <c r="RWO7" s="145"/>
      <c r="RWP7" s="145"/>
      <c r="RWQ7" s="145"/>
      <c r="RWR7" s="145"/>
      <c r="RWS7" s="145"/>
      <c r="RWT7" s="145"/>
      <c r="RWU7" s="145"/>
      <c r="RWV7" s="145"/>
      <c r="RWW7" s="145"/>
      <c r="RWX7" s="145"/>
      <c r="RWY7" s="145"/>
      <c r="RWZ7" s="145"/>
      <c r="RXA7" s="145"/>
      <c r="RXB7" s="145"/>
      <c r="RXC7" s="145"/>
      <c r="RXD7" s="145"/>
      <c r="RXE7" s="145"/>
      <c r="RXF7" s="145"/>
      <c r="RXG7" s="145"/>
      <c r="RXH7" s="145"/>
      <c r="RXI7" s="145"/>
      <c r="RXJ7" s="145"/>
      <c r="RXK7" s="145"/>
      <c r="RXL7" s="145"/>
      <c r="RXM7" s="145"/>
      <c r="RXN7" s="145"/>
      <c r="RXO7" s="145"/>
      <c r="RXP7" s="145"/>
      <c r="RXQ7" s="145"/>
      <c r="RXR7" s="145"/>
      <c r="RXS7" s="145"/>
      <c r="RXT7" s="145"/>
      <c r="RXU7" s="145"/>
      <c r="RXV7" s="145"/>
      <c r="RXW7" s="145"/>
      <c r="RXX7" s="145"/>
      <c r="RXY7" s="145"/>
      <c r="RXZ7" s="145"/>
      <c r="RYA7" s="145"/>
      <c r="RYB7" s="145"/>
      <c r="RYC7" s="145"/>
      <c r="RYD7" s="145"/>
      <c r="RYE7" s="145"/>
      <c r="RYF7" s="145"/>
      <c r="RYG7" s="145"/>
      <c r="RYH7" s="145"/>
      <c r="RYI7" s="145"/>
      <c r="RYJ7" s="145"/>
      <c r="RYK7" s="145"/>
      <c r="RYL7" s="145"/>
      <c r="RYM7" s="145"/>
      <c r="RYN7" s="145"/>
      <c r="RYO7" s="145"/>
      <c r="RYP7" s="145"/>
      <c r="RYQ7" s="145"/>
      <c r="RYR7" s="145"/>
      <c r="RYS7" s="145"/>
      <c r="RYT7" s="145"/>
      <c r="RYU7" s="145"/>
      <c r="RYV7" s="145"/>
      <c r="RYW7" s="145"/>
      <c r="RYX7" s="145"/>
      <c r="RYY7" s="145"/>
      <c r="RYZ7" s="145"/>
      <c r="RZA7" s="145"/>
      <c r="RZB7" s="145"/>
      <c r="RZC7" s="145"/>
      <c r="RZD7" s="145"/>
      <c r="RZE7" s="145"/>
      <c r="RZF7" s="145"/>
      <c r="RZG7" s="145"/>
      <c r="RZH7" s="145"/>
      <c r="RZI7" s="145"/>
      <c r="RZJ7" s="145"/>
      <c r="RZK7" s="145"/>
      <c r="RZL7" s="145"/>
      <c r="RZM7" s="145"/>
      <c r="RZN7" s="145"/>
      <c r="RZO7" s="145"/>
      <c r="RZP7" s="145"/>
      <c r="RZQ7" s="145"/>
      <c r="RZR7" s="145"/>
      <c r="RZS7" s="145"/>
      <c r="RZT7" s="145"/>
      <c r="RZU7" s="145"/>
      <c r="RZV7" s="145"/>
      <c r="RZW7" s="145"/>
      <c r="RZX7" s="145"/>
      <c r="RZY7" s="145"/>
      <c r="RZZ7" s="145"/>
      <c r="SAA7" s="145"/>
      <c r="SAB7" s="145"/>
      <c r="SAC7" s="145"/>
      <c r="SAD7" s="145"/>
      <c r="SAE7" s="145"/>
      <c r="SAF7" s="145"/>
      <c r="SAG7" s="145"/>
      <c r="SAH7" s="145"/>
      <c r="SAI7" s="145"/>
      <c r="SAJ7" s="145"/>
      <c r="SAK7" s="145"/>
      <c r="SAL7" s="145"/>
      <c r="SAM7" s="145"/>
      <c r="SAN7" s="145"/>
      <c r="SAO7" s="145"/>
      <c r="SAP7" s="145"/>
      <c r="SAQ7" s="145"/>
      <c r="SAR7" s="145"/>
      <c r="SAS7" s="145"/>
      <c r="SAT7" s="145"/>
      <c r="SAU7" s="145"/>
      <c r="SAV7" s="145"/>
      <c r="SAW7" s="145"/>
      <c r="SAX7" s="145"/>
      <c r="SAY7" s="145"/>
      <c r="SAZ7" s="145"/>
      <c r="SBA7" s="145"/>
      <c r="SBB7" s="145"/>
      <c r="SBC7" s="145"/>
      <c r="SBD7" s="145"/>
      <c r="SBE7" s="145"/>
      <c r="SBF7" s="145"/>
      <c r="SBG7" s="145"/>
      <c r="SBH7" s="145"/>
      <c r="SBI7" s="145"/>
      <c r="SBJ7" s="145"/>
      <c r="SBK7" s="145"/>
      <c r="SBL7" s="145"/>
      <c r="SBM7" s="145"/>
      <c r="SBN7" s="145"/>
      <c r="SBO7" s="145"/>
      <c r="SBP7" s="145"/>
      <c r="SBQ7" s="145"/>
      <c r="SBR7" s="145"/>
      <c r="SBS7" s="145"/>
      <c r="SBT7" s="145"/>
      <c r="SBU7" s="145"/>
      <c r="SBV7" s="145"/>
      <c r="SBW7" s="145"/>
      <c r="SBX7" s="145"/>
      <c r="SBY7" s="145"/>
      <c r="SBZ7" s="145"/>
      <c r="SCA7" s="145"/>
      <c r="SCB7" s="145"/>
      <c r="SCC7" s="145"/>
      <c r="SCD7" s="145"/>
      <c r="SCE7" s="145"/>
      <c r="SCF7" s="145"/>
      <c r="SCG7" s="145"/>
      <c r="SCH7" s="145"/>
      <c r="SCI7" s="145"/>
      <c r="SCJ7" s="145"/>
      <c r="SCK7" s="145"/>
      <c r="SCL7" s="145"/>
      <c r="SCM7" s="145"/>
      <c r="SCN7" s="145"/>
      <c r="SCO7" s="145"/>
      <c r="SCP7" s="145"/>
      <c r="SCQ7" s="145"/>
      <c r="SCR7" s="145"/>
      <c r="SCS7" s="145"/>
      <c r="SCT7" s="145"/>
      <c r="SCU7" s="145"/>
      <c r="SCV7" s="145"/>
      <c r="SCW7" s="145"/>
      <c r="SCX7" s="145"/>
      <c r="SCY7" s="145"/>
      <c r="SCZ7" s="145"/>
      <c r="SDA7" s="145"/>
      <c r="SDB7" s="145"/>
      <c r="SDC7" s="145"/>
      <c r="SDD7" s="145"/>
      <c r="SDE7" s="145"/>
      <c r="SDF7" s="145"/>
      <c r="SDG7" s="145"/>
      <c r="SDH7" s="145"/>
      <c r="SDI7" s="145"/>
      <c r="SDJ7" s="145"/>
      <c r="SDK7" s="145"/>
      <c r="SDL7" s="145"/>
      <c r="SDM7" s="145"/>
      <c r="SDN7" s="145"/>
      <c r="SDO7" s="145"/>
      <c r="SDP7" s="145"/>
      <c r="SDQ7" s="145"/>
      <c r="SDR7" s="145"/>
      <c r="SDS7" s="145"/>
      <c r="SDT7" s="145"/>
      <c r="SDU7" s="145"/>
      <c r="SDV7" s="145"/>
      <c r="SDW7" s="145"/>
      <c r="SDX7" s="145"/>
      <c r="SDY7" s="145"/>
      <c r="SDZ7" s="145"/>
      <c r="SEA7" s="145"/>
      <c r="SEB7" s="145"/>
      <c r="SEC7" s="145"/>
      <c r="SED7" s="145"/>
      <c r="SEE7" s="145"/>
      <c r="SEF7" s="145"/>
      <c r="SEG7" s="145"/>
      <c r="SEH7" s="145"/>
      <c r="SEI7" s="145"/>
      <c r="SEJ7" s="145"/>
      <c r="SEK7" s="145"/>
      <c r="SEL7" s="145"/>
      <c r="SEM7" s="145"/>
      <c r="SEN7" s="145"/>
      <c r="SEO7" s="145"/>
      <c r="SEP7" s="145"/>
      <c r="SEQ7" s="145"/>
      <c r="SER7" s="145"/>
      <c r="SES7" s="145"/>
      <c r="SET7" s="145"/>
      <c r="SEU7" s="145"/>
      <c r="SEV7" s="145"/>
      <c r="SEW7" s="145"/>
      <c r="SEX7" s="145"/>
      <c r="SEY7" s="145"/>
      <c r="SEZ7" s="145"/>
      <c r="SFA7" s="145"/>
      <c r="SFB7" s="145"/>
      <c r="SFC7" s="145"/>
      <c r="SFD7" s="145"/>
      <c r="SFE7" s="145"/>
      <c r="SFF7" s="145"/>
      <c r="SFG7" s="145"/>
      <c r="SFH7" s="145"/>
      <c r="SFI7" s="145"/>
      <c r="SFJ7" s="145"/>
      <c r="SFK7" s="145"/>
      <c r="SFL7" s="145"/>
      <c r="SFM7" s="145"/>
      <c r="SFN7" s="145"/>
      <c r="SFO7" s="145"/>
      <c r="SFP7" s="145"/>
      <c r="SFQ7" s="145"/>
      <c r="SFR7" s="145"/>
      <c r="SFS7" s="145"/>
      <c r="SFT7" s="145"/>
      <c r="SFU7" s="145"/>
      <c r="SFV7" s="145"/>
      <c r="SFW7" s="145"/>
      <c r="SFX7" s="145"/>
      <c r="SFY7" s="145"/>
      <c r="SFZ7" s="145"/>
      <c r="SGA7" s="145"/>
      <c r="SGB7" s="145"/>
      <c r="SGC7" s="145"/>
      <c r="SGD7" s="145"/>
      <c r="SGE7" s="145"/>
      <c r="SGF7" s="145"/>
      <c r="SGG7" s="145"/>
      <c r="SGH7" s="145"/>
      <c r="SGI7" s="145"/>
      <c r="SGJ7" s="145"/>
      <c r="SGK7" s="145"/>
      <c r="SGL7" s="145"/>
      <c r="SGM7" s="145"/>
      <c r="SGN7" s="145"/>
      <c r="SGO7" s="145"/>
      <c r="SGP7" s="145"/>
      <c r="SGQ7" s="145"/>
      <c r="SGR7" s="145"/>
      <c r="SGS7" s="145"/>
      <c r="SGT7" s="145"/>
      <c r="SGU7" s="145"/>
      <c r="SGV7" s="145"/>
      <c r="SGW7" s="145"/>
      <c r="SGX7" s="145"/>
      <c r="SGY7" s="145"/>
      <c r="SGZ7" s="145"/>
      <c r="SHA7" s="145"/>
      <c r="SHB7" s="145"/>
      <c r="SHC7" s="145"/>
      <c r="SHD7" s="145"/>
      <c r="SHE7" s="145"/>
      <c r="SHF7" s="145"/>
      <c r="SHG7" s="145"/>
      <c r="SHH7" s="145"/>
      <c r="SHI7" s="145"/>
      <c r="SHJ7" s="145"/>
      <c r="SHK7" s="145"/>
      <c r="SHL7" s="145"/>
      <c r="SHM7" s="145"/>
      <c r="SHN7" s="145"/>
      <c r="SHO7" s="145"/>
      <c r="SHP7" s="145"/>
      <c r="SHQ7" s="145"/>
      <c r="SHR7" s="145"/>
      <c r="SHS7" s="145"/>
      <c r="SHT7" s="145"/>
      <c r="SHU7" s="145"/>
      <c r="SHV7" s="145"/>
      <c r="SHW7" s="145"/>
      <c r="SHX7" s="145"/>
      <c r="SHY7" s="145"/>
      <c r="SHZ7" s="145"/>
      <c r="SIA7" s="145"/>
      <c r="SIB7" s="145"/>
      <c r="SIC7" s="145"/>
      <c r="SID7" s="145"/>
      <c r="SIE7" s="145"/>
      <c r="SIF7" s="145"/>
      <c r="SIG7" s="145"/>
      <c r="SIH7" s="145"/>
      <c r="SII7" s="145"/>
      <c r="SIJ7" s="145"/>
      <c r="SIK7" s="145"/>
      <c r="SIL7" s="145"/>
      <c r="SIM7" s="145"/>
      <c r="SIN7" s="145"/>
      <c r="SIO7" s="145"/>
      <c r="SIP7" s="145"/>
      <c r="SIQ7" s="145"/>
      <c r="SIR7" s="145"/>
      <c r="SIS7" s="145"/>
      <c r="SIT7" s="145"/>
      <c r="SIU7" s="145"/>
      <c r="SIV7" s="145"/>
      <c r="SIW7" s="145"/>
      <c r="SIX7" s="145"/>
      <c r="SIY7" s="145"/>
      <c r="SIZ7" s="145"/>
      <c r="SJA7" s="145"/>
      <c r="SJB7" s="145"/>
      <c r="SJC7" s="145"/>
      <c r="SJD7" s="145"/>
      <c r="SJE7" s="145"/>
      <c r="SJF7" s="145"/>
      <c r="SJG7" s="145"/>
      <c r="SJH7" s="145"/>
      <c r="SJI7" s="145"/>
      <c r="SJJ7" s="145"/>
      <c r="SJK7" s="145"/>
      <c r="SJL7" s="145"/>
      <c r="SJM7" s="145"/>
      <c r="SJN7" s="145"/>
      <c r="SJO7" s="145"/>
      <c r="SJP7" s="145"/>
      <c r="SJQ7" s="145"/>
      <c r="SJR7" s="145"/>
      <c r="SJS7" s="145"/>
      <c r="SJT7" s="145"/>
      <c r="SJU7" s="145"/>
      <c r="SJV7" s="145"/>
      <c r="SJW7" s="145"/>
      <c r="SJX7" s="145"/>
      <c r="SJY7" s="145"/>
      <c r="SJZ7" s="145"/>
      <c r="SKA7" s="145"/>
      <c r="SKB7" s="145"/>
      <c r="SKC7" s="145"/>
      <c r="SKD7" s="145"/>
      <c r="SKE7" s="145"/>
      <c r="SKF7" s="145"/>
      <c r="SKG7" s="145"/>
      <c r="SKH7" s="145"/>
      <c r="SKI7" s="145"/>
      <c r="SKJ7" s="145"/>
      <c r="SKK7" s="145"/>
      <c r="SKL7" s="145"/>
      <c r="SKM7" s="145"/>
      <c r="SKN7" s="145"/>
      <c r="SKO7" s="145"/>
      <c r="SKP7" s="145"/>
      <c r="SKQ7" s="145"/>
      <c r="SKR7" s="145"/>
      <c r="SKS7" s="145"/>
      <c r="SKT7" s="145"/>
      <c r="SKU7" s="145"/>
      <c r="SKV7" s="145"/>
      <c r="SKW7" s="145"/>
      <c r="SKX7" s="145"/>
      <c r="SKY7" s="145"/>
      <c r="SKZ7" s="145"/>
      <c r="SLA7" s="145"/>
      <c r="SLB7" s="145"/>
      <c r="SLC7" s="145"/>
      <c r="SLD7" s="145"/>
      <c r="SLE7" s="145"/>
      <c r="SLF7" s="145"/>
      <c r="SLG7" s="145"/>
      <c r="SLH7" s="145"/>
      <c r="SLI7" s="145"/>
      <c r="SLJ7" s="145"/>
      <c r="SLK7" s="145"/>
      <c r="SLL7" s="145"/>
      <c r="SLM7" s="145"/>
      <c r="SLN7" s="145"/>
      <c r="SLO7" s="145"/>
      <c r="SLP7" s="145"/>
      <c r="SLQ7" s="145"/>
      <c r="SLR7" s="145"/>
      <c r="SLS7" s="145"/>
      <c r="SLT7" s="145"/>
      <c r="SLU7" s="145"/>
      <c r="SLV7" s="145"/>
      <c r="SLW7" s="145"/>
      <c r="SLX7" s="145"/>
      <c r="SLY7" s="145"/>
      <c r="SLZ7" s="145"/>
      <c r="SMA7" s="145"/>
      <c r="SMB7" s="145"/>
      <c r="SMC7" s="145"/>
      <c r="SMD7" s="145"/>
      <c r="SME7" s="145"/>
      <c r="SMF7" s="145"/>
      <c r="SMG7" s="145"/>
      <c r="SMH7" s="145"/>
      <c r="SMI7" s="145"/>
      <c r="SMJ7" s="145"/>
      <c r="SMK7" s="145"/>
      <c r="SML7" s="145"/>
      <c r="SMM7" s="145"/>
      <c r="SMN7" s="145"/>
      <c r="SMO7" s="145"/>
      <c r="SMP7" s="145"/>
      <c r="SMQ7" s="145"/>
      <c r="SMR7" s="145"/>
      <c r="SMS7" s="145"/>
      <c r="SMT7" s="145"/>
      <c r="SMU7" s="145"/>
      <c r="SMV7" s="145"/>
      <c r="SMW7" s="145"/>
      <c r="SMX7" s="145"/>
      <c r="SMY7" s="145"/>
      <c r="SMZ7" s="145"/>
      <c r="SNA7" s="145"/>
      <c r="SNB7" s="145"/>
      <c r="SNC7" s="145"/>
      <c r="SND7" s="145"/>
      <c r="SNE7" s="145"/>
      <c r="SNF7" s="145"/>
      <c r="SNG7" s="145"/>
      <c r="SNH7" s="145"/>
      <c r="SNI7" s="145"/>
      <c r="SNJ7" s="145"/>
      <c r="SNK7" s="145"/>
      <c r="SNL7" s="145"/>
      <c r="SNM7" s="145"/>
      <c r="SNN7" s="145"/>
      <c r="SNO7" s="145"/>
      <c r="SNP7" s="145"/>
      <c r="SNQ7" s="145"/>
      <c r="SNR7" s="145"/>
      <c r="SNS7" s="145"/>
      <c r="SNT7" s="145"/>
      <c r="SNU7" s="145"/>
      <c r="SNV7" s="145"/>
      <c r="SNW7" s="145"/>
      <c r="SNX7" s="145"/>
      <c r="SNY7" s="145"/>
      <c r="SNZ7" s="145"/>
      <c r="SOA7" s="145"/>
      <c r="SOB7" s="145"/>
      <c r="SOC7" s="145"/>
      <c r="SOD7" s="145"/>
      <c r="SOE7" s="145"/>
      <c r="SOF7" s="145"/>
      <c r="SOG7" s="145"/>
      <c r="SOH7" s="145"/>
      <c r="SOI7" s="145"/>
      <c r="SOJ7" s="145"/>
      <c r="SOK7" s="145"/>
      <c r="SOL7" s="145"/>
      <c r="SOM7" s="145"/>
      <c r="SON7" s="145"/>
      <c r="SOO7" s="145"/>
      <c r="SOP7" s="145"/>
      <c r="SOQ7" s="145"/>
      <c r="SOR7" s="145"/>
      <c r="SOS7" s="145"/>
      <c r="SOT7" s="145"/>
      <c r="SOU7" s="145"/>
      <c r="SOV7" s="145"/>
      <c r="SOW7" s="145"/>
      <c r="SOX7" s="145"/>
      <c r="SOY7" s="145"/>
      <c r="SOZ7" s="145"/>
      <c r="SPA7" s="145"/>
      <c r="SPB7" s="145"/>
      <c r="SPC7" s="145"/>
      <c r="SPD7" s="145"/>
      <c r="SPE7" s="145"/>
      <c r="SPF7" s="145"/>
      <c r="SPG7" s="145"/>
      <c r="SPH7" s="145"/>
      <c r="SPI7" s="145"/>
      <c r="SPJ7" s="145"/>
      <c r="SPK7" s="145"/>
      <c r="SPL7" s="145"/>
      <c r="SPM7" s="145"/>
      <c r="SPN7" s="145"/>
      <c r="SPO7" s="145"/>
      <c r="SPP7" s="145"/>
      <c r="SPQ7" s="145"/>
      <c r="SPR7" s="145"/>
      <c r="SPS7" s="145"/>
      <c r="SPT7" s="145"/>
      <c r="SPU7" s="145"/>
      <c r="SPV7" s="145"/>
      <c r="SPW7" s="145"/>
      <c r="SPX7" s="145"/>
      <c r="SPY7" s="145"/>
      <c r="SPZ7" s="145"/>
      <c r="SQA7" s="145"/>
      <c r="SQB7" s="145"/>
      <c r="SQC7" s="145"/>
      <c r="SQD7" s="145"/>
      <c r="SQE7" s="145"/>
      <c r="SQF7" s="145"/>
      <c r="SQG7" s="145"/>
      <c r="SQH7" s="145"/>
      <c r="SQI7" s="145"/>
      <c r="SQJ7" s="145"/>
      <c r="SQK7" s="145"/>
      <c r="SQL7" s="145"/>
      <c r="SQM7" s="145"/>
      <c r="SQN7" s="145"/>
      <c r="SQO7" s="145"/>
      <c r="SQP7" s="145"/>
      <c r="SQQ7" s="145"/>
      <c r="SQR7" s="145"/>
      <c r="SQS7" s="145"/>
      <c r="SQT7" s="145"/>
      <c r="SQU7" s="145"/>
      <c r="SQV7" s="145"/>
      <c r="SQW7" s="145"/>
      <c r="SQX7" s="145"/>
      <c r="SQY7" s="145"/>
      <c r="SQZ7" s="145"/>
      <c r="SRA7" s="145"/>
      <c r="SRB7" s="145"/>
      <c r="SRC7" s="145"/>
      <c r="SRD7" s="145"/>
      <c r="SRE7" s="145"/>
      <c r="SRF7" s="145"/>
      <c r="SRG7" s="145"/>
      <c r="SRH7" s="145"/>
      <c r="SRI7" s="145"/>
      <c r="SRJ7" s="145"/>
      <c r="SRK7" s="145"/>
      <c r="SRL7" s="145"/>
      <c r="SRM7" s="145"/>
      <c r="SRN7" s="145"/>
      <c r="SRO7" s="145"/>
      <c r="SRP7" s="145"/>
      <c r="SRQ7" s="145"/>
      <c r="SRR7" s="145"/>
      <c r="SRS7" s="145"/>
      <c r="SRT7" s="145"/>
      <c r="SRU7" s="145"/>
      <c r="SRV7" s="145"/>
      <c r="SRW7" s="145"/>
      <c r="SRX7" s="145"/>
      <c r="SRY7" s="145"/>
      <c r="SRZ7" s="145"/>
      <c r="SSA7" s="145"/>
      <c r="SSB7" s="145"/>
      <c r="SSC7" s="145"/>
      <c r="SSD7" s="145"/>
      <c r="SSE7" s="145"/>
      <c r="SSF7" s="145"/>
      <c r="SSG7" s="145"/>
      <c r="SSH7" s="145"/>
      <c r="SSI7" s="145"/>
      <c r="SSJ7" s="145"/>
      <c r="SSK7" s="145"/>
      <c r="SSL7" s="145"/>
      <c r="SSM7" s="145"/>
      <c r="SSN7" s="145"/>
      <c r="SSO7" s="145"/>
      <c r="SSP7" s="145"/>
      <c r="SSQ7" s="145"/>
      <c r="SSR7" s="145"/>
      <c r="SSS7" s="145"/>
      <c r="SST7" s="145"/>
      <c r="SSU7" s="145"/>
      <c r="SSV7" s="145"/>
      <c r="SSW7" s="145"/>
      <c r="SSX7" s="145"/>
      <c r="SSY7" s="145"/>
      <c r="SSZ7" s="145"/>
      <c r="STA7" s="145"/>
      <c r="STB7" s="145"/>
      <c r="STC7" s="145"/>
      <c r="STD7" s="145"/>
      <c r="STE7" s="145"/>
      <c r="STF7" s="145"/>
      <c r="STG7" s="145"/>
      <c r="STH7" s="145"/>
      <c r="STI7" s="145"/>
      <c r="STJ7" s="145"/>
      <c r="STK7" s="145"/>
      <c r="STL7" s="145"/>
      <c r="STM7" s="145"/>
      <c r="STN7" s="145"/>
      <c r="STO7" s="145"/>
      <c r="STP7" s="145"/>
      <c r="STQ7" s="145"/>
      <c r="STR7" s="145"/>
      <c r="STS7" s="145"/>
      <c r="STT7" s="145"/>
      <c r="STU7" s="145"/>
      <c r="STV7" s="145"/>
      <c r="STW7" s="145"/>
      <c r="STX7" s="145"/>
      <c r="STY7" s="145"/>
      <c r="STZ7" s="145"/>
      <c r="SUA7" s="145"/>
      <c r="SUB7" s="145"/>
      <c r="SUC7" s="145"/>
      <c r="SUD7" s="145"/>
      <c r="SUE7" s="145"/>
      <c r="SUF7" s="145"/>
      <c r="SUG7" s="145"/>
      <c r="SUH7" s="145"/>
      <c r="SUI7" s="145"/>
      <c r="SUJ7" s="145"/>
      <c r="SUK7" s="145"/>
      <c r="SUL7" s="145"/>
      <c r="SUM7" s="145"/>
      <c r="SUN7" s="145"/>
      <c r="SUO7" s="145"/>
      <c r="SUP7" s="145"/>
      <c r="SUQ7" s="145"/>
      <c r="SUR7" s="145"/>
      <c r="SUS7" s="145"/>
      <c r="SUT7" s="145"/>
      <c r="SUU7" s="145"/>
      <c r="SUV7" s="145"/>
      <c r="SUW7" s="145"/>
      <c r="SUX7" s="145"/>
      <c r="SUY7" s="145"/>
      <c r="SUZ7" s="145"/>
      <c r="SVA7" s="145"/>
      <c r="SVB7" s="145"/>
      <c r="SVC7" s="145"/>
      <c r="SVD7" s="145"/>
      <c r="SVE7" s="145"/>
      <c r="SVF7" s="145"/>
      <c r="SVG7" s="145"/>
      <c r="SVH7" s="145"/>
      <c r="SVI7" s="145"/>
      <c r="SVJ7" s="145"/>
      <c r="SVK7" s="145"/>
      <c r="SVL7" s="145"/>
      <c r="SVM7" s="145"/>
      <c r="SVN7" s="145"/>
      <c r="SVO7" s="145"/>
      <c r="SVP7" s="145"/>
      <c r="SVQ7" s="145"/>
      <c r="SVR7" s="145"/>
      <c r="SVS7" s="145"/>
      <c r="SVT7" s="145"/>
      <c r="SVU7" s="145"/>
      <c r="SVV7" s="145"/>
      <c r="SVW7" s="145"/>
      <c r="SVX7" s="145"/>
      <c r="SVY7" s="145"/>
      <c r="SVZ7" s="145"/>
      <c r="SWA7" s="145"/>
      <c r="SWB7" s="145"/>
      <c r="SWC7" s="145"/>
      <c r="SWD7" s="145"/>
      <c r="SWE7" s="145"/>
      <c r="SWF7" s="145"/>
      <c r="SWG7" s="145"/>
      <c r="SWH7" s="145"/>
      <c r="SWI7" s="145"/>
      <c r="SWJ7" s="145"/>
      <c r="SWK7" s="145"/>
      <c r="SWL7" s="145"/>
      <c r="SWM7" s="145"/>
      <c r="SWN7" s="145"/>
      <c r="SWO7" s="145"/>
      <c r="SWP7" s="145"/>
      <c r="SWQ7" s="145"/>
      <c r="SWR7" s="145"/>
      <c r="SWS7" s="145"/>
      <c r="SWT7" s="145"/>
      <c r="SWU7" s="145"/>
      <c r="SWV7" s="145"/>
      <c r="SWW7" s="145"/>
      <c r="SWX7" s="145"/>
      <c r="SWY7" s="145"/>
      <c r="SWZ7" s="145"/>
      <c r="SXA7" s="145"/>
      <c r="SXB7" s="145"/>
      <c r="SXC7" s="145"/>
      <c r="SXD7" s="145"/>
      <c r="SXE7" s="145"/>
      <c r="SXF7" s="145"/>
      <c r="SXG7" s="145"/>
      <c r="SXH7" s="145"/>
      <c r="SXI7" s="145"/>
      <c r="SXJ7" s="145"/>
      <c r="SXK7" s="145"/>
      <c r="SXL7" s="145"/>
      <c r="SXM7" s="145"/>
      <c r="SXN7" s="145"/>
      <c r="SXO7" s="145"/>
      <c r="SXP7" s="145"/>
      <c r="SXQ7" s="145"/>
      <c r="SXR7" s="145"/>
      <c r="SXS7" s="145"/>
      <c r="SXT7" s="145"/>
      <c r="SXU7" s="145"/>
      <c r="SXV7" s="145"/>
      <c r="SXW7" s="145"/>
      <c r="SXX7" s="145"/>
      <c r="SXY7" s="145"/>
      <c r="SXZ7" s="145"/>
      <c r="SYA7" s="145"/>
      <c r="SYB7" s="145"/>
      <c r="SYC7" s="145"/>
      <c r="SYD7" s="145"/>
      <c r="SYE7" s="145"/>
      <c r="SYF7" s="145"/>
      <c r="SYG7" s="145"/>
      <c r="SYH7" s="145"/>
      <c r="SYI7" s="145"/>
      <c r="SYJ7" s="145"/>
      <c r="SYK7" s="145"/>
      <c r="SYL7" s="145"/>
      <c r="SYM7" s="145"/>
      <c r="SYN7" s="145"/>
      <c r="SYO7" s="145"/>
      <c r="SYP7" s="145"/>
      <c r="SYQ7" s="145"/>
      <c r="SYR7" s="145"/>
      <c r="SYS7" s="145"/>
      <c r="SYT7" s="145"/>
      <c r="SYU7" s="145"/>
      <c r="SYV7" s="145"/>
      <c r="SYW7" s="145"/>
      <c r="SYX7" s="145"/>
      <c r="SYY7" s="145"/>
      <c r="SYZ7" s="145"/>
      <c r="SZA7" s="145"/>
      <c r="SZB7" s="145"/>
      <c r="SZC7" s="145"/>
      <c r="SZD7" s="145"/>
      <c r="SZE7" s="145"/>
      <c r="SZF7" s="145"/>
      <c r="SZG7" s="145"/>
      <c r="SZH7" s="145"/>
      <c r="SZI7" s="145"/>
      <c r="SZJ7" s="145"/>
      <c r="SZK7" s="145"/>
      <c r="SZL7" s="145"/>
      <c r="SZM7" s="145"/>
      <c r="SZN7" s="145"/>
      <c r="SZO7" s="145"/>
      <c r="SZP7" s="145"/>
      <c r="SZQ7" s="145"/>
      <c r="SZR7" s="145"/>
      <c r="SZS7" s="145"/>
      <c r="SZT7" s="145"/>
      <c r="SZU7" s="145"/>
      <c r="SZV7" s="145"/>
      <c r="SZW7" s="145"/>
      <c r="SZX7" s="145"/>
      <c r="SZY7" s="145"/>
      <c r="SZZ7" s="145"/>
      <c r="TAA7" s="145"/>
      <c r="TAB7" s="145"/>
      <c r="TAC7" s="145"/>
      <c r="TAD7" s="145"/>
      <c r="TAE7" s="145"/>
      <c r="TAF7" s="145"/>
      <c r="TAG7" s="145"/>
      <c r="TAH7" s="145"/>
      <c r="TAI7" s="145"/>
      <c r="TAJ7" s="145"/>
      <c r="TAK7" s="145"/>
      <c r="TAL7" s="145"/>
      <c r="TAM7" s="145"/>
      <c r="TAN7" s="145"/>
      <c r="TAO7" s="145"/>
      <c r="TAP7" s="145"/>
      <c r="TAQ7" s="145"/>
      <c r="TAR7" s="145"/>
      <c r="TAS7" s="145"/>
      <c r="TAT7" s="145"/>
      <c r="TAU7" s="145"/>
      <c r="TAV7" s="145"/>
      <c r="TAW7" s="145"/>
      <c r="TAX7" s="145"/>
      <c r="TAY7" s="145"/>
      <c r="TAZ7" s="145"/>
      <c r="TBA7" s="145"/>
      <c r="TBB7" s="145"/>
      <c r="TBC7" s="145"/>
      <c r="TBD7" s="145"/>
      <c r="TBE7" s="145"/>
      <c r="TBF7" s="145"/>
      <c r="TBG7" s="145"/>
      <c r="TBH7" s="145"/>
      <c r="TBI7" s="145"/>
      <c r="TBJ7" s="145"/>
      <c r="TBK7" s="145"/>
      <c r="TBL7" s="145"/>
      <c r="TBM7" s="145"/>
      <c r="TBN7" s="145"/>
      <c r="TBO7" s="145"/>
      <c r="TBP7" s="145"/>
      <c r="TBQ7" s="145"/>
      <c r="TBR7" s="145"/>
      <c r="TBS7" s="145"/>
      <c r="TBT7" s="145"/>
      <c r="TBU7" s="145"/>
      <c r="TBV7" s="145"/>
      <c r="TBW7" s="145"/>
      <c r="TBX7" s="145"/>
      <c r="TBY7" s="145"/>
      <c r="TBZ7" s="145"/>
      <c r="TCA7" s="145"/>
      <c r="TCB7" s="145"/>
      <c r="TCC7" s="145"/>
      <c r="TCD7" s="145"/>
      <c r="TCE7" s="145"/>
      <c r="TCF7" s="145"/>
      <c r="TCG7" s="145"/>
      <c r="TCH7" s="145"/>
      <c r="TCI7" s="145"/>
      <c r="TCJ7" s="145"/>
      <c r="TCK7" s="145"/>
      <c r="TCL7" s="145"/>
      <c r="TCM7" s="145"/>
      <c r="TCN7" s="145"/>
      <c r="TCO7" s="145"/>
      <c r="TCP7" s="145"/>
      <c r="TCQ7" s="145"/>
      <c r="TCR7" s="145"/>
      <c r="TCS7" s="145"/>
      <c r="TCT7" s="145"/>
      <c r="TCU7" s="145"/>
      <c r="TCV7" s="145"/>
      <c r="TCW7" s="145"/>
      <c r="TCX7" s="145"/>
      <c r="TCY7" s="145"/>
      <c r="TCZ7" s="145"/>
      <c r="TDA7" s="145"/>
      <c r="TDB7" s="145"/>
      <c r="TDC7" s="145"/>
      <c r="TDD7" s="145"/>
      <c r="TDE7" s="145"/>
      <c r="TDF7" s="145"/>
      <c r="TDG7" s="145"/>
      <c r="TDH7" s="145"/>
      <c r="TDI7" s="145"/>
      <c r="TDJ7" s="145"/>
      <c r="TDK7" s="145"/>
      <c r="TDL7" s="145"/>
      <c r="TDM7" s="145"/>
      <c r="TDN7" s="145"/>
      <c r="TDO7" s="145"/>
      <c r="TDP7" s="145"/>
      <c r="TDQ7" s="145"/>
      <c r="TDR7" s="145"/>
      <c r="TDS7" s="145"/>
      <c r="TDT7" s="145"/>
      <c r="TDU7" s="145"/>
      <c r="TDV7" s="145"/>
      <c r="TDW7" s="145"/>
      <c r="TDX7" s="145"/>
      <c r="TDY7" s="145"/>
      <c r="TDZ7" s="145"/>
      <c r="TEA7" s="145"/>
      <c r="TEB7" s="145"/>
      <c r="TEC7" s="145"/>
      <c r="TED7" s="145"/>
      <c r="TEE7" s="145"/>
      <c r="TEF7" s="145"/>
      <c r="TEG7" s="145"/>
      <c r="TEH7" s="145"/>
      <c r="TEI7" s="145"/>
      <c r="TEJ7" s="145"/>
      <c r="TEK7" s="145"/>
      <c r="TEL7" s="145"/>
      <c r="TEM7" s="145"/>
      <c r="TEN7" s="145"/>
      <c r="TEO7" s="145"/>
      <c r="TEP7" s="145"/>
      <c r="TEQ7" s="145"/>
      <c r="TER7" s="145"/>
      <c r="TES7" s="145"/>
      <c r="TET7" s="145"/>
      <c r="TEU7" s="145"/>
      <c r="TEV7" s="145"/>
      <c r="TEW7" s="145"/>
      <c r="TEX7" s="145"/>
      <c r="TEY7" s="145"/>
      <c r="TEZ7" s="145"/>
      <c r="TFA7" s="145"/>
      <c r="TFB7" s="145"/>
      <c r="TFC7" s="145"/>
      <c r="TFD7" s="145"/>
      <c r="TFE7" s="145"/>
      <c r="TFF7" s="145"/>
      <c r="TFG7" s="145"/>
      <c r="TFH7" s="145"/>
      <c r="TFI7" s="145"/>
      <c r="TFJ7" s="145"/>
      <c r="TFK7" s="145"/>
      <c r="TFL7" s="145"/>
      <c r="TFM7" s="145"/>
      <c r="TFN7" s="145"/>
      <c r="TFO7" s="145"/>
      <c r="TFP7" s="145"/>
      <c r="TFQ7" s="145"/>
      <c r="TFR7" s="145"/>
      <c r="TFS7" s="145"/>
      <c r="TFT7" s="145"/>
      <c r="TFU7" s="145"/>
      <c r="TFV7" s="145"/>
      <c r="TFW7" s="145"/>
      <c r="TFX7" s="145"/>
      <c r="TFY7" s="145"/>
      <c r="TFZ7" s="145"/>
      <c r="TGA7" s="145"/>
      <c r="TGB7" s="145"/>
      <c r="TGC7" s="145"/>
      <c r="TGD7" s="145"/>
      <c r="TGE7" s="145"/>
      <c r="TGF7" s="145"/>
      <c r="TGG7" s="145"/>
      <c r="TGH7" s="145"/>
      <c r="TGI7" s="145"/>
      <c r="TGJ7" s="145"/>
      <c r="TGK7" s="145"/>
      <c r="TGL7" s="145"/>
      <c r="TGM7" s="145"/>
      <c r="TGN7" s="145"/>
      <c r="TGO7" s="145"/>
      <c r="TGP7" s="145"/>
      <c r="TGQ7" s="145"/>
      <c r="TGR7" s="145"/>
      <c r="TGS7" s="145"/>
      <c r="TGT7" s="145"/>
      <c r="TGU7" s="145"/>
      <c r="TGV7" s="145"/>
      <c r="TGW7" s="145"/>
      <c r="TGX7" s="145"/>
      <c r="TGY7" s="145"/>
      <c r="TGZ7" s="145"/>
      <c r="THA7" s="145"/>
      <c r="THB7" s="145"/>
      <c r="THC7" s="145"/>
      <c r="THD7" s="145"/>
      <c r="THE7" s="145"/>
      <c r="THF7" s="145"/>
      <c r="THG7" s="145"/>
      <c r="THH7" s="145"/>
      <c r="THI7" s="145"/>
      <c r="THJ7" s="145"/>
      <c r="THK7" s="145"/>
      <c r="THL7" s="145"/>
      <c r="THM7" s="145"/>
      <c r="THN7" s="145"/>
      <c r="THO7" s="145"/>
      <c r="THP7" s="145"/>
      <c r="THQ7" s="145"/>
      <c r="THR7" s="145"/>
      <c r="THS7" s="145"/>
      <c r="THT7" s="145"/>
      <c r="THU7" s="145"/>
      <c r="THV7" s="145"/>
      <c r="THW7" s="145"/>
      <c r="THX7" s="145"/>
      <c r="THY7" s="145"/>
      <c r="THZ7" s="145"/>
      <c r="TIA7" s="145"/>
      <c r="TIB7" s="145"/>
      <c r="TIC7" s="145"/>
      <c r="TID7" s="145"/>
      <c r="TIE7" s="145"/>
      <c r="TIF7" s="145"/>
      <c r="TIG7" s="145"/>
      <c r="TIH7" s="145"/>
      <c r="TII7" s="145"/>
      <c r="TIJ7" s="145"/>
      <c r="TIK7" s="145"/>
      <c r="TIL7" s="145"/>
      <c r="TIM7" s="145"/>
      <c r="TIN7" s="145"/>
      <c r="TIO7" s="145"/>
      <c r="TIP7" s="145"/>
      <c r="TIQ7" s="145"/>
      <c r="TIR7" s="145"/>
      <c r="TIS7" s="145"/>
      <c r="TIT7" s="145"/>
      <c r="TIU7" s="145"/>
      <c r="TIV7" s="145"/>
      <c r="TIW7" s="145"/>
      <c r="TIX7" s="145"/>
      <c r="TIY7" s="145"/>
      <c r="TIZ7" s="145"/>
      <c r="TJA7" s="145"/>
      <c r="TJB7" s="145"/>
      <c r="TJC7" s="145"/>
      <c r="TJD7" s="145"/>
      <c r="TJE7" s="145"/>
      <c r="TJF7" s="145"/>
      <c r="TJG7" s="145"/>
      <c r="TJH7" s="145"/>
      <c r="TJI7" s="145"/>
      <c r="TJJ7" s="145"/>
      <c r="TJK7" s="145"/>
      <c r="TJL7" s="145"/>
      <c r="TJM7" s="145"/>
      <c r="TJN7" s="145"/>
      <c r="TJO7" s="145"/>
      <c r="TJP7" s="145"/>
      <c r="TJQ7" s="145"/>
      <c r="TJR7" s="145"/>
      <c r="TJS7" s="145"/>
      <c r="TJT7" s="145"/>
      <c r="TJU7" s="145"/>
      <c r="TJV7" s="145"/>
      <c r="TJW7" s="145"/>
      <c r="TJX7" s="145"/>
      <c r="TJY7" s="145"/>
      <c r="TJZ7" s="145"/>
      <c r="TKA7" s="145"/>
      <c r="TKB7" s="145"/>
      <c r="TKC7" s="145"/>
      <c r="TKD7" s="145"/>
      <c r="TKE7" s="145"/>
      <c r="TKF7" s="145"/>
      <c r="TKG7" s="145"/>
      <c r="TKH7" s="145"/>
      <c r="TKI7" s="145"/>
      <c r="TKJ7" s="145"/>
      <c r="TKK7" s="145"/>
      <c r="TKL7" s="145"/>
      <c r="TKM7" s="145"/>
      <c r="TKN7" s="145"/>
      <c r="TKO7" s="145"/>
      <c r="TKP7" s="145"/>
      <c r="TKQ7" s="145"/>
      <c r="TKR7" s="145"/>
      <c r="TKS7" s="145"/>
      <c r="TKT7" s="145"/>
      <c r="TKU7" s="145"/>
      <c r="TKV7" s="145"/>
      <c r="TKW7" s="145"/>
      <c r="TKX7" s="145"/>
      <c r="TKY7" s="145"/>
      <c r="TKZ7" s="145"/>
      <c r="TLA7" s="145"/>
      <c r="TLB7" s="145"/>
      <c r="TLC7" s="145"/>
      <c r="TLD7" s="145"/>
      <c r="TLE7" s="145"/>
      <c r="TLF7" s="145"/>
      <c r="TLG7" s="145"/>
      <c r="TLH7" s="145"/>
      <c r="TLI7" s="145"/>
      <c r="TLJ7" s="145"/>
      <c r="TLK7" s="145"/>
      <c r="TLL7" s="145"/>
      <c r="TLM7" s="145"/>
      <c r="TLN7" s="145"/>
      <c r="TLO7" s="145"/>
      <c r="TLP7" s="145"/>
      <c r="TLQ7" s="145"/>
      <c r="TLR7" s="145"/>
      <c r="TLS7" s="145"/>
      <c r="TLT7" s="145"/>
      <c r="TLU7" s="145"/>
      <c r="TLV7" s="145"/>
      <c r="TLW7" s="145"/>
      <c r="TLX7" s="145"/>
      <c r="TLY7" s="145"/>
      <c r="TLZ7" s="145"/>
      <c r="TMA7" s="145"/>
      <c r="TMB7" s="145"/>
      <c r="TMC7" s="145"/>
      <c r="TMD7" s="145"/>
      <c r="TME7" s="145"/>
      <c r="TMF7" s="145"/>
      <c r="TMG7" s="145"/>
      <c r="TMH7" s="145"/>
      <c r="TMI7" s="145"/>
      <c r="TMJ7" s="145"/>
      <c r="TMK7" s="145"/>
      <c r="TML7" s="145"/>
      <c r="TMM7" s="145"/>
      <c r="TMN7" s="145"/>
      <c r="TMO7" s="145"/>
      <c r="TMP7" s="145"/>
      <c r="TMQ7" s="145"/>
      <c r="TMR7" s="145"/>
      <c r="TMS7" s="145"/>
      <c r="TMT7" s="145"/>
      <c r="TMU7" s="145"/>
      <c r="TMV7" s="145"/>
      <c r="TMW7" s="145"/>
      <c r="TMX7" s="145"/>
      <c r="TMY7" s="145"/>
      <c r="TMZ7" s="145"/>
      <c r="TNA7" s="145"/>
      <c r="TNB7" s="145"/>
      <c r="TNC7" s="145"/>
      <c r="TND7" s="145"/>
      <c r="TNE7" s="145"/>
      <c r="TNF7" s="145"/>
      <c r="TNG7" s="145"/>
      <c r="TNH7" s="145"/>
      <c r="TNI7" s="145"/>
      <c r="TNJ7" s="145"/>
      <c r="TNK7" s="145"/>
      <c r="TNL7" s="145"/>
      <c r="TNM7" s="145"/>
      <c r="TNN7" s="145"/>
      <c r="TNO7" s="145"/>
      <c r="TNP7" s="145"/>
      <c r="TNQ7" s="145"/>
      <c r="TNR7" s="145"/>
      <c r="TNS7" s="145"/>
      <c r="TNT7" s="145"/>
      <c r="TNU7" s="145"/>
      <c r="TNV7" s="145"/>
      <c r="TNW7" s="145"/>
      <c r="TNX7" s="145"/>
      <c r="TNY7" s="145"/>
      <c r="TNZ7" s="145"/>
      <c r="TOA7" s="145"/>
      <c r="TOB7" s="145"/>
      <c r="TOC7" s="145"/>
      <c r="TOD7" s="145"/>
      <c r="TOE7" s="145"/>
      <c r="TOF7" s="145"/>
      <c r="TOG7" s="145"/>
      <c r="TOH7" s="145"/>
      <c r="TOI7" s="145"/>
      <c r="TOJ7" s="145"/>
      <c r="TOK7" s="145"/>
      <c r="TOL7" s="145"/>
      <c r="TOM7" s="145"/>
      <c r="TON7" s="145"/>
      <c r="TOO7" s="145"/>
      <c r="TOP7" s="145"/>
      <c r="TOQ7" s="145"/>
      <c r="TOR7" s="145"/>
      <c r="TOS7" s="145"/>
      <c r="TOT7" s="145"/>
      <c r="TOU7" s="145"/>
      <c r="TOV7" s="145"/>
      <c r="TOW7" s="145"/>
      <c r="TOX7" s="145"/>
      <c r="TOY7" s="145"/>
      <c r="TOZ7" s="145"/>
      <c r="TPA7" s="145"/>
      <c r="TPB7" s="145"/>
      <c r="TPC7" s="145"/>
      <c r="TPD7" s="145"/>
      <c r="TPE7" s="145"/>
      <c r="TPF7" s="145"/>
      <c r="TPG7" s="145"/>
      <c r="TPH7" s="145"/>
      <c r="TPI7" s="145"/>
      <c r="TPJ7" s="145"/>
      <c r="TPK7" s="145"/>
      <c r="TPL7" s="145"/>
      <c r="TPM7" s="145"/>
      <c r="TPN7" s="145"/>
      <c r="TPO7" s="145"/>
      <c r="TPP7" s="145"/>
      <c r="TPQ7" s="145"/>
      <c r="TPR7" s="145"/>
      <c r="TPS7" s="145"/>
      <c r="TPT7" s="145"/>
      <c r="TPU7" s="145"/>
      <c r="TPV7" s="145"/>
      <c r="TPW7" s="145"/>
      <c r="TPX7" s="145"/>
      <c r="TPY7" s="145"/>
      <c r="TPZ7" s="145"/>
      <c r="TQA7" s="145"/>
      <c r="TQB7" s="145"/>
      <c r="TQC7" s="145"/>
      <c r="TQD7" s="145"/>
      <c r="TQE7" s="145"/>
      <c r="TQF7" s="145"/>
      <c r="TQG7" s="145"/>
      <c r="TQH7" s="145"/>
      <c r="TQI7" s="145"/>
      <c r="TQJ7" s="145"/>
      <c r="TQK7" s="145"/>
      <c r="TQL7" s="145"/>
      <c r="TQM7" s="145"/>
      <c r="TQN7" s="145"/>
      <c r="TQO7" s="145"/>
      <c r="TQP7" s="145"/>
      <c r="TQQ7" s="145"/>
      <c r="TQR7" s="145"/>
      <c r="TQS7" s="145"/>
      <c r="TQT7" s="145"/>
      <c r="TQU7" s="145"/>
      <c r="TQV7" s="145"/>
      <c r="TQW7" s="145"/>
      <c r="TQX7" s="145"/>
      <c r="TQY7" s="145"/>
      <c r="TQZ7" s="145"/>
      <c r="TRA7" s="145"/>
      <c r="TRB7" s="145"/>
      <c r="TRC7" s="145"/>
      <c r="TRD7" s="145"/>
      <c r="TRE7" s="145"/>
      <c r="TRF7" s="145"/>
      <c r="TRG7" s="145"/>
      <c r="TRH7" s="145"/>
      <c r="TRI7" s="145"/>
      <c r="TRJ7" s="145"/>
      <c r="TRK7" s="145"/>
      <c r="TRL7" s="145"/>
      <c r="TRM7" s="145"/>
      <c r="TRN7" s="145"/>
      <c r="TRO7" s="145"/>
      <c r="TRP7" s="145"/>
      <c r="TRQ7" s="145"/>
      <c r="TRR7" s="145"/>
      <c r="TRS7" s="145"/>
      <c r="TRT7" s="145"/>
      <c r="TRU7" s="145"/>
      <c r="TRV7" s="145"/>
      <c r="TRW7" s="145"/>
      <c r="TRX7" s="145"/>
      <c r="TRY7" s="145"/>
      <c r="TRZ7" s="145"/>
      <c r="TSA7" s="145"/>
      <c r="TSB7" s="145"/>
      <c r="TSC7" s="145"/>
      <c r="TSD7" s="145"/>
      <c r="TSE7" s="145"/>
      <c r="TSF7" s="145"/>
      <c r="TSG7" s="145"/>
      <c r="TSH7" s="145"/>
      <c r="TSI7" s="145"/>
      <c r="TSJ7" s="145"/>
      <c r="TSK7" s="145"/>
      <c r="TSL7" s="145"/>
      <c r="TSM7" s="145"/>
      <c r="TSN7" s="145"/>
      <c r="TSO7" s="145"/>
      <c r="TSP7" s="145"/>
      <c r="TSQ7" s="145"/>
      <c r="TSR7" s="145"/>
      <c r="TSS7" s="145"/>
      <c r="TST7" s="145"/>
      <c r="TSU7" s="145"/>
      <c r="TSV7" s="145"/>
      <c r="TSW7" s="145"/>
      <c r="TSX7" s="145"/>
      <c r="TSY7" s="145"/>
      <c r="TSZ7" s="145"/>
      <c r="TTA7" s="145"/>
      <c r="TTB7" s="145"/>
      <c r="TTC7" s="145"/>
      <c r="TTD7" s="145"/>
      <c r="TTE7" s="145"/>
      <c r="TTF7" s="145"/>
      <c r="TTG7" s="145"/>
      <c r="TTH7" s="145"/>
      <c r="TTI7" s="145"/>
      <c r="TTJ7" s="145"/>
      <c r="TTK7" s="145"/>
      <c r="TTL7" s="145"/>
      <c r="TTM7" s="145"/>
      <c r="TTN7" s="145"/>
      <c r="TTO7" s="145"/>
      <c r="TTP7" s="145"/>
      <c r="TTQ7" s="145"/>
      <c r="TTR7" s="145"/>
      <c r="TTS7" s="145"/>
      <c r="TTT7" s="145"/>
      <c r="TTU7" s="145"/>
      <c r="TTV7" s="145"/>
      <c r="TTW7" s="145"/>
      <c r="TTX7" s="145"/>
      <c r="TTY7" s="145"/>
      <c r="TTZ7" s="145"/>
      <c r="TUA7" s="145"/>
      <c r="TUB7" s="145"/>
      <c r="TUC7" s="145"/>
      <c r="TUD7" s="145"/>
      <c r="TUE7" s="145"/>
      <c r="TUF7" s="145"/>
      <c r="TUG7" s="145"/>
      <c r="TUH7" s="145"/>
      <c r="TUI7" s="145"/>
      <c r="TUJ7" s="145"/>
      <c r="TUK7" s="145"/>
      <c r="TUL7" s="145"/>
      <c r="TUM7" s="145"/>
      <c r="TUN7" s="145"/>
      <c r="TUO7" s="145"/>
      <c r="TUP7" s="145"/>
      <c r="TUQ7" s="145"/>
      <c r="TUR7" s="145"/>
      <c r="TUS7" s="145"/>
      <c r="TUT7" s="145"/>
      <c r="TUU7" s="145"/>
      <c r="TUV7" s="145"/>
      <c r="TUW7" s="145"/>
      <c r="TUX7" s="145"/>
      <c r="TUY7" s="145"/>
      <c r="TUZ7" s="145"/>
      <c r="TVA7" s="145"/>
      <c r="TVB7" s="145"/>
      <c r="TVC7" s="145"/>
      <c r="TVD7" s="145"/>
      <c r="TVE7" s="145"/>
      <c r="TVF7" s="145"/>
      <c r="TVG7" s="145"/>
      <c r="TVH7" s="145"/>
      <c r="TVI7" s="145"/>
      <c r="TVJ7" s="145"/>
      <c r="TVK7" s="145"/>
      <c r="TVL7" s="145"/>
      <c r="TVM7" s="145"/>
      <c r="TVN7" s="145"/>
      <c r="TVO7" s="145"/>
      <c r="TVP7" s="145"/>
      <c r="TVQ7" s="145"/>
      <c r="TVR7" s="145"/>
      <c r="TVS7" s="145"/>
      <c r="TVT7" s="145"/>
      <c r="TVU7" s="145"/>
      <c r="TVV7" s="145"/>
      <c r="TVW7" s="145"/>
      <c r="TVX7" s="145"/>
      <c r="TVY7" s="145"/>
      <c r="TVZ7" s="145"/>
      <c r="TWA7" s="145"/>
      <c r="TWB7" s="145"/>
      <c r="TWC7" s="145"/>
      <c r="TWD7" s="145"/>
      <c r="TWE7" s="145"/>
      <c r="TWF7" s="145"/>
      <c r="TWG7" s="145"/>
      <c r="TWH7" s="145"/>
      <c r="TWI7" s="145"/>
      <c r="TWJ7" s="145"/>
      <c r="TWK7" s="145"/>
      <c r="TWL7" s="145"/>
      <c r="TWM7" s="145"/>
      <c r="TWN7" s="145"/>
      <c r="TWO7" s="145"/>
      <c r="TWP7" s="145"/>
      <c r="TWQ7" s="145"/>
      <c r="TWR7" s="145"/>
      <c r="TWS7" s="145"/>
      <c r="TWT7" s="145"/>
      <c r="TWU7" s="145"/>
      <c r="TWV7" s="145"/>
      <c r="TWW7" s="145"/>
      <c r="TWX7" s="145"/>
      <c r="TWY7" s="145"/>
      <c r="TWZ7" s="145"/>
      <c r="TXA7" s="145"/>
      <c r="TXB7" s="145"/>
      <c r="TXC7" s="145"/>
      <c r="TXD7" s="145"/>
      <c r="TXE7" s="145"/>
      <c r="TXF7" s="145"/>
      <c r="TXG7" s="145"/>
      <c r="TXH7" s="145"/>
      <c r="TXI7" s="145"/>
      <c r="TXJ7" s="145"/>
      <c r="TXK7" s="145"/>
      <c r="TXL7" s="145"/>
      <c r="TXM7" s="145"/>
      <c r="TXN7" s="145"/>
      <c r="TXO7" s="145"/>
      <c r="TXP7" s="145"/>
      <c r="TXQ7" s="145"/>
      <c r="TXR7" s="145"/>
      <c r="TXS7" s="145"/>
      <c r="TXT7" s="145"/>
      <c r="TXU7" s="145"/>
      <c r="TXV7" s="145"/>
      <c r="TXW7" s="145"/>
      <c r="TXX7" s="145"/>
      <c r="TXY7" s="145"/>
      <c r="TXZ7" s="145"/>
      <c r="TYA7" s="145"/>
      <c r="TYB7" s="145"/>
      <c r="TYC7" s="145"/>
      <c r="TYD7" s="145"/>
      <c r="TYE7" s="145"/>
      <c r="TYF7" s="145"/>
      <c r="TYG7" s="145"/>
      <c r="TYH7" s="145"/>
      <c r="TYI7" s="145"/>
      <c r="TYJ7" s="145"/>
      <c r="TYK7" s="145"/>
      <c r="TYL7" s="145"/>
      <c r="TYM7" s="145"/>
      <c r="TYN7" s="145"/>
      <c r="TYO7" s="145"/>
      <c r="TYP7" s="145"/>
      <c r="TYQ7" s="145"/>
      <c r="TYR7" s="145"/>
      <c r="TYS7" s="145"/>
      <c r="TYT7" s="145"/>
      <c r="TYU7" s="145"/>
      <c r="TYV7" s="145"/>
      <c r="TYW7" s="145"/>
      <c r="TYX7" s="145"/>
      <c r="TYY7" s="145"/>
      <c r="TYZ7" s="145"/>
      <c r="TZA7" s="145"/>
      <c r="TZB7" s="145"/>
      <c r="TZC7" s="145"/>
      <c r="TZD7" s="145"/>
      <c r="TZE7" s="145"/>
      <c r="TZF7" s="145"/>
      <c r="TZG7" s="145"/>
      <c r="TZH7" s="145"/>
      <c r="TZI7" s="145"/>
      <c r="TZJ7" s="145"/>
      <c r="TZK7" s="145"/>
      <c r="TZL7" s="145"/>
      <c r="TZM7" s="145"/>
      <c r="TZN7" s="145"/>
      <c r="TZO7" s="145"/>
      <c r="TZP7" s="145"/>
      <c r="TZQ7" s="145"/>
      <c r="TZR7" s="145"/>
      <c r="TZS7" s="145"/>
      <c r="TZT7" s="145"/>
      <c r="TZU7" s="145"/>
      <c r="TZV7" s="145"/>
      <c r="TZW7" s="145"/>
      <c r="TZX7" s="145"/>
      <c r="TZY7" s="145"/>
      <c r="TZZ7" s="145"/>
      <c r="UAA7" s="145"/>
      <c r="UAB7" s="145"/>
      <c r="UAC7" s="145"/>
      <c r="UAD7" s="145"/>
      <c r="UAE7" s="145"/>
      <c r="UAF7" s="145"/>
      <c r="UAG7" s="145"/>
      <c r="UAH7" s="145"/>
      <c r="UAI7" s="145"/>
      <c r="UAJ7" s="145"/>
      <c r="UAK7" s="145"/>
      <c r="UAL7" s="145"/>
      <c r="UAM7" s="145"/>
      <c r="UAN7" s="145"/>
      <c r="UAO7" s="145"/>
      <c r="UAP7" s="145"/>
      <c r="UAQ7" s="145"/>
      <c r="UAR7" s="145"/>
      <c r="UAS7" s="145"/>
      <c r="UAT7" s="145"/>
      <c r="UAU7" s="145"/>
      <c r="UAV7" s="145"/>
      <c r="UAW7" s="145"/>
      <c r="UAX7" s="145"/>
      <c r="UAY7" s="145"/>
      <c r="UAZ7" s="145"/>
      <c r="UBA7" s="145"/>
      <c r="UBB7" s="145"/>
      <c r="UBC7" s="145"/>
      <c r="UBD7" s="145"/>
      <c r="UBE7" s="145"/>
      <c r="UBF7" s="145"/>
      <c r="UBG7" s="145"/>
      <c r="UBH7" s="145"/>
      <c r="UBI7" s="145"/>
      <c r="UBJ7" s="145"/>
      <c r="UBK7" s="145"/>
      <c r="UBL7" s="145"/>
      <c r="UBM7" s="145"/>
      <c r="UBN7" s="145"/>
      <c r="UBO7" s="145"/>
      <c r="UBP7" s="145"/>
      <c r="UBQ7" s="145"/>
      <c r="UBR7" s="145"/>
      <c r="UBS7" s="145"/>
      <c r="UBT7" s="145"/>
      <c r="UBU7" s="145"/>
      <c r="UBV7" s="145"/>
      <c r="UBW7" s="145"/>
      <c r="UBX7" s="145"/>
      <c r="UBY7" s="145"/>
      <c r="UBZ7" s="145"/>
      <c r="UCA7" s="145"/>
      <c r="UCB7" s="145"/>
      <c r="UCC7" s="145"/>
      <c r="UCD7" s="145"/>
      <c r="UCE7" s="145"/>
      <c r="UCF7" s="145"/>
      <c r="UCG7" s="145"/>
      <c r="UCH7" s="145"/>
      <c r="UCI7" s="145"/>
      <c r="UCJ7" s="145"/>
      <c r="UCK7" s="145"/>
      <c r="UCL7" s="145"/>
      <c r="UCM7" s="145"/>
      <c r="UCN7" s="145"/>
      <c r="UCO7" s="145"/>
      <c r="UCP7" s="145"/>
      <c r="UCQ7" s="145"/>
      <c r="UCR7" s="145"/>
      <c r="UCS7" s="145"/>
      <c r="UCT7" s="145"/>
      <c r="UCU7" s="145"/>
      <c r="UCV7" s="145"/>
      <c r="UCW7" s="145"/>
      <c r="UCX7" s="145"/>
      <c r="UCY7" s="145"/>
      <c r="UCZ7" s="145"/>
      <c r="UDA7" s="145"/>
      <c r="UDB7" s="145"/>
      <c r="UDC7" s="145"/>
      <c r="UDD7" s="145"/>
      <c r="UDE7" s="145"/>
      <c r="UDF7" s="145"/>
      <c r="UDG7" s="145"/>
      <c r="UDH7" s="145"/>
      <c r="UDI7" s="145"/>
      <c r="UDJ7" s="145"/>
      <c r="UDK7" s="145"/>
      <c r="UDL7" s="145"/>
      <c r="UDM7" s="145"/>
      <c r="UDN7" s="145"/>
      <c r="UDO7" s="145"/>
      <c r="UDP7" s="145"/>
      <c r="UDQ7" s="145"/>
      <c r="UDR7" s="145"/>
      <c r="UDS7" s="145"/>
      <c r="UDT7" s="145"/>
      <c r="UDU7" s="145"/>
      <c r="UDV7" s="145"/>
      <c r="UDW7" s="145"/>
      <c r="UDX7" s="145"/>
      <c r="UDY7" s="145"/>
      <c r="UDZ7" s="145"/>
      <c r="UEA7" s="145"/>
      <c r="UEB7" s="145"/>
      <c r="UEC7" s="145"/>
      <c r="UED7" s="145"/>
      <c r="UEE7" s="145"/>
      <c r="UEF7" s="145"/>
      <c r="UEG7" s="145"/>
      <c r="UEH7" s="145"/>
      <c r="UEI7" s="145"/>
      <c r="UEJ7" s="145"/>
      <c r="UEK7" s="145"/>
      <c r="UEL7" s="145"/>
      <c r="UEM7" s="145"/>
      <c r="UEN7" s="145"/>
      <c r="UEO7" s="145"/>
      <c r="UEP7" s="145"/>
      <c r="UEQ7" s="145"/>
      <c r="UER7" s="145"/>
      <c r="UES7" s="145"/>
      <c r="UET7" s="145"/>
      <c r="UEU7" s="145"/>
      <c r="UEV7" s="145"/>
      <c r="UEW7" s="145"/>
      <c r="UEX7" s="145"/>
      <c r="UEY7" s="145"/>
      <c r="UEZ7" s="145"/>
      <c r="UFA7" s="145"/>
      <c r="UFB7" s="145"/>
      <c r="UFC7" s="145"/>
      <c r="UFD7" s="145"/>
      <c r="UFE7" s="145"/>
      <c r="UFF7" s="145"/>
      <c r="UFG7" s="145"/>
      <c r="UFH7" s="145"/>
      <c r="UFI7" s="145"/>
      <c r="UFJ7" s="145"/>
      <c r="UFK7" s="145"/>
      <c r="UFL7" s="145"/>
      <c r="UFM7" s="145"/>
      <c r="UFN7" s="145"/>
      <c r="UFO7" s="145"/>
      <c r="UFP7" s="145"/>
      <c r="UFQ7" s="145"/>
      <c r="UFR7" s="145"/>
      <c r="UFS7" s="145"/>
      <c r="UFT7" s="145"/>
      <c r="UFU7" s="145"/>
      <c r="UFV7" s="145"/>
      <c r="UFW7" s="145"/>
      <c r="UFX7" s="145"/>
      <c r="UFY7" s="145"/>
      <c r="UFZ7" s="145"/>
      <c r="UGA7" s="145"/>
      <c r="UGB7" s="145"/>
      <c r="UGC7" s="145"/>
      <c r="UGD7" s="145"/>
      <c r="UGE7" s="145"/>
      <c r="UGF7" s="145"/>
      <c r="UGG7" s="145"/>
      <c r="UGH7" s="145"/>
      <c r="UGI7" s="145"/>
      <c r="UGJ7" s="145"/>
      <c r="UGK7" s="145"/>
      <c r="UGL7" s="145"/>
      <c r="UGM7" s="145"/>
      <c r="UGN7" s="145"/>
      <c r="UGO7" s="145"/>
      <c r="UGP7" s="145"/>
      <c r="UGQ7" s="145"/>
      <c r="UGR7" s="145"/>
      <c r="UGS7" s="145"/>
      <c r="UGT7" s="145"/>
      <c r="UGU7" s="145"/>
      <c r="UGV7" s="145"/>
      <c r="UGW7" s="145"/>
      <c r="UGX7" s="145"/>
      <c r="UGY7" s="145"/>
      <c r="UGZ7" s="145"/>
      <c r="UHA7" s="145"/>
      <c r="UHB7" s="145"/>
      <c r="UHC7" s="145"/>
      <c r="UHD7" s="145"/>
      <c r="UHE7" s="145"/>
      <c r="UHF7" s="145"/>
      <c r="UHG7" s="145"/>
      <c r="UHH7" s="145"/>
      <c r="UHI7" s="145"/>
      <c r="UHJ7" s="145"/>
      <c r="UHK7" s="145"/>
      <c r="UHL7" s="145"/>
      <c r="UHM7" s="145"/>
      <c r="UHN7" s="145"/>
      <c r="UHO7" s="145"/>
      <c r="UHP7" s="145"/>
      <c r="UHQ7" s="145"/>
      <c r="UHR7" s="145"/>
      <c r="UHS7" s="145"/>
      <c r="UHT7" s="145"/>
      <c r="UHU7" s="145"/>
      <c r="UHV7" s="145"/>
      <c r="UHW7" s="145"/>
      <c r="UHX7" s="145"/>
      <c r="UHY7" s="145"/>
      <c r="UHZ7" s="145"/>
      <c r="UIA7" s="145"/>
      <c r="UIB7" s="145"/>
      <c r="UIC7" s="145"/>
      <c r="UID7" s="145"/>
      <c r="UIE7" s="145"/>
      <c r="UIF7" s="145"/>
      <c r="UIG7" s="145"/>
      <c r="UIH7" s="145"/>
      <c r="UII7" s="145"/>
      <c r="UIJ7" s="145"/>
      <c r="UIK7" s="145"/>
      <c r="UIL7" s="145"/>
      <c r="UIM7" s="145"/>
      <c r="UIN7" s="145"/>
      <c r="UIO7" s="145"/>
      <c r="UIP7" s="145"/>
      <c r="UIQ7" s="145"/>
      <c r="UIR7" s="145"/>
      <c r="UIS7" s="145"/>
      <c r="UIT7" s="145"/>
      <c r="UIU7" s="145"/>
      <c r="UIV7" s="145"/>
      <c r="UIW7" s="145"/>
      <c r="UIX7" s="145"/>
      <c r="UIY7" s="145"/>
      <c r="UIZ7" s="145"/>
      <c r="UJA7" s="145"/>
      <c r="UJB7" s="145"/>
      <c r="UJC7" s="145"/>
      <c r="UJD7" s="145"/>
      <c r="UJE7" s="145"/>
      <c r="UJF7" s="145"/>
      <c r="UJG7" s="145"/>
      <c r="UJH7" s="145"/>
      <c r="UJI7" s="145"/>
      <c r="UJJ7" s="145"/>
      <c r="UJK7" s="145"/>
      <c r="UJL7" s="145"/>
      <c r="UJM7" s="145"/>
      <c r="UJN7" s="145"/>
      <c r="UJO7" s="145"/>
      <c r="UJP7" s="145"/>
      <c r="UJQ7" s="145"/>
      <c r="UJR7" s="145"/>
      <c r="UJS7" s="145"/>
      <c r="UJT7" s="145"/>
      <c r="UJU7" s="145"/>
      <c r="UJV7" s="145"/>
      <c r="UJW7" s="145"/>
      <c r="UJX7" s="145"/>
      <c r="UJY7" s="145"/>
      <c r="UJZ7" s="145"/>
      <c r="UKA7" s="145"/>
      <c r="UKB7" s="145"/>
      <c r="UKC7" s="145"/>
      <c r="UKD7" s="145"/>
      <c r="UKE7" s="145"/>
      <c r="UKF7" s="145"/>
      <c r="UKG7" s="145"/>
      <c r="UKH7" s="145"/>
      <c r="UKI7" s="145"/>
      <c r="UKJ7" s="145"/>
      <c r="UKK7" s="145"/>
      <c r="UKL7" s="145"/>
      <c r="UKM7" s="145"/>
      <c r="UKN7" s="145"/>
      <c r="UKO7" s="145"/>
      <c r="UKP7" s="145"/>
      <c r="UKQ7" s="145"/>
      <c r="UKR7" s="145"/>
      <c r="UKS7" s="145"/>
      <c r="UKT7" s="145"/>
      <c r="UKU7" s="145"/>
      <c r="UKV7" s="145"/>
      <c r="UKW7" s="145"/>
      <c r="UKX7" s="145"/>
      <c r="UKY7" s="145"/>
      <c r="UKZ7" s="145"/>
      <c r="ULA7" s="145"/>
      <c r="ULB7" s="145"/>
      <c r="ULC7" s="145"/>
      <c r="ULD7" s="145"/>
      <c r="ULE7" s="145"/>
      <c r="ULF7" s="145"/>
      <c r="ULG7" s="145"/>
      <c r="ULH7" s="145"/>
      <c r="ULI7" s="145"/>
      <c r="ULJ7" s="145"/>
      <c r="ULK7" s="145"/>
      <c r="ULL7" s="145"/>
      <c r="ULM7" s="145"/>
      <c r="ULN7" s="145"/>
      <c r="ULO7" s="145"/>
      <c r="ULP7" s="145"/>
      <c r="ULQ7" s="145"/>
      <c r="ULR7" s="145"/>
      <c r="ULS7" s="145"/>
      <c r="ULT7" s="145"/>
      <c r="ULU7" s="145"/>
      <c r="ULV7" s="145"/>
      <c r="ULW7" s="145"/>
      <c r="ULX7" s="145"/>
      <c r="ULY7" s="145"/>
      <c r="ULZ7" s="145"/>
      <c r="UMA7" s="145"/>
      <c r="UMB7" s="145"/>
      <c r="UMC7" s="145"/>
      <c r="UMD7" s="145"/>
      <c r="UME7" s="145"/>
      <c r="UMF7" s="145"/>
      <c r="UMG7" s="145"/>
      <c r="UMH7" s="145"/>
      <c r="UMI7" s="145"/>
      <c r="UMJ7" s="145"/>
      <c r="UMK7" s="145"/>
      <c r="UML7" s="145"/>
      <c r="UMM7" s="145"/>
      <c r="UMN7" s="145"/>
      <c r="UMO7" s="145"/>
      <c r="UMP7" s="145"/>
      <c r="UMQ7" s="145"/>
      <c r="UMR7" s="145"/>
      <c r="UMS7" s="145"/>
      <c r="UMT7" s="145"/>
      <c r="UMU7" s="145"/>
      <c r="UMV7" s="145"/>
      <c r="UMW7" s="145"/>
      <c r="UMX7" s="145"/>
      <c r="UMY7" s="145"/>
      <c r="UMZ7" s="145"/>
      <c r="UNA7" s="145"/>
      <c r="UNB7" s="145"/>
      <c r="UNC7" s="145"/>
      <c r="UND7" s="145"/>
      <c r="UNE7" s="145"/>
      <c r="UNF7" s="145"/>
      <c r="UNG7" s="145"/>
      <c r="UNH7" s="145"/>
      <c r="UNI7" s="145"/>
      <c r="UNJ7" s="145"/>
      <c r="UNK7" s="145"/>
      <c r="UNL7" s="145"/>
      <c r="UNM7" s="145"/>
      <c r="UNN7" s="145"/>
      <c r="UNO7" s="145"/>
      <c r="UNP7" s="145"/>
      <c r="UNQ7" s="145"/>
      <c r="UNR7" s="145"/>
      <c r="UNS7" s="145"/>
      <c r="UNT7" s="145"/>
      <c r="UNU7" s="145"/>
      <c r="UNV7" s="145"/>
      <c r="UNW7" s="145"/>
      <c r="UNX7" s="145"/>
      <c r="UNY7" s="145"/>
      <c r="UNZ7" s="145"/>
      <c r="UOA7" s="145"/>
      <c r="UOB7" s="145"/>
      <c r="UOC7" s="145"/>
      <c r="UOD7" s="145"/>
      <c r="UOE7" s="145"/>
      <c r="UOF7" s="145"/>
      <c r="UOG7" s="145"/>
      <c r="UOH7" s="145"/>
      <c r="UOI7" s="145"/>
      <c r="UOJ7" s="145"/>
      <c r="UOK7" s="145"/>
      <c r="UOL7" s="145"/>
      <c r="UOM7" s="145"/>
      <c r="UON7" s="145"/>
      <c r="UOO7" s="145"/>
      <c r="UOP7" s="145"/>
      <c r="UOQ7" s="145"/>
      <c r="UOR7" s="145"/>
      <c r="UOS7" s="145"/>
      <c r="UOT7" s="145"/>
      <c r="UOU7" s="145"/>
      <c r="UOV7" s="145"/>
      <c r="UOW7" s="145"/>
      <c r="UOX7" s="145"/>
      <c r="UOY7" s="145"/>
      <c r="UOZ7" s="145"/>
      <c r="UPA7" s="145"/>
      <c r="UPB7" s="145"/>
      <c r="UPC7" s="145"/>
      <c r="UPD7" s="145"/>
      <c r="UPE7" s="145"/>
      <c r="UPF7" s="145"/>
      <c r="UPG7" s="145"/>
      <c r="UPH7" s="145"/>
      <c r="UPI7" s="145"/>
      <c r="UPJ7" s="145"/>
      <c r="UPK7" s="145"/>
      <c r="UPL7" s="145"/>
      <c r="UPM7" s="145"/>
      <c r="UPN7" s="145"/>
      <c r="UPO7" s="145"/>
      <c r="UPP7" s="145"/>
      <c r="UPQ7" s="145"/>
      <c r="UPR7" s="145"/>
      <c r="UPS7" s="145"/>
      <c r="UPT7" s="145"/>
      <c r="UPU7" s="145"/>
      <c r="UPV7" s="145"/>
      <c r="UPW7" s="145"/>
      <c r="UPX7" s="145"/>
      <c r="UPY7" s="145"/>
      <c r="UPZ7" s="145"/>
      <c r="UQA7" s="145"/>
      <c r="UQB7" s="145"/>
      <c r="UQC7" s="145"/>
      <c r="UQD7" s="145"/>
      <c r="UQE7" s="145"/>
      <c r="UQF7" s="145"/>
      <c r="UQG7" s="145"/>
      <c r="UQH7" s="145"/>
      <c r="UQI7" s="145"/>
      <c r="UQJ7" s="145"/>
      <c r="UQK7" s="145"/>
      <c r="UQL7" s="145"/>
      <c r="UQM7" s="145"/>
      <c r="UQN7" s="145"/>
      <c r="UQO7" s="145"/>
      <c r="UQP7" s="145"/>
      <c r="UQQ7" s="145"/>
      <c r="UQR7" s="145"/>
      <c r="UQS7" s="145"/>
      <c r="UQT7" s="145"/>
      <c r="UQU7" s="145"/>
      <c r="UQV7" s="145"/>
      <c r="UQW7" s="145"/>
      <c r="UQX7" s="145"/>
      <c r="UQY7" s="145"/>
      <c r="UQZ7" s="145"/>
      <c r="URA7" s="145"/>
      <c r="URB7" s="145"/>
      <c r="URC7" s="145"/>
      <c r="URD7" s="145"/>
      <c r="URE7" s="145"/>
      <c r="URF7" s="145"/>
      <c r="URG7" s="145"/>
      <c r="URH7" s="145"/>
      <c r="URI7" s="145"/>
      <c r="URJ7" s="145"/>
      <c r="URK7" s="145"/>
      <c r="URL7" s="145"/>
      <c r="URM7" s="145"/>
      <c r="URN7" s="145"/>
      <c r="URO7" s="145"/>
      <c r="URP7" s="145"/>
      <c r="URQ7" s="145"/>
      <c r="URR7" s="145"/>
      <c r="URS7" s="145"/>
      <c r="URT7" s="145"/>
      <c r="URU7" s="145"/>
      <c r="URV7" s="145"/>
      <c r="URW7" s="145"/>
      <c r="URX7" s="145"/>
      <c r="URY7" s="145"/>
      <c r="URZ7" s="145"/>
      <c r="USA7" s="145"/>
      <c r="USB7" s="145"/>
      <c r="USC7" s="145"/>
      <c r="USD7" s="145"/>
      <c r="USE7" s="145"/>
      <c r="USF7" s="145"/>
      <c r="USG7" s="145"/>
      <c r="USH7" s="145"/>
      <c r="USI7" s="145"/>
      <c r="USJ7" s="145"/>
      <c r="USK7" s="145"/>
      <c r="USL7" s="145"/>
      <c r="USM7" s="145"/>
      <c r="USN7" s="145"/>
      <c r="USO7" s="145"/>
      <c r="USP7" s="145"/>
      <c r="USQ7" s="145"/>
      <c r="USR7" s="145"/>
      <c r="USS7" s="145"/>
      <c r="UST7" s="145"/>
      <c r="USU7" s="145"/>
      <c r="USV7" s="145"/>
      <c r="USW7" s="145"/>
      <c r="USX7" s="145"/>
      <c r="USY7" s="145"/>
      <c r="USZ7" s="145"/>
      <c r="UTA7" s="145"/>
      <c r="UTB7" s="145"/>
      <c r="UTC7" s="145"/>
      <c r="UTD7" s="145"/>
      <c r="UTE7" s="145"/>
      <c r="UTF7" s="145"/>
      <c r="UTG7" s="145"/>
      <c r="UTH7" s="145"/>
      <c r="UTI7" s="145"/>
      <c r="UTJ7" s="145"/>
      <c r="UTK7" s="145"/>
      <c r="UTL7" s="145"/>
      <c r="UTM7" s="145"/>
      <c r="UTN7" s="145"/>
      <c r="UTO7" s="145"/>
      <c r="UTP7" s="145"/>
      <c r="UTQ7" s="145"/>
      <c r="UTR7" s="145"/>
      <c r="UTS7" s="145"/>
      <c r="UTT7" s="145"/>
      <c r="UTU7" s="145"/>
      <c r="UTV7" s="145"/>
      <c r="UTW7" s="145"/>
      <c r="UTX7" s="145"/>
      <c r="UTY7" s="145"/>
      <c r="UTZ7" s="145"/>
      <c r="UUA7" s="145"/>
      <c r="UUB7" s="145"/>
      <c r="UUC7" s="145"/>
      <c r="UUD7" s="145"/>
      <c r="UUE7" s="145"/>
      <c r="UUF7" s="145"/>
      <c r="UUG7" s="145"/>
      <c r="UUH7" s="145"/>
      <c r="UUI7" s="145"/>
      <c r="UUJ7" s="145"/>
      <c r="UUK7" s="145"/>
      <c r="UUL7" s="145"/>
      <c r="UUM7" s="145"/>
      <c r="UUN7" s="145"/>
      <c r="UUO7" s="145"/>
      <c r="UUP7" s="145"/>
      <c r="UUQ7" s="145"/>
      <c r="UUR7" s="145"/>
      <c r="UUS7" s="145"/>
      <c r="UUT7" s="145"/>
      <c r="UUU7" s="145"/>
      <c r="UUV7" s="145"/>
      <c r="UUW7" s="145"/>
      <c r="UUX7" s="145"/>
      <c r="UUY7" s="145"/>
      <c r="UUZ7" s="145"/>
      <c r="UVA7" s="145"/>
      <c r="UVB7" s="145"/>
      <c r="UVC7" s="145"/>
      <c r="UVD7" s="145"/>
      <c r="UVE7" s="145"/>
      <c r="UVF7" s="145"/>
      <c r="UVG7" s="145"/>
      <c r="UVH7" s="145"/>
      <c r="UVI7" s="145"/>
      <c r="UVJ7" s="145"/>
      <c r="UVK7" s="145"/>
      <c r="UVL7" s="145"/>
      <c r="UVM7" s="145"/>
      <c r="UVN7" s="145"/>
      <c r="UVO7" s="145"/>
      <c r="UVP7" s="145"/>
      <c r="UVQ7" s="145"/>
      <c r="UVR7" s="145"/>
      <c r="UVS7" s="145"/>
      <c r="UVT7" s="145"/>
      <c r="UVU7" s="145"/>
      <c r="UVV7" s="145"/>
      <c r="UVW7" s="145"/>
      <c r="UVX7" s="145"/>
      <c r="UVY7" s="145"/>
      <c r="UVZ7" s="145"/>
      <c r="UWA7" s="145"/>
      <c r="UWB7" s="145"/>
      <c r="UWC7" s="145"/>
      <c r="UWD7" s="145"/>
      <c r="UWE7" s="145"/>
      <c r="UWF7" s="145"/>
      <c r="UWG7" s="145"/>
      <c r="UWH7" s="145"/>
      <c r="UWI7" s="145"/>
      <c r="UWJ7" s="145"/>
      <c r="UWK7" s="145"/>
      <c r="UWL7" s="145"/>
      <c r="UWM7" s="145"/>
      <c r="UWN7" s="145"/>
      <c r="UWO7" s="145"/>
      <c r="UWP7" s="145"/>
      <c r="UWQ7" s="145"/>
      <c r="UWR7" s="145"/>
      <c r="UWS7" s="145"/>
      <c r="UWT7" s="145"/>
      <c r="UWU7" s="145"/>
      <c r="UWV7" s="145"/>
      <c r="UWW7" s="145"/>
      <c r="UWX7" s="145"/>
      <c r="UWY7" s="145"/>
      <c r="UWZ7" s="145"/>
      <c r="UXA7" s="145"/>
      <c r="UXB7" s="145"/>
      <c r="UXC7" s="145"/>
      <c r="UXD7" s="145"/>
      <c r="UXE7" s="145"/>
      <c r="UXF7" s="145"/>
      <c r="UXG7" s="145"/>
      <c r="UXH7" s="145"/>
      <c r="UXI7" s="145"/>
      <c r="UXJ7" s="145"/>
      <c r="UXK7" s="145"/>
      <c r="UXL7" s="145"/>
      <c r="UXM7" s="145"/>
      <c r="UXN7" s="145"/>
      <c r="UXO7" s="145"/>
      <c r="UXP7" s="145"/>
      <c r="UXQ7" s="145"/>
      <c r="UXR7" s="145"/>
      <c r="UXS7" s="145"/>
      <c r="UXT7" s="145"/>
      <c r="UXU7" s="145"/>
      <c r="UXV7" s="145"/>
      <c r="UXW7" s="145"/>
      <c r="UXX7" s="145"/>
      <c r="UXY7" s="145"/>
      <c r="UXZ7" s="145"/>
      <c r="UYA7" s="145"/>
      <c r="UYB7" s="145"/>
      <c r="UYC7" s="145"/>
      <c r="UYD7" s="145"/>
      <c r="UYE7" s="145"/>
      <c r="UYF7" s="145"/>
      <c r="UYG7" s="145"/>
      <c r="UYH7" s="145"/>
      <c r="UYI7" s="145"/>
      <c r="UYJ7" s="145"/>
      <c r="UYK7" s="145"/>
      <c r="UYL7" s="145"/>
      <c r="UYM7" s="145"/>
      <c r="UYN7" s="145"/>
      <c r="UYO7" s="145"/>
      <c r="UYP7" s="145"/>
      <c r="UYQ7" s="145"/>
      <c r="UYR7" s="145"/>
      <c r="UYS7" s="145"/>
      <c r="UYT7" s="145"/>
      <c r="UYU7" s="145"/>
      <c r="UYV7" s="145"/>
      <c r="UYW7" s="145"/>
      <c r="UYX7" s="145"/>
      <c r="UYY7" s="145"/>
      <c r="UYZ7" s="145"/>
      <c r="UZA7" s="145"/>
      <c r="UZB7" s="145"/>
      <c r="UZC7" s="145"/>
      <c r="UZD7" s="145"/>
      <c r="UZE7" s="145"/>
      <c r="UZF7" s="145"/>
      <c r="UZG7" s="145"/>
      <c r="UZH7" s="145"/>
      <c r="UZI7" s="145"/>
      <c r="UZJ7" s="145"/>
      <c r="UZK7" s="145"/>
      <c r="UZL7" s="145"/>
      <c r="UZM7" s="145"/>
      <c r="UZN7" s="145"/>
      <c r="UZO7" s="145"/>
      <c r="UZP7" s="145"/>
      <c r="UZQ7" s="145"/>
      <c r="UZR7" s="145"/>
      <c r="UZS7" s="145"/>
      <c r="UZT7" s="145"/>
      <c r="UZU7" s="145"/>
      <c r="UZV7" s="145"/>
      <c r="UZW7" s="145"/>
      <c r="UZX7" s="145"/>
      <c r="UZY7" s="145"/>
      <c r="UZZ7" s="145"/>
      <c r="VAA7" s="145"/>
      <c r="VAB7" s="145"/>
      <c r="VAC7" s="145"/>
      <c r="VAD7" s="145"/>
      <c r="VAE7" s="145"/>
      <c r="VAF7" s="145"/>
      <c r="VAG7" s="145"/>
      <c r="VAH7" s="145"/>
      <c r="VAI7" s="145"/>
      <c r="VAJ7" s="145"/>
      <c r="VAK7" s="145"/>
      <c r="VAL7" s="145"/>
      <c r="VAM7" s="145"/>
      <c r="VAN7" s="145"/>
      <c r="VAO7" s="145"/>
      <c r="VAP7" s="145"/>
      <c r="VAQ7" s="145"/>
      <c r="VAR7" s="145"/>
      <c r="VAS7" s="145"/>
      <c r="VAT7" s="145"/>
      <c r="VAU7" s="145"/>
      <c r="VAV7" s="145"/>
      <c r="VAW7" s="145"/>
      <c r="VAX7" s="145"/>
      <c r="VAY7" s="145"/>
      <c r="VAZ7" s="145"/>
      <c r="VBA7" s="145"/>
      <c r="VBB7" s="145"/>
      <c r="VBC7" s="145"/>
      <c r="VBD7" s="145"/>
      <c r="VBE7" s="145"/>
      <c r="VBF7" s="145"/>
      <c r="VBG7" s="145"/>
      <c r="VBH7" s="145"/>
      <c r="VBI7" s="145"/>
      <c r="VBJ7" s="145"/>
      <c r="VBK7" s="145"/>
      <c r="VBL7" s="145"/>
      <c r="VBM7" s="145"/>
      <c r="VBN7" s="145"/>
      <c r="VBO7" s="145"/>
      <c r="VBP7" s="145"/>
      <c r="VBQ7" s="145"/>
      <c r="VBR7" s="145"/>
      <c r="VBS7" s="145"/>
      <c r="VBT7" s="145"/>
      <c r="VBU7" s="145"/>
      <c r="VBV7" s="145"/>
      <c r="VBW7" s="145"/>
      <c r="VBX7" s="145"/>
      <c r="VBY7" s="145"/>
      <c r="VBZ7" s="145"/>
      <c r="VCA7" s="145"/>
      <c r="VCB7" s="145"/>
      <c r="VCC7" s="145"/>
      <c r="VCD7" s="145"/>
      <c r="VCE7" s="145"/>
      <c r="VCF7" s="145"/>
      <c r="VCG7" s="145"/>
      <c r="VCH7" s="145"/>
      <c r="VCI7" s="145"/>
      <c r="VCJ7" s="145"/>
      <c r="VCK7" s="145"/>
      <c r="VCL7" s="145"/>
      <c r="VCM7" s="145"/>
      <c r="VCN7" s="145"/>
      <c r="VCO7" s="145"/>
      <c r="VCP7" s="145"/>
      <c r="VCQ7" s="145"/>
      <c r="VCR7" s="145"/>
      <c r="VCS7" s="145"/>
      <c r="VCT7" s="145"/>
      <c r="VCU7" s="145"/>
      <c r="VCV7" s="145"/>
      <c r="VCW7" s="145"/>
      <c r="VCX7" s="145"/>
      <c r="VCY7" s="145"/>
      <c r="VCZ7" s="145"/>
      <c r="VDA7" s="145"/>
      <c r="VDB7" s="145"/>
      <c r="VDC7" s="145"/>
      <c r="VDD7" s="145"/>
      <c r="VDE7" s="145"/>
      <c r="VDF7" s="145"/>
      <c r="VDG7" s="145"/>
      <c r="VDH7" s="145"/>
      <c r="VDI7" s="145"/>
      <c r="VDJ7" s="145"/>
      <c r="VDK7" s="145"/>
      <c r="VDL7" s="145"/>
      <c r="VDM7" s="145"/>
      <c r="VDN7" s="145"/>
      <c r="VDO7" s="145"/>
      <c r="VDP7" s="145"/>
      <c r="VDQ7" s="145"/>
      <c r="VDR7" s="145"/>
      <c r="VDS7" s="145"/>
      <c r="VDT7" s="145"/>
      <c r="VDU7" s="145"/>
      <c r="VDV7" s="145"/>
      <c r="VDW7" s="145"/>
      <c r="VDX7" s="145"/>
      <c r="VDY7" s="145"/>
      <c r="VDZ7" s="145"/>
      <c r="VEA7" s="145"/>
      <c r="VEB7" s="145"/>
      <c r="VEC7" s="145"/>
      <c r="VED7" s="145"/>
      <c r="VEE7" s="145"/>
      <c r="VEF7" s="145"/>
      <c r="VEG7" s="145"/>
      <c r="VEH7" s="145"/>
      <c r="VEI7" s="145"/>
      <c r="VEJ7" s="145"/>
      <c r="VEK7" s="145"/>
      <c r="VEL7" s="145"/>
      <c r="VEM7" s="145"/>
      <c r="VEN7" s="145"/>
      <c r="VEO7" s="145"/>
      <c r="VEP7" s="145"/>
      <c r="VEQ7" s="145"/>
      <c r="VER7" s="145"/>
      <c r="VES7" s="145"/>
      <c r="VET7" s="145"/>
      <c r="VEU7" s="145"/>
      <c r="VEV7" s="145"/>
      <c r="VEW7" s="145"/>
      <c r="VEX7" s="145"/>
      <c r="VEY7" s="145"/>
      <c r="VEZ7" s="145"/>
      <c r="VFA7" s="145"/>
      <c r="VFB7" s="145"/>
      <c r="VFC7" s="145"/>
      <c r="VFD7" s="145"/>
      <c r="VFE7" s="145"/>
      <c r="VFF7" s="145"/>
      <c r="VFG7" s="145"/>
      <c r="VFH7" s="145"/>
      <c r="VFI7" s="145"/>
      <c r="VFJ7" s="145"/>
      <c r="VFK7" s="145"/>
      <c r="VFL7" s="145"/>
      <c r="VFM7" s="145"/>
      <c r="VFN7" s="145"/>
      <c r="VFO7" s="145"/>
      <c r="VFP7" s="145"/>
      <c r="VFQ7" s="145"/>
      <c r="VFR7" s="145"/>
      <c r="VFS7" s="145"/>
      <c r="VFT7" s="145"/>
      <c r="VFU7" s="145"/>
      <c r="VFV7" s="145"/>
      <c r="VFW7" s="145"/>
      <c r="VFX7" s="145"/>
      <c r="VFY7" s="145"/>
      <c r="VFZ7" s="145"/>
      <c r="VGA7" s="145"/>
      <c r="VGB7" s="145"/>
      <c r="VGC7" s="145"/>
      <c r="VGD7" s="145"/>
      <c r="VGE7" s="145"/>
      <c r="VGF7" s="145"/>
      <c r="VGG7" s="145"/>
      <c r="VGH7" s="145"/>
      <c r="VGI7" s="145"/>
      <c r="VGJ7" s="145"/>
      <c r="VGK7" s="145"/>
      <c r="VGL7" s="145"/>
      <c r="VGM7" s="145"/>
      <c r="VGN7" s="145"/>
      <c r="VGO7" s="145"/>
      <c r="VGP7" s="145"/>
      <c r="VGQ7" s="145"/>
      <c r="VGR7" s="145"/>
      <c r="VGS7" s="145"/>
      <c r="VGT7" s="145"/>
      <c r="VGU7" s="145"/>
      <c r="VGV7" s="145"/>
      <c r="VGW7" s="145"/>
      <c r="VGX7" s="145"/>
      <c r="VGY7" s="145"/>
      <c r="VGZ7" s="145"/>
      <c r="VHA7" s="145"/>
      <c r="VHB7" s="145"/>
      <c r="VHC7" s="145"/>
      <c r="VHD7" s="145"/>
      <c r="VHE7" s="145"/>
      <c r="VHF7" s="145"/>
      <c r="VHG7" s="145"/>
      <c r="VHH7" s="145"/>
      <c r="VHI7" s="145"/>
      <c r="VHJ7" s="145"/>
      <c r="VHK7" s="145"/>
      <c r="VHL7" s="145"/>
      <c r="VHM7" s="145"/>
      <c r="VHN7" s="145"/>
      <c r="VHO7" s="145"/>
      <c r="VHP7" s="145"/>
      <c r="VHQ7" s="145"/>
      <c r="VHR7" s="145"/>
      <c r="VHS7" s="145"/>
      <c r="VHT7" s="145"/>
      <c r="VHU7" s="145"/>
      <c r="VHV7" s="145"/>
      <c r="VHW7" s="145"/>
      <c r="VHX7" s="145"/>
      <c r="VHY7" s="145"/>
      <c r="VHZ7" s="145"/>
      <c r="VIA7" s="145"/>
      <c r="VIB7" s="145"/>
      <c r="VIC7" s="145"/>
      <c r="VID7" s="145"/>
      <c r="VIE7" s="145"/>
      <c r="VIF7" s="145"/>
      <c r="VIG7" s="145"/>
      <c r="VIH7" s="145"/>
      <c r="VII7" s="145"/>
      <c r="VIJ7" s="145"/>
      <c r="VIK7" s="145"/>
      <c r="VIL7" s="145"/>
      <c r="VIM7" s="145"/>
      <c r="VIN7" s="145"/>
      <c r="VIO7" s="145"/>
      <c r="VIP7" s="145"/>
      <c r="VIQ7" s="145"/>
      <c r="VIR7" s="145"/>
      <c r="VIS7" s="145"/>
      <c r="VIT7" s="145"/>
      <c r="VIU7" s="145"/>
      <c r="VIV7" s="145"/>
      <c r="VIW7" s="145"/>
      <c r="VIX7" s="145"/>
      <c r="VIY7" s="145"/>
      <c r="VIZ7" s="145"/>
      <c r="VJA7" s="145"/>
      <c r="VJB7" s="145"/>
      <c r="VJC7" s="145"/>
      <c r="VJD7" s="145"/>
      <c r="VJE7" s="145"/>
      <c r="VJF7" s="145"/>
      <c r="VJG7" s="145"/>
      <c r="VJH7" s="145"/>
      <c r="VJI7" s="145"/>
      <c r="VJJ7" s="145"/>
      <c r="VJK7" s="145"/>
      <c r="VJL7" s="145"/>
      <c r="VJM7" s="145"/>
      <c r="VJN7" s="145"/>
      <c r="VJO7" s="145"/>
      <c r="VJP7" s="145"/>
      <c r="VJQ7" s="145"/>
      <c r="VJR7" s="145"/>
      <c r="VJS7" s="145"/>
      <c r="VJT7" s="145"/>
      <c r="VJU7" s="145"/>
      <c r="VJV7" s="145"/>
      <c r="VJW7" s="145"/>
      <c r="VJX7" s="145"/>
      <c r="VJY7" s="145"/>
      <c r="VJZ7" s="145"/>
      <c r="VKA7" s="145"/>
      <c r="VKB7" s="145"/>
      <c r="VKC7" s="145"/>
      <c r="VKD7" s="145"/>
      <c r="VKE7" s="145"/>
      <c r="VKF7" s="145"/>
      <c r="VKG7" s="145"/>
      <c r="VKH7" s="145"/>
      <c r="VKI7" s="145"/>
      <c r="VKJ7" s="145"/>
      <c r="VKK7" s="145"/>
      <c r="VKL7" s="145"/>
      <c r="VKM7" s="145"/>
      <c r="VKN7" s="145"/>
      <c r="VKO7" s="145"/>
      <c r="VKP7" s="145"/>
      <c r="VKQ7" s="145"/>
      <c r="VKR7" s="145"/>
      <c r="VKS7" s="145"/>
      <c r="VKT7" s="145"/>
      <c r="VKU7" s="145"/>
      <c r="VKV7" s="145"/>
      <c r="VKW7" s="145"/>
      <c r="VKX7" s="145"/>
      <c r="VKY7" s="145"/>
      <c r="VKZ7" s="145"/>
      <c r="VLA7" s="145"/>
      <c r="VLB7" s="145"/>
      <c r="VLC7" s="145"/>
      <c r="VLD7" s="145"/>
      <c r="VLE7" s="145"/>
      <c r="VLF7" s="145"/>
      <c r="VLG7" s="145"/>
      <c r="VLH7" s="145"/>
      <c r="VLI7" s="145"/>
      <c r="VLJ7" s="145"/>
      <c r="VLK7" s="145"/>
      <c r="VLL7" s="145"/>
      <c r="VLM7" s="145"/>
      <c r="VLN7" s="145"/>
      <c r="VLO7" s="145"/>
      <c r="VLP7" s="145"/>
      <c r="VLQ7" s="145"/>
      <c r="VLR7" s="145"/>
      <c r="VLS7" s="145"/>
      <c r="VLT7" s="145"/>
      <c r="VLU7" s="145"/>
      <c r="VLV7" s="145"/>
      <c r="VLW7" s="145"/>
      <c r="VLX7" s="145"/>
      <c r="VLY7" s="145"/>
      <c r="VLZ7" s="145"/>
      <c r="VMA7" s="145"/>
      <c r="VMB7" s="145"/>
      <c r="VMC7" s="145"/>
      <c r="VMD7" s="145"/>
      <c r="VME7" s="145"/>
      <c r="VMF7" s="145"/>
      <c r="VMG7" s="145"/>
      <c r="VMH7" s="145"/>
      <c r="VMI7" s="145"/>
      <c r="VMJ7" s="145"/>
      <c r="VMK7" s="145"/>
      <c r="VML7" s="145"/>
      <c r="VMM7" s="145"/>
      <c r="VMN7" s="145"/>
      <c r="VMO7" s="145"/>
      <c r="VMP7" s="145"/>
      <c r="VMQ7" s="145"/>
      <c r="VMR7" s="145"/>
      <c r="VMS7" s="145"/>
      <c r="VMT7" s="145"/>
      <c r="VMU7" s="145"/>
      <c r="VMV7" s="145"/>
      <c r="VMW7" s="145"/>
      <c r="VMX7" s="145"/>
      <c r="VMY7" s="145"/>
      <c r="VMZ7" s="145"/>
      <c r="VNA7" s="145"/>
      <c r="VNB7" s="145"/>
      <c r="VNC7" s="145"/>
      <c r="VND7" s="145"/>
      <c r="VNE7" s="145"/>
      <c r="VNF7" s="145"/>
      <c r="VNG7" s="145"/>
      <c r="VNH7" s="145"/>
      <c r="VNI7" s="145"/>
      <c r="VNJ7" s="145"/>
      <c r="VNK7" s="145"/>
      <c r="VNL7" s="145"/>
      <c r="VNM7" s="145"/>
      <c r="VNN7" s="145"/>
      <c r="VNO7" s="145"/>
      <c r="VNP7" s="145"/>
      <c r="VNQ7" s="145"/>
      <c r="VNR7" s="145"/>
      <c r="VNS7" s="145"/>
      <c r="VNT7" s="145"/>
      <c r="VNU7" s="145"/>
      <c r="VNV7" s="145"/>
      <c r="VNW7" s="145"/>
      <c r="VNX7" s="145"/>
      <c r="VNY7" s="145"/>
      <c r="VNZ7" s="145"/>
      <c r="VOA7" s="145"/>
      <c r="VOB7" s="145"/>
      <c r="VOC7" s="145"/>
      <c r="VOD7" s="145"/>
      <c r="VOE7" s="145"/>
      <c r="VOF7" s="145"/>
      <c r="VOG7" s="145"/>
      <c r="VOH7" s="145"/>
      <c r="VOI7" s="145"/>
      <c r="VOJ7" s="145"/>
      <c r="VOK7" s="145"/>
      <c r="VOL7" s="145"/>
      <c r="VOM7" s="145"/>
      <c r="VON7" s="145"/>
      <c r="VOO7" s="145"/>
      <c r="VOP7" s="145"/>
      <c r="VOQ7" s="145"/>
      <c r="VOR7" s="145"/>
      <c r="VOS7" s="145"/>
      <c r="VOT7" s="145"/>
      <c r="VOU7" s="145"/>
      <c r="VOV7" s="145"/>
      <c r="VOW7" s="145"/>
      <c r="VOX7" s="145"/>
      <c r="VOY7" s="145"/>
      <c r="VOZ7" s="145"/>
      <c r="VPA7" s="145"/>
      <c r="VPB7" s="145"/>
      <c r="VPC7" s="145"/>
      <c r="VPD7" s="145"/>
      <c r="VPE7" s="145"/>
      <c r="VPF7" s="145"/>
      <c r="VPG7" s="145"/>
      <c r="VPH7" s="145"/>
      <c r="VPI7" s="145"/>
      <c r="VPJ7" s="145"/>
      <c r="VPK7" s="145"/>
      <c r="VPL7" s="145"/>
      <c r="VPM7" s="145"/>
      <c r="VPN7" s="145"/>
      <c r="VPO7" s="145"/>
      <c r="VPP7" s="145"/>
      <c r="VPQ7" s="145"/>
      <c r="VPR7" s="145"/>
      <c r="VPS7" s="145"/>
      <c r="VPT7" s="145"/>
      <c r="VPU7" s="145"/>
      <c r="VPV7" s="145"/>
      <c r="VPW7" s="145"/>
      <c r="VPX7" s="145"/>
      <c r="VPY7" s="145"/>
      <c r="VPZ7" s="145"/>
      <c r="VQA7" s="145"/>
      <c r="VQB7" s="145"/>
      <c r="VQC7" s="145"/>
      <c r="VQD7" s="145"/>
      <c r="VQE7" s="145"/>
      <c r="VQF7" s="145"/>
      <c r="VQG7" s="145"/>
      <c r="VQH7" s="145"/>
      <c r="VQI7" s="145"/>
      <c r="VQJ7" s="145"/>
      <c r="VQK7" s="145"/>
      <c r="VQL7" s="145"/>
      <c r="VQM7" s="145"/>
      <c r="VQN7" s="145"/>
      <c r="VQO7" s="145"/>
      <c r="VQP7" s="145"/>
      <c r="VQQ7" s="145"/>
      <c r="VQR7" s="145"/>
      <c r="VQS7" s="145"/>
      <c r="VQT7" s="145"/>
      <c r="VQU7" s="145"/>
      <c r="VQV7" s="145"/>
      <c r="VQW7" s="145"/>
      <c r="VQX7" s="145"/>
      <c r="VQY7" s="145"/>
      <c r="VQZ7" s="145"/>
      <c r="VRA7" s="145"/>
      <c r="VRB7" s="145"/>
      <c r="VRC7" s="145"/>
      <c r="VRD7" s="145"/>
      <c r="VRE7" s="145"/>
      <c r="VRF7" s="145"/>
      <c r="VRG7" s="145"/>
      <c r="VRH7" s="145"/>
      <c r="VRI7" s="145"/>
      <c r="VRJ7" s="145"/>
      <c r="VRK7" s="145"/>
      <c r="VRL7" s="145"/>
      <c r="VRM7" s="145"/>
      <c r="VRN7" s="145"/>
      <c r="VRO7" s="145"/>
      <c r="VRP7" s="145"/>
      <c r="VRQ7" s="145"/>
      <c r="VRR7" s="145"/>
      <c r="VRS7" s="145"/>
      <c r="VRT7" s="145"/>
      <c r="VRU7" s="145"/>
      <c r="VRV7" s="145"/>
      <c r="VRW7" s="145"/>
      <c r="VRX7" s="145"/>
      <c r="VRY7" s="145"/>
      <c r="VRZ7" s="145"/>
      <c r="VSA7" s="145"/>
      <c r="VSB7" s="145"/>
      <c r="VSC7" s="145"/>
      <c r="VSD7" s="145"/>
      <c r="VSE7" s="145"/>
      <c r="VSF7" s="145"/>
      <c r="VSG7" s="145"/>
      <c r="VSH7" s="145"/>
      <c r="VSI7" s="145"/>
      <c r="VSJ7" s="145"/>
      <c r="VSK7" s="145"/>
      <c r="VSL7" s="145"/>
      <c r="VSM7" s="145"/>
      <c r="VSN7" s="145"/>
      <c r="VSO7" s="145"/>
      <c r="VSP7" s="145"/>
      <c r="VSQ7" s="145"/>
      <c r="VSR7" s="145"/>
      <c r="VSS7" s="145"/>
      <c r="VST7" s="145"/>
      <c r="VSU7" s="145"/>
      <c r="VSV7" s="145"/>
      <c r="VSW7" s="145"/>
      <c r="VSX7" s="145"/>
      <c r="VSY7" s="145"/>
      <c r="VSZ7" s="145"/>
      <c r="VTA7" s="145"/>
      <c r="VTB7" s="145"/>
      <c r="VTC7" s="145"/>
      <c r="VTD7" s="145"/>
      <c r="VTE7" s="145"/>
      <c r="VTF7" s="145"/>
      <c r="VTG7" s="145"/>
      <c r="VTH7" s="145"/>
      <c r="VTI7" s="145"/>
      <c r="VTJ7" s="145"/>
      <c r="VTK7" s="145"/>
      <c r="VTL7" s="145"/>
      <c r="VTM7" s="145"/>
      <c r="VTN7" s="145"/>
      <c r="VTO7" s="145"/>
      <c r="VTP7" s="145"/>
      <c r="VTQ7" s="145"/>
      <c r="VTR7" s="145"/>
      <c r="VTS7" s="145"/>
      <c r="VTT7" s="145"/>
      <c r="VTU7" s="145"/>
      <c r="VTV7" s="145"/>
      <c r="VTW7" s="145"/>
      <c r="VTX7" s="145"/>
      <c r="VTY7" s="145"/>
      <c r="VTZ7" s="145"/>
      <c r="VUA7" s="145"/>
      <c r="VUB7" s="145"/>
      <c r="VUC7" s="145"/>
      <c r="VUD7" s="145"/>
      <c r="VUE7" s="145"/>
      <c r="VUF7" s="145"/>
      <c r="VUG7" s="145"/>
      <c r="VUH7" s="145"/>
      <c r="VUI7" s="145"/>
      <c r="VUJ7" s="145"/>
      <c r="VUK7" s="145"/>
      <c r="VUL7" s="145"/>
      <c r="VUM7" s="145"/>
      <c r="VUN7" s="145"/>
      <c r="VUO7" s="145"/>
      <c r="VUP7" s="145"/>
      <c r="VUQ7" s="145"/>
      <c r="VUR7" s="145"/>
      <c r="VUS7" s="145"/>
      <c r="VUT7" s="145"/>
      <c r="VUU7" s="145"/>
      <c r="VUV7" s="145"/>
      <c r="VUW7" s="145"/>
      <c r="VUX7" s="145"/>
      <c r="VUY7" s="145"/>
      <c r="VUZ7" s="145"/>
      <c r="VVA7" s="145"/>
      <c r="VVB7" s="145"/>
      <c r="VVC7" s="145"/>
      <c r="VVD7" s="145"/>
      <c r="VVE7" s="145"/>
      <c r="VVF7" s="145"/>
      <c r="VVG7" s="145"/>
      <c r="VVH7" s="145"/>
      <c r="VVI7" s="145"/>
      <c r="VVJ7" s="145"/>
      <c r="VVK7" s="145"/>
      <c r="VVL7" s="145"/>
      <c r="VVM7" s="145"/>
      <c r="VVN7" s="145"/>
      <c r="VVO7" s="145"/>
      <c r="VVP7" s="145"/>
      <c r="VVQ7" s="145"/>
      <c r="VVR7" s="145"/>
      <c r="VVS7" s="145"/>
      <c r="VVT7" s="145"/>
      <c r="VVU7" s="145"/>
      <c r="VVV7" s="145"/>
      <c r="VVW7" s="145"/>
      <c r="VVX7" s="145"/>
      <c r="VVY7" s="145"/>
      <c r="VVZ7" s="145"/>
      <c r="VWA7" s="145"/>
      <c r="VWB7" s="145"/>
      <c r="VWC7" s="145"/>
      <c r="VWD7" s="145"/>
      <c r="VWE7" s="145"/>
      <c r="VWF7" s="145"/>
      <c r="VWG7" s="145"/>
      <c r="VWH7" s="145"/>
      <c r="VWI7" s="145"/>
      <c r="VWJ7" s="145"/>
      <c r="VWK7" s="145"/>
      <c r="VWL7" s="145"/>
      <c r="VWM7" s="145"/>
      <c r="VWN7" s="145"/>
      <c r="VWO7" s="145"/>
      <c r="VWP7" s="145"/>
      <c r="VWQ7" s="145"/>
      <c r="VWR7" s="145"/>
      <c r="VWS7" s="145"/>
      <c r="VWT7" s="145"/>
      <c r="VWU7" s="145"/>
      <c r="VWV7" s="145"/>
      <c r="VWW7" s="145"/>
      <c r="VWX7" s="145"/>
      <c r="VWY7" s="145"/>
      <c r="VWZ7" s="145"/>
      <c r="VXA7" s="145"/>
      <c r="VXB7" s="145"/>
      <c r="VXC7" s="145"/>
      <c r="VXD7" s="145"/>
      <c r="VXE7" s="145"/>
      <c r="VXF7" s="145"/>
      <c r="VXG7" s="145"/>
      <c r="VXH7" s="145"/>
      <c r="VXI7" s="145"/>
      <c r="VXJ7" s="145"/>
      <c r="VXK7" s="145"/>
      <c r="VXL7" s="145"/>
      <c r="VXM7" s="145"/>
      <c r="VXN7" s="145"/>
      <c r="VXO7" s="145"/>
      <c r="VXP7" s="145"/>
      <c r="VXQ7" s="145"/>
      <c r="VXR7" s="145"/>
      <c r="VXS7" s="145"/>
      <c r="VXT7" s="145"/>
      <c r="VXU7" s="145"/>
      <c r="VXV7" s="145"/>
      <c r="VXW7" s="145"/>
      <c r="VXX7" s="145"/>
      <c r="VXY7" s="145"/>
      <c r="VXZ7" s="145"/>
      <c r="VYA7" s="145"/>
      <c r="VYB7" s="145"/>
      <c r="VYC7" s="145"/>
      <c r="VYD7" s="145"/>
      <c r="VYE7" s="145"/>
      <c r="VYF7" s="145"/>
      <c r="VYG7" s="145"/>
      <c r="VYH7" s="145"/>
      <c r="VYI7" s="145"/>
      <c r="VYJ7" s="145"/>
      <c r="VYK7" s="145"/>
      <c r="VYL7" s="145"/>
      <c r="VYM7" s="145"/>
      <c r="VYN7" s="145"/>
      <c r="VYO7" s="145"/>
      <c r="VYP7" s="145"/>
      <c r="VYQ7" s="145"/>
      <c r="VYR7" s="145"/>
      <c r="VYS7" s="145"/>
      <c r="VYT7" s="145"/>
      <c r="VYU7" s="145"/>
      <c r="VYV7" s="145"/>
      <c r="VYW7" s="145"/>
      <c r="VYX7" s="145"/>
      <c r="VYY7" s="145"/>
      <c r="VYZ7" s="145"/>
      <c r="VZA7" s="145"/>
      <c r="VZB7" s="145"/>
      <c r="VZC7" s="145"/>
      <c r="VZD7" s="145"/>
      <c r="VZE7" s="145"/>
      <c r="VZF7" s="145"/>
      <c r="VZG7" s="145"/>
      <c r="VZH7" s="145"/>
      <c r="VZI7" s="145"/>
      <c r="VZJ7" s="145"/>
      <c r="VZK7" s="145"/>
      <c r="VZL7" s="145"/>
      <c r="VZM7" s="145"/>
      <c r="VZN7" s="145"/>
      <c r="VZO7" s="145"/>
      <c r="VZP7" s="145"/>
      <c r="VZQ7" s="145"/>
      <c r="VZR7" s="145"/>
      <c r="VZS7" s="145"/>
      <c r="VZT7" s="145"/>
      <c r="VZU7" s="145"/>
      <c r="VZV7" s="145"/>
      <c r="VZW7" s="145"/>
      <c r="VZX7" s="145"/>
      <c r="VZY7" s="145"/>
      <c r="VZZ7" s="145"/>
      <c r="WAA7" s="145"/>
      <c r="WAB7" s="145"/>
      <c r="WAC7" s="145"/>
      <c r="WAD7" s="145"/>
      <c r="WAE7" s="145"/>
      <c r="WAF7" s="145"/>
      <c r="WAG7" s="145"/>
      <c r="WAH7" s="145"/>
      <c r="WAI7" s="145"/>
      <c r="WAJ7" s="145"/>
      <c r="WAK7" s="145"/>
      <c r="WAL7" s="145"/>
      <c r="WAM7" s="145"/>
      <c r="WAN7" s="145"/>
      <c r="WAO7" s="145"/>
      <c r="WAP7" s="145"/>
      <c r="WAQ7" s="145"/>
      <c r="WAR7" s="145"/>
      <c r="WAS7" s="145"/>
      <c r="WAT7" s="145"/>
      <c r="WAU7" s="145"/>
      <c r="WAV7" s="145"/>
      <c r="WAW7" s="145"/>
      <c r="WAX7" s="145"/>
      <c r="WAY7" s="145"/>
      <c r="WAZ7" s="145"/>
      <c r="WBA7" s="145"/>
      <c r="WBB7" s="145"/>
      <c r="WBC7" s="145"/>
      <c r="WBD7" s="145"/>
      <c r="WBE7" s="145"/>
      <c r="WBF7" s="145"/>
      <c r="WBG7" s="145"/>
      <c r="WBH7" s="145"/>
      <c r="WBI7" s="145"/>
      <c r="WBJ7" s="145"/>
      <c r="WBK7" s="145"/>
      <c r="WBL7" s="145"/>
      <c r="WBM7" s="145"/>
      <c r="WBN7" s="145"/>
      <c r="WBO7" s="145"/>
      <c r="WBP7" s="145"/>
      <c r="WBQ7" s="145"/>
      <c r="WBR7" s="145"/>
      <c r="WBS7" s="145"/>
      <c r="WBT7" s="145"/>
      <c r="WBU7" s="145"/>
      <c r="WBV7" s="145"/>
      <c r="WBW7" s="145"/>
      <c r="WBX7" s="145"/>
      <c r="WBY7" s="145"/>
      <c r="WBZ7" s="145"/>
      <c r="WCA7" s="145"/>
      <c r="WCB7" s="145"/>
      <c r="WCC7" s="145"/>
      <c r="WCD7" s="145"/>
      <c r="WCE7" s="145"/>
      <c r="WCF7" s="145"/>
      <c r="WCG7" s="145"/>
      <c r="WCH7" s="145"/>
      <c r="WCI7" s="145"/>
      <c r="WCJ7" s="145"/>
      <c r="WCK7" s="145"/>
      <c r="WCL7" s="145"/>
      <c r="WCM7" s="145"/>
      <c r="WCN7" s="145"/>
      <c r="WCO7" s="145"/>
      <c r="WCP7" s="145"/>
      <c r="WCQ7" s="145"/>
      <c r="WCR7" s="145"/>
      <c r="WCS7" s="145"/>
      <c r="WCT7" s="145"/>
      <c r="WCU7" s="145"/>
      <c r="WCV7" s="145"/>
      <c r="WCW7" s="145"/>
      <c r="WCX7" s="145"/>
      <c r="WCY7" s="145"/>
      <c r="WCZ7" s="145"/>
      <c r="WDA7" s="145"/>
      <c r="WDB7" s="145"/>
      <c r="WDC7" s="145"/>
      <c r="WDD7" s="145"/>
      <c r="WDE7" s="145"/>
      <c r="WDF7" s="145"/>
      <c r="WDG7" s="145"/>
      <c r="WDH7" s="145"/>
      <c r="WDI7" s="145"/>
      <c r="WDJ7" s="145"/>
      <c r="WDK7" s="145"/>
      <c r="WDL7" s="145"/>
      <c r="WDM7" s="145"/>
      <c r="WDN7" s="145"/>
      <c r="WDO7" s="145"/>
      <c r="WDP7" s="145"/>
      <c r="WDQ7" s="145"/>
      <c r="WDR7" s="145"/>
      <c r="WDS7" s="145"/>
      <c r="WDT7" s="145"/>
      <c r="WDU7" s="145"/>
      <c r="WDV7" s="145"/>
      <c r="WDW7" s="145"/>
      <c r="WDX7" s="145"/>
      <c r="WDY7" s="145"/>
      <c r="WDZ7" s="145"/>
      <c r="WEA7" s="145"/>
      <c r="WEB7" s="145"/>
      <c r="WEC7" s="145"/>
      <c r="WED7" s="145"/>
      <c r="WEE7" s="145"/>
      <c r="WEF7" s="145"/>
      <c r="WEG7" s="145"/>
      <c r="WEH7" s="145"/>
      <c r="WEI7" s="145"/>
      <c r="WEJ7" s="145"/>
      <c r="WEK7" s="145"/>
      <c r="WEL7" s="145"/>
      <c r="WEM7" s="145"/>
      <c r="WEN7" s="145"/>
      <c r="WEO7" s="145"/>
      <c r="WEP7" s="145"/>
      <c r="WEQ7" s="145"/>
      <c r="WER7" s="145"/>
      <c r="WES7" s="145"/>
      <c r="WET7" s="145"/>
      <c r="WEU7" s="145"/>
      <c r="WEV7" s="145"/>
      <c r="WEW7" s="145"/>
      <c r="WEX7" s="145"/>
      <c r="WEY7" s="145"/>
      <c r="WEZ7" s="145"/>
      <c r="WFA7" s="145"/>
      <c r="WFB7" s="145"/>
      <c r="WFC7" s="145"/>
      <c r="WFD7" s="145"/>
      <c r="WFE7" s="145"/>
      <c r="WFF7" s="145"/>
      <c r="WFG7" s="145"/>
      <c r="WFH7" s="145"/>
      <c r="WFI7" s="145"/>
      <c r="WFJ7" s="145"/>
      <c r="WFK7" s="145"/>
      <c r="WFL7" s="145"/>
      <c r="WFM7" s="145"/>
      <c r="WFN7" s="145"/>
      <c r="WFO7" s="145"/>
      <c r="WFP7" s="145"/>
      <c r="WFQ7" s="145"/>
      <c r="WFR7" s="145"/>
      <c r="WFS7" s="145"/>
      <c r="WFT7" s="145"/>
      <c r="WFU7" s="145"/>
      <c r="WFV7" s="145"/>
      <c r="WFW7" s="145"/>
      <c r="WFX7" s="145"/>
      <c r="WFY7" s="145"/>
      <c r="WFZ7" s="145"/>
      <c r="WGA7" s="145"/>
      <c r="WGB7" s="145"/>
      <c r="WGC7" s="145"/>
      <c r="WGD7" s="145"/>
      <c r="WGE7" s="145"/>
      <c r="WGF7" s="145"/>
      <c r="WGG7" s="145"/>
      <c r="WGH7" s="145"/>
      <c r="WGI7" s="145"/>
      <c r="WGJ7" s="145"/>
      <c r="WGK7" s="145"/>
      <c r="WGL7" s="145"/>
      <c r="WGM7" s="145"/>
      <c r="WGN7" s="145"/>
      <c r="WGO7" s="145"/>
      <c r="WGP7" s="145"/>
      <c r="WGQ7" s="145"/>
      <c r="WGR7" s="145"/>
      <c r="WGS7" s="145"/>
      <c r="WGT7" s="145"/>
      <c r="WGU7" s="145"/>
      <c r="WGV7" s="145"/>
      <c r="WGW7" s="145"/>
      <c r="WGX7" s="145"/>
      <c r="WGY7" s="145"/>
      <c r="WGZ7" s="145"/>
      <c r="WHA7" s="145"/>
      <c r="WHB7" s="145"/>
      <c r="WHC7" s="145"/>
      <c r="WHD7" s="145"/>
      <c r="WHE7" s="145"/>
      <c r="WHF7" s="145"/>
      <c r="WHG7" s="145"/>
      <c r="WHH7" s="145"/>
      <c r="WHI7" s="145"/>
      <c r="WHJ7" s="145"/>
      <c r="WHK7" s="145"/>
      <c r="WHL7" s="145"/>
      <c r="WHM7" s="145"/>
      <c r="WHN7" s="145"/>
      <c r="WHO7" s="145"/>
      <c r="WHP7" s="145"/>
      <c r="WHQ7" s="145"/>
      <c r="WHR7" s="145"/>
      <c r="WHS7" s="145"/>
      <c r="WHT7" s="145"/>
      <c r="WHU7" s="145"/>
      <c r="WHV7" s="145"/>
      <c r="WHW7" s="145"/>
      <c r="WHX7" s="145"/>
      <c r="WHY7" s="145"/>
      <c r="WHZ7" s="145"/>
      <c r="WIA7" s="145"/>
      <c r="WIB7" s="145"/>
      <c r="WIC7" s="145"/>
      <c r="WID7" s="145"/>
      <c r="WIE7" s="145"/>
      <c r="WIF7" s="145"/>
      <c r="WIG7" s="145"/>
      <c r="WIH7" s="145"/>
      <c r="WII7" s="145"/>
      <c r="WIJ7" s="145"/>
      <c r="WIK7" s="145"/>
      <c r="WIL7" s="145"/>
      <c r="WIM7" s="145"/>
      <c r="WIN7" s="145"/>
      <c r="WIO7" s="145"/>
      <c r="WIP7" s="145"/>
      <c r="WIQ7" s="145"/>
      <c r="WIR7" s="145"/>
      <c r="WIS7" s="145"/>
      <c r="WIT7" s="145"/>
      <c r="WIU7" s="145"/>
      <c r="WIV7" s="145"/>
      <c r="WIW7" s="145"/>
      <c r="WIX7" s="145"/>
      <c r="WIY7" s="145"/>
      <c r="WIZ7" s="145"/>
      <c r="WJA7" s="145"/>
      <c r="WJB7" s="145"/>
      <c r="WJC7" s="145"/>
      <c r="WJD7" s="145"/>
      <c r="WJE7" s="145"/>
      <c r="WJF7" s="145"/>
      <c r="WJG7" s="145"/>
      <c r="WJH7" s="145"/>
      <c r="WJI7" s="145"/>
      <c r="WJJ7" s="145"/>
      <c r="WJK7" s="145"/>
      <c r="WJL7" s="145"/>
      <c r="WJM7" s="145"/>
      <c r="WJN7" s="145"/>
      <c r="WJO7" s="145"/>
      <c r="WJP7" s="145"/>
      <c r="WJQ7" s="145"/>
      <c r="WJR7" s="145"/>
      <c r="WJS7" s="145"/>
      <c r="WJT7" s="145"/>
      <c r="WJU7" s="145"/>
      <c r="WJV7" s="145"/>
      <c r="WJW7" s="145"/>
      <c r="WJX7" s="145"/>
      <c r="WJY7" s="145"/>
      <c r="WJZ7" s="145"/>
      <c r="WKA7" s="145"/>
      <c r="WKB7" s="145"/>
      <c r="WKC7" s="145"/>
      <c r="WKD7" s="145"/>
      <c r="WKE7" s="145"/>
      <c r="WKF7" s="145"/>
      <c r="WKG7" s="145"/>
      <c r="WKH7" s="145"/>
      <c r="WKI7" s="145"/>
      <c r="WKJ7" s="145"/>
      <c r="WKK7" s="145"/>
      <c r="WKL7" s="145"/>
      <c r="WKM7" s="145"/>
      <c r="WKN7" s="145"/>
      <c r="WKO7" s="145"/>
      <c r="WKP7" s="145"/>
      <c r="WKQ7" s="145"/>
      <c r="WKR7" s="145"/>
      <c r="WKS7" s="145"/>
      <c r="WKT7" s="145"/>
      <c r="WKU7" s="145"/>
      <c r="WKV7" s="145"/>
      <c r="WKW7" s="145"/>
      <c r="WKX7" s="145"/>
      <c r="WKY7" s="145"/>
      <c r="WKZ7" s="145"/>
      <c r="WLA7" s="145"/>
      <c r="WLB7" s="145"/>
      <c r="WLC7" s="145"/>
      <c r="WLD7" s="145"/>
      <c r="WLE7" s="145"/>
      <c r="WLF7" s="145"/>
      <c r="WLG7" s="145"/>
      <c r="WLH7" s="145"/>
      <c r="WLI7" s="145"/>
      <c r="WLJ7" s="145"/>
      <c r="WLK7" s="145"/>
      <c r="WLL7" s="145"/>
      <c r="WLM7" s="145"/>
      <c r="WLN7" s="145"/>
      <c r="WLO7" s="145"/>
      <c r="WLP7" s="145"/>
      <c r="WLQ7" s="145"/>
      <c r="WLR7" s="145"/>
      <c r="WLS7" s="145"/>
      <c r="WLT7" s="145"/>
      <c r="WLU7" s="145"/>
      <c r="WLV7" s="145"/>
      <c r="WLW7" s="145"/>
      <c r="WLX7" s="145"/>
      <c r="WLY7" s="145"/>
      <c r="WLZ7" s="145"/>
      <c r="WMA7" s="145"/>
      <c r="WMB7" s="145"/>
      <c r="WMC7" s="145"/>
      <c r="WMD7" s="145"/>
      <c r="WME7" s="145"/>
      <c r="WMF7" s="145"/>
      <c r="WMG7" s="145"/>
      <c r="WMH7" s="145"/>
      <c r="WMI7" s="145"/>
      <c r="WMJ7" s="145"/>
      <c r="WMK7" s="145"/>
      <c r="WML7" s="145"/>
      <c r="WMM7" s="145"/>
      <c r="WMN7" s="145"/>
      <c r="WMO7" s="145"/>
      <c r="WMP7" s="145"/>
      <c r="WMQ7" s="145"/>
      <c r="WMR7" s="145"/>
      <c r="WMS7" s="145"/>
      <c r="WMT7" s="145"/>
      <c r="WMU7" s="145"/>
      <c r="WMV7" s="145"/>
      <c r="WMW7" s="145"/>
      <c r="WMX7" s="145"/>
      <c r="WMY7" s="145"/>
      <c r="WMZ7" s="145"/>
      <c r="WNA7" s="145"/>
      <c r="WNB7" s="145"/>
      <c r="WNC7" s="145"/>
      <c r="WND7" s="145"/>
      <c r="WNE7" s="145"/>
      <c r="WNF7" s="145"/>
      <c r="WNG7" s="145"/>
      <c r="WNH7" s="145"/>
      <c r="WNI7" s="145"/>
      <c r="WNJ7" s="145"/>
      <c r="WNK7" s="145"/>
      <c r="WNL7" s="145"/>
      <c r="WNM7" s="145"/>
      <c r="WNN7" s="145"/>
      <c r="WNO7" s="145"/>
      <c r="WNP7" s="145"/>
      <c r="WNQ7" s="145"/>
      <c r="WNR7" s="145"/>
      <c r="WNS7" s="145"/>
      <c r="WNT7" s="145"/>
      <c r="WNU7" s="145"/>
      <c r="WNV7" s="145"/>
      <c r="WNW7" s="145"/>
      <c r="WNX7" s="145"/>
      <c r="WNY7" s="145"/>
      <c r="WNZ7" s="145"/>
      <c r="WOA7" s="145"/>
      <c r="WOB7" s="145"/>
      <c r="WOC7" s="145"/>
      <c r="WOD7" s="145"/>
      <c r="WOE7" s="145"/>
      <c r="WOF7" s="145"/>
      <c r="WOG7" s="145"/>
      <c r="WOH7" s="145"/>
      <c r="WOI7" s="145"/>
      <c r="WOJ7" s="145"/>
      <c r="WOK7" s="145"/>
      <c r="WOL7" s="145"/>
      <c r="WOM7" s="145"/>
      <c r="WON7" s="145"/>
      <c r="WOO7" s="145"/>
      <c r="WOP7" s="145"/>
      <c r="WOQ7" s="145"/>
      <c r="WOR7" s="145"/>
      <c r="WOS7" s="145"/>
      <c r="WOT7" s="145"/>
      <c r="WOU7" s="145"/>
      <c r="WOV7" s="145"/>
      <c r="WOW7" s="145"/>
      <c r="WOX7" s="145"/>
      <c r="WOY7" s="145"/>
      <c r="WOZ7" s="145"/>
      <c r="WPA7" s="145"/>
      <c r="WPB7" s="145"/>
      <c r="WPC7" s="145"/>
      <c r="WPD7" s="145"/>
      <c r="WPE7" s="145"/>
      <c r="WPF7" s="145"/>
      <c r="WPG7" s="145"/>
      <c r="WPH7" s="145"/>
      <c r="WPI7" s="145"/>
      <c r="WPJ7" s="145"/>
      <c r="WPK7" s="145"/>
      <c r="WPL7" s="145"/>
      <c r="WPM7" s="145"/>
      <c r="WPN7" s="145"/>
      <c r="WPO7" s="145"/>
      <c r="WPP7" s="145"/>
      <c r="WPQ7" s="145"/>
      <c r="WPR7" s="145"/>
      <c r="WPS7" s="145"/>
      <c r="WPT7" s="145"/>
      <c r="WPU7" s="145"/>
      <c r="WPV7" s="145"/>
      <c r="WPW7" s="145"/>
      <c r="WPX7" s="145"/>
      <c r="WPY7" s="145"/>
      <c r="WPZ7" s="145"/>
      <c r="WQA7" s="145"/>
      <c r="WQB7" s="145"/>
      <c r="WQC7" s="145"/>
      <c r="WQD7" s="145"/>
      <c r="WQE7" s="145"/>
      <c r="WQF7" s="145"/>
      <c r="WQG7" s="145"/>
      <c r="WQH7" s="145"/>
      <c r="WQI7" s="145"/>
      <c r="WQJ7" s="145"/>
      <c r="WQK7" s="145"/>
      <c r="WQL7" s="145"/>
      <c r="WQM7" s="145"/>
      <c r="WQN7" s="145"/>
      <c r="WQO7" s="145"/>
      <c r="WQP7" s="145"/>
      <c r="WQQ7" s="145"/>
      <c r="WQR7" s="145"/>
      <c r="WQS7" s="145"/>
      <c r="WQT7" s="145"/>
      <c r="WQU7" s="145"/>
      <c r="WQV7" s="145"/>
      <c r="WQW7" s="145"/>
      <c r="WQX7" s="145"/>
      <c r="WQY7" s="145"/>
      <c r="WQZ7" s="145"/>
      <c r="WRA7" s="145"/>
      <c r="WRB7" s="145"/>
      <c r="WRC7" s="145"/>
      <c r="WRD7" s="145"/>
      <c r="WRE7" s="145"/>
      <c r="WRF7" s="145"/>
      <c r="WRG7" s="145"/>
      <c r="WRH7" s="145"/>
      <c r="WRI7" s="145"/>
      <c r="WRJ7" s="145"/>
      <c r="WRK7" s="145"/>
      <c r="WRL7" s="145"/>
      <c r="WRM7" s="145"/>
      <c r="WRN7" s="145"/>
      <c r="WRO7" s="145"/>
      <c r="WRP7" s="145"/>
      <c r="WRQ7" s="145"/>
      <c r="WRR7" s="145"/>
      <c r="WRS7" s="145"/>
      <c r="WRT7" s="145"/>
      <c r="WRU7" s="145"/>
      <c r="WRV7" s="145"/>
      <c r="WRW7" s="145"/>
      <c r="WRX7" s="145"/>
      <c r="WRY7" s="145"/>
      <c r="WRZ7" s="145"/>
      <c r="WSA7" s="145"/>
      <c r="WSB7" s="145"/>
      <c r="WSC7" s="145"/>
      <c r="WSD7" s="145"/>
      <c r="WSE7" s="145"/>
      <c r="WSF7" s="145"/>
      <c r="WSG7" s="145"/>
      <c r="WSH7" s="145"/>
      <c r="WSI7" s="145"/>
      <c r="WSJ7" s="145"/>
      <c r="WSK7" s="145"/>
      <c r="WSL7" s="145"/>
      <c r="WSM7" s="145"/>
      <c r="WSN7" s="145"/>
      <c r="WSO7" s="145"/>
      <c r="WSP7" s="145"/>
      <c r="WSQ7" s="145"/>
      <c r="WSR7" s="145"/>
      <c r="WSS7" s="145"/>
      <c r="WST7" s="145"/>
      <c r="WSU7" s="145"/>
      <c r="WSV7" s="145"/>
      <c r="WSW7" s="145"/>
      <c r="WSX7" s="145"/>
      <c r="WSY7" s="145"/>
      <c r="WSZ7" s="145"/>
      <c r="WTA7" s="145"/>
      <c r="WTB7" s="145"/>
      <c r="WTC7" s="145"/>
      <c r="WTD7" s="145"/>
      <c r="WTE7" s="145"/>
      <c r="WTF7" s="145"/>
      <c r="WTG7" s="145"/>
      <c r="WTH7" s="145"/>
      <c r="WTI7" s="145"/>
      <c r="WTJ7" s="145"/>
      <c r="WTK7" s="145"/>
      <c r="WTL7" s="145"/>
      <c r="WTM7" s="145"/>
      <c r="WTN7" s="145"/>
      <c r="WTO7" s="145"/>
      <c r="WTP7" s="145"/>
      <c r="WTQ7" s="145"/>
      <c r="WTR7" s="145"/>
      <c r="WTS7" s="145"/>
      <c r="WTT7" s="145"/>
      <c r="WTU7" s="145"/>
      <c r="WTV7" s="145"/>
      <c r="WTW7" s="145"/>
      <c r="WTX7" s="145"/>
      <c r="WTY7" s="145"/>
      <c r="WTZ7" s="145"/>
      <c r="WUA7" s="145"/>
      <c r="WUB7" s="145"/>
      <c r="WUC7" s="145"/>
      <c r="WUD7" s="145"/>
      <c r="WUE7" s="145"/>
      <c r="WUF7" s="145"/>
      <c r="WUG7" s="145"/>
      <c r="WUH7" s="145"/>
      <c r="WUI7" s="145"/>
      <c r="WUJ7" s="145"/>
      <c r="WUK7" s="145"/>
      <c r="WUL7" s="145"/>
      <c r="WUM7" s="145"/>
      <c r="WUN7" s="145"/>
      <c r="WUO7" s="145"/>
      <c r="WUP7" s="145"/>
      <c r="WUQ7" s="145"/>
      <c r="WUR7" s="145"/>
      <c r="WUS7" s="145"/>
      <c r="WUT7" s="145"/>
      <c r="WUU7" s="145"/>
      <c r="WUV7" s="145"/>
      <c r="WUW7" s="145"/>
      <c r="WUX7" s="145"/>
      <c r="WUY7" s="145"/>
      <c r="WUZ7" s="145"/>
      <c r="WVA7" s="145"/>
      <c r="WVB7" s="145"/>
      <c r="WVC7" s="145"/>
      <c r="WVD7" s="145"/>
      <c r="WVE7" s="145"/>
      <c r="WVF7" s="145"/>
      <c r="WVG7" s="145"/>
      <c r="WVH7" s="145"/>
      <c r="WVI7" s="145"/>
      <c r="WVJ7" s="145"/>
      <c r="WVK7" s="145"/>
      <c r="WVL7" s="145"/>
      <c r="WVM7" s="145"/>
      <c r="WVN7" s="145"/>
      <c r="WVO7" s="145"/>
      <c r="WVP7" s="145"/>
      <c r="WVQ7" s="145"/>
      <c r="WVR7" s="145"/>
      <c r="WVS7" s="145"/>
      <c r="WVT7" s="145"/>
      <c r="WVU7" s="145"/>
      <c r="WVV7" s="145"/>
      <c r="WVW7" s="145"/>
      <c r="WVX7" s="145"/>
      <c r="WVY7" s="145"/>
      <c r="WVZ7" s="145"/>
      <c r="WWA7" s="145"/>
      <c r="WWB7" s="145"/>
      <c r="WWC7" s="145"/>
      <c r="WWD7" s="145"/>
      <c r="WWE7" s="145"/>
      <c r="WWF7" s="145"/>
      <c r="WWG7" s="145"/>
      <c r="WWH7" s="145"/>
      <c r="WWI7" s="145"/>
      <c r="WWJ7" s="145"/>
      <c r="WWK7" s="145"/>
      <c r="WWL7" s="145"/>
      <c r="WWM7" s="145"/>
      <c r="WWN7" s="145"/>
      <c r="WWO7" s="145"/>
    </row>
    <row r="8" spans="1:16161" s="171" customFormat="1" ht="45.75" customHeight="1">
      <c r="A8" s="165">
        <v>2</v>
      </c>
      <c r="B8" s="545" t="s">
        <v>190</v>
      </c>
      <c r="C8" s="546" t="s">
        <v>397</v>
      </c>
      <c r="D8" s="547">
        <v>55</v>
      </c>
      <c r="E8" s="547"/>
      <c r="F8" s="548" t="s">
        <v>220</v>
      </c>
      <c r="G8" s="547" t="s">
        <v>161</v>
      </c>
      <c r="H8" s="558">
        <v>2127400</v>
      </c>
      <c r="I8" s="539" t="s">
        <v>207</v>
      </c>
      <c r="J8" s="166">
        <f t="shared" si="0"/>
        <v>244651</v>
      </c>
      <c r="K8" s="323" t="s">
        <v>213</v>
      </c>
      <c r="L8" s="166">
        <f t="shared" si="1"/>
        <v>63822</v>
      </c>
      <c r="M8" s="323" t="s">
        <v>210</v>
      </c>
      <c r="N8" s="166">
        <f t="shared" si="2"/>
        <v>42548</v>
      </c>
      <c r="O8" s="323" t="s">
        <v>56</v>
      </c>
      <c r="P8" s="166">
        <f t="shared" si="3"/>
        <v>0</v>
      </c>
      <c r="Q8" s="167">
        <f t="shared" si="4"/>
        <v>10637</v>
      </c>
      <c r="R8" s="167">
        <f t="shared" ref="R8:R71" si="5">IF(I8="V.Tân",H8*0.1375,IF(I8="nguyện",H8*0.1375,IF(I8="TOẢN",H8*0.1375,IF(I8="TUẤN",H8*0.1375,H8*0.17))))</f>
        <v>361658</v>
      </c>
      <c r="S8" s="172"/>
      <c r="T8" s="172"/>
      <c r="U8" s="172"/>
      <c r="V8" s="172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45"/>
      <c r="DM8" s="145"/>
      <c r="DN8" s="145"/>
      <c r="DO8" s="145"/>
      <c r="DP8" s="145"/>
      <c r="DQ8" s="145"/>
      <c r="DR8" s="145"/>
      <c r="DS8" s="145"/>
      <c r="DT8" s="145"/>
      <c r="DU8" s="145"/>
      <c r="DV8" s="145"/>
      <c r="DW8" s="145"/>
      <c r="DX8" s="145"/>
      <c r="DY8" s="145"/>
      <c r="DZ8" s="145"/>
      <c r="EA8" s="145"/>
      <c r="EB8" s="145"/>
      <c r="EC8" s="145"/>
      <c r="ED8" s="145"/>
      <c r="EE8" s="145"/>
      <c r="EF8" s="145"/>
      <c r="EG8" s="145"/>
      <c r="EH8" s="145"/>
      <c r="EI8" s="145"/>
      <c r="EJ8" s="145"/>
      <c r="EK8" s="145"/>
      <c r="EL8" s="145"/>
      <c r="EM8" s="145"/>
      <c r="EN8" s="145"/>
      <c r="EO8" s="145"/>
      <c r="EP8" s="145"/>
      <c r="EQ8" s="145"/>
      <c r="ER8" s="145"/>
      <c r="ES8" s="145"/>
      <c r="ET8" s="145"/>
      <c r="EU8" s="145"/>
      <c r="EV8" s="145"/>
      <c r="EW8" s="145"/>
      <c r="EX8" s="145"/>
      <c r="EY8" s="145"/>
      <c r="EZ8" s="145"/>
      <c r="FA8" s="145"/>
      <c r="FB8" s="145"/>
      <c r="FC8" s="145"/>
      <c r="FD8" s="145"/>
      <c r="FE8" s="145"/>
      <c r="FF8" s="145"/>
      <c r="FG8" s="145"/>
      <c r="FH8" s="145"/>
      <c r="FI8" s="145"/>
      <c r="FJ8" s="145"/>
      <c r="FK8" s="145"/>
      <c r="FL8" s="145"/>
      <c r="FM8" s="145"/>
      <c r="FN8" s="145"/>
      <c r="FO8" s="145"/>
      <c r="FP8" s="145"/>
      <c r="FQ8" s="145"/>
      <c r="FR8" s="145"/>
      <c r="FS8" s="145"/>
      <c r="FT8" s="145"/>
      <c r="FU8" s="145"/>
      <c r="FV8" s="145"/>
      <c r="FW8" s="145"/>
      <c r="FX8" s="145"/>
      <c r="FY8" s="145"/>
      <c r="FZ8" s="145"/>
      <c r="GA8" s="145"/>
      <c r="GB8" s="145"/>
      <c r="GC8" s="145"/>
      <c r="GD8" s="145"/>
      <c r="GE8" s="145"/>
      <c r="GF8" s="145"/>
      <c r="GG8" s="145"/>
      <c r="GH8" s="145"/>
      <c r="GI8" s="145"/>
      <c r="GJ8" s="145"/>
      <c r="GK8" s="145"/>
      <c r="GL8" s="145"/>
      <c r="GM8" s="145"/>
      <c r="GN8" s="145"/>
      <c r="GO8" s="145"/>
      <c r="GP8" s="145"/>
      <c r="GQ8" s="145"/>
      <c r="GR8" s="145"/>
      <c r="GS8" s="145"/>
      <c r="GT8" s="145"/>
      <c r="GU8" s="145"/>
      <c r="GV8" s="145"/>
      <c r="GW8" s="145"/>
      <c r="GX8" s="145"/>
      <c r="GY8" s="145"/>
      <c r="GZ8" s="145"/>
      <c r="HA8" s="145"/>
      <c r="HB8" s="145"/>
      <c r="HC8" s="145"/>
      <c r="HD8" s="145"/>
      <c r="HE8" s="145"/>
      <c r="HF8" s="145"/>
      <c r="HG8" s="145"/>
      <c r="HH8" s="145"/>
      <c r="HI8" s="145"/>
      <c r="HJ8" s="145"/>
      <c r="HK8" s="145"/>
      <c r="HL8" s="145"/>
      <c r="HM8" s="145"/>
      <c r="HN8" s="145"/>
      <c r="HO8" s="145"/>
      <c r="HP8" s="145"/>
      <c r="HQ8" s="145"/>
      <c r="HR8" s="145"/>
      <c r="HS8" s="145"/>
      <c r="HT8" s="145"/>
      <c r="HU8" s="145"/>
      <c r="HV8" s="145"/>
      <c r="HW8" s="145"/>
      <c r="HX8" s="145"/>
      <c r="HY8" s="145"/>
      <c r="HZ8" s="145"/>
      <c r="IA8" s="145"/>
      <c r="IB8" s="145"/>
      <c r="IC8" s="145"/>
      <c r="ID8" s="145"/>
      <c r="IE8" s="145"/>
      <c r="IF8" s="145"/>
      <c r="IG8" s="145"/>
      <c r="IH8" s="145"/>
      <c r="II8" s="145"/>
      <c r="IJ8" s="145"/>
      <c r="IK8" s="145"/>
      <c r="IL8" s="145"/>
      <c r="IM8" s="145"/>
      <c r="IN8" s="145"/>
      <c r="IO8" s="145"/>
      <c r="IP8" s="145"/>
      <c r="IQ8" s="145"/>
      <c r="IR8" s="145"/>
      <c r="IS8" s="145"/>
      <c r="IT8" s="145"/>
      <c r="IU8" s="145"/>
      <c r="IV8" s="145"/>
      <c r="IW8" s="145"/>
      <c r="IX8" s="145"/>
      <c r="IY8" s="145"/>
      <c r="IZ8" s="145"/>
      <c r="JA8" s="145"/>
      <c r="JB8" s="145"/>
      <c r="JC8" s="145"/>
      <c r="JD8" s="145"/>
      <c r="JE8" s="145"/>
      <c r="JF8" s="145"/>
      <c r="JG8" s="145"/>
      <c r="JH8" s="145"/>
      <c r="JI8" s="145"/>
      <c r="JJ8" s="145"/>
      <c r="JK8" s="145"/>
      <c r="JL8" s="145"/>
      <c r="JM8" s="145"/>
      <c r="JN8" s="145"/>
      <c r="JO8" s="145"/>
      <c r="JP8" s="145"/>
      <c r="JQ8" s="145"/>
      <c r="JR8" s="145"/>
      <c r="JS8" s="145"/>
      <c r="JT8" s="145"/>
      <c r="JU8" s="145"/>
      <c r="JV8" s="145"/>
      <c r="JW8" s="145"/>
      <c r="JX8" s="145"/>
      <c r="JY8" s="145"/>
      <c r="JZ8" s="145"/>
      <c r="KA8" s="145"/>
      <c r="KB8" s="145"/>
      <c r="KC8" s="145"/>
      <c r="KD8" s="145"/>
      <c r="KE8" s="145"/>
      <c r="KF8" s="145"/>
      <c r="KG8" s="145"/>
      <c r="KH8" s="145"/>
      <c r="KI8" s="145"/>
      <c r="KJ8" s="145"/>
      <c r="KK8" s="145"/>
      <c r="KL8" s="145"/>
      <c r="KM8" s="145"/>
      <c r="KN8" s="145"/>
      <c r="KO8" s="145"/>
      <c r="KP8" s="145"/>
      <c r="KQ8" s="145"/>
      <c r="KR8" s="145"/>
      <c r="KS8" s="145"/>
      <c r="KT8" s="145"/>
      <c r="KU8" s="145"/>
      <c r="KV8" s="145"/>
      <c r="KW8" s="145"/>
      <c r="KX8" s="145"/>
      <c r="KY8" s="145"/>
      <c r="KZ8" s="145"/>
      <c r="LA8" s="145"/>
      <c r="LB8" s="145"/>
      <c r="LC8" s="145"/>
      <c r="LD8" s="145"/>
      <c r="LE8" s="145"/>
      <c r="LF8" s="145"/>
      <c r="LG8" s="145"/>
      <c r="LH8" s="145"/>
      <c r="LI8" s="145"/>
      <c r="LJ8" s="145"/>
      <c r="LK8" s="145"/>
      <c r="LL8" s="145"/>
      <c r="LM8" s="145"/>
      <c r="LN8" s="145"/>
      <c r="LO8" s="145"/>
      <c r="LP8" s="145"/>
      <c r="LQ8" s="145"/>
      <c r="LR8" s="145"/>
      <c r="LS8" s="145"/>
      <c r="LT8" s="145"/>
      <c r="LU8" s="145"/>
      <c r="LV8" s="145"/>
      <c r="LW8" s="145"/>
      <c r="LX8" s="145"/>
      <c r="LY8" s="145"/>
      <c r="LZ8" s="145"/>
      <c r="MA8" s="145"/>
      <c r="MB8" s="145"/>
      <c r="MC8" s="145"/>
      <c r="MD8" s="145"/>
      <c r="ME8" s="145"/>
      <c r="MF8" s="145"/>
      <c r="MG8" s="145"/>
      <c r="MH8" s="145"/>
      <c r="MI8" s="145"/>
      <c r="MJ8" s="145"/>
      <c r="MK8" s="145"/>
      <c r="ML8" s="145"/>
      <c r="MM8" s="145"/>
      <c r="MN8" s="145"/>
      <c r="MO8" s="145"/>
      <c r="MP8" s="145"/>
      <c r="MQ8" s="145"/>
      <c r="MR8" s="145"/>
      <c r="MS8" s="145"/>
      <c r="MT8" s="145"/>
      <c r="MU8" s="145"/>
      <c r="MV8" s="145"/>
      <c r="MW8" s="145"/>
      <c r="MX8" s="145"/>
      <c r="MY8" s="145"/>
      <c r="MZ8" s="145"/>
      <c r="NA8" s="145"/>
      <c r="NB8" s="145"/>
      <c r="NC8" s="145"/>
      <c r="ND8" s="145"/>
      <c r="NE8" s="145"/>
      <c r="NF8" s="145"/>
      <c r="NG8" s="145"/>
      <c r="NH8" s="145"/>
      <c r="NI8" s="145"/>
      <c r="NJ8" s="145"/>
      <c r="NK8" s="145"/>
      <c r="NL8" s="145"/>
      <c r="NM8" s="145"/>
      <c r="NN8" s="145"/>
      <c r="NO8" s="145"/>
      <c r="NP8" s="145"/>
      <c r="NQ8" s="145"/>
      <c r="NR8" s="145"/>
      <c r="NS8" s="145"/>
      <c r="NT8" s="145"/>
      <c r="NU8" s="145"/>
      <c r="NV8" s="145"/>
      <c r="NW8" s="145"/>
      <c r="NX8" s="145"/>
      <c r="NY8" s="145"/>
      <c r="NZ8" s="145"/>
      <c r="OA8" s="145"/>
      <c r="OB8" s="145"/>
      <c r="OC8" s="145"/>
      <c r="OD8" s="145"/>
      <c r="OE8" s="145"/>
      <c r="OF8" s="145"/>
      <c r="OG8" s="145"/>
      <c r="OH8" s="145"/>
      <c r="OI8" s="145"/>
      <c r="OJ8" s="145"/>
      <c r="OK8" s="145"/>
      <c r="OL8" s="145"/>
      <c r="OM8" s="145"/>
      <c r="ON8" s="145"/>
      <c r="OO8" s="145"/>
      <c r="OP8" s="145"/>
      <c r="OQ8" s="145"/>
      <c r="OR8" s="145"/>
      <c r="OS8" s="145"/>
      <c r="OT8" s="145"/>
      <c r="OU8" s="145"/>
      <c r="OV8" s="145"/>
      <c r="OW8" s="145"/>
      <c r="OX8" s="145"/>
      <c r="OY8" s="145"/>
      <c r="OZ8" s="145"/>
      <c r="PA8" s="145"/>
      <c r="PB8" s="145"/>
      <c r="PC8" s="145"/>
      <c r="PD8" s="145"/>
      <c r="PE8" s="145"/>
      <c r="PF8" s="145"/>
      <c r="PG8" s="145"/>
      <c r="PH8" s="145"/>
      <c r="PI8" s="145"/>
      <c r="PJ8" s="145"/>
      <c r="PK8" s="145"/>
      <c r="PL8" s="145"/>
      <c r="PM8" s="145"/>
      <c r="PN8" s="145"/>
      <c r="PO8" s="145"/>
      <c r="PP8" s="145"/>
      <c r="PQ8" s="145"/>
      <c r="PR8" s="145"/>
      <c r="PS8" s="145"/>
      <c r="PT8" s="145"/>
      <c r="PU8" s="145"/>
      <c r="PV8" s="145"/>
      <c r="PW8" s="145"/>
      <c r="PX8" s="145"/>
      <c r="PY8" s="145"/>
      <c r="PZ8" s="145"/>
      <c r="QA8" s="145"/>
      <c r="QB8" s="145"/>
      <c r="QC8" s="145"/>
      <c r="QD8" s="145"/>
      <c r="QE8" s="145"/>
      <c r="QF8" s="145"/>
      <c r="QG8" s="145"/>
      <c r="QH8" s="145"/>
      <c r="QI8" s="145"/>
      <c r="QJ8" s="145"/>
      <c r="QK8" s="145"/>
      <c r="QL8" s="145"/>
      <c r="QM8" s="145"/>
      <c r="QN8" s="145"/>
      <c r="QO8" s="145"/>
      <c r="QP8" s="145"/>
      <c r="QQ8" s="145"/>
      <c r="QR8" s="145"/>
      <c r="QS8" s="145"/>
      <c r="QT8" s="145"/>
      <c r="QU8" s="145"/>
      <c r="QV8" s="145"/>
      <c r="QW8" s="145"/>
      <c r="QX8" s="145"/>
      <c r="QY8" s="145"/>
      <c r="QZ8" s="145"/>
      <c r="RA8" s="145"/>
      <c r="RB8" s="145"/>
      <c r="RC8" s="145"/>
      <c r="RD8" s="145"/>
      <c r="RE8" s="145"/>
      <c r="RF8" s="145"/>
      <c r="RG8" s="145"/>
      <c r="RH8" s="145"/>
      <c r="RI8" s="145"/>
      <c r="RJ8" s="145"/>
      <c r="RK8" s="145"/>
      <c r="RL8" s="145"/>
      <c r="RM8" s="145"/>
      <c r="RN8" s="145"/>
      <c r="RO8" s="145"/>
      <c r="RP8" s="145"/>
      <c r="RQ8" s="145"/>
      <c r="RR8" s="145"/>
      <c r="RS8" s="145"/>
      <c r="RT8" s="145"/>
      <c r="RU8" s="145"/>
      <c r="RV8" s="145"/>
      <c r="RW8" s="145"/>
      <c r="RX8" s="145"/>
      <c r="RY8" s="145"/>
      <c r="RZ8" s="145"/>
      <c r="SA8" s="145"/>
      <c r="SB8" s="145"/>
      <c r="SC8" s="145"/>
      <c r="SD8" s="145"/>
      <c r="SE8" s="145"/>
      <c r="SF8" s="145"/>
      <c r="SG8" s="145"/>
      <c r="SH8" s="145"/>
      <c r="SI8" s="145"/>
      <c r="SJ8" s="145"/>
      <c r="SK8" s="145"/>
      <c r="SL8" s="145"/>
      <c r="SM8" s="145"/>
      <c r="SN8" s="145"/>
      <c r="SO8" s="145"/>
      <c r="SP8" s="145"/>
      <c r="SQ8" s="145"/>
      <c r="SR8" s="145"/>
      <c r="SS8" s="145"/>
      <c r="ST8" s="145"/>
      <c r="SU8" s="145"/>
      <c r="SV8" s="145"/>
      <c r="SW8" s="145"/>
      <c r="SX8" s="145"/>
      <c r="SY8" s="145"/>
      <c r="SZ8" s="145"/>
      <c r="TA8" s="145"/>
      <c r="TB8" s="145"/>
      <c r="TC8" s="145"/>
      <c r="TD8" s="145"/>
      <c r="TE8" s="145"/>
      <c r="TF8" s="145"/>
      <c r="TG8" s="145"/>
      <c r="TH8" s="145"/>
      <c r="TI8" s="145"/>
      <c r="TJ8" s="145"/>
      <c r="TK8" s="145"/>
      <c r="TL8" s="145"/>
      <c r="TM8" s="145"/>
      <c r="TN8" s="145"/>
      <c r="TO8" s="145"/>
      <c r="TP8" s="145"/>
      <c r="TQ8" s="145"/>
      <c r="TR8" s="145"/>
      <c r="TS8" s="145"/>
      <c r="TT8" s="145"/>
      <c r="TU8" s="145"/>
      <c r="TV8" s="145"/>
      <c r="TW8" s="145"/>
      <c r="TX8" s="145"/>
      <c r="TY8" s="145"/>
      <c r="TZ8" s="145"/>
      <c r="UA8" s="145"/>
      <c r="UB8" s="145"/>
      <c r="UC8" s="145"/>
      <c r="UD8" s="145"/>
      <c r="UE8" s="145"/>
      <c r="UF8" s="145"/>
      <c r="UG8" s="145"/>
      <c r="UH8" s="145"/>
      <c r="UI8" s="145"/>
      <c r="UJ8" s="145"/>
      <c r="UK8" s="145"/>
      <c r="UL8" s="145"/>
      <c r="UM8" s="145"/>
      <c r="UN8" s="145"/>
      <c r="UO8" s="145"/>
      <c r="UP8" s="145"/>
      <c r="UQ8" s="145"/>
      <c r="UR8" s="145"/>
      <c r="US8" s="145"/>
      <c r="UT8" s="145"/>
      <c r="UU8" s="145"/>
      <c r="UV8" s="145"/>
      <c r="UW8" s="145"/>
      <c r="UX8" s="145"/>
      <c r="UY8" s="145"/>
      <c r="UZ8" s="145"/>
      <c r="VA8" s="145"/>
      <c r="VB8" s="145"/>
      <c r="VC8" s="145"/>
      <c r="VD8" s="145"/>
      <c r="VE8" s="145"/>
      <c r="VF8" s="145"/>
      <c r="VG8" s="145"/>
      <c r="VH8" s="145"/>
      <c r="VI8" s="145"/>
      <c r="VJ8" s="145"/>
      <c r="VK8" s="145"/>
      <c r="VL8" s="145"/>
      <c r="VM8" s="145"/>
      <c r="VN8" s="145"/>
      <c r="VO8" s="145"/>
      <c r="VP8" s="145"/>
      <c r="VQ8" s="145"/>
      <c r="VR8" s="145"/>
      <c r="VS8" s="145"/>
      <c r="VT8" s="145"/>
      <c r="VU8" s="145"/>
      <c r="VV8" s="145"/>
      <c r="VW8" s="145"/>
      <c r="VX8" s="145"/>
      <c r="VY8" s="145"/>
      <c r="VZ8" s="145"/>
      <c r="WA8" s="145"/>
      <c r="WB8" s="145"/>
      <c r="WC8" s="145"/>
      <c r="WD8" s="145"/>
      <c r="WE8" s="145"/>
      <c r="WF8" s="145"/>
      <c r="WG8" s="145"/>
      <c r="WH8" s="145"/>
      <c r="WI8" s="145"/>
      <c r="WJ8" s="145"/>
      <c r="WK8" s="145"/>
      <c r="WL8" s="145"/>
      <c r="WM8" s="145"/>
      <c r="WN8" s="145"/>
      <c r="WO8" s="145"/>
      <c r="WP8" s="145"/>
      <c r="WQ8" s="145"/>
      <c r="WR8" s="145"/>
      <c r="WS8" s="145"/>
      <c r="WT8" s="145"/>
      <c r="WU8" s="145"/>
      <c r="WV8" s="145"/>
      <c r="WW8" s="145"/>
      <c r="WX8" s="145"/>
      <c r="WY8" s="145"/>
      <c r="WZ8" s="145"/>
      <c r="XA8" s="145"/>
      <c r="XB8" s="145"/>
      <c r="XC8" s="145"/>
      <c r="XD8" s="145"/>
      <c r="XE8" s="145"/>
      <c r="XF8" s="145"/>
      <c r="XG8" s="145"/>
      <c r="XH8" s="145"/>
      <c r="XI8" s="145"/>
      <c r="XJ8" s="145"/>
      <c r="XK8" s="145"/>
      <c r="XL8" s="145"/>
      <c r="XM8" s="145"/>
      <c r="XN8" s="145"/>
      <c r="XO8" s="145"/>
      <c r="XP8" s="145"/>
      <c r="XQ8" s="145"/>
      <c r="XR8" s="145"/>
      <c r="XS8" s="145"/>
      <c r="XT8" s="145"/>
      <c r="XU8" s="145"/>
      <c r="XV8" s="145"/>
      <c r="XW8" s="145"/>
      <c r="XX8" s="145"/>
      <c r="XY8" s="145"/>
      <c r="XZ8" s="145"/>
      <c r="YA8" s="145"/>
      <c r="YB8" s="145"/>
      <c r="YC8" s="145"/>
      <c r="YD8" s="145"/>
      <c r="YE8" s="145"/>
      <c r="YF8" s="145"/>
      <c r="YG8" s="145"/>
      <c r="YH8" s="145"/>
      <c r="YI8" s="145"/>
      <c r="YJ8" s="145"/>
      <c r="YK8" s="145"/>
      <c r="YL8" s="145"/>
      <c r="YM8" s="145"/>
      <c r="YN8" s="145"/>
      <c r="YO8" s="145"/>
      <c r="YP8" s="145"/>
      <c r="YQ8" s="145"/>
      <c r="YR8" s="145"/>
      <c r="YS8" s="145"/>
      <c r="YT8" s="145"/>
      <c r="YU8" s="145"/>
      <c r="YV8" s="145"/>
      <c r="YW8" s="145"/>
      <c r="YX8" s="145"/>
      <c r="YY8" s="145"/>
      <c r="YZ8" s="145"/>
      <c r="ZA8" s="145"/>
      <c r="ZB8" s="145"/>
      <c r="ZC8" s="145"/>
      <c r="ZD8" s="145"/>
      <c r="ZE8" s="145"/>
      <c r="ZF8" s="145"/>
      <c r="ZG8" s="145"/>
      <c r="ZH8" s="145"/>
      <c r="ZI8" s="145"/>
      <c r="ZJ8" s="145"/>
      <c r="ZK8" s="145"/>
      <c r="ZL8" s="145"/>
      <c r="ZM8" s="145"/>
      <c r="ZN8" s="145"/>
      <c r="ZO8" s="145"/>
      <c r="ZP8" s="145"/>
      <c r="ZQ8" s="145"/>
      <c r="ZR8" s="145"/>
      <c r="ZS8" s="145"/>
      <c r="ZT8" s="145"/>
      <c r="ZU8" s="145"/>
      <c r="ZV8" s="145"/>
      <c r="ZW8" s="145"/>
      <c r="ZX8" s="145"/>
      <c r="ZY8" s="145"/>
      <c r="ZZ8" s="145"/>
      <c r="AAA8" s="145"/>
      <c r="AAB8" s="145"/>
      <c r="AAC8" s="145"/>
      <c r="AAD8" s="145"/>
      <c r="AAE8" s="145"/>
      <c r="AAF8" s="145"/>
      <c r="AAG8" s="145"/>
      <c r="AAH8" s="145"/>
      <c r="AAI8" s="145"/>
      <c r="AAJ8" s="145"/>
      <c r="AAK8" s="145"/>
      <c r="AAL8" s="145"/>
      <c r="AAM8" s="145"/>
      <c r="AAN8" s="145"/>
      <c r="AAO8" s="145"/>
      <c r="AAP8" s="145"/>
      <c r="AAQ8" s="145"/>
      <c r="AAR8" s="145"/>
      <c r="AAS8" s="145"/>
      <c r="AAT8" s="145"/>
      <c r="AAU8" s="145"/>
      <c r="AAV8" s="145"/>
      <c r="AAW8" s="145"/>
      <c r="AAX8" s="145"/>
      <c r="AAY8" s="145"/>
      <c r="AAZ8" s="145"/>
      <c r="ABA8" s="145"/>
      <c r="ABB8" s="145"/>
      <c r="ABC8" s="145"/>
      <c r="ABD8" s="145"/>
      <c r="ABE8" s="145"/>
      <c r="ABF8" s="145"/>
      <c r="ABG8" s="145"/>
      <c r="ABH8" s="145"/>
      <c r="ABI8" s="145"/>
      <c r="ABJ8" s="145"/>
      <c r="ABK8" s="145"/>
      <c r="ABL8" s="145"/>
      <c r="ABM8" s="145"/>
      <c r="ABN8" s="145"/>
      <c r="ABO8" s="145"/>
      <c r="ABP8" s="145"/>
      <c r="ABQ8" s="145"/>
      <c r="ABR8" s="145"/>
      <c r="ABS8" s="145"/>
      <c r="ABT8" s="145"/>
      <c r="ABU8" s="145"/>
      <c r="ABV8" s="145"/>
      <c r="ABW8" s="145"/>
      <c r="ABX8" s="145"/>
      <c r="ABY8" s="145"/>
      <c r="ABZ8" s="145"/>
      <c r="ACA8" s="145"/>
      <c r="ACB8" s="145"/>
      <c r="ACC8" s="145"/>
      <c r="ACD8" s="145"/>
      <c r="ACE8" s="145"/>
      <c r="ACF8" s="145"/>
      <c r="ACG8" s="145"/>
      <c r="ACH8" s="145"/>
      <c r="ACI8" s="145"/>
      <c r="ACJ8" s="145"/>
      <c r="ACK8" s="145"/>
      <c r="ACL8" s="145"/>
      <c r="ACM8" s="145"/>
      <c r="ACN8" s="145"/>
      <c r="ACO8" s="145"/>
      <c r="ACP8" s="145"/>
      <c r="ACQ8" s="145"/>
      <c r="ACR8" s="145"/>
      <c r="ACS8" s="145"/>
      <c r="ACT8" s="145"/>
      <c r="ACU8" s="145"/>
      <c r="ACV8" s="145"/>
      <c r="ACW8" s="145"/>
      <c r="ACX8" s="145"/>
      <c r="ACY8" s="145"/>
      <c r="ACZ8" s="145"/>
      <c r="ADA8" s="145"/>
      <c r="ADB8" s="145"/>
      <c r="ADC8" s="145"/>
      <c r="ADD8" s="145"/>
      <c r="ADE8" s="145"/>
      <c r="ADF8" s="145"/>
      <c r="ADG8" s="145"/>
      <c r="ADH8" s="145"/>
      <c r="ADI8" s="145"/>
      <c r="ADJ8" s="145"/>
      <c r="ADK8" s="145"/>
      <c r="ADL8" s="145"/>
      <c r="ADM8" s="145"/>
      <c r="ADN8" s="145"/>
      <c r="ADO8" s="145"/>
      <c r="ADP8" s="145"/>
      <c r="ADQ8" s="145"/>
      <c r="ADR8" s="145"/>
      <c r="ADS8" s="145"/>
      <c r="ADT8" s="145"/>
      <c r="ADU8" s="145"/>
      <c r="ADV8" s="145"/>
      <c r="ADW8" s="145"/>
      <c r="ADX8" s="145"/>
      <c r="ADY8" s="145"/>
      <c r="ADZ8" s="145"/>
      <c r="AEA8" s="145"/>
      <c r="AEB8" s="145"/>
      <c r="AEC8" s="145"/>
      <c r="AED8" s="145"/>
      <c r="AEE8" s="145"/>
      <c r="AEF8" s="145"/>
      <c r="AEG8" s="145"/>
      <c r="AEH8" s="145"/>
      <c r="AEI8" s="145"/>
      <c r="AEJ8" s="145"/>
      <c r="AEK8" s="145"/>
      <c r="AEL8" s="145"/>
      <c r="AEM8" s="145"/>
      <c r="AEN8" s="145"/>
      <c r="AEO8" s="145"/>
      <c r="AEP8" s="145"/>
      <c r="AEQ8" s="145"/>
      <c r="AER8" s="145"/>
      <c r="AES8" s="145"/>
      <c r="AET8" s="145"/>
      <c r="AEU8" s="145"/>
      <c r="AEV8" s="145"/>
      <c r="AEW8" s="145"/>
      <c r="AEX8" s="145"/>
      <c r="AEY8" s="145"/>
      <c r="AEZ8" s="145"/>
      <c r="AFA8" s="145"/>
      <c r="AFB8" s="145"/>
      <c r="AFC8" s="145"/>
      <c r="AFD8" s="145"/>
      <c r="AFE8" s="145"/>
      <c r="AFF8" s="145"/>
      <c r="AFG8" s="145"/>
      <c r="AFH8" s="145"/>
      <c r="AFI8" s="145"/>
      <c r="AFJ8" s="145"/>
      <c r="AFK8" s="145"/>
      <c r="AFL8" s="145"/>
      <c r="AFM8" s="145"/>
      <c r="AFN8" s="145"/>
      <c r="AFO8" s="145"/>
      <c r="AFP8" s="145"/>
      <c r="AFQ8" s="145"/>
      <c r="AFR8" s="145"/>
      <c r="AFS8" s="145"/>
      <c r="AFT8" s="145"/>
      <c r="AFU8" s="145"/>
      <c r="AFV8" s="145"/>
      <c r="AFW8" s="145"/>
      <c r="AFX8" s="145"/>
      <c r="AFY8" s="145"/>
      <c r="AFZ8" s="145"/>
      <c r="AGA8" s="145"/>
      <c r="AGB8" s="145"/>
      <c r="AGC8" s="145"/>
      <c r="AGD8" s="145"/>
      <c r="AGE8" s="145"/>
      <c r="AGF8" s="145"/>
      <c r="AGG8" s="145"/>
      <c r="AGH8" s="145"/>
      <c r="AGI8" s="145"/>
      <c r="AGJ8" s="145"/>
      <c r="AGK8" s="145"/>
      <c r="AGL8" s="145"/>
      <c r="AGM8" s="145"/>
      <c r="AGN8" s="145"/>
      <c r="AGO8" s="145"/>
      <c r="AGP8" s="145"/>
      <c r="AGQ8" s="145"/>
      <c r="AGR8" s="145"/>
      <c r="AGS8" s="145"/>
      <c r="AGT8" s="145"/>
      <c r="AGU8" s="145"/>
      <c r="AGV8" s="145"/>
      <c r="AGW8" s="145"/>
      <c r="AGX8" s="145"/>
      <c r="AGY8" s="145"/>
      <c r="AGZ8" s="145"/>
      <c r="AHA8" s="145"/>
      <c r="AHB8" s="145"/>
      <c r="AHC8" s="145"/>
      <c r="AHD8" s="145"/>
      <c r="AHE8" s="145"/>
      <c r="AHF8" s="145"/>
      <c r="AHG8" s="145"/>
      <c r="AHH8" s="145"/>
      <c r="AHI8" s="145"/>
      <c r="AHJ8" s="145"/>
      <c r="AHK8" s="145"/>
      <c r="AHL8" s="145"/>
      <c r="AHM8" s="145"/>
      <c r="AHN8" s="145"/>
      <c r="AHO8" s="145"/>
      <c r="AHP8" s="145"/>
      <c r="AHQ8" s="145"/>
      <c r="AHR8" s="145"/>
      <c r="AHS8" s="145"/>
      <c r="AHT8" s="145"/>
      <c r="AHU8" s="145"/>
      <c r="AHV8" s="145"/>
      <c r="AHW8" s="145"/>
      <c r="AHX8" s="145"/>
      <c r="AHY8" s="145"/>
      <c r="AHZ8" s="145"/>
      <c r="AIA8" s="145"/>
      <c r="AIB8" s="145"/>
      <c r="AIC8" s="145"/>
      <c r="AID8" s="145"/>
      <c r="AIE8" s="145"/>
      <c r="AIF8" s="145"/>
      <c r="AIG8" s="145"/>
      <c r="AIH8" s="145"/>
      <c r="AII8" s="145"/>
      <c r="AIJ8" s="145"/>
      <c r="AIK8" s="145"/>
      <c r="AIL8" s="145"/>
      <c r="AIM8" s="145"/>
      <c r="AIN8" s="145"/>
      <c r="AIO8" s="145"/>
      <c r="AIP8" s="145"/>
      <c r="AIQ8" s="145"/>
      <c r="AIR8" s="145"/>
      <c r="AIS8" s="145"/>
      <c r="AIT8" s="145"/>
      <c r="AIU8" s="145"/>
      <c r="AIV8" s="145"/>
      <c r="AIW8" s="145"/>
      <c r="AIX8" s="145"/>
      <c r="AIY8" s="145"/>
      <c r="AIZ8" s="145"/>
      <c r="AJA8" s="145"/>
      <c r="AJB8" s="145"/>
      <c r="AJC8" s="145"/>
      <c r="AJD8" s="145"/>
      <c r="AJE8" s="145"/>
      <c r="AJF8" s="145"/>
      <c r="AJG8" s="145"/>
      <c r="AJH8" s="145"/>
      <c r="AJI8" s="145"/>
      <c r="AJJ8" s="145"/>
      <c r="AJK8" s="145"/>
      <c r="AJL8" s="145"/>
      <c r="AJM8" s="145"/>
      <c r="AJN8" s="145"/>
      <c r="AJO8" s="145"/>
      <c r="AJP8" s="145"/>
      <c r="AJQ8" s="145"/>
      <c r="AJR8" s="145"/>
      <c r="AJS8" s="145"/>
      <c r="AJT8" s="145"/>
      <c r="AJU8" s="145"/>
      <c r="AJV8" s="145"/>
      <c r="AJW8" s="145"/>
      <c r="AJX8" s="145"/>
      <c r="AJY8" s="145"/>
      <c r="AJZ8" s="145"/>
      <c r="AKA8" s="145"/>
      <c r="AKB8" s="145"/>
      <c r="AKC8" s="145"/>
      <c r="AKD8" s="145"/>
      <c r="AKE8" s="145"/>
      <c r="AKF8" s="145"/>
      <c r="AKG8" s="145"/>
      <c r="AKH8" s="145"/>
      <c r="AKI8" s="145"/>
      <c r="AKJ8" s="145"/>
      <c r="AKK8" s="145"/>
      <c r="AKL8" s="145"/>
      <c r="AKM8" s="145"/>
      <c r="AKN8" s="145"/>
      <c r="AKO8" s="145"/>
      <c r="AKP8" s="145"/>
      <c r="AKQ8" s="145"/>
      <c r="AKR8" s="145"/>
      <c r="AKS8" s="145"/>
      <c r="AKT8" s="145"/>
      <c r="AKU8" s="145"/>
      <c r="AKV8" s="145"/>
      <c r="AKW8" s="145"/>
      <c r="AKX8" s="145"/>
      <c r="AKY8" s="145"/>
      <c r="AKZ8" s="145"/>
      <c r="ALA8" s="145"/>
      <c r="ALB8" s="145"/>
      <c r="ALC8" s="145"/>
      <c r="ALD8" s="145"/>
      <c r="ALE8" s="145"/>
      <c r="ALF8" s="145"/>
      <c r="ALG8" s="145"/>
      <c r="ALH8" s="145"/>
      <c r="ALI8" s="145"/>
      <c r="ALJ8" s="145"/>
      <c r="ALK8" s="145"/>
      <c r="ALL8" s="145"/>
      <c r="ALM8" s="145"/>
      <c r="ALN8" s="145"/>
      <c r="ALO8" s="145"/>
      <c r="ALP8" s="145"/>
      <c r="ALQ8" s="145"/>
      <c r="ALR8" s="145"/>
      <c r="ALS8" s="145"/>
      <c r="ALT8" s="145"/>
      <c r="ALU8" s="145"/>
      <c r="ALV8" s="145"/>
      <c r="ALW8" s="145"/>
      <c r="ALX8" s="145"/>
      <c r="ALY8" s="145"/>
      <c r="ALZ8" s="145"/>
      <c r="AMA8" s="145"/>
      <c r="AMB8" s="145"/>
      <c r="AMC8" s="145"/>
      <c r="AMD8" s="145"/>
      <c r="AME8" s="145"/>
      <c r="AMF8" s="145"/>
      <c r="AMG8" s="145"/>
      <c r="AMH8" s="145"/>
      <c r="AMI8" s="145"/>
      <c r="AMJ8" s="145"/>
      <c r="AMK8" s="145"/>
      <c r="AML8" s="145"/>
      <c r="AMM8" s="145"/>
      <c r="AMN8" s="145"/>
      <c r="AMO8" s="145"/>
      <c r="AMP8" s="145"/>
      <c r="AMQ8" s="145"/>
      <c r="AMR8" s="145"/>
      <c r="AMS8" s="145"/>
      <c r="AMT8" s="145"/>
      <c r="AMU8" s="145"/>
      <c r="AMV8" s="145"/>
      <c r="AMW8" s="145"/>
      <c r="AMX8" s="145"/>
      <c r="AMY8" s="145"/>
      <c r="AMZ8" s="145"/>
      <c r="ANA8" s="145"/>
      <c r="ANB8" s="145"/>
      <c r="ANC8" s="145"/>
      <c r="AND8" s="145"/>
      <c r="ANE8" s="145"/>
      <c r="ANF8" s="145"/>
      <c r="ANG8" s="145"/>
      <c r="ANH8" s="145"/>
      <c r="ANI8" s="145"/>
      <c r="ANJ8" s="145"/>
      <c r="ANK8" s="145"/>
      <c r="ANL8" s="145"/>
      <c r="ANM8" s="145"/>
      <c r="ANN8" s="145"/>
      <c r="ANO8" s="145"/>
      <c r="ANP8" s="145"/>
      <c r="ANQ8" s="145"/>
      <c r="ANR8" s="145"/>
      <c r="ANS8" s="145"/>
      <c r="ANT8" s="145"/>
      <c r="ANU8" s="145"/>
      <c r="ANV8" s="145"/>
      <c r="ANW8" s="145"/>
      <c r="ANX8" s="145"/>
      <c r="ANY8" s="145"/>
      <c r="ANZ8" s="145"/>
      <c r="AOA8" s="145"/>
      <c r="AOB8" s="145"/>
      <c r="AOC8" s="145"/>
      <c r="AOD8" s="145"/>
      <c r="AOE8" s="145"/>
      <c r="AOF8" s="145"/>
      <c r="AOG8" s="145"/>
      <c r="AOH8" s="145"/>
      <c r="AOI8" s="145"/>
      <c r="AOJ8" s="145"/>
      <c r="AOK8" s="145"/>
      <c r="AOL8" s="145"/>
      <c r="AOM8" s="145"/>
      <c r="AON8" s="145"/>
      <c r="AOO8" s="145"/>
      <c r="AOP8" s="145"/>
      <c r="AOQ8" s="145"/>
      <c r="AOR8" s="145"/>
      <c r="AOS8" s="145"/>
      <c r="AOT8" s="145"/>
      <c r="AOU8" s="145"/>
      <c r="AOV8" s="145"/>
      <c r="AOW8" s="145"/>
      <c r="AOX8" s="145"/>
      <c r="AOY8" s="145"/>
      <c r="AOZ8" s="145"/>
      <c r="APA8" s="145"/>
      <c r="APB8" s="145"/>
      <c r="APC8" s="145"/>
      <c r="APD8" s="145"/>
      <c r="APE8" s="145"/>
      <c r="APF8" s="145"/>
      <c r="APG8" s="145"/>
      <c r="APH8" s="145"/>
      <c r="API8" s="145"/>
      <c r="APJ8" s="145"/>
      <c r="APK8" s="145"/>
      <c r="APL8" s="145"/>
      <c r="APM8" s="145"/>
      <c r="APN8" s="145"/>
      <c r="APO8" s="145"/>
      <c r="APP8" s="145"/>
      <c r="APQ8" s="145"/>
      <c r="APR8" s="145"/>
      <c r="APS8" s="145"/>
      <c r="APT8" s="145"/>
      <c r="APU8" s="145"/>
      <c r="APV8" s="145"/>
      <c r="APW8" s="145"/>
      <c r="APX8" s="145"/>
      <c r="APY8" s="145"/>
      <c r="APZ8" s="145"/>
      <c r="AQA8" s="145"/>
      <c r="AQB8" s="145"/>
      <c r="AQC8" s="145"/>
      <c r="AQD8" s="145"/>
      <c r="AQE8" s="145"/>
      <c r="AQF8" s="145"/>
      <c r="AQG8" s="145"/>
      <c r="AQH8" s="145"/>
      <c r="AQI8" s="145"/>
      <c r="AQJ8" s="145"/>
      <c r="AQK8" s="145"/>
      <c r="AQL8" s="145"/>
      <c r="AQM8" s="145"/>
      <c r="AQN8" s="145"/>
      <c r="AQO8" s="145"/>
      <c r="AQP8" s="145"/>
      <c r="AQQ8" s="145"/>
      <c r="AQR8" s="145"/>
      <c r="AQS8" s="145"/>
      <c r="AQT8" s="145"/>
      <c r="AQU8" s="145"/>
      <c r="AQV8" s="145"/>
      <c r="AQW8" s="145"/>
      <c r="AQX8" s="145"/>
      <c r="AQY8" s="145"/>
      <c r="AQZ8" s="145"/>
      <c r="ARA8" s="145"/>
      <c r="ARB8" s="145"/>
      <c r="ARC8" s="145"/>
      <c r="ARD8" s="145"/>
      <c r="ARE8" s="145"/>
      <c r="ARF8" s="145"/>
      <c r="ARG8" s="145"/>
      <c r="ARH8" s="145"/>
      <c r="ARI8" s="145"/>
      <c r="ARJ8" s="145"/>
      <c r="ARK8" s="145"/>
      <c r="ARL8" s="145"/>
      <c r="ARM8" s="145"/>
      <c r="ARN8" s="145"/>
      <c r="ARO8" s="145"/>
      <c r="ARP8" s="145"/>
      <c r="ARQ8" s="145"/>
      <c r="ARR8" s="145"/>
      <c r="ARS8" s="145"/>
      <c r="ART8" s="145"/>
      <c r="ARU8" s="145"/>
      <c r="ARV8" s="145"/>
      <c r="ARW8" s="145"/>
      <c r="ARX8" s="145"/>
      <c r="ARY8" s="145"/>
      <c r="ARZ8" s="145"/>
      <c r="ASA8" s="145"/>
      <c r="ASB8" s="145"/>
      <c r="ASC8" s="145"/>
      <c r="ASD8" s="145"/>
      <c r="ASE8" s="145"/>
      <c r="ASF8" s="145"/>
      <c r="ASG8" s="145"/>
      <c r="ASH8" s="145"/>
      <c r="ASI8" s="145"/>
      <c r="ASJ8" s="145"/>
      <c r="ASK8" s="145"/>
      <c r="ASL8" s="145"/>
      <c r="ASM8" s="145"/>
      <c r="ASN8" s="145"/>
      <c r="ASO8" s="145"/>
      <c r="ASP8" s="145"/>
      <c r="ASQ8" s="145"/>
      <c r="ASR8" s="145"/>
      <c r="ASS8" s="145"/>
      <c r="AST8" s="145"/>
      <c r="ASU8" s="145"/>
      <c r="ASV8" s="145"/>
      <c r="ASW8" s="145"/>
      <c r="ASX8" s="145"/>
      <c r="ASY8" s="145"/>
      <c r="ASZ8" s="145"/>
      <c r="ATA8" s="145"/>
      <c r="ATB8" s="145"/>
      <c r="ATC8" s="145"/>
      <c r="ATD8" s="145"/>
      <c r="ATE8" s="145"/>
      <c r="ATF8" s="145"/>
      <c r="ATG8" s="145"/>
      <c r="ATH8" s="145"/>
      <c r="ATI8" s="145"/>
      <c r="ATJ8" s="145"/>
      <c r="ATK8" s="145"/>
      <c r="ATL8" s="145"/>
      <c r="ATM8" s="145"/>
      <c r="ATN8" s="145"/>
      <c r="ATO8" s="145"/>
      <c r="ATP8" s="145"/>
      <c r="ATQ8" s="145"/>
      <c r="ATR8" s="145"/>
      <c r="ATS8" s="145"/>
      <c r="ATT8" s="145"/>
      <c r="ATU8" s="145"/>
      <c r="ATV8" s="145"/>
      <c r="ATW8" s="145"/>
      <c r="ATX8" s="145"/>
      <c r="ATY8" s="145"/>
      <c r="ATZ8" s="145"/>
      <c r="AUA8" s="145"/>
      <c r="AUB8" s="145"/>
      <c r="AUC8" s="145"/>
      <c r="AUD8" s="145"/>
      <c r="AUE8" s="145"/>
      <c r="AUF8" s="145"/>
      <c r="AUG8" s="145"/>
      <c r="AUH8" s="145"/>
      <c r="AUI8" s="145"/>
      <c r="AUJ8" s="145"/>
      <c r="AUK8" s="145"/>
      <c r="AUL8" s="145"/>
      <c r="AUM8" s="145"/>
      <c r="AUN8" s="145"/>
      <c r="AUO8" s="145"/>
      <c r="AUP8" s="145"/>
      <c r="AUQ8" s="145"/>
      <c r="AUR8" s="145"/>
      <c r="AUS8" s="145"/>
      <c r="AUT8" s="145"/>
      <c r="AUU8" s="145"/>
      <c r="AUV8" s="145"/>
      <c r="AUW8" s="145"/>
      <c r="AUX8" s="145"/>
      <c r="AUY8" s="145"/>
      <c r="AUZ8" s="145"/>
      <c r="AVA8" s="145"/>
      <c r="AVB8" s="145"/>
      <c r="AVC8" s="145"/>
      <c r="AVD8" s="145"/>
      <c r="AVE8" s="145"/>
      <c r="AVF8" s="145"/>
      <c r="AVG8" s="145"/>
      <c r="AVH8" s="145"/>
      <c r="AVI8" s="145"/>
      <c r="AVJ8" s="145"/>
      <c r="AVK8" s="145"/>
      <c r="AVL8" s="145"/>
      <c r="AVM8" s="145"/>
      <c r="AVN8" s="145"/>
      <c r="AVO8" s="145"/>
      <c r="AVP8" s="145"/>
      <c r="AVQ8" s="145"/>
      <c r="AVR8" s="145"/>
      <c r="AVS8" s="145"/>
      <c r="AVT8" s="145"/>
      <c r="AVU8" s="145"/>
      <c r="AVV8" s="145"/>
      <c r="AVW8" s="145"/>
      <c r="AVX8" s="145"/>
      <c r="AVY8" s="145"/>
      <c r="AVZ8" s="145"/>
      <c r="AWA8" s="145"/>
      <c r="AWB8" s="145"/>
      <c r="AWC8" s="145"/>
      <c r="AWD8" s="145"/>
      <c r="AWE8" s="145"/>
      <c r="AWF8" s="145"/>
      <c r="AWG8" s="145"/>
      <c r="AWH8" s="145"/>
      <c r="AWI8" s="145"/>
      <c r="AWJ8" s="145"/>
      <c r="AWK8" s="145"/>
      <c r="AWL8" s="145"/>
      <c r="AWM8" s="145"/>
      <c r="AWN8" s="145"/>
      <c r="AWO8" s="145"/>
      <c r="AWP8" s="145"/>
      <c r="AWQ8" s="145"/>
      <c r="AWR8" s="145"/>
      <c r="AWS8" s="145"/>
      <c r="AWT8" s="145"/>
      <c r="AWU8" s="145"/>
      <c r="AWV8" s="145"/>
      <c r="AWW8" s="145"/>
      <c r="AWX8" s="145"/>
      <c r="AWY8" s="145"/>
      <c r="AWZ8" s="145"/>
      <c r="AXA8" s="145"/>
      <c r="AXB8" s="145"/>
      <c r="AXC8" s="145"/>
      <c r="AXD8" s="145"/>
      <c r="AXE8" s="145"/>
      <c r="AXF8" s="145"/>
      <c r="AXG8" s="145"/>
      <c r="AXH8" s="145"/>
      <c r="AXI8" s="145"/>
      <c r="AXJ8" s="145"/>
      <c r="AXK8" s="145"/>
      <c r="AXL8" s="145"/>
      <c r="AXM8" s="145"/>
      <c r="AXN8" s="145"/>
      <c r="AXO8" s="145"/>
      <c r="AXP8" s="145"/>
      <c r="AXQ8" s="145"/>
      <c r="AXR8" s="145"/>
      <c r="AXS8" s="145"/>
      <c r="AXT8" s="145"/>
      <c r="AXU8" s="145"/>
      <c r="AXV8" s="145"/>
      <c r="AXW8" s="145"/>
      <c r="AXX8" s="145"/>
      <c r="AXY8" s="145"/>
      <c r="AXZ8" s="145"/>
      <c r="AYA8" s="145"/>
      <c r="AYB8" s="145"/>
      <c r="AYC8" s="145"/>
      <c r="AYD8" s="145"/>
      <c r="AYE8" s="145"/>
      <c r="AYF8" s="145"/>
      <c r="AYG8" s="145"/>
      <c r="AYH8" s="145"/>
      <c r="AYI8" s="145"/>
      <c r="AYJ8" s="145"/>
      <c r="AYK8" s="145"/>
      <c r="AYL8" s="145"/>
      <c r="AYM8" s="145"/>
      <c r="AYN8" s="145"/>
      <c r="AYO8" s="145"/>
      <c r="AYP8" s="145"/>
      <c r="AYQ8" s="145"/>
      <c r="AYR8" s="145"/>
      <c r="AYS8" s="145"/>
      <c r="AYT8" s="145"/>
      <c r="AYU8" s="145"/>
      <c r="AYV8" s="145"/>
      <c r="AYW8" s="145"/>
      <c r="AYX8" s="145"/>
      <c r="AYY8" s="145"/>
      <c r="AYZ8" s="145"/>
      <c r="AZA8" s="145"/>
      <c r="AZB8" s="145"/>
      <c r="AZC8" s="145"/>
      <c r="AZD8" s="145"/>
      <c r="AZE8" s="145"/>
      <c r="AZF8" s="145"/>
      <c r="AZG8" s="145"/>
      <c r="AZH8" s="145"/>
      <c r="AZI8" s="145"/>
      <c r="AZJ8" s="145"/>
      <c r="AZK8" s="145"/>
      <c r="AZL8" s="145"/>
      <c r="AZM8" s="145"/>
      <c r="AZN8" s="145"/>
      <c r="AZO8" s="145"/>
      <c r="AZP8" s="145"/>
      <c r="AZQ8" s="145"/>
      <c r="AZR8" s="145"/>
      <c r="AZS8" s="145"/>
      <c r="AZT8" s="145"/>
      <c r="AZU8" s="145"/>
      <c r="AZV8" s="145"/>
      <c r="AZW8" s="145"/>
      <c r="AZX8" s="145"/>
      <c r="AZY8" s="145"/>
      <c r="AZZ8" s="145"/>
      <c r="BAA8" s="145"/>
      <c r="BAB8" s="145"/>
      <c r="BAC8" s="145"/>
      <c r="BAD8" s="145"/>
      <c r="BAE8" s="145"/>
      <c r="BAF8" s="145"/>
      <c r="BAG8" s="145"/>
      <c r="BAH8" s="145"/>
      <c r="BAI8" s="145"/>
      <c r="BAJ8" s="145"/>
      <c r="BAK8" s="145"/>
      <c r="BAL8" s="145"/>
      <c r="BAM8" s="145"/>
      <c r="BAN8" s="145"/>
      <c r="BAO8" s="145"/>
      <c r="BAP8" s="145"/>
      <c r="BAQ8" s="145"/>
      <c r="BAR8" s="145"/>
      <c r="BAS8" s="145"/>
      <c r="BAT8" s="145"/>
      <c r="BAU8" s="145"/>
      <c r="BAV8" s="145"/>
      <c r="BAW8" s="145"/>
      <c r="BAX8" s="145"/>
      <c r="BAY8" s="145"/>
      <c r="BAZ8" s="145"/>
      <c r="BBA8" s="145"/>
      <c r="BBB8" s="145"/>
      <c r="BBC8" s="145"/>
      <c r="BBD8" s="145"/>
      <c r="BBE8" s="145"/>
      <c r="BBF8" s="145"/>
      <c r="BBG8" s="145"/>
      <c r="BBH8" s="145"/>
      <c r="BBI8" s="145"/>
      <c r="BBJ8" s="145"/>
      <c r="BBK8" s="145"/>
      <c r="BBL8" s="145"/>
      <c r="BBM8" s="145"/>
      <c r="BBN8" s="145"/>
      <c r="BBO8" s="145"/>
      <c r="BBP8" s="145"/>
      <c r="BBQ8" s="145"/>
      <c r="BBR8" s="145"/>
      <c r="BBS8" s="145"/>
      <c r="BBT8" s="145"/>
      <c r="BBU8" s="145"/>
      <c r="BBV8" s="145"/>
      <c r="BBW8" s="145"/>
      <c r="BBX8" s="145"/>
      <c r="BBY8" s="145"/>
      <c r="BBZ8" s="145"/>
      <c r="BCA8" s="145"/>
      <c r="BCB8" s="145"/>
      <c r="BCC8" s="145"/>
      <c r="BCD8" s="145"/>
      <c r="BCE8" s="145"/>
      <c r="BCF8" s="145"/>
      <c r="BCG8" s="145"/>
      <c r="BCH8" s="145"/>
      <c r="BCI8" s="145"/>
      <c r="BCJ8" s="145"/>
      <c r="BCK8" s="145"/>
      <c r="BCL8" s="145"/>
      <c r="BCM8" s="145"/>
      <c r="BCN8" s="145"/>
      <c r="BCO8" s="145"/>
      <c r="BCP8" s="145"/>
      <c r="BCQ8" s="145"/>
      <c r="BCR8" s="145"/>
      <c r="BCS8" s="145"/>
      <c r="BCT8" s="145"/>
      <c r="BCU8" s="145"/>
      <c r="BCV8" s="145"/>
      <c r="BCW8" s="145"/>
      <c r="BCX8" s="145"/>
      <c r="BCY8" s="145"/>
      <c r="BCZ8" s="145"/>
      <c r="BDA8" s="145"/>
      <c r="BDB8" s="145"/>
      <c r="BDC8" s="145"/>
      <c r="BDD8" s="145"/>
      <c r="BDE8" s="145"/>
      <c r="BDF8" s="145"/>
      <c r="BDG8" s="145"/>
      <c r="BDH8" s="145"/>
      <c r="BDI8" s="145"/>
      <c r="BDJ8" s="145"/>
      <c r="BDK8" s="145"/>
      <c r="BDL8" s="145"/>
      <c r="BDM8" s="145"/>
      <c r="BDN8" s="145"/>
      <c r="BDO8" s="145"/>
      <c r="BDP8" s="145"/>
      <c r="BDQ8" s="145"/>
      <c r="BDR8" s="145"/>
      <c r="BDS8" s="145"/>
      <c r="BDT8" s="145"/>
      <c r="BDU8" s="145"/>
      <c r="BDV8" s="145"/>
      <c r="BDW8" s="145"/>
      <c r="BDX8" s="145"/>
      <c r="BDY8" s="145"/>
      <c r="BDZ8" s="145"/>
      <c r="BEA8" s="145"/>
      <c r="BEB8" s="145"/>
      <c r="BEC8" s="145"/>
      <c r="BED8" s="145"/>
      <c r="BEE8" s="145"/>
      <c r="BEF8" s="145"/>
      <c r="BEG8" s="145"/>
      <c r="BEH8" s="145"/>
      <c r="BEI8" s="145"/>
      <c r="BEJ8" s="145"/>
      <c r="BEK8" s="145"/>
      <c r="BEL8" s="145"/>
      <c r="BEM8" s="145"/>
      <c r="BEN8" s="145"/>
      <c r="BEO8" s="145"/>
      <c r="BEP8" s="145"/>
      <c r="BEQ8" s="145"/>
      <c r="BER8" s="145"/>
      <c r="BES8" s="145"/>
      <c r="BET8" s="145"/>
      <c r="BEU8" s="145"/>
      <c r="BEV8" s="145"/>
      <c r="BEW8" s="145"/>
      <c r="BEX8" s="145"/>
      <c r="BEY8" s="145"/>
      <c r="BEZ8" s="145"/>
      <c r="BFA8" s="145"/>
      <c r="BFB8" s="145"/>
      <c r="BFC8" s="145"/>
      <c r="BFD8" s="145"/>
      <c r="BFE8" s="145"/>
      <c r="BFF8" s="145"/>
      <c r="BFG8" s="145"/>
      <c r="BFH8" s="145"/>
      <c r="BFI8" s="145"/>
      <c r="BFJ8" s="145"/>
      <c r="BFK8" s="145"/>
      <c r="BFL8" s="145"/>
      <c r="BFM8" s="145"/>
      <c r="BFN8" s="145"/>
      <c r="BFO8" s="145"/>
      <c r="BFP8" s="145"/>
      <c r="BFQ8" s="145"/>
      <c r="BFR8" s="145"/>
      <c r="BFS8" s="145"/>
      <c r="BFT8" s="145"/>
      <c r="BFU8" s="145"/>
      <c r="BFV8" s="145"/>
      <c r="BFW8" s="145"/>
      <c r="BFX8" s="145"/>
      <c r="BFY8" s="145"/>
      <c r="BFZ8" s="145"/>
      <c r="BGA8" s="145"/>
      <c r="BGB8" s="145"/>
      <c r="BGC8" s="145"/>
      <c r="BGD8" s="145"/>
      <c r="BGE8" s="145"/>
      <c r="BGF8" s="145"/>
      <c r="BGG8" s="145"/>
      <c r="BGH8" s="145"/>
      <c r="BGI8" s="145"/>
      <c r="BGJ8" s="145"/>
      <c r="BGK8" s="145"/>
      <c r="BGL8" s="145"/>
      <c r="BGM8" s="145"/>
      <c r="BGN8" s="145"/>
      <c r="BGO8" s="145"/>
      <c r="BGP8" s="145"/>
      <c r="BGQ8" s="145"/>
      <c r="BGR8" s="145"/>
      <c r="BGS8" s="145"/>
      <c r="BGT8" s="145"/>
      <c r="BGU8" s="145"/>
      <c r="BGV8" s="145"/>
      <c r="BGW8" s="145"/>
      <c r="BGX8" s="145"/>
      <c r="BGY8" s="145"/>
      <c r="BGZ8" s="145"/>
      <c r="BHA8" s="145"/>
      <c r="BHB8" s="145"/>
      <c r="BHC8" s="145"/>
      <c r="BHD8" s="145"/>
      <c r="BHE8" s="145"/>
      <c r="BHF8" s="145"/>
      <c r="BHG8" s="145"/>
      <c r="BHH8" s="145"/>
      <c r="BHI8" s="145"/>
      <c r="BHJ8" s="145"/>
      <c r="BHK8" s="145"/>
      <c r="BHL8" s="145"/>
      <c r="BHM8" s="145"/>
      <c r="BHN8" s="145"/>
      <c r="BHO8" s="145"/>
      <c r="BHP8" s="145"/>
      <c r="BHQ8" s="145"/>
      <c r="BHR8" s="145"/>
      <c r="BHS8" s="145"/>
      <c r="BHT8" s="145"/>
      <c r="BHU8" s="145"/>
      <c r="BHV8" s="145"/>
      <c r="BHW8" s="145"/>
      <c r="BHX8" s="145"/>
      <c r="BHY8" s="145"/>
      <c r="BHZ8" s="145"/>
      <c r="BIA8" s="145"/>
      <c r="BIB8" s="145"/>
      <c r="BIC8" s="145"/>
      <c r="BID8" s="145"/>
      <c r="BIE8" s="145"/>
      <c r="BIF8" s="145"/>
      <c r="BIG8" s="145"/>
      <c r="BIH8" s="145"/>
      <c r="BII8" s="145"/>
      <c r="BIJ8" s="145"/>
      <c r="BIK8" s="145"/>
      <c r="BIL8" s="145"/>
      <c r="BIM8" s="145"/>
      <c r="BIN8" s="145"/>
      <c r="BIO8" s="145"/>
      <c r="BIP8" s="145"/>
      <c r="BIQ8" s="145"/>
      <c r="BIR8" s="145"/>
      <c r="BIS8" s="145"/>
      <c r="BIT8" s="145"/>
      <c r="BIU8" s="145"/>
      <c r="BIV8" s="145"/>
      <c r="BIW8" s="145"/>
      <c r="BIX8" s="145"/>
      <c r="BIY8" s="145"/>
      <c r="BIZ8" s="145"/>
      <c r="BJA8" s="145"/>
      <c r="BJB8" s="145"/>
      <c r="BJC8" s="145"/>
      <c r="BJD8" s="145"/>
      <c r="BJE8" s="145"/>
      <c r="BJF8" s="145"/>
      <c r="BJG8" s="145"/>
      <c r="BJH8" s="145"/>
      <c r="BJI8" s="145"/>
      <c r="BJJ8" s="145"/>
      <c r="BJK8" s="145"/>
      <c r="BJL8" s="145"/>
      <c r="BJM8" s="145"/>
      <c r="BJN8" s="145"/>
      <c r="BJO8" s="145"/>
      <c r="BJP8" s="145"/>
      <c r="BJQ8" s="145"/>
      <c r="BJR8" s="145"/>
      <c r="BJS8" s="145"/>
      <c r="BJT8" s="145"/>
      <c r="BJU8" s="145"/>
      <c r="BJV8" s="145"/>
      <c r="BJW8" s="145"/>
      <c r="BJX8" s="145"/>
      <c r="BJY8" s="145"/>
      <c r="BJZ8" s="145"/>
      <c r="BKA8" s="145"/>
      <c r="BKB8" s="145"/>
      <c r="BKC8" s="145"/>
      <c r="BKD8" s="145"/>
      <c r="BKE8" s="145"/>
      <c r="BKF8" s="145"/>
      <c r="BKG8" s="145"/>
      <c r="BKH8" s="145"/>
      <c r="BKI8" s="145"/>
      <c r="BKJ8" s="145"/>
      <c r="BKK8" s="145"/>
      <c r="BKL8" s="145"/>
      <c r="BKM8" s="145"/>
      <c r="BKN8" s="145"/>
      <c r="BKO8" s="145"/>
      <c r="BKP8" s="145"/>
      <c r="BKQ8" s="145"/>
      <c r="BKR8" s="145"/>
      <c r="BKS8" s="145"/>
      <c r="BKT8" s="145"/>
      <c r="BKU8" s="145"/>
      <c r="BKV8" s="145"/>
      <c r="BKW8" s="145"/>
      <c r="BKX8" s="145"/>
      <c r="BKY8" s="145"/>
      <c r="BKZ8" s="145"/>
      <c r="BLA8" s="145"/>
      <c r="BLB8" s="145"/>
      <c r="BLC8" s="145"/>
      <c r="BLD8" s="145"/>
      <c r="BLE8" s="145"/>
      <c r="BLF8" s="145"/>
      <c r="BLG8" s="145"/>
      <c r="BLH8" s="145"/>
      <c r="BLI8" s="145"/>
      <c r="BLJ8" s="145"/>
      <c r="BLK8" s="145"/>
      <c r="BLL8" s="145"/>
      <c r="BLM8" s="145"/>
      <c r="BLN8" s="145"/>
      <c r="BLO8" s="145"/>
      <c r="BLP8" s="145"/>
      <c r="BLQ8" s="145"/>
      <c r="BLR8" s="145"/>
      <c r="BLS8" s="145"/>
      <c r="BLT8" s="145"/>
      <c r="BLU8" s="145"/>
      <c r="BLV8" s="145"/>
      <c r="BLW8" s="145"/>
      <c r="BLX8" s="145"/>
      <c r="BLY8" s="145"/>
      <c r="BLZ8" s="145"/>
      <c r="BMA8" s="145"/>
      <c r="BMB8" s="145"/>
      <c r="BMC8" s="145"/>
      <c r="BMD8" s="145"/>
      <c r="BME8" s="145"/>
      <c r="BMF8" s="145"/>
      <c r="BMG8" s="145"/>
      <c r="BMH8" s="145"/>
      <c r="BMI8" s="145"/>
      <c r="BMJ8" s="145"/>
      <c r="BMK8" s="145"/>
      <c r="BML8" s="145"/>
      <c r="BMM8" s="145"/>
      <c r="BMN8" s="145"/>
      <c r="BMO8" s="145"/>
      <c r="BMP8" s="145"/>
      <c r="BMQ8" s="145"/>
      <c r="BMR8" s="145"/>
      <c r="BMS8" s="145"/>
      <c r="BMT8" s="145"/>
      <c r="BMU8" s="145"/>
      <c r="BMV8" s="145"/>
      <c r="BMW8" s="145"/>
      <c r="BMX8" s="145"/>
      <c r="BMY8" s="145"/>
      <c r="BMZ8" s="145"/>
      <c r="BNA8" s="145"/>
      <c r="BNB8" s="145"/>
      <c r="BNC8" s="145"/>
      <c r="BND8" s="145"/>
      <c r="BNE8" s="145"/>
      <c r="BNF8" s="145"/>
      <c r="BNG8" s="145"/>
      <c r="BNH8" s="145"/>
      <c r="BNI8" s="145"/>
      <c r="BNJ8" s="145"/>
      <c r="BNK8" s="145"/>
      <c r="BNL8" s="145"/>
      <c r="BNM8" s="145"/>
      <c r="BNN8" s="145"/>
      <c r="BNO8" s="145"/>
      <c r="BNP8" s="145"/>
      <c r="BNQ8" s="145"/>
      <c r="BNR8" s="145"/>
      <c r="BNS8" s="145"/>
      <c r="BNT8" s="145"/>
      <c r="BNU8" s="145"/>
      <c r="BNV8" s="145"/>
      <c r="BNW8" s="145"/>
      <c r="BNX8" s="145"/>
      <c r="BNY8" s="145"/>
      <c r="BNZ8" s="145"/>
      <c r="BOA8" s="145"/>
      <c r="BOB8" s="145"/>
      <c r="BOC8" s="145"/>
      <c r="BOD8" s="145"/>
      <c r="BOE8" s="145"/>
      <c r="BOF8" s="145"/>
      <c r="BOG8" s="145"/>
      <c r="BOH8" s="145"/>
      <c r="BOI8" s="145"/>
      <c r="BOJ8" s="145"/>
      <c r="BOK8" s="145"/>
      <c r="BOL8" s="145"/>
      <c r="BOM8" s="145"/>
      <c r="BON8" s="145"/>
      <c r="BOO8" s="145"/>
      <c r="BOP8" s="145"/>
      <c r="BOQ8" s="145"/>
      <c r="BOR8" s="145"/>
      <c r="BOS8" s="145"/>
      <c r="BOT8" s="145"/>
      <c r="BOU8" s="145"/>
      <c r="BOV8" s="145"/>
      <c r="BOW8" s="145"/>
      <c r="BOX8" s="145"/>
      <c r="BOY8" s="145"/>
      <c r="BOZ8" s="145"/>
      <c r="BPA8" s="145"/>
      <c r="BPB8" s="145"/>
      <c r="BPC8" s="145"/>
      <c r="BPD8" s="145"/>
      <c r="BPE8" s="145"/>
      <c r="BPF8" s="145"/>
      <c r="BPG8" s="145"/>
      <c r="BPH8" s="145"/>
      <c r="BPI8" s="145"/>
      <c r="BPJ8" s="145"/>
      <c r="BPK8" s="145"/>
      <c r="BPL8" s="145"/>
      <c r="BPM8" s="145"/>
      <c r="BPN8" s="145"/>
      <c r="BPO8" s="145"/>
      <c r="BPP8" s="145"/>
      <c r="BPQ8" s="145"/>
      <c r="BPR8" s="145"/>
      <c r="BPS8" s="145"/>
      <c r="BPT8" s="145"/>
      <c r="BPU8" s="145"/>
      <c r="BPV8" s="145"/>
      <c r="BPW8" s="145"/>
      <c r="BPX8" s="145"/>
      <c r="BPY8" s="145"/>
      <c r="BPZ8" s="145"/>
      <c r="BQA8" s="145"/>
      <c r="BQB8" s="145"/>
      <c r="BQC8" s="145"/>
      <c r="BQD8" s="145"/>
      <c r="BQE8" s="145"/>
      <c r="BQF8" s="145"/>
      <c r="BQG8" s="145"/>
      <c r="BQH8" s="145"/>
      <c r="BQI8" s="145"/>
      <c r="BQJ8" s="145"/>
      <c r="BQK8" s="145"/>
      <c r="BQL8" s="145"/>
      <c r="BQM8" s="145"/>
      <c r="BQN8" s="145"/>
      <c r="BQO8" s="145"/>
      <c r="BQP8" s="145"/>
      <c r="BQQ8" s="145"/>
      <c r="BQR8" s="145"/>
      <c r="BQS8" s="145"/>
      <c r="BQT8" s="145"/>
      <c r="BQU8" s="145"/>
      <c r="BQV8" s="145"/>
      <c r="BQW8" s="145"/>
      <c r="BQX8" s="145"/>
      <c r="BQY8" s="145"/>
      <c r="BQZ8" s="145"/>
      <c r="BRA8" s="145"/>
      <c r="BRB8" s="145"/>
      <c r="BRC8" s="145"/>
      <c r="BRD8" s="145"/>
      <c r="BRE8" s="145"/>
      <c r="BRF8" s="145"/>
      <c r="BRG8" s="145"/>
      <c r="BRH8" s="145"/>
      <c r="BRI8" s="145"/>
      <c r="BRJ8" s="145"/>
      <c r="BRK8" s="145"/>
      <c r="BRL8" s="145"/>
      <c r="BRM8" s="145"/>
      <c r="BRN8" s="145"/>
      <c r="BRO8" s="145"/>
      <c r="BRP8" s="145"/>
      <c r="BRQ8" s="145"/>
      <c r="BRR8" s="145"/>
      <c r="BRS8" s="145"/>
      <c r="BRT8" s="145"/>
      <c r="BRU8" s="145"/>
      <c r="BRV8" s="145"/>
      <c r="BRW8" s="145"/>
      <c r="BRX8" s="145"/>
      <c r="BRY8" s="145"/>
      <c r="BRZ8" s="145"/>
      <c r="BSA8" s="145"/>
      <c r="BSB8" s="145"/>
      <c r="BSC8" s="145"/>
      <c r="BSD8" s="145"/>
      <c r="BSE8" s="145"/>
      <c r="BSF8" s="145"/>
      <c r="BSG8" s="145"/>
      <c r="BSH8" s="145"/>
      <c r="BSI8" s="145"/>
      <c r="BSJ8" s="145"/>
      <c r="BSK8" s="145"/>
      <c r="BSL8" s="145"/>
      <c r="BSM8" s="145"/>
      <c r="BSN8" s="145"/>
      <c r="BSO8" s="145"/>
      <c r="BSP8" s="145"/>
      <c r="BSQ8" s="145"/>
      <c r="BSR8" s="145"/>
      <c r="BSS8" s="145"/>
      <c r="BST8" s="145"/>
      <c r="BSU8" s="145"/>
      <c r="BSV8" s="145"/>
      <c r="BSW8" s="145"/>
      <c r="BSX8" s="145"/>
      <c r="BSY8" s="145"/>
      <c r="BSZ8" s="145"/>
      <c r="BTA8" s="145"/>
      <c r="BTB8" s="145"/>
      <c r="BTC8" s="145"/>
      <c r="BTD8" s="145"/>
      <c r="BTE8" s="145"/>
      <c r="BTF8" s="145"/>
      <c r="BTG8" s="145"/>
      <c r="BTH8" s="145"/>
      <c r="BTI8" s="145"/>
      <c r="BTJ8" s="145"/>
      <c r="BTK8" s="145"/>
      <c r="BTL8" s="145"/>
      <c r="BTM8" s="145"/>
      <c r="BTN8" s="145"/>
      <c r="BTO8" s="145"/>
      <c r="BTP8" s="145"/>
      <c r="BTQ8" s="145"/>
      <c r="BTR8" s="145"/>
      <c r="BTS8" s="145"/>
      <c r="BTT8" s="145"/>
      <c r="BTU8" s="145"/>
      <c r="BTV8" s="145"/>
      <c r="BTW8" s="145"/>
      <c r="BTX8" s="145"/>
      <c r="BTY8" s="145"/>
      <c r="BTZ8" s="145"/>
      <c r="BUA8" s="145"/>
      <c r="BUB8" s="145"/>
      <c r="BUC8" s="145"/>
      <c r="BUD8" s="145"/>
      <c r="BUE8" s="145"/>
      <c r="BUF8" s="145"/>
      <c r="BUG8" s="145"/>
      <c r="BUH8" s="145"/>
      <c r="BUI8" s="145"/>
      <c r="BUJ8" s="145"/>
      <c r="BUK8" s="145"/>
      <c r="BUL8" s="145"/>
      <c r="BUM8" s="145"/>
      <c r="BUN8" s="145"/>
      <c r="BUO8" s="145"/>
      <c r="BUP8" s="145"/>
      <c r="BUQ8" s="145"/>
      <c r="BUR8" s="145"/>
      <c r="BUS8" s="145"/>
      <c r="BUT8" s="145"/>
      <c r="BUU8" s="145"/>
      <c r="BUV8" s="145"/>
      <c r="BUW8" s="145"/>
      <c r="BUX8" s="145"/>
      <c r="BUY8" s="145"/>
      <c r="BUZ8" s="145"/>
      <c r="BVA8" s="145"/>
      <c r="BVB8" s="145"/>
      <c r="BVC8" s="145"/>
      <c r="BVD8" s="145"/>
      <c r="BVE8" s="145"/>
      <c r="BVF8" s="145"/>
      <c r="BVG8" s="145"/>
      <c r="BVH8" s="145"/>
      <c r="BVI8" s="145"/>
      <c r="BVJ8" s="145"/>
      <c r="BVK8" s="145"/>
      <c r="BVL8" s="145"/>
      <c r="BVM8" s="145"/>
      <c r="BVN8" s="145"/>
      <c r="BVO8" s="145"/>
      <c r="BVP8" s="145"/>
      <c r="BVQ8" s="145"/>
      <c r="BVR8" s="145"/>
      <c r="BVS8" s="145"/>
      <c r="BVT8" s="145"/>
      <c r="BVU8" s="145"/>
      <c r="BVV8" s="145"/>
      <c r="BVW8" s="145"/>
      <c r="BVX8" s="145"/>
      <c r="BVY8" s="145"/>
      <c r="BVZ8" s="145"/>
      <c r="BWA8" s="145"/>
      <c r="BWB8" s="145"/>
      <c r="BWC8" s="145"/>
      <c r="BWD8" s="145"/>
      <c r="BWE8" s="145"/>
      <c r="BWF8" s="145"/>
      <c r="BWG8" s="145"/>
      <c r="BWH8" s="145"/>
      <c r="BWI8" s="145"/>
      <c r="BWJ8" s="145"/>
      <c r="BWK8" s="145"/>
      <c r="BWL8" s="145"/>
      <c r="BWM8" s="145"/>
      <c r="BWN8" s="145"/>
      <c r="BWO8" s="145"/>
      <c r="BWP8" s="145"/>
      <c r="BWQ8" s="145"/>
      <c r="BWR8" s="145"/>
      <c r="BWS8" s="145"/>
      <c r="BWT8" s="145"/>
      <c r="BWU8" s="145"/>
      <c r="BWV8" s="145"/>
      <c r="BWW8" s="145"/>
      <c r="BWX8" s="145"/>
      <c r="BWY8" s="145"/>
      <c r="BWZ8" s="145"/>
      <c r="BXA8" s="145"/>
      <c r="BXB8" s="145"/>
      <c r="BXC8" s="145"/>
      <c r="BXD8" s="145"/>
      <c r="BXE8" s="145"/>
      <c r="BXF8" s="145"/>
      <c r="BXG8" s="145"/>
      <c r="BXH8" s="145"/>
      <c r="BXI8" s="145"/>
      <c r="BXJ8" s="145"/>
      <c r="BXK8" s="145"/>
      <c r="BXL8" s="145"/>
      <c r="BXM8" s="145"/>
      <c r="BXN8" s="145"/>
      <c r="BXO8" s="145"/>
      <c r="BXP8" s="145"/>
      <c r="BXQ8" s="145"/>
      <c r="BXR8" s="145"/>
      <c r="BXS8" s="145"/>
      <c r="BXT8" s="145"/>
      <c r="BXU8" s="145"/>
      <c r="BXV8" s="145"/>
      <c r="BXW8" s="145"/>
      <c r="BXX8" s="145"/>
      <c r="BXY8" s="145"/>
      <c r="BXZ8" s="145"/>
      <c r="BYA8" s="145"/>
      <c r="BYB8" s="145"/>
      <c r="BYC8" s="145"/>
      <c r="BYD8" s="145"/>
      <c r="BYE8" s="145"/>
      <c r="BYF8" s="145"/>
      <c r="BYG8" s="145"/>
      <c r="BYH8" s="145"/>
      <c r="BYI8" s="145"/>
      <c r="BYJ8" s="145"/>
      <c r="BYK8" s="145"/>
      <c r="BYL8" s="145"/>
      <c r="BYM8" s="145"/>
      <c r="BYN8" s="145"/>
      <c r="BYO8" s="145"/>
      <c r="BYP8" s="145"/>
      <c r="BYQ8" s="145"/>
      <c r="BYR8" s="145"/>
      <c r="BYS8" s="145"/>
      <c r="BYT8" s="145"/>
      <c r="BYU8" s="145"/>
      <c r="BYV8" s="145"/>
      <c r="BYW8" s="145"/>
      <c r="BYX8" s="145"/>
      <c r="BYY8" s="145"/>
      <c r="BYZ8" s="145"/>
      <c r="BZA8" s="145"/>
      <c r="BZB8" s="145"/>
      <c r="BZC8" s="145"/>
      <c r="BZD8" s="145"/>
      <c r="BZE8" s="145"/>
      <c r="BZF8" s="145"/>
      <c r="BZG8" s="145"/>
      <c r="BZH8" s="145"/>
      <c r="BZI8" s="145"/>
      <c r="BZJ8" s="145"/>
      <c r="BZK8" s="145"/>
      <c r="BZL8" s="145"/>
      <c r="BZM8" s="145"/>
      <c r="BZN8" s="145"/>
      <c r="BZO8" s="145"/>
      <c r="BZP8" s="145"/>
      <c r="BZQ8" s="145"/>
      <c r="BZR8" s="145"/>
      <c r="BZS8" s="145"/>
      <c r="BZT8" s="145"/>
      <c r="BZU8" s="145"/>
      <c r="BZV8" s="145"/>
      <c r="BZW8" s="145"/>
      <c r="BZX8" s="145"/>
      <c r="BZY8" s="145"/>
      <c r="BZZ8" s="145"/>
      <c r="CAA8" s="145"/>
      <c r="CAB8" s="145"/>
      <c r="CAC8" s="145"/>
      <c r="CAD8" s="145"/>
      <c r="CAE8" s="145"/>
      <c r="CAF8" s="145"/>
      <c r="CAG8" s="145"/>
      <c r="CAH8" s="145"/>
      <c r="CAI8" s="145"/>
      <c r="CAJ8" s="145"/>
      <c r="CAK8" s="145"/>
      <c r="CAL8" s="145"/>
      <c r="CAM8" s="145"/>
      <c r="CAN8" s="145"/>
      <c r="CAO8" s="145"/>
      <c r="CAP8" s="145"/>
      <c r="CAQ8" s="145"/>
      <c r="CAR8" s="145"/>
      <c r="CAS8" s="145"/>
      <c r="CAT8" s="145"/>
      <c r="CAU8" s="145"/>
      <c r="CAV8" s="145"/>
      <c r="CAW8" s="145"/>
      <c r="CAX8" s="145"/>
      <c r="CAY8" s="145"/>
      <c r="CAZ8" s="145"/>
      <c r="CBA8" s="145"/>
      <c r="CBB8" s="145"/>
      <c r="CBC8" s="145"/>
      <c r="CBD8" s="145"/>
      <c r="CBE8" s="145"/>
      <c r="CBF8" s="145"/>
      <c r="CBG8" s="145"/>
      <c r="CBH8" s="145"/>
      <c r="CBI8" s="145"/>
      <c r="CBJ8" s="145"/>
      <c r="CBK8" s="145"/>
      <c r="CBL8" s="145"/>
      <c r="CBM8" s="145"/>
      <c r="CBN8" s="145"/>
      <c r="CBO8" s="145"/>
      <c r="CBP8" s="145"/>
      <c r="CBQ8" s="145"/>
      <c r="CBR8" s="145"/>
      <c r="CBS8" s="145"/>
      <c r="CBT8" s="145"/>
      <c r="CBU8" s="145"/>
      <c r="CBV8" s="145"/>
      <c r="CBW8" s="145"/>
      <c r="CBX8" s="145"/>
      <c r="CBY8" s="145"/>
      <c r="CBZ8" s="145"/>
      <c r="CCA8" s="145"/>
      <c r="CCB8" s="145"/>
      <c r="CCC8" s="145"/>
      <c r="CCD8" s="145"/>
      <c r="CCE8" s="145"/>
      <c r="CCF8" s="145"/>
      <c r="CCG8" s="145"/>
      <c r="CCH8" s="145"/>
      <c r="CCI8" s="145"/>
      <c r="CCJ8" s="145"/>
      <c r="CCK8" s="145"/>
      <c r="CCL8" s="145"/>
      <c r="CCM8" s="145"/>
      <c r="CCN8" s="145"/>
      <c r="CCO8" s="145"/>
      <c r="CCP8" s="145"/>
      <c r="CCQ8" s="145"/>
      <c r="CCR8" s="145"/>
      <c r="CCS8" s="145"/>
      <c r="CCT8" s="145"/>
      <c r="CCU8" s="145"/>
      <c r="CCV8" s="145"/>
      <c r="CCW8" s="145"/>
      <c r="CCX8" s="145"/>
      <c r="CCY8" s="145"/>
      <c r="CCZ8" s="145"/>
      <c r="CDA8" s="145"/>
      <c r="CDB8" s="145"/>
      <c r="CDC8" s="145"/>
      <c r="CDD8" s="145"/>
      <c r="CDE8" s="145"/>
      <c r="CDF8" s="145"/>
      <c r="CDG8" s="145"/>
      <c r="CDH8" s="145"/>
      <c r="CDI8" s="145"/>
      <c r="CDJ8" s="145"/>
      <c r="CDK8" s="145"/>
      <c r="CDL8" s="145"/>
      <c r="CDM8" s="145"/>
      <c r="CDN8" s="145"/>
      <c r="CDO8" s="145"/>
      <c r="CDP8" s="145"/>
      <c r="CDQ8" s="145"/>
      <c r="CDR8" s="145"/>
      <c r="CDS8" s="145"/>
      <c r="CDT8" s="145"/>
      <c r="CDU8" s="145"/>
      <c r="CDV8" s="145"/>
      <c r="CDW8" s="145"/>
      <c r="CDX8" s="145"/>
      <c r="CDY8" s="145"/>
      <c r="CDZ8" s="145"/>
      <c r="CEA8" s="145"/>
      <c r="CEB8" s="145"/>
      <c r="CEC8" s="145"/>
      <c r="CED8" s="145"/>
      <c r="CEE8" s="145"/>
      <c r="CEF8" s="145"/>
      <c r="CEG8" s="145"/>
      <c r="CEH8" s="145"/>
      <c r="CEI8" s="145"/>
      <c r="CEJ8" s="145"/>
      <c r="CEK8" s="145"/>
      <c r="CEL8" s="145"/>
      <c r="CEM8" s="145"/>
      <c r="CEN8" s="145"/>
      <c r="CEO8" s="145"/>
      <c r="CEP8" s="145"/>
      <c r="CEQ8" s="145"/>
      <c r="CER8" s="145"/>
      <c r="CES8" s="145"/>
      <c r="CET8" s="145"/>
      <c r="CEU8" s="145"/>
      <c r="CEV8" s="145"/>
      <c r="CEW8" s="145"/>
      <c r="CEX8" s="145"/>
      <c r="CEY8" s="145"/>
      <c r="CEZ8" s="145"/>
      <c r="CFA8" s="145"/>
      <c r="CFB8" s="145"/>
      <c r="CFC8" s="145"/>
      <c r="CFD8" s="145"/>
      <c r="CFE8" s="145"/>
      <c r="CFF8" s="145"/>
      <c r="CFG8" s="145"/>
      <c r="CFH8" s="145"/>
      <c r="CFI8" s="145"/>
      <c r="CFJ8" s="145"/>
      <c r="CFK8" s="145"/>
      <c r="CFL8" s="145"/>
      <c r="CFM8" s="145"/>
      <c r="CFN8" s="145"/>
      <c r="CFO8" s="145"/>
      <c r="CFP8" s="145"/>
      <c r="CFQ8" s="145"/>
      <c r="CFR8" s="145"/>
      <c r="CFS8" s="145"/>
      <c r="CFT8" s="145"/>
      <c r="CFU8" s="145"/>
      <c r="CFV8" s="145"/>
      <c r="CFW8" s="145"/>
      <c r="CFX8" s="145"/>
      <c r="CFY8" s="145"/>
      <c r="CFZ8" s="145"/>
      <c r="CGA8" s="145"/>
      <c r="CGB8" s="145"/>
      <c r="CGC8" s="145"/>
      <c r="CGD8" s="145"/>
      <c r="CGE8" s="145"/>
      <c r="CGF8" s="145"/>
      <c r="CGG8" s="145"/>
      <c r="CGH8" s="145"/>
      <c r="CGI8" s="145"/>
      <c r="CGJ8" s="145"/>
      <c r="CGK8" s="145"/>
      <c r="CGL8" s="145"/>
      <c r="CGM8" s="145"/>
      <c r="CGN8" s="145"/>
      <c r="CGO8" s="145"/>
      <c r="CGP8" s="145"/>
      <c r="CGQ8" s="145"/>
      <c r="CGR8" s="145"/>
      <c r="CGS8" s="145"/>
      <c r="CGT8" s="145"/>
      <c r="CGU8" s="145"/>
      <c r="CGV8" s="145"/>
      <c r="CGW8" s="145"/>
      <c r="CGX8" s="145"/>
      <c r="CGY8" s="145"/>
      <c r="CGZ8" s="145"/>
      <c r="CHA8" s="145"/>
      <c r="CHB8" s="145"/>
      <c r="CHC8" s="145"/>
      <c r="CHD8" s="145"/>
      <c r="CHE8" s="145"/>
      <c r="CHF8" s="145"/>
      <c r="CHG8" s="145"/>
      <c r="CHH8" s="145"/>
      <c r="CHI8" s="145"/>
      <c r="CHJ8" s="145"/>
      <c r="CHK8" s="145"/>
      <c r="CHL8" s="145"/>
      <c r="CHM8" s="145"/>
      <c r="CHN8" s="145"/>
      <c r="CHO8" s="145"/>
      <c r="CHP8" s="145"/>
      <c r="CHQ8" s="145"/>
      <c r="CHR8" s="145"/>
      <c r="CHS8" s="145"/>
      <c r="CHT8" s="145"/>
      <c r="CHU8" s="145"/>
      <c r="CHV8" s="145"/>
      <c r="CHW8" s="145"/>
      <c r="CHX8" s="145"/>
      <c r="CHY8" s="145"/>
      <c r="CHZ8" s="145"/>
      <c r="CIA8" s="145"/>
      <c r="CIB8" s="145"/>
      <c r="CIC8" s="145"/>
      <c r="CID8" s="145"/>
      <c r="CIE8" s="145"/>
      <c r="CIF8" s="145"/>
      <c r="CIG8" s="145"/>
      <c r="CIH8" s="145"/>
      <c r="CII8" s="145"/>
      <c r="CIJ8" s="145"/>
      <c r="CIK8" s="145"/>
      <c r="CIL8" s="145"/>
      <c r="CIM8" s="145"/>
      <c r="CIN8" s="145"/>
      <c r="CIO8" s="145"/>
      <c r="CIP8" s="145"/>
      <c r="CIQ8" s="145"/>
      <c r="CIR8" s="145"/>
      <c r="CIS8" s="145"/>
      <c r="CIT8" s="145"/>
      <c r="CIU8" s="145"/>
      <c r="CIV8" s="145"/>
      <c r="CIW8" s="145"/>
      <c r="CIX8" s="145"/>
      <c r="CIY8" s="145"/>
      <c r="CIZ8" s="145"/>
      <c r="CJA8" s="145"/>
      <c r="CJB8" s="145"/>
      <c r="CJC8" s="145"/>
      <c r="CJD8" s="145"/>
      <c r="CJE8" s="145"/>
      <c r="CJF8" s="145"/>
      <c r="CJG8" s="145"/>
      <c r="CJH8" s="145"/>
      <c r="CJI8" s="145"/>
      <c r="CJJ8" s="145"/>
      <c r="CJK8" s="145"/>
      <c r="CJL8" s="145"/>
      <c r="CJM8" s="145"/>
      <c r="CJN8" s="145"/>
      <c r="CJO8" s="145"/>
      <c r="CJP8" s="145"/>
      <c r="CJQ8" s="145"/>
      <c r="CJR8" s="145"/>
      <c r="CJS8" s="145"/>
      <c r="CJT8" s="145"/>
      <c r="CJU8" s="145"/>
      <c r="CJV8" s="145"/>
      <c r="CJW8" s="145"/>
      <c r="CJX8" s="145"/>
      <c r="CJY8" s="145"/>
      <c r="CJZ8" s="145"/>
      <c r="CKA8" s="145"/>
      <c r="CKB8" s="145"/>
      <c r="CKC8" s="145"/>
      <c r="CKD8" s="145"/>
      <c r="CKE8" s="145"/>
      <c r="CKF8" s="145"/>
      <c r="CKG8" s="145"/>
      <c r="CKH8" s="145"/>
      <c r="CKI8" s="145"/>
      <c r="CKJ8" s="145"/>
      <c r="CKK8" s="145"/>
      <c r="CKL8" s="145"/>
      <c r="CKM8" s="145"/>
      <c r="CKN8" s="145"/>
      <c r="CKO8" s="145"/>
      <c r="CKP8" s="145"/>
      <c r="CKQ8" s="145"/>
      <c r="CKR8" s="145"/>
      <c r="CKS8" s="145"/>
      <c r="CKT8" s="145"/>
      <c r="CKU8" s="145"/>
      <c r="CKV8" s="145"/>
      <c r="CKW8" s="145"/>
      <c r="CKX8" s="145"/>
      <c r="CKY8" s="145"/>
      <c r="CKZ8" s="145"/>
      <c r="CLA8" s="145"/>
      <c r="CLB8" s="145"/>
      <c r="CLC8" s="145"/>
      <c r="CLD8" s="145"/>
      <c r="CLE8" s="145"/>
      <c r="CLF8" s="145"/>
      <c r="CLG8" s="145"/>
      <c r="CLH8" s="145"/>
      <c r="CLI8" s="145"/>
      <c r="CLJ8" s="145"/>
      <c r="CLK8" s="145"/>
      <c r="CLL8" s="145"/>
      <c r="CLM8" s="145"/>
      <c r="CLN8" s="145"/>
      <c r="CLO8" s="145"/>
      <c r="CLP8" s="145"/>
      <c r="CLQ8" s="145"/>
      <c r="CLR8" s="145"/>
      <c r="CLS8" s="145"/>
      <c r="CLT8" s="145"/>
      <c r="CLU8" s="145"/>
      <c r="CLV8" s="145"/>
      <c r="CLW8" s="145"/>
      <c r="CLX8" s="145"/>
      <c r="CLY8" s="145"/>
      <c r="CLZ8" s="145"/>
      <c r="CMA8" s="145"/>
      <c r="CMB8" s="145"/>
      <c r="CMC8" s="145"/>
      <c r="CMD8" s="145"/>
      <c r="CME8" s="145"/>
      <c r="CMF8" s="145"/>
      <c r="CMG8" s="145"/>
      <c r="CMH8" s="145"/>
      <c r="CMI8" s="145"/>
      <c r="CMJ8" s="145"/>
      <c r="CMK8" s="145"/>
      <c r="CML8" s="145"/>
      <c r="CMM8" s="145"/>
      <c r="CMN8" s="145"/>
      <c r="CMO8" s="145"/>
      <c r="CMP8" s="145"/>
      <c r="CMQ8" s="145"/>
      <c r="CMR8" s="145"/>
      <c r="CMS8" s="145"/>
      <c r="CMT8" s="145"/>
      <c r="CMU8" s="145"/>
      <c r="CMV8" s="145"/>
      <c r="CMW8" s="145"/>
      <c r="CMX8" s="145"/>
      <c r="CMY8" s="145"/>
      <c r="CMZ8" s="145"/>
      <c r="CNA8" s="145"/>
      <c r="CNB8" s="145"/>
      <c r="CNC8" s="145"/>
      <c r="CND8" s="145"/>
      <c r="CNE8" s="145"/>
      <c r="CNF8" s="145"/>
      <c r="CNG8" s="145"/>
      <c r="CNH8" s="145"/>
      <c r="CNI8" s="145"/>
      <c r="CNJ8" s="145"/>
      <c r="CNK8" s="145"/>
      <c r="CNL8" s="145"/>
      <c r="CNM8" s="145"/>
      <c r="CNN8" s="145"/>
      <c r="CNO8" s="145"/>
      <c r="CNP8" s="145"/>
      <c r="CNQ8" s="145"/>
      <c r="CNR8" s="145"/>
      <c r="CNS8" s="145"/>
      <c r="CNT8" s="145"/>
      <c r="CNU8" s="145"/>
      <c r="CNV8" s="145"/>
      <c r="CNW8" s="145"/>
      <c r="CNX8" s="145"/>
      <c r="CNY8" s="145"/>
      <c r="CNZ8" s="145"/>
      <c r="COA8" s="145"/>
      <c r="COB8" s="145"/>
      <c r="COC8" s="145"/>
      <c r="COD8" s="145"/>
      <c r="COE8" s="145"/>
      <c r="COF8" s="145"/>
      <c r="COG8" s="145"/>
      <c r="COH8" s="145"/>
      <c r="COI8" s="145"/>
      <c r="COJ8" s="145"/>
      <c r="COK8" s="145"/>
      <c r="COL8" s="145"/>
      <c r="COM8" s="145"/>
      <c r="CON8" s="145"/>
      <c r="COO8" s="145"/>
      <c r="COP8" s="145"/>
      <c r="COQ8" s="145"/>
      <c r="COR8" s="145"/>
      <c r="COS8" s="145"/>
      <c r="COT8" s="145"/>
      <c r="COU8" s="145"/>
      <c r="COV8" s="145"/>
      <c r="COW8" s="145"/>
      <c r="COX8" s="145"/>
      <c r="COY8" s="145"/>
      <c r="COZ8" s="145"/>
      <c r="CPA8" s="145"/>
      <c r="CPB8" s="145"/>
      <c r="CPC8" s="145"/>
      <c r="CPD8" s="145"/>
      <c r="CPE8" s="145"/>
      <c r="CPF8" s="145"/>
      <c r="CPG8" s="145"/>
      <c r="CPH8" s="145"/>
      <c r="CPI8" s="145"/>
      <c r="CPJ8" s="145"/>
      <c r="CPK8" s="145"/>
      <c r="CPL8" s="145"/>
      <c r="CPM8" s="145"/>
      <c r="CPN8" s="145"/>
      <c r="CPO8" s="145"/>
      <c r="CPP8" s="145"/>
      <c r="CPQ8" s="145"/>
      <c r="CPR8" s="145"/>
      <c r="CPS8" s="145"/>
      <c r="CPT8" s="145"/>
      <c r="CPU8" s="145"/>
      <c r="CPV8" s="145"/>
      <c r="CPW8" s="145"/>
      <c r="CPX8" s="145"/>
      <c r="CPY8" s="145"/>
      <c r="CPZ8" s="145"/>
      <c r="CQA8" s="145"/>
      <c r="CQB8" s="145"/>
      <c r="CQC8" s="145"/>
      <c r="CQD8" s="145"/>
      <c r="CQE8" s="145"/>
      <c r="CQF8" s="145"/>
      <c r="CQG8" s="145"/>
      <c r="CQH8" s="145"/>
      <c r="CQI8" s="145"/>
      <c r="CQJ8" s="145"/>
      <c r="CQK8" s="145"/>
      <c r="CQL8" s="145"/>
      <c r="CQM8" s="145"/>
      <c r="CQN8" s="145"/>
      <c r="CQO8" s="145"/>
      <c r="CQP8" s="145"/>
      <c r="CQQ8" s="145"/>
      <c r="CQR8" s="145"/>
      <c r="CQS8" s="145"/>
      <c r="CQT8" s="145"/>
      <c r="CQU8" s="145"/>
      <c r="CQV8" s="145"/>
      <c r="CQW8" s="145"/>
      <c r="CQX8" s="145"/>
      <c r="CQY8" s="145"/>
      <c r="CQZ8" s="145"/>
      <c r="CRA8" s="145"/>
      <c r="CRB8" s="145"/>
      <c r="CRC8" s="145"/>
      <c r="CRD8" s="145"/>
      <c r="CRE8" s="145"/>
      <c r="CRF8" s="145"/>
      <c r="CRG8" s="145"/>
      <c r="CRH8" s="145"/>
      <c r="CRI8" s="145"/>
      <c r="CRJ8" s="145"/>
      <c r="CRK8" s="145"/>
      <c r="CRL8" s="145"/>
      <c r="CRM8" s="145"/>
      <c r="CRN8" s="145"/>
      <c r="CRO8" s="145"/>
      <c r="CRP8" s="145"/>
      <c r="CRQ8" s="145"/>
      <c r="CRR8" s="145"/>
      <c r="CRS8" s="145"/>
      <c r="CRT8" s="145"/>
      <c r="CRU8" s="145"/>
      <c r="CRV8" s="145"/>
      <c r="CRW8" s="145"/>
      <c r="CRX8" s="145"/>
      <c r="CRY8" s="145"/>
      <c r="CRZ8" s="145"/>
      <c r="CSA8" s="145"/>
      <c r="CSB8" s="145"/>
      <c r="CSC8" s="145"/>
      <c r="CSD8" s="145"/>
      <c r="CSE8" s="145"/>
      <c r="CSF8" s="145"/>
      <c r="CSG8" s="145"/>
      <c r="CSH8" s="145"/>
      <c r="CSI8" s="145"/>
      <c r="CSJ8" s="145"/>
      <c r="CSK8" s="145"/>
      <c r="CSL8" s="145"/>
      <c r="CSM8" s="145"/>
      <c r="CSN8" s="145"/>
      <c r="CSO8" s="145"/>
      <c r="CSP8" s="145"/>
      <c r="CSQ8" s="145"/>
      <c r="CSR8" s="145"/>
      <c r="CSS8" s="145"/>
      <c r="CST8" s="145"/>
      <c r="CSU8" s="145"/>
      <c r="CSV8" s="145"/>
      <c r="CSW8" s="145"/>
      <c r="CSX8" s="145"/>
      <c r="CSY8" s="145"/>
      <c r="CSZ8" s="145"/>
      <c r="CTA8" s="145"/>
      <c r="CTB8" s="145"/>
      <c r="CTC8" s="145"/>
      <c r="CTD8" s="145"/>
      <c r="CTE8" s="145"/>
      <c r="CTF8" s="145"/>
      <c r="CTG8" s="145"/>
      <c r="CTH8" s="145"/>
      <c r="CTI8" s="145"/>
      <c r="CTJ8" s="145"/>
      <c r="CTK8" s="145"/>
      <c r="CTL8" s="145"/>
      <c r="CTM8" s="145"/>
      <c r="CTN8" s="145"/>
      <c r="CTO8" s="145"/>
      <c r="CTP8" s="145"/>
      <c r="CTQ8" s="145"/>
      <c r="CTR8" s="145"/>
      <c r="CTS8" s="145"/>
      <c r="CTT8" s="145"/>
      <c r="CTU8" s="145"/>
      <c r="CTV8" s="145"/>
      <c r="CTW8" s="145"/>
      <c r="CTX8" s="145"/>
      <c r="CTY8" s="145"/>
      <c r="CTZ8" s="145"/>
      <c r="CUA8" s="145"/>
      <c r="CUB8" s="145"/>
      <c r="CUC8" s="145"/>
      <c r="CUD8" s="145"/>
      <c r="CUE8" s="145"/>
      <c r="CUF8" s="145"/>
      <c r="CUG8" s="145"/>
      <c r="CUH8" s="145"/>
      <c r="CUI8" s="145"/>
      <c r="CUJ8" s="145"/>
      <c r="CUK8" s="145"/>
      <c r="CUL8" s="145"/>
      <c r="CUM8" s="145"/>
      <c r="CUN8" s="145"/>
      <c r="CUO8" s="145"/>
      <c r="CUP8" s="145"/>
      <c r="CUQ8" s="145"/>
      <c r="CUR8" s="145"/>
      <c r="CUS8" s="145"/>
      <c r="CUT8" s="145"/>
      <c r="CUU8" s="145"/>
      <c r="CUV8" s="145"/>
      <c r="CUW8" s="145"/>
      <c r="CUX8" s="145"/>
      <c r="CUY8" s="145"/>
      <c r="CUZ8" s="145"/>
      <c r="CVA8" s="145"/>
      <c r="CVB8" s="145"/>
      <c r="CVC8" s="145"/>
      <c r="CVD8" s="145"/>
      <c r="CVE8" s="145"/>
      <c r="CVF8" s="145"/>
      <c r="CVG8" s="145"/>
      <c r="CVH8" s="145"/>
      <c r="CVI8" s="145"/>
      <c r="CVJ8" s="145"/>
      <c r="CVK8" s="145"/>
      <c r="CVL8" s="145"/>
      <c r="CVM8" s="145"/>
      <c r="CVN8" s="145"/>
      <c r="CVO8" s="145"/>
      <c r="CVP8" s="145"/>
      <c r="CVQ8" s="145"/>
      <c r="CVR8" s="145"/>
      <c r="CVS8" s="145"/>
      <c r="CVT8" s="145"/>
      <c r="CVU8" s="145"/>
      <c r="CVV8" s="145"/>
      <c r="CVW8" s="145"/>
      <c r="CVX8" s="145"/>
      <c r="CVY8" s="145"/>
      <c r="CVZ8" s="145"/>
      <c r="CWA8" s="145"/>
      <c r="CWB8" s="145"/>
      <c r="CWC8" s="145"/>
      <c r="CWD8" s="145"/>
      <c r="CWE8" s="145"/>
      <c r="CWF8" s="145"/>
      <c r="CWG8" s="145"/>
      <c r="CWH8" s="145"/>
      <c r="CWI8" s="145"/>
      <c r="CWJ8" s="145"/>
      <c r="CWK8" s="145"/>
      <c r="CWL8" s="145"/>
      <c r="CWM8" s="145"/>
      <c r="CWN8" s="145"/>
      <c r="CWO8" s="145"/>
      <c r="CWP8" s="145"/>
      <c r="CWQ8" s="145"/>
      <c r="CWR8" s="145"/>
      <c r="CWS8" s="145"/>
      <c r="CWT8" s="145"/>
      <c r="CWU8" s="145"/>
      <c r="CWV8" s="145"/>
      <c r="CWW8" s="145"/>
      <c r="CWX8" s="145"/>
      <c r="CWY8" s="145"/>
      <c r="CWZ8" s="145"/>
      <c r="CXA8" s="145"/>
      <c r="CXB8" s="145"/>
      <c r="CXC8" s="145"/>
      <c r="CXD8" s="145"/>
      <c r="CXE8" s="145"/>
      <c r="CXF8" s="145"/>
      <c r="CXG8" s="145"/>
      <c r="CXH8" s="145"/>
      <c r="CXI8" s="145"/>
      <c r="CXJ8" s="145"/>
      <c r="CXK8" s="145"/>
      <c r="CXL8" s="145"/>
      <c r="CXM8" s="145"/>
      <c r="CXN8" s="145"/>
      <c r="CXO8" s="145"/>
      <c r="CXP8" s="145"/>
      <c r="CXQ8" s="145"/>
      <c r="CXR8" s="145"/>
      <c r="CXS8" s="145"/>
      <c r="CXT8" s="145"/>
      <c r="CXU8" s="145"/>
      <c r="CXV8" s="145"/>
      <c r="CXW8" s="145"/>
      <c r="CXX8" s="145"/>
      <c r="CXY8" s="145"/>
      <c r="CXZ8" s="145"/>
      <c r="CYA8" s="145"/>
      <c r="CYB8" s="145"/>
      <c r="CYC8" s="145"/>
      <c r="CYD8" s="145"/>
      <c r="CYE8" s="145"/>
      <c r="CYF8" s="145"/>
      <c r="CYG8" s="145"/>
      <c r="CYH8" s="145"/>
      <c r="CYI8" s="145"/>
      <c r="CYJ8" s="145"/>
      <c r="CYK8" s="145"/>
      <c r="CYL8" s="145"/>
      <c r="CYM8" s="145"/>
      <c r="CYN8" s="145"/>
      <c r="CYO8" s="145"/>
      <c r="CYP8" s="145"/>
      <c r="CYQ8" s="145"/>
      <c r="CYR8" s="145"/>
      <c r="CYS8" s="145"/>
      <c r="CYT8" s="145"/>
      <c r="CYU8" s="145"/>
      <c r="CYV8" s="145"/>
      <c r="CYW8" s="145"/>
      <c r="CYX8" s="145"/>
      <c r="CYY8" s="145"/>
      <c r="CYZ8" s="145"/>
      <c r="CZA8" s="145"/>
      <c r="CZB8" s="145"/>
      <c r="CZC8" s="145"/>
      <c r="CZD8" s="145"/>
      <c r="CZE8" s="145"/>
      <c r="CZF8" s="145"/>
      <c r="CZG8" s="145"/>
      <c r="CZH8" s="145"/>
      <c r="CZI8" s="145"/>
      <c r="CZJ8" s="145"/>
      <c r="CZK8" s="145"/>
      <c r="CZL8" s="145"/>
      <c r="CZM8" s="145"/>
      <c r="CZN8" s="145"/>
      <c r="CZO8" s="145"/>
      <c r="CZP8" s="145"/>
      <c r="CZQ8" s="145"/>
      <c r="CZR8" s="145"/>
      <c r="CZS8" s="145"/>
      <c r="CZT8" s="145"/>
      <c r="CZU8" s="145"/>
      <c r="CZV8" s="145"/>
      <c r="CZW8" s="145"/>
      <c r="CZX8" s="145"/>
      <c r="CZY8" s="145"/>
      <c r="CZZ8" s="145"/>
      <c r="DAA8" s="145"/>
      <c r="DAB8" s="145"/>
      <c r="DAC8" s="145"/>
      <c r="DAD8" s="145"/>
      <c r="DAE8" s="145"/>
      <c r="DAF8" s="145"/>
      <c r="DAG8" s="145"/>
      <c r="DAH8" s="145"/>
      <c r="DAI8" s="145"/>
      <c r="DAJ8" s="145"/>
      <c r="DAK8" s="145"/>
      <c r="DAL8" s="145"/>
      <c r="DAM8" s="145"/>
      <c r="DAN8" s="145"/>
      <c r="DAO8" s="145"/>
      <c r="DAP8" s="145"/>
      <c r="DAQ8" s="145"/>
      <c r="DAR8" s="145"/>
      <c r="DAS8" s="145"/>
      <c r="DAT8" s="145"/>
      <c r="DAU8" s="145"/>
      <c r="DAV8" s="145"/>
      <c r="DAW8" s="145"/>
      <c r="DAX8" s="145"/>
      <c r="DAY8" s="145"/>
      <c r="DAZ8" s="145"/>
      <c r="DBA8" s="145"/>
      <c r="DBB8" s="145"/>
      <c r="DBC8" s="145"/>
      <c r="DBD8" s="145"/>
      <c r="DBE8" s="145"/>
      <c r="DBF8" s="145"/>
      <c r="DBG8" s="145"/>
      <c r="DBH8" s="145"/>
      <c r="DBI8" s="145"/>
      <c r="DBJ8" s="145"/>
      <c r="DBK8" s="145"/>
      <c r="DBL8" s="145"/>
      <c r="DBM8" s="145"/>
      <c r="DBN8" s="145"/>
      <c r="DBO8" s="145"/>
      <c r="DBP8" s="145"/>
      <c r="DBQ8" s="145"/>
      <c r="DBR8" s="145"/>
      <c r="DBS8" s="145"/>
      <c r="DBT8" s="145"/>
      <c r="DBU8" s="145"/>
      <c r="DBV8" s="145"/>
      <c r="DBW8" s="145"/>
      <c r="DBX8" s="145"/>
      <c r="DBY8" s="145"/>
      <c r="DBZ8" s="145"/>
      <c r="DCA8" s="145"/>
      <c r="DCB8" s="145"/>
      <c r="DCC8" s="145"/>
      <c r="DCD8" s="145"/>
      <c r="DCE8" s="145"/>
      <c r="DCF8" s="145"/>
      <c r="DCG8" s="145"/>
      <c r="DCH8" s="145"/>
      <c r="DCI8" s="145"/>
      <c r="DCJ8" s="145"/>
      <c r="DCK8" s="145"/>
      <c r="DCL8" s="145"/>
      <c r="DCM8" s="145"/>
      <c r="DCN8" s="145"/>
      <c r="DCO8" s="145"/>
      <c r="DCP8" s="145"/>
      <c r="DCQ8" s="145"/>
      <c r="DCR8" s="145"/>
      <c r="DCS8" s="145"/>
      <c r="DCT8" s="145"/>
      <c r="DCU8" s="145"/>
      <c r="DCV8" s="145"/>
      <c r="DCW8" s="145"/>
      <c r="DCX8" s="145"/>
      <c r="DCY8" s="145"/>
      <c r="DCZ8" s="145"/>
      <c r="DDA8" s="145"/>
      <c r="DDB8" s="145"/>
      <c r="DDC8" s="145"/>
      <c r="DDD8" s="145"/>
      <c r="DDE8" s="145"/>
      <c r="DDF8" s="145"/>
      <c r="DDG8" s="145"/>
      <c r="DDH8" s="145"/>
      <c r="DDI8" s="145"/>
      <c r="DDJ8" s="145"/>
      <c r="DDK8" s="145"/>
      <c r="DDL8" s="145"/>
      <c r="DDM8" s="145"/>
      <c r="DDN8" s="145"/>
      <c r="DDO8" s="145"/>
      <c r="DDP8" s="145"/>
      <c r="DDQ8" s="145"/>
      <c r="DDR8" s="145"/>
      <c r="DDS8" s="145"/>
      <c r="DDT8" s="145"/>
      <c r="DDU8" s="145"/>
      <c r="DDV8" s="145"/>
      <c r="DDW8" s="145"/>
      <c r="DDX8" s="145"/>
      <c r="DDY8" s="145"/>
      <c r="DDZ8" s="145"/>
      <c r="DEA8" s="145"/>
      <c r="DEB8" s="145"/>
      <c r="DEC8" s="145"/>
      <c r="DED8" s="145"/>
      <c r="DEE8" s="145"/>
      <c r="DEF8" s="145"/>
      <c r="DEG8" s="145"/>
      <c r="DEH8" s="145"/>
      <c r="DEI8" s="145"/>
      <c r="DEJ8" s="145"/>
      <c r="DEK8" s="145"/>
      <c r="DEL8" s="145"/>
      <c r="DEM8" s="145"/>
      <c r="DEN8" s="145"/>
      <c r="DEO8" s="145"/>
      <c r="DEP8" s="145"/>
      <c r="DEQ8" s="145"/>
      <c r="DER8" s="145"/>
      <c r="DES8" s="145"/>
      <c r="DET8" s="145"/>
      <c r="DEU8" s="145"/>
      <c r="DEV8" s="145"/>
      <c r="DEW8" s="145"/>
      <c r="DEX8" s="145"/>
      <c r="DEY8" s="145"/>
      <c r="DEZ8" s="145"/>
      <c r="DFA8" s="145"/>
      <c r="DFB8" s="145"/>
      <c r="DFC8" s="145"/>
      <c r="DFD8" s="145"/>
      <c r="DFE8" s="145"/>
      <c r="DFF8" s="145"/>
      <c r="DFG8" s="145"/>
      <c r="DFH8" s="145"/>
      <c r="DFI8" s="145"/>
      <c r="DFJ8" s="145"/>
      <c r="DFK8" s="145"/>
      <c r="DFL8" s="145"/>
      <c r="DFM8" s="145"/>
      <c r="DFN8" s="145"/>
      <c r="DFO8" s="145"/>
      <c r="DFP8" s="145"/>
      <c r="DFQ8" s="145"/>
      <c r="DFR8" s="145"/>
      <c r="DFS8" s="145"/>
      <c r="DFT8" s="145"/>
      <c r="DFU8" s="145"/>
      <c r="DFV8" s="145"/>
      <c r="DFW8" s="145"/>
      <c r="DFX8" s="145"/>
      <c r="DFY8" s="145"/>
      <c r="DFZ8" s="145"/>
      <c r="DGA8" s="145"/>
      <c r="DGB8" s="145"/>
      <c r="DGC8" s="145"/>
      <c r="DGD8" s="145"/>
      <c r="DGE8" s="145"/>
      <c r="DGF8" s="145"/>
      <c r="DGG8" s="145"/>
      <c r="DGH8" s="145"/>
      <c r="DGI8" s="145"/>
      <c r="DGJ8" s="145"/>
      <c r="DGK8" s="145"/>
      <c r="DGL8" s="145"/>
      <c r="DGM8" s="145"/>
      <c r="DGN8" s="145"/>
      <c r="DGO8" s="145"/>
      <c r="DGP8" s="145"/>
      <c r="DGQ8" s="145"/>
      <c r="DGR8" s="145"/>
      <c r="DGS8" s="145"/>
      <c r="DGT8" s="145"/>
      <c r="DGU8" s="145"/>
      <c r="DGV8" s="145"/>
      <c r="DGW8" s="145"/>
      <c r="DGX8" s="145"/>
      <c r="DGY8" s="145"/>
      <c r="DGZ8" s="145"/>
      <c r="DHA8" s="145"/>
      <c r="DHB8" s="145"/>
      <c r="DHC8" s="145"/>
      <c r="DHD8" s="145"/>
      <c r="DHE8" s="145"/>
      <c r="DHF8" s="145"/>
      <c r="DHG8" s="145"/>
      <c r="DHH8" s="145"/>
      <c r="DHI8" s="145"/>
      <c r="DHJ8" s="145"/>
      <c r="DHK8" s="145"/>
      <c r="DHL8" s="145"/>
      <c r="DHM8" s="145"/>
      <c r="DHN8" s="145"/>
      <c r="DHO8" s="145"/>
      <c r="DHP8" s="145"/>
      <c r="DHQ8" s="145"/>
      <c r="DHR8" s="145"/>
      <c r="DHS8" s="145"/>
      <c r="DHT8" s="145"/>
      <c r="DHU8" s="145"/>
      <c r="DHV8" s="145"/>
      <c r="DHW8" s="145"/>
      <c r="DHX8" s="145"/>
      <c r="DHY8" s="145"/>
      <c r="DHZ8" s="145"/>
      <c r="DIA8" s="145"/>
      <c r="DIB8" s="145"/>
      <c r="DIC8" s="145"/>
      <c r="DID8" s="145"/>
      <c r="DIE8" s="145"/>
      <c r="DIF8" s="145"/>
      <c r="DIG8" s="145"/>
      <c r="DIH8" s="145"/>
      <c r="DII8" s="145"/>
      <c r="DIJ8" s="145"/>
      <c r="DIK8" s="145"/>
      <c r="DIL8" s="145"/>
      <c r="DIM8" s="145"/>
      <c r="DIN8" s="145"/>
      <c r="DIO8" s="145"/>
      <c r="DIP8" s="145"/>
      <c r="DIQ8" s="145"/>
      <c r="DIR8" s="145"/>
      <c r="DIS8" s="145"/>
      <c r="DIT8" s="145"/>
      <c r="DIU8" s="145"/>
      <c r="DIV8" s="145"/>
      <c r="DIW8" s="145"/>
      <c r="DIX8" s="145"/>
      <c r="DIY8" s="145"/>
      <c r="DIZ8" s="145"/>
      <c r="DJA8" s="145"/>
      <c r="DJB8" s="145"/>
      <c r="DJC8" s="145"/>
      <c r="DJD8" s="145"/>
      <c r="DJE8" s="145"/>
      <c r="DJF8" s="145"/>
      <c r="DJG8" s="145"/>
      <c r="DJH8" s="145"/>
      <c r="DJI8" s="145"/>
      <c r="DJJ8" s="145"/>
      <c r="DJK8" s="145"/>
      <c r="DJL8" s="145"/>
      <c r="DJM8" s="145"/>
      <c r="DJN8" s="145"/>
      <c r="DJO8" s="145"/>
      <c r="DJP8" s="145"/>
      <c r="DJQ8" s="145"/>
      <c r="DJR8" s="145"/>
      <c r="DJS8" s="145"/>
      <c r="DJT8" s="145"/>
      <c r="DJU8" s="145"/>
      <c r="DJV8" s="145"/>
      <c r="DJW8" s="145"/>
      <c r="DJX8" s="145"/>
      <c r="DJY8" s="145"/>
      <c r="DJZ8" s="145"/>
      <c r="DKA8" s="145"/>
      <c r="DKB8" s="145"/>
      <c r="DKC8" s="145"/>
      <c r="DKD8" s="145"/>
      <c r="DKE8" s="145"/>
      <c r="DKF8" s="145"/>
      <c r="DKG8" s="145"/>
      <c r="DKH8" s="145"/>
      <c r="DKI8" s="145"/>
      <c r="DKJ8" s="145"/>
      <c r="DKK8" s="145"/>
      <c r="DKL8" s="145"/>
      <c r="DKM8" s="145"/>
      <c r="DKN8" s="145"/>
      <c r="DKO8" s="145"/>
      <c r="DKP8" s="145"/>
      <c r="DKQ8" s="145"/>
      <c r="DKR8" s="145"/>
      <c r="DKS8" s="145"/>
      <c r="DKT8" s="145"/>
      <c r="DKU8" s="145"/>
      <c r="DKV8" s="145"/>
      <c r="DKW8" s="145"/>
      <c r="DKX8" s="145"/>
      <c r="DKY8" s="145"/>
      <c r="DKZ8" s="145"/>
      <c r="DLA8" s="145"/>
      <c r="DLB8" s="145"/>
      <c r="DLC8" s="145"/>
      <c r="DLD8" s="145"/>
      <c r="DLE8" s="145"/>
      <c r="DLF8" s="145"/>
      <c r="DLG8" s="145"/>
      <c r="DLH8" s="145"/>
      <c r="DLI8" s="145"/>
      <c r="DLJ8" s="145"/>
      <c r="DLK8" s="145"/>
      <c r="DLL8" s="145"/>
      <c r="DLM8" s="145"/>
      <c r="DLN8" s="145"/>
      <c r="DLO8" s="145"/>
      <c r="DLP8" s="145"/>
      <c r="DLQ8" s="145"/>
      <c r="DLR8" s="145"/>
      <c r="DLS8" s="145"/>
      <c r="DLT8" s="145"/>
      <c r="DLU8" s="145"/>
      <c r="DLV8" s="145"/>
      <c r="DLW8" s="145"/>
      <c r="DLX8" s="145"/>
      <c r="DLY8" s="145"/>
      <c r="DLZ8" s="145"/>
      <c r="DMA8" s="145"/>
      <c r="DMB8" s="145"/>
      <c r="DMC8" s="145"/>
      <c r="DMD8" s="145"/>
      <c r="DME8" s="145"/>
      <c r="DMF8" s="145"/>
      <c r="DMG8" s="145"/>
      <c r="DMH8" s="145"/>
      <c r="DMI8" s="145"/>
      <c r="DMJ8" s="145"/>
      <c r="DMK8" s="145"/>
      <c r="DML8" s="145"/>
      <c r="DMM8" s="145"/>
      <c r="DMN8" s="145"/>
      <c r="DMO8" s="145"/>
      <c r="DMP8" s="145"/>
      <c r="DMQ8" s="145"/>
      <c r="DMR8" s="145"/>
      <c r="DMS8" s="145"/>
      <c r="DMT8" s="145"/>
      <c r="DMU8" s="145"/>
      <c r="DMV8" s="145"/>
      <c r="DMW8" s="145"/>
      <c r="DMX8" s="145"/>
      <c r="DMY8" s="145"/>
      <c r="DMZ8" s="145"/>
      <c r="DNA8" s="145"/>
      <c r="DNB8" s="145"/>
      <c r="DNC8" s="145"/>
      <c r="DND8" s="145"/>
      <c r="DNE8" s="145"/>
      <c r="DNF8" s="145"/>
      <c r="DNG8" s="145"/>
      <c r="DNH8" s="145"/>
      <c r="DNI8" s="145"/>
      <c r="DNJ8" s="145"/>
      <c r="DNK8" s="145"/>
      <c r="DNL8" s="145"/>
      <c r="DNM8" s="145"/>
      <c r="DNN8" s="145"/>
      <c r="DNO8" s="145"/>
      <c r="DNP8" s="145"/>
      <c r="DNQ8" s="145"/>
      <c r="DNR8" s="145"/>
      <c r="DNS8" s="145"/>
      <c r="DNT8" s="145"/>
      <c r="DNU8" s="145"/>
      <c r="DNV8" s="145"/>
      <c r="DNW8" s="145"/>
      <c r="DNX8" s="145"/>
      <c r="DNY8" s="145"/>
      <c r="DNZ8" s="145"/>
      <c r="DOA8" s="145"/>
      <c r="DOB8" s="145"/>
      <c r="DOC8" s="145"/>
      <c r="DOD8" s="145"/>
      <c r="DOE8" s="145"/>
      <c r="DOF8" s="145"/>
      <c r="DOG8" s="145"/>
      <c r="DOH8" s="145"/>
      <c r="DOI8" s="145"/>
      <c r="DOJ8" s="145"/>
      <c r="DOK8" s="145"/>
      <c r="DOL8" s="145"/>
      <c r="DOM8" s="145"/>
      <c r="DON8" s="145"/>
      <c r="DOO8" s="145"/>
      <c r="DOP8" s="145"/>
      <c r="DOQ8" s="145"/>
      <c r="DOR8" s="145"/>
      <c r="DOS8" s="145"/>
      <c r="DOT8" s="145"/>
      <c r="DOU8" s="145"/>
      <c r="DOV8" s="145"/>
      <c r="DOW8" s="145"/>
      <c r="DOX8" s="145"/>
      <c r="DOY8" s="145"/>
      <c r="DOZ8" s="145"/>
      <c r="DPA8" s="145"/>
      <c r="DPB8" s="145"/>
      <c r="DPC8" s="145"/>
      <c r="DPD8" s="145"/>
      <c r="DPE8" s="145"/>
      <c r="DPF8" s="145"/>
      <c r="DPG8" s="145"/>
      <c r="DPH8" s="145"/>
      <c r="DPI8" s="145"/>
      <c r="DPJ8" s="145"/>
      <c r="DPK8" s="145"/>
      <c r="DPL8" s="145"/>
      <c r="DPM8" s="145"/>
      <c r="DPN8" s="145"/>
      <c r="DPO8" s="145"/>
      <c r="DPP8" s="145"/>
      <c r="DPQ8" s="145"/>
      <c r="DPR8" s="145"/>
      <c r="DPS8" s="145"/>
      <c r="DPT8" s="145"/>
      <c r="DPU8" s="145"/>
      <c r="DPV8" s="145"/>
      <c r="DPW8" s="145"/>
      <c r="DPX8" s="145"/>
      <c r="DPY8" s="145"/>
      <c r="DPZ8" s="145"/>
      <c r="DQA8" s="145"/>
      <c r="DQB8" s="145"/>
      <c r="DQC8" s="145"/>
      <c r="DQD8" s="145"/>
      <c r="DQE8" s="145"/>
      <c r="DQF8" s="145"/>
      <c r="DQG8" s="145"/>
      <c r="DQH8" s="145"/>
      <c r="DQI8" s="145"/>
      <c r="DQJ8" s="145"/>
      <c r="DQK8" s="145"/>
      <c r="DQL8" s="145"/>
      <c r="DQM8" s="145"/>
      <c r="DQN8" s="145"/>
      <c r="DQO8" s="145"/>
      <c r="DQP8" s="145"/>
      <c r="DQQ8" s="145"/>
      <c r="DQR8" s="145"/>
      <c r="DQS8" s="145"/>
      <c r="DQT8" s="145"/>
      <c r="DQU8" s="145"/>
      <c r="DQV8" s="145"/>
      <c r="DQW8" s="145"/>
      <c r="DQX8" s="145"/>
      <c r="DQY8" s="145"/>
      <c r="DQZ8" s="145"/>
      <c r="DRA8" s="145"/>
      <c r="DRB8" s="145"/>
      <c r="DRC8" s="145"/>
      <c r="DRD8" s="145"/>
      <c r="DRE8" s="145"/>
      <c r="DRF8" s="145"/>
      <c r="DRG8" s="145"/>
      <c r="DRH8" s="145"/>
      <c r="DRI8" s="145"/>
      <c r="DRJ8" s="145"/>
      <c r="DRK8" s="145"/>
      <c r="DRL8" s="145"/>
      <c r="DRM8" s="145"/>
      <c r="DRN8" s="145"/>
      <c r="DRO8" s="145"/>
      <c r="DRP8" s="145"/>
      <c r="DRQ8" s="145"/>
      <c r="DRR8" s="145"/>
      <c r="DRS8" s="145"/>
      <c r="DRT8" s="145"/>
      <c r="DRU8" s="145"/>
      <c r="DRV8" s="145"/>
      <c r="DRW8" s="145"/>
      <c r="DRX8" s="145"/>
      <c r="DRY8" s="145"/>
      <c r="DRZ8" s="145"/>
      <c r="DSA8" s="145"/>
      <c r="DSB8" s="145"/>
      <c r="DSC8" s="145"/>
      <c r="DSD8" s="145"/>
      <c r="DSE8" s="145"/>
      <c r="DSF8" s="145"/>
      <c r="DSG8" s="145"/>
      <c r="DSH8" s="145"/>
      <c r="DSI8" s="145"/>
      <c r="DSJ8" s="145"/>
      <c r="DSK8" s="145"/>
      <c r="DSL8" s="145"/>
      <c r="DSM8" s="145"/>
      <c r="DSN8" s="145"/>
      <c r="DSO8" s="145"/>
      <c r="DSP8" s="145"/>
      <c r="DSQ8" s="145"/>
      <c r="DSR8" s="145"/>
      <c r="DSS8" s="145"/>
      <c r="DST8" s="145"/>
      <c r="DSU8" s="145"/>
      <c r="DSV8" s="145"/>
      <c r="DSW8" s="145"/>
      <c r="DSX8" s="145"/>
      <c r="DSY8" s="145"/>
      <c r="DSZ8" s="145"/>
      <c r="DTA8" s="145"/>
      <c r="DTB8" s="145"/>
      <c r="DTC8" s="145"/>
      <c r="DTD8" s="145"/>
      <c r="DTE8" s="145"/>
      <c r="DTF8" s="145"/>
      <c r="DTG8" s="145"/>
      <c r="DTH8" s="145"/>
      <c r="DTI8" s="145"/>
      <c r="DTJ8" s="145"/>
      <c r="DTK8" s="145"/>
      <c r="DTL8" s="145"/>
      <c r="DTM8" s="145"/>
      <c r="DTN8" s="145"/>
      <c r="DTO8" s="145"/>
      <c r="DTP8" s="145"/>
      <c r="DTQ8" s="145"/>
      <c r="DTR8" s="145"/>
      <c r="DTS8" s="145"/>
      <c r="DTT8" s="145"/>
      <c r="DTU8" s="145"/>
      <c r="DTV8" s="145"/>
      <c r="DTW8" s="145"/>
      <c r="DTX8" s="145"/>
      <c r="DTY8" s="145"/>
      <c r="DTZ8" s="145"/>
      <c r="DUA8" s="145"/>
      <c r="DUB8" s="145"/>
      <c r="DUC8" s="145"/>
      <c r="DUD8" s="145"/>
      <c r="DUE8" s="145"/>
      <c r="DUF8" s="145"/>
      <c r="DUG8" s="145"/>
      <c r="DUH8" s="145"/>
      <c r="DUI8" s="145"/>
      <c r="DUJ8" s="145"/>
      <c r="DUK8" s="145"/>
      <c r="DUL8" s="145"/>
      <c r="DUM8" s="145"/>
      <c r="DUN8" s="145"/>
      <c r="DUO8" s="145"/>
      <c r="DUP8" s="145"/>
      <c r="DUQ8" s="145"/>
      <c r="DUR8" s="145"/>
      <c r="DUS8" s="145"/>
      <c r="DUT8" s="145"/>
      <c r="DUU8" s="145"/>
      <c r="DUV8" s="145"/>
      <c r="DUW8" s="145"/>
      <c r="DUX8" s="145"/>
      <c r="DUY8" s="145"/>
      <c r="DUZ8" s="145"/>
      <c r="DVA8" s="145"/>
      <c r="DVB8" s="145"/>
      <c r="DVC8" s="145"/>
      <c r="DVD8" s="145"/>
      <c r="DVE8" s="145"/>
      <c r="DVF8" s="145"/>
      <c r="DVG8" s="145"/>
      <c r="DVH8" s="145"/>
      <c r="DVI8" s="145"/>
      <c r="DVJ8" s="145"/>
      <c r="DVK8" s="145"/>
      <c r="DVL8" s="145"/>
      <c r="DVM8" s="145"/>
      <c r="DVN8" s="145"/>
      <c r="DVO8" s="145"/>
      <c r="DVP8" s="145"/>
      <c r="DVQ8" s="145"/>
      <c r="DVR8" s="145"/>
      <c r="DVS8" s="145"/>
      <c r="DVT8" s="145"/>
      <c r="DVU8" s="145"/>
      <c r="DVV8" s="145"/>
      <c r="DVW8" s="145"/>
      <c r="DVX8" s="145"/>
      <c r="DVY8" s="145"/>
      <c r="DVZ8" s="145"/>
      <c r="DWA8" s="145"/>
      <c r="DWB8" s="145"/>
      <c r="DWC8" s="145"/>
      <c r="DWD8" s="145"/>
      <c r="DWE8" s="145"/>
      <c r="DWF8" s="145"/>
      <c r="DWG8" s="145"/>
      <c r="DWH8" s="145"/>
      <c r="DWI8" s="145"/>
      <c r="DWJ8" s="145"/>
      <c r="DWK8" s="145"/>
      <c r="DWL8" s="145"/>
      <c r="DWM8" s="145"/>
      <c r="DWN8" s="145"/>
      <c r="DWO8" s="145"/>
      <c r="DWP8" s="145"/>
      <c r="DWQ8" s="145"/>
      <c r="DWR8" s="145"/>
      <c r="DWS8" s="145"/>
      <c r="DWT8" s="145"/>
      <c r="DWU8" s="145"/>
      <c r="DWV8" s="145"/>
      <c r="DWW8" s="145"/>
      <c r="DWX8" s="145"/>
      <c r="DWY8" s="145"/>
      <c r="DWZ8" s="145"/>
      <c r="DXA8" s="145"/>
      <c r="DXB8" s="145"/>
      <c r="DXC8" s="145"/>
      <c r="DXD8" s="145"/>
      <c r="DXE8" s="145"/>
      <c r="DXF8" s="145"/>
      <c r="DXG8" s="145"/>
      <c r="DXH8" s="145"/>
      <c r="DXI8" s="145"/>
      <c r="DXJ8" s="145"/>
      <c r="DXK8" s="145"/>
      <c r="DXL8" s="145"/>
      <c r="DXM8" s="145"/>
      <c r="DXN8" s="145"/>
      <c r="DXO8" s="145"/>
      <c r="DXP8" s="145"/>
      <c r="DXQ8" s="145"/>
      <c r="DXR8" s="145"/>
      <c r="DXS8" s="145"/>
      <c r="DXT8" s="145"/>
      <c r="DXU8" s="145"/>
      <c r="DXV8" s="145"/>
      <c r="DXW8" s="145"/>
      <c r="DXX8" s="145"/>
      <c r="DXY8" s="145"/>
      <c r="DXZ8" s="145"/>
      <c r="DYA8" s="145"/>
      <c r="DYB8" s="145"/>
      <c r="DYC8" s="145"/>
      <c r="DYD8" s="145"/>
      <c r="DYE8" s="145"/>
      <c r="DYF8" s="145"/>
      <c r="DYG8" s="145"/>
      <c r="DYH8" s="145"/>
      <c r="DYI8" s="145"/>
      <c r="DYJ8" s="145"/>
      <c r="DYK8" s="145"/>
      <c r="DYL8" s="145"/>
      <c r="DYM8" s="145"/>
      <c r="DYN8" s="145"/>
      <c r="DYO8" s="145"/>
      <c r="DYP8" s="145"/>
      <c r="DYQ8" s="145"/>
      <c r="DYR8" s="145"/>
      <c r="DYS8" s="145"/>
      <c r="DYT8" s="145"/>
      <c r="DYU8" s="145"/>
      <c r="DYV8" s="145"/>
      <c r="DYW8" s="145"/>
      <c r="DYX8" s="145"/>
      <c r="DYY8" s="145"/>
      <c r="DYZ8" s="145"/>
      <c r="DZA8" s="145"/>
      <c r="DZB8" s="145"/>
      <c r="DZC8" s="145"/>
      <c r="DZD8" s="145"/>
      <c r="DZE8" s="145"/>
      <c r="DZF8" s="145"/>
      <c r="DZG8" s="145"/>
      <c r="DZH8" s="145"/>
      <c r="DZI8" s="145"/>
      <c r="DZJ8" s="145"/>
      <c r="DZK8" s="145"/>
      <c r="DZL8" s="145"/>
      <c r="DZM8" s="145"/>
      <c r="DZN8" s="145"/>
      <c r="DZO8" s="145"/>
      <c r="DZP8" s="145"/>
      <c r="DZQ8" s="145"/>
      <c r="DZR8" s="145"/>
      <c r="DZS8" s="145"/>
      <c r="DZT8" s="145"/>
      <c r="DZU8" s="145"/>
      <c r="DZV8" s="145"/>
      <c r="DZW8" s="145"/>
      <c r="DZX8" s="145"/>
      <c r="DZY8" s="145"/>
      <c r="DZZ8" s="145"/>
      <c r="EAA8" s="145"/>
      <c r="EAB8" s="145"/>
      <c r="EAC8" s="145"/>
      <c r="EAD8" s="145"/>
      <c r="EAE8" s="145"/>
      <c r="EAF8" s="145"/>
      <c r="EAG8" s="145"/>
      <c r="EAH8" s="145"/>
      <c r="EAI8" s="145"/>
      <c r="EAJ8" s="145"/>
      <c r="EAK8" s="145"/>
      <c r="EAL8" s="145"/>
      <c r="EAM8" s="145"/>
      <c r="EAN8" s="145"/>
      <c r="EAO8" s="145"/>
      <c r="EAP8" s="145"/>
      <c r="EAQ8" s="145"/>
      <c r="EAR8" s="145"/>
      <c r="EAS8" s="145"/>
      <c r="EAT8" s="145"/>
      <c r="EAU8" s="145"/>
      <c r="EAV8" s="145"/>
      <c r="EAW8" s="145"/>
      <c r="EAX8" s="145"/>
      <c r="EAY8" s="145"/>
      <c r="EAZ8" s="145"/>
      <c r="EBA8" s="145"/>
      <c r="EBB8" s="145"/>
      <c r="EBC8" s="145"/>
      <c r="EBD8" s="145"/>
      <c r="EBE8" s="145"/>
      <c r="EBF8" s="145"/>
      <c r="EBG8" s="145"/>
      <c r="EBH8" s="145"/>
      <c r="EBI8" s="145"/>
      <c r="EBJ8" s="145"/>
      <c r="EBK8" s="145"/>
      <c r="EBL8" s="145"/>
      <c r="EBM8" s="145"/>
      <c r="EBN8" s="145"/>
      <c r="EBO8" s="145"/>
      <c r="EBP8" s="145"/>
      <c r="EBQ8" s="145"/>
      <c r="EBR8" s="145"/>
      <c r="EBS8" s="145"/>
      <c r="EBT8" s="145"/>
      <c r="EBU8" s="145"/>
      <c r="EBV8" s="145"/>
      <c r="EBW8" s="145"/>
      <c r="EBX8" s="145"/>
      <c r="EBY8" s="145"/>
      <c r="EBZ8" s="145"/>
      <c r="ECA8" s="145"/>
      <c r="ECB8" s="145"/>
      <c r="ECC8" s="145"/>
      <c r="ECD8" s="145"/>
      <c r="ECE8" s="145"/>
      <c r="ECF8" s="145"/>
      <c r="ECG8" s="145"/>
      <c r="ECH8" s="145"/>
      <c r="ECI8" s="145"/>
      <c r="ECJ8" s="145"/>
      <c r="ECK8" s="145"/>
      <c r="ECL8" s="145"/>
      <c r="ECM8" s="145"/>
      <c r="ECN8" s="145"/>
      <c r="ECO8" s="145"/>
      <c r="ECP8" s="145"/>
      <c r="ECQ8" s="145"/>
      <c r="ECR8" s="145"/>
      <c r="ECS8" s="145"/>
      <c r="ECT8" s="145"/>
      <c r="ECU8" s="145"/>
      <c r="ECV8" s="145"/>
      <c r="ECW8" s="145"/>
      <c r="ECX8" s="145"/>
      <c r="ECY8" s="145"/>
      <c r="ECZ8" s="145"/>
      <c r="EDA8" s="145"/>
      <c r="EDB8" s="145"/>
      <c r="EDC8" s="145"/>
      <c r="EDD8" s="145"/>
      <c r="EDE8" s="145"/>
      <c r="EDF8" s="145"/>
      <c r="EDG8" s="145"/>
      <c r="EDH8" s="145"/>
      <c r="EDI8" s="145"/>
      <c r="EDJ8" s="145"/>
      <c r="EDK8" s="145"/>
      <c r="EDL8" s="145"/>
      <c r="EDM8" s="145"/>
      <c r="EDN8" s="145"/>
      <c r="EDO8" s="145"/>
      <c r="EDP8" s="145"/>
      <c r="EDQ8" s="145"/>
      <c r="EDR8" s="145"/>
      <c r="EDS8" s="145"/>
      <c r="EDT8" s="145"/>
      <c r="EDU8" s="145"/>
      <c r="EDV8" s="145"/>
      <c r="EDW8" s="145"/>
      <c r="EDX8" s="145"/>
      <c r="EDY8" s="145"/>
      <c r="EDZ8" s="145"/>
      <c r="EEA8" s="145"/>
      <c r="EEB8" s="145"/>
      <c r="EEC8" s="145"/>
      <c r="EED8" s="145"/>
      <c r="EEE8" s="145"/>
      <c r="EEF8" s="145"/>
      <c r="EEG8" s="145"/>
      <c r="EEH8" s="145"/>
      <c r="EEI8" s="145"/>
      <c r="EEJ8" s="145"/>
      <c r="EEK8" s="145"/>
      <c r="EEL8" s="145"/>
      <c r="EEM8" s="145"/>
      <c r="EEN8" s="145"/>
      <c r="EEO8" s="145"/>
      <c r="EEP8" s="145"/>
      <c r="EEQ8" s="145"/>
      <c r="EER8" s="145"/>
      <c r="EES8" s="145"/>
      <c r="EET8" s="145"/>
      <c r="EEU8" s="145"/>
      <c r="EEV8" s="145"/>
      <c r="EEW8" s="145"/>
      <c r="EEX8" s="145"/>
      <c r="EEY8" s="145"/>
      <c r="EEZ8" s="145"/>
      <c r="EFA8" s="145"/>
      <c r="EFB8" s="145"/>
      <c r="EFC8" s="145"/>
      <c r="EFD8" s="145"/>
      <c r="EFE8" s="145"/>
      <c r="EFF8" s="145"/>
      <c r="EFG8" s="145"/>
      <c r="EFH8" s="145"/>
      <c r="EFI8" s="145"/>
      <c r="EFJ8" s="145"/>
      <c r="EFK8" s="145"/>
      <c r="EFL8" s="145"/>
      <c r="EFM8" s="145"/>
      <c r="EFN8" s="145"/>
      <c r="EFO8" s="145"/>
      <c r="EFP8" s="145"/>
      <c r="EFQ8" s="145"/>
      <c r="EFR8" s="145"/>
      <c r="EFS8" s="145"/>
      <c r="EFT8" s="145"/>
      <c r="EFU8" s="145"/>
      <c r="EFV8" s="145"/>
      <c r="EFW8" s="145"/>
      <c r="EFX8" s="145"/>
      <c r="EFY8" s="145"/>
      <c r="EFZ8" s="145"/>
      <c r="EGA8" s="145"/>
      <c r="EGB8" s="145"/>
      <c r="EGC8" s="145"/>
      <c r="EGD8" s="145"/>
      <c r="EGE8" s="145"/>
      <c r="EGF8" s="145"/>
      <c r="EGG8" s="145"/>
      <c r="EGH8" s="145"/>
      <c r="EGI8" s="145"/>
      <c r="EGJ8" s="145"/>
      <c r="EGK8" s="145"/>
      <c r="EGL8" s="145"/>
      <c r="EGM8" s="145"/>
      <c r="EGN8" s="145"/>
      <c r="EGO8" s="145"/>
      <c r="EGP8" s="145"/>
      <c r="EGQ8" s="145"/>
      <c r="EGR8" s="145"/>
      <c r="EGS8" s="145"/>
      <c r="EGT8" s="145"/>
      <c r="EGU8" s="145"/>
      <c r="EGV8" s="145"/>
      <c r="EGW8" s="145"/>
      <c r="EGX8" s="145"/>
      <c r="EGY8" s="145"/>
      <c r="EGZ8" s="145"/>
      <c r="EHA8" s="145"/>
      <c r="EHB8" s="145"/>
      <c r="EHC8" s="145"/>
      <c r="EHD8" s="145"/>
      <c r="EHE8" s="145"/>
      <c r="EHF8" s="145"/>
      <c r="EHG8" s="145"/>
      <c r="EHH8" s="145"/>
      <c r="EHI8" s="145"/>
      <c r="EHJ8" s="145"/>
      <c r="EHK8" s="145"/>
      <c r="EHL8" s="145"/>
      <c r="EHM8" s="145"/>
      <c r="EHN8" s="145"/>
      <c r="EHO8" s="145"/>
      <c r="EHP8" s="145"/>
      <c r="EHQ8" s="145"/>
      <c r="EHR8" s="145"/>
      <c r="EHS8" s="145"/>
      <c r="EHT8" s="145"/>
      <c r="EHU8" s="145"/>
      <c r="EHV8" s="145"/>
      <c r="EHW8" s="145"/>
      <c r="EHX8" s="145"/>
      <c r="EHY8" s="145"/>
      <c r="EHZ8" s="145"/>
      <c r="EIA8" s="145"/>
      <c r="EIB8" s="145"/>
      <c r="EIC8" s="145"/>
      <c r="EID8" s="145"/>
      <c r="EIE8" s="145"/>
      <c r="EIF8" s="145"/>
      <c r="EIG8" s="145"/>
      <c r="EIH8" s="145"/>
      <c r="EII8" s="145"/>
      <c r="EIJ8" s="145"/>
      <c r="EIK8" s="145"/>
      <c r="EIL8" s="145"/>
      <c r="EIM8" s="145"/>
      <c r="EIN8" s="145"/>
      <c r="EIO8" s="145"/>
      <c r="EIP8" s="145"/>
      <c r="EIQ8" s="145"/>
      <c r="EIR8" s="145"/>
      <c r="EIS8" s="145"/>
      <c r="EIT8" s="145"/>
      <c r="EIU8" s="145"/>
      <c r="EIV8" s="145"/>
      <c r="EIW8" s="145"/>
      <c r="EIX8" s="145"/>
      <c r="EIY8" s="145"/>
      <c r="EIZ8" s="145"/>
      <c r="EJA8" s="145"/>
      <c r="EJB8" s="145"/>
      <c r="EJC8" s="145"/>
      <c r="EJD8" s="145"/>
      <c r="EJE8" s="145"/>
      <c r="EJF8" s="145"/>
      <c r="EJG8" s="145"/>
      <c r="EJH8" s="145"/>
      <c r="EJI8" s="145"/>
      <c r="EJJ8" s="145"/>
      <c r="EJK8" s="145"/>
      <c r="EJL8" s="145"/>
      <c r="EJM8" s="145"/>
      <c r="EJN8" s="145"/>
      <c r="EJO8" s="145"/>
      <c r="EJP8" s="145"/>
      <c r="EJQ8" s="145"/>
      <c r="EJR8" s="145"/>
      <c r="EJS8" s="145"/>
      <c r="EJT8" s="145"/>
      <c r="EJU8" s="145"/>
      <c r="EJV8" s="145"/>
      <c r="EJW8" s="145"/>
      <c r="EJX8" s="145"/>
      <c r="EJY8" s="145"/>
      <c r="EJZ8" s="145"/>
      <c r="EKA8" s="145"/>
      <c r="EKB8" s="145"/>
      <c r="EKC8" s="145"/>
      <c r="EKD8" s="145"/>
      <c r="EKE8" s="145"/>
      <c r="EKF8" s="145"/>
      <c r="EKG8" s="145"/>
      <c r="EKH8" s="145"/>
      <c r="EKI8" s="145"/>
      <c r="EKJ8" s="145"/>
      <c r="EKK8" s="145"/>
      <c r="EKL8" s="145"/>
      <c r="EKM8" s="145"/>
      <c r="EKN8" s="145"/>
      <c r="EKO8" s="145"/>
      <c r="EKP8" s="145"/>
      <c r="EKQ8" s="145"/>
      <c r="EKR8" s="145"/>
      <c r="EKS8" s="145"/>
      <c r="EKT8" s="145"/>
      <c r="EKU8" s="145"/>
      <c r="EKV8" s="145"/>
      <c r="EKW8" s="145"/>
      <c r="EKX8" s="145"/>
      <c r="EKY8" s="145"/>
      <c r="EKZ8" s="145"/>
      <c r="ELA8" s="145"/>
      <c r="ELB8" s="145"/>
      <c r="ELC8" s="145"/>
      <c r="ELD8" s="145"/>
      <c r="ELE8" s="145"/>
      <c r="ELF8" s="145"/>
      <c r="ELG8" s="145"/>
      <c r="ELH8" s="145"/>
      <c r="ELI8" s="145"/>
      <c r="ELJ8" s="145"/>
      <c r="ELK8" s="145"/>
      <c r="ELL8" s="145"/>
      <c r="ELM8" s="145"/>
      <c r="ELN8" s="145"/>
      <c r="ELO8" s="145"/>
      <c r="ELP8" s="145"/>
      <c r="ELQ8" s="145"/>
      <c r="ELR8" s="145"/>
      <c r="ELS8" s="145"/>
      <c r="ELT8" s="145"/>
      <c r="ELU8" s="145"/>
      <c r="ELV8" s="145"/>
      <c r="ELW8" s="145"/>
      <c r="ELX8" s="145"/>
      <c r="ELY8" s="145"/>
      <c r="ELZ8" s="145"/>
      <c r="EMA8" s="145"/>
      <c r="EMB8" s="145"/>
      <c r="EMC8" s="145"/>
      <c r="EMD8" s="145"/>
      <c r="EME8" s="145"/>
      <c r="EMF8" s="145"/>
      <c r="EMG8" s="145"/>
      <c r="EMH8" s="145"/>
      <c r="EMI8" s="145"/>
      <c r="EMJ8" s="145"/>
      <c r="EMK8" s="145"/>
      <c r="EML8" s="145"/>
      <c r="EMM8" s="145"/>
      <c r="EMN8" s="145"/>
      <c r="EMO8" s="145"/>
      <c r="EMP8" s="145"/>
      <c r="EMQ8" s="145"/>
      <c r="EMR8" s="145"/>
      <c r="EMS8" s="145"/>
      <c r="EMT8" s="145"/>
      <c r="EMU8" s="145"/>
      <c r="EMV8" s="145"/>
      <c r="EMW8" s="145"/>
      <c r="EMX8" s="145"/>
      <c r="EMY8" s="145"/>
      <c r="EMZ8" s="145"/>
      <c r="ENA8" s="145"/>
      <c r="ENB8" s="145"/>
      <c r="ENC8" s="145"/>
      <c r="END8" s="145"/>
      <c r="ENE8" s="145"/>
      <c r="ENF8" s="145"/>
      <c r="ENG8" s="145"/>
      <c r="ENH8" s="145"/>
      <c r="ENI8" s="145"/>
      <c r="ENJ8" s="145"/>
      <c r="ENK8" s="145"/>
      <c r="ENL8" s="145"/>
      <c r="ENM8" s="145"/>
      <c r="ENN8" s="145"/>
      <c r="ENO8" s="145"/>
      <c r="ENP8" s="145"/>
      <c r="ENQ8" s="145"/>
      <c r="ENR8" s="145"/>
      <c r="ENS8" s="145"/>
      <c r="ENT8" s="145"/>
      <c r="ENU8" s="145"/>
      <c r="ENV8" s="145"/>
      <c r="ENW8" s="145"/>
      <c r="ENX8" s="145"/>
      <c r="ENY8" s="145"/>
      <c r="ENZ8" s="145"/>
      <c r="EOA8" s="145"/>
      <c r="EOB8" s="145"/>
      <c r="EOC8" s="145"/>
      <c r="EOD8" s="145"/>
      <c r="EOE8" s="145"/>
      <c r="EOF8" s="145"/>
      <c r="EOG8" s="145"/>
      <c r="EOH8" s="145"/>
      <c r="EOI8" s="145"/>
      <c r="EOJ8" s="145"/>
      <c r="EOK8" s="145"/>
      <c r="EOL8" s="145"/>
      <c r="EOM8" s="145"/>
      <c r="EON8" s="145"/>
      <c r="EOO8" s="145"/>
      <c r="EOP8" s="145"/>
      <c r="EOQ8" s="145"/>
      <c r="EOR8" s="145"/>
      <c r="EOS8" s="145"/>
      <c r="EOT8" s="145"/>
      <c r="EOU8" s="145"/>
      <c r="EOV8" s="145"/>
      <c r="EOW8" s="145"/>
      <c r="EOX8" s="145"/>
      <c r="EOY8" s="145"/>
      <c r="EOZ8" s="145"/>
      <c r="EPA8" s="145"/>
      <c r="EPB8" s="145"/>
      <c r="EPC8" s="145"/>
      <c r="EPD8" s="145"/>
      <c r="EPE8" s="145"/>
      <c r="EPF8" s="145"/>
      <c r="EPG8" s="145"/>
      <c r="EPH8" s="145"/>
      <c r="EPI8" s="145"/>
      <c r="EPJ8" s="145"/>
      <c r="EPK8" s="145"/>
      <c r="EPL8" s="145"/>
      <c r="EPM8" s="145"/>
      <c r="EPN8" s="145"/>
      <c r="EPO8" s="145"/>
      <c r="EPP8" s="145"/>
      <c r="EPQ8" s="145"/>
      <c r="EPR8" s="145"/>
      <c r="EPS8" s="145"/>
      <c r="EPT8" s="145"/>
      <c r="EPU8" s="145"/>
      <c r="EPV8" s="145"/>
      <c r="EPW8" s="145"/>
      <c r="EPX8" s="145"/>
      <c r="EPY8" s="145"/>
      <c r="EPZ8" s="145"/>
      <c r="EQA8" s="145"/>
      <c r="EQB8" s="145"/>
      <c r="EQC8" s="145"/>
      <c r="EQD8" s="145"/>
      <c r="EQE8" s="145"/>
      <c r="EQF8" s="145"/>
      <c r="EQG8" s="145"/>
      <c r="EQH8" s="145"/>
      <c r="EQI8" s="145"/>
      <c r="EQJ8" s="145"/>
      <c r="EQK8" s="145"/>
      <c r="EQL8" s="145"/>
      <c r="EQM8" s="145"/>
      <c r="EQN8" s="145"/>
      <c r="EQO8" s="145"/>
      <c r="EQP8" s="145"/>
      <c r="EQQ8" s="145"/>
      <c r="EQR8" s="145"/>
      <c r="EQS8" s="145"/>
      <c r="EQT8" s="145"/>
      <c r="EQU8" s="145"/>
      <c r="EQV8" s="145"/>
      <c r="EQW8" s="145"/>
      <c r="EQX8" s="145"/>
      <c r="EQY8" s="145"/>
      <c r="EQZ8" s="145"/>
      <c r="ERA8" s="145"/>
      <c r="ERB8" s="145"/>
      <c r="ERC8" s="145"/>
      <c r="ERD8" s="145"/>
      <c r="ERE8" s="145"/>
      <c r="ERF8" s="145"/>
      <c r="ERG8" s="145"/>
      <c r="ERH8" s="145"/>
      <c r="ERI8" s="145"/>
      <c r="ERJ8" s="145"/>
      <c r="ERK8" s="145"/>
      <c r="ERL8" s="145"/>
      <c r="ERM8" s="145"/>
      <c r="ERN8" s="145"/>
      <c r="ERO8" s="145"/>
      <c r="ERP8" s="145"/>
      <c r="ERQ8" s="145"/>
      <c r="ERR8" s="145"/>
      <c r="ERS8" s="145"/>
      <c r="ERT8" s="145"/>
      <c r="ERU8" s="145"/>
      <c r="ERV8" s="145"/>
      <c r="ERW8" s="145"/>
      <c r="ERX8" s="145"/>
      <c r="ERY8" s="145"/>
      <c r="ERZ8" s="145"/>
      <c r="ESA8" s="145"/>
      <c r="ESB8" s="145"/>
      <c r="ESC8" s="145"/>
      <c r="ESD8" s="145"/>
      <c r="ESE8" s="145"/>
      <c r="ESF8" s="145"/>
      <c r="ESG8" s="145"/>
      <c r="ESH8" s="145"/>
      <c r="ESI8" s="145"/>
      <c r="ESJ8" s="145"/>
      <c r="ESK8" s="145"/>
      <c r="ESL8" s="145"/>
      <c r="ESM8" s="145"/>
      <c r="ESN8" s="145"/>
      <c r="ESO8" s="145"/>
      <c r="ESP8" s="145"/>
      <c r="ESQ8" s="145"/>
      <c r="ESR8" s="145"/>
      <c r="ESS8" s="145"/>
      <c r="EST8" s="145"/>
      <c r="ESU8" s="145"/>
      <c r="ESV8" s="145"/>
      <c r="ESW8" s="145"/>
      <c r="ESX8" s="145"/>
      <c r="ESY8" s="145"/>
      <c r="ESZ8" s="145"/>
      <c r="ETA8" s="145"/>
      <c r="ETB8" s="145"/>
      <c r="ETC8" s="145"/>
      <c r="ETD8" s="145"/>
      <c r="ETE8" s="145"/>
      <c r="ETF8" s="145"/>
      <c r="ETG8" s="145"/>
      <c r="ETH8" s="145"/>
      <c r="ETI8" s="145"/>
      <c r="ETJ8" s="145"/>
      <c r="ETK8" s="145"/>
      <c r="ETL8" s="145"/>
      <c r="ETM8" s="145"/>
      <c r="ETN8" s="145"/>
      <c r="ETO8" s="145"/>
      <c r="ETP8" s="145"/>
      <c r="ETQ8" s="145"/>
      <c r="ETR8" s="145"/>
      <c r="ETS8" s="145"/>
      <c r="ETT8" s="145"/>
      <c r="ETU8" s="145"/>
      <c r="ETV8" s="145"/>
      <c r="ETW8" s="145"/>
      <c r="ETX8" s="145"/>
      <c r="ETY8" s="145"/>
      <c r="ETZ8" s="145"/>
      <c r="EUA8" s="145"/>
      <c r="EUB8" s="145"/>
      <c r="EUC8" s="145"/>
      <c r="EUD8" s="145"/>
      <c r="EUE8" s="145"/>
      <c r="EUF8" s="145"/>
      <c r="EUG8" s="145"/>
      <c r="EUH8" s="145"/>
      <c r="EUI8" s="145"/>
      <c r="EUJ8" s="145"/>
      <c r="EUK8" s="145"/>
      <c r="EUL8" s="145"/>
      <c r="EUM8" s="145"/>
      <c r="EUN8" s="145"/>
      <c r="EUO8" s="145"/>
      <c r="EUP8" s="145"/>
      <c r="EUQ8" s="145"/>
      <c r="EUR8" s="145"/>
      <c r="EUS8" s="145"/>
      <c r="EUT8" s="145"/>
      <c r="EUU8" s="145"/>
      <c r="EUV8" s="145"/>
      <c r="EUW8" s="145"/>
      <c r="EUX8" s="145"/>
      <c r="EUY8" s="145"/>
      <c r="EUZ8" s="145"/>
      <c r="EVA8" s="145"/>
      <c r="EVB8" s="145"/>
      <c r="EVC8" s="145"/>
      <c r="EVD8" s="145"/>
      <c r="EVE8" s="145"/>
      <c r="EVF8" s="145"/>
      <c r="EVG8" s="145"/>
      <c r="EVH8" s="145"/>
      <c r="EVI8" s="145"/>
      <c r="EVJ8" s="145"/>
      <c r="EVK8" s="145"/>
      <c r="EVL8" s="145"/>
      <c r="EVM8" s="145"/>
      <c r="EVN8" s="145"/>
      <c r="EVO8" s="145"/>
      <c r="EVP8" s="145"/>
      <c r="EVQ8" s="145"/>
      <c r="EVR8" s="145"/>
      <c r="EVS8" s="145"/>
      <c r="EVT8" s="145"/>
      <c r="EVU8" s="145"/>
      <c r="EVV8" s="145"/>
      <c r="EVW8" s="145"/>
      <c r="EVX8" s="145"/>
      <c r="EVY8" s="145"/>
      <c r="EVZ8" s="145"/>
      <c r="EWA8" s="145"/>
      <c r="EWB8" s="145"/>
      <c r="EWC8" s="145"/>
      <c r="EWD8" s="145"/>
      <c r="EWE8" s="145"/>
      <c r="EWF8" s="145"/>
      <c r="EWG8" s="145"/>
      <c r="EWH8" s="145"/>
      <c r="EWI8" s="145"/>
      <c r="EWJ8" s="145"/>
      <c r="EWK8" s="145"/>
      <c r="EWL8" s="145"/>
      <c r="EWM8" s="145"/>
      <c r="EWN8" s="145"/>
      <c r="EWO8" s="145"/>
      <c r="EWP8" s="145"/>
      <c r="EWQ8" s="145"/>
      <c r="EWR8" s="145"/>
      <c r="EWS8" s="145"/>
      <c r="EWT8" s="145"/>
      <c r="EWU8" s="145"/>
      <c r="EWV8" s="145"/>
      <c r="EWW8" s="145"/>
      <c r="EWX8" s="145"/>
      <c r="EWY8" s="145"/>
      <c r="EWZ8" s="145"/>
      <c r="EXA8" s="145"/>
      <c r="EXB8" s="145"/>
      <c r="EXC8" s="145"/>
      <c r="EXD8" s="145"/>
      <c r="EXE8" s="145"/>
      <c r="EXF8" s="145"/>
      <c r="EXG8" s="145"/>
      <c r="EXH8" s="145"/>
      <c r="EXI8" s="145"/>
      <c r="EXJ8" s="145"/>
      <c r="EXK8" s="145"/>
      <c r="EXL8" s="145"/>
      <c r="EXM8" s="145"/>
      <c r="EXN8" s="145"/>
      <c r="EXO8" s="145"/>
      <c r="EXP8" s="145"/>
      <c r="EXQ8" s="145"/>
      <c r="EXR8" s="145"/>
      <c r="EXS8" s="145"/>
      <c r="EXT8" s="145"/>
      <c r="EXU8" s="145"/>
      <c r="EXV8" s="145"/>
      <c r="EXW8" s="145"/>
      <c r="EXX8" s="145"/>
      <c r="EXY8" s="145"/>
      <c r="EXZ8" s="145"/>
      <c r="EYA8" s="145"/>
      <c r="EYB8" s="145"/>
      <c r="EYC8" s="145"/>
      <c r="EYD8" s="145"/>
      <c r="EYE8" s="145"/>
      <c r="EYF8" s="145"/>
      <c r="EYG8" s="145"/>
      <c r="EYH8" s="145"/>
      <c r="EYI8" s="145"/>
      <c r="EYJ8" s="145"/>
      <c r="EYK8" s="145"/>
      <c r="EYL8" s="145"/>
      <c r="EYM8" s="145"/>
      <c r="EYN8" s="145"/>
      <c r="EYO8" s="145"/>
      <c r="EYP8" s="145"/>
      <c r="EYQ8" s="145"/>
      <c r="EYR8" s="145"/>
      <c r="EYS8" s="145"/>
      <c r="EYT8" s="145"/>
      <c r="EYU8" s="145"/>
      <c r="EYV8" s="145"/>
      <c r="EYW8" s="145"/>
      <c r="EYX8" s="145"/>
      <c r="EYY8" s="145"/>
      <c r="EYZ8" s="145"/>
      <c r="EZA8" s="145"/>
      <c r="EZB8" s="145"/>
      <c r="EZC8" s="145"/>
      <c r="EZD8" s="145"/>
      <c r="EZE8" s="145"/>
      <c r="EZF8" s="145"/>
      <c r="EZG8" s="145"/>
      <c r="EZH8" s="145"/>
      <c r="EZI8" s="145"/>
      <c r="EZJ8" s="145"/>
      <c r="EZK8" s="145"/>
      <c r="EZL8" s="145"/>
      <c r="EZM8" s="145"/>
      <c r="EZN8" s="145"/>
      <c r="EZO8" s="145"/>
      <c r="EZP8" s="145"/>
      <c r="EZQ8" s="145"/>
      <c r="EZR8" s="145"/>
      <c r="EZS8" s="145"/>
      <c r="EZT8" s="145"/>
      <c r="EZU8" s="145"/>
      <c r="EZV8" s="145"/>
      <c r="EZW8" s="145"/>
      <c r="EZX8" s="145"/>
      <c r="EZY8" s="145"/>
      <c r="EZZ8" s="145"/>
      <c r="FAA8" s="145"/>
      <c r="FAB8" s="145"/>
      <c r="FAC8" s="145"/>
      <c r="FAD8" s="145"/>
      <c r="FAE8" s="145"/>
      <c r="FAF8" s="145"/>
      <c r="FAG8" s="145"/>
      <c r="FAH8" s="145"/>
      <c r="FAI8" s="145"/>
      <c r="FAJ8" s="145"/>
      <c r="FAK8" s="145"/>
      <c r="FAL8" s="145"/>
      <c r="FAM8" s="145"/>
      <c r="FAN8" s="145"/>
      <c r="FAO8" s="145"/>
      <c r="FAP8" s="145"/>
      <c r="FAQ8" s="145"/>
      <c r="FAR8" s="145"/>
      <c r="FAS8" s="145"/>
      <c r="FAT8" s="145"/>
      <c r="FAU8" s="145"/>
      <c r="FAV8" s="145"/>
      <c r="FAW8" s="145"/>
      <c r="FAX8" s="145"/>
      <c r="FAY8" s="145"/>
      <c r="FAZ8" s="145"/>
      <c r="FBA8" s="145"/>
      <c r="FBB8" s="145"/>
      <c r="FBC8" s="145"/>
      <c r="FBD8" s="145"/>
      <c r="FBE8" s="145"/>
      <c r="FBF8" s="145"/>
      <c r="FBG8" s="145"/>
      <c r="FBH8" s="145"/>
      <c r="FBI8" s="145"/>
      <c r="FBJ8" s="145"/>
      <c r="FBK8" s="145"/>
      <c r="FBL8" s="145"/>
      <c r="FBM8" s="145"/>
      <c r="FBN8" s="145"/>
      <c r="FBO8" s="145"/>
      <c r="FBP8" s="145"/>
      <c r="FBQ8" s="145"/>
      <c r="FBR8" s="145"/>
      <c r="FBS8" s="145"/>
      <c r="FBT8" s="145"/>
      <c r="FBU8" s="145"/>
      <c r="FBV8" s="145"/>
      <c r="FBW8" s="145"/>
      <c r="FBX8" s="145"/>
      <c r="FBY8" s="145"/>
      <c r="FBZ8" s="145"/>
      <c r="FCA8" s="145"/>
      <c r="FCB8" s="145"/>
      <c r="FCC8" s="145"/>
      <c r="FCD8" s="145"/>
      <c r="FCE8" s="145"/>
      <c r="FCF8" s="145"/>
      <c r="FCG8" s="145"/>
      <c r="FCH8" s="145"/>
      <c r="FCI8" s="145"/>
      <c r="FCJ8" s="145"/>
      <c r="FCK8" s="145"/>
      <c r="FCL8" s="145"/>
      <c r="FCM8" s="145"/>
      <c r="FCN8" s="145"/>
      <c r="FCO8" s="145"/>
      <c r="FCP8" s="145"/>
      <c r="FCQ8" s="145"/>
      <c r="FCR8" s="145"/>
      <c r="FCS8" s="145"/>
      <c r="FCT8" s="145"/>
      <c r="FCU8" s="145"/>
      <c r="FCV8" s="145"/>
      <c r="FCW8" s="145"/>
      <c r="FCX8" s="145"/>
      <c r="FCY8" s="145"/>
      <c r="FCZ8" s="145"/>
      <c r="FDA8" s="145"/>
      <c r="FDB8" s="145"/>
      <c r="FDC8" s="145"/>
      <c r="FDD8" s="145"/>
      <c r="FDE8" s="145"/>
      <c r="FDF8" s="145"/>
      <c r="FDG8" s="145"/>
      <c r="FDH8" s="145"/>
      <c r="FDI8" s="145"/>
      <c r="FDJ8" s="145"/>
      <c r="FDK8" s="145"/>
      <c r="FDL8" s="145"/>
      <c r="FDM8" s="145"/>
      <c r="FDN8" s="145"/>
      <c r="FDO8" s="145"/>
      <c r="FDP8" s="145"/>
      <c r="FDQ8" s="145"/>
      <c r="FDR8" s="145"/>
      <c r="FDS8" s="145"/>
      <c r="FDT8" s="145"/>
      <c r="FDU8" s="145"/>
      <c r="FDV8" s="145"/>
      <c r="FDW8" s="145"/>
      <c r="FDX8" s="145"/>
      <c r="FDY8" s="145"/>
      <c r="FDZ8" s="145"/>
      <c r="FEA8" s="145"/>
      <c r="FEB8" s="145"/>
      <c r="FEC8" s="145"/>
      <c r="FED8" s="145"/>
      <c r="FEE8" s="145"/>
      <c r="FEF8" s="145"/>
      <c r="FEG8" s="145"/>
      <c r="FEH8" s="145"/>
      <c r="FEI8" s="145"/>
      <c r="FEJ8" s="145"/>
      <c r="FEK8" s="145"/>
      <c r="FEL8" s="145"/>
      <c r="FEM8" s="145"/>
      <c r="FEN8" s="145"/>
      <c r="FEO8" s="145"/>
      <c r="FEP8" s="145"/>
      <c r="FEQ8" s="145"/>
      <c r="FER8" s="145"/>
      <c r="FES8" s="145"/>
      <c r="FET8" s="145"/>
      <c r="FEU8" s="145"/>
      <c r="FEV8" s="145"/>
      <c r="FEW8" s="145"/>
      <c r="FEX8" s="145"/>
      <c r="FEY8" s="145"/>
      <c r="FEZ8" s="145"/>
      <c r="FFA8" s="145"/>
      <c r="FFB8" s="145"/>
      <c r="FFC8" s="145"/>
      <c r="FFD8" s="145"/>
      <c r="FFE8" s="145"/>
      <c r="FFF8" s="145"/>
      <c r="FFG8" s="145"/>
      <c r="FFH8" s="145"/>
      <c r="FFI8" s="145"/>
      <c r="FFJ8" s="145"/>
      <c r="FFK8" s="145"/>
      <c r="FFL8" s="145"/>
      <c r="FFM8" s="145"/>
      <c r="FFN8" s="145"/>
      <c r="FFO8" s="145"/>
      <c r="FFP8" s="145"/>
      <c r="FFQ8" s="145"/>
      <c r="FFR8" s="145"/>
      <c r="FFS8" s="145"/>
      <c r="FFT8" s="145"/>
      <c r="FFU8" s="145"/>
      <c r="FFV8" s="145"/>
      <c r="FFW8" s="145"/>
      <c r="FFX8" s="145"/>
      <c r="FFY8" s="145"/>
      <c r="FFZ8" s="145"/>
      <c r="FGA8" s="145"/>
      <c r="FGB8" s="145"/>
      <c r="FGC8" s="145"/>
      <c r="FGD8" s="145"/>
      <c r="FGE8" s="145"/>
      <c r="FGF8" s="145"/>
      <c r="FGG8" s="145"/>
      <c r="FGH8" s="145"/>
      <c r="FGI8" s="145"/>
      <c r="FGJ8" s="145"/>
      <c r="FGK8" s="145"/>
      <c r="FGL8" s="145"/>
      <c r="FGM8" s="145"/>
      <c r="FGN8" s="145"/>
      <c r="FGO8" s="145"/>
      <c r="FGP8" s="145"/>
      <c r="FGQ8" s="145"/>
      <c r="FGR8" s="145"/>
      <c r="FGS8" s="145"/>
      <c r="FGT8" s="145"/>
      <c r="FGU8" s="145"/>
      <c r="FGV8" s="145"/>
      <c r="FGW8" s="145"/>
      <c r="FGX8" s="145"/>
      <c r="FGY8" s="145"/>
      <c r="FGZ8" s="145"/>
      <c r="FHA8" s="145"/>
      <c r="FHB8" s="145"/>
      <c r="FHC8" s="145"/>
      <c r="FHD8" s="145"/>
      <c r="FHE8" s="145"/>
      <c r="FHF8" s="145"/>
      <c r="FHG8" s="145"/>
      <c r="FHH8" s="145"/>
      <c r="FHI8" s="145"/>
      <c r="FHJ8" s="145"/>
      <c r="FHK8" s="145"/>
      <c r="FHL8" s="145"/>
      <c r="FHM8" s="145"/>
      <c r="FHN8" s="145"/>
      <c r="FHO8" s="145"/>
      <c r="FHP8" s="145"/>
      <c r="FHQ8" s="145"/>
      <c r="FHR8" s="145"/>
      <c r="FHS8" s="145"/>
      <c r="FHT8" s="145"/>
      <c r="FHU8" s="145"/>
      <c r="FHV8" s="145"/>
      <c r="FHW8" s="145"/>
      <c r="FHX8" s="145"/>
      <c r="FHY8" s="145"/>
      <c r="FHZ8" s="145"/>
      <c r="FIA8" s="145"/>
      <c r="FIB8" s="145"/>
      <c r="FIC8" s="145"/>
      <c r="FID8" s="145"/>
      <c r="FIE8" s="145"/>
      <c r="FIF8" s="145"/>
      <c r="FIG8" s="145"/>
      <c r="FIH8" s="145"/>
      <c r="FII8" s="145"/>
      <c r="FIJ8" s="145"/>
      <c r="FIK8" s="145"/>
      <c r="FIL8" s="145"/>
      <c r="FIM8" s="145"/>
      <c r="FIN8" s="145"/>
      <c r="FIO8" s="145"/>
      <c r="FIP8" s="145"/>
      <c r="FIQ8" s="145"/>
      <c r="FIR8" s="145"/>
      <c r="FIS8" s="145"/>
      <c r="FIT8" s="145"/>
      <c r="FIU8" s="145"/>
      <c r="FIV8" s="145"/>
      <c r="FIW8" s="145"/>
      <c r="FIX8" s="145"/>
      <c r="FIY8" s="145"/>
      <c r="FIZ8" s="145"/>
      <c r="FJA8" s="145"/>
      <c r="FJB8" s="145"/>
      <c r="FJC8" s="145"/>
      <c r="FJD8" s="145"/>
      <c r="FJE8" s="145"/>
      <c r="FJF8" s="145"/>
      <c r="FJG8" s="145"/>
      <c r="FJH8" s="145"/>
      <c r="FJI8" s="145"/>
      <c r="FJJ8" s="145"/>
      <c r="FJK8" s="145"/>
      <c r="FJL8" s="145"/>
      <c r="FJM8" s="145"/>
      <c r="FJN8" s="145"/>
      <c r="FJO8" s="145"/>
      <c r="FJP8" s="145"/>
      <c r="FJQ8" s="145"/>
      <c r="FJR8" s="145"/>
      <c r="FJS8" s="145"/>
      <c r="FJT8" s="145"/>
      <c r="FJU8" s="145"/>
      <c r="FJV8" s="145"/>
      <c r="FJW8" s="145"/>
      <c r="FJX8" s="145"/>
      <c r="FJY8" s="145"/>
      <c r="FJZ8" s="145"/>
      <c r="FKA8" s="145"/>
      <c r="FKB8" s="145"/>
      <c r="FKC8" s="145"/>
      <c r="FKD8" s="145"/>
      <c r="FKE8" s="145"/>
      <c r="FKF8" s="145"/>
      <c r="FKG8" s="145"/>
      <c r="FKH8" s="145"/>
      <c r="FKI8" s="145"/>
      <c r="FKJ8" s="145"/>
      <c r="FKK8" s="145"/>
      <c r="FKL8" s="145"/>
      <c r="FKM8" s="145"/>
      <c r="FKN8" s="145"/>
      <c r="FKO8" s="145"/>
      <c r="FKP8" s="145"/>
      <c r="FKQ8" s="145"/>
      <c r="FKR8" s="145"/>
      <c r="FKS8" s="145"/>
      <c r="FKT8" s="145"/>
      <c r="FKU8" s="145"/>
      <c r="FKV8" s="145"/>
      <c r="FKW8" s="145"/>
      <c r="FKX8" s="145"/>
      <c r="FKY8" s="145"/>
      <c r="FKZ8" s="145"/>
      <c r="FLA8" s="145"/>
      <c r="FLB8" s="145"/>
      <c r="FLC8" s="145"/>
      <c r="FLD8" s="145"/>
      <c r="FLE8" s="145"/>
      <c r="FLF8" s="145"/>
      <c r="FLG8" s="145"/>
      <c r="FLH8" s="145"/>
      <c r="FLI8" s="145"/>
      <c r="FLJ8" s="145"/>
      <c r="FLK8" s="145"/>
      <c r="FLL8" s="145"/>
      <c r="FLM8" s="145"/>
      <c r="FLN8" s="145"/>
      <c r="FLO8" s="145"/>
      <c r="FLP8" s="145"/>
      <c r="FLQ8" s="145"/>
      <c r="FLR8" s="145"/>
      <c r="FLS8" s="145"/>
      <c r="FLT8" s="145"/>
      <c r="FLU8" s="145"/>
      <c r="FLV8" s="145"/>
      <c r="FLW8" s="145"/>
      <c r="FLX8" s="145"/>
      <c r="FLY8" s="145"/>
      <c r="FLZ8" s="145"/>
      <c r="FMA8" s="145"/>
      <c r="FMB8" s="145"/>
      <c r="FMC8" s="145"/>
      <c r="FMD8" s="145"/>
      <c r="FME8" s="145"/>
      <c r="FMF8" s="145"/>
      <c r="FMG8" s="145"/>
      <c r="FMH8" s="145"/>
      <c r="FMI8" s="145"/>
      <c r="FMJ8" s="145"/>
      <c r="FMK8" s="145"/>
      <c r="FML8" s="145"/>
      <c r="FMM8" s="145"/>
      <c r="FMN8" s="145"/>
      <c r="FMO8" s="145"/>
      <c r="FMP8" s="145"/>
      <c r="FMQ8" s="145"/>
      <c r="FMR8" s="145"/>
      <c r="FMS8" s="145"/>
      <c r="FMT8" s="145"/>
      <c r="FMU8" s="145"/>
      <c r="FMV8" s="145"/>
      <c r="FMW8" s="145"/>
      <c r="FMX8" s="145"/>
      <c r="FMY8" s="145"/>
      <c r="FMZ8" s="145"/>
      <c r="FNA8" s="145"/>
      <c r="FNB8" s="145"/>
      <c r="FNC8" s="145"/>
      <c r="FND8" s="145"/>
      <c r="FNE8" s="145"/>
      <c r="FNF8" s="145"/>
      <c r="FNG8" s="145"/>
      <c r="FNH8" s="145"/>
      <c r="FNI8" s="145"/>
      <c r="FNJ8" s="145"/>
      <c r="FNK8" s="145"/>
      <c r="FNL8" s="145"/>
      <c r="FNM8" s="145"/>
      <c r="FNN8" s="145"/>
      <c r="FNO8" s="145"/>
      <c r="FNP8" s="145"/>
      <c r="FNQ8" s="145"/>
      <c r="FNR8" s="145"/>
      <c r="FNS8" s="145"/>
      <c r="FNT8" s="145"/>
      <c r="FNU8" s="145"/>
      <c r="FNV8" s="145"/>
      <c r="FNW8" s="145"/>
      <c r="FNX8" s="145"/>
      <c r="FNY8" s="145"/>
      <c r="FNZ8" s="145"/>
      <c r="FOA8" s="145"/>
      <c r="FOB8" s="145"/>
      <c r="FOC8" s="145"/>
      <c r="FOD8" s="145"/>
      <c r="FOE8" s="145"/>
      <c r="FOF8" s="145"/>
      <c r="FOG8" s="145"/>
      <c r="FOH8" s="145"/>
      <c r="FOI8" s="145"/>
      <c r="FOJ8" s="145"/>
      <c r="FOK8" s="145"/>
      <c r="FOL8" s="145"/>
      <c r="FOM8" s="145"/>
      <c r="FON8" s="145"/>
      <c r="FOO8" s="145"/>
      <c r="FOP8" s="145"/>
      <c r="FOQ8" s="145"/>
      <c r="FOR8" s="145"/>
      <c r="FOS8" s="145"/>
      <c r="FOT8" s="145"/>
      <c r="FOU8" s="145"/>
      <c r="FOV8" s="145"/>
      <c r="FOW8" s="145"/>
      <c r="FOX8" s="145"/>
      <c r="FOY8" s="145"/>
      <c r="FOZ8" s="145"/>
      <c r="FPA8" s="145"/>
      <c r="FPB8" s="145"/>
      <c r="FPC8" s="145"/>
      <c r="FPD8" s="145"/>
      <c r="FPE8" s="145"/>
      <c r="FPF8" s="145"/>
      <c r="FPG8" s="145"/>
      <c r="FPH8" s="145"/>
      <c r="FPI8" s="145"/>
      <c r="FPJ8" s="145"/>
      <c r="FPK8" s="145"/>
      <c r="FPL8" s="145"/>
      <c r="FPM8" s="145"/>
      <c r="FPN8" s="145"/>
      <c r="FPO8" s="145"/>
      <c r="FPP8" s="145"/>
      <c r="FPQ8" s="145"/>
      <c r="FPR8" s="145"/>
      <c r="FPS8" s="145"/>
      <c r="FPT8" s="145"/>
      <c r="FPU8" s="145"/>
      <c r="FPV8" s="145"/>
      <c r="FPW8" s="145"/>
      <c r="FPX8" s="145"/>
      <c r="FPY8" s="145"/>
      <c r="FPZ8" s="145"/>
      <c r="FQA8" s="145"/>
      <c r="FQB8" s="145"/>
      <c r="FQC8" s="145"/>
      <c r="FQD8" s="145"/>
      <c r="FQE8" s="145"/>
      <c r="FQF8" s="145"/>
      <c r="FQG8" s="145"/>
      <c r="FQH8" s="145"/>
      <c r="FQI8" s="145"/>
      <c r="FQJ8" s="145"/>
      <c r="FQK8" s="145"/>
      <c r="FQL8" s="145"/>
      <c r="FQM8" s="145"/>
      <c r="FQN8" s="145"/>
      <c r="FQO8" s="145"/>
      <c r="FQP8" s="145"/>
      <c r="FQQ8" s="145"/>
      <c r="FQR8" s="145"/>
      <c r="FQS8" s="145"/>
      <c r="FQT8" s="145"/>
      <c r="FQU8" s="145"/>
      <c r="FQV8" s="145"/>
      <c r="FQW8" s="145"/>
      <c r="FQX8" s="145"/>
      <c r="FQY8" s="145"/>
      <c r="FQZ8" s="145"/>
      <c r="FRA8" s="145"/>
      <c r="FRB8" s="145"/>
      <c r="FRC8" s="145"/>
      <c r="FRD8" s="145"/>
      <c r="FRE8" s="145"/>
      <c r="FRF8" s="145"/>
      <c r="FRG8" s="145"/>
      <c r="FRH8" s="145"/>
      <c r="FRI8" s="145"/>
      <c r="FRJ8" s="145"/>
      <c r="FRK8" s="145"/>
      <c r="FRL8" s="145"/>
      <c r="FRM8" s="145"/>
      <c r="FRN8" s="145"/>
      <c r="FRO8" s="145"/>
      <c r="FRP8" s="145"/>
      <c r="FRQ8" s="145"/>
      <c r="FRR8" s="145"/>
      <c r="FRS8" s="145"/>
      <c r="FRT8" s="145"/>
      <c r="FRU8" s="145"/>
      <c r="FRV8" s="145"/>
      <c r="FRW8" s="145"/>
      <c r="FRX8" s="145"/>
      <c r="FRY8" s="145"/>
      <c r="FRZ8" s="145"/>
      <c r="FSA8" s="145"/>
      <c r="FSB8" s="145"/>
      <c r="FSC8" s="145"/>
      <c r="FSD8" s="145"/>
      <c r="FSE8" s="145"/>
      <c r="FSF8" s="145"/>
      <c r="FSG8" s="145"/>
      <c r="FSH8" s="145"/>
      <c r="FSI8" s="145"/>
      <c r="FSJ8" s="145"/>
      <c r="FSK8" s="145"/>
      <c r="FSL8" s="145"/>
      <c r="FSM8" s="145"/>
      <c r="FSN8" s="145"/>
      <c r="FSO8" s="145"/>
      <c r="FSP8" s="145"/>
      <c r="FSQ8" s="145"/>
      <c r="FSR8" s="145"/>
      <c r="FSS8" s="145"/>
      <c r="FST8" s="145"/>
      <c r="FSU8" s="145"/>
      <c r="FSV8" s="145"/>
      <c r="FSW8" s="145"/>
      <c r="FSX8" s="145"/>
      <c r="FSY8" s="145"/>
      <c r="FSZ8" s="145"/>
      <c r="FTA8" s="145"/>
      <c r="FTB8" s="145"/>
      <c r="FTC8" s="145"/>
      <c r="FTD8" s="145"/>
      <c r="FTE8" s="145"/>
      <c r="FTF8" s="145"/>
      <c r="FTG8" s="145"/>
      <c r="FTH8" s="145"/>
      <c r="FTI8" s="145"/>
      <c r="FTJ8" s="145"/>
      <c r="FTK8" s="145"/>
      <c r="FTL8" s="145"/>
      <c r="FTM8" s="145"/>
      <c r="FTN8" s="145"/>
      <c r="FTO8" s="145"/>
      <c r="FTP8" s="145"/>
      <c r="FTQ8" s="145"/>
      <c r="FTR8" s="145"/>
      <c r="FTS8" s="145"/>
      <c r="FTT8" s="145"/>
      <c r="FTU8" s="145"/>
      <c r="FTV8" s="145"/>
      <c r="FTW8" s="145"/>
      <c r="FTX8" s="145"/>
      <c r="FTY8" s="145"/>
      <c r="FTZ8" s="145"/>
      <c r="FUA8" s="145"/>
      <c r="FUB8" s="145"/>
      <c r="FUC8" s="145"/>
      <c r="FUD8" s="145"/>
      <c r="FUE8" s="145"/>
      <c r="FUF8" s="145"/>
      <c r="FUG8" s="145"/>
      <c r="FUH8" s="145"/>
      <c r="FUI8" s="145"/>
      <c r="FUJ8" s="145"/>
      <c r="FUK8" s="145"/>
      <c r="FUL8" s="145"/>
      <c r="FUM8" s="145"/>
      <c r="FUN8" s="145"/>
      <c r="FUO8" s="145"/>
      <c r="FUP8" s="145"/>
      <c r="FUQ8" s="145"/>
      <c r="FUR8" s="145"/>
      <c r="FUS8" s="145"/>
      <c r="FUT8" s="145"/>
      <c r="FUU8" s="145"/>
      <c r="FUV8" s="145"/>
      <c r="FUW8" s="145"/>
      <c r="FUX8" s="145"/>
      <c r="FUY8" s="145"/>
      <c r="FUZ8" s="145"/>
      <c r="FVA8" s="145"/>
      <c r="FVB8" s="145"/>
      <c r="FVC8" s="145"/>
      <c r="FVD8" s="145"/>
      <c r="FVE8" s="145"/>
      <c r="FVF8" s="145"/>
      <c r="FVG8" s="145"/>
      <c r="FVH8" s="145"/>
      <c r="FVI8" s="145"/>
      <c r="FVJ8" s="145"/>
      <c r="FVK8" s="145"/>
      <c r="FVL8" s="145"/>
      <c r="FVM8" s="145"/>
      <c r="FVN8" s="145"/>
      <c r="FVO8" s="145"/>
      <c r="FVP8" s="145"/>
      <c r="FVQ8" s="145"/>
      <c r="FVR8" s="145"/>
      <c r="FVS8" s="145"/>
      <c r="FVT8" s="145"/>
      <c r="FVU8" s="145"/>
      <c r="FVV8" s="145"/>
      <c r="FVW8" s="145"/>
      <c r="FVX8" s="145"/>
      <c r="FVY8" s="145"/>
      <c r="FVZ8" s="145"/>
      <c r="FWA8" s="145"/>
      <c r="FWB8" s="145"/>
      <c r="FWC8" s="145"/>
      <c r="FWD8" s="145"/>
      <c r="FWE8" s="145"/>
      <c r="FWF8" s="145"/>
      <c r="FWG8" s="145"/>
      <c r="FWH8" s="145"/>
      <c r="FWI8" s="145"/>
      <c r="FWJ8" s="145"/>
      <c r="FWK8" s="145"/>
      <c r="FWL8" s="145"/>
      <c r="FWM8" s="145"/>
      <c r="FWN8" s="145"/>
      <c r="FWO8" s="145"/>
      <c r="FWP8" s="145"/>
      <c r="FWQ8" s="145"/>
      <c r="FWR8" s="145"/>
      <c r="FWS8" s="145"/>
      <c r="FWT8" s="145"/>
      <c r="FWU8" s="145"/>
      <c r="FWV8" s="145"/>
      <c r="FWW8" s="145"/>
      <c r="FWX8" s="145"/>
      <c r="FWY8" s="145"/>
      <c r="FWZ8" s="145"/>
      <c r="FXA8" s="145"/>
      <c r="FXB8" s="145"/>
      <c r="FXC8" s="145"/>
      <c r="FXD8" s="145"/>
      <c r="FXE8" s="145"/>
      <c r="FXF8" s="145"/>
      <c r="FXG8" s="145"/>
      <c r="FXH8" s="145"/>
      <c r="FXI8" s="145"/>
      <c r="FXJ8" s="145"/>
      <c r="FXK8" s="145"/>
      <c r="FXL8" s="145"/>
      <c r="FXM8" s="145"/>
      <c r="FXN8" s="145"/>
      <c r="FXO8" s="145"/>
      <c r="FXP8" s="145"/>
      <c r="FXQ8" s="145"/>
      <c r="FXR8" s="145"/>
      <c r="FXS8" s="145"/>
      <c r="FXT8" s="145"/>
      <c r="FXU8" s="145"/>
      <c r="FXV8" s="145"/>
      <c r="FXW8" s="145"/>
      <c r="FXX8" s="145"/>
      <c r="FXY8" s="145"/>
      <c r="FXZ8" s="145"/>
      <c r="FYA8" s="145"/>
      <c r="FYB8" s="145"/>
      <c r="FYC8" s="145"/>
      <c r="FYD8" s="145"/>
      <c r="FYE8" s="145"/>
      <c r="FYF8" s="145"/>
      <c r="FYG8" s="145"/>
      <c r="FYH8" s="145"/>
      <c r="FYI8" s="145"/>
      <c r="FYJ8" s="145"/>
      <c r="FYK8" s="145"/>
      <c r="FYL8" s="145"/>
      <c r="FYM8" s="145"/>
      <c r="FYN8" s="145"/>
      <c r="FYO8" s="145"/>
      <c r="FYP8" s="145"/>
      <c r="FYQ8" s="145"/>
      <c r="FYR8" s="145"/>
      <c r="FYS8" s="145"/>
      <c r="FYT8" s="145"/>
      <c r="FYU8" s="145"/>
      <c r="FYV8" s="145"/>
      <c r="FYW8" s="145"/>
      <c r="FYX8" s="145"/>
      <c r="FYY8" s="145"/>
      <c r="FYZ8" s="145"/>
      <c r="FZA8" s="145"/>
      <c r="FZB8" s="145"/>
      <c r="FZC8" s="145"/>
      <c r="FZD8" s="145"/>
      <c r="FZE8" s="145"/>
      <c r="FZF8" s="145"/>
      <c r="FZG8" s="145"/>
      <c r="FZH8" s="145"/>
      <c r="FZI8" s="145"/>
      <c r="FZJ8" s="145"/>
      <c r="FZK8" s="145"/>
      <c r="FZL8" s="145"/>
      <c r="FZM8" s="145"/>
      <c r="FZN8" s="145"/>
      <c r="FZO8" s="145"/>
      <c r="FZP8" s="145"/>
      <c r="FZQ8" s="145"/>
      <c r="FZR8" s="145"/>
      <c r="FZS8" s="145"/>
      <c r="FZT8" s="145"/>
      <c r="FZU8" s="145"/>
      <c r="FZV8" s="145"/>
      <c r="FZW8" s="145"/>
      <c r="FZX8" s="145"/>
      <c r="FZY8" s="145"/>
      <c r="FZZ8" s="145"/>
      <c r="GAA8" s="145"/>
      <c r="GAB8" s="145"/>
      <c r="GAC8" s="145"/>
      <c r="GAD8" s="145"/>
      <c r="GAE8" s="145"/>
      <c r="GAF8" s="145"/>
      <c r="GAG8" s="145"/>
      <c r="GAH8" s="145"/>
      <c r="GAI8" s="145"/>
      <c r="GAJ8" s="145"/>
      <c r="GAK8" s="145"/>
      <c r="GAL8" s="145"/>
      <c r="GAM8" s="145"/>
      <c r="GAN8" s="145"/>
      <c r="GAO8" s="145"/>
      <c r="GAP8" s="145"/>
      <c r="GAQ8" s="145"/>
      <c r="GAR8" s="145"/>
      <c r="GAS8" s="145"/>
      <c r="GAT8" s="145"/>
      <c r="GAU8" s="145"/>
      <c r="GAV8" s="145"/>
      <c r="GAW8" s="145"/>
      <c r="GAX8" s="145"/>
      <c r="GAY8" s="145"/>
      <c r="GAZ8" s="145"/>
      <c r="GBA8" s="145"/>
      <c r="GBB8" s="145"/>
      <c r="GBC8" s="145"/>
      <c r="GBD8" s="145"/>
      <c r="GBE8" s="145"/>
      <c r="GBF8" s="145"/>
      <c r="GBG8" s="145"/>
      <c r="GBH8" s="145"/>
      <c r="GBI8" s="145"/>
      <c r="GBJ8" s="145"/>
      <c r="GBK8" s="145"/>
      <c r="GBL8" s="145"/>
      <c r="GBM8" s="145"/>
      <c r="GBN8" s="145"/>
      <c r="GBO8" s="145"/>
      <c r="GBP8" s="145"/>
      <c r="GBQ8" s="145"/>
      <c r="GBR8" s="145"/>
      <c r="GBS8" s="145"/>
      <c r="GBT8" s="145"/>
      <c r="GBU8" s="145"/>
      <c r="GBV8" s="145"/>
      <c r="GBW8" s="145"/>
      <c r="GBX8" s="145"/>
      <c r="GBY8" s="145"/>
      <c r="GBZ8" s="145"/>
      <c r="GCA8" s="145"/>
      <c r="GCB8" s="145"/>
      <c r="GCC8" s="145"/>
      <c r="GCD8" s="145"/>
      <c r="GCE8" s="145"/>
      <c r="GCF8" s="145"/>
      <c r="GCG8" s="145"/>
      <c r="GCH8" s="145"/>
      <c r="GCI8" s="145"/>
      <c r="GCJ8" s="145"/>
      <c r="GCK8" s="145"/>
      <c r="GCL8" s="145"/>
      <c r="GCM8" s="145"/>
      <c r="GCN8" s="145"/>
      <c r="GCO8" s="145"/>
      <c r="GCP8" s="145"/>
      <c r="GCQ8" s="145"/>
      <c r="GCR8" s="145"/>
      <c r="GCS8" s="145"/>
      <c r="GCT8" s="145"/>
      <c r="GCU8" s="145"/>
      <c r="GCV8" s="145"/>
      <c r="GCW8" s="145"/>
      <c r="GCX8" s="145"/>
      <c r="GCY8" s="145"/>
      <c r="GCZ8" s="145"/>
      <c r="GDA8" s="145"/>
      <c r="GDB8" s="145"/>
      <c r="GDC8" s="145"/>
      <c r="GDD8" s="145"/>
      <c r="GDE8" s="145"/>
      <c r="GDF8" s="145"/>
      <c r="GDG8" s="145"/>
      <c r="GDH8" s="145"/>
      <c r="GDI8" s="145"/>
      <c r="GDJ8" s="145"/>
      <c r="GDK8" s="145"/>
      <c r="GDL8" s="145"/>
      <c r="GDM8" s="145"/>
      <c r="GDN8" s="145"/>
      <c r="GDO8" s="145"/>
      <c r="GDP8" s="145"/>
      <c r="GDQ8" s="145"/>
      <c r="GDR8" s="145"/>
      <c r="GDS8" s="145"/>
      <c r="GDT8" s="145"/>
      <c r="GDU8" s="145"/>
      <c r="GDV8" s="145"/>
      <c r="GDW8" s="145"/>
      <c r="GDX8" s="145"/>
      <c r="GDY8" s="145"/>
      <c r="GDZ8" s="145"/>
      <c r="GEA8" s="145"/>
      <c r="GEB8" s="145"/>
      <c r="GEC8" s="145"/>
      <c r="GED8" s="145"/>
      <c r="GEE8" s="145"/>
      <c r="GEF8" s="145"/>
      <c r="GEG8" s="145"/>
      <c r="GEH8" s="145"/>
      <c r="GEI8" s="145"/>
      <c r="GEJ8" s="145"/>
      <c r="GEK8" s="145"/>
      <c r="GEL8" s="145"/>
      <c r="GEM8" s="145"/>
      <c r="GEN8" s="145"/>
      <c r="GEO8" s="145"/>
      <c r="GEP8" s="145"/>
      <c r="GEQ8" s="145"/>
      <c r="GER8" s="145"/>
      <c r="GES8" s="145"/>
      <c r="GET8" s="145"/>
      <c r="GEU8" s="145"/>
      <c r="GEV8" s="145"/>
      <c r="GEW8" s="145"/>
      <c r="GEX8" s="145"/>
      <c r="GEY8" s="145"/>
      <c r="GEZ8" s="145"/>
      <c r="GFA8" s="145"/>
      <c r="GFB8" s="145"/>
      <c r="GFC8" s="145"/>
      <c r="GFD8" s="145"/>
      <c r="GFE8" s="145"/>
      <c r="GFF8" s="145"/>
      <c r="GFG8" s="145"/>
      <c r="GFH8" s="145"/>
      <c r="GFI8" s="145"/>
      <c r="GFJ8" s="145"/>
      <c r="GFK8" s="145"/>
      <c r="GFL8" s="145"/>
      <c r="GFM8" s="145"/>
      <c r="GFN8" s="145"/>
      <c r="GFO8" s="145"/>
      <c r="GFP8" s="145"/>
      <c r="GFQ8" s="145"/>
      <c r="GFR8" s="145"/>
      <c r="GFS8" s="145"/>
      <c r="GFT8" s="145"/>
      <c r="GFU8" s="145"/>
      <c r="GFV8" s="145"/>
      <c r="GFW8" s="145"/>
      <c r="GFX8" s="145"/>
      <c r="GFY8" s="145"/>
      <c r="GFZ8" s="145"/>
      <c r="GGA8" s="145"/>
      <c r="GGB8" s="145"/>
      <c r="GGC8" s="145"/>
      <c r="GGD8" s="145"/>
      <c r="GGE8" s="145"/>
      <c r="GGF8" s="145"/>
      <c r="GGG8" s="145"/>
      <c r="GGH8" s="145"/>
      <c r="GGI8" s="145"/>
      <c r="GGJ8" s="145"/>
      <c r="GGK8" s="145"/>
      <c r="GGL8" s="145"/>
      <c r="GGM8" s="145"/>
      <c r="GGN8" s="145"/>
      <c r="GGO8" s="145"/>
      <c r="GGP8" s="145"/>
      <c r="GGQ8" s="145"/>
      <c r="GGR8" s="145"/>
      <c r="GGS8" s="145"/>
      <c r="GGT8" s="145"/>
      <c r="GGU8" s="145"/>
      <c r="GGV8" s="145"/>
      <c r="GGW8" s="145"/>
      <c r="GGX8" s="145"/>
      <c r="GGY8" s="145"/>
      <c r="GGZ8" s="145"/>
      <c r="GHA8" s="145"/>
      <c r="GHB8" s="145"/>
      <c r="GHC8" s="145"/>
      <c r="GHD8" s="145"/>
      <c r="GHE8" s="145"/>
      <c r="GHF8" s="145"/>
      <c r="GHG8" s="145"/>
      <c r="GHH8" s="145"/>
      <c r="GHI8" s="145"/>
      <c r="GHJ8" s="145"/>
      <c r="GHK8" s="145"/>
      <c r="GHL8" s="145"/>
      <c r="GHM8" s="145"/>
      <c r="GHN8" s="145"/>
      <c r="GHO8" s="145"/>
      <c r="GHP8" s="145"/>
      <c r="GHQ8" s="145"/>
      <c r="GHR8" s="145"/>
      <c r="GHS8" s="145"/>
      <c r="GHT8" s="145"/>
      <c r="GHU8" s="145"/>
      <c r="GHV8" s="145"/>
      <c r="GHW8" s="145"/>
      <c r="GHX8" s="145"/>
      <c r="GHY8" s="145"/>
      <c r="GHZ8" s="145"/>
      <c r="GIA8" s="145"/>
      <c r="GIB8" s="145"/>
      <c r="GIC8" s="145"/>
      <c r="GID8" s="145"/>
      <c r="GIE8" s="145"/>
      <c r="GIF8" s="145"/>
      <c r="GIG8" s="145"/>
      <c r="GIH8" s="145"/>
      <c r="GII8" s="145"/>
      <c r="GIJ8" s="145"/>
      <c r="GIK8" s="145"/>
      <c r="GIL8" s="145"/>
      <c r="GIM8" s="145"/>
      <c r="GIN8" s="145"/>
      <c r="GIO8" s="145"/>
      <c r="GIP8" s="145"/>
      <c r="GIQ8" s="145"/>
      <c r="GIR8" s="145"/>
      <c r="GIS8" s="145"/>
      <c r="GIT8" s="145"/>
      <c r="GIU8" s="145"/>
      <c r="GIV8" s="145"/>
      <c r="GIW8" s="145"/>
      <c r="GIX8" s="145"/>
      <c r="GIY8" s="145"/>
      <c r="GIZ8" s="145"/>
      <c r="GJA8" s="145"/>
      <c r="GJB8" s="145"/>
      <c r="GJC8" s="145"/>
      <c r="GJD8" s="145"/>
      <c r="GJE8" s="145"/>
      <c r="GJF8" s="145"/>
      <c r="GJG8" s="145"/>
      <c r="GJH8" s="145"/>
      <c r="GJI8" s="145"/>
      <c r="GJJ8" s="145"/>
      <c r="GJK8" s="145"/>
      <c r="GJL8" s="145"/>
      <c r="GJM8" s="145"/>
      <c r="GJN8" s="145"/>
      <c r="GJO8" s="145"/>
      <c r="GJP8" s="145"/>
      <c r="GJQ8" s="145"/>
      <c r="GJR8" s="145"/>
      <c r="GJS8" s="145"/>
      <c r="GJT8" s="145"/>
      <c r="GJU8" s="145"/>
      <c r="GJV8" s="145"/>
      <c r="GJW8" s="145"/>
      <c r="GJX8" s="145"/>
      <c r="GJY8" s="145"/>
      <c r="GJZ8" s="145"/>
      <c r="GKA8" s="145"/>
      <c r="GKB8" s="145"/>
      <c r="GKC8" s="145"/>
      <c r="GKD8" s="145"/>
      <c r="GKE8" s="145"/>
      <c r="GKF8" s="145"/>
      <c r="GKG8" s="145"/>
      <c r="GKH8" s="145"/>
      <c r="GKI8" s="145"/>
      <c r="GKJ8" s="145"/>
      <c r="GKK8" s="145"/>
      <c r="GKL8" s="145"/>
      <c r="GKM8" s="145"/>
      <c r="GKN8" s="145"/>
      <c r="GKO8" s="145"/>
      <c r="GKP8" s="145"/>
      <c r="GKQ8" s="145"/>
      <c r="GKR8" s="145"/>
      <c r="GKS8" s="145"/>
      <c r="GKT8" s="145"/>
      <c r="GKU8" s="145"/>
      <c r="GKV8" s="145"/>
      <c r="GKW8" s="145"/>
      <c r="GKX8" s="145"/>
      <c r="GKY8" s="145"/>
      <c r="GKZ8" s="145"/>
      <c r="GLA8" s="145"/>
      <c r="GLB8" s="145"/>
      <c r="GLC8" s="145"/>
      <c r="GLD8" s="145"/>
      <c r="GLE8" s="145"/>
      <c r="GLF8" s="145"/>
      <c r="GLG8" s="145"/>
      <c r="GLH8" s="145"/>
      <c r="GLI8" s="145"/>
      <c r="GLJ8" s="145"/>
      <c r="GLK8" s="145"/>
      <c r="GLL8" s="145"/>
      <c r="GLM8" s="145"/>
      <c r="GLN8" s="145"/>
      <c r="GLO8" s="145"/>
      <c r="GLP8" s="145"/>
      <c r="GLQ8" s="145"/>
      <c r="GLR8" s="145"/>
      <c r="GLS8" s="145"/>
      <c r="GLT8" s="145"/>
      <c r="GLU8" s="145"/>
      <c r="GLV8" s="145"/>
      <c r="GLW8" s="145"/>
      <c r="GLX8" s="145"/>
      <c r="GLY8" s="145"/>
      <c r="GLZ8" s="145"/>
      <c r="GMA8" s="145"/>
      <c r="GMB8" s="145"/>
      <c r="GMC8" s="145"/>
      <c r="GMD8" s="145"/>
      <c r="GME8" s="145"/>
      <c r="GMF8" s="145"/>
      <c r="GMG8" s="145"/>
      <c r="GMH8" s="145"/>
      <c r="GMI8" s="145"/>
      <c r="GMJ8" s="145"/>
      <c r="GMK8" s="145"/>
      <c r="GML8" s="145"/>
      <c r="GMM8" s="145"/>
      <c r="GMN8" s="145"/>
      <c r="GMO8" s="145"/>
      <c r="GMP8" s="145"/>
      <c r="GMQ8" s="145"/>
      <c r="GMR8" s="145"/>
      <c r="GMS8" s="145"/>
      <c r="GMT8" s="145"/>
      <c r="GMU8" s="145"/>
      <c r="GMV8" s="145"/>
      <c r="GMW8" s="145"/>
      <c r="GMX8" s="145"/>
      <c r="GMY8" s="145"/>
      <c r="GMZ8" s="145"/>
      <c r="GNA8" s="145"/>
      <c r="GNB8" s="145"/>
      <c r="GNC8" s="145"/>
      <c r="GND8" s="145"/>
      <c r="GNE8" s="145"/>
      <c r="GNF8" s="145"/>
      <c r="GNG8" s="145"/>
      <c r="GNH8" s="145"/>
      <c r="GNI8" s="145"/>
      <c r="GNJ8" s="145"/>
      <c r="GNK8" s="145"/>
      <c r="GNL8" s="145"/>
      <c r="GNM8" s="145"/>
      <c r="GNN8" s="145"/>
      <c r="GNO8" s="145"/>
      <c r="GNP8" s="145"/>
      <c r="GNQ8" s="145"/>
      <c r="GNR8" s="145"/>
      <c r="GNS8" s="145"/>
      <c r="GNT8" s="145"/>
      <c r="GNU8" s="145"/>
      <c r="GNV8" s="145"/>
      <c r="GNW8" s="145"/>
      <c r="GNX8" s="145"/>
      <c r="GNY8" s="145"/>
      <c r="GNZ8" s="145"/>
      <c r="GOA8" s="145"/>
      <c r="GOB8" s="145"/>
      <c r="GOC8" s="145"/>
      <c r="GOD8" s="145"/>
      <c r="GOE8" s="145"/>
      <c r="GOF8" s="145"/>
      <c r="GOG8" s="145"/>
      <c r="GOH8" s="145"/>
      <c r="GOI8" s="145"/>
      <c r="GOJ8" s="145"/>
      <c r="GOK8" s="145"/>
      <c r="GOL8" s="145"/>
      <c r="GOM8" s="145"/>
      <c r="GON8" s="145"/>
      <c r="GOO8" s="145"/>
      <c r="GOP8" s="145"/>
      <c r="GOQ8" s="145"/>
      <c r="GOR8" s="145"/>
      <c r="GOS8" s="145"/>
      <c r="GOT8" s="145"/>
      <c r="GOU8" s="145"/>
      <c r="GOV8" s="145"/>
      <c r="GOW8" s="145"/>
      <c r="GOX8" s="145"/>
      <c r="GOY8" s="145"/>
      <c r="GOZ8" s="145"/>
      <c r="GPA8" s="145"/>
      <c r="GPB8" s="145"/>
      <c r="GPC8" s="145"/>
      <c r="GPD8" s="145"/>
      <c r="GPE8" s="145"/>
      <c r="GPF8" s="145"/>
      <c r="GPG8" s="145"/>
      <c r="GPH8" s="145"/>
      <c r="GPI8" s="145"/>
      <c r="GPJ8" s="145"/>
      <c r="GPK8" s="145"/>
      <c r="GPL8" s="145"/>
      <c r="GPM8" s="145"/>
      <c r="GPN8" s="145"/>
      <c r="GPO8" s="145"/>
      <c r="GPP8" s="145"/>
      <c r="GPQ8" s="145"/>
      <c r="GPR8" s="145"/>
      <c r="GPS8" s="145"/>
      <c r="GPT8" s="145"/>
      <c r="GPU8" s="145"/>
      <c r="GPV8" s="145"/>
      <c r="GPW8" s="145"/>
      <c r="GPX8" s="145"/>
      <c r="GPY8" s="145"/>
      <c r="GPZ8" s="145"/>
      <c r="GQA8" s="145"/>
      <c r="GQB8" s="145"/>
      <c r="GQC8" s="145"/>
      <c r="GQD8" s="145"/>
      <c r="GQE8" s="145"/>
      <c r="GQF8" s="145"/>
      <c r="GQG8" s="145"/>
      <c r="GQH8" s="145"/>
      <c r="GQI8" s="145"/>
      <c r="GQJ8" s="145"/>
      <c r="GQK8" s="145"/>
      <c r="GQL8" s="145"/>
      <c r="GQM8" s="145"/>
      <c r="GQN8" s="145"/>
      <c r="GQO8" s="145"/>
      <c r="GQP8" s="145"/>
      <c r="GQQ8" s="145"/>
      <c r="GQR8" s="145"/>
      <c r="GQS8" s="145"/>
      <c r="GQT8" s="145"/>
      <c r="GQU8" s="145"/>
      <c r="GQV8" s="145"/>
      <c r="GQW8" s="145"/>
      <c r="GQX8" s="145"/>
      <c r="GQY8" s="145"/>
      <c r="GQZ8" s="145"/>
      <c r="GRA8" s="145"/>
      <c r="GRB8" s="145"/>
      <c r="GRC8" s="145"/>
      <c r="GRD8" s="145"/>
      <c r="GRE8" s="145"/>
      <c r="GRF8" s="145"/>
      <c r="GRG8" s="145"/>
      <c r="GRH8" s="145"/>
      <c r="GRI8" s="145"/>
      <c r="GRJ8" s="145"/>
      <c r="GRK8" s="145"/>
      <c r="GRL8" s="145"/>
      <c r="GRM8" s="145"/>
      <c r="GRN8" s="145"/>
      <c r="GRO8" s="145"/>
      <c r="GRP8" s="145"/>
      <c r="GRQ8" s="145"/>
      <c r="GRR8" s="145"/>
      <c r="GRS8" s="145"/>
      <c r="GRT8" s="145"/>
      <c r="GRU8" s="145"/>
      <c r="GRV8" s="145"/>
      <c r="GRW8" s="145"/>
      <c r="GRX8" s="145"/>
      <c r="GRY8" s="145"/>
      <c r="GRZ8" s="145"/>
      <c r="GSA8" s="145"/>
      <c r="GSB8" s="145"/>
      <c r="GSC8" s="145"/>
      <c r="GSD8" s="145"/>
      <c r="GSE8" s="145"/>
      <c r="GSF8" s="145"/>
      <c r="GSG8" s="145"/>
      <c r="GSH8" s="145"/>
      <c r="GSI8" s="145"/>
      <c r="GSJ8" s="145"/>
      <c r="GSK8" s="145"/>
      <c r="GSL8" s="145"/>
      <c r="GSM8" s="145"/>
      <c r="GSN8" s="145"/>
      <c r="GSO8" s="145"/>
      <c r="GSP8" s="145"/>
      <c r="GSQ8" s="145"/>
      <c r="GSR8" s="145"/>
      <c r="GSS8" s="145"/>
      <c r="GST8" s="145"/>
      <c r="GSU8" s="145"/>
      <c r="GSV8" s="145"/>
      <c r="GSW8" s="145"/>
      <c r="GSX8" s="145"/>
      <c r="GSY8" s="145"/>
      <c r="GSZ8" s="145"/>
      <c r="GTA8" s="145"/>
      <c r="GTB8" s="145"/>
      <c r="GTC8" s="145"/>
      <c r="GTD8" s="145"/>
      <c r="GTE8" s="145"/>
      <c r="GTF8" s="145"/>
      <c r="GTG8" s="145"/>
      <c r="GTH8" s="145"/>
      <c r="GTI8" s="145"/>
      <c r="GTJ8" s="145"/>
      <c r="GTK8" s="145"/>
      <c r="GTL8" s="145"/>
      <c r="GTM8" s="145"/>
      <c r="GTN8" s="145"/>
      <c r="GTO8" s="145"/>
      <c r="GTP8" s="145"/>
      <c r="GTQ8" s="145"/>
      <c r="GTR8" s="145"/>
      <c r="GTS8" s="145"/>
      <c r="GTT8" s="145"/>
      <c r="GTU8" s="145"/>
      <c r="GTV8" s="145"/>
      <c r="GTW8" s="145"/>
      <c r="GTX8" s="145"/>
      <c r="GTY8" s="145"/>
      <c r="GTZ8" s="145"/>
      <c r="GUA8" s="145"/>
      <c r="GUB8" s="145"/>
      <c r="GUC8" s="145"/>
      <c r="GUD8" s="145"/>
      <c r="GUE8" s="145"/>
      <c r="GUF8" s="145"/>
      <c r="GUG8" s="145"/>
      <c r="GUH8" s="145"/>
      <c r="GUI8" s="145"/>
      <c r="GUJ8" s="145"/>
      <c r="GUK8" s="145"/>
      <c r="GUL8" s="145"/>
      <c r="GUM8" s="145"/>
      <c r="GUN8" s="145"/>
      <c r="GUO8" s="145"/>
      <c r="GUP8" s="145"/>
      <c r="GUQ8" s="145"/>
      <c r="GUR8" s="145"/>
      <c r="GUS8" s="145"/>
      <c r="GUT8" s="145"/>
      <c r="GUU8" s="145"/>
      <c r="GUV8" s="145"/>
      <c r="GUW8" s="145"/>
      <c r="GUX8" s="145"/>
      <c r="GUY8" s="145"/>
      <c r="GUZ8" s="145"/>
      <c r="GVA8" s="145"/>
      <c r="GVB8" s="145"/>
      <c r="GVC8" s="145"/>
      <c r="GVD8" s="145"/>
      <c r="GVE8" s="145"/>
      <c r="GVF8" s="145"/>
      <c r="GVG8" s="145"/>
      <c r="GVH8" s="145"/>
      <c r="GVI8" s="145"/>
      <c r="GVJ8" s="145"/>
      <c r="GVK8" s="145"/>
      <c r="GVL8" s="145"/>
      <c r="GVM8" s="145"/>
      <c r="GVN8" s="145"/>
      <c r="GVO8" s="145"/>
      <c r="GVP8" s="145"/>
      <c r="GVQ8" s="145"/>
      <c r="GVR8" s="145"/>
      <c r="GVS8" s="145"/>
      <c r="GVT8" s="145"/>
      <c r="GVU8" s="145"/>
      <c r="GVV8" s="145"/>
      <c r="GVW8" s="145"/>
      <c r="GVX8" s="145"/>
      <c r="GVY8" s="145"/>
      <c r="GVZ8" s="145"/>
      <c r="GWA8" s="145"/>
      <c r="GWB8" s="145"/>
      <c r="GWC8" s="145"/>
      <c r="GWD8" s="145"/>
      <c r="GWE8" s="145"/>
      <c r="GWF8" s="145"/>
      <c r="GWG8" s="145"/>
      <c r="GWH8" s="145"/>
      <c r="GWI8" s="145"/>
      <c r="GWJ8" s="145"/>
      <c r="GWK8" s="145"/>
      <c r="GWL8" s="145"/>
      <c r="GWM8" s="145"/>
      <c r="GWN8" s="145"/>
      <c r="GWO8" s="145"/>
      <c r="GWP8" s="145"/>
      <c r="GWQ8" s="145"/>
      <c r="GWR8" s="145"/>
      <c r="GWS8" s="145"/>
      <c r="GWT8" s="145"/>
      <c r="GWU8" s="145"/>
      <c r="GWV8" s="145"/>
      <c r="GWW8" s="145"/>
      <c r="GWX8" s="145"/>
      <c r="GWY8" s="145"/>
      <c r="GWZ8" s="145"/>
      <c r="GXA8" s="145"/>
      <c r="GXB8" s="145"/>
      <c r="GXC8" s="145"/>
      <c r="GXD8" s="145"/>
      <c r="GXE8" s="145"/>
      <c r="GXF8" s="145"/>
      <c r="GXG8" s="145"/>
      <c r="GXH8" s="145"/>
      <c r="GXI8" s="145"/>
      <c r="GXJ8" s="145"/>
      <c r="GXK8" s="145"/>
      <c r="GXL8" s="145"/>
      <c r="GXM8" s="145"/>
      <c r="GXN8" s="145"/>
      <c r="GXO8" s="145"/>
      <c r="GXP8" s="145"/>
      <c r="GXQ8" s="145"/>
      <c r="GXR8" s="145"/>
      <c r="GXS8" s="145"/>
      <c r="GXT8" s="145"/>
      <c r="GXU8" s="145"/>
      <c r="GXV8" s="145"/>
      <c r="GXW8" s="145"/>
      <c r="GXX8" s="145"/>
      <c r="GXY8" s="145"/>
      <c r="GXZ8" s="145"/>
      <c r="GYA8" s="145"/>
      <c r="GYB8" s="145"/>
      <c r="GYC8" s="145"/>
      <c r="GYD8" s="145"/>
      <c r="GYE8" s="145"/>
      <c r="GYF8" s="145"/>
      <c r="GYG8" s="145"/>
      <c r="GYH8" s="145"/>
      <c r="GYI8" s="145"/>
      <c r="GYJ8" s="145"/>
      <c r="GYK8" s="145"/>
      <c r="GYL8" s="145"/>
      <c r="GYM8" s="145"/>
      <c r="GYN8" s="145"/>
      <c r="GYO8" s="145"/>
      <c r="GYP8" s="145"/>
      <c r="GYQ8" s="145"/>
      <c r="GYR8" s="145"/>
      <c r="GYS8" s="145"/>
      <c r="GYT8" s="145"/>
      <c r="GYU8" s="145"/>
      <c r="GYV8" s="145"/>
      <c r="GYW8" s="145"/>
      <c r="GYX8" s="145"/>
      <c r="GYY8" s="145"/>
      <c r="GYZ8" s="145"/>
      <c r="GZA8" s="145"/>
      <c r="GZB8" s="145"/>
      <c r="GZC8" s="145"/>
      <c r="GZD8" s="145"/>
      <c r="GZE8" s="145"/>
      <c r="GZF8" s="145"/>
      <c r="GZG8" s="145"/>
      <c r="GZH8" s="145"/>
      <c r="GZI8" s="145"/>
      <c r="GZJ8" s="145"/>
      <c r="GZK8" s="145"/>
      <c r="GZL8" s="145"/>
      <c r="GZM8" s="145"/>
      <c r="GZN8" s="145"/>
      <c r="GZO8" s="145"/>
      <c r="GZP8" s="145"/>
      <c r="GZQ8" s="145"/>
      <c r="GZR8" s="145"/>
      <c r="GZS8" s="145"/>
      <c r="GZT8" s="145"/>
      <c r="GZU8" s="145"/>
      <c r="GZV8" s="145"/>
      <c r="GZW8" s="145"/>
      <c r="GZX8" s="145"/>
      <c r="GZY8" s="145"/>
      <c r="GZZ8" s="145"/>
      <c r="HAA8" s="145"/>
      <c r="HAB8" s="145"/>
      <c r="HAC8" s="145"/>
      <c r="HAD8" s="145"/>
      <c r="HAE8" s="145"/>
      <c r="HAF8" s="145"/>
      <c r="HAG8" s="145"/>
      <c r="HAH8" s="145"/>
      <c r="HAI8" s="145"/>
      <c r="HAJ8" s="145"/>
      <c r="HAK8" s="145"/>
      <c r="HAL8" s="145"/>
      <c r="HAM8" s="145"/>
      <c r="HAN8" s="145"/>
      <c r="HAO8" s="145"/>
      <c r="HAP8" s="145"/>
      <c r="HAQ8" s="145"/>
      <c r="HAR8" s="145"/>
      <c r="HAS8" s="145"/>
      <c r="HAT8" s="145"/>
      <c r="HAU8" s="145"/>
      <c r="HAV8" s="145"/>
      <c r="HAW8" s="145"/>
      <c r="HAX8" s="145"/>
      <c r="HAY8" s="145"/>
      <c r="HAZ8" s="145"/>
      <c r="HBA8" s="145"/>
      <c r="HBB8" s="145"/>
      <c r="HBC8" s="145"/>
      <c r="HBD8" s="145"/>
      <c r="HBE8" s="145"/>
      <c r="HBF8" s="145"/>
      <c r="HBG8" s="145"/>
      <c r="HBH8" s="145"/>
      <c r="HBI8" s="145"/>
      <c r="HBJ8" s="145"/>
      <c r="HBK8" s="145"/>
      <c r="HBL8" s="145"/>
      <c r="HBM8" s="145"/>
      <c r="HBN8" s="145"/>
      <c r="HBO8" s="145"/>
      <c r="HBP8" s="145"/>
      <c r="HBQ8" s="145"/>
      <c r="HBR8" s="145"/>
      <c r="HBS8" s="145"/>
      <c r="HBT8" s="145"/>
      <c r="HBU8" s="145"/>
      <c r="HBV8" s="145"/>
      <c r="HBW8" s="145"/>
      <c r="HBX8" s="145"/>
      <c r="HBY8" s="145"/>
      <c r="HBZ8" s="145"/>
      <c r="HCA8" s="145"/>
      <c r="HCB8" s="145"/>
      <c r="HCC8" s="145"/>
      <c r="HCD8" s="145"/>
      <c r="HCE8" s="145"/>
      <c r="HCF8" s="145"/>
      <c r="HCG8" s="145"/>
      <c r="HCH8" s="145"/>
      <c r="HCI8" s="145"/>
      <c r="HCJ8" s="145"/>
      <c r="HCK8" s="145"/>
      <c r="HCL8" s="145"/>
      <c r="HCM8" s="145"/>
      <c r="HCN8" s="145"/>
      <c r="HCO8" s="145"/>
      <c r="HCP8" s="145"/>
      <c r="HCQ8" s="145"/>
      <c r="HCR8" s="145"/>
      <c r="HCS8" s="145"/>
      <c r="HCT8" s="145"/>
      <c r="HCU8" s="145"/>
      <c r="HCV8" s="145"/>
      <c r="HCW8" s="145"/>
      <c r="HCX8" s="145"/>
      <c r="HCY8" s="145"/>
      <c r="HCZ8" s="145"/>
      <c r="HDA8" s="145"/>
      <c r="HDB8" s="145"/>
      <c r="HDC8" s="145"/>
      <c r="HDD8" s="145"/>
      <c r="HDE8" s="145"/>
      <c r="HDF8" s="145"/>
      <c r="HDG8" s="145"/>
      <c r="HDH8" s="145"/>
      <c r="HDI8" s="145"/>
      <c r="HDJ8" s="145"/>
      <c r="HDK8" s="145"/>
      <c r="HDL8" s="145"/>
      <c r="HDM8" s="145"/>
      <c r="HDN8" s="145"/>
      <c r="HDO8" s="145"/>
      <c r="HDP8" s="145"/>
      <c r="HDQ8" s="145"/>
      <c r="HDR8" s="145"/>
      <c r="HDS8" s="145"/>
      <c r="HDT8" s="145"/>
      <c r="HDU8" s="145"/>
      <c r="HDV8" s="145"/>
      <c r="HDW8" s="145"/>
      <c r="HDX8" s="145"/>
      <c r="HDY8" s="145"/>
      <c r="HDZ8" s="145"/>
      <c r="HEA8" s="145"/>
      <c r="HEB8" s="145"/>
      <c r="HEC8" s="145"/>
      <c r="HED8" s="145"/>
      <c r="HEE8" s="145"/>
      <c r="HEF8" s="145"/>
      <c r="HEG8" s="145"/>
      <c r="HEH8" s="145"/>
      <c r="HEI8" s="145"/>
      <c r="HEJ8" s="145"/>
      <c r="HEK8" s="145"/>
      <c r="HEL8" s="145"/>
      <c r="HEM8" s="145"/>
      <c r="HEN8" s="145"/>
      <c r="HEO8" s="145"/>
      <c r="HEP8" s="145"/>
      <c r="HEQ8" s="145"/>
      <c r="HER8" s="145"/>
      <c r="HES8" s="145"/>
      <c r="HET8" s="145"/>
      <c r="HEU8" s="145"/>
      <c r="HEV8" s="145"/>
      <c r="HEW8" s="145"/>
      <c r="HEX8" s="145"/>
      <c r="HEY8" s="145"/>
      <c r="HEZ8" s="145"/>
      <c r="HFA8" s="145"/>
      <c r="HFB8" s="145"/>
      <c r="HFC8" s="145"/>
      <c r="HFD8" s="145"/>
      <c r="HFE8" s="145"/>
      <c r="HFF8" s="145"/>
      <c r="HFG8" s="145"/>
      <c r="HFH8" s="145"/>
      <c r="HFI8" s="145"/>
      <c r="HFJ8" s="145"/>
      <c r="HFK8" s="145"/>
      <c r="HFL8" s="145"/>
      <c r="HFM8" s="145"/>
      <c r="HFN8" s="145"/>
      <c r="HFO8" s="145"/>
      <c r="HFP8" s="145"/>
      <c r="HFQ8" s="145"/>
      <c r="HFR8" s="145"/>
      <c r="HFS8" s="145"/>
      <c r="HFT8" s="145"/>
      <c r="HFU8" s="145"/>
      <c r="HFV8" s="145"/>
      <c r="HFW8" s="145"/>
      <c r="HFX8" s="145"/>
      <c r="HFY8" s="145"/>
      <c r="HFZ8" s="145"/>
      <c r="HGA8" s="145"/>
      <c r="HGB8" s="145"/>
      <c r="HGC8" s="145"/>
      <c r="HGD8" s="145"/>
      <c r="HGE8" s="145"/>
      <c r="HGF8" s="145"/>
      <c r="HGG8" s="145"/>
      <c r="HGH8" s="145"/>
      <c r="HGI8" s="145"/>
      <c r="HGJ8" s="145"/>
      <c r="HGK8" s="145"/>
      <c r="HGL8" s="145"/>
      <c r="HGM8" s="145"/>
      <c r="HGN8" s="145"/>
      <c r="HGO8" s="145"/>
      <c r="HGP8" s="145"/>
      <c r="HGQ8" s="145"/>
      <c r="HGR8" s="145"/>
      <c r="HGS8" s="145"/>
      <c r="HGT8" s="145"/>
      <c r="HGU8" s="145"/>
      <c r="HGV8" s="145"/>
      <c r="HGW8" s="145"/>
      <c r="HGX8" s="145"/>
      <c r="HGY8" s="145"/>
      <c r="HGZ8" s="145"/>
      <c r="HHA8" s="145"/>
      <c r="HHB8" s="145"/>
      <c r="HHC8" s="145"/>
      <c r="HHD8" s="145"/>
      <c r="HHE8" s="145"/>
      <c r="HHF8" s="145"/>
      <c r="HHG8" s="145"/>
      <c r="HHH8" s="145"/>
      <c r="HHI8" s="145"/>
      <c r="HHJ8" s="145"/>
      <c r="HHK8" s="145"/>
      <c r="HHL8" s="145"/>
      <c r="HHM8" s="145"/>
      <c r="HHN8" s="145"/>
      <c r="HHO8" s="145"/>
      <c r="HHP8" s="145"/>
      <c r="HHQ8" s="145"/>
      <c r="HHR8" s="145"/>
      <c r="HHS8" s="145"/>
      <c r="HHT8" s="145"/>
      <c r="HHU8" s="145"/>
      <c r="HHV8" s="145"/>
      <c r="HHW8" s="145"/>
      <c r="HHX8" s="145"/>
      <c r="HHY8" s="145"/>
      <c r="HHZ8" s="145"/>
      <c r="HIA8" s="145"/>
      <c r="HIB8" s="145"/>
      <c r="HIC8" s="145"/>
      <c r="HID8" s="145"/>
      <c r="HIE8" s="145"/>
      <c r="HIF8" s="145"/>
      <c r="HIG8" s="145"/>
      <c r="HIH8" s="145"/>
      <c r="HII8" s="145"/>
      <c r="HIJ8" s="145"/>
      <c r="HIK8" s="145"/>
      <c r="HIL8" s="145"/>
      <c r="HIM8" s="145"/>
      <c r="HIN8" s="145"/>
      <c r="HIO8" s="145"/>
      <c r="HIP8" s="145"/>
      <c r="HIQ8" s="145"/>
      <c r="HIR8" s="145"/>
      <c r="HIS8" s="145"/>
      <c r="HIT8" s="145"/>
      <c r="HIU8" s="145"/>
      <c r="HIV8" s="145"/>
      <c r="HIW8" s="145"/>
      <c r="HIX8" s="145"/>
      <c r="HIY8" s="145"/>
      <c r="HIZ8" s="145"/>
      <c r="HJA8" s="145"/>
      <c r="HJB8" s="145"/>
      <c r="HJC8" s="145"/>
      <c r="HJD8" s="145"/>
      <c r="HJE8" s="145"/>
      <c r="HJF8" s="145"/>
      <c r="HJG8" s="145"/>
      <c r="HJH8" s="145"/>
      <c r="HJI8" s="145"/>
      <c r="HJJ8" s="145"/>
      <c r="HJK8" s="145"/>
      <c r="HJL8" s="145"/>
      <c r="HJM8" s="145"/>
      <c r="HJN8" s="145"/>
      <c r="HJO8" s="145"/>
      <c r="HJP8" s="145"/>
      <c r="HJQ8" s="145"/>
      <c r="HJR8" s="145"/>
      <c r="HJS8" s="145"/>
      <c r="HJT8" s="145"/>
      <c r="HJU8" s="145"/>
      <c r="HJV8" s="145"/>
      <c r="HJW8" s="145"/>
      <c r="HJX8" s="145"/>
      <c r="HJY8" s="145"/>
      <c r="HJZ8" s="145"/>
      <c r="HKA8" s="145"/>
      <c r="HKB8" s="145"/>
      <c r="HKC8" s="145"/>
      <c r="HKD8" s="145"/>
      <c r="HKE8" s="145"/>
      <c r="HKF8" s="145"/>
      <c r="HKG8" s="145"/>
      <c r="HKH8" s="145"/>
      <c r="HKI8" s="145"/>
      <c r="HKJ8" s="145"/>
      <c r="HKK8" s="145"/>
      <c r="HKL8" s="145"/>
      <c r="HKM8" s="145"/>
      <c r="HKN8" s="145"/>
      <c r="HKO8" s="145"/>
      <c r="HKP8" s="145"/>
      <c r="HKQ8" s="145"/>
      <c r="HKR8" s="145"/>
      <c r="HKS8" s="145"/>
      <c r="HKT8" s="145"/>
      <c r="HKU8" s="145"/>
      <c r="HKV8" s="145"/>
      <c r="HKW8" s="145"/>
      <c r="HKX8" s="145"/>
      <c r="HKY8" s="145"/>
      <c r="HKZ8" s="145"/>
      <c r="HLA8" s="145"/>
      <c r="HLB8" s="145"/>
      <c r="HLC8" s="145"/>
      <c r="HLD8" s="145"/>
      <c r="HLE8" s="145"/>
      <c r="HLF8" s="145"/>
      <c r="HLG8" s="145"/>
      <c r="HLH8" s="145"/>
      <c r="HLI8" s="145"/>
      <c r="HLJ8" s="145"/>
      <c r="HLK8" s="145"/>
      <c r="HLL8" s="145"/>
      <c r="HLM8" s="145"/>
      <c r="HLN8" s="145"/>
      <c r="HLO8" s="145"/>
      <c r="HLP8" s="145"/>
      <c r="HLQ8" s="145"/>
      <c r="HLR8" s="145"/>
      <c r="HLS8" s="145"/>
      <c r="HLT8" s="145"/>
      <c r="HLU8" s="145"/>
      <c r="HLV8" s="145"/>
      <c r="HLW8" s="145"/>
      <c r="HLX8" s="145"/>
      <c r="HLY8" s="145"/>
      <c r="HLZ8" s="145"/>
      <c r="HMA8" s="145"/>
      <c r="HMB8" s="145"/>
      <c r="HMC8" s="145"/>
      <c r="HMD8" s="145"/>
      <c r="HME8" s="145"/>
      <c r="HMF8" s="145"/>
      <c r="HMG8" s="145"/>
      <c r="HMH8" s="145"/>
      <c r="HMI8" s="145"/>
      <c r="HMJ8" s="145"/>
      <c r="HMK8" s="145"/>
      <c r="HML8" s="145"/>
      <c r="HMM8" s="145"/>
      <c r="HMN8" s="145"/>
      <c r="HMO8" s="145"/>
      <c r="HMP8" s="145"/>
      <c r="HMQ8" s="145"/>
      <c r="HMR8" s="145"/>
      <c r="HMS8" s="145"/>
      <c r="HMT8" s="145"/>
      <c r="HMU8" s="145"/>
      <c r="HMV8" s="145"/>
      <c r="HMW8" s="145"/>
      <c r="HMX8" s="145"/>
      <c r="HMY8" s="145"/>
      <c r="HMZ8" s="145"/>
      <c r="HNA8" s="145"/>
      <c r="HNB8" s="145"/>
      <c r="HNC8" s="145"/>
      <c r="HND8" s="145"/>
      <c r="HNE8" s="145"/>
      <c r="HNF8" s="145"/>
      <c r="HNG8" s="145"/>
      <c r="HNH8" s="145"/>
      <c r="HNI8" s="145"/>
      <c r="HNJ8" s="145"/>
      <c r="HNK8" s="145"/>
      <c r="HNL8" s="145"/>
      <c r="HNM8" s="145"/>
      <c r="HNN8" s="145"/>
      <c r="HNO8" s="145"/>
      <c r="HNP8" s="145"/>
      <c r="HNQ8" s="145"/>
      <c r="HNR8" s="145"/>
      <c r="HNS8" s="145"/>
      <c r="HNT8" s="145"/>
      <c r="HNU8" s="145"/>
      <c r="HNV8" s="145"/>
      <c r="HNW8" s="145"/>
      <c r="HNX8" s="145"/>
      <c r="HNY8" s="145"/>
      <c r="HNZ8" s="145"/>
      <c r="HOA8" s="145"/>
      <c r="HOB8" s="145"/>
      <c r="HOC8" s="145"/>
      <c r="HOD8" s="145"/>
      <c r="HOE8" s="145"/>
      <c r="HOF8" s="145"/>
      <c r="HOG8" s="145"/>
      <c r="HOH8" s="145"/>
      <c r="HOI8" s="145"/>
      <c r="HOJ8" s="145"/>
      <c r="HOK8" s="145"/>
      <c r="HOL8" s="145"/>
      <c r="HOM8" s="145"/>
      <c r="HON8" s="145"/>
      <c r="HOO8" s="145"/>
      <c r="HOP8" s="145"/>
      <c r="HOQ8" s="145"/>
      <c r="HOR8" s="145"/>
      <c r="HOS8" s="145"/>
      <c r="HOT8" s="145"/>
      <c r="HOU8" s="145"/>
      <c r="HOV8" s="145"/>
      <c r="HOW8" s="145"/>
      <c r="HOX8" s="145"/>
      <c r="HOY8" s="145"/>
      <c r="HOZ8" s="145"/>
      <c r="HPA8" s="145"/>
      <c r="HPB8" s="145"/>
      <c r="HPC8" s="145"/>
      <c r="HPD8" s="145"/>
      <c r="HPE8" s="145"/>
      <c r="HPF8" s="145"/>
      <c r="HPG8" s="145"/>
      <c r="HPH8" s="145"/>
      <c r="HPI8" s="145"/>
      <c r="HPJ8" s="145"/>
      <c r="HPK8" s="145"/>
      <c r="HPL8" s="145"/>
      <c r="HPM8" s="145"/>
      <c r="HPN8" s="145"/>
      <c r="HPO8" s="145"/>
      <c r="HPP8" s="145"/>
      <c r="HPQ8" s="145"/>
      <c r="HPR8" s="145"/>
      <c r="HPS8" s="145"/>
      <c r="HPT8" s="145"/>
      <c r="HPU8" s="145"/>
      <c r="HPV8" s="145"/>
      <c r="HPW8" s="145"/>
      <c r="HPX8" s="145"/>
      <c r="HPY8" s="145"/>
      <c r="HPZ8" s="145"/>
      <c r="HQA8" s="145"/>
      <c r="HQB8" s="145"/>
      <c r="HQC8" s="145"/>
      <c r="HQD8" s="145"/>
      <c r="HQE8" s="145"/>
      <c r="HQF8" s="145"/>
      <c r="HQG8" s="145"/>
      <c r="HQH8" s="145"/>
      <c r="HQI8" s="145"/>
      <c r="HQJ8" s="145"/>
      <c r="HQK8" s="145"/>
      <c r="HQL8" s="145"/>
      <c r="HQM8" s="145"/>
      <c r="HQN8" s="145"/>
      <c r="HQO8" s="145"/>
      <c r="HQP8" s="145"/>
      <c r="HQQ8" s="145"/>
      <c r="HQR8" s="145"/>
      <c r="HQS8" s="145"/>
      <c r="HQT8" s="145"/>
      <c r="HQU8" s="145"/>
      <c r="HQV8" s="145"/>
      <c r="HQW8" s="145"/>
      <c r="HQX8" s="145"/>
      <c r="HQY8" s="145"/>
      <c r="HQZ8" s="145"/>
      <c r="HRA8" s="145"/>
      <c r="HRB8" s="145"/>
      <c r="HRC8" s="145"/>
      <c r="HRD8" s="145"/>
      <c r="HRE8" s="145"/>
      <c r="HRF8" s="145"/>
      <c r="HRG8" s="145"/>
      <c r="HRH8" s="145"/>
      <c r="HRI8" s="145"/>
      <c r="HRJ8" s="145"/>
      <c r="HRK8" s="145"/>
      <c r="HRL8" s="145"/>
      <c r="HRM8" s="145"/>
      <c r="HRN8" s="145"/>
      <c r="HRO8" s="145"/>
      <c r="HRP8" s="145"/>
      <c r="HRQ8" s="145"/>
      <c r="HRR8" s="145"/>
      <c r="HRS8" s="145"/>
      <c r="HRT8" s="145"/>
      <c r="HRU8" s="145"/>
      <c r="HRV8" s="145"/>
      <c r="HRW8" s="145"/>
      <c r="HRX8" s="145"/>
      <c r="HRY8" s="145"/>
      <c r="HRZ8" s="145"/>
      <c r="HSA8" s="145"/>
      <c r="HSB8" s="145"/>
      <c r="HSC8" s="145"/>
      <c r="HSD8" s="145"/>
      <c r="HSE8" s="145"/>
      <c r="HSF8" s="145"/>
      <c r="HSG8" s="145"/>
      <c r="HSH8" s="145"/>
      <c r="HSI8" s="145"/>
      <c r="HSJ8" s="145"/>
      <c r="HSK8" s="145"/>
      <c r="HSL8" s="145"/>
      <c r="HSM8" s="145"/>
      <c r="HSN8" s="145"/>
      <c r="HSO8" s="145"/>
      <c r="HSP8" s="145"/>
      <c r="HSQ8" s="145"/>
      <c r="HSR8" s="145"/>
      <c r="HSS8" s="145"/>
      <c r="HST8" s="145"/>
      <c r="HSU8" s="145"/>
      <c r="HSV8" s="145"/>
      <c r="HSW8" s="145"/>
      <c r="HSX8" s="145"/>
      <c r="HSY8" s="145"/>
      <c r="HSZ8" s="145"/>
      <c r="HTA8" s="145"/>
      <c r="HTB8" s="145"/>
      <c r="HTC8" s="145"/>
      <c r="HTD8" s="145"/>
      <c r="HTE8" s="145"/>
      <c r="HTF8" s="145"/>
      <c r="HTG8" s="145"/>
      <c r="HTH8" s="145"/>
      <c r="HTI8" s="145"/>
      <c r="HTJ8" s="145"/>
      <c r="HTK8" s="145"/>
      <c r="HTL8" s="145"/>
      <c r="HTM8" s="145"/>
      <c r="HTN8" s="145"/>
      <c r="HTO8" s="145"/>
      <c r="HTP8" s="145"/>
      <c r="HTQ8" s="145"/>
      <c r="HTR8" s="145"/>
      <c r="HTS8" s="145"/>
      <c r="HTT8" s="145"/>
      <c r="HTU8" s="145"/>
      <c r="HTV8" s="145"/>
      <c r="HTW8" s="145"/>
      <c r="HTX8" s="145"/>
      <c r="HTY8" s="145"/>
      <c r="HTZ8" s="145"/>
      <c r="HUA8" s="145"/>
      <c r="HUB8" s="145"/>
      <c r="HUC8" s="145"/>
      <c r="HUD8" s="145"/>
      <c r="HUE8" s="145"/>
      <c r="HUF8" s="145"/>
      <c r="HUG8" s="145"/>
      <c r="HUH8" s="145"/>
      <c r="HUI8" s="145"/>
      <c r="HUJ8" s="145"/>
      <c r="HUK8" s="145"/>
      <c r="HUL8" s="145"/>
      <c r="HUM8" s="145"/>
      <c r="HUN8" s="145"/>
      <c r="HUO8" s="145"/>
      <c r="HUP8" s="145"/>
      <c r="HUQ8" s="145"/>
      <c r="HUR8" s="145"/>
      <c r="HUS8" s="145"/>
      <c r="HUT8" s="145"/>
      <c r="HUU8" s="145"/>
      <c r="HUV8" s="145"/>
      <c r="HUW8" s="145"/>
      <c r="HUX8" s="145"/>
      <c r="HUY8" s="145"/>
      <c r="HUZ8" s="145"/>
      <c r="HVA8" s="145"/>
      <c r="HVB8" s="145"/>
      <c r="HVC8" s="145"/>
      <c r="HVD8" s="145"/>
      <c r="HVE8" s="145"/>
      <c r="HVF8" s="145"/>
      <c r="HVG8" s="145"/>
      <c r="HVH8" s="145"/>
      <c r="HVI8" s="145"/>
      <c r="HVJ8" s="145"/>
      <c r="HVK8" s="145"/>
      <c r="HVL8" s="145"/>
      <c r="HVM8" s="145"/>
      <c r="HVN8" s="145"/>
      <c r="HVO8" s="145"/>
      <c r="HVP8" s="145"/>
      <c r="HVQ8" s="145"/>
      <c r="HVR8" s="145"/>
      <c r="HVS8" s="145"/>
      <c r="HVT8" s="145"/>
      <c r="HVU8" s="145"/>
      <c r="HVV8" s="145"/>
      <c r="HVW8" s="145"/>
      <c r="HVX8" s="145"/>
      <c r="HVY8" s="145"/>
      <c r="HVZ8" s="145"/>
      <c r="HWA8" s="145"/>
      <c r="HWB8" s="145"/>
      <c r="HWC8" s="145"/>
      <c r="HWD8" s="145"/>
      <c r="HWE8" s="145"/>
      <c r="HWF8" s="145"/>
      <c r="HWG8" s="145"/>
      <c r="HWH8" s="145"/>
      <c r="HWI8" s="145"/>
      <c r="HWJ8" s="145"/>
      <c r="HWK8" s="145"/>
      <c r="HWL8" s="145"/>
      <c r="HWM8" s="145"/>
      <c r="HWN8" s="145"/>
      <c r="HWO8" s="145"/>
      <c r="HWP8" s="145"/>
      <c r="HWQ8" s="145"/>
      <c r="HWR8" s="145"/>
      <c r="HWS8" s="145"/>
      <c r="HWT8" s="145"/>
      <c r="HWU8" s="145"/>
      <c r="HWV8" s="145"/>
      <c r="HWW8" s="145"/>
      <c r="HWX8" s="145"/>
      <c r="HWY8" s="145"/>
      <c r="HWZ8" s="145"/>
      <c r="HXA8" s="145"/>
      <c r="HXB8" s="145"/>
      <c r="HXC8" s="145"/>
      <c r="HXD8" s="145"/>
      <c r="HXE8" s="145"/>
      <c r="HXF8" s="145"/>
      <c r="HXG8" s="145"/>
      <c r="HXH8" s="145"/>
      <c r="HXI8" s="145"/>
      <c r="HXJ8" s="145"/>
      <c r="HXK8" s="145"/>
      <c r="HXL8" s="145"/>
      <c r="HXM8" s="145"/>
      <c r="HXN8" s="145"/>
      <c r="HXO8" s="145"/>
      <c r="HXP8" s="145"/>
      <c r="HXQ8" s="145"/>
      <c r="HXR8" s="145"/>
      <c r="HXS8" s="145"/>
      <c r="HXT8" s="145"/>
      <c r="HXU8" s="145"/>
      <c r="HXV8" s="145"/>
      <c r="HXW8" s="145"/>
      <c r="HXX8" s="145"/>
      <c r="HXY8" s="145"/>
      <c r="HXZ8" s="145"/>
      <c r="HYA8" s="145"/>
      <c r="HYB8" s="145"/>
      <c r="HYC8" s="145"/>
      <c r="HYD8" s="145"/>
      <c r="HYE8" s="145"/>
      <c r="HYF8" s="145"/>
      <c r="HYG8" s="145"/>
      <c r="HYH8" s="145"/>
      <c r="HYI8" s="145"/>
      <c r="HYJ8" s="145"/>
      <c r="HYK8" s="145"/>
      <c r="HYL8" s="145"/>
      <c r="HYM8" s="145"/>
      <c r="HYN8" s="145"/>
      <c r="HYO8" s="145"/>
      <c r="HYP8" s="145"/>
      <c r="HYQ8" s="145"/>
      <c r="HYR8" s="145"/>
      <c r="HYS8" s="145"/>
      <c r="HYT8" s="145"/>
      <c r="HYU8" s="145"/>
      <c r="HYV8" s="145"/>
      <c r="HYW8" s="145"/>
      <c r="HYX8" s="145"/>
      <c r="HYY8" s="145"/>
      <c r="HYZ8" s="145"/>
      <c r="HZA8" s="145"/>
      <c r="HZB8" s="145"/>
      <c r="HZC8" s="145"/>
      <c r="HZD8" s="145"/>
      <c r="HZE8" s="145"/>
      <c r="HZF8" s="145"/>
      <c r="HZG8" s="145"/>
      <c r="HZH8" s="145"/>
      <c r="HZI8" s="145"/>
      <c r="HZJ8" s="145"/>
      <c r="HZK8" s="145"/>
      <c r="HZL8" s="145"/>
      <c r="HZM8" s="145"/>
      <c r="HZN8" s="145"/>
      <c r="HZO8" s="145"/>
      <c r="HZP8" s="145"/>
      <c r="HZQ8" s="145"/>
      <c r="HZR8" s="145"/>
      <c r="HZS8" s="145"/>
      <c r="HZT8" s="145"/>
      <c r="HZU8" s="145"/>
      <c r="HZV8" s="145"/>
      <c r="HZW8" s="145"/>
      <c r="HZX8" s="145"/>
      <c r="HZY8" s="145"/>
      <c r="HZZ8" s="145"/>
      <c r="IAA8" s="145"/>
      <c r="IAB8" s="145"/>
      <c r="IAC8" s="145"/>
      <c r="IAD8" s="145"/>
      <c r="IAE8" s="145"/>
      <c r="IAF8" s="145"/>
      <c r="IAG8" s="145"/>
      <c r="IAH8" s="145"/>
      <c r="IAI8" s="145"/>
      <c r="IAJ8" s="145"/>
      <c r="IAK8" s="145"/>
      <c r="IAL8" s="145"/>
      <c r="IAM8" s="145"/>
      <c r="IAN8" s="145"/>
      <c r="IAO8" s="145"/>
      <c r="IAP8" s="145"/>
      <c r="IAQ8" s="145"/>
      <c r="IAR8" s="145"/>
      <c r="IAS8" s="145"/>
      <c r="IAT8" s="145"/>
      <c r="IAU8" s="145"/>
      <c r="IAV8" s="145"/>
      <c r="IAW8" s="145"/>
      <c r="IAX8" s="145"/>
      <c r="IAY8" s="145"/>
      <c r="IAZ8" s="145"/>
      <c r="IBA8" s="145"/>
      <c r="IBB8" s="145"/>
      <c r="IBC8" s="145"/>
      <c r="IBD8" s="145"/>
      <c r="IBE8" s="145"/>
      <c r="IBF8" s="145"/>
      <c r="IBG8" s="145"/>
      <c r="IBH8" s="145"/>
      <c r="IBI8" s="145"/>
      <c r="IBJ8" s="145"/>
      <c r="IBK8" s="145"/>
      <c r="IBL8" s="145"/>
      <c r="IBM8" s="145"/>
      <c r="IBN8" s="145"/>
      <c r="IBO8" s="145"/>
      <c r="IBP8" s="145"/>
      <c r="IBQ8" s="145"/>
      <c r="IBR8" s="145"/>
      <c r="IBS8" s="145"/>
      <c r="IBT8" s="145"/>
      <c r="IBU8" s="145"/>
      <c r="IBV8" s="145"/>
      <c r="IBW8" s="145"/>
      <c r="IBX8" s="145"/>
      <c r="IBY8" s="145"/>
      <c r="IBZ8" s="145"/>
      <c r="ICA8" s="145"/>
      <c r="ICB8" s="145"/>
      <c r="ICC8" s="145"/>
      <c r="ICD8" s="145"/>
      <c r="ICE8" s="145"/>
      <c r="ICF8" s="145"/>
      <c r="ICG8" s="145"/>
      <c r="ICH8" s="145"/>
      <c r="ICI8" s="145"/>
      <c r="ICJ8" s="145"/>
      <c r="ICK8" s="145"/>
      <c r="ICL8" s="145"/>
      <c r="ICM8" s="145"/>
      <c r="ICN8" s="145"/>
      <c r="ICO8" s="145"/>
      <c r="ICP8" s="145"/>
      <c r="ICQ8" s="145"/>
      <c r="ICR8" s="145"/>
      <c r="ICS8" s="145"/>
      <c r="ICT8" s="145"/>
      <c r="ICU8" s="145"/>
      <c r="ICV8" s="145"/>
      <c r="ICW8" s="145"/>
      <c r="ICX8" s="145"/>
      <c r="ICY8" s="145"/>
      <c r="ICZ8" s="145"/>
      <c r="IDA8" s="145"/>
      <c r="IDB8" s="145"/>
      <c r="IDC8" s="145"/>
      <c r="IDD8" s="145"/>
      <c r="IDE8" s="145"/>
      <c r="IDF8" s="145"/>
      <c r="IDG8" s="145"/>
      <c r="IDH8" s="145"/>
      <c r="IDI8" s="145"/>
      <c r="IDJ8" s="145"/>
      <c r="IDK8" s="145"/>
      <c r="IDL8" s="145"/>
      <c r="IDM8" s="145"/>
      <c r="IDN8" s="145"/>
      <c r="IDO8" s="145"/>
      <c r="IDP8" s="145"/>
      <c r="IDQ8" s="145"/>
      <c r="IDR8" s="145"/>
      <c r="IDS8" s="145"/>
      <c r="IDT8" s="145"/>
      <c r="IDU8" s="145"/>
      <c r="IDV8" s="145"/>
      <c r="IDW8" s="145"/>
      <c r="IDX8" s="145"/>
      <c r="IDY8" s="145"/>
      <c r="IDZ8" s="145"/>
      <c r="IEA8" s="145"/>
      <c r="IEB8" s="145"/>
      <c r="IEC8" s="145"/>
      <c r="IED8" s="145"/>
      <c r="IEE8" s="145"/>
      <c r="IEF8" s="145"/>
      <c r="IEG8" s="145"/>
      <c r="IEH8" s="145"/>
      <c r="IEI8" s="145"/>
      <c r="IEJ8" s="145"/>
      <c r="IEK8" s="145"/>
      <c r="IEL8" s="145"/>
      <c r="IEM8" s="145"/>
      <c r="IEN8" s="145"/>
      <c r="IEO8" s="145"/>
      <c r="IEP8" s="145"/>
      <c r="IEQ8" s="145"/>
      <c r="IER8" s="145"/>
      <c r="IES8" s="145"/>
      <c r="IET8" s="145"/>
      <c r="IEU8" s="145"/>
      <c r="IEV8" s="145"/>
      <c r="IEW8" s="145"/>
      <c r="IEX8" s="145"/>
      <c r="IEY8" s="145"/>
      <c r="IEZ8" s="145"/>
      <c r="IFA8" s="145"/>
      <c r="IFB8" s="145"/>
      <c r="IFC8" s="145"/>
      <c r="IFD8" s="145"/>
      <c r="IFE8" s="145"/>
      <c r="IFF8" s="145"/>
      <c r="IFG8" s="145"/>
      <c r="IFH8" s="145"/>
      <c r="IFI8" s="145"/>
      <c r="IFJ8" s="145"/>
      <c r="IFK8" s="145"/>
      <c r="IFL8" s="145"/>
      <c r="IFM8" s="145"/>
      <c r="IFN8" s="145"/>
      <c r="IFO8" s="145"/>
      <c r="IFP8" s="145"/>
      <c r="IFQ8" s="145"/>
      <c r="IFR8" s="145"/>
      <c r="IFS8" s="145"/>
      <c r="IFT8" s="145"/>
      <c r="IFU8" s="145"/>
      <c r="IFV8" s="145"/>
      <c r="IFW8" s="145"/>
      <c r="IFX8" s="145"/>
      <c r="IFY8" s="145"/>
      <c r="IFZ8" s="145"/>
      <c r="IGA8" s="145"/>
      <c r="IGB8" s="145"/>
      <c r="IGC8" s="145"/>
      <c r="IGD8" s="145"/>
      <c r="IGE8" s="145"/>
      <c r="IGF8" s="145"/>
      <c r="IGG8" s="145"/>
      <c r="IGH8" s="145"/>
      <c r="IGI8" s="145"/>
      <c r="IGJ8" s="145"/>
      <c r="IGK8" s="145"/>
      <c r="IGL8" s="145"/>
      <c r="IGM8" s="145"/>
      <c r="IGN8" s="145"/>
      <c r="IGO8" s="145"/>
      <c r="IGP8" s="145"/>
      <c r="IGQ8" s="145"/>
      <c r="IGR8" s="145"/>
      <c r="IGS8" s="145"/>
      <c r="IGT8" s="145"/>
      <c r="IGU8" s="145"/>
      <c r="IGV8" s="145"/>
      <c r="IGW8" s="145"/>
      <c r="IGX8" s="145"/>
      <c r="IGY8" s="145"/>
      <c r="IGZ8" s="145"/>
      <c r="IHA8" s="145"/>
      <c r="IHB8" s="145"/>
      <c r="IHC8" s="145"/>
      <c r="IHD8" s="145"/>
      <c r="IHE8" s="145"/>
      <c r="IHF8" s="145"/>
      <c r="IHG8" s="145"/>
      <c r="IHH8" s="145"/>
      <c r="IHI8" s="145"/>
      <c r="IHJ8" s="145"/>
      <c r="IHK8" s="145"/>
      <c r="IHL8" s="145"/>
      <c r="IHM8" s="145"/>
      <c r="IHN8" s="145"/>
      <c r="IHO8" s="145"/>
      <c r="IHP8" s="145"/>
      <c r="IHQ8" s="145"/>
      <c r="IHR8" s="145"/>
      <c r="IHS8" s="145"/>
      <c r="IHT8" s="145"/>
      <c r="IHU8" s="145"/>
      <c r="IHV8" s="145"/>
      <c r="IHW8" s="145"/>
      <c r="IHX8" s="145"/>
      <c r="IHY8" s="145"/>
      <c r="IHZ8" s="145"/>
      <c r="IIA8" s="145"/>
      <c r="IIB8" s="145"/>
      <c r="IIC8" s="145"/>
      <c r="IID8" s="145"/>
      <c r="IIE8" s="145"/>
      <c r="IIF8" s="145"/>
      <c r="IIG8" s="145"/>
      <c r="IIH8" s="145"/>
      <c r="III8" s="145"/>
      <c r="IIJ8" s="145"/>
      <c r="IIK8" s="145"/>
      <c r="IIL8" s="145"/>
      <c r="IIM8" s="145"/>
      <c r="IIN8" s="145"/>
      <c r="IIO8" s="145"/>
      <c r="IIP8" s="145"/>
      <c r="IIQ8" s="145"/>
      <c r="IIR8" s="145"/>
      <c r="IIS8" s="145"/>
      <c r="IIT8" s="145"/>
      <c r="IIU8" s="145"/>
      <c r="IIV8" s="145"/>
      <c r="IIW8" s="145"/>
      <c r="IIX8" s="145"/>
      <c r="IIY8" s="145"/>
      <c r="IIZ8" s="145"/>
      <c r="IJA8" s="145"/>
      <c r="IJB8" s="145"/>
      <c r="IJC8" s="145"/>
      <c r="IJD8" s="145"/>
      <c r="IJE8" s="145"/>
      <c r="IJF8" s="145"/>
      <c r="IJG8" s="145"/>
      <c r="IJH8" s="145"/>
      <c r="IJI8" s="145"/>
      <c r="IJJ8" s="145"/>
      <c r="IJK8" s="145"/>
      <c r="IJL8" s="145"/>
      <c r="IJM8" s="145"/>
      <c r="IJN8" s="145"/>
      <c r="IJO8" s="145"/>
      <c r="IJP8" s="145"/>
      <c r="IJQ8" s="145"/>
      <c r="IJR8" s="145"/>
      <c r="IJS8" s="145"/>
      <c r="IJT8" s="145"/>
      <c r="IJU8" s="145"/>
      <c r="IJV8" s="145"/>
      <c r="IJW8" s="145"/>
      <c r="IJX8" s="145"/>
      <c r="IJY8" s="145"/>
      <c r="IJZ8" s="145"/>
      <c r="IKA8" s="145"/>
      <c r="IKB8" s="145"/>
      <c r="IKC8" s="145"/>
      <c r="IKD8" s="145"/>
      <c r="IKE8" s="145"/>
      <c r="IKF8" s="145"/>
      <c r="IKG8" s="145"/>
      <c r="IKH8" s="145"/>
      <c r="IKI8" s="145"/>
      <c r="IKJ8" s="145"/>
      <c r="IKK8" s="145"/>
      <c r="IKL8" s="145"/>
      <c r="IKM8" s="145"/>
      <c r="IKN8" s="145"/>
      <c r="IKO8" s="145"/>
      <c r="IKP8" s="145"/>
      <c r="IKQ8" s="145"/>
      <c r="IKR8" s="145"/>
      <c r="IKS8" s="145"/>
      <c r="IKT8" s="145"/>
      <c r="IKU8" s="145"/>
      <c r="IKV8" s="145"/>
      <c r="IKW8" s="145"/>
      <c r="IKX8" s="145"/>
      <c r="IKY8" s="145"/>
      <c r="IKZ8" s="145"/>
      <c r="ILA8" s="145"/>
      <c r="ILB8" s="145"/>
      <c r="ILC8" s="145"/>
      <c r="ILD8" s="145"/>
      <c r="ILE8" s="145"/>
      <c r="ILF8" s="145"/>
      <c r="ILG8" s="145"/>
      <c r="ILH8" s="145"/>
      <c r="ILI8" s="145"/>
      <c r="ILJ8" s="145"/>
      <c r="ILK8" s="145"/>
      <c r="ILL8" s="145"/>
      <c r="ILM8" s="145"/>
      <c r="ILN8" s="145"/>
      <c r="ILO8" s="145"/>
      <c r="ILP8" s="145"/>
      <c r="ILQ8" s="145"/>
      <c r="ILR8" s="145"/>
      <c r="ILS8" s="145"/>
      <c r="ILT8" s="145"/>
      <c r="ILU8" s="145"/>
      <c r="ILV8" s="145"/>
      <c r="ILW8" s="145"/>
      <c r="ILX8" s="145"/>
      <c r="ILY8" s="145"/>
      <c r="ILZ8" s="145"/>
      <c r="IMA8" s="145"/>
      <c r="IMB8" s="145"/>
      <c r="IMC8" s="145"/>
      <c r="IMD8" s="145"/>
      <c r="IME8" s="145"/>
      <c r="IMF8" s="145"/>
      <c r="IMG8" s="145"/>
      <c r="IMH8" s="145"/>
      <c r="IMI8" s="145"/>
      <c r="IMJ8" s="145"/>
      <c r="IMK8" s="145"/>
      <c r="IML8" s="145"/>
      <c r="IMM8" s="145"/>
      <c r="IMN8" s="145"/>
      <c r="IMO8" s="145"/>
      <c r="IMP8" s="145"/>
      <c r="IMQ8" s="145"/>
      <c r="IMR8" s="145"/>
      <c r="IMS8" s="145"/>
      <c r="IMT8" s="145"/>
      <c r="IMU8" s="145"/>
      <c r="IMV8" s="145"/>
      <c r="IMW8" s="145"/>
      <c r="IMX8" s="145"/>
      <c r="IMY8" s="145"/>
      <c r="IMZ8" s="145"/>
      <c r="INA8" s="145"/>
      <c r="INB8" s="145"/>
      <c r="INC8" s="145"/>
      <c r="IND8" s="145"/>
      <c r="INE8" s="145"/>
      <c r="INF8" s="145"/>
      <c r="ING8" s="145"/>
      <c r="INH8" s="145"/>
      <c r="INI8" s="145"/>
      <c r="INJ8" s="145"/>
      <c r="INK8" s="145"/>
      <c r="INL8" s="145"/>
      <c r="INM8" s="145"/>
      <c r="INN8" s="145"/>
      <c r="INO8" s="145"/>
      <c r="INP8" s="145"/>
      <c r="INQ8" s="145"/>
      <c r="INR8" s="145"/>
      <c r="INS8" s="145"/>
      <c r="INT8" s="145"/>
      <c r="INU8" s="145"/>
      <c r="INV8" s="145"/>
      <c r="INW8" s="145"/>
      <c r="INX8" s="145"/>
      <c r="INY8" s="145"/>
      <c r="INZ8" s="145"/>
      <c r="IOA8" s="145"/>
      <c r="IOB8" s="145"/>
      <c r="IOC8" s="145"/>
      <c r="IOD8" s="145"/>
      <c r="IOE8" s="145"/>
      <c r="IOF8" s="145"/>
      <c r="IOG8" s="145"/>
      <c r="IOH8" s="145"/>
      <c r="IOI8" s="145"/>
      <c r="IOJ8" s="145"/>
      <c r="IOK8" s="145"/>
      <c r="IOL8" s="145"/>
      <c r="IOM8" s="145"/>
      <c r="ION8" s="145"/>
      <c r="IOO8" s="145"/>
      <c r="IOP8" s="145"/>
      <c r="IOQ8" s="145"/>
      <c r="IOR8" s="145"/>
      <c r="IOS8" s="145"/>
      <c r="IOT8" s="145"/>
      <c r="IOU8" s="145"/>
      <c r="IOV8" s="145"/>
      <c r="IOW8" s="145"/>
      <c r="IOX8" s="145"/>
      <c r="IOY8" s="145"/>
      <c r="IOZ8" s="145"/>
      <c r="IPA8" s="145"/>
      <c r="IPB8" s="145"/>
      <c r="IPC8" s="145"/>
      <c r="IPD8" s="145"/>
      <c r="IPE8" s="145"/>
      <c r="IPF8" s="145"/>
      <c r="IPG8" s="145"/>
      <c r="IPH8" s="145"/>
      <c r="IPI8" s="145"/>
      <c r="IPJ8" s="145"/>
      <c r="IPK8" s="145"/>
      <c r="IPL8" s="145"/>
      <c r="IPM8" s="145"/>
      <c r="IPN8" s="145"/>
      <c r="IPO8" s="145"/>
      <c r="IPP8" s="145"/>
      <c r="IPQ8" s="145"/>
      <c r="IPR8" s="145"/>
      <c r="IPS8" s="145"/>
      <c r="IPT8" s="145"/>
      <c r="IPU8" s="145"/>
      <c r="IPV8" s="145"/>
      <c r="IPW8" s="145"/>
      <c r="IPX8" s="145"/>
      <c r="IPY8" s="145"/>
      <c r="IPZ8" s="145"/>
      <c r="IQA8" s="145"/>
      <c r="IQB8" s="145"/>
      <c r="IQC8" s="145"/>
      <c r="IQD8" s="145"/>
      <c r="IQE8" s="145"/>
      <c r="IQF8" s="145"/>
      <c r="IQG8" s="145"/>
      <c r="IQH8" s="145"/>
      <c r="IQI8" s="145"/>
      <c r="IQJ8" s="145"/>
      <c r="IQK8" s="145"/>
      <c r="IQL8" s="145"/>
      <c r="IQM8" s="145"/>
      <c r="IQN8" s="145"/>
      <c r="IQO8" s="145"/>
      <c r="IQP8" s="145"/>
      <c r="IQQ8" s="145"/>
      <c r="IQR8" s="145"/>
      <c r="IQS8" s="145"/>
      <c r="IQT8" s="145"/>
      <c r="IQU8" s="145"/>
      <c r="IQV8" s="145"/>
      <c r="IQW8" s="145"/>
      <c r="IQX8" s="145"/>
      <c r="IQY8" s="145"/>
      <c r="IQZ8" s="145"/>
      <c r="IRA8" s="145"/>
      <c r="IRB8" s="145"/>
      <c r="IRC8" s="145"/>
      <c r="IRD8" s="145"/>
      <c r="IRE8" s="145"/>
      <c r="IRF8" s="145"/>
      <c r="IRG8" s="145"/>
      <c r="IRH8" s="145"/>
      <c r="IRI8" s="145"/>
      <c r="IRJ8" s="145"/>
      <c r="IRK8" s="145"/>
      <c r="IRL8" s="145"/>
      <c r="IRM8" s="145"/>
      <c r="IRN8" s="145"/>
      <c r="IRO8" s="145"/>
      <c r="IRP8" s="145"/>
      <c r="IRQ8" s="145"/>
      <c r="IRR8" s="145"/>
      <c r="IRS8" s="145"/>
      <c r="IRT8" s="145"/>
      <c r="IRU8" s="145"/>
      <c r="IRV8" s="145"/>
      <c r="IRW8" s="145"/>
      <c r="IRX8" s="145"/>
      <c r="IRY8" s="145"/>
      <c r="IRZ8" s="145"/>
      <c r="ISA8" s="145"/>
      <c r="ISB8" s="145"/>
      <c r="ISC8" s="145"/>
      <c r="ISD8" s="145"/>
      <c r="ISE8" s="145"/>
      <c r="ISF8" s="145"/>
      <c r="ISG8" s="145"/>
      <c r="ISH8" s="145"/>
      <c r="ISI8" s="145"/>
      <c r="ISJ8" s="145"/>
      <c r="ISK8" s="145"/>
      <c r="ISL8" s="145"/>
      <c r="ISM8" s="145"/>
      <c r="ISN8" s="145"/>
      <c r="ISO8" s="145"/>
      <c r="ISP8" s="145"/>
      <c r="ISQ8" s="145"/>
      <c r="ISR8" s="145"/>
      <c r="ISS8" s="145"/>
      <c r="IST8" s="145"/>
      <c r="ISU8" s="145"/>
      <c r="ISV8" s="145"/>
      <c r="ISW8" s="145"/>
      <c r="ISX8" s="145"/>
      <c r="ISY8" s="145"/>
      <c r="ISZ8" s="145"/>
      <c r="ITA8" s="145"/>
      <c r="ITB8" s="145"/>
      <c r="ITC8" s="145"/>
      <c r="ITD8" s="145"/>
      <c r="ITE8" s="145"/>
      <c r="ITF8" s="145"/>
      <c r="ITG8" s="145"/>
      <c r="ITH8" s="145"/>
      <c r="ITI8" s="145"/>
      <c r="ITJ8" s="145"/>
      <c r="ITK8" s="145"/>
      <c r="ITL8" s="145"/>
      <c r="ITM8" s="145"/>
      <c r="ITN8" s="145"/>
      <c r="ITO8" s="145"/>
      <c r="ITP8" s="145"/>
      <c r="ITQ8" s="145"/>
      <c r="ITR8" s="145"/>
      <c r="ITS8" s="145"/>
      <c r="ITT8" s="145"/>
      <c r="ITU8" s="145"/>
      <c r="ITV8" s="145"/>
      <c r="ITW8" s="145"/>
      <c r="ITX8" s="145"/>
      <c r="ITY8" s="145"/>
      <c r="ITZ8" s="145"/>
      <c r="IUA8" s="145"/>
      <c r="IUB8" s="145"/>
      <c r="IUC8" s="145"/>
      <c r="IUD8" s="145"/>
      <c r="IUE8" s="145"/>
      <c r="IUF8" s="145"/>
      <c r="IUG8" s="145"/>
      <c r="IUH8" s="145"/>
      <c r="IUI8" s="145"/>
      <c r="IUJ8" s="145"/>
      <c r="IUK8" s="145"/>
      <c r="IUL8" s="145"/>
      <c r="IUM8" s="145"/>
      <c r="IUN8" s="145"/>
      <c r="IUO8" s="145"/>
      <c r="IUP8" s="145"/>
      <c r="IUQ8" s="145"/>
      <c r="IUR8" s="145"/>
      <c r="IUS8" s="145"/>
      <c r="IUT8" s="145"/>
      <c r="IUU8" s="145"/>
      <c r="IUV8" s="145"/>
      <c r="IUW8" s="145"/>
      <c r="IUX8" s="145"/>
      <c r="IUY8" s="145"/>
      <c r="IUZ8" s="145"/>
      <c r="IVA8" s="145"/>
      <c r="IVB8" s="145"/>
      <c r="IVC8" s="145"/>
      <c r="IVD8" s="145"/>
      <c r="IVE8" s="145"/>
      <c r="IVF8" s="145"/>
      <c r="IVG8" s="145"/>
      <c r="IVH8" s="145"/>
      <c r="IVI8" s="145"/>
      <c r="IVJ8" s="145"/>
      <c r="IVK8" s="145"/>
      <c r="IVL8" s="145"/>
      <c r="IVM8" s="145"/>
      <c r="IVN8" s="145"/>
      <c r="IVO8" s="145"/>
      <c r="IVP8" s="145"/>
      <c r="IVQ8" s="145"/>
      <c r="IVR8" s="145"/>
      <c r="IVS8" s="145"/>
      <c r="IVT8" s="145"/>
      <c r="IVU8" s="145"/>
      <c r="IVV8" s="145"/>
      <c r="IVW8" s="145"/>
      <c r="IVX8" s="145"/>
      <c r="IVY8" s="145"/>
      <c r="IVZ8" s="145"/>
      <c r="IWA8" s="145"/>
      <c r="IWB8" s="145"/>
      <c r="IWC8" s="145"/>
      <c r="IWD8" s="145"/>
      <c r="IWE8" s="145"/>
      <c r="IWF8" s="145"/>
      <c r="IWG8" s="145"/>
      <c r="IWH8" s="145"/>
      <c r="IWI8" s="145"/>
      <c r="IWJ8" s="145"/>
      <c r="IWK8" s="145"/>
      <c r="IWL8" s="145"/>
      <c r="IWM8" s="145"/>
      <c r="IWN8" s="145"/>
      <c r="IWO8" s="145"/>
      <c r="IWP8" s="145"/>
      <c r="IWQ8" s="145"/>
      <c r="IWR8" s="145"/>
      <c r="IWS8" s="145"/>
      <c r="IWT8" s="145"/>
      <c r="IWU8" s="145"/>
      <c r="IWV8" s="145"/>
      <c r="IWW8" s="145"/>
      <c r="IWX8" s="145"/>
      <c r="IWY8" s="145"/>
      <c r="IWZ8" s="145"/>
      <c r="IXA8" s="145"/>
      <c r="IXB8" s="145"/>
      <c r="IXC8" s="145"/>
      <c r="IXD8" s="145"/>
      <c r="IXE8" s="145"/>
      <c r="IXF8" s="145"/>
      <c r="IXG8" s="145"/>
      <c r="IXH8" s="145"/>
      <c r="IXI8" s="145"/>
      <c r="IXJ8" s="145"/>
      <c r="IXK8" s="145"/>
      <c r="IXL8" s="145"/>
      <c r="IXM8" s="145"/>
      <c r="IXN8" s="145"/>
      <c r="IXO8" s="145"/>
      <c r="IXP8" s="145"/>
      <c r="IXQ8" s="145"/>
      <c r="IXR8" s="145"/>
      <c r="IXS8" s="145"/>
      <c r="IXT8" s="145"/>
      <c r="IXU8" s="145"/>
      <c r="IXV8" s="145"/>
      <c r="IXW8" s="145"/>
      <c r="IXX8" s="145"/>
      <c r="IXY8" s="145"/>
      <c r="IXZ8" s="145"/>
      <c r="IYA8" s="145"/>
      <c r="IYB8" s="145"/>
      <c r="IYC8" s="145"/>
      <c r="IYD8" s="145"/>
      <c r="IYE8" s="145"/>
      <c r="IYF8" s="145"/>
      <c r="IYG8" s="145"/>
      <c r="IYH8" s="145"/>
      <c r="IYI8" s="145"/>
      <c r="IYJ8" s="145"/>
      <c r="IYK8" s="145"/>
      <c r="IYL8" s="145"/>
      <c r="IYM8" s="145"/>
      <c r="IYN8" s="145"/>
      <c r="IYO8" s="145"/>
      <c r="IYP8" s="145"/>
      <c r="IYQ8" s="145"/>
      <c r="IYR8" s="145"/>
      <c r="IYS8" s="145"/>
      <c r="IYT8" s="145"/>
      <c r="IYU8" s="145"/>
      <c r="IYV8" s="145"/>
      <c r="IYW8" s="145"/>
      <c r="IYX8" s="145"/>
      <c r="IYY8" s="145"/>
      <c r="IYZ8" s="145"/>
      <c r="IZA8" s="145"/>
      <c r="IZB8" s="145"/>
      <c r="IZC8" s="145"/>
      <c r="IZD8" s="145"/>
      <c r="IZE8" s="145"/>
      <c r="IZF8" s="145"/>
      <c r="IZG8" s="145"/>
      <c r="IZH8" s="145"/>
      <c r="IZI8" s="145"/>
      <c r="IZJ8" s="145"/>
      <c r="IZK8" s="145"/>
      <c r="IZL8" s="145"/>
      <c r="IZM8" s="145"/>
      <c r="IZN8" s="145"/>
      <c r="IZO8" s="145"/>
      <c r="IZP8" s="145"/>
      <c r="IZQ8" s="145"/>
      <c r="IZR8" s="145"/>
      <c r="IZS8" s="145"/>
      <c r="IZT8" s="145"/>
      <c r="IZU8" s="145"/>
      <c r="IZV8" s="145"/>
      <c r="IZW8" s="145"/>
      <c r="IZX8" s="145"/>
      <c r="IZY8" s="145"/>
      <c r="IZZ8" s="145"/>
      <c r="JAA8" s="145"/>
      <c r="JAB8" s="145"/>
      <c r="JAC8" s="145"/>
      <c r="JAD8" s="145"/>
      <c r="JAE8" s="145"/>
      <c r="JAF8" s="145"/>
      <c r="JAG8" s="145"/>
      <c r="JAH8" s="145"/>
      <c r="JAI8" s="145"/>
      <c r="JAJ8" s="145"/>
      <c r="JAK8" s="145"/>
      <c r="JAL8" s="145"/>
      <c r="JAM8" s="145"/>
      <c r="JAN8" s="145"/>
      <c r="JAO8" s="145"/>
      <c r="JAP8" s="145"/>
      <c r="JAQ8" s="145"/>
      <c r="JAR8" s="145"/>
      <c r="JAS8" s="145"/>
      <c r="JAT8" s="145"/>
      <c r="JAU8" s="145"/>
      <c r="JAV8" s="145"/>
      <c r="JAW8" s="145"/>
      <c r="JAX8" s="145"/>
      <c r="JAY8" s="145"/>
      <c r="JAZ8" s="145"/>
      <c r="JBA8" s="145"/>
      <c r="JBB8" s="145"/>
      <c r="JBC8" s="145"/>
      <c r="JBD8" s="145"/>
      <c r="JBE8" s="145"/>
      <c r="JBF8" s="145"/>
      <c r="JBG8" s="145"/>
      <c r="JBH8" s="145"/>
      <c r="JBI8" s="145"/>
      <c r="JBJ8" s="145"/>
      <c r="JBK8" s="145"/>
      <c r="JBL8" s="145"/>
      <c r="JBM8" s="145"/>
      <c r="JBN8" s="145"/>
      <c r="JBO8" s="145"/>
      <c r="JBP8" s="145"/>
      <c r="JBQ8" s="145"/>
      <c r="JBR8" s="145"/>
      <c r="JBS8" s="145"/>
      <c r="JBT8" s="145"/>
      <c r="JBU8" s="145"/>
      <c r="JBV8" s="145"/>
      <c r="JBW8" s="145"/>
      <c r="JBX8" s="145"/>
      <c r="JBY8" s="145"/>
      <c r="JBZ8" s="145"/>
      <c r="JCA8" s="145"/>
      <c r="JCB8" s="145"/>
      <c r="JCC8" s="145"/>
      <c r="JCD8" s="145"/>
      <c r="JCE8" s="145"/>
      <c r="JCF8" s="145"/>
      <c r="JCG8" s="145"/>
      <c r="JCH8" s="145"/>
      <c r="JCI8" s="145"/>
      <c r="JCJ8" s="145"/>
      <c r="JCK8" s="145"/>
      <c r="JCL8" s="145"/>
      <c r="JCM8" s="145"/>
      <c r="JCN8" s="145"/>
      <c r="JCO8" s="145"/>
      <c r="JCP8" s="145"/>
      <c r="JCQ8" s="145"/>
      <c r="JCR8" s="145"/>
      <c r="JCS8" s="145"/>
      <c r="JCT8" s="145"/>
      <c r="JCU8" s="145"/>
      <c r="JCV8" s="145"/>
      <c r="JCW8" s="145"/>
      <c r="JCX8" s="145"/>
      <c r="JCY8" s="145"/>
      <c r="JCZ8" s="145"/>
      <c r="JDA8" s="145"/>
      <c r="JDB8" s="145"/>
      <c r="JDC8" s="145"/>
      <c r="JDD8" s="145"/>
      <c r="JDE8" s="145"/>
      <c r="JDF8" s="145"/>
      <c r="JDG8" s="145"/>
      <c r="JDH8" s="145"/>
      <c r="JDI8" s="145"/>
      <c r="JDJ8" s="145"/>
      <c r="JDK8" s="145"/>
      <c r="JDL8" s="145"/>
      <c r="JDM8" s="145"/>
      <c r="JDN8" s="145"/>
      <c r="JDO8" s="145"/>
      <c r="JDP8" s="145"/>
      <c r="JDQ8" s="145"/>
      <c r="JDR8" s="145"/>
      <c r="JDS8" s="145"/>
      <c r="JDT8" s="145"/>
      <c r="JDU8" s="145"/>
      <c r="JDV8" s="145"/>
      <c r="JDW8" s="145"/>
      <c r="JDX8" s="145"/>
      <c r="JDY8" s="145"/>
      <c r="JDZ8" s="145"/>
      <c r="JEA8" s="145"/>
      <c r="JEB8" s="145"/>
      <c r="JEC8" s="145"/>
      <c r="JED8" s="145"/>
      <c r="JEE8" s="145"/>
      <c r="JEF8" s="145"/>
      <c r="JEG8" s="145"/>
      <c r="JEH8" s="145"/>
      <c r="JEI8" s="145"/>
      <c r="JEJ8" s="145"/>
      <c r="JEK8" s="145"/>
      <c r="JEL8" s="145"/>
      <c r="JEM8" s="145"/>
      <c r="JEN8" s="145"/>
      <c r="JEO8" s="145"/>
      <c r="JEP8" s="145"/>
      <c r="JEQ8" s="145"/>
      <c r="JER8" s="145"/>
      <c r="JES8" s="145"/>
      <c r="JET8" s="145"/>
      <c r="JEU8" s="145"/>
      <c r="JEV8" s="145"/>
      <c r="JEW8" s="145"/>
      <c r="JEX8" s="145"/>
      <c r="JEY8" s="145"/>
      <c r="JEZ8" s="145"/>
      <c r="JFA8" s="145"/>
      <c r="JFB8" s="145"/>
      <c r="JFC8" s="145"/>
      <c r="JFD8" s="145"/>
      <c r="JFE8" s="145"/>
      <c r="JFF8" s="145"/>
      <c r="JFG8" s="145"/>
      <c r="JFH8" s="145"/>
      <c r="JFI8" s="145"/>
      <c r="JFJ8" s="145"/>
      <c r="JFK8" s="145"/>
      <c r="JFL8" s="145"/>
      <c r="JFM8" s="145"/>
      <c r="JFN8" s="145"/>
      <c r="JFO8" s="145"/>
      <c r="JFP8" s="145"/>
      <c r="JFQ8" s="145"/>
      <c r="JFR8" s="145"/>
      <c r="JFS8" s="145"/>
      <c r="JFT8" s="145"/>
      <c r="JFU8" s="145"/>
      <c r="JFV8" s="145"/>
      <c r="JFW8" s="145"/>
      <c r="JFX8" s="145"/>
      <c r="JFY8" s="145"/>
      <c r="JFZ8" s="145"/>
      <c r="JGA8" s="145"/>
      <c r="JGB8" s="145"/>
      <c r="JGC8" s="145"/>
      <c r="JGD8" s="145"/>
      <c r="JGE8" s="145"/>
      <c r="JGF8" s="145"/>
      <c r="JGG8" s="145"/>
      <c r="JGH8" s="145"/>
      <c r="JGI8" s="145"/>
      <c r="JGJ8" s="145"/>
      <c r="JGK8" s="145"/>
      <c r="JGL8" s="145"/>
      <c r="JGM8" s="145"/>
      <c r="JGN8" s="145"/>
      <c r="JGO8" s="145"/>
      <c r="JGP8" s="145"/>
      <c r="JGQ8" s="145"/>
      <c r="JGR8" s="145"/>
      <c r="JGS8" s="145"/>
      <c r="JGT8" s="145"/>
      <c r="JGU8" s="145"/>
      <c r="JGV8" s="145"/>
      <c r="JGW8" s="145"/>
      <c r="JGX8" s="145"/>
      <c r="JGY8" s="145"/>
      <c r="JGZ8" s="145"/>
      <c r="JHA8" s="145"/>
      <c r="JHB8" s="145"/>
      <c r="JHC8" s="145"/>
      <c r="JHD8" s="145"/>
      <c r="JHE8" s="145"/>
      <c r="JHF8" s="145"/>
      <c r="JHG8" s="145"/>
      <c r="JHH8" s="145"/>
      <c r="JHI8" s="145"/>
      <c r="JHJ8" s="145"/>
      <c r="JHK8" s="145"/>
      <c r="JHL8" s="145"/>
      <c r="JHM8" s="145"/>
      <c r="JHN8" s="145"/>
      <c r="JHO8" s="145"/>
      <c r="JHP8" s="145"/>
      <c r="JHQ8" s="145"/>
      <c r="JHR8" s="145"/>
      <c r="JHS8" s="145"/>
      <c r="JHT8" s="145"/>
      <c r="JHU8" s="145"/>
      <c r="JHV8" s="145"/>
      <c r="JHW8" s="145"/>
      <c r="JHX8" s="145"/>
      <c r="JHY8" s="145"/>
      <c r="JHZ8" s="145"/>
      <c r="JIA8" s="145"/>
      <c r="JIB8" s="145"/>
      <c r="JIC8" s="145"/>
      <c r="JID8" s="145"/>
      <c r="JIE8" s="145"/>
      <c r="JIF8" s="145"/>
      <c r="JIG8" s="145"/>
      <c r="JIH8" s="145"/>
      <c r="JII8" s="145"/>
      <c r="JIJ8" s="145"/>
      <c r="JIK8" s="145"/>
      <c r="JIL8" s="145"/>
      <c r="JIM8" s="145"/>
      <c r="JIN8" s="145"/>
      <c r="JIO8" s="145"/>
      <c r="JIP8" s="145"/>
      <c r="JIQ8" s="145"/>
      <c r="JIR8" s="145"/>
      <c r="JIS8" s="145"/>
      <c r="JIT8" s="145"/>
      <c r="JIU8" s="145"/>
      <c r="JIV8" s="145"/>
      <c r="JIW8" s="145"/>
      <c r="JIX8" s="145"/>
      <c r="JIY8" s="145"/>
      <c r="JIZ8" s="145"/>
      <c r="JJA8" s="145"/>
      <c r="JJB8" s="145"/>
      <c r="JJC8" s="145"/>
      <c r="JJD8" s="145"/>
      <c r="JJE8" s="145"/>
      <c r="JJF8" s="145"/>
      <c r="JJG8" s="145"/>
      <c r="JJH8" s="145"/>
      <c r="JJI8" s="145"/>
      <c r="JJJ8" s="145"/>
      <c r="JJK8" s="145"/>
      <c r="JJL8" s="145"/>
      <c r="JJM8" s="145"/>
      <c r="JJN8" s="145"/>
      <c r="JJO8" s="145"/>
      <c r="JJP8" s="145"/>
      <c r="JJQ8" s="145"/>
      <c r="JJR8" s="145"/>
      <c r="JJS8" s="145"/>
      <c r="JJT8" s="145"/>
      <c r="JJU8" s="145"/>
      <c r="JJV8" s="145"/>
      <c r="JJW8" s="145"/>
      <c r="JJX8" s="145"/>
      <c r="JJY8" s="145"/>
      <c r="JJZ8" s="145"/>
      <c r="JKA8" s="145"/>
      <c r="JKB8" s="145"/>
      <c r="JKC8" s="145"/>
      <c r="JKD8" s="145"/>
      <c r="JKE8" s="145"/>
      <c r="JKF8" s="145"/>
      <c r="JKG8" s="145"/>
      <c r="JKH8" s="145"/>
      <c r="JKI8" s="145"/>
      <c r="JKJ8" s="145"/>
      <c r="JKK8" s="145"/>
      <c r="JKL8" s="145"/>
      <c r="JKM8" s="145"/>
      <c r="JKN8" s="145"/>
      <c r="JKO8" s="145"/>
      <c r="JKP8" s="145"/>
      <c r="JKQ8" s="145"/>
      <c r="JKR8" s="145"/>
      <c r="JKS8" s="145"/>
      <c r="JKT8" s="145"/>
      <c r="JKU8" s="145"/>
      <c r="JKV8" s="145"/>
      <c r="JKW8" s="145"/>
      <c r="JKX8" s="145"/>
      <c r="JKY8" s="145"/>
      <c r="JKZ8" s="145"/>
      <c r="JLA8" s="145"/>
      <c r="JLB8" s="145"/>
      <c r="JLC8" s="145"/>
      <c r="JLD8" s="145"/>
      <c r="JLE8" s="145"/>
      <c r="JLF8" s="145"/>
      <c r="JLG8" s="145"/>
      <c r="JLH8" s="145"/>
      <c r="JLI8" s="145"/>
      <c r="JLJ8" s="145"/>
      <c r="JLK8" s="145"/>
      <c r="JLL8" s="145"/>
      <c r="JLM8" s="145"/>
      <c r="JLN8" s="145"/>
      <c r="JLO8" s="145"/>
      <c r="JLP8" s="145"/>
      <c r="JLQ8" s="145"/>
      <c r="JLR8" s="145"/>
      <c r="JLS8" s="145"/>
      <c r="JLT8" s="145"/>
      <c r="JLU8" s="145"/>
      <c r="JLV8" s="145"/>
      <c r="JLW8" s="145"/>
      <c r="JLX8" s="145"/>
      <c r="JLY8" s="145"/>
      <c r="JLZ8" s="145"/>
      <c r="JMA8" s="145"/>
      <c r="JMB8" s="145"/>
      <c r="JMC8" s="145"/>
      <c r="JMD8" s="145"/>
      <c r="JME8" s="145"/>
      <c r="JMF8" s="145"/>
      <c r="JMG8" s="145"/>
      <c r="JMH8" s="145"/>
      <c r="JMI8" s="145"/>
      <c r="JMJ8" s="145"/>
      <c r="JMK8" s="145"/>
      <c r="JML8" s="145"/>
      <c r="JMM8" s="145"/>
      <c r="JMN8" s="145"/>
      <c r="JMO8" s="145"/>
      <c r="JMP8" s="145"/>
      <c r="JMQ8" s="145"/>
      <c r="JMR8" s="145"/>
      <c r="JMS8" s="145"/>
      <c r="JMT8" s="145"/>
      <c r="JMU8" s="145"/>
      <c r="JMV8" s="145"/>
      <c r="JMW8" s="145"/>
      <c r="JMX8" s="145"/>
      <c r="JMY8" s="145"/>
      <c r="JMZ8" s="145"/>
      <c r="JNA8" s="145"/>
      <c r="JNB8" s="145"/>
      <c r="JNC8" s="145"/>
      <c r="JND8" s="145"/>
      <c r="JNE8" s="145"/>
      <c r="JNF8" s="145"/>
      <c r="JNG8" s="145"/>
      <c r="JNH8" s="145"/>
      <c r="JNI8" s="145"/>
      <c r="JNJ8" s="145"/>
      <c r="JNK8" s="145"/>
      <c r="JNL8" s="145"/>
      <c r="JNM8" s="145"/>
      <c r="JNN8" s="145"/>
      <c r="JNO8" s="145"/>
      <c r="JNP8" s="145"/>
      <c r="JNQ8" s="145"/>
      <c r="JNR8" s="145"/>
      <c r="JNS8" s="145"/>
      <c r="JNT8" s="145"/>
      <c r="JNU8" s="145"/>
      <c r="JNV8" s="145"/>
      <c r="JNW8" s="145"/>
      <c r="JNX8" s="145"/>
      <c r="JNY8" s="145"/>
      <c r="JNZ8" s="145"/>
      <c r="JOA8" s="145"/>
      <c r="JOB8" s="145"/>
      <c r="JOC8" s="145"/>
      <c r="JOD8" s="145"/>
      <c r="JOE8" s="145"/>
      <c r="JOF8" s="145"/>
      <c r="JOG8" s="145"/>
      <c r="JOH8" s="145"/>
      <c r="JOI8" s="145"/>
      <c r="JOJ8" s="145"/>
      <c r="JOK8" s="145"/>
      <c r="JOL8" s="145"/>
      <c r="JOM8" s="145"/>
      <c r="JON8" s="145"/>
      <c r="JOO8" s="145"/>
      <c r="JOP8" s="145"/>
      <c r="JOQ8" s="145"/>
      <c r="JOR8" s="145"/>
      <c r="JOS8" s="145"/>
      <c r="JOT8" s="145"/>
      <c r="JOU8" s="145"/>
      <c r="JOV8" s="145"/>
      <c r="JOW8" s="145"/>
      <c r="JOX8" s="145"/>
      <c r="JOY8" s="145"/>
      <c r="JOZ8" s="145"/>
      <c r="JPA8" s="145"/>
      <c r="JPB8" s="145"/>
      <c r="JPC8" s="145"/>
      <c r="JPD8" s="145"/>
      <c r="JPE8" s="145"/>
      <c r="JPF8" s="145"/>
      <c r="JPG8" s="145"/>
      <c r="JPH8" s="145"/>
      <c r="JPI8" s="145"/>
      <c r="JPJ8" s="145"/>
      <c r="JPK8" s="145"/>
      <c r="JPL8" s="145"/>
      <c r="JPM8" s="145"/>
      <c r="JPN8" s="145"/>
      <c r="JPO8" s="145"/>
      <c r="JPP8" s="145"/>
      <c r="JPQ8" s="145"/>
      <c r="JPR8" s="145"/>
      <c r="JPS8" s="145"/>
      <c r="JPT8" s="145"/>
      <c r="JPU8" s="145"/>
      <c r="JPV8" s="145"/>
      <c r="JPW8" s="145"/>
      <c r="JPX8" s="145"/>
      <c r="JPY8" s="145"/>
      <c r="JPZ8" s="145"/>
      <c r="JQA8" s="145"/>
      <c r="JQB8" s="145"/>
      <c r="JQC8" s="145"/>
      <c r="JQD8" s="145"/>
      <c r="JQE8" s="145"/>
      <c r="JQF8" s="145"/>
      <c r="JQG8" s="145"/>
      <c r="JQH8" s="145"/>
      <c r="JQI8" s="145"/>
      <c r="JQJ8" s="145"/>
      <c r="JQK8" s="145"/>
      <c r="JQL8" s="145"/>
      <c r="JQM8" s="145"/>
      <c r="JQN8" s="145"/>
      <c r="JQO8" s="145"/>
      <c r="JQP8" s="145"/>
      <c r="JQQ8" s="145"/>
      <c r="JQR8" s="145"/>
      <c r="JQS8" s="145"/>
      <c r="JQT8" s="145"/>
      <c r="JQU8" s="145"/>
      <c r="JQV8" s="145"/>
      <c r="JQW8" s="145"/>
      <c r="JQX8" s="145"/>
      <c r="JQY8" s="145"/>
      <c r="JQZ8" s="145"/>
      <c r="JRA8" s="145"/>
      <c r="JRB8" s="145"/>
      <c r="JRC8" s="145"/>
      <c r="JRD8" s="145"/>
      <c r="JRE8" s="145"/>
      <c r="JRF8" s="145"/>
      <c r="JRG8" s="145"/>
      <c r="JRH8" s="145"/>
      <c r="JRI8" s="145"/>
      <c r="JRJ8" s="145"/>
      <c r="JRK8" s="145"/>
      <c r="JRL8" s="145"/>
      <c r="JRM8" s="145"/>
      <c r="JRN8" s="145"/>
      <c r="JRO8" s="145"/>
      <c r="JRP8" s="145"/>
      <c r="JRQ8" s="145"/>
      <c r="JRR8" s="145"/>
      <c r="JRS8" s="145"/>
      <c r="JRT8" s="145"/>
      <c r="JRU8" s="145"/>
      <c r="JRV8" s="145"/>
      <c r="JRW8" s="145"/>
      <c r="JRX8" s="145"/>
      <c r="JRY8" s="145"/>
      <c r="JRZ8" s="145"/>
      <c r="JSA8" s="145"/>
      <c r="JSB8" s="145"/>
      <c r="JSC8" s="145"/>
      <c r="JSD8" s="145"/>
      <c r="JSE8" s="145"/>
      <c r="JSF8" s="145"/>
      <c r="JSG8" s="145"/>
      <c r="JSH8" s="145"/>
      <c r="JSI8" s="145"/>
      <c r="JSJ8" s="145"/>
      <c r="JSK8" s="145"/>
      <c r="JSL8" s="145"/>
      <c r="JSM8" s="145"/>
      <c r="JSN8" s="145"/>
      <c r="JSO8" s="145"/>
      <c r="JSP8" s="145"/>
      <c r="JSQ8" s="145"/>
      <c r="JSR8" s="145"/>
      <c r="JSS8" s="145"/>
      <c r="JST8" s="145"/>
      <c r="JSU8" s="145"/>
      <c r="JSV8" s="145"/>
      <c r="JSW8" s="145"/>
      <c r="JSX8" s="145"/>
      <c r="JSY8" s="145"/>
      <c r="JSZ8" s="145"/>
      <c r="JTA8" s="145"/>
      <c r="JTB8" s="145"/>
      <c r="JTC8" s="145"/>
      <c r="JTD8" s="145"/>
      <c r="JTE8" s="145"/>
      <c r="JTF8" s="145"/>
      <c r="JTG8" s="145"/>
      <c r="JTH8" s="145"/>
      <c r="JTI8" s="145"/>
      <c r="JTJ8" s="145"/>
      <c r="JTK8" s="145"/>
      <c r="JTL8" s="145"/>
      <c r="JTM8" s="145"/>
      <c r="JTN8" s="145"/>
      <c r="JTO8" s="145"/>
      <c r="JTP8" s="145"/>
      <c r="JTQ8" s="145"/>
      <c r="JTR8" s="145"/>
      <c r="JTS8" s="145"/>
      <c r="JTT8" s="145"/>
      <c r="JTU8" s="145"/>
      <c r="JTV8" s="145"/>
      <c r="JTW8" s="145"/>
      <c r="JTX8" s="145"/>
      <c r="JTY8" s="145"/>
      <c r="JTZ8" s="145"/>
      <c r="JUA8" s="145"/>
      <c r="JUB8" s="145"/>
      <c r="JUC8" s="145"/>
      <c r="JUD8" s="145"/>
      <c r="JUE8" s="145"/>
      <c r="JUF8" s="145"/>
      <c r="JUG8" s="145"/>
      <c r="JUH8" s="145"/>
      <c r="JUI8" s="145"/>
      <c r="JUJ8" s="145"/>
      <c r="JUK8" s="145"/>
      <c r="JUL8" s="145"/>
      <c r="JUM8" s="145"/>
      <c r="JUN8" s="145"/>
      <c r="JUO8" s="145"/>
      <c r="JUP8" s="145"/>
      <c r="JUQ8" s="145"/>
      <c r="JUR8" s="145"/>
      <c r="JUS8" s="145"/>
      <c r="JUT8" s="145"/>
      <c r="JUU8" s="145"/>
      <c r="JUV8" s="145"/>
      <c r="JUW8" s="145"/>
      <c r="JUX8" s="145"/>
      <c r="JUY8" s="145"/>
      <c r="JUZ8" s="145"/>
      <c r="JVA8" s="145"/>
      <c r="JVB8" s="145"/>
      <c r="JVC8" s="145"/>
      <c r="JVD8" s="145"/>
      <c r="JVE8" s="145"/>
      <c r="JVF8" s="145"/>
      <c r="JVG8" s="145"/>
      <c r="JVH8" s="145"/>
      <c r="JVI8" s="145"/>
      <c r="JVJ8" s="145"/>
      <c r="JVK8" s="145"/>
      <c r="JVL8" s="145"/>
      <c r="JVM8" s="145"/>
      <c r="JVN8" s="145"/>
      <c r="JVO8" s="145"/>
      <c r="JVP8" s="145"/>
      <c r="JVQ8" s="145"/>
      <c r="JVR8" s="145"/>
      <c r="JVS8" s="145"/>
      <c r="JVT8" s="145"/>
      <c r="JVU8" s="145"/>
      <c r="JVV8" s="145"/>
      <c r="JVW8" s="145"/>
      <c r="JVX8" s="145"/>
      <c r="JVY8" s="145"/>
      <c r="JVZ8" s="145"/>
      <c r="JWA8" s="145"/>
      <c r="JWB8" s="145"/>
      <c r="JWC8" s="145"/>
      <c r="JWD8" s="145"/>
      <c r="JWE8" s="145"/>
      <c r="JWF8" s="145"/>
      <c r="JWG8" s="145"/>
      <c r="JWH8" s="145"/>
      <c r="JWI8" s="145"/>
      <c r="JWJ8" s="145"/>
      <c r="JWK8" s="145"/>
      <c r="JWL8" s="145"/>
      <c r="JWM8" s="145"/>
      <c r="JWN8" s="145"/>
      <c r="JWO8" s="145"/>
      <c r="JWP8" s="145"/>
      <c r="JWQ8" s="145"/>
      <c r="JWR8" s="145"/>
      <c r="JWS8" s="145"/>
      <c r="JWT8" s="145"/>
      <c r="JWU8" s="145"/>
      <c r="JWV8" s="145"/>
      <c r="JWW8" s="145"/>
      <c r="JWX8" s="145"/>
      <c r="JWY8" s="145"/>
      <c r="JWZ8" s="145"/>
      <c r="JXA8" s="145"/>
      <c r="JXB8" s="145"/>
      <c r="JXC8" s="145"/>
      <c r="JXD8" s="145"/>
      <c r="JXE8" s="145"/>
      <c r="JXF8" s="145"/>
      <c r="JXG8" s="145"/>
      <c r="JXH8" s="145"/>
      <c r="JXI8" s="145"/>
      <c r="JXJ8" s="145"/>
      <c r="JXK8" s="145"/>
      <c r="JXL8" s="145"/>
      <c r="JXM8" s="145"/>
      <c r="JXN8" s="145"/>
      <c r="JXO8" s="145"/>
      <c r="JXP8" s="145"/>
      <c r="JXQ8" s="145"/>
      <c r="JXR8" s="145"/>
      <c r="JXS8" s="145"/>
      <c r="JXT8" s="145"/>
      <c r="JXU8" s="145"/>
      <c r="JXV8" s="145"/>
      <c r="JXW8" s="145"/>
      <c r="JXX8" s="145"/>
      <c r="JXY8" s="145"/>
      <c r="JXZ8" s="145"/>
      <c r="JYA8" s="145"/>
      <c r="JYB8" s="145"/>
      <c r="JYC8" s="145"/>
      <c r="JYD8" s="145"/>
      <c r="JYE8" s="145"/>
      <c r="JYF8" s="145"/>
      <c r="JYG8" s="145"/>
      <c r="JYH8" s="145"/>
      <c r="JYI8" s="145"/>
      <c r="JYJ8" s="145"/>
      <c r="JYK8" s="145"/>
      <c r="JYL8" s="145"/>
      <c r="JYM8" s="145"/>
      <c r="JYN8" s="145"/>
      <c r="JYO8" s="145"/>
      <c r="JYP8" s="145"/>
      <c r="JYQ8" s="145"/>
      <c r="JYR8" s="145"/>
      <c r="JYS8" s="145"/>
      <c r="JYT8" s="145"/>
      <c r="JYU8" s="145"/>
      <c r="JYV8" s="145"/>
      <c r="JYW8" s="145"/>
      <c r="JYX8" s="145"/>
      <c r="JYY8" s="145"/>
      <c r="JYZ8" s="145"/>
      <c r="JZA8" s="145"/>
      <c r="JZB8" s="145"/>
      <c r="JZC8" s="145"/>
      <c r="JZD8" s="145"/>
      <c r="JZE8" s="145"/>
      <c r="JZF8" s="145"/>
      <c r="JZG8" s="145"/>
      <c r="JZH8" s="145"/>
      <c r="JZI8" s="145"/>
      <c r="JZJ8" s="145"/>
      <c r="JZK8" s="145"/>
      <c r="JZL8" s="145"/>
      <c r="JZM8" s="145"/>
      <c r="JZN8" s="145"/>
      <c r="JZO8" s="145"/>
      <c r="JZP8" s="145"/>
      <c r="JZQ8" s="145"/>
      <c r="JZR8" s="145"/>
      <c r="JZS8" s="145"/>
      <c r="JZT8" s="145"/>
      <c r="JZU8" s="145"/>
      <c r="JZV8" s="145"/>
      <c r="JZW8" s="145"/>
      <c r="JZX8" s="145"/>
      <c r="JZY8" s="145"/>
      <c r="JZZ8" s="145"/>
      <c r="KAA8" s="145"/>
      <c r="KAB8" s="145"/>
      <c r="KAC8" s="145"/>
      <c r="KAD8" s="145"/>
      <c r="KAE8" s="145"/>
      <c r="KAF8" s="145"/>
      <c r="KAG8" s="145"/>
      <c r="KAH8" s="145"/>
      <c r="KAI8" s="145"/>
      <c r="KAJ8" s="145"/>
      <c r="KAK8" s="145"/>
      <c r="KAL8" s="145"/>
      <c r="KAM8" s="145"/>
      <c r="KAN8" s="145"/>
      <c r="KAO8" s="145"/>
      <c r="KAP8" s="145"/>
      <c r="KAQ8" s="145"/>
      <c r="KAR8" s="145"/>
      <c r="KAS8" s="145"/>
      <c r="KAT8" s="145"/>
      <c r="KAU8" s="145"/>
      <c r="KAV8" s="145"/>
      <c r="KAW8" s="145"/>
      <c r="KAX8" s="145"/>
      <c r="KAY8" s="145"/>
      <c r="KAZ8" s="145"/>
      <c r="KBA8" s="145"/>
      <c r="KBB8" s="145"/>
      <c r="KBC8" s="145"/>
      <c r="KBD8" s="145"/>
      <c r="KBE8" s="145"/>
      <c r="KBF8" s="145"/>
      <c r="KBG8" s="145"/>
      <c r="KBH8" s="145"/>
      <c r="KBI8" s="145"/>
      <c r="KBJ8" s="145"/>
      <c r="KBK8" s="145"/>
      <c r="KBL8" s="145"/>
      <c r="KBM8" s="145"/>
      <c r="KBN8" s="145"/>
      <c r="KBO8" s="145"/>
      <c r="KBP8" s="145"/>
      <c r="KBQ8" s="145"/>
      <c r="KBR8" s="145"/>
      <c r="KBS8" s="145"/>
      <c r="KBT8" s="145"/>
      <c r="KBU8" s="145"/>
      <c r="KBV8" s="145"/>
      <c r="KBW8" s="145"/>
      <c r="KBX8" s="145"/>
      <c r="KBY8" s="145"/>
      <c r="KBZ8" s="145"/>
      <c r="KCA8" s="145"/>
      <c r="KCB8" s="145"/>
      <c r="KCC8" s="145"/>
      <c r="KCD8" s="145"/>
      <c r="KCE8" s="145"/>
      <c r="KCF8" s="145"/>
      <c r="KCG8" s="145"/>
      <c r="KCH8" s="145"/>
      <c r="KCI8" s="145"/>
      <c r="KCJ8" s="145"/>
      <c r="KCK8" s="145"/>
      <c r="KCL8" s="145"/>
      <c r="KCM8" s="145"/>
      <c r="KCN8" s="145"/>
      <c r="KCO8" s="145"/>
      <c r="KCP8" s="145"/>
      <c r="KCQ8" s="145"/>
      <c r="KCR8" s="145"/>
      <c r="KCS8" s="145"/>
      <c r="KCT8" s="145"/>
      <c r="KCU8" s="145"/>
      <c r="KCV8" s="145"/>
      <c r="KCW8" s="145"/>
      <c r="KCX8" s="145"/>
      <c r="KCY8" s="145"/>
      <c r="KCZ8" s="145"/>
      <c r="KDA8" s="145"/>
      <c r="KDB8" s="145"/>
      <c r="KDC8" s="145"/>
      <c r="KDD8" s="145"/>
      <c r="KDE8" s="145"/>
      <c r="KDF8" s="145"/>
      <c r="KDG8" s="145"/>
      <c r="KDH8" s="145"/>
      <c r="KDI8" s="145"/>
      <c r="KDJ8" s="145"/>
      <c r="KDK8" s="145"/>
      <c r="KDL8" s="145"/>
      <c r="KDM8" s="145"/>
      <c r="KDN8" s="145"/>
      <c r="KDO8" s="145"/>
      <c r="KDP8" s="145"/>
      <c r="KDQ8" s="145"/>
      <c r="KDR8" s="145"/>
      <c r="KDS8" s="145"/>
      <c r="KDT8" s="145"/>
      <c r="KDU8" s="145"/>
      <c r="KDV8" s="145"/>
      <c r="KDW8" s="145"/>
      <c r="KDX8" s="145"/>
      <c r="KDY8" s="145"/>
      <c r="KDZ8" s="145"/>
      <c r="KEA8" s="145"/>
      <c r="KEB8" s="145"/>
      <c r="KEC8" s="145"/>
      <c r="KED8" s="145"/>
      <c r="KEE8" s="145"/>
      <c r="KEF8" s="145"/>
      <c r="KEG8" s="145"/>
      <c r="KEH8" s="145"/>
      <c r="KEI8" s="145"/>
      <c r="KEJ8" s="145"/>
      <c r="KEK8" s="145"/>
      <c r="KEL8" s="145"/>
      <c r="KEM8" s="145"/>
      <c r="KEN8" s="145"/>
      <c r="KEO8" s="145"/>
      <c r="KEP8" s="145"/>
      <c r="KEQ8" s="145"/>
      <c r="KER8" s="145"/>
      <c r="KES8" s="145"/>
      <c r="KET8" s="145"/>
      <c r="KEU8" s="145"/>
      <c r="KEV8" s="145"/>
      <c r="KEW8" s="145"/>
      <c r="KEX8" s="145"/>
      <c r="KEY8" s="145"/>
      <c r="KEZ8" s="145"/>
      <c r="KFA8" s="145"/>
      <c r="KFB8" s="145"/>
      <c r="KFC8" s="145"/>
      <c r="KFD8" s="145"/>
      <c r="KFE8" s="145"/>
      <c r="KFF8" s="145"/>
      <c r="KFG8" s="145"/>
      <c r="KFH8" s="145"/>
      <c r="KFI8" s="145"/>
      <c r="KFJ8" s="145"/>
      <c r="KFK8" s="145"/>
      <c r="KFL8" s="145"/>
      <c r="KFM8" s="145"/>
      <c r="KFN8" s="145"/>
      <c r="KFO8" s="145"/>
      <c r="KFP8" s="145"/>
      <c r="KFQ8" s="145"/>
      <c r="KFR8" s="145"/>
      <c r="KFS8" s="145"/>
      <c r="KFT8" s="145"/>
      <c r="KFU8" s="145"/>
      <c r="KFV8" s="145"/>
      <c r="KFW8" s="145"/>
      <c r="KFX8" s="145"/>
      <c r="KFY8" s="145"/>
      <c r="KFZ8" s="145"/>
      <c r="KGA8" s="145"/>
      <c r="KGB8" s="145"/>
      <c r="KGC8" s="145"/>
      <c r="KGD8" s="145"/>
      <c r="KGE8" s="145"/>
      <c r="KGF8" s="145"/>
      <c r="KGG8" s="145"/>
      <c r="KGH8" s="145"/>
      <c r="KGI8" s="145"/>
      <c r="KGJ8" s="145"/>
      <c r="KGK8" s="145"/>
      <c r="KGL8" s="145"/>
      <c r="KGM8" s="145"/>
      <c r="KGN8" s="145"/>
      <c r="KGO8" s="145"/>
      <c r="KGP8" s="145"/>
      <c r="KGQ8" s="145"/>
      <c r="KGR8" s="145"/>
      <c r="KGS8" s="145"/>
      <c r="KGT8" s="145"/>
      <c r="KGU8" s="145"/>
      <c r="KGV8" s="145"/>
      <c r="KGW8" s="145"/>
      <c r="KGX8" s="145"/>
      <c r="KGY8" s="145"/>
      <c r="KGZ8" s="145"/>
      <c r="KHA8" s="145"/>
      <c r="KHB8" s="145"/>
      <c r="KHC8" s="145"/>
      <c r="KHD8" s="145"/>
      <c r="KHE8" s="145"/>
      <c r="KHF8" s="145"/>
      <c r="KHG8" s="145"/>
      <c r="KHH8" s="145"/>
      <c r="KHI8" s="145"/>
      <c r="KHJ8" s="145"/>
      <c r="KHK8" s="145"/>
      <c r="KHL8" s="145"/>
      <c r="KHM8" s="145"/>
      <c r="KHN8" s="145"/>
      <c r="KHO8" s="145"/>
      <c r="KHP8" s="145"/>
      <c r="KHQ8" s="145"/>
      <c r="KHR8" s="145"/>
      <c r="KHS8" s="145"/>
      <c r="KHT8" s="145"/>
      <c r="KHU8" s="145"/>
      <c r="KHV8" s="145"/>
      <c r="KHW8" s="145"/>
      <c r="KHX8" s="145"/>
      <c r="KHY8" s="145"/>
      <c r="KHZ8" s="145"/>
      <c r="KIA8" s="145"/>
      <c r="KIB8" s="145"/>
      <c r="KIC8" s="145"/>
      <c r="KID8" s="145"/>
      <c r="KIE8" s="145"/>
      <c r="KIF8" s="145"/>
      <c r="KIG8" s="145"/>
      <c r="KIH8" s="145"/>
      <c r="KII8" s="145"/>
      <c r="KIJ8" s="145"/>
      <c r="KIK8" s="145"/>
      <c r="KIL8" s="145"/>
      <c r="KIM8" s="145"/>
      <c r="KIN8" s="145"/>
      <c r="KIO8" s="145"/>
      <c r="KIP8" s="145"/>
      <c r="KIQ8" s="145"/>
      <c r="KIR8" s="145"/>
      <c r="KIS8" s="145"/>
      <c r="KIT8" s="145"/>
      <c r="KIU8" s="145"/>
      <c r="KIV8" s="145"/>
      <c r="KIW8" s="145"/>
      <c r="KIX8" s="145"/>
      <c r="KIY8" s="145"/>
      <c r="KIZ8" s="145"/>
      <c r="KJA8" s="145"/>
      <c r="KJB8" s="145"/>
      <c r="KJC8" s="145"/>
      <c r="KJD8" s="145"/>
      <c r="KJE8" s="145"/>
      <c r="KJF8" s="145"/>
      <c r="KJG8" s="145"/>
      <c r="KJH8" s="145"/>
      <c r="KJI8" s="145"/>
      <c r="KJJ8" s="145"/>
      <c r="KJK8" s="145"/>
      <c r="KJL8" s="145"/>
      <c r="KJM8" s="145"/>
      <c r="KJN8" s="145"/>
      <c r="KJO8" s="145"/>
      <c r="KJP8" s="145"/>
      <c r="KJQ8" s="145"/>
      <c r="KJR8" s="145"/>
      <c r="KJS8" s="145"/>
      <c r="KJT8" s="145"/>
      <c r="KJU8" s="145"/>
      <c r="KJV8" s="145"/>
      <c r="KJW8" s="145"/>
      <c r="KJX8" s="145"/>
      <c r="KJY8" s="145"/>
      <c r="KJZ8" s="145"/>
      <c r="KKA8" s="145"/>
      <c r="KKB8" s="145"/>
      <c r="KKC8" s="145"/>
      <c r="KKD8" s="145"/>
      <c r="KKE8" s="145"/>
      <c r="KKF8" s="145"/>
      <c r="KKG8" s="145"/>
      <c r="KKH8" s="145"/>
      <c r="KKI8" s="145"/>
      <c r="KKJ8" s="145"/>
      <c r="KKK8" s="145"/>
      <c r="KKL8" s="145"/>
      <c r="KKM8" s="145"/>
      <c r="KKN8" s="145"/>
      <c r="KKO8" s="145"/>
      <c r="KKP8" s="145"/>
      <c r="KKQ8" s="145"/>
      <c r="KKR8" s="145"/>
      <c r="KKS8" s="145"/>
      <c r="KKT8" s="145"/>
      <c r="KKU8" s="145"/>
      <c r="KKV8" s="145"/>
      <c r="KKW8" s="145"/>
      <c r="KKX8" s="145"/>
      <c r="KKY8" s="145"/>
      <c r="KKZ8" s="145"/>
      <c r="KLA8" s="145"/>
      <c r="KLB8" s="145"/>
      <c r="KLC8" s="145"/>
      <c r="KLD8" s="145"/>
      <c r="KLE8" s="145"/>
      <c r="KLF8" s="145"/>
      <c r="KLG8" s="145"/>
      <c r="KLH8" s="145"/>
      <c r="KLI8" s="145"/>
      <c r="KLJ8" s="145"/>
      <c r="KLK8" s="145"/>
      <c r="KLL8" s="145"/>
      <c r="KLM8" s="145"/>
      <c r="KLN8" s="145"/>
      <c r="KLO8" s="145"/>
      <c r="KLP8" s="145"/>
      <c r="KLQ8" s="145"/>
      <c r="KLR8" s="145"/>
      <c r="KLS8" s="145"/>
      <c r="KLT8" s="145"/>
      <c r="KLU8" s="145"/>
      <c r="KLV8" s="145"/>
      <c r="KLW8" s="145"/>
      <c r="KLX8" s="145"/>
      <c r="KLY8" s="145"/>
      <c r="KLZ8" s="145"/>
      <c r="KMA8" s="145"/>
      <c r="KMB8" s="145"/>
      <c r="KMC8" s="145"/>
      <c r="KMD8" s="145"/>
      <c r="KME8" s="145"/>
      <c r="KMF8" s="145"/>
      <c r="KMG8" s="145"/>
      <c r="KMH8" s="145"/>
      <c r="KMI8" s="145"/>
      <c r="KMJ8" s="145"/>
      <c r="KMK8" s="145"/>
      <c r="KML8" s="145"/>
      <c r="KMM8" s="145"/>
      <c r="KMN8" s="145"/>
      <c r="KMO8" s="145"/>
      <c r="KMP8" s="145"/>
      <c r="KMQ8" s="145"/>
      <c r="KMR8" s="145"/>
      <c r="KMS8" s="145"/>
      <c r="KMT8" s="145"/>
      <c r="KMU8" s="145"/>
      <c r="KMV8" s="145"/>
      <c r="KMW8" s="145"/>
      <c r="KMX8" s="145"/>
      <c r="KMY8" s="145"/>
      <c r="KMZ8" s="145"/>
      <c r="KNA8" s="145"/>
      <c r="KNB8" s="145"/>
      <c r="KNC8" s="145"/>
      <c r="KND8" s="145"/>
      <c r="KNE8" s="145"/>
      <c r="KNF8" s="145"/>
      <c r="KNG8" s="145"/>
      <c r="KNH8" s="145"/>
      <c r="KNI8" s="145"/>
      <c r="KNJ8" s="145"/>
      <c r="KNK8" s="145"/>
      <c r="KNL8" s="145"/>
      <c r="KNM8" s="145"/>
      <c r="KNN8" s="145"/>
      <c r="KNO8" s="145"/>
      <c r="KNP8" s="145"/>
      <c r="KNQ8" s="145"/>
      <c r="KNR8" s="145"/>
      <c r="KNS8" s="145"/>
      <c r="KNT8" s="145"/>
      <c r="KNU8" s="145"/>
      <c r="KNV8" s="145"/>
      <c r="KNW8" s="145"/>
      <c r="KNX8" s="145"/>
      <c r="KNY8" s="145"/>
      <c r="KNZ8" s="145"/>
      <c r="KOA8" s="145"/>
      <c r="KOB8" s="145"/>
      <c r="KOC8" s="145"/>
      <c r="KOD8" s="145"/>
      <c r="KOE8" s="145"/>
      <c r="KOF8" s="145"/>
      <c r="KOG8" s="145"/>
      <c r="KOH8" s="145"/>
      <c r="KOI8" s="145"/>
      <c r="KOJ8" s="145"/>
      <c r="KOK8" s="145"/>
      <c r="KOL8" s="145"/>
      <c r="KOM8" s="145"/>
      <c r="KON8" s="145"/>
      <c r="KOO8" s="145"/>
      <c r="KOP8" s="145"/>
      <c r="KOQ8" s="145"/>
      <c r="KOR8" s="145"/>
      <c r="KOS8" s="145"/>
      <c r="KOT8" s="145"/>
      <c r="KOU8" s="145"/>
      <c r="KOV8" s="145"/>
      <c r="KOW8" s="145"/>
      <c r="KOX8" s="145"/>
      <c r="KOY8" s="145"/>
      <c r="KOZ8" s="145"/>
      <c r="KPA8" s="145"/>
      <c r="KPB8" s="145"/>
      <c r="KPC8" s="145"/>
      <c r="KPD8" s="145"/>
      <c r="KPE8" s="145"/>
      <c r="KPF8" s="145"/>
      <c r="KPG8" s="145"/>
      <c r="KPH8" s="145"/>
      <c r="KPI8" s="145"/>
      <c r="KPJ8" s="145"/>
      <c r="KPK8" s="145"/>
      <c r="KPL8" s="145"/>
      <c r="KPM8" s="145"/>
      <c r="KPN8" s="145"/>
      <c r="KPO8" s="145"/>
      <c r="KPP8" s="145"/>
      <c r="KPQ8" s="145"/>
      <c r="KPR8" s="145"/>
      <c r="KPS8" s="145"/>
      <c r="KPT8" s="145"/>
      <c r="KPU8" s="145"/>
      <c r="KPV8" s="145"/>
      <c r="KPW8" s="145"/>
      <c r="KPX8" s="145"/>
      <c r="KPY8" s="145"/>
      <c r="KPZ8" s="145"/>
      <c r="KQA8" s="145"/>
      <c r="KQB8" s="145"/>
      <c r="KQC8" s="145"/>
      <c r="KQD8" s="145"/>
      <c r="KQE8" s="145"/>
      <c r="KQF8" s="145"/>
      <c r="KQG8" s="145"/>
      <c r="KQH8" s="145"/>
      <c r="KQI8" s="145"/>
      <c r="KQJ8" s="145"/>
      <c r="KQK8" s="145"/>
      <c r="KQL8" s="145"/>
      <c r="KQM8" s="145"/>
      <c r="KQN8" s="145"/>
      <c r="KQO8" s="145"/>
      <c r="KQP8" s="145"/>
      <c r="KQQ8" s="145"/>
      <c r="KQR8" s="145"/>
      <c r="KQS8" s="145"/>
      <c r="KQT8" s="145"/>
      <c r="KQU8" s="145"/>
      <c r="KQV8" s="145"/>
      <c r="KQW8" s="145"/>
      <c r="KQX8" s="145"/>
      <c r="KQY8" s="145"/>
      <c r="KQZ8" s="145"/>
      <c r="KRA8" s="145"/>
      <c r="KRB8" s="145"/>
      <c r="KRC8" s="145"/>
      <c r="KRD8" s="145"/>
      <c r="KRE8" s="145"/>
      <c r="KRF8" s="145"/>
      <c r="KRG8" s="145"/>
      <c r="KRH8" s="145"/>
      <c r="KRI8" s="145"/>
      <c r="KRJ8" s="145"/>
      <c r="KRK8" s="145"/>
      <c r="KRL8" s="145"/>
      <c r="KRM8" s="145"/>
      <c r="KRN8" s="145"/>
      <c r="KRO8" s="145"/>
      <c r="KRP8" s="145"/>
      <c r="KRQ8" s="145"/>
      <c r="KRR8" s="145"/>
      <c r="KRS8" s="145"/>
      <c r="KRT8" s="145"/>
      <c r="KRU8" s="145"/>
      <c r="KRV8" s="145"/>
      <c r="KRW8" s="145"/>
      <c r="KRX8" s="145"/>
      <c r="KRY8" s="145"/>
      <c r="KRZ8" s="145"/>
      <c r="KSA8" s="145"/>
      <c r="KSB8" s="145"/>
      <c r="KSC8" s="145"/>
      <c r="KSD8" s="145"/>
      <c r="KSE8" s="145"/>
      <c r="KSF8" s="145"/>
      <c r="KSG8" s="145"/>
      <c r="KSH8" s="145"/>
      <c r="KSI8" s="145"/>
      <c r="KSJ8" s="145"/>
      <c r="KSK8" s="145"/>
      <c r="KSL8" s="145"/>
      <c r="KSM8" s="145"/>
      <c r="KSN8" s="145"/>
      <c r="KSO8" s="145"/>
      <c r="KSP8" s="145"/>
      <c r="KSQ8" s="145"/>
      <c r="KSR8" s="145"/>
      <c r="KSS8" s="145"/>
      <c r="KST8" s="145"/>
      <c r="KSU8" s="145"/>
      <c r="KSV8" s="145"/>
      <c r="KSW8" s="145"/>
      <c r="KSX8" s="145"/>
      <c r="KSY8" s="145"/>
      <c r="KSZ8" s="145"/>
      <c r="KTA8" s="145"/>
      <c r="KTB8" s="145"/>
      <c r="KTC8" s="145"/>
      <c r="KTD8" s="145"/>
      <c r="KTE8" s="145"/>
      <c r="KTF8" s="145"/>
      <c r="KTG8" s="145"/>
      <c r="KTH8" s="145"/>
      <c r="KTI8" s="145"/>
      <c r="KTJ8" s="145"/>
      <c r="KTK8" s="145"/>
      <c r="KTL8" s="145"/>
      <c r="KTM8" s="145"/>
      <c r="KTN8" s="145"/>
      <c r="KTO8" s="145"/>
      <c r="KTP8" s="145"/>
      <c r="KTQ8" s="145"/>
      <c r="KTR8" s="145"/>
      <c r="KTS8" s="145"/>
      <c r="KTT8" s="145"/>
      <c r="KTU8" s="145"/>
      <c r="KTV8" s="145"/>
      <c r="KTW8" s="145"/>
      <c r="KTX8" s="145"/>
      <c r="KTY8" s="145"/>
      <c r="KTZ8" s="145"/>
      <c r="KUA8" s="145"/>
      <c r="KUB8" s="145"/>
      <c r="KUC8" s="145"/>
      <c r="KUD8" s="145"/>
      <c r="KUE8" s="145"/>
      <c r="KUF8" s="145"/>
      <c r="KUG8" s="145"/>
      <c r="KUH8" s="145"/>
      <c r="KUI8" s="145"/>
      <c r="KUJ8" s="145"/>
      <c r="KUK8" s="145"/>
      <c r="KUL8" s="145"/>
      <c r="KUM8" s="145"/>
      <c r="KUN8" s="145"/>
      <c r="KUO8" s="145"/>
      <c r="KUP8" s="145"/>
      <c r="KUQ8" s="145"/>
      <c r="KUR8" s="145"/>
      <c r="KUS8" s="145"/>
      <c r="KUT8" s="145"/>
      <c r="KUU8" s="145"/>
      <c r="KUV8" s="145"/>
      <c r="KUW8" s="145"/>
      <c r="KUX8" s="145"/>
      <c r="KUY8" s="145"/>
      <c r="KUZ8" s="145"/>
      <c r="KVA8" s="145"/>
      <c r="KVB8" s="145"/>
      <c r="KVC8" s="145"/>
      <c r="KVD8" s="145"/>
      <c r="KVE8" s="145"/>
      <c r="KVF8" s="145"/>
      <c r="KVG8" s="145"/>
      <c r="KVH8" s="145"/>
      <c r="KVI8" s="145"/>
      <c r="KVJ8" s="145"/>
      <c r="KVK8" s="145"/>
      <c r="KVL8" s="145"/>
      <c r="KVM8" s="145"/>
      <c r="KVN8" s="145"/>
      <c r="KVO8" s="145"/>
      <c r="KVP8" s="145"/>
      <c r="KVQ8" s="145"/>
      <c r="KVR8" s="145"/>
      <c r="KVS8" s="145"/>
      <c r="KVT8" s="145"/>
      <c r="KVU8" s="145"/>
      <c r="KVV8" s="145"/>
      <c r="KVW8" s="145"/>
      <c r="KVX8" s="145"/>
      <c r="KVY8" s="145"/>
      <c r="KVZ8" s="145"/>
      <c r="KWA8" s="145"/>
      <c r="KWB8" s="145"/>
      <c r="KWC8" s="145"/>
      <c r="KWD8" s="145"/>
      <c r="KWE8" s="145"/>
      <c r="KWF8" s="145"/>
      <c r="KWG8" s="145"/>
      <c r="KWH8" s="145"/>
      <c r="KWI8" s="145"/>
      <c r="KWJ8" s="145"/>
      <c r="KWK8" s="145"/>
      <c r="KWL8" s="145"/>
      <c r="KWM8" s="145"/>
      <c r="KWN8" s="145"/>
      <c r="KWO8" s="145"/>
      <c r="KWP8" s="145"/>
      <c r="KWQ8" s="145"/>
      <c r="KWR8" s="145"/>
      <c r="KWS8" s="145"/>
      <c r="KWT8" s="145"/>
      <c r="KWU8" s="145"/>
      <c r="KWV8" s="145"/>
      <c r="KWW8" s="145"/>
      <c r="KWX8" s="145"/>
      <c r="KWY8" s="145"/>
      <c r="KWZ8" s="145"/>
      <c r="KXA8" s="145"/>
      <c r="KXB8" s="145"/>
      <c r="KXC8" s="145"/>
      <c r="KXD8" s="145"/>
      <c r="KXE8" s="145"/>
      <c r="KXF8" s="145"/>
      <c r="KXG8" s="145"/>
      <c r="KXH8" s="145"/>
      <c r="KXI8" s="145"/>
      <c r="KXJ8" s="145"/>
      <c r="KXK8" s="145"/>
      <c r="KXL8" s="145"/>
      <c r="KXM8" s="145"/>
      <c r="KXN8" s="145"/>
      <c r="KXO8" s="145"/>
      <c r="KXP8" s="145"/>
      <c r="KXQ8" s="145"/>
      <c r="KXR8" s="145"/>
      <c r="KXS8" s="145"/>
      <c r="KXT8" s="145"/>
      <c r="KXU8" s="145"/>
      <c r="KXV8" s="145"/>
      <c r="KXW8" s="145"/>
      <c r="KXX8" s="145"/>
      <c r="KXY8" s="145"/>
      <c r="KXZ8" s="145"/>
      <c r="KYA8" s="145"/>
      <c r="KYB8" s="145"/>
      <c r="KYC8" s="145"/>
      <c r="KYD8" s="145"/>
      <c r="KYE8" s="145"/>
      <c r="KYF8" s="145"/>
      <c r="KYG8" s="145"/>
      <c r="KYH8" s="145"/>
      <c r="KYI8" s="145"/>
      <c r="KYJ8" s="145"/>
      <c r="KYK8" s="145"/>
      <c r="KYL8" s="145"/>
      <c r="KYM8" s="145"/>
      <c r="KYN8" s="145"/>
      <c r="KYO8" s="145"/>
      <c r="KYP8" s="145"/>
      <c r="KYQ8" s="145"/>
      <c r="KYR8" s="145"/>
      <c r="KYS8" s="145"/>
      <c r="KYT8" s="145"/>
      <c r="KYU8" s="145"/>
      <c r="KYV8" s="145"/>
      <c r="KYW8" s="145"/>
      <c r="KYX8" s="145"/>
      <c r="KYY8" s="145"/>
      <c r="KYZ8" s="145"/>
      <c r="KZA8" s="145"/>
      <c r="KZB8" s="145"/>
      <c r="KZC8" s="145"/>
      <c r="KZD8" s="145"/>
      <c r="KZE8" s="145"/>
      <c r="KZF8" s="145"/>
      <c r="KZG8" s="145"/>
      <c r="KZH8" s="145"/>
      <c r="KZI8" s="145"/>
      <c r="KZJ8" s="145"/>
      <c r="KZK8" s="145"/>
      <c r="KZL8" s="145"/>
      <c r="KZM8" s="145"/>
      <c r="KZN8" s="145"/>
      <c r="KZO8" s="145"/>
      <c r="KZP8" s="145"/>
      <c r="KZQ8" s="145"/>
      <c r="KZR8" s="145"/>
      <c r="KZS8" s="145"/>
      <c r="KZT8" s="145"/>
      <c r="KZU8" s="145"/>
      <c r="KZV8" s="145"/>
      <c r="KZW8" s="145"/>
      <c r="KZX8" s="145"/>
      <c r="KZY8" s="145"/>
      <c r="KZZ8" s="145"/>
      <c r="LAA8" s="145"/>
      <c r="LAB8" s="145"/>
      <c r="LAC8" s="145"/>
      <c r="LAD8" s="145"/>
      <c r="LAE8" s="145"/>
      <c r="LAF8" s="145"/>
      <c r="LAG8" s="145"/>
      <c r="LAH8" s="145"/>
      <c r="LAI8" s="145"/>
      <c r="LAJ8" s="145"/>
      <c r="LAK8" s="145"/>
      <c r="LAL8" s="145"/>
      <c r="LAM8" s="145"/>
      <c r="LAN8" s="145"/>
      <c r="LAO8" s="145"/>
      <c r="LAP8" s="145"/>
      <c r="LAQ8" s="145"/>
      <c r="LAR8" s="145"/>
      <c r="LAS8" s="145"/>
      <c r="LAT8" s="145"/>
      <c r="LAU8" s="145"/>
      <c r="LAV8" s="145"/>
      <c r="LAW8" s="145"/>
      <c r="LAX8" s="145"/>
      <c r="LAY8" s="145"/>
      <c r="LAZ8" s="145"/>
      <c r="LBA8" s="145"/>
      <c r="LBB8" s="145"/>
      <c r="LBC8" s="145"/>
      <c r="LBD8" s="145"/>
      <c r="LBE8" s="145"/>
      <c r="LBF8" s="145"/>
      <c r="LBG8" s="145"/>
      <c r="LBH8" s="145"/>
      <c r="LBI8" s="145"/>
      <c r="LBJ8" s="145"/>
      <c r="LBK8" s="145"/>
      <c r="LBL8" s="145"/>
      <c r="LBM8" s="145"/>
      <c r="LBN8" s="145"/>
      <c r="LBO8" s="145"/>
      <c r="LBP8" s="145"/>
      <c r="LBQ8" s="145"/>
      <c r="LBR8" s="145"/>
      <c r="LBS8" s="145"/>
      <c r="LBT8" s="145"/>
      <c r="LBU8" s="145"/>
      <c r="LBV8" s="145"/>
      <c r="LBW8" s="145"/>
      <c r="LBX8" s="145"/>
      <c r="LBY8" s="145"/>
      <c r="LBZ8" s="145"/>
      <c r="LCA8" s="145"/>
      <c r="LCB8" s="145"/>
      <c r="LCC8" s="145"/>
      <c r="LCD8" s="145"/>
      <c r="LCE8" s="145"/>
      <c r="LCF8" s="145"/>
      <c r="LCG8" s="145"/>
      <c r="LCH8" s="145"/>
      <c r="LCI8" s="145"/>
      <c r="LCJ8" s="145"/>
      <c r="LCK8" s="145"/>
      <c r="LCL8" s="145"/>
      <c r="LCM8" s="145"/>
      <c r="LCN8" s="145"/>
      <c r="LCO8" s="145"/>
      <c r="LCP8" s="145"/>
      <c r="LCQ8" s="145"/>
      <c r="LCR8" s="145"/>
      <c r="LCS8" s="145"/>
      <c r="LCT8" s="145"/>
      <c r="LCU8" s="145"/>
      <c r="LCV8" s="145"/>
      <c r="LCW8" s="145"/>
      <c r="LCX8" s="145"/>
      <c r="LCY8" s="145"/>
      <c r="LCZ8" s="145"/>
      <c r="LDA8" s="145"/>
      <c r="LDB8" s="145"/>
      <c r="LDC8" s="145"/>
      <c r="LDD8" s="145"/>
      <c r="LDE8" s="145"/>
      <c r="LDF8" s="145"/>
      <c r="LDG8" s="145"/>
      <c r="LDH8" s="145"/>
      <c r="LDI8" s="145"/>
      <c r="LDJ8" s="145"/>
      <c r="LDK8" s="145"/>
      <c r="LDL8" s="145"/>
      <c r="LDM8" s="145"/>
      <c r="LDN8" s="145"/>
      <c r="LDO8" s="145"/>
      <c r="LDP8" s="145"/>
      <c r="LDQ8" s="145"/>
      <c r="LDR8" s="145"/>
      <c r="LDS8" s="145"/>
      <c r="LDT8" s="145"/>
      <c r="LDU8" s="145"/>
      <c r="LDV8" s="145"/>
      <c r="LDW8" s="145"/>
      <c r="LDX8" s="145"/>
      <c r="LDY8" s="145"/>
      <c r="LDZ8" s="145"/>
      <c r="LEA8" s="145"/>
      <c r="LEB8" s="145"/>
      <c r="LEC8" s="145"/>
      <c r="LED8" s="145"/>
      <c r="LEE8" s="145"/>
      <c r="LEF8" s="145"/>
      <c r="LEG8" s="145"/>
      <c r="LEH8" s="145"/>
      <c r="LEI8" s="145"/>
      <c r="LEJ8" s="145"/>
      <c r="LEK8" s="145"/>
      <c r="LEL8" s="145"/>
      <c r="LEM8" s="145"/>
      <c r="LEN8" s="145"/>
      <c r="LEO8" s="145"/>
      <c r="LEP8" s="145"/>
      <c r="LEQ8" s="145"/>
      <c r="LER8" s="145"/>
      <c r="LES8" s="145"/>
      <c r="LET8" s="145"/>
      <c r="LEU8" s="145"/>
      <c r="LEV8" s="145"/>
      <c r="LEW8" s="145"/>
      <c r="LEX8" s="145"/>
      <c r="LEY8" s="145"/>
      <c r="LEZ8" s="145"/>
      <c r="LFA8" s="145"/>
      <c r="LFB8" s="145"/>
      <c r="LFC8" s="145"/>
      <c r="LFD8" s="145"/>
      <c r="LFE8" s="145"/>
      <c r="LFF8" s="145"/>
      <c r="LFG8" s="145"/>
      <c r="LFH8" s="145"/>
      <c r="LFI8" s="145"/>
      <c r="LFJ8" s="145"/>
      <c r="LFK8" s="145"/>
      <c r="LFL8" s="145"/>
      <c r="LFM8" s="145"/>
      <c r="LFN8" s="145"/>
      <c r="LFO8" s="145"/>
      <c r="LFP8" s="145"/>
      <c r="LFQ8" s="145"/>
      <c r="LFR8" s="145"/>
      <c r="LFS8" s="145"/>
      <c r="LFT8" s="145"/>
      <c r="LFU8" s="145"/>
      <c r="LFV8" s="145"/>
      <c r="LFW8" s="145"/>
      <c r="LFX8" s="145"/>
      <c r="LFY8" s="145"/>
      <c r="LFZ8" s="145"/>
      <c r="LGA8" s="145"/>
      <c r="LGB8" s="145"/>
      <c r="LGC8" s="145"/>
      <c r="LGD8" s="145"/>
      <c r="LGE8" s="145"/>
      <c r="LGF8" s="145"/>
      <c r="LGG8" s="145"/>
      <c r="LGH8" s="145"/>
      <c r="LGI8" s="145"/>
      <c r="LGJ8" s="145"/>
      <c r="LGK8" s="145"/>
      <c r="LGL8" s="145"/>
      <c r="LGM8" s="145"/>
      <c r="LGN8" s="145"/>
      <c r="LGO8" s="145"/>
      <c r="LGP8" s="145"/>
      <c r="LGQ8" s="145"/>
      <c r="LGR8" s="145"/>
      <c r="LGS8" s="145"/>
      <c r="LGT8" s="145"/>
      <c r="LGU8" s="145"/>
      <c r="LGV8" s="145"/>
      <c r="LGW8" s="145"/>
      <c r="LGX8" s="145"/>
      <c r="LGY8" s="145"/>
      <c r="LGZ8" s="145"/>
      <c r="LHA8" s="145"/>
      <c r="LHB8" s="145"/>
      <c r="LHC8" s="145"/>
      <c r="LHD8" s="145"/>
      <c r="LHE8" s="145"/>
      <c r="LHF8" s="145"/>
      <c r="LHG8" s="145"/>
      <c r="LHH8" s="145"/>
      <c r="LHI8" s="145"/>
      <c r="LHJ8" s="145"/>
      <c r="LHK8" s="145"/>
      <c r="LHL8" s="145"/>
      <c r="LHM8" s="145"/>
      <c r="LHN8" s="145"/>
      <c r="LHO8" s="145"/>
      <c r="LHP8" s="145"/>
      <c r="LHQ8" s="145"/>
      <c r="LHR8" s="145"/>
      <c r="LHS8" s="145"/>
      <c r="LHT8" s="145"/>
      <c r="LHU8" s="145"/>
      <c r="LHV8" s="145"/>
      <c r="LHW8" s="145"/>
      <c r="LHX8" s="145"/>
      <c r="LHY8" s="145"/>
      <c r="LHZ8" s="145"/>
      <c r="LIA8" s="145"/>
      <c r="LIB8" s="145"/>
      <c r="LIC8" s="145"/>
      <c r="LID8" s="145"/>
      <c r="LIE8" s="145"/>
      <c r="LIF8" s="145"/>
      <c r="LIG8" s="145"/>
      <c r="LIH8" s="145"/>
      <c r="LII8" s="145"/>
      <c r="LIJ8" s="145"/>
      <c r="LIK8" s="145"/>
      <c r="LIL8" s="145"/>
      <c r="LIM8" s="145"/>
      <c r="LIN8" s="145"/>
      <c r="LIO8" s="145"/>
      <c r="LIP8" s="145"/>
      <c r="LIQ8" s="145"/>
      <c r="LIR8" s="145"/>
      <c r="LIS8" s="145"/>
      <c r="LIT8" s="145"/>
      <c r="LIU8" s="145"/>
      <c r="LIV8" s="145"/>
      <c r="LIW8" s="145"/>
      <c r="LIX8" s="145"/>
      <c r="LIY8" s="145"/>
      <c r="LIZ8" s="145"/>
      <c r="LJA8" s="145"/>
      <c r="LJB8" s="145"/>
      <c r="LJC8" s="145"/>
      <c r="LJD8" s="145"/>
      <c r="LJE8" s="145"/>
      <c r="LJF8" s="145"/>
      <c r="LJG8" s="145"/>
      <c r="LJH8" s="145"/>
      <c r="LJI8" s="145"/>
      <c r="LJJ8" s="145"/>
      <c r="LJK8" s="145"/>
      <c r="LJL8" s="145"/>
      <c r="LJM8" s="145"/>
      <c r="LJN8" s="145"/>
      <c r="LJO8" s="145"/>
      <c r="LJP8" s="145"/>
      <c r="LJQ8" s="145"/>
      <c r="LJR8" s="145"/>
      <c r="LJS8" s="145"/>
      <c r="LJT8" s="145"/>
      <c r="LJU8" s="145"/>
      <c r="LJV8" s="145"/>
      <c r="LJW8" s="145"/>
      <c r="LJX8" s="145"/>
      <c r="LJY8" s="145"/>
      <c r="LJZ8" s="145"/>
      <c r="LKA8" s="145"/>
      <c r="LKB8" s="145"/>
      <c r="LKC8" s="145"/>
      <c r="LKD8" s="145"/>
      <c r="LKE8" s="145"/>
      <c r="LKF8" s="145"/>
      <c r="LKG8" s="145"/>
      <c r="LKH8" s="145"/>
      <c r="LKI8" s="145"/>
      <c r="LKJ8" s="145"/>
      <c r="LKK8" s="145"/>
      <c r="LKL8" s="145"/>
      <c r="LKM8" s="145"/>
      <c r="LKN8" s="145"/>
      <c r="LKO8" s="145"/>
      <c r="LKP8" s="145"/>
      <c r="LKQ8" s="145"/>
      <c r="LKR8" s="145"/>
      <c r="LKS8" s="145"/>
      <c r="LKT8" s="145"/>
      <c r="LKU8" s="145"/>
      <c r="LKV8" s="145"/>
      <c r="LKW8" s="145"/>
      <c r="LKX8" s="145"/>
      <c r="LKY8" s="145"/>
      <c r="LKZ8" s="145"/>
      <c r="LLA8" s="145"/>
      <c r="LLB8" s="145"/>
      <c r="LLC8" s="145"/>
      <c r="LLD8" s="145"/>
      <c r="LLE8" s="145"/>
      <c r="LLF8" s="145"/>
      <c r="LLG8" s="145"/>
      <c r="LLH8" s="145"/>
      <c r="LLI8" s="145"/>
      <c r="LLJ8" s="145"/>
      <c r="LLK8" s="145"/>
      <c r="LLL8" s="145"/>
      <c r="LLM8" s="145"/>
      <c r="LLN8" s="145"/>
      <c r="LLO8" s="145"/>
      <c r="LLP8" s="145"/>
      <c r="LLQ8" s="145"/>
      <c r="LLR8" s="145"/>
      <c r="LLS8" s="145"/>
      <c r="LLT8" s="145"/>
      <c r="LLU8" s="145"/>
      <c r="LLV8" s="145"/>
      <c r="LLW8" s="145"/>
      <c r="LLX8" s="145"/>
      <c r="LLY8" s="145"/>
      <c r="LLZ8" s="145"/>
      <c r="LMA8" s="145"/>
      <c r="LMB8" s="145"/>
      <c r="LMC8" s="145"/>
      <c r="LMD8" s="145"/>
      <c r="LME8" s="145"/>
      <c r="LMF8" s="145"/>
      <c r="LMG8" s="145"/>
      <c r="LMH8" s="145"/>
      <c r="LMI8" s="145"/>
      <c r="LMJ8" s="145"/>
      <c r="LMK8" s="145"/>
      <c r="LML8" s="145"/>
      <c r="LMM8" s="145"/>
      <c r="LMN8" s="145"/>
      <c r="LMO8" s="145"/>
      <c r="LMP8" s="145"/>
      <c r="LMQ8" s="145"/>
      <c r="LMR8" s="145"/>
      <c r="LMS8" s="145"/>
      <c r="LMT8" s="145"/>
      <c r="LMU8" s="145"/>
      <c r="LMV8" s="145"/>
      <c r="LMW8" s="145"/>
      <c r="LMX8" s="145"/>
      <c r="LMY8" s="145"/>
      <c r="LMZ8" s="145"/>
      <c r="LNA8" s="145"/>
      <c r="LNB8" s="145"/>
      <c r="LNC8" s="145"/>
      <c r="LND8" s="145"/>
      <c r="LNE8" s="145"/>
      <c r="LNF8" s="145"/>
      <c r="LNG8" s="145"/>
      <c r="LNH8" s="145"/>
      <c r="LNI8" s="145"/>
      <c r="LNJ8" s="145"/>
      <c r="LNK8" s="145"/>
      <c r="LNL8" s="145"/>
      <c r="LNM8" s="145"/>
      <c r="LNN8" s="145"/>
      <c r="LNO8" s="145"/>
      <c r="LNP8" s="145"/>
      <c r="LNQ8" s="145"/>
      <c r="LNR8" s="145"/>
      <c r="LNS8" s="145"/>
      <c r="LNT8" s="145"/>
      <c r="LNU8" s="145"/>
      <c r="LNV8" s="145"/>
      <c r="LNW8" s="145"/>
      <c r="LNX8" s="145"/>
      <c r="LNY8" s="145"/>
      <c r="LNZ8" s="145"/>
      <c r="LOA8" s="145"/>
      <c r="LOB8" s="145"/>
      <c r="LOC8" s="145"/>
      <c r="LOD8" s="145"/>
      <c r="LOE8" s="145"/>
      <c r="LOF8" s="145"/>
      <c r="LOG8" s="145"/>
      <c r="LOH8" s="145"/>
      <c r="LOI8" s="145"/>
      <c r="LOJ8" s="145"/>
      <c r="LOK8" s="145"/>
      <c r="LOL8" s="145"/>
      <c r="LOM8" s="145"/>
      <c r="LON8" s="145"/>
      <c r="LOO8" s="145"/>
      <c r="LOP8" s="145"/>
      <c r="LOQ8" s="145"/>
      <c r="LOR8" s="145"/>
      <c r="LOS8" s="145"/>
      <c r="LOT8" s="145"/>
      <c r="LOU8" s="145"/>
      <c r="LOV8" s="145"/>
      <c r="LOW8" s="145"/>
      <c r="LOX8" s="145"/>
      <c r="LOY8" s="145"/>
      <c r="LOZ8" s="145"/>
      <c r="LPA8" s="145"/>
      <c r="LPB8" s="145"/>
      <c r="LPC8" s="145"/>
      <c r="LPD8" s="145"/>
      <c r="LPE8" s="145"/>
      <c r="LPF8" s="145"/>
      <c r="LPG8" s="145"/>
      <c r="LPH8" s="145"/>
      <c r="LPI8" s="145"/>
      <c r="LPJ8" s="145"/>
      <c r="LPK8" s="145"/>
      <c r="LPL8" s="145"/>
      <c r="LPM8" s="145"/>
      <c r="LPN8" s="145"/>
      <c r="LPO8" s="145"/>
      <c r="LPP8" s="145"/>
      <c r="LPQ8" s="145"/>
      <c r="LPR8" s="145"/>
      <c r="LPS8" s="145"/>
      <c r="LPT8" s="145"/>
      <c r="LPU8" s="145"/>
      <c r="LPV8" s="145"/>
      <c r="LPW8" s="145"/>
      <c r="LPX8" s="145"/>
      <c r="LPY8" s="145"/>
      <c r="LPZ8" s="145"/>
      <c r="LQA8" s="145"/>
      <c r="LQB8" s="145"/>
      <c r="LQC8" s="145"/>
      <c r="LQD8" s="145"/>
      <c r="LQE8" s="145"/>
      <c r="LQF8" s="145"/>
      <c r="LQG8" s="145"/>
      <c r="LQH8" s="145"/>
      <c r="LQI8" s="145"/>
      <c r="LQJ8" s="145"/>
      <c r="LQK8" s="145"/>
      <c r="LQL8" s="145"/>
      <c r="LQM8" s="145"/>
      <c r="LQN8" s="145"/>
      <c r="LQO8" s="145"/>
      <c r="LQP8" s="145"/>
      <c r="LQQ8" s="145"/>
      <c r="LQR8" s="145"/>
      <c r="LQS8" s="145"/>
      <c r="LQT8" s="145"/>
      <c r="LQU8" s="145"/>
      <c r="LQV8" s="145"/>
      <c r="LQW8" s="145"/>
      <c r="LQX8" s="145"/>
      <c r="LQY8" s="145"/>
      <c r="LQZ8" s="145"/>
      <c r="LRA8" s="145"/>
      <c r="LRB8" s="145"/>
      <c r="LRC8" s="145"/>
      <c r="LRD8" s="145"/>
      <c r="LRE8" s="145"/>
      <c r="LRF8" s="145"/>
      <c r="LRG8" s="145"/>
      <c r="LRH8" s="145"/>
      <c r="LRI8" s="145"/>
      <c r="LRJ8" s="145"/>
      <c r="LRK8" s="145"/>
      <c r="LRL8" s="145"/>
      <c r="LRM8" s="145"/>
      <c r="LRN8" s="145"/>
      <c r="LRO8" s="145"/>
      <c r="LRP8" s="145"/>
      <c r="LRQ8" s="145"/>
      <c r="LRR8" s="145"/>
      <c r="LRS8" s="145"/>
      <c r="LRT8" s="145"/>
      <c r="LRU8" s="145"/>
      <c r="LRV8" s="145"/>
      <c r="LRW8" s="145"/>
      <c r="LRX8" s="145"/>
      <c r="LRY8" s="145"/>
      <c r="LRZ8" s="145"/>
      <c r="LSA8" s="145"/>
      <c r="LSB8" s="145"/>
      <c r="LSC8" s="145"/>
      <c r="LSD8" s="145"/>
      <c r="LSE8" s="145"/>
      <c r="LSF8" s="145"/>
      <c r="LSG8" s="145"/>
      <c r="LSH8" s="145"/>
      <c r="LSI8" s="145"/>
      <c r="LSJ8" s="145"/>
      <c r="LSK8" s="145"/>
      <c r="LSL8" s="145"/>
      <c r="LSM8" s="145"/>
      <c r="LSN8" s="145"/>
      <c r="LSO8" s="145"/>
      <c r="LSP8" s="145"/>
      <c r="LSQ8" s="145"/>
      <c r="LSR8" s="145"/>
      <c r="LSS8" s="145"/>
      <c r="LST8" s="145"/>
      <c r="LSU8" s="145"/>
      <c r="LSV8" s="145"/>
      <c r="LSW8" s="145"/>
      <c r="LSX8" s="145"/>
      <c r="LSY8" s="145"/>
      <c r="LSZ8" s="145"/>
      <c r="LTA8" s="145"/>
      <c r="LTB8" s="145"/>
      <c r="LTC8" s="145"/>
      <c r="LTD8" s="145"/>
      <c r="LTE8" s="145"/>
      <c r="LTF8" s="145"/>
      <c r="LTG8" s="145"/>
      <c r="LTH8" s="145"/>
      <c r="LTI8" s="145"/>
      <c r="LTJ8" s="145"/>
      <c r="LTK8" s="145"/>
      <c r="LTL8" s="145"/>
      <c r="LTM8" s="145"/>
      <c r="LTN8" s="145"/>
      <c r="LTO8" s="145"/>
      <c r="LTP8" s="145"/>
      <c r="LTQ8" s="145"/>
      <c r="LTR8" s="145"/>
      <c r="LTS8" s="145"/>
      <c r="LTT8" s="145"/>
      <c r="LTU8" s="145"/>
      <c r="LTV8" s="145"/>
      <c r="LTW8" s="145"/>
      <c r="LTX8" s="145"/>
      <c r="LTY8" s="145"/>
      <c r="LTZ8" s="145"/>
      <c r="LUA8" s="145"/>
      <c r="LUB8" s="145"/>
      <c r="LUC8" s="145"/>
      <c r="LUD8" s="145"/>
      <c r="LUE8" s="145"/>
      <c r="LUF8" s="145"/>
      <c r="LUG8" s="145"/>
      <c r="LUH8" s="145"/>
      <c r="LUI8" s="145"/>
      <c r="LUJ8" s="145"/>
      <c r="LUK8" s="145"/>
      <c r="LUL8" s="145"/>
      <c r="LUM8" s="145"/>
      <c r="LUN8" s="145"/>
      <c r="LUO8" s="145"/>
      <c r="LUP8" s="145"/>
      <c r="LUQ8" s="145"/>
      <c r="LUR8" s="145"/>
      <c r="LUS8" s="145"/>
      <c r="LUT8" s="145"/>
      <c r="LUU8" s="145"/>
      <c r="LUV8" s="145"/>
      <c r="LUW8" s="145"/>
      <c r="LUX8" s="145"/>
      <c r="LUY8" s="145"/>
      <c r="LUZ8" s="145"/>
      <c r="LVA8" s="145"/>
      <c r="LVB8" s="145"/>
      <c r="LVC8" s="145"/>
      <c r="LVD8" s="145"/>
      <c r="LVE8" s="145"/>
      <c r="LVF8" s="145"/>
      <c r="LVG8" s="145"/>
      <c r="LVH8" s="145"/>
      <c r="LVI8" s="145"/>
      <c r="LVJ8" s="145"/>
      <c r="LVK8" s="145"/>
      <c r="LVL8" s="145"/>
      <c r="LVM8" s="145"/>
      <c r="LVN8" s="145"/>
      <c r="LVO8" s="145"/>
      <c r="LVP8" s="145"/>
      <c r="LVQ8" s="145"/>
      <c r="LVR8" s="145"/>
      <c r="LVS8" s="145"/>
      <c r="LVT8" s="145"/>
      <c r="LVU8" s="145"/>
      <c r="LVV8" s="145"/>
      <c r="LVW8" s="145"/>
      <c r="LVX8" s="145"/>
      <c r="LVY8" s="145"/>
      <c r="LVZ8" s="145"/>
      <c r="LWA8" s="145"/>
      <c r="LWB8" s="145"/>
      <c r="LWC8" s="145"/>
      <c r="LWD8" s="145"/>
      <c r="LWE8" s="145"/>
      <c r="LWF8" s="145"/>
      <c r="LWG8" s="145"/>
      <c r="LWH8" s="145"/>
      <c r="LWI8" s="145"/>
      <c r="LWJ8" s="145"/>
      <c r="LWK8" s="145"/>
      <c r="LWL8" s="145"/>
      <c r="LWM8" s="145"/>
      <c r="LWN8" s="145"/>
      <c r="LWO8" s="145"/>
      <c r="LWP8" s="145"/>
      <c r="LWQ8" s="145"/>
      <c r="LWR8" s="145"/>
      <c r="LWS8" s="145"/>
      <c r="LWT8" s="145"/>
      <c r="LWU8" s="145"/>
      <c r="LWV8" s="145"/>
      <c r="LWW8" s="145"/>
      <c r="LWX8" s="145"/>
      <c r="LWY8" s="145"/>
      <c r="LWZ8" s="145"/>
      <c r="LXA8" s="145"/>
      <c r="LXB8" s="145"/>
      <c r="LXC8" s="145"/>
      <c r="LXD8" s="145"/>
      <c r="LXE8" s="145"/>
      <c r="LXF8" s="145"/>
      <c r="LXG8" s="145"/>
      <c r="LXH8" s="145"/>
      <c r="LXI8" s="145"/>
      <c r="LXJ8" s="145"/>
      <c r="LXK8" s="145"/>
      <c r="LXL8" s="145"/>
      <c r="LXM8" s="145"/>
      <c r="LXN8" s="145"/>
      <c r="LXO8" s="145"/>
      <c r="LXP8" s="145"/>
      <c r="LXQ8" s="145"/>
      <c r="LXR8" s="145"/>
      <c r="LXS8" s="145"/>
      <c r="LXT8" s="145"/>
      <c r="LXU8" s="145"/>
      <c r="LXV8" s="145"/>
      <c r="LXW8" s="145"/>
      <c r="LXX8" s="145"/>
      <c r="LXY8" s="145"/>
      <c r="LXZ8" s="145"/>
      <c r="LYA8" s="145"/>
      <c r="LYB8" s="145"/>
      <c r="LYC8" s="145"/>
      <c r="LYD8" s="145"/>
      <c r="LYE8" s="145"/>
      <c r="LYF8" s="145"/>
      <c r="LYG8" s="145"/>
      <c r="LYH8" s="145"/>
      <c r="LYI8" s="145"/>
      <c r="LYJ8" s="145"/>
      <c r="LYK8" s="145"/>
      <c r="LYL8" s="145"/>
      <c r="LYM8" s="145"/>
      <c r="LYN8" s="145"/>
      <c r="LYO8" s="145"/>
      <c r="LYP8" s="145"/>
      <c r="LYQ8" s="145"/>
      <c r="LYR8" s="145"/>
      <c r="LYS8" s="145"/>
      <c r="LYT8" s="145"/>
      <c r="LYU8" s="145"/>
      <c r="LYV8" s="145"/>
      <c r="LYW8" s="145"/>
      <c r="LYX8" s="145"/>
      <c r="LYY8" s="145"/>
      <c r="LYZ8" s="145"/>
      <c r="LZA8" s="145"/>
      <c r="LZB8" s="145"/>
      <c r="LZC8" s="145"/>
      <c r="LZD8" s="145"/>
      <c r="LZE8" s="145"/>
      <c r="LZF8" s="145"/>
      <c r="LZG8" s="145"/>
      <c r="LZH8" s="145"/>
      <c r="LZI8" s="145"/>
      <c r="LZJ8" s="145"/>
      <c r="LZK8" s="145"/>
      <c r="LZL8" s="145"/>
      <c r="LZM8" s="145"/>
      <c r="LZN8" s="145"/>
      <c r="LZO8" s="145"/>
      <c r="LZP8" s="145"/>
      <c r="LZQ8" s="145"/>
      <c r="LZR8" s="145"/>
      <c r="LZS8" s="145"/>
      <c r="LZT8" s="145"/>
      <c r="LZU8" s="145"/>
      <c r="LZV8" s="145"/>
      <c r="LZW8" s="145"/>
      <c r="LZX8" s="145"/>
      <c r="LZY8" s="145"/>
      <c r="LZZ8" s="145"/>
      <c r="MAA8" s="145"/>
      <c r="MAB8" s="145"/>
      <c r="MAC8" s="145"/>
      <c r="MAD8" s="145"/>
      <c r="MAE8" s="145"/>
      <c r="MAF8" s="145"/>
      <c r="MAG8" s="145"/>
      <c r="MAH8" s="145"/>
      <c r="MAI8" s="145"/>
      <c r="MAJ8" s="145"/>
      <c r="MAK8" s="145"/>
      <c r="MAL8" s="145"/>
      <c r="MAM8" s="145"/>
      <c r="MAN8" s="145"/>
      <c r="MAO8" s="145"/>
      <c r="MAP8" s="145"/>
      <c r="MAQ8" s="145"/>
      <c r="MAR8" s="145"/>
      <c r="MAS8" s="145"/>
      <c r="MAT8" s="145"/>
      <c r="MAU8" s="145"/>
      <c r="MAV8" s="145"/>
      <c r="MAW8" s="145"/>
      <c r="MAX8" s="145"/>
      <c r="MAY8" s="145"/>
      <c r="MAZ8" s="145"/>
      <c r="MBA8" s="145"/>
      <c r="MBB8" s="145"/>
      <c r="MBC8" s="145"/>
      <c r="MBD8" s="145"/>
      <c r="MBE8" s="145"/>
      <c r="MBF8" s="145"/>
      <c r="MBG8" s="145"/>
      <c r="MBH8" s="145"/>
      <c r="MBI8" s="145"/>
      <c r="MBJ8" s="145"/>
      <c r="MBK8" s="145"/>
      <c r="MBL8" s="145"/>
      <c r="MBM8" s="145"/>
      <c r="MBN8" s="145"/>
      <c r="MBO8" s="145"/>
      <c r="MBP8" s="145"/>
      <c r="MBQ8" s="145"/>
      <c r="MBR8" s="145"/>
      <c r="MBS8" s="145"/>
      <c r="MBT8" s="145"/>
      <c r="MBU8" s="145"/>
      <c r="MBV8" s="145"/>
      <c r="MBW8" s="145"/>
      <c r="MBX8" s="145"/>
      <c r="MBY8" s="145"/>
      <c r="MBZ8" s="145"/>
      <c r="MCA8" s="145"/>
      <c r="MCB8" s="145"/>
      <c r="MCC8" s="145"/>
      <c r="MCD8" s="145"/>
      <c r="MCE8" s="145"/>
      <c r="MCF8" s="145"/>
      <c r="MCG8" s="145"/>
      <c r="MCH8" s="145"/>
      <c r="MCI8" s="145"/>
      <c r="MCJ8" s="145"/>
      <c r="MCK8" s="145"/>
      <c r="MCL8" s="145"/>
      <c r="MCM8" s="145"/>
      <c r="MCN8" s="145"/>
      <c r="MCO8" s="145"/>
      <c r="MCP8" s="145"/>
      <c r="MCQ8" s="145"/>
      <c r="MCR8" s="145"/>
      <c r="MCS8" s="145"/>
      <c r="MCT8" s="145"/>
      <c r="MCU8" s="145"/>
      <c r="MCV8" s="145"/>
      <c r="MCW8" s="145"/>
      <c r="MCX8" s="145"/>
      <c r="MCY8" s="145"/>
      <c r="MCZ8" s="145"/>
      <c r="MDA8" s="145"/>
      <c r="MDB8" s="145"/>
      <c r="MDC8" s="145"/>
      <c r="MDD8" s="145"/>
      <c r="MDE8" s="145"/>
      <c r="MDF8" s="145"/>
      <c r="MDG8" s="145"/>
      <c r="MDH8" s="145"/>
      <c r="MDI8" s="145"/>
      <c r="MDJ8" s="145"/>
      <c r="MDK8" s="145"/>
      <c r="MDL8" s="145"/>
      <c r="MDM8" s="145"/>
      <c r="MDN8" s="145"/>
      <c r="MDO8" s="145"/>
      <c r="MDP8" s="145"/>
      <c r="MDQ8" s="145"/>
      <c r="MDR8" s="145"/>
      <c r="MDS8" s="145"/>
      <c r="MDT8" s="145"/>
      <c r="MDU8" s="145"/>
      <c r="MDV8" s="145"/>
      <c r="MDW8" s="145"/>
      <c r="MDX8" s="145"/>
      <c r="MDY8" s="145"/>
      <c r="MDZ8" s="145"/>
      <c r="MEA8" s="145"/>
      <c r="MEB8" s="145"/>
      <c r="MEC8" s="145"/>
      <c r="MED8" s="145"/>
      <c r="MEE8" s="145"/>
      <c r="MEF8" s="145"/>
      <c r="MEG8" s="145"/>
      <c r="MEH8" s="145"/>
      <c r="MEI8" s="145"/>
      <c r="MEJ8" s="145"/>
      <c r="MEK8" s="145"/>
      <c r="MEL8" s="145"/>
      <c r="MEM8" s="145"/>
      <c r="MEN8" s="145"/>
      <c r="MEO8" s="145"/>
      <c r="MEP8" s="145"/>
      <c r="MEQ8" s="145"/>
      <c r="MER8" s="145"/>
      <c r="MES8" s="145"/>
      <c r="MET8" s="145"/>
      <c r="MEU8" s="145"/>
      <c r="MEV8" s="145"/>
      <c r="MEW8" s="145"/>
      <c r="MEX8" s="145"/>
      <c r="MEY8" s="145"/>
      <c r="MEZ8" s="145"/>
      <c r="MFA8" s="145"/>
      <c r="MFB8" s="145"/>
      <c r="MFC8" s="145"/>
      <c r="MFD8" s="145"/>
      <c r="MFE8" s="145"/>
      <c r="MFF8" s="145"/>
      <c r="MFG8" s="145"/>
      <c r="MFH8" s="145"/>
      <c r="MFI8" s="145"/>
      <c r="MFJ8" s="145"/>
      <c r="MFK8" s="145"/>
      <c r="MFL8" s="145"/>
      <c r="MFM8" s="145"/>
      <c r="MFN8" s="145"/>
      <c r="MFO8" s="145"/>
      <c r="MFP8" s="145"/>
      <c r="MFQ8" s="145"/>
      <c r="MFR8" s="145"/>
      <c r="MFS8" s="145"/>
      <c r="MFT8" s="145"/>
      <c r="MFU8" s="145"/>
      <c r="MFV8" s="145"/>
      <c r="MFW8" s="145"/>
      <c r="MFX8" s="145"/>
      <c r="MFY8" s="145"/>
      <c r="MFZ8" s="145"/>
      <c r="MGA8" s="145"/>
      <c r="MGB8" s="145"/>
      <c r="MGC8" s="145"/>
      <c r="MGD8" s="145"/>
      <c r="MGE8" s="145"/>
      <c r="MGF8" s="145"/>
      <c r="MGG8" s="145"/>
      <c r="MGH8" s="145"/>
      <c r="MGI8" s="145"/>
      <c r="MGJ8" s="145"/>
      <c r="MGK8" s="145"/>
      <c r="MGL8" s="145"/>
      <c r="MGM8" s="145"/>
      <c r="MGN8" s="145"/>
      <c r="MGO8" s="145"/>
      <c r="MGP8" s="145"/>
      <c r="MGQ8" s="145"/>
      <c r="MGR8" s="145"/>
      <c r="MGS8" s="145"/>
      <c r="MGT8" s="145"/>
      <c r="MGU8" s="145"/>
      <c r="MGV8" s="145"/>
      <c r="MGW8" s="145"/>
      <c r="MGX8" s="145"/>
      <c r="MGY8" s="145"/>
      <c r="MGZ8" s="145"/>
      <c r="MHA8" s="145"/>
      <c r="MHB8" s="145"/>
      <c r="MHC8" s="145"/>
      <c r="MHD8" s="145"/>
      <c r="MHE8" s="145"/>
      <c r="MHF8" s="145"/>
      <c r="MHG8" s="145"/>
      <c r="MHH8" s="145"/>
      <c r="MHI8" s="145"/>
      <c r="MHJ8" s="145"/>
      <c r="MHK8" s="145"/>
      <c r="MHL8" s="145"/>
      <c r="MHM8" s="145"/>
      <c r="MHN8" s="145"/>
      <c r="MHO8" s="145"/>
      <c r="MHP8" s="145"/>
      <c r="MHQ8" s="145"/>
      <c r="MHR8" s="145"/>
      <c r="MHS8" s="145"/>
      <c r="MHT8" s="145"/>
      <c r="MHU8" s="145"/>
      <c r="MHV8" s="145"/>
      <c r="MHW8" s="145"/>
      <c r="MHX8" s="145"/>
      <c r="MHY8" s="145"/>
      <c r="MHZ8" s="145"/>
      <c r="MIA8" s="145"/>
      <c r="MIB8" s="145"/>
      <c r="MIC8" s="145"/>
      <c r="MID8" s="145"/>
      <c r="MIE8" s="145"/>
      <c r="MIF8" s="145"/>
      <c r="MIG8" s="145"/>
      <c r="MIH8" s="145"/>
      <c r="MII8" s="145"/>
      <c r="MIJ8" s="145"/>
      <c r="MIK8" s="145"/>
      <c r="MIL8" s="145"/>
      <c r="MIM8" s="145"/>
      <c r="MIN8" s="145"/>
      <c r="MIO8" s="145"/>
      <c r="MIP8" s="145"/>
      <c r="MIQ8" s="145"/>
      <c r="MIR8" s="145"/>
      <c r="MIS8" s="145"/>
      <c r="MIT8" s="145"/>
      <c r="MIU8" s="145"/>
      <c r="MIV8" s="145"/>
      <c r="MIW8" s="145"/>
      <c r="MIX8" s="145"/>
      <c r="MIY8" s="145"/>
      <c r="MIZ8" s="145"/>
      <c r="MJA8" s="145"/>
      <c r="MJB8" s="145"/>
      <c r="MJC8" s="145"/>
      <c r="MJD8" s="145"/>
      <c r="MJE8" s="145"/>
      <c r="MJF8" s="145"/>
      <c r="MJG8" s="145"/>
      <c r="MJH8" s="145"/>
      <c r="MJI8" s="145"/>
      <c r="MJJ8" s="145"/>
      <c r="MJK8" s="145"/>
      <c r="MJL8" s="145"/>
      <c r="MJM8" s="145"/>
      <c r="MJN8" s="145"/>
      <c r="MJO8" s="145"/>
      <c r="MJP8" s="145"/>
      <c r="MJQ8" s="145"/>
      <c r="MJR8" s="145"/>
      <c r="MJS8" s="145"/>
      <c r="MJT8" s="145"/>
      <c r="MJU8" s="145"/>
      <c r="MJV8" s="145"/>
      <c r="MJW8" s="145"/>
      <c r="MJX8" s="145"/>
      <c r="MJY8" s="145"/>
      <c r="MJZ8" s="145"/>
      <c r="MKA8" s="145"/>
      <c r="MKB8" s="145"/>
      <c r="MKC8" s="145"/>
      <c r="MKD8" s="145"/>
      <c r="MKE8" s="145"/>
      <c r="MKF8" s="145"/>
      <c r="MKG8" s="145"/>
      <c r="MKH8" s="145"/>
      <c r="MKI8" s="145"/>
      <c r="MKJ8" s="145"/>
      <c r="MKK8" s="145"/>
      <c r="MKL8" s="145"/>
      <c r="MKM8" s="145"/>
      <c r="MKN8" s="145"/>
      <c r="MKO8" s="145"/>
      <c r="MKP8" s="145"/>
      <c r="MKQ8" s="145"/>
      <c r="MKR8" s="145"/>
      <c r="MKS8" s="145"/>
      <c r="MKT8" s="145"/>
      <c r="MKU8" s="145"/>
      <c r="MKV8" s="145"/>
      <c r="MKW8" s="145"/>
      <c r="MKX8" s="145"/>
      <c r="MKY8" s="145"/>
      <c r="MKZ8" s="145"/>
      <c r="MLA8" s="145"/>
      <c r="MLB8" s="145"/>
      <c r="MLC8" s="145"/>
      <c r="MLD8" s="145"/>
      <c r="MLE8" s="145"/>
      <c r="MLF8" s="145"/>
      <c r="MLG8" s="145"/>
      <c r="MLH8" s="145"/>
      <c r="MLI8" s="145"/>
      <c r="MLJ8" s="145"/>
      <c r="MLK8" s="145"/>
      <c r="MLL8" s="145"/>
      <c r="MLM8" s="145"/>
      <c r="MLN8" s="145"/>
      <c r="MLO8" s="145"/>
      <c r="MLP8" s="145"/>
      <c r="MLQ8" s="145"/>
      <c r="MLR8" s="145"/>
      <c r="MLS8" s="145"/>
      <c r="MLT8" s="145"/>
      <c r="MLU8" s="145"/>
      <c r="MLV8" s="145"/>
      <c r="MLW8" s="145"/>
      <c r="MLX8" s="145"/>
      <c r="MLY8" s="145"/>
      <c r="MLZ8" s="145"/>
      <c r="MMA8" s="145"/>
      <c r="MMB8" s="145"/>
      <c r="MMC8" s="145"/>
      <c r="MMD8" s="145"/>
      <c r="MME8" s="145"/>
      <c r="MMF8" s="145"/>
      <c r="MMG8" s="145"/>
      <c r="MMH8" s="145"/>
      <c r="MMI8" s="145"/>
      <c r="MMJ8" s="145"/>
      <c r="MMK8" s="145"/>
      <c r="MML8" s="145"/>
      <c r="MMM8" s="145"/>
      <c r="MMN8" s="145"/>
      <c r="MMO8" s="145"/>
      <c r="MMP8" s="145"/>
      <c r="MMQ8" s="145"/>
      <c r="MMR8" s="145"/>
      <c r="MMS8" s="145"/>
      <c r="MMT8" s="145"/>
      <c r="MMU8" s="145"/>
      <c r="MMV8" s="145"/>
      <c r="MMW8" s="145"/>
      <c r="MMX8" s="145"/>
      <c r="MMY8" s="145"/>
      <c r="MMZ8" s="145"/>
      <c r="MNA8" s="145"/>
      <c r="MNB8" s="145"/>
      <c r="MNC8" s="145"/>
      <c r="MND8" s="145"/>
      <c r="MNE8" s="145"/>
      <c r="MNF8" s="145"/>
      <c r="MNG8" s="145"/>
      <c r="MNH8" s="145"/>
      <c r="MNI8" s="145"/>
      <c r="MNJ8" s="145"/>
      <c r="MNK8" s="145"/>
      <c r="MNL8" s="145"/>
      <c r="MNM8" s="145"/>
      <c r="MNN8" s="145"/>
      <c r="MNO8" s="145"/>
      <c r="MNP8" s="145"/>
      <c r="MNQ8" s="145"/>
      <c r="MNR8" s="145"/>
      <c r="MNS8" s="145"/>
      <c r="MNT8" s="145"/>
      <c r="MNU8" s="145"/>
      <c r="MNV8" s="145"/>
      <c r="MNW8" s="145"/>
      <c r="MNX8" s="145"/>
      <c r="MNY8" s="145"/>
      <c r="MNZ8" s="145"/>
      <c r="MOA8" s="145"/>
      <c r="MOB8" s="145"/>
      <c r="MOC8" s="145"/>
      <c r="MOD8" s="145"/>
      <c r="MOE8" s="145"/>
      <c r="MOF8" s="145"/>
      <c r="MOG8" s="145"/>
      <c r="MOH8" s="145"/>
      <c r="MOI8" s="145"/>
      <c r="MOJ8" s="145"/>
      <c r="MOK8" s="145"/>
      <c r="MOL8" s="145"/>
      <c r="MOM8" s="145"/>
      <c r="MON8" s="145"/>
      <c r="MOO8" s="145"/>
      <c r="MOP8" s="145"/>
      <c r="MOQ8" s="145"/>
      <c r="MOR8" s="145"/>
      <c r="MOS8" s="145"/>
      <c r="MOT8" s="145"/>
      <c r="MOU8" s="145"/>
      <c r="MOV8" s="145"/>
      <c r="MOW8" s="145"/>
      <c r="MOX8" s="145"/>
      <c r="MOY8" s="145"/>
      <c r="MOZ8" s="145"/>
      <c r="MPA8" s="145"/>
      <c r="MPB8" s="145"/>
      <c r="MPC8" s="145"/>
      <c r="MPD8" s="145"/>
      <c r="MPE8" s="145"/>
      <c r="MPF8" s="145"/>
      <c r="MPG8" s="145"/>
      <c r="MPH8" s="145"/>
      <c r="MPI8" s="145"/>
      <c r="MPJ8" s="145"/>
      <c r="MPK8" s="145"/>
      <c r="MPL8" s="145"/>
      <c r="MPM8" s="145"/>
      <c r="MPN8" s="145"/>
      <c r="MPO8" s="145"/>
      <c r="MPP8" s="145"/>
      <c r="MPQ8" s="145"/>
      <c r="MPR8" s="145"/>
      <c r="MPS8" s="145"/>
      <c r="MPT8" s="145"/>
      <c r="MPU8" s="145"/>
      <c r="MPV8" s="145"/>
      <c r="MPW8" s="145"/>
      <c r="MPX8" s="145"/>
      <c r="MPY8" s="145"/>
      <c r="MPZ8" s="145"/>
      <c r="MQA8" s="145"/>
      <c r="MQB8" s="145"/>
      <c r="MQC8" s="145"/>
      <c r="MQD8" s="145"/>
      <c r="MQE8" s="145"/>
      <c r="MQF8" s="145"/>
      <c r="MQG8" s="145"/>
      <c r="MQH8" s="145"/>
      <c r="MQI8" s="145"/>
      <c r="MQJ8" s="145"/>
      <c r="MQK8" s="145"/>
      <c r="MQL8" s="145"/>
      <c r="MQM8" s="145"/>
      <c r="MQN8" s="145"/>
      <c r="MQO8" s="145"/>
      <c r="MQP8" s="145"/>
      <c r="MQQ8" s="145"/>
      <c r="MQR8" s="145"/>
      <c r="MQS8" s="145"/>
      <c r="MQT8" s="145"/>
      <c r="MQU8" s="145"/>
      <c r="MQV8" s="145"/>
      <c r="MQW8" s="145"/>
      <c r="MQX8" s="145"/>
      <c r="MQY8" s="145"/>
      <c r="MQZ8" s="145"/>
      <c r="MRA8" s="145"/>
      <c r="MRB8" s="145"/>
      <c r="MRC8" s="145"/>
      <c r="MRD8" s="145"/>
      <c r="MRE8" s="145"/>
      <c r="MRF8" s="145"/>
      <c r="MRG8" s="145"/>
      <c r="MRH8" s="145"/>
      <c r="MRI8" s="145"/>
      <c r="MRJ8" s="145"/>
      <c r="MRK8" s="145"/>
      <c r="MRL8" s="145"/>
      <c r="MRM8" s="145"/>
      <c r="MRN8" s="145"/>
      <c r="MRO8" s="145"/>
      <c r="MRP8" s="145"/>
      <c r="MRQ8" s="145"/>
      <c r="MRR8" s="145"/>
      <c r="MRS8" s="145"/>
      <c r="MRT8" s="145"/>
      <c r="MRU8" s="145"/>
      <c r="MRV8" s="145"/>
      <c r="MRW8" s="145"/>
      <c r="MRX8" s="145"/>
      <c r="MRY8" s="145"/>
      <c r="MRZ8" s="145"/>
      <c r="MSA8" s="145"/>
      <c r="MSB8" s="145"/>
      <c r="MSC8" s="145"/>
      <c r="MSD8" s="145"/>
      <c r="MSE8" s="145"/>
      <c r="MSF8" s="145"/>
      <c r="MSG8" s="145"/>
      <c r="MSH8" s="145"/>
      <c r="MSI8" s="145"/>
      <c r="MSJ8" s="145"/>
      <c r="MSK8" s="145"/>
      <c r="MSL8" s="145"/>
      <c r="MSM8" s="145"/>
      <c r="MSN8" s="145"/>
      <c r="MSO8" s="145"/>
      <c r="MSP8" s="145"/>
      <c r="MSQ8" s="145"/>
      <c r="MSR8" s="145"/>
      <c r="MSS8" s="145"/>
      <c r="MST8" s="145"/>
      <c r="MSU8" s="145"/>
      <c r="MSV8" s="145"/>
      <c r="MSW8" s="145"/>
      <c r="MSX8" s="145"/>
      <c r="MSY8" s="145"/>
      <c r="MSZ8" s="145"/>
      <c r="MTA8" s="145"/>
      <c r="MTB8" s="145"/>
      <c r="MTC8" s="145"/>
      <c r="MTD8" s="145"/>
      <c r="MTE8" s="145"/>
      <c r="MTF8" s="145"/>
      <c r="MTG8" s="145"/>
      <c r="MTH8" s="145"/>
      <c r="MTI8" s="145"/>
      <c r="MTJ8" s="145"/>
      <c r="MTK8" s="145"/>
      <c r="MTL8" s="145"/>
      <c r="MTM8" s="145"/>
      <c r="MTN8" s="145"/>
      <c r="MTO8" s="145"/>
      <c r="MTP8" s="145"/>
      <c r="MTQ8" s="145"/>
      <c r="MTR8" s="145"/>
      <c r="MTS8" s="145"/>
      <c r="MTT8" s="145"/>
      <c r="MTU8" s="145"/>
      <c r="MTV8" s="145"/>
      <c r="MTW8" s="145"/>
      <c r="MTX8" s="145"/>
      <c r="MTY8" s="145"/>
      <c r="MTZ8" s="145"/>
      <c r="MUA8" s="145"/>
      <c r="MUB8" s="145"/>
      <c r="MUC8" s="145"/>
      <c r="MUD8" s="145"/>
      <c r="MUE8" s="145"/>
      <c r="MUF8" s="145"/>
      <c r="MUG8" s="145"/>
      <c r="MUH8" s="145"/>
      <c r="MUI8" s="145"/>
      <c r="MUJ8" s="145"/>
      <c r="MUK8" s="145"/>
      <c r="MUL8" s="145"/>
      <c r="MUM8" s="145"/>
      <c r="MUN8" s="145"/>
      <c r="MUO8" s="145"/>
      <c r="MUP8" s="145"/>
      <c r="MUQ8" s="145"/>
      <c r="MUR8" s="145"/>
      <c r="MUS8" s="145"/>
      <c r="MUT8" s="145"/>
      <c r="MUU8" s="145"/>
      <c r="MUV8" s="145"/>
      <c r="MUW8" s="145"/>
      <c r="MUX8" s="145"/>
      <c r="MUY8" s="145"/>
      <c r="MUZ8" s="145"/>
      <c r="MVA8" s="145"/>
      <c r="MVB8" s="145"/>
      <c r="MVC8" s="145"/>
      <c r="MVD8" s="145"/>
      <c r="MVE8" s="145"/>
      <c r="MVF8" s="145"/>
      <c r="MVG8" s="145"/>
      <c r="MVH8" s="145"/>
      <c r="MVI8" s="145"/>
      <c r="MVJ8" s="145"/>
      <c r="MVK8" s="145"/>
      <c r="MVL8" s="145"/>
      <c r="MVM8" s="145"/>
      <c r="MVN8" s="145"/>
      <c r="MVO8" s="145"/>
      <c r="MVP8" s="145"/>
      <c r="MVQ8" s="145"/>
      <c r="MVR8" s="145"/>
      <c r="MVS8" s="145"/>
      <c r="MVT8" s="145"/>
      <c r="MVU8" s="145"/>
      <c r="MVV8" s="145"/>
      <c r="MVW8" s="145"/>
      <c r="MVX8" s="145"/>
      <c r="MVY8" s="145"/>
      <c r="MVZ8" s="145"/>
      <c r="MWA8" s="145"/>
      <c r="MWB8" s="145"/>
      <c r="MWC8" s="145"/>
      <c r="MWD8" s="145"/>
      <c r="MWE8" s="145"/>
      <c r="MWF8" s="145"/>
      <c r="MWG8" s="145"/>
      <c r="MWH8" s="145"/>
      <c r="MWI8" s="145"/>
      <c r="MWJ8" s="145"/>
      <c r="MWK8" s="145"/>
      <c r="MWL8" s="145"/>
      <c r="MWM8" s="145"/>
      <c r="MWN8" s="145"/>
      <c r="MWO8" s="145"/>
      <c r="MWP8" s="145"/>
      <c r="MWQ8" s="145"/>
      <c r="MWR8" s="145"/>
      <c r="MWS8" s="145"/>
      <c r="MWT8" s="145"/>
      <c r="MWU8" s="145"/>
      <c r="MWV8" s="145"/>
      <c r="MWW8" s="145"/>
      <c r="MWX8" s="145"/>
      <c r="MWY8" s="145"/>
      <c r="MWZ8" s="145"/>
      <c r="MXA8" s="145"/>
      <c r="MXB8" s="145"/>
      <c r="MXC8" s="145"/>
      <c r="MXD8" s="145"/>
      <c r="MXE8" s="145"/>
      <c r="MXF8" s="145"/>
      <c r="MXG8" s="145"/>
      <c r="MXH8" s="145"/>
      <c r="MXI8" s="145"/>
      <c r="MXJ8" s="145"/>
      <c r="MXK8" s="145"/>
      <c r="MXL8" s="145"/>
      <c r="MXM8" s="145"/>
      <c r="MXN8" s="145"/>
      <c r="MXO8" s="145"/>
      <c r="MXP8" s="145"/>
      <c r="MXQ8" s="145"/>
      <c r="MXR8" s="145"/>
      <c r="MXS8" s="145"/>
      <c r="MXT8" s="145"/>
      <c r="MXU8" s="145"/>
      <c r="MXV8" s="145"/>
      <c r="MXW8" s="145"/>
      <c r="MXX8" s="145"/>
      <c r="MXY8" s="145"/>
      <c r="MXZ8" s="145"/>
      <c r="MYA8" s="145"/>
      <c r="MYB8" s="145"/>
      <c r="MYC8" s="145"/>
      <c r="MYD8" s="145"/>
      <c r="MYE8" s="145"/>
      <c r="MYF8" s="145"/>
      <c r="MYG8" s="145"/>
      <c r="MYH8" s="145"/>
      <c r="MYI8" s="145"/>
      <c r="MYJ8" s="145"/>
      <c r="MYK8" s="145"/>
      <c r="MYL8" s="145"/>
      <c r="MYM8" s="145"/>
      <c r="MYN8" s="145"/>
      <c r="MYO8" s="145"/>
      <c r="MYP8" s="145"/>
      <c r="MYQ8" s="145"/>
      <c r="MYR8" s="145"/>
      <c r="MYS8" s="145"/>
      <c r="MYT8" s="145"/>
      <c r="MYU8" s="145"/>
      <c r="MYV8" s="145"/>
      <c r="MYW8" s="145"/>
      <c r="MYX8" s="145"/>
      <c r="MYY8" s="145"/>
      <c r="MYZ8" s="145"/>
      <c r="MZA8" s="145"/>
      <c r="MZB8" s="145"/>
      <c r="MZC8" s="145"/>
      <c r="MZD8" s="145"/>
      <c r="MZE8" s="145"/>
      <c r="MZF8" s="145"/>
      <c r="MZG8" s="145"/>
      <c r="MZH8" s="145"/>
      <c r="MZI8" s="145"/>
      <c r="MZJ8" s="145"/>
      <c r="MZK8" s="145"/>
      <c r="MZL8" s="145"/>
      <c r="MZM8" s="145"/>
      <c r="MZN8" s="145"/>
      <c r="MZO8" s="145"/>
      <c r="MZP8" s="145"/>
      <c r="MZQ8" s="145"/>
      <c r="MZR8" s="145"/>
      <c r="MZS8" s="145"/>
      <c r="MZT8" s="145"/>
      <c r="MZU8" s="145"/>
      <c r="MZV8" s="145"/>
      <c r="MZW8" s="145"/>
      <c r="MZX8" s="145"/>
      <c r="MZY8" s="145"/>
      <c r="MZZ8" s="145"/>
      <c r="NAA8" s="145"/>
      <c r="NAB8" s="145"/>
      <c r="NAC8" s="145"/>
      <c r="NAD8" s="145"/>
      <c r="NAE8" s="145"/>
      <c r="NAF8" s="145"/>
      <c r="NAG8" s="145"/>
      <c r="NAH8" s="145"/>
      <c r="NAI8" s="145"/>
      <c r="NAJ8" s="145"/>
      <c r="NAK8" s="145"/>
      <c r="NAL8" s="145"/>
      <c r="NAM8" s="145"/>
      <c r="NAN8" s="145"/>
      <c r="NAO8" s="145"/>
      <c r="NAP8" s="145"/>
      <c r="NAQ8" s="145"/>
      <c r="NAR8" s="145"/>
      <c r="NAS8" s="145"/>
      <c r="NAT8" s="145"/>
      <c r="NAU8" s="145"/>
      <c r="NAV8" s="145"/>
      <c r="NAW8" s="145"/>
      <c r="NAX8" s="145"/>
      <c r="NAY8" s="145"/>
      <c r="NAZ8" s="145"/>
      <c r="NBA8" s="145"/>
      <c r="NBB8" s="145"/>
      <c r="NBC8" s="145"/>
      <c r="NBD8" s="145"/>
      <c r="NBE8" s="145"/>
      <c r="NBF8" s="145"/>
      <c r="NBG8" s="145"/>
      <c r="NBH8" s="145"/>
      <c r="NBI8" s="145"/>
      <c r="NBJ8" s="145"/>
      <c r="NBK8" s="145"/>
      <c r="NBL8" s="145"/>
      <c r="NBM8" s="145"/>
      <c r="NBN8" s="145"/>
      <c r="NBO8" s="145"/>
      <c r="NBP8" s="145"/>
      <c r="NBQ8" s="145"/>
      <c r="NBR8" s="145"/>
      <c r="NBS8" s="145"/>
      <c r="NBT8" s="145"/>
      <c r="NBU8" s="145"/>
      <c r="NBV8" s="145"/>
      <c r="NBW8" s="145"/>
      <c r="NBX8" s="145"/>
      <c r="NBY8" s="145"/>
      <c r="NBZ8" s="145"/>
      <c r="NCA8" s="145"/>
      <c r="NCB8" s="145"/>
      <c r="NCC8" s="145"/>
      <c r="NCD8" s="145"/>
      <c r="NCE8" s="145"/>
      <c r="NCF8" s="145"/>
      <c r="NCG8" s="145"/>
      <c r="NCH8" s="145"/>
      <c r="NCI8" s="145"/>
      <c r="NCJ8" s="145"/>
      <c r="NCK8" s="145"/>
      <c r="NCL8" s="145"/>
      <c r="NCM8" s="145"/>
      <c r="NCN8" s="145"/>
      <c r="NCO8" s="145"/>
      <c r="NCP8" s="145"/>
      <c r="NCQ8" s="145"/>
      <c r="NCR8" s="145"/>
      <c r="NCS8" s="145"/>
      <c r="NCT8" s="145"/>
      <c r="NCU8" s="145"/>
      <c r="NCV8" s="145"/>
      <c r="NCW8" s="145"/>
      <c r="NCX8" s="145"/>
      <c r="NCY8" s="145"/>
      <c r="NCZ8" s="145"/>
      <c r="NDA8" s="145"/>
      <c r="NDB8" s="145"/>
      <c r="NDC8" s="145"/>
      <c r="NDD8" s="145"/>
      <c r="NDE8" s="145"/>
      <c r="NDF8" s="145"/>
      <c r="NDG8" s="145"/>
      <c r="NDH8" s="145"/>
      <c r="NDI8" s="145"/>
      <c r="NDJ8" s="145"/>
      <c r="NDK8" s="145"/>
      <c r="NDL8" s="145"/>
      <c r="NDM8" s="145"/>
      <c r="NDN8" s="145"/>
      <c r="NDO8" s="145"/>
      <c r="NDP8" s="145"/>
      <c r="NDQ8" s="145"/>
      <c r="NDR8" s="145"/>
      <c r="NDS8" s="145"/>
      <c r="NDT8" s="145"/>
      <c r="NDU8" s="145"/>
      <c r="NDV8" s="145"/>
      <c r="NDW8" s="145"/>
      <c r="NDX8" s="145"/>
      <c r="NDY8" s="145"/>
      <c r="NDZ8" s="145"/>
      <c r="NEA8" s="145"/>
      <c r="NEB8" s="145"/>
      <c r="NEC8" s="145"/>
      <c r="NED8" s="145"/>
      <c r="NEE8" s="145"/>
      <c r="NEF8" s="145"/>
      <c r="NEG8" s="145"/>
      <c r="NEH8" s="145"/>
      <c r="NEI8" s="145"/>
      <c r="NEJ8" s="145"/>
      <c r="NEK8" s="145"/>
      <c r="NEL8" s="145"/>
      <c r="NEM8" s="145"/>
      <c r="NEN8" s="145"/>
      <c r="NEO8" s="145"/>
      <c r="NEP8" s="145"/>
      <c r="NEQ8" s="145"/>
      <c r="NER8" s="145"/>
      <c r="NES8" s="145"/>
      <c r="NET8" s="145"/>
      <c r="NEU8" s="145"/>
      <c r="NEV8" s="145"/>
      <c r="NEW8" s="145"/>
      <c r="NEX8" s="145"/>
      <c r="NEY8" s="145"/>
      <c r="NEZ8" s="145"/>
      <c r="NFA8" s="145"/>
      <c r="NFB8" s="145"/>
      <c r="NFC8" s="145"/>
      <c r="NFD8" s="145"/>
      <c r="NFE8" s="145"/>
      <c r="NFF8" s="145"/>
      <c r="NFG8" s="145"/>
      <c r="NFH8" s="145"/>
      <c r="NFI8" s="145"/>
      <c r="NFJ8" s="145"/>
      <c r="NFK8" s="145"/>
      <c r="NFL8" s="145"/>
      <c r="NFM8" s="145"/>
      <c r="NFN8" s="145"/>
      <c r="NFO8" s="145"/>
      <c r="NFP8" s="145"/>
      <c r="NFQ8" s="145"/>
      <c r="NFR8" s="145"/>
      <c r="NFS8" s="145"/>
      <c r="NFT8" s="145"/>
      <c r="NFU8" s="145"/>
      <c r="NFV8" s="145"/>
      <c r="NFW8" s="145"/>
      <c r="NFX8" s="145"/>
      <c r="NFY8" s="145"/>
      <c r="NFZ8" s="145"/>
      <c r="NGA8" s="145"/>
      <c r="NGB8" s="145"/>
      <c r="NGC8" s="145"/>
      <c r="NGD8" s="145"/>
      <c r="NGE8" s="145"/>
      <c r="NGF8" s="145"/>
      <c r="NGG8" s="145"/>
      <c r="NGH8" s="145"/>
      <c r="NGI8" s="145"/>
      <c r="NGJ8" s="145"/>
      <c r="NGK8" s="145"/>
      <c r="NGL8" s="145"/>
      <c r="NGM8" s="145"/>
      <c r="NGN8" s="145"/>
      <c r="NGO8" s="145"/>
      <c r="NGP8" s="145"/>
      <c r="NGQ8" s="145"/>
      <c r="NGR8" s="145"/>
      <c r="NGS8" s="145"/>
      <c r="NGT8" s="145"/>
      <c r="NGU8" s="145"/>
      <c r="NGV8" s="145"/>
      <c r="NGW8" s="145"/>
      <c r="NGX8" s="145"/>
      <c r="NGY8" s="145"/>
      <c r="NGZ8" s="145"/>
      <c r="NHA8" s="145"/>
      <c r="NHB8" s="145"/>
      <c r="NHC8" s="145"/>
      <c r="NHD8" s="145"/>
      <c r="NHE8" s="145"/>
      <c r="NHF8" s="145"/>
      <c r="NHG8" s="145"/>
      <c r="NHH8" s="145"/>
      <c r="NHI8" s="145"/>
      <c r="NHJ8" s="145"/>
      <c r="NHK8" s="145"/>
      <c r="NHL8" s="145"/>
      <c r="NHM8" s="145"/>
      <c r="NHN8" s="145"/>
      <c r="NHO8" s="145"/>
      <c r="NHP8" s="145"/>
      <c r="NHQ8" s="145"/>
      <c r="NHR8" s="145"/>
      <c r="NHS8" s="145"/>
      <c r="NHT8" s="145"/>
      <c r="NHU8" s="145"/>
      <c r="NHV8" s="145"/>
      <c r="NHW8" s="145"/>
      <c r="NHX8" s="145"/>
      <c r="NHY8" s="145"/>
      <c r="NHZ8" s="145"/>
      <c r="NIA8" s="145"/>
      <c r="NIB8" s="145"/>
      <c r="NIC8" s="145"/>
      <c r="NID8" s="145"/>
      <c r="NIE8" s="145"/>
      <c r="NIF8" s="145"/>
      <c r="NIG8" s="145"/>
      <c r="NIH8" s="145"/>
      <c r="NII8" s="145"/>
      <c r="NIJ8" s="145"/>
      <c r="NIK8" s="145"/>
      <c r="NIL8" s="145"/>
      <c r="NIM8" s="145"/>
      <c r="NIN8" s="145"/>
      <c r="NIO8" s="145"/>
      <c r="NIP8" s="145"/>
      <c r="NIQ8" s="145"/>
      <c r="NIR8" s="145"/>
      <c r="NIS8" s="145"/>
      <c r="NIT8" s="145"/>
      <c r="NIU8" s="145"/>
      <c r="NIV8" s="145"/>
      <c r="NIW8" s="145"/>
      <c r="NIX8" s="145"/>
      <c r="NIY8" s="145"/>
      <c r="NIZ8" s="145"/>
      <c r="NJA8" s="145"/>
      <c r="NJB8" s="145"/>
      <c r="NJC8" s="145"/>
      <c r="NJD8" s="145"/>
      <c r="NJE8" s="145"/>
      <c r="NJF8" s="145"/>
      <c r="NJG8" s="145"/>
      <c r="NJH8" s="145"/>
      <c r="NJI8" s="145"/>
      <c r="NJJ8" s="145"/>
      <c r="NJK8" s="145"/>
      <c r="NJL8" s="145"/>
      <c r="NJM8" s="145"/>
      <c r="NJN8" s="145"/>
      <c r="NJO8" s="145"/>
      <c r="NJP8" s="145"/>
      <c r="NJQ8" s="145"/>
      <c r="NJR8" s="145"/>
      <c r="NJS8" s="145"/>
      <c r="NJT8" s="145"/>
      <c r="NJU8" s="145"/>
      <c r="NJV8" s="145"/>
      <c r="NJW8" s="145"/>
      <c r="NJX8" s="145"/>
      <c r="NJY8" s="145"/>
      <c r="NJZ8" s="145"/>
      <c r="NKA8" s="145"/>
      <c r="NKB8" s="145"/>
      <c r="NKC8" s="145"/>
      <c r="NKD8" s="145"/>
      <c r="NKE8" s="145"/>
      <c r="NKF8" s="145"/>
      <c r="NKG8" s="145"/>
      <c r="NKH8" s="145"/>
      <c r="NKI8" s="145"/>
      <c r="NKJ8" s="145"/>
      <c r="NKK8" s="145"/>
      <c r="NKL8" s="145"/>
      <c r="NKM8" s="145"/>
      <c r="NKN8" s="145"/>
      <c r="NKO8" s="145"/>
      <c r="NKP8" s="145"/>
      <c r="NKQ8" s="145"/>
      <c r="NKR8" s="145"/>
      <c r="NKS8" s="145"/>
      <c r="NKT8" s="145"/>
      <c r="NKU8" s="145"/>
      <c r="NKV8" s="145"/>
      <c r="NKW8" s="145"/>
      <c r="NKX8" s="145"/>
      <c r="NKY8" s="145"/>
      <c r="NKZ8" s="145"/>
      <c r="NLA8" s="145"/>
      <c r="NLB8" s="145"/>
      <c r="NLC8" s="145"/>
      <c r="NLD8" s="145"/>
      <c r="NLE8" s="145"/>
      <c r="NLF8" s="145"/>
      <c r="NLG8" s="145"/>
      <c r="NLH8" s="145"/>
      <c r="NLI8" s="145"/>
      <c r="NLJ8" s="145"/>
      <c r="NLK8" s="145"/>
      <c r="NLL8" s="145"/>
      <c r="NLM8" s="145"/>
      <c r="NLN8" s="145"/>
      <c r="NLO8" s="145"/>
      <c r="NLP8" s="145"/>
      <c r="NLQ8" s="145"/>
      <c r="NLR8" s="145"/>
      <c r="NLS8" s="145"/>
      <c r="NLT8" s="145"/>
      <c r="NLU8" s="145"/>
      <c r="NLV8" s="145"/>
      <c r="NLW8" s="145"/>
      <c r="NLX8" s="145"/>
      <c r="NLY8" s="145"/>
      <c r="NLZ8" s="145"/>
      <c r="NMA8" s="145"/>
      <c r="NMB8" s="145"/>
      <c r="NMC8" s="145"/>
      <c r="NMD8" s="145"/>
      <c r="NME8" s="145"/>
      <c r="NMF8" s="145"/>
      <c r="NMG8" s="145"/>
      <c r="NMH8" s="145"/>
      <c r="NMI8" s="145"/>
      <c r="NMJ8" s="145"/>
      <c r="NMK8" s="145"/>
      <c r="NML8" s="145"/>
      <c r="NMM8" s="145"/>
      <c r="NMN8" s="145"/>
      <c r="NMO8" s="145"/>
      <c r="NMP8" s="145"/>
      <c r="NMQ8" s="145"/>
      <c r="NMR8" s="145"/>
      <c r="NMS8" s="145"/>
      <c r="NMT8" s="145"/>
      <c r="NMU8" s="145"/>
      <c r="NMV8" s="145"/>
      <c r="NMW8" s="145"/>
      <c r="NMX8" s="145"/>
      <c r="NMY8" s="145"/>
      <c r="NMZ8" s="145"/>
      <c r="NNA8" s="145"/>
      <c r="NNB8" s="145"/>
      <c r="NNC8" s="145"/>
      <c r="NND8" s="145"/>
      <c r="NNE8" s="145"/>
      <c r="NNF8" s="145"/>
      <c r="NNG8" s="145"/>
      <c r="NNH8" s="145"/>
      <c r="NNI8" s="145"/>
      <c r="NNJ8" s="145"/>
      <c r="NNK8" s="145"/>
      <c r="NNL8" s="145"/>
      <c r="NNM8" s="145"/>
      <c r="NNN8" s="145"/>
      <c r="NNO8" s="145"/>
      <c r="NNP8" s="145"/>
      <c r="NNQ8" s="145"/>
      <c r="NNR8" s="145"/>
      <c r="NNS8" s="145"/>
      <c r="NNT8" s="145"/>
      <c r="NNU8" s="145"/>
      <c r="NNV8" s="145"/>
      <c r="NNW8" s="145"/>
      <c r="NNX8" s="145"/>
      <c r="NNY8" s="145"/>
      <c r="NNZ8" s="145"/>
      <c r="NOA8" s="145"/>
      <c r="NOB8" s="145"/>
      <c r="NOC8" s="145"/>
      <c r="NOD8" s="145"/>
      <c r="NOE8" s="145"/>
      <c r="NOF8" s="145"/>
      <c r="NOG8" s="145"/>
      <c r="NOH8" s="145"/>
      <c r="NOI8" s="145"/>
      <c r="NOJ8" s="145"/>
      <c r="NOK8" s="145"/>
      <c r="NOL8" s="145"/>
      <c r="NOM8" s="145"/>
      <c r="NON8" s="145"/>
      <c r="NOO8" s="145"/>
      <c r="NOP8" s="145"/>
      <c r="NOQ8" s="145"/>
      <c r="NOR8" s="145"/>
      <c r="NOS8" s="145"/>
      <c r="NOT8" s="145"/>
      <c r="NOU8" s="145"/>
      <c r="NOV8" s="145"/>
      <c r="NOW8" s="145"/>
      <c r="NOX8" s="145"/>
      <c r="NOY8" s="145"/>
      <c r="NOZ8" s="145"/>
      <c r="NPA8" s="145"/>
      <c r="NPB8" s="145"/>
      <c r="NPC8" s="145"/>
      <c r="NPD8" s="145"/>
      <c r="NPE8" s="145"/>
      <c r="NPF8" s="145"/>
      <c r="NPG8" s="145"/>
      <c r="NPH8" s="145"/>
      <c r="NPI8" s="145"/>
      <c r="NPJ8" s="145"/>
      <c r="NPK8" s="145"/>
      <c r="NPL8" s="145"/>
      <c r="NPM8" s="145"/>
      <c r="NPN8" s="145"/>
      <c r="NPO8" s="145"/>
      <c r="NPP8" s="145"/>
      <c r="NPQ8" s="145"/>
      <c r="NPR8" s="145"/>
      <c r="NPS8" s="145"/>
      <c r="NPT8" s="145"/>
      <c r="NPU8" s="145"/>
      <c r="NPV8" s="145"/>
      <c r="NPW8" s="145"/>
      <c r="NPX8" s="145"/>
      <c r="NPY8" s="145"/>
      <c r="NPZ8" s="145"/>
      <c r="NQA8" s="145"/>
      <c r="NQB8" s="145"/>
      <c r="NQC8" s="145"/>
      <c r="NQD8" s="145"/>
      <c r="NQE8" s="145"/>
      <c r="NQF8" s="145"/>
      <c r="NQG8" s="145"/>
      <c r="NQH8" s="145"/>
      <c r="NQI8" s="145"/>
      <c r="NQJ8" s="145"/>
      <c r="NQK8" s="145"/>
      <c r="NQL8" s="145"/>
      <c r="NQM8" s="145"/>
      <c r="NQN8" s="145"/>
      <c r="NQO8" s="145"/>
      <c r="NQP8" s="145"/>
      <c r="NQQ8" s="145"/>
      <c r="NQR8" s="145"/>
      <c r="NQS8" s="145"/>
      <c r="NQT8" s="145"/>
      <c r="NQU8" s="145"/>
      <c r="NQV8" s="145"/>
      <c r="NQW8" s="145"/>
      <c r="NQX8" s="145"/>
      <c r="NQY8" s="145"/>
      <c r="NQZ8" s="145"/>
      <c r="NRA8" s="145"/>
      <c r="NRB8" s="145"/>
      <c r="NRC8" s="145"/>
      <c r="NRD8" s="145"/>
      <c r="NRE8" s="145"/>
      <c r="NRF8" s="145"/>
      <c r="NRG8" s="145"/>
      <c r="NRH8" s="145"/>
      <c r="NRI8" s="145"/>
      <c r="NRJ8" s="145"/>
      <c r="NRK8" s="145"/>
      <c r="NRL8" s="145"/>
      <c r="NRM8" s="145"/>
      <c r="NRN8" s="145"/>
      <c r="NRO8" s="145"/>
      <c r="NRP8" s="145"/>
      <c r="NRQ8" s="145"/>
      <c r="NRR8" s="145"/>
      <c r="NRS8" s="145"/>
      <c r="NRT8" s="145"/>
      <c r="NRU8" s="145"/>
      <c r="NRV8" s="145"/>
      <c r="NRW8" s="145"/>
      <c r="NRX8" s="145"/>
      <c r="NRY8" s="145"/>
      <c r="NRZ8" s="145"/>
      <c r="NSA8" s="145"/>
      <c r="NSB8" s="145"/>
      <c r="NSC8" s="145"/>
      <c r="NSD8" s="145"/>
      <c r="NSE8" s="145"/>
      <c r="NSF8" s="145"/>
      <c r="NSG8" s="145"/>
      <c r="NSH8" s="145"/>
      <c r="NSI8" s="145"/>
      <c r="NSJ8" s="145"/>
      <c r="NSK8" s="145"/>
      <c r="NSL8" s="145"/>
      <c r="NSM8" s="145"/>
      <c r="NSN8" s="145"/>
      <c r="NSO8" s="145"/>
      <c r="NSP8" s="145"/>
      <c r="NSQ8" s="145"/>
      <c r="NSR8" s="145"/>
      <c r="NSS8" s="145"/>
      <c r="NST8" s="145"/>
      <c r="NSU8" s="145"/>
      <c r="NSV8" s="145"/>
      <c r="NSW8" s="145"/>
      <c r="NSX8" s="145"/>
      <c r="NSY8" s="145"/>
      <c r="NSZ8" s="145"/>
      <c r="NTA8" s="145"/>
      <c r="NTB8" s="145"/>
      <c r="NTC8" s="145"/>
      <c r="NTD8" s="145"/>
      <c r="NTE8" s="145"/>
      <c r="NTF8" s="145"/>
      <c r="NTG8" s="145"/>
      <c r="NTH8" s="145"/>
      <c r="NTI8" s="145"/>
      <c r="NTJ8" s="145"/>
      <c r="NTK8" s="145"/>
      <c r="NTL8" s="145"/>
      <c r="NTM8" s="145"/>
      <c r="NTN8" s="145"/>
      <c r="NTO8" s="145"/>
      <c r="NTP8" s="145"/>
      <c r="NTQ8" s="145"/>
      <c r="NTR8" s="145"/>
      <c r="NTS8" s="145"/>
      <c r="NTT8" s="145"/>
      <c r="NTU8" s="145"/>
      <c r="NTV8" s="145"/>
      <c r="NTW8" s="145"/>
      <c r="NTX8" s="145"/>
      <c r="NTY8" s="145"/>
      <c r="NTZ8" s="145"/>
      <c r="NUA8" s="145"/>
      <c r="NUB8" s="145"/>
      <c r="NUC8" s="145"/>
      <c r="NUD8" s="145"/>
      <c r="NUE8" s="145"/>
      <c r="NUF8" s="145"/>
      <c r="NUG8" s="145"/>
      <c r="NUH8" s="145"/>
      <c r="NUI8" s="145"/>
      <c r="NUJ8" s="145"/>
      <c r="NUK8" s="145"/>
      <c r="NUL8" s="145"/>
      <c r="NUM8" s="145"/>
      <c r="NUN8" s="145"/>
      <c r="NUO8" s="145"/>
      <c r="NUP8" s="145"/>
      <c r="NUQ8" s="145"/>
      <c r="NUR8" s="145"/>
      <c r="NUS8" s="145"/>
      <c r="NUT8" s="145"/>
      <c r="NUU8" s="145"/>
      <c r="NUV8" s="145"/>
      <c r="NUW8" s="145"/>
      <c r="NUX8" s="145"/>
      <c r="NUY8" s="145"/>
      <c r="NUZ8" s="145"/>
      <c r="NVA8" s="145"/>
      <c r="NVB8" s="145"/>
      <c r="NVC8" s="145"/>
      <c r="NVD8" s="145"/>
      <c r="NVE8" s="145"/>
      <c r="NVF8" s="145"/>
      <c r="NVG8" s="145"/>
      <c r="NVH8" s="145"/>
      <c r="NVI8" s="145"/>
      <c r="NVJ8" s="145"/>
      <c r="NVK8" s="145"/>
      <c r="NVL8" s="145"/>
      <c r="NVM8" s="145"/>
      <c r="NVN8" s="145"/>
      <c r="NVO8" s="145"/>
      <c r="NVP8" s="145"/>
      <c r="NVQ8" s="145"/>
      <c r="NVR8" s="145"/>
      <c r="NVS8" s="145"/>
      <c r="NVT8" s="145"/>
      <c r="NVU8" s="145"/>
      <c r="NVV8" s="145"/>
      <c r="NVW8" s="145"/>
      <c r="NVX8" s="145"/>
      <c r="NVY8" s="145"/>
      <c r="NVZ8" s="145"/>
      <c r="NWA8" s="145"/>
      <c r="NWB8" s="145"/>
      <c r="NWC8" s="145"/>
      <c r="NWD8" s="145"/>
      <c r="NWE8" s="145"/>
      <c r="NWF8" s="145"/>
      <c r="NWG8" s="145"/>
      <c r="NWH8" s="145"/>
      <c r="NWI8" s="145"/>
      <c r="NWJ8" s="145"/>
      <c r="NWK8" s="145"/>
      <c r="NWL8" s="145"/>
      <c r="NWM8" s="145"/>
      <c r="NWN8" s="145"/>
      <c r="NWO8" s="145"/>
      <c r="NWP8" s="145"/>
      <c r="NWQ8" s="145"/>
      <c r="NWR8" s="145"/>
      <c r="NWS8" s="145"/>
      <c r="NWT8" s="145"/>
      <c r="NWU8" s="145"/>
      <c r="NWV8" s="145"/>
      <c r="NWW8" s="145"/>
      <c r="NWX8" s="145"/>
      <c r="NWY8" s="145"/>
      <c r="NWZ8" s="145"/>
      <c r="NXA8" s="145"/>
      <c r="NXB8" s="145"/>
      <c r="NXC8" s="145"/>
      <c r="NXD8" s="145"/>
      <c r="NXE8" s="145"/>
      <c r="NXF8" s="145"/>
      <c r="NXG8" s="145"/>
      <c r="NXH8" s="145"/>
      <c r="NXI8" s="145"/>
      <c r="NXJ8" s="145"/>
      <c r="NXK8" s="145"/>
      <c r="NXL8" s="145"/>
      <c r="NXM8" s="145"/>
      <c r="NXN8" s="145"/>
      <c r="NXO8" s="145"/>
      <c r="NXP8" s="145"/>
      <c r="NXQ8" s="145"/>
      <c r="NXR8" s="145"/>
      <c r="NXS8" s="145"/>
      <c r="NXT8" s="145"/>
      <c r="NXU8" s="145"/>
      <c r="NXV8" s="145"/>
      <c r="NXW8" s="145"/>
      <c r="NXX8" s="145"/>
      <c r="NXY8" s="145"/>
      <c r="NXZ8" s="145"/>
      <c r="NYA8" s="145"/>
      <c r="NYB8" s="145"/>
      <c r="NYC8" s="145"/>
      <c r="NYD8" s="145"/>
      <c r="NYE8" s="145"/>
      <c r="NYF8" s="145"/>
      <c r="NYG8" s="145"/>
      <c r="NYH8" s="145"/>
      <c r="NYI8" s="145"/>
      <c r="NYJ8" s="145"/>
      <c r="NYK8" s="145"/>
      <c r="NYL8" s="145"/>
      <c r="NYM8" s="145"/>
      <c r="NYN8" s="145"/>
      <c r="NYO8" s="145"/>
      <c r="NYP8" s="145"/>
      <c r="NYQ8" s="145"/>
      <c r="NYR8" s="145"/>
      <c r="NYS8" s="145"/>
      <c r="NYT8" s="145"/>
      <c r="NYU8" s="145"/>
      <c r="NYV8" s="145"/>
      <c r="NYW8" s="145"/>
      <c r="NYX8" s="145"/>
      <c r="NYY8" s="145"/>
      <c r="NYZ8" s="145"/>
      <c r="NZA8" s="145"/>
      <c r="NZB8" s="145"/>
      <c r="NZC8" s="145"/>
      <c r="NZD8" s="145"/>
      <c r="NZE8" s="145"/>
      <c r="NZF8" s="145"/>
      <c r="NZG8" s="145"/>
      <c r="NZH8" s="145"/>
      <c r="NZI8" s="145"/>
      <c r="NZJ8" s="145"/>
      <c r="NZK8" s="145"/>
      <c r="NZL8" s="145"/>
      <c r="NZM8" s="145"/>
      <c r="NZN8" s="145"/>
      <c r="NZO8" s="145"/>
      <c r="NZP8" s="145"/>
      <c r="NZQ8" s="145"/>
      <c r="NZR8" s="145"/>
      <c r="NZS8" s="145"/>
      <c r="NZT8" s="145"/>
      <c r="NZU8" s="145"/>
      <c r="NZV8" s="145"/>
      <c r="NZW8" s="145"/>
      <c r="NZX8" s="145"/>
      <c r="NZY8" s="145"/>
      <c r="NZZ8" s="145"/>
      <c r="OAA8" s="145"/>
      <c r="OAB8" s="145"/>
      <c r="OAC8" s="145"/>
      <c r="OAD8" s="145"/>
      <c r="OAE8" s="145"/>
      <c r="OAF8" s="145"/>
      <c r="OAG8" s="145"/>
      <c r="OAH8" s="145"/>
      <c r="OAI8" s="145"/>
      <c r="OAJ8" s="145"/>
      <c r="OAK8" s="145"/>
      <c r="OAL8" s="145"/>
      <c r="OAM8" s="145"/>
      <c r="OAN8" s="145"/>
      <c r="OAO8" s="145"/>
      <c r="OAP8" s="145"/>
      <c r="OAQ8" s="145"/>
      <c r="OAR8" s="145"/>
      <c r="OAS8" s="145"/>
      <c r="OAT8" s="145"/>
      <c r="OAU8" s="145"/>
      <c r="OAV8" s="145"/>
      <c r="OAW8" s="145"/>
      <c r="OAX8" s="145"/>
      <c r="OAY8" s="145"/>
      <c r="OAZ8" s="145"/>
      <c r="OBA8" s="145"/>
      <c r="OBB8" s="145"/>
      <c r="OBC8" s="145"/>
      <c r="OBD8" s="145"/>
      <c r="OBE8" s="145"/>
      <c r="OBF8" s="145"/>
      <c r="OBG8" s="145"/>
      <c r="OBH8" s="145"/>
      <c r="OBI8" s="145"/>
      <c r="OBJ8" s="145"/>
      <c r="OBK8" s="145"/>
      <c r="OBL8" s="145"/>
      <c r="OBM8" s="145"/>
      <c r="OBN8" s="145"/>
      <c r="OBO8" s="145"/>
      <c r="OBP8" s="145"/>
      <c r="OBQ8" s="145"/>
      <c r="OBR8" s="145"/>
      <c r="OBS8" s="145"/>
      <c r="OBT8" s="145"/>
      <c r="OBU8" s="145"/>
      <c r="OBV8" s="145"/>
      <c r="OBW8" s="145"/>
      <c r="OBX8" s="145"/>
      <c r="OBY8" s="145"/>
      <c r="OBZ8" s="145"/>
      <c r="OCA8" s="145"/>
      <c r="OCB8" s="145"/>
      <c r="OCC8" s="145"/>
      <c r="OCD8" s="145"/>
      <c r="OCE8" s="145"/>
      <c r="OCF8" s="145"/>
      <c r="OCG8" s="145"/>
      <c r="OCH8" s="145"/>
      <c r="OCI8" s="145"/>
      <c r="OCJ8" s="145"/>
      <c r="OCK8" s="145"/>
      <c r="OCL8" s="145"/>
      <c r="OCM8" s="145"/>
      <c r="OCN8" s="145"/>
      <c r="OCO8" s="145"/>
      <c r="OCP8" s="145"/>
      <c r="OCQ8" s="145"/>
      <c r="OCR8" s="145"/>
      <c r="OCS8" s="145"/>
      <c r="OCT8" s="145"/>
      <c r="OCU8" s="145"/>
      <c r="OCV8" s="145"/>
      <c r="OCW8" s="145"/>
      <c r="OCX8" s="145"/>
      <c r="OCY8" s="145"/>
      <c r="OCZ8" s="145"/>
      <c r="ODA8" s="145"/>
      <c r="ODB8" s="145"/>
      <c r="ODC8" s="145"/>
      <c r="ODD8" s="145"/>
      <c r="ODE8" s="145"/>
      <c r="ODF8" s="145"/>
      <c r="ODG8" s="145"/>
      <c r="ODH8" s="145"/>
      <c r="ODI8" s="145"/>
      <c r="ODJ8" s="145"/>
      <c r="ODK8" s="145"/>
      <c r="ODL8" s="145"/>
      <c r="ODM8" s="145"/>
      <c r="ODN8" s="145"/>
      <c r="ODO8" s="145"/>
      <c r="ODP8" s="145"/>
      <c r="ODQ8" s="145"/>
      <c r="ODR8" s="145"/>
      <c r="ODS8" s="145"/>
      <c r="ODT8" s="145"/>
      <c r="ODU8" s="145"/>
      <c r="ODV8" s="145"/>
      <c r="ODW8" s="145"/>
      <c r="ODX8" s="145"/>
      <c r="ODY8" s="145"/>
      <c r="ODZ8" s="145"/>
      <c r="OEA8" s="145"/>
      <c r="OEB8" s="145"/>
      <c r="OEC8" s="145"/>
      <c r="OED8" s="145"/>
      <c r="OEE8" s="145"/>
      <c r="OEF8" s="145"/>
      <c r="OEG8" s="145"/>
      <c r="OEH8" s="145"/>
      <c r="OEI8" s="145"/>
      <c r="OEJ8" s="145"/>
      <c r="OEK8" s="145"/>
      <c r="OEL8" s="145"/>
      <c r="OEM8" s="145"/>
      <c r="OEN8" s="145"/>
      <c r="OEO8" s="145"/>
      <c r="OEP8" s="145"/>
      <c r="OEQ8" s="145"/>
      <c r="OER8" s="145"/>
      <c r="OES8" s="145"/>
      <c r="OET8" s="145"/>
      <c r="OEU8" s="145"/>
      <c r="OEV8" s="145"/>
      <c r="OEW8" s="145"/>
      <c r="OEX8" s="145"/>
      <c r="OEY8" s="145"/>
      <c r="OEZ8" s="145"/>
      <c r="OFA8" s="145"/>
      <c r="OFB8" s="145"/>
      <c r="OFC8" s="145"/>
      <c r="OFD8" s="145"/>
      <c r="OFE8" s="145"/>
      <c r="OFF8" s="145"/>
      <c r="OFG8" s="145"/>
      <c r="OFH8" s="145"/>
      <c r="OFI8" s="145"/>
      <c r="OFJ8" s="145"/>
      <c r="OFK8" s="145"/>
      <c r="OFL8" s="145"/>
      <c r="OFM8" s="145"/>
      <c r="OFN8" s="145"/>
      <c r="OFO8" s="145"/>
      <c r="OFP8" s="145"/>
      <c r="OFQ8" s="145"/>
      <c r="OFR8" s="145"/>
      <c r="OFS8" s="145"/>
      <c r="OFT8" s="145"/>
      <c r="OFU8" s="145"/>
      <c r="OFV8" s="145"/>
      <c r="OFW8" s="145"/>
      <c r="OFX8" s="145"/>
      <c r="OFY8" s="145"/>
      <c r="OFZ8" s="145"/>
      <c r="OGA8" s="145"/>
      <c r="OGB8" s="145"/>
      <c r="OGC8" s="145"/>
      <c r="OGD8" s="145"/>
      <c r="OGE8" s="145"/>
      <c r="OGF8" s="145"/>
      <c r="OGG8" s="145"/>
      <c r="OGH8" s="145"/>
      <c r="OGI8" s="145"/>
      <c r="OGJ8" s="145"/>
      <c r="OGK8" s="145"/>
      <c r="OGL8" s="145"/>
      <c r="OGM8" s="145"/>
      <c r="OGN8" s="145"/>
      <c r="OGO8" s="145"/>
      <c r="OGP8" s="145"/>
      <c r="OGQ8" s="145"/>
      <c r="OGR8" s="145"/>
      <c r="OGS8" s="145"/>
      <c r="OGT8" s="145"/>
      <c r="OGU8" s="145"/>
      <c r="OGV8" s="145"/>
      <c r="OGW8" s="145"/>
      <c r="OGX8" s="145"/>
      <c r="OGY8" s="145"/>
      <c r="OGZ8" s="145"/>
      <c r="OHA8" s="145"/>
      <c r="OHB8" s="145"/>
      <c r="OHC8" s="145"/>
      <c r="OHD8" s="145"/>
      <c r="OHE8" s="145"/>
      <c r="OHF8" s="145"/>
      <c r="OHG8" s="145"/>
      <c r="OHH8" s="145"/>
      <c r="OHI8" s="145"/>
      <c r="OHJ8" s="145"/>
      <c r="OHK8" s="145"/>
      <c r="OHL8" s="145"/>
      <c r="OHM8" s="145"/>
      <c r="OHN8" s="145"/>
      <c r="OHO8" s="145"/>
      <c r="OHP8" s="145"/>
      <c r="OHQ8" s="145"/>
      <c r="OHR8" s="145"/>
      <c r="OHS8" s="145"/>
      <c r="OHT8" s="145"/>
      <c r="OHU8" s="145"/>
      <c r="OHV8" s="145"/>
      <c r="OHW8" s="145"/>
      <c r="OHX8" s="145"/>
      <c r="OHY8" s="145"/>
      <c r="OHZ8" s="145"/>
      <c r="OIA8" s="145"/>
      <c r="OIB8" s="145"/>
      <c r="OIC8" s="145"/>
      <c r="OID8" s="145"/>
      <c r="OIE8" s="145"/>
      <c r="OIF8" s="145"/>
      <c r="OIG8" s="145"/>
      <c r="OIH8" s="145"/>
      <c r="OII8" s="145"/>
      <c r="OIJ8" s="145"/>
      <c r="OIK8" s="145"/>
      <c r="OIL8" s="145"/>
      <c r="OIM8" s="145"/>
      <c r="OIN8" s="145"/>
      <c r="OIO8" s="145"/>
      <c r="OIP8" s="145"/>
      <c r="OIQ8" s="145"/>
      <c r="OIR8" s="145"/>
      <c r="OIS8" s="145"/>
      <c r="OIT8" s="145"/>
      <c r="OIU8" s="145"/>
      <c r="OIV8" s="145"/>
      <c r="OIW8" s="145"/>
      <c r="OIX8" s="145"/>
      <c r="OIY8" s="145"/>
      <c r="OIZ8" s="145"/>
      <c r="OJA8" s="145"/>
      <c r="OJB8" s="145"/>
      <c r="OJC8" s="145"/>
      <c r="OJD8" s="145"/>
      <c r="OJE8" s="145"/>
      <c r="OJF8" s="145"/>
      <c r="OJG8" s="145"/>
      <c r="OJH8" s="145"/>
      <c r="OJI8" s="145"/>
      <c r="OJJ8" s="145"/>
      <c r="OJK8" s="145"/>
      <c r="OJL8" s="145"/>
      <c r="OJM8" s="145"/>
      <c r="OJN8" s="145"/>
      <c r="OJO8" s="145"/>
      <c r="OJP8" s="145"/>
      <c r="OJQ8" s="145"/>
      <c r="OJR8" s="145"/>
      <c r="OJS8" s="145"/>
      <c r="OJT8" s="145"/>
      <c r="OJU8" s="145"/>
      <c r="OJV8" s="145"/>
      <c r="OJW8" s="145"/>
      <c r="OJX8" s="145"/>
      <c r="OJY8" s="145"/>
      <c r="OJZ8" s="145"/>
      <c r="OKA8" s="145"/>
      <c r="OKB8" s="145"/>
      <c r="OKC8" s="145"/>
      <c r="OKD8" s="145"/>
      <c r="OKE8" s="145"/>
      <c r="OKF8" s="145"/>
      <c r="OKG8" s="145"/>
      <c r="OKH8" s="145"/>
      <c r="OKI8" s="145"/>
      <c r="OKJ8" s="145"/>
      <c r="OKK8" s="145"/>
      <c r="OKL8" s="145"/>
      <c r="OKM8" s="145"/>
      <c r="OKN8" s="145"/>
      <c r="OKO8" s="145"/>
      <c r="OKP8" s="145"/>
      <c r="OKQ8" s="145"/>
      <c r="OKR8" s="145"/>
      <c r="OKS8" s="145"/>
      <c r="OKT8" s="145"/>
      <c r="OKU8" s="145"/>
      <c r="OKV8" s="145"/>
      <c r="OKW8" s="145"/>
      <c r="OKX8" s="145"/>
      <c r="OKY8" s="145"/>
      <c r="OKZ8" s="145"/>
      <c r="OLA8" s="145"/>
      <c r="OLB8" s="145"/>
      <c r="OLC8" s="145"/>
      <c r="OLD8" s="145"/>
      <c r="OLE8" s="145"/>
      <c r="OLF8" s="145"/>
      <c r="OLG8" s="145"/>
      <c r="OLH8" s="145"/>
      <c r="OLI8" s="145"/>
      <c r="OLJ8" s="145"/>
      <c r="OLK8" s="145"/>
      <c r="OLL8" s="145"/>
      <c r="OLM8" s="145"/>
      <c r="OLN8" s="145"/>
      <c r="OLO8" s="145"/>
      <c r="OLP8" s="145"/>
      <c r="OLQ8" s="145"/>
      <c r="OLR8" s="145"/>
      <c r="OLS8" s="145"/>
      <c r="OLT8" s="145"/>
      <c r="OLU8" s="145"/>
      <c r="OLV8" s="145"/>
      <c r="OLW8" s="145"/>
      <c r="OLX8" s="145"/>
      <c r="OLY8" s="145"/>
      <c r="OLZ8" s="145"/>
      <c r="OMA8" s="145"/>
      <c r="OMB8" s="145"/>
      <c r="OMC8" s="145"/>
      <c r="OMD8" s="145"/>
      <c r="OME8" s="145"/>
      <c r="OMF8" s="145"/>
      <c r="OMG8" s="145"/>
      <c r="OMH8" s="145"/>
      <c r="OMI8" s="145"/>
      <c r="OMJ8" s="145"/>
      <c r="OMK8" s="145"/>
      <c r="OML8" s="145"/>
      <c r="OMM8" s="145"/>
      <c r="OMN8" s="145"/>
      <c r="OMO8" s="145"/>
      <c r="OMP8" s="145"/>
      <c r="OMQ8" s="145"/>
      <c r="OMR8" s="145"/>
      <c r="OMS8" s="145"/>
      <c r="OMT8" s="145"/>
      <c r="OMU8" s="145"/>
      <c r="OMV8" s="145"/>
      <c r="OMW8" s="145"/>
      <c r="OMX8" s="145"/>
      <c r="OMY8" s="145"/>
      <c r="OMZ8" s="145"/>
      <c r="ONA8" s="145"/>
      <c r="ONB8" s="145"/>
      <c r="ONC8" s="145"/>
      <c r="OND8" s="145"/>
      <c r="ONE8" s="145"/>
      <c r="ONF8" s="145"/>
      <c r="ONG8" s="145"/>
      <c r="ONH8" s="145"/>
      <c r="ONI8" s="145"/>
      <c r="ONJ8" s="145"/>
      <c r="ONK8" s="145"/>
      <c r="ONL8" s="145"/>
      <c r="ONM8" s="145"/>
      <c r="ONN8" s="145"/>
      <c r="ONO8" s="145"/>
      <c r="ONP8" s="145"/>
      <c r="ONQ8" s="145"/>
      <c r="ONR8" s="145"/>
      <c r="ONS8" s="145"/>
      <c r="ONT8" s="145"/>
      <c r="ONU8" s="145"/>
      <c r="ONV8" s="145"/>
      <c r="ONW8" s="145"/>
      <c r="ONX8" s="145"/>
      <c r="ONY8" s="145"/>
      <c r="ONZ8" s="145"/>
      <c r="OOA8" s="145"/>
      <c r="OOB8" s="145"/>
      <c r="OOC8" s="145"/>
      <c r="OOD8" s="145"/>
      <c r="OOE8" s="145"/>
      <c r="OOF8" s="145"/>
      <c r="OOG8" s="145"/>
      <c r="OOH8" s="145"/>
      <c r="OOI8" s="145"/>
      <c r="OOJ8" s="145"/>
      <c r="OOK8" s="145"/>
      <c r="OOL8" s="145"/>
      <c r="OOM8" s="145"/>
      <c r="OON8" s="145"/>
      <c r="OOO8" s="145"/>
      <c r="OOP8" s="145"/>
      <c r="OOQ8" s="145"/>
      <c r="OOR8" s="145"/>
      <c r="OOS8" s="145"/>
      <c r="OOT8" s="145"/>
      <c r="OOU8" s="145"/>
      <c r="OOV8" s="145"/>
      <c r="OOW8" s="145"/>
      <c r="OOX8" s="145"/>
      <c r="OOY8" s="145"/>
      <c r="OOZ8" s="145"/>
      <c r="OPA8" s="145"/>
      <c r="OPB8" s="145"/>
      <c r="OPC8" s="145"/>
      <c r="OPD8" s="145"/>
      <c r="OPE8" s="145"/>
      <c r="OPF8" s="145"/>
      <c r="OPG8" s="145"/>
      <c r="OPH8" s="145"/>
      <c r="OPI8" s="145"/>
      <c r="OPJ8" s="145"/>
      <c r="OPK8" s="145"/>
      <c r="OPL8" s="145"/>
      <c r="OPM8" s="145"/>
      <c r="OPN8" s="145"/>
      <c r="OPO8" s="145"/>
      <c r="OPP8" s="145"/>
      <c r="OPQ8" s="145"/>
      <c r="OPR8" s="145"/>
      <c r="OPS8" s="145"/>
      <c r="OPT8" s="145"/>
      <c r="OPU8" s="145"/>
      <c r="OPV8" s="145"/>
      <c r="OPW8" s="145"/>
      <c r="OPX8" s="145"/>
      <c r="OPY8" s="145"/>
      <c r="OPZ8" s="145"/>
      <c r="OQA8" s="145"/>
      <c r="OQB8" s="145"/>
      <c r="OQC8" s="145"/>
      <c r="OQD8" s="145"/>
      <c r="OQE8" s="145"/>
      <c r="OQF8" s="145"/>
      <c r="OQG8" s="145"/>
      <c r="OQH8" s="145"/>
      <c r="OQI8" s="145"/>
      <c r="OQJ8" s="145"/>
      <c r="OQK8" s="145"/>
      <c r="OQL8" s="145"/>
      <c r="OQM8" s="145"/>
      <c r="OQN8" s="145"/>
      <c r="OQO8" s="145"/>
      <c r="OQP8" s="145"/>
      <c r="OQQ8" s="145"/>
      <c r="OQR8" s="145"/>
      <c r="OQS8" s="145"/>
      <c r="OQT8" s="145"/>
      <c r="OQU8" s="145"/>
      <c r="OQV8" s="145"/>
      <c r="OQW8" s="145"/>
      <c r="OQX8" s="145"/>
      <c r="OQY8" s="145"/>
      <c r="OQZ8" s="145"/>
      <c r="ORA8" s="145"/>
      <c r="ORB8" s="145"/>
      <c r="ORC8" s="145"/>
      <c r="ORD8" s="145"/>
      <c r="ORE8" s="145"/>
      <c r="ORF8" s="145"/>
      <c r="ORG8" s="145"/>
      <c r="ORH8" s="145"/>
      <c r="ORI8" s="145"/>
      <c r="ORJ8" s="145"/>
      <c r="ORK8" s="145"/>
      <c r="ORL8" s="145"/>
      <c r="ORM8" s="145"/>
      <c r="ORN8" s="145"/>
      <c r="ORO8" s="145"/>
      <c r="ORP8" s="145"/>
      <c r="ORQ8" s="145"/>
      <c r="ORR8" s="145"/>
      <c r="ORS8" s="145"/>
      <c r="ORT8" s="145"/>
      <c r="ORU8" s="145"/>
      <c r="ORV8" s="145"/>
      <c r="ORW8" s="145"/>
      <c r="ORX8" s="145"/>
      <c r="ORY8" s="145"/>
      <c r="ORZ8" s="145"/>
      <c r="OSA8" s="145"/>
      <c r="OSB8" s="145"/>
      <c r="OSC8" s="145"/>
      <c r="OSD8" s="145"/>
      <c r="OSE8" s="145"/>
      <c r="OSF8" s="145"/>
      <c r="OSG8" s="145"/>
      <c r="OSH8" s="145"/>
      <c r="OSI8" s="145"/>
      <c r="OSJ8" s="145"/>
      <c r="OSK8" s="145"/>
      <c r="OSL8" s="145"/>
      <c r="OSM8" s="145"/>
      <c r="OSN8" s="145"/>
      <c r="OSO8" s="145"/>
      <c r="OSP8" s="145"/>
      <c r="OSQ8" s="145"/>
      <c r="OSR8" s="145"/>
      <c r="OSS8" s="145"/>
      <c r="OST8" s="145"/>
      <c r="OSU8" s="145"/>
      <c r="OSV8" s="145"/>
      <c r="OSW8" s="145"/>
      <c r="OSX8" s="145"/>
      <c r="OSY8" s="145"/>
      <c r="OSZ8" s="145"/>
      <c r="OTA8" s="145"/>
      <c r="OTB8" s="145"/>
      <c r="OTC8" s="145"/>
      <c r="OTD8" s="145"/>
      <c r="OTE8" s="145"/>
      <c r="OTF8" s="145"/>
      <c r="OTG8" s="145"/>
      <c r="OTH8" s="145"/>
      <c r="OTI8" s="145"/>
      <c r="OTJ8" s="145"/>
      <c r="OTK8" s="145"/>
      <c r="OTL8" s="145"/>
      <c r="OTM8" s="145"/>
      <c r="OTN8" s="145"/>
      <c r="OTO8" s="145"/>
      <c r="OTP8" s="145"/>
      <c r="OTQ8" s="145"/>
      <c r="OTR8" s="145"/>
      <c r="OTS8" s="145"/>
      <c r="OTT8" s="145"/>
      <c r="OTU8" s="145"/>
      <c r="OTV8" s="145"/>
      <c r="OTW8" s="145"/>
      <c r="OTX8" s="145"/>
      <c r="OTY8" s="145"/>
      <c r="OTZ8" s="145"/>
      <c r="OUA8" s="145"/>
      <c r="OUB8" s="145"/>
      <c r="OUC8" s="145"/>
      <c r="OUD8" s="145"/>
      <c r="OUE8" s="145"/>
      <c r="OUF8" s="145"/>
      <c r="OUG8" s="145"/>
      <c r="OUH8" s="145"/>
      <c r="OUI8" s="145"/>
      <c r="OUJ8" s="145"/>
      <c r="OUK8" s="145"/>
      <c r="OUL8" s="145"/>
      <c r="OUM8" s="145"/>
      <c r="OUN8" s="145"/>
      <c r="OUO8" s="145"/>
      <c r="OUP8" s="145"/>
      <c r="OUQ8" s="145"/>
      <c r="OUR8" s="145"/>
      <c r="OUS8" s="145"/>
      <c r="OUT8" s="145"/>
      <c r="OUU8" s="145"/>
      <c r="OUV8" s="145"/>
      <c r="OUW8" s="145"/>
      <c r="OUX8" s="145"/>
      <c r="OUY8" s="145"/>
      <c r="OUZ8" s="145"/>
      <c r="OVA8" s="145"/>
      <c r="OVB8" s="145"/>
      <c r="OVC8" s="145"/>
      <c r="OVD8" s="145"/>
      <c r="OVE8" s="145"/>
      <c r="OVF8" s="145"/>
      <c r="OVG8" s="145"/>
      <c r="OVH8" s="145"/>
      <c r="OVI8" s="145"/>
      <c r="OVJ8" s="145"/>
      <c r="OVK8" s="145"/>
      <c r="OVL8" s="145"/>
      <c r="OVM8" s="145"/>
      <c r="OVN8" s="145"/>
      <c r="OVO8" s="145"/>
      <c r="OVP8" s="145"/>
      <c r="OVQ8" s="145"/>
      <c r="OVR8" s="145"/>
      <c r="OVS8" s="145"/>
      <c r="OVT8" s="145"/>
      <c r="OVU8" s="145"/>
      <c r="OVV8" s="145"/>
      <c r="OVW8" s="145"/>
      <c r="OVX8" s="145"/>
      <c r="OVY8" s="145"/>
      <c r="OVZ8" s="145"/>
      <c r="OWA8" s="145"/>
      <c r="OWB8" s="145"/>
      <c r="OWC8" s="145"/>
      <c r="OWD8" s="145"/>
      <c r="OWE8" s="145"/>
      <c r="OWF8" s="145"/>
      <c r="OWG8" s="145"/>
      <c r="OWH8" s="145"/>
      <c r="OWI8" s="145"/>
      <c r="OWJ8" s="145"/>
      <c r="OWK8" s="145"/>
      <c r="OWL8" s="145"/>
      <c r="OWM8" s="145"/>
      <c r="OWN8" s="145"/>
      <c r="OWO8" s="145"/>
      <c r="OWP8" s="145"/>
      <c r="OWQ8" s="145"/>
      <c r="OWR8" s="145"/>
      <c r="OWS8" s="145"/>
      <c r="OWT8" s="145"/>
      <c r="OWU8" s="145"/>
      <c r="OWV8" s="145"/>
      <c r="OWW8" s="145"/>
      <c r="OWX8" s="145"/>
      <c r="OWY8" s="145"/>
      <c r="OWZ8" s="145"/>
      <c r="OXA8" s="145"/>
      <c r="OXB8" s="145"/>
      <c r="OXC8" s="145"/>
      <c r="OXD8" s="145"/>
      <c r="OXE8" s="145"/>
      <c r="OXF8" s="145"/>
      <c r="OXG8" s="145"/>
      <c r="OXH8" s="145"/>
      <c r="OXI8" s="145"/>
      <c r="OXJ8" s="145"/>
      <c r="OXK8" s="145"/>
      <c r="OXL8" s="145"/>
      <c r="OXM8" s="145"/>
      <c r="OXN8" s="145"/>
      <c r="OXO8" s="145"/>
      <c r="OXP8" s="145"/>
      <c r="OXQ8" s="145"/>
      <c r="OXR8" s="145"/>
      <c r="OXS8" s="145"/>
      <c r="OXT8" s="145"/>
      <c r="OXU8" s="145"/>
      <c r="OXV8" s="145"/>
      <c r="OXW8" s="145"/>
      <c r="OXX8" s="145"/>
      <c r="OXY8" s="145"/>
      <c r="OXZ8" s="145"/>
      <c r="OYA8" s="145"/>
      <c r="OYB8" s="145"/>
      <c r="OYC8" s="145"/>
      <c r="OYD8" s="145"/>
      <c r="OYE8" s="145"/>
      <c r="OYF8" s="145"/>
      <c r="OYG8" s="145"/>
      <c r="OYH8" s="145"/>
      <c r="OYI8" s="145"/>
      <c r="OYJ8" s="145"/>
      <c r="OYK8" s="145"/>
      <c r="OYL8" s="145"/>
      <c r="OYM8" s="145"/>
      <c r="OYN8" s="145"/>
      <c r="OYO8" s="145"/>
      <c r="OYP8" s="145"/>
      <c r="OYQ8" s="145"/>
      <c r="OYR8" s="145"/>
      <c r="OYS8" s="145"/>
      <c r="OYT8" s="145"/>
      <c r="OYU8" s="145"/>
      <c r="OYV8" s="145"/>
      <c r="OYW8" s="145"/>
      <c r="OYX8" s="145"/>
      <c r="OYY8" s="145"/>
      <c r="OYZ8" s="145"/>
      <c r="OZA8" s="145"/>
      <c r="OZB8" s="145"/>
      <c r="OZC8" s="145"/>
      <c r="OZD8" s="145"/>
      <c r="OZE8" s="145"/>
      <c r="OZF8" s="145"/>
      <c r="OZG8" s="145"/>
      <c r="OZH8" s="145"/>
      <c r="OZI8" s="145"/>
      <c r="OZJ8" s="145"/>
      <c r="OZK8" s="145"/>
      <c r="OZL8" s="145"/>
      <c r="OZM8" s="145"/>
      <c r="OZN8" s="145"/>
      <c r="OZO8" s="145"/>
      <c r="OZP8" s="145"/>
      <c r="OZQ8" s="145"/>
      <c r="OZR8" s="145"/>
      <c r="OZS8" s="145"/>
      <c r="OZT8" s="145"/>
      <c r="OZU8" s="145"/>
      <c r="OZV8" s="145"/>
      <c r="OZW8" s="145"/>
      <c r="OZX8" s="145"/>
      <c r="OZY8" s="145"/>
      <c r="OZZ8" s="145"/>
      <c r="PAA8" s="145"/>
      <c r="PAB8" s="145"/>
      <c r="PAC8" s="145"/>
      <c r="PAD8" s="145"/>
      <c r="PAE8" s="145"/>
      <c r="PAF8" s="145"/>
      <c r="PAG8" s="145"/>
      <c r="PAH8" s="145"/>
      <c r="PAI8" s="145"/>
      <c r="PAJ8" s="145"/>
      <c r="PAK8" s="145"/>
      <c r="PAL8" s="145"/>
      <c r="PAM8" s="145"/>
      <c r="PAN8" s="145"/>
      <c r="PAO8" s="145"/>
      <c r="PAP8" s="145"/>
      <c r="PAQ8" s="145"/>
      <c r="PAR8" s="145"/>
      <c r="PAS8" s="145"/>
      <c r="PAT8" s="145"/>
      <c r="PAU8" s="145"/>
      <c r="PAV8" s="145"/>
      <c r="PAW8" s="145"/>
      <c r="PAX8" s="145"/>
      <c r="PAY8" s="145"/>
      <c r="PAZ8" s="145"/>
      <c r="PBA8" s="145"/>
      <c r="PBB8" s="145"/>
      <c r="PBC8" s="145"/>
      <c r="PBD8" s="145"/>
      <c r="PBE8" s="145"/>
      <c r="PBF8" s="145"/>
      <c r="PBG8" s="145"/>
      <c r="PBH8" s="145"/>
      <c r="PBI8" s="145"/>
      <c r="PBJ8" s="145"/>
      <c r="PBK8" s="145"/>
      <c r="PBL8" s="145"/>
      <c r="PBM8" s="145"/>
      <c r="PBN8" s="145"/>
      <c r="PBO8" s="145"/>
      <c r="PBP8" s="145"/>
      <c r="PBQ8" s="145"/>
      <c r="PBR8" s="145"/>
      <c r="PBS8" s="145"/>
      <c r="PBT8" s="145"/>
      <c r="PBU8" s="145"/>
      <c r="PBV8" s="145"/>
      <c r="PBW8" s="145"/>
      <c r="PBX8" s="145"/>
      <c r="PBY8" s="145"/>
      <c r="PBZ8" s="145"/>
      <c r="PCA8" s="145"/>
      <c r="PCB8" s="145"/>
      <c r="PCC8" s="145"/>
      <c r="PCD8" s="145"/>
      <c r="PCE8" s="145"/>
      <c r="PCF8" s="145"/>
      <c r="PCG8" s="145"/>
      <c r="PCH8" s="145"/>
      <c r="PCI8" s="145"/>
      <c r="PCJ8" s="145"/>
      <c r="PCK8" s="145"/>
      <c r="PCL8" s="145"/>
      <c r="PCM8" s="145"/>
      <c r="PCN8" s="145"/>
      <c r="PCO8" s="145"/>
      <c r="PCP8" s="145"/>
      <c r="PCQ8" s="145"/>
      <c r="PCR8" s="145"/>
      <c r="PCS8" s="145"/>
      <c r="PCT8" s="145"/>
      <c r="PCU8" s="145"/>
      <c r="PCV8" s="145"/>
      <c r="PCW8" s="145"/>
      <c r="PCX8" s="145"/>
      <c r="PCY8" s="145"/>
      <c r="PCZ8" s="145"/>
      <c r="PDA8" s="145"/>
      <c r="PDB8" s="145"/>
      <c r="PDC8" s="145"/>
      <c r="PDD8" s="145"/>
      <c r="PDE8" s="145"/>
      <c r="PDF8" s="145"/>
      <c r="PDG8" s="145"/>
      <c r="PDH8" s="145"/>
      <c r="PDI8" s="145"/>
      <c r="PDJ8" s="145"/>
      <c r="PDK8" s="145"/>
      <c r="PDL8" s="145"/>
      <c r="PDM8" s="145"/>
      <c r="PDN8" s="145"/>
      <c r="PDO8" s="145"/>
      <c r="PDP8" s="145"/>
      <c r="PDQ8" s="145"/>
      <c r="PDR8" s="145"/>
      <c r="PDS8" s="145"/>
      <c r="PDT8" s="145"/>
      <c r="PDU8" s="145"/>
      <c r="PDV8" s="145"/>
      <c r="PDW8" s="145"/>
      <c r="PDX8" s="145"/>
      <c r="PDY8" s="145"/>
      <c r="PDZ8" s="145"/>
      <c r="PEA8" s="145"/>
      <c r="PEB8" s="145"/>
      <c r="PEC8" s="145"/>
      <c r="PED8" s="145"/>
      <c r="PEE8" s="145"/>
      <c r="PEF8" s="145"/>
      <c r="PEG8" s="145"/>
      <c r="PEH8" s="145"/>
      <c r="PEI8" s="145"/>
      <c r="PEJ8" s="145"/>
      <c r="PEK8" s="145"/>
      <c r="PEL8" s="145"/>
      <c r="PEM8" s="145"/>
      <c r="PEN8" s="145"/>
      <c r="PEO8" s="145"/>
      <c r="PEP8" s="145"/>
      <c r="PEQ8" s="145"/>
      <c r="PER8" s="145"/>
      <c r="PES8" s="145"/>
      <c r="PET8" s="145"/>
      <c r="PEU8" s="145"/>
      <c r="PEV8" s="145"/>
      <c r="PEW8" s="145"/>
      <c r="PEX8" s="145"/>
      <c r="PEY8" s="145"/>
      <c r="PEZ8" s="145"/>
      <c r="PFA8" s="145"/>
      <c r="PFB8" s="145"/>
      <c r="PFC8" s="145"/>
      <c r="PFD8" s="145"/>
      <c r="PFE8" s="145"/>
      <c r="PFF8" s="145"/>
      <c r="PFG8" s="145"/>
      <c r="PFH8" s="145"/>
      <c r="PFI8" s="145"/>
      <c r="PFJ8" s="145"/>
      <c r="PFK8" s="145"/>
      <c r="PFL8" s="145"/>
      <c r="PFM8" s="145"/>
      <c r="PFN8" s="145"/>
      <c r="PFO8" s="145"/>
      <c r="PFP8" s="145"/>
      <c r="PFQ8" s="145"/>
      <c r="PFR8" s="145"/>
      <c r="PFS8" s="145"/>
      <c r="PFT8" s="145"/>
      <c r="PFU8" s="145"/>
      <c r="PFV8" s="145"/>
      <c r="PFW8" s="145"/>
      <c r="PFX8" s="145"/>
      <c r="PFY8" s="145"/>
      <c r="PFZ8" s="145"/>
      <c r="PGA8" s="145"/>
      <c r="PGB8" s="145"/>
      <c r="PGC8" s="145"/>
      <c r="PGD8" s="145"/>
      <c r="PGE8" s="145"/>
      <c r="PGF8" s="145"/>
      <c r="PGG8" s="145"/>
      <c r="PGH8" s="145"/>
      <c r="PGI8" s="145"/>
      <c r="PGJ8" s="145"/>
      <c r="PGK8" s="145"/>
      <c r="PGL8" s="145"/>
      <c r="PGM8" s="145"/>
      <c r="PGN8" s="145"/>
      <c r="PGO8" s="145"/>
      <c r="PGP8" s="145"/>
      <c r="PGQ8" s="145"/>
      <c r="PGR8" s="145"/>
      <c r="PGS8" s="145"/>
      <c r="PGT8" s="145"/>
      <c r="PGU8" s="145"/>
      <c r="PGV8" s="145"/>
      <c r="PGW8" s="145"/>
      <c r="PGX8" s="145"/>
      <c r="PGY8" s="145"/>
      <c r="PGZ8" s="145"/>
      <c r="PHA8" s="145"/>
      <c r="PHB8" s="145"/>
      <c r="PHC8" s="145"/>
      <c r="PHD8" s="145"/>
      <c r="PHE8" s="145"/>
      <c r="PHF8" s="145"/>
      <c r="PHG8" s="145"/>
      <c r="PHH8" s="145"/>
      <c r="PHI8" s="145"/>
      <c r="PHJ8" s="145"/>
      <c r="PHK8" s="145"/>
      <c r="PHL8" s="145"/>
      <c r="PHM8" s="145"/>
      <c r="PHN8" s="145"/>
      <c r="PHO8" s="145"/>
      <c r="PHP8" s="145"/>
      <c r="PHQ8" s="145"/>
      <c r="PHR8" s="145"/>
      <c r="PHS8" s="145"/>
      <c r="PHT8" s="145"/>
      <c r="PHU8" s="145"/>
      <c r="PHV8" s="145"/>
      <c r="PHW8" s="145"/>
      <c r="PHX8" s="145"/>
      <c r="PHY8" s="145"/>
      <c r="PHZ8" s="145"/>
      <c r="PIA8" s="145"/>
      <c r="PIB8" s="145"/>
      <c r="PIC8" s="145"/>
      <c r="PID8" s="145"/>
      <c r="PIE8" s="145"/>
      <c r="PIF8" s="145"/>
      <c r="PIG8" s="145"/>
      <c r="PIH8" s="145"/>
      <c r="PII8" s="145"/>
      <c r="PIJ8" s="145"/>
      <c r="PIK8" s="145"/>
      <c r="PIL8" s="145"/>
      <c r="PIM8" s="145"/>
      <c r="PIN8" s="145"/>
      <c r="PIO8" s="145"/>
      <c r="PIP8" s="145"/>
      <c r="PIQ8" s="145"/>
      <c r="PIR8" s="145"/>
      <c r="PIS8" s="145"/>
      <c r="PIT8" s="145"/>
      <c r="PIU8" s="145"/>
      <c r="PIV8" s="145"/>
      <c r="PIW8" s="145"/>
      <c r="PIX8" s="145"/>
      <c r="PIY8" s="145"/>
      <c r="PIZ8" s="145"/>
      <c r="PJA8" s="145"/>
      <c r="PJB8" s="145"/>
      <c r="PJC8" s="145"/>
      <c r="PJD8" s="145"/>
      <c r="PJE8" s="145"/>
      <c r="PJF8" s="145"/>
      <c r="PJG8" s="145"/>
      <c r="PJH8" s="145"/>
      <c r="PJI8" s="145"/>
      <c r="PJJ8" s="145"/>
      <c r="PJK8" s="145"/>
      <c r="PJL8" s="145"/>
      <c r="PJM8" s="145"/>
      <c r="PJN8" s="145"/>
      <c r="PJO8" s="145"/>
      <c r="PJP8" s="145"/>
      <c r="PJQ8" s="145"/>
      <c r="PJR8" s="145"/>
      <c r="PJS8" s="145"/>
      <c r="PJT8" s="145"/>
      <c r="PJU8" s="145"/>
      <c r="PJV8" s="145"/>
      <c r="PJW8" s="145"/>
      <c r="PJX8" s="145"/>
      <c r="PJY8" s="145"/>
      <c r="PJZ8" s="145"/>
      <c r="PKA8" s="145"/>
      <c r="PKB8" s="145"/>
      <c r="PKC8" s="145"/>
      <c r="PKD8" s="145"/>
      <c r="PKE8" s="145"/>
      <c r="PKF8" s="145"/>
      <c r="PKG8" s="145"/>
      <c r="PKH8" s="145"/>
      <c r="PKI8" s="145"/>
      <c r="PKJ8" s="145"/>
      <c r="PKK8" s="145"/>
      <c r="PKL8" s="145"/>
      <c r="PKM8" s="145"/>
      <c r="PKN8" s="145"/>
      <c r="PKO8" s="145"/>
      <c r="PKP8" s="145"/>
      <c r="PKQ8" s="145"/>
      <c r="PKR8" s="145"/>
      <c r="PKS8" s="145"/>
      <c r="PKT8" s="145"/>
      <c r="PKU8" s="145"/>
      <c r="PKV8" s="145"/>
      <c r="PKW8" s="145"/>
      <c r="PKX8" s="145"/>
      <c r="PKY8" s="145"/>
      <c r="PKZ8" s="145"/>
      <c r="PLA8" s="145"/>
      <c r="PLB8" s="145"/>
      <c r="PLC8" s="145"/>
      <c r="PLD8" s="145"/>
      <c r="PLE8" s="145"/>
      <c r="PLF8" s="145"/>
      <c r="PLG8" s="145"/>
      <c r="PLH8" s="145"/>
      <c r="PLI8" s="145"/>
      <c r="PLJ8" s="145"/>
      <c r="PLK8" s="145"/>
      <c r="PLL8" s="145"/>
      <c r="PLM8" s="145"/>
      <c r="PLN8" s="145"/>
      <c r="PLO8" s="145"/>
      <c r="PLP8" s="145"/>
      <c r="PLQ8" s="145"/>
      <c r="PLR8" s="145"/>
      <c r="PLS8" s="145"/>
      <c r="PLT8" s="145"/>
      <c r="PLU8" s="145"/>
      <c r="PLV8" s="145"/>
      <c r="PLW8" s="145"/>
      <c r="PLX8" s="145"/>
      <c r="PLY8" s="145"/>
      <c r="PLZ8" s="145"/>
      <c r="PMA8" s="145"/>
      <c r="PMB8" s="145"/>
      <c r="PMC8" s="145"/>
      <c r="PMD8" s="145"/>
      <c r="PME8" s="145"/>
      <c r="PMF8" s="145"/>
      <c r="PMG8" s="145"/>
      <c r="PMH8" s="145"/>
      <c r="PMI8" s="145"/>
      <c r="PMJ8" s="145"/>
      <c r="PMK8" s="145"/>
      <c r="PML8" s="145"/>
      <c r="PMM8" s="145"/>
      <c r="PMN8" s="145"/>
      <c r="PMO8" s="145"/>
      <c r="PMP8" s="145"/>
      <c r="PMQ8" s="145"/>
      <c r="PMR8" s="145"/>
      <c r="PMS8" s="145"/>
      <c r="PMT8" s="145"/>
      <c r="PMU8" s="145"/>
      <c r="PMV8" s="145"/>
      <c r="PMW8" s="145"/>
      <c r="PMX8" s="145"/>
      <c r="PMY8" s="145"/>
      <c r="PMZ8" s="145"/>
      <c r="PNA8" s="145"/>
      <c r="PNB8" s="145"/>
      <c r="PNC8" s="145"/>
      <c r="PND8" s="145"/>
      <c r="PNE8" s="145"/>
      <c r="PNF8" s="145"/>
      <c r="PNG8" s="145"/>
      <c r="PNH8" s="145"/>
      <c r="PNI8" s="145"/>
      <c r="PNJ8" s="145"/>
      <c r="PNK8" s="145"/>
      <c r="PNL8" s="145"/>
      <c r="PNM8" s="145"/>
      <c r="PNN8" s="145"/>
      <c r="PNO8" s="145"/>
      <c r="PNP8" s="145"/>
      <c r="PNQ8" s="145"/>
      <c r="PNR8" s="145"/>
      <c r="PNS8" s="145"/>
      <c r="PNT8" s="145"/>
      <c r="PNU8" s="145"/>
      <c r="PNV8" s="145"/>
      <c r="PNW8" s="145"/>
      <c r="PNX8" s="145"/>
      <c r="PNY8" s="145"/>
      <c r="PNZ8" s="145"/>
      <c r="POA8" s="145"/>
      <c r="POB8" s="145"/>
      <c r="POC8" s="145"/>
      <c r="POD8" s="145"/>
      <c r="POE8" s="145"/>
      <c r="POF8" s="145"/>
      <c r="POG8" s="145"/>
      <c r="POH8" s="145"/>
      <c r="POI8" s="145"/>
      <c r="POJ8" s="145"/>
      <c r="POK8" s="145"/>
      <c r="POL8" s="145"/>
      <c r="POM8" s="145"/>
      <c r="PON8" s="145"/>
      <c r="POO8" s="145"/>
      <c r="POP8" s="145"/>
      <c r="POQ8" s="145"/>
      <c r="POR8" s="145"/>
      <c r="POS8" s="145"/>
      <c r="POT8" s="145"/>
      <c r="POU8" s="145"/>
      <c r="POV8" s="145"/>
      <c r="POW8" s="145"/>
      <c r="POX8" s="145"/>
      <c r="POY8" s="145"/>
      <c r="POZ8" s="145"/>
      <c r="PPA8" s="145"/>
      <c r="PPB8" s="145"/>
      <c r="PPC8" s="145"/>
      <c r="PPD8" s="145"/>
      <c r="PPE8" s="145"/>
      <c r="PPF8" s="145"/>
      <c r="PPG8" s="145"/>
      <c r="PPH8" s="145"/>
      <c r="PPI8" s="145"/>
      <c r="PPJ8" s="145"/>
      <c r="PPK8" s="145"/>
      <c r="PPL8" s="145"/>
      <c r="PPM8" s="145"/>
      <c r="PPN8" s="145"/>
      <c r="PPO8" s="145"/>
      <c r="PPP8" s="145"/>
      <c r="PPQ8" s="145"/>
      <c r="PPR8" s="145"/>
      <c r="PPS8" s="145"/>
      <c r="PPT8" s="145"/>
      <c r="PPU8" s="145"/>
      <c r="PPV8" s="145"/>
      <c r="PPW8" s="145"/>
      <c r="PPX8" s="145"/>
      <c r="PPY8" s="145"/>
      <c r="PPZ8" s="145"/>
      <c r="PQA8" s="145"/>
      <c r="PQB8" s="145"/>
      <c r="PQC8" s="145"/>
      <c r="PQD8" s="145"/>
      <c r="PQE8" s="145"/>
      <c r="PQF8" s="145"/>
      <c r="PQG8" s="145"/>
      <c r="PQH8" s="145"/>
      <c r="PQI8" s="145"/>
      <c r="PQJ8" s="145"/>
      <c r="PQK8" s="145"/>
      <c r="PQL8" s="145"/>
      <c r="PQM8" s="145"/>
      <c r="PQN8" s="145"/>
      <c r="PQO8" s="145"/>
      <c r="PQP8" s="145"/>
      <c r="PQQ8" s="145"/>
      <c r="PQR8" s="145"/>
      <c r="PQS8" s="145"/>
      <c r="PQT8" s="145"/>
      <c r="PQU8" s="145"/>
      <c r="PQV8" s="145"/>
      <c r="PQW8" s="145"/>
      <c r="PQX8" s="145"/>
      <c r="PQY8" s="145"/>
      <c r="PQZ8" s="145"/>
      <c r="PRA8" s="145"/>
      <c r="PRB8" s="145"/>
      <c r="PRC8" s="145"/>
      <c r="PRD8" s="145"/>
      <c r="PRE8" s="145"/>
      <c r="PRF8" s="145"/>
      <c r="PRG8" s="145"/>
      <c r="PRH8" s="145"/>
      <c r="PRI8" s="145"/>
      <c r="PRJ8" s="145"/>
      <c r="PRK8" s="145"/>
      <c r="PRL8" s="145"/>
      <c r="PRM8" s="145"/>
      <c r="PRN8" s="145"/>
      <c r="PRO8" s="145"/>
      <c r="PRP8" s="145"/>
      <c r="PRQ8" s="145"/>
      <c r="PRR8" s="145"/>
      <c r="PRS8" s="145"/>
      <c r="PRT8" s="145"/>
      <c r="PRU8" s="145"/>
      <c r="PRV8" s="145"/>
      <c r="PRW8" s="145"/>
      <c r="PRX8" s="145"/>
      <c r="PRY8" s="145"/>
      <c r="PRZ8" s="145"/>
      <c r="PSA8" s="145"/>
      <c r="PSB8" s="145"/>
      <c r="PSC8" s="145"/>
      <c r="PSD8" s="145"/>
      <c r="PSE8" s="145"/>
      <c r="PSF8" s="145"/>
      <c r="PSG8" s="145"/>
      <c r="PSH8" s="145"/>
      <c r="PSI8" s="145"/>
      <c r="PSJ8" s="145"/>
      <c r="PSK8" s="145"/>
      <c r="PSL8" s="145"/>
      <c r="PSM8" s="145"/>
      <c r="PSN8" s="145"/>
      <c r="PSO8" s="145"/>
      <c r="PSP8" s="145"/>
      <c r="PSQ8" s="145"/>
      <c r="PSR8" s="145"/>
      <c r="PSS8" s="145"/>
      <c r="PST8" s="145"/>
      <c r="PSU8" s="145"/>
      <c r="PSV8" s="145"/>
      <c r="PSW8" s="145"/>
      <c r="PSX8" s="145"/>
      <c r="PSY8" s="145"/>
      <c r="PSZ8" s="145"/>
      <c r="PTA8" s="145"/>
      <c r="PTB8" s="145"/>
      <c r="PTC8" s="145"/>
      <c r="PTD8" s="145"/>
      <c r="PTE8" s="145"/>
      <c r="PTF8" s="145"/>
      <c r="PTG8" s="145"/>
      <c r="PTH8" s="145"/>
      <c r="PTI8" s="145"/>
      <c r="PTJ8" s="145"/>
      <c r="PTK8" s="145"/>
      <c r="PTL8" s="145"/>
      <c r="PTM8" s="145"/>
      <c r="PTN8" s="145"/>
      <c r="PTO8" s="145"/>
      <c r="PTP8" s="145"/>
      <c r="PTQ8" s="145"/>
      <c r="PTR8" s="145"/>
      <c r="PTS8" s="145"/>
      <c r="PTT8" s="145"/>
      <c r="PTU8" s="145"/>
      <c r="PTV8" s="145"/>
      <c r="PTW8" s="145"/>
      <c r="PTX8" s="145"/>
      <c r="PTY8" s="145"/>
      <c r="PTZ8" s="145"/>
      <c r="PUA8" s="145"/>
      <c r="PUB8" s="145"/>
      <c r="PUC8" s="145"/>
      <c r="PUD8" s="145"/>
      <c r="PUE8" s="145"/>
      <c r="PUF8" s="145"/>
      <c r="PUG8" s="145"/>
      <c r="PUH8" s="145"/>
      <c r="PUI8" s="145"/>
      <c r="PUJ8" s="145"/>
      <c r="PUK8" s="145"/>
      <c r="PUL8" s="145"/>
      <c r="PUM8" s="145"/>
      <c r="PUN8" s="145"/>
      <c r="PUO8" s="145"/>
      <c r="PUP8" s="145"/>
      <c r="PUQ8" s="145"/>
      <c r="PUR8" s="145"/>
      <c r="PUS8" s="145"/>
      <c r="PUT8" s="145"/>
      <c r="PUU8" s="145"/>
      <c r="PUV8" s="145"/>
      <c r="PUW8" s="145"/>
      <c r="PUX8" s="145"/>
      <c r="PUY8" s="145"/>
      <c r="PUZ8" s="145"/>
      <c r="PVA8" s="145"/>
      <c r="PVB8" s="145"/>
      <c r="PVC8" s="145"/>
      <c r="PVD8" s="145"/>
      <c r="PVE8" s="145"/>
      <c r="PVF8" s="145"/>
      <c r="PVG8" s="145"/>
      <c r="PVH8" s="145"/>
      <c r="PVI8" s="145"/>
      <c r="PVJ8" s="145"/>
      <c r="PVK8" s="145"/>
      <c r="PVL8" s="145"/>
      <c r="PVM8" s="145"/>
      <c r="PVN8" s="145"/>
      <c r="PVO8" s="145"/>
      <c r="PVP8" s="145"/>
      <c r="PVQ8" s="145"/>
      <c r="PVR8" s="145"/>
      <c r="PVS8" s="145"/>
      <c r="PVT8" s="145"/>
      <c r="PVU8" s="145"/>
      <c r="PVV8" s="145"/>
      <c r="PVW8" s="145"/>
      <c r="PVX8" s="145"/>
      <c r="PVY8" s="145"/>
      <c r="PVZ8" s="145"/>
      <c r="PWA8" s="145"/>
      <c r="PWB8" s="145"/>
      <c r="PWC8" s="145"/>
      <c r="PWD8" s="145"/>
      <c r="PWE8" s="145"/>
      <c r="PWF8" s="145"/>
      <c r="PWG8" s="145"/>
      <c r="PWH8" s="145"/>
      <c r="PWI8" s="145"/>
      <c r="PWJ8" s="145"/>
      <c r="PWK8" s="145"/>
      <c r="PWL8" s="145"/>
      <c r="PWM8" s="145"/>
      <c r="PWN8" s="145"/>
      <c r="PWO8" s="145"/>
      <c r="PWP8" s="145"/>
      <c r="PWQ8" s="145"/>
      <c r="PWR8" s="145"/>
      <c r="PWS8" s="145"/>
      <c r="PWT8" s="145"/>
      <c r="PWU8" s="145"/>
      <c r="PWV8" s="145"/>
      <c r="PWW8" s="145"/>
      <c r="PWX8" s="145"/>
      <c r="PWY8" s="145"/>
      <c r="PWZ8" s="145"/>
      <c r="PXA8" s="145"/>
      <c r="PXB8" s="145"/>
      <c r="PXC8" s="145"/>
      <c r="PXD8" s="145"/>
      <c r="PXE8" s="145"/>
      <c r="PXF8" s="145"/>
      <c r="PXG8" s="145"/>
      <c r="PXH8" s="145"/>
      <c r="PXI8" s="145"/>
      <c r="PXJ8" s="145"/>
      <c r="PXK8" s="145"/>
      <c r="PXL8" s="145"/>
      <c r="PXM8" s="145"/>
      <c r="PXN8" s="145"/>
      <c r="PXO8" s="145"/>
      <c r="PXP8" s="145"/>
      <c r="PXQ8" s="145"/>
      <c r="PXR8" s="145"/>
      <c r="PXS8" s="145"/>
      <c r="PXT8" s="145"/>
      <c r="PXU8" s="145"/>
      <c r="PXV8" s="145"/>
      <c r="PXW8" s="145"/>
      <c r="PXX8" s="145"/>
      <c r="PXY8" s="145"/>
      <c r="PXZ8" s="145"/>
      <c r="PYA8" s="145"/>
      <c r="PYB8" s="145"/>
      <c r="PYC8" s="145"/>
      <c r="PYD8" s="145"/>
      <c r="PYE8" s="145"/>
      <c r="PYF8" s="145"/>
      <c r="PYG8" s="145"/>
      <c r="PYH8" s="145"/>
      <c r="PYI8" s="145"/>
      <c r="PYJ8" s="145"/>
      <c r="PYK8" s="145"/>
      <c r="PYL8" s="145"/>
      <c r="PYM8" s="145"/>
      <c r="PYN8" s="145"/>
      <c r="PYO8" s="145"/>
      <c r="PYP8" s="145"/>
      <c r="PYQ8" s="145"/>
      <c r="PYR8" s="145"/>
      <c r="PYS8" s="145"/>
      <c r="PYT8" s="145"/>
      <c r="PYU8" s="145"/>
      <c r="PYV8" s="145"/>
      <c r="PYW8" s="145"/>
      <c r="PYX8" s="145"/>
      <c r="PYY8" s="145"/>
      <c r="PYZ8" s="145"/>
      <c r="PZA8" s="145"/>
      <c r="PZB8" s="145"/>
      <c r="PZC8" s="145"/>
      <c r="PZD8" s="145"/>
      <c r="PZE8" s="145"/>
      <c r="PZF8" s="145"/>
      <c r="PZG8" s="145"/>
      <c r="PZH8" s="145"/>
      <c r="PZI8" s="145"/>
      <c r="PZJ8" s="145"/>
      <c r="PZK8" s="145"/>
      <c r="PZL8" s="145"/>
      <c r="PZM8" s="145"/>
      <c r="PZN8" s="145"/>
      <c r="PZO8" s="145"/>
      <c r="PZP8" s="145"/>
      <c r="PZQ8" s="145"/>
      <c r="PZR8" s="145"/>
      <c r="PZS8" s="145"/>
      <c r="PZT8" s="145"/>
      <c r="PZU8" s="145"/>
      <c r="PZV8" s="145"/>
      <c r="PZW8" s="145"/>
      <c r="PZX8" s="145"/>
      <c r="PZY8" s="145"/>
      <c r="PZZ8" s="145"/>
      <c r="QAA8" s="145"/>
      <c r="QAB8" s="145"/>
      <c r="QAC8" s="145"/>
      <c r="QAD8" s="145"/>
      <c r="QAE8" s="145"/>
      <c r="QAF8" s="145"/>
      <c r="QAG8" s="145"/>
      <c r="QAH8" s="145"/>
      <c r="QAI8" s="145"/>
      <c r="QAJ8" s="145"/>
      <c r="QAK8" s="145"/>
      <c r="QAL8" s="145"/>
      <c r="QAM8" s="145"/>
      <c r="QAN8" s="145"/>
      <c r="QAO8" s="145"/>
      <c r="QAP8" s="145"/>
      <c r="QAQ8" s="145"/>
      <c r="QAR8" s="145"/>
      <c r="QAS8" s="145"/>
      <c r="QAT8" s="145"/>
      <c r="QAU8" s="145"/>
      <c r="QAV8" s="145"/>
      <c r="QAW8" s="145"/>
      <c r="QAX8" s="145"/>
      <c r="QAY8" s="145"/>
      <c r="QAZ8" s="145"/>
      <c r="QBA8" s="145"/>
      <c r="QBB8" s="145"/>
      <c r="QBC8" s="145"/>
      <c r="QBD8" s="145"/>
      <c r="QBE8" s="145"/>
      <c r="QBF8" s="145"/>
      <c r="QBG8" s="145"/>
      <c r="QBH8" s="145"/>
      <c r="QBI8" s="145"/>
      <c r="QBJ8" s="145"/>
      <c r="QBK8" s="145"/>
      <c r="QBL8" s="145"/>
      <c r="QBM8" s="145"/>
      <c r="QBN8" s="145"/>
      <c r="QBO8" s="145"/>
      <c r="QBP8" s="145"/>
      <c r="QBQ8" s="145"/>
      <c r="QBR8" s="145"/>
      <c r="QBS8" s="145"/>
      <c r="QBT8" s="145"/>
      <c r="QBU8" s="145"/>
      <c r="QBV8" s="145"/>
      <c r="QBW8" s="145"/>
      <c r="QBX8" s="145"/>
      <c r="QBY8" s="145"/>
      <c r="QBZ8" s="145"/>
      <c r="QCA8" s="145"/>
      <c r="QCB8" s="145"/>
      <c r="QCC8" s="145"/>
      <c r="QCD8" s="145"/>
      <c r="QCE8" s="145"/>
      <c r="QCF8" s="145"/>
      <c r="QCG8" s="145"/>
      <c r="QCH8" s="145"/>
      <c r="QCI8" s="145"/>
      <c r="QCJ8" s="145"/>
      <c r="QCK8" s="145"/>
      <c r="QCL8" s="145"/>
      <c r="QCM8" s="145"/>
      <c r="QCN8" s="145"/>
      <c r="QCO8" s="145"/>
      <c r="QCP8" s="145"/>
      <c r="QCQ8" s="145"/>
      <c r="QCR8" s="145"/>
      <c r="QCS8" s="145"/>
      <c r="QCT8" s="145"/>
      <c r="QCU8" s="145"/>
      <c r="QCV8" s="145"/>
      <c r="QCW8" s="145"/>
      <c r="QCX8" s="145"/>
      <c r="QCY8" s="145"/>
      <c r="QCZ8" s="145"/>
      <c r="QDA8" s="145"/>
      <c r="QDB8" s="145"/>
      <c r="QDC8" s="145"/>
      <c r="QDD8" s="145"/>
      <c r="QDE8" s="145"/>
      <c r="QDF8" s="145"/>
      <c r="QDG8" s="145"/>
      <c r="QDH8" s="145"/>
      <c r="QDI8" s="145"/>
      <c r="QDJ8" s="145"/>
      <c r="QDK8" s="145"/>
      <c r="QDL8" s="145"/>
      <c r="QDM8" s="145"/>
      <c r="QDN8" s="145"/>
      <c r="QDO8" s="145"/>
      <c r="QDP8" s="145"/>
      <c r="QDQ8" s="145"/>
      <c r="QDR8" s="145"/>
      <c r="QDS8" s="145"/>
      <c r="QDT8" s="145"/>
      <c r="QDU8" s="145"/>
      <c r="QDV8" s="145"/>
      <c r="QDW8" s="145"/>
      <c r="QDX8" s="145"/>
      <c r="QDY8" s="145"/>
      <c r="QDZ8" s="145"/>
      <c r="QEA8" s="145"/>
      <c r="QEB8" s="145"/>
      <c r="QEC8" s="145"/>
      <c r="QED8" s="145"/>
      <c r="QEE8" s="145"/>
      <c r="QEF8" s="145"/>
      <c r="QEG8" s="145"/>
      <c r="QEH8" s="145"/>
      <c r="QEI8" s="145"/>
      <c r="QEJ8" s="145"/>
      <c r="QEK8" s="145"/>
      <c r="QEL8" s="145"/>
      <c r="QEM8" s="145"/>
      <c r="QEN8" s="145"/>
      <c r="QEO8" s="145"/>
      <c r="QEP8" s="145"/>
      <c r="QEQ8" s="145"/>
      <c r="QER8" s="145"/>
      <c r="QES8" s="145"/>
      <c r="QET8" s="145"/>
      <c r="QEU8" s="145"/>
      <c r="QEV8" s="145"/>
      <c r="QEW8" s="145"/>
      <c r="QEX8" s="145"/>
      <c r="QEY8" s="145"/>
      <c r="QEZ8" s="145"/>
      <c r="QFA8" s="145"/>
      <c r="QFB8" s="145"/>
      <c r="QFC8" s="145"/>
      <c r="QFD8" s="145"/>
      <c r="QFE8" s="145"/>
      <c r="QFF8" s="145"/>
      <c r="QFG8" s="145"/>
      <c r="QFH8" s="145"/>
      <c r="QFI8" s="145"/>
      <c r="QFJ8" s="145"/>
      <c r="QFK8" s="145"/>
      <c r="QFL8" s="145"/>
      <c r="QFM8" s="145"/>
      <c r="QFN8" s="145"/>
      <c r="QFO8" s="145"/>
      <c r="QFP8" s="145"/>
      <c r="QFQ8" s="145"/>
      <c r="QFR8" s="145"/>
      <c r="QFS8" s="145"/>
      <c r="QFT8" s="145"/>
      <c r="QFU8" s="145"/>
      <c r="QFV8" s="145"/>
      <c r="QFW8" s="145"/>
      <c r="QFX8" s="145"/>
      <c r="QFY8" s="145"/>
      <c r="QFZ8" s="145"/>
      <c r="QGA8" s="145"/>
      <c r="QGB8" s="145"/>
      <c r="QGC8" s="145"/>
      <c r="QGD8" s="145"/>
      <c r="QGE8" s="145"/>
      <c r="QGF8" s="145"/>
      <c r="QGG8" s="145"/>
      <c r="QGH8" s="145"/>
      <c r="QGI8" s="145"/>
      <c r="QGJ8" s="145"/>
      <c r="QGK8" s="145"/>
      <c r="QGL8" s="145"/>
      <c r="QGM8" s="145"/>
      <c r="QGN8" s="145"/>
      <c r="QGO8" s="145"/>
      <c r="QGP8" s="145"/>
      <c r="QGQ8" s="145"/>
      <c r="QGR8" s="145"/>
      <c r="QGS8" s="145"/>
      <c r="QGT8" s="145"/>
      <c r="QGU8" s="145"/>
      <c r="QGV8" s="145"/>
      <c r="QGW8" s="145"/>
      <c r="QGX8" s="145"/>
      <c r="QGY8" s="145"/>
      <c r="QGZ8" s="145"/>
      <c r="QHA8" s="145"/>
      <c r="QHB8" s="145"/>
      <c r="QHC8" s="145"/>
      <c r="QHD8" s="145"/>
      <c r="QHE8" s="145"/>
      <c r="QHF8" s="145"/>
      <c r="QHG8" s="145"/>
      <c r="QHH8" s="145"/>
      <c r="QHI8" s="145"/>
      <c r="QHJ8" s="145"/>
      <c r="QHK8" s="145"/>
      <c r="QHL8" s="145"/>
      <c r="QHM8" s="145"/>
      <c r="QHN8" s="145"/>
      <c r="QHO8" s="145"/>
      <c r="QHP8" s="145"/>
      <c r="QHQ8" s="145"/>
      <c r="QHR8" s="145"/>
      <c r="QHS8" s="145"/>
      <c r="QHT8" s="145"/>
      <c r="QHU8" s="145"/>
      <c r="QHV8" s="145"/>
      <c r="QHW8" s="145"/>
      <c r="QHX8" s="145"/>
      <c r="QHY8" s="145"/>
      <c r="QHZ8" s="145"/>
      <c r="QIA8" s="145"/>
      <c r="QIB8" s="145"/>
      <c r="QIC8" s="145"/>
      <c r="QID8" s="145"/>
      <c r="QIE8" s="145"/>
      <c r="QIF8" s="145"/>
      <c r="QIG8" s="145"/>
      <c r="QIH8" s="145"/>
      <c r="QII8" s="145"/>
      <c r="QIJ8" s="145"/>
      <c r="QIK8" s="145"/>
      <c r="QIL8" s="145"/>
      <c r="QIM8" s="145"/>
      <c r="QIN8" s="145"/>
      <c r="QIO8" s="145"/>
      <c r="QIP8" s="145"/>
      <c r="QIQ8" s="145"/>
      <c r="QIR8" s="145"/>
      <c r="QIS8" s="145"/>
      <c r="QIT8" s="145"/>
      <c r="QIU8" s="145"/>
      <c r="QIV8" s="145"/>
      <c r="QIW8" s="145"/>
      <c r="QIX8" s="145"/>
      <c r="QIY8" s="145"/>
      <c r="QIZ8" s="145"/>
      <c r="QJA8" s="145"/>
      <c r="QJB8" s="145"/>
      <c r="QJC8" s="145"/>
      <c r="QJD8" s="145"/>
      <c r="QJE8" s="145"/>
      <c r="QJF8" s="145"/>
      <c r="QJG8" s="145"/>
      <c r="QJH8" s="145"/>
      <c r="QJI8" s="145"/>
      <c r="QJJ8" s="145"/>
      <c r="QJK8" s="145"/>
      <c r="QJL8" s="145"/>
      <c r="QJM8" s="145"/>
      <c r="QJN8" s="145"/>
      <c r="QJO8" s="145"/>
      <c r="QJP8" s="145"/>
      <c r="QJQ8" s="145"/>
      <c r="QJR8" s="145"/>
      <c r="QJS8" s="145"/>
      <c r="QJT8" s="145"/>
      <c r="QJU8" s="145"/>
      <c r="QJV8" s="145"/>
      <c r="QJW8" s="145"/>
      <c r="QJX8" s="145"/>
      <c r="QJY8" s="145"/>
      <c r="QJZ8" s="145"/>
      <c r="QKA8" s="145"/>
      <c r="QKB8" s="145"/>
      <c r="QKC8" s="145"/>
      <c r="QKD8" s="145"/>
      <c r="QKE8" s="145"/>
      <c r="QKF8" s="145"/>
      <c r="QKG8" s="145"/>
      <c r="QKH8" s="145"/>
      <c r="QKI8" s="145"/>
      <c r="QKJ8" s="145"/>
      <c r="QKK8" s="145"/>
      <c r="QKL8" s="145"/>
      <c r="QKM8" s="145"/>
      <c r="QKN8" s="145"/>
      <c r="QKO8" s="145"/>
      <c r="QKP8" s="145"/>
      <c r="QKQ8" s="145"/>
      <c r="QKR8" s="145"/>
      <c r="QKS8" s="145"/>
      <c r="QKT8" s="145"/>
      <c r="QKU8" s="145"/>
      <c r="QKV8" s="145"/>
      <c r="QKW8" s="145"/>
      <c r="QKX8" s="145"/>
      <c r="QKY8" s="145"/>
      <c r="QKZ8" s="145"/>
      <c r="QLA8" s="145"/>
      <c r="QLB8" s="145"/>
      <c r="QLC8" s="145"/>
      <c r="QLD8" s="145"/>
      <c r="QLE8" s="145"/>
      <c r="QLF8" s="145"/>
      <c r="QLG8" s="145"/>
      <c r="QLH8" s="145"/>
      <c r="QLI8" s="145"/>
      <c r="QLJ8" s="145"/>
      <c r="QLK8" s="145"/>
      <c r="QLL8" s="145"/>
      <c r="QLM8" s="145"/>
      <c r="QLN8" s="145"/>
      <c r="QLO8" s="145"/>
      <c r="QLP8" s="145"/>
      <c r="QLQ8" s="145"/>
      <c r="QLR8" s="145"/>
      <c r="QLS8" s="145"/>
      <c r="QLT8" s="145"/>
      <c r="QLU8" s="145"/>
      <c r="QLV8" s="145"/>
      <c r="QLW8" s="145"/>
      <c r="QLX8" s="145"/>
      <c r="QLY8" s="145"/>
      <c r="QLZ8" s="145"/>
      <c r="QMA8" s="145"/>
      <c r="QMB8" s="145"/>
      <c r="QMC8" s="145"/>
      <c r="QMD8" s="145"/>
      <c r="QME8" s="145"/>
      <c r="QMF8" s="145"/>
      <c r="QMG8" s="145"/>
      <c r="QMH8" s="145"/>
      <c r="QMI8" s="145"/>
      <c r="QMJ8" s="145"/>
      <c r="QMK8" s="145"/>
      <c r="QML8" s="145"/>
      <c r="QMM8" s="145"/>
      <c r="QMN8" s="145"/>
      <c r="QMO8" s="145"/>
      <c r="QMP8" s="145"/>
      <c r="QMQ8" s="145"/>
      <c r="QMR8" s="145"/>
      <c r="QMS8" s="145"/>
      <c r="QMT8" s="145"/>
      <c r="QMU8" s="145"/>
      <c r="QMV8" s="145"/>
      <c r="QMW8" s="145"/>
      <c r="QMX8" s="145"/>
      <c r="QMY8" s="145"/>
      <c r="QMZ8" s="145"/>
      <c r="QNA8" s="145"/>
      <c r="QNB8" s="145"/>
      <c r="QNC8" s="145"/>
      <c r="QND8" s="145"/>
      <c r="QNE8" s="145"/>
      <c r="QNF8" s="145"/>
      <c r="QNG8" s="145"/>
      <c r="QNH8" s="145"/>
      <c r="QNI8" s="145"/>
      <c r="QNJ8" s="145"/>
      <c r="QNK8" s="145"/>
      <c r="QNL8" s="145"/>
      <c r="QNM8" s="145"/>
      <c r="QNN8" s="145"/>
      <c r="QNO8" s="145"/>
      <c r="QNP8" s="145"/>
      <c r="QNQ8" s="145"/>
      <c r="QNR8" s="145"/>
      <c r="QNS8" s="145"/>
      <c r="QNT8" s="145"/>
      <c r="QNU8" s="145"/>
      <c r="QNV8" s="145"/>
      <c r="QNW8" s="145"/>
      <c r="QNX8" s="145"/>
      <c r="QNY8" s="145"/>
      <c r="QNZ8" s="145"/>
      <c r="QOA8" s="145"/>
      <c r="QOB8" s="145"/>
      <c r="QOC8" s="145"/>
      <c r="QOD8" s="145"/>
      <c r="QOE8" s="145"/>
      <c r="QOF8" s="145"/>
      <c r="QOG8" s="145"/>
      <c r="QOH8" s="145"/>
      <c r="QOI8" s="145"/>
      <c r="QOJ8" s="145"/>
      <c r="QOK8" s="145"/>
      <c r="QOL8" s="145"/>
      <c r="QOM8" s="145"/>
      <c r="QON8" s="145"/>
      <c r="QOO8" s="145"/>
      <c r="QOP8" s="145"/>
      <c r="QOQ8" s="145"/>
      <c r="QOR8" s="145"/>
      <c r="QOS8" s="145"/>
      <c r="QOT8" s="145"/>
      <c r="QOU8" s="145"/>
      <c r="QOV8" s="145"/>
      <c r="QOW8" s="145"/>
      <c r="QOX8" s="145"/>
      <c r="QOY8" s="145"/>
      <c r="QOZ8" s="145"/>
      <c r="QPA8" s="145"/>
      <c r="QPB8" s="145"/>
      <c r="QPC8" s="145"/>
      <c r="QPD8" s="145"/>
      <c r="QPE8" s="145"/>
      <c r="QPF8" s="145"/>
      <c r="QPG8" s="145"/>
      <c r="QPH8" s="145"/>
      <c r="QPI8" s="145"/>
      <c r="QPJ8" s="145"/>
      <c r="QPK8" s="145"/>
      <c r="QPL8" s="145"/>
      <c r="QPM8" s="145"/>
      <c r="QPN8" s="145"/>
      <c r="QPO8" s="145"/>
      <c r="QPP8" s="145"/>
      <c r="QPQ8" s="145"/>
      <c r="QPR8" s="145"/>
      <c r="QPS8" s="145"/>
      <c r="QPT8" s="145"/>
      <c r="QPU8" s="145"/>
      <c r="QPV8" s="145"/>
      <c r="QPW8" s="145"/>
      <c r="QPX8" s="145"/>
      <c r="QPY8" s="145"/>
      <c r="QPZ8" s="145"/>
      <c r="QQA8" s="145"/>
      <c r="QQB8" s="145"/>
      <c r="QQC8" s="145"/>
      <c r="QQD8" s="145"/>
      <c r="QQE8" s="145"/>
      <c r="QQF8" s="145"/>
      <c r="QQG8" s="145"/>
      <c r="QQH8" s="145"/>
      <c r="QQI8" s="145"/>
      <c r="QQJ8" s="145"/>
      <c r="QQK8" s="145"/>
      <c r="QQL8" s="145"/>
      <c r="QQM8" s="145"/>
      <c r="QQN8" s="145"/>
      <c r="QQO8" s="145"/>
      <c r="QQP8" s="145"/>
      <c r="QQQ8" s="145"/>
      <c r="QQR8" s="145"/>
      <c r="QQS8" s="145"/>
      <c r="QQT8" s="145"/>
      <c r="QQU8" s="145"/>
      <c r="QQV8" s="145"/>
      <c r="QQW8" s="145"/>
      <c r="QQX8" s="145"/>
      <c r="QQY8" s="145"/>
      <c r="QQZ8" s="145"/>
      <c r="QRA8" s="145"/>
      <c r="QRB8" s="145"/>
      <c r="QRC8" s="145"/>
      <c r="QRD8" s="145"/>
      <c r="QRE8" s="145"/>
      <c r="QRF8" s="145"/>
      <c r="QRG8" s="145"/>
      <c r="QRH8" s="145"/>
      <c r="QRI8" s="145"/>
      <c r="QRJ8" s="145"/>
      <c r="QRK8" s="145"/>
      <c r="QRL8" s="145"/>
      <c r="QRM8" s="145"/>
      <c r="QRN8" s="145"/>
      <c r="QRO8" s="145"/>
      <c r="QRP8" s="145"/>
      <c r="QRQ8" s="145"/>
      <c r="QRR8" s="145"/>
      <c r="QRS8" s="145"/>
      <c r="QRT8" s="145"/>
      <c r="QRU8" s="145"/>
      <c r="QRV8" s="145"/>
      <c r="QRW8" s="145"/>
      <c r="QRX8" s="145"/>
      <c r="QRY8" s="145"/>
      <c r="QRZ8" s="145"/>
      <c r="QSA8" s="145"/>
      <c r="QSB8" s="145"/>
      <c r="QSC8" s="145"/>
      <c r="QSD8" s="145"/>
      <c r="QSE8" s="145"/>
      <c r="QSF8" s="145"/>
      <c r="QSG8" s="145"/>
      <c r="QSH8" s="145"/>
      <c r="QSI8" s="145"/>
      <c r="QSJ8" s="145"/>
      <c r="QSK8" s="145"/>
      <c r="QSL8" s="145"/>
      <c r="QSM8" s="145"/>
      <c r="QSN8" s="145"/>
      <c r="QSO8" s="145"/>
      <c r="QSP8" s="145"/>
      <c r="QSQ8" s="145"/>
      <c r="QSR8" s="145"/>
      <c r="QSS8" s="145"/>
      <c r="QST8" s="145"/>
      <c r="QSU8" s="145"/>
      <c r="QSV8" s="145"/>
      <c r="QSW8" s="145"/>
      <c r="QSX8" s="145"/>
      <c r="QSY8" s="145"/>
      <c r="QSZ8" s="145"/>
      <c r="QTA8" s="145"/>
      <c r="QTB8" s="145"/>
      <c r="QTC8" s="145"/>
      <c r="QTD8" s="145"/>
      <c r="QTE8" s="145"/>
      <c r="QTF8" s="145"/>
      <c r="QTG8" s="145"/>
      <c r="QTH8" s="145"/>
      <c r="QTI8" s="145"/>
      <c r="QTJ8" s="145"/>
      <c r="QTK8" s="145"/>
      <c r="QTL8" s="145"/>
      <c r="QTM8" s="145"/>
      <c r="QTN8" s="145"/>
      <c r="QTO8" s="145"/>
      <c r="QTP8" s="145"/>
      <c r="QTQ8" s="145"/>
      <c r="QTR8" s="145"/>
      <c r="QTS8" s="145"/>
      <c r="QTT8" s="145"/>
      <c r="QTU8" s="145"/>
      <c r="QTV8" s="145"/>
      <c r="QTW8" s="145"/>
      <c r="QTX8" s="145"/>
      <c r="QTY8" s="145"/>
      <c r="QTZ8" s="145"/>
      <c r="QUA8" s="145"/>
      <c r="QUB8" s="145"/>
      <c r="QUC8" s="145"/>
      <c r="QUD8" s="145"/>
      <c r="QUE8" s="145"/>
      <c r="QUF8" s="145"/>
      <c r="QUG8" s="145"/>
      <c r="QUH8" s="145"/>
      <c r="QUI8" s="145"/>
      <c r="QUJ8" s="145"/>
      <c r="QUK8" s="145"/>
      <c r="QUL8" s="145"/>
      <c r="QUM8" s="145"/>
      <c r="QUN8" s="145"/>
      <c r="QUO8" s="145"/>
      <c r="QUP8" s="145"/>
      <c r="QUQ8" s="145"/>
      <c r="QUR8" s="145"/>
      <c r="QUS8" s="145"/>
      <c r="QUT8" s="145"/>
      <c r="QUU8" s="145"/>
      <c r="QUV8" s="145"/>
      <c r="QUW8" s="145"/>
      <c r="QUX8" s="145"/>
      <c r="QUY8" s="145"/>
      <c r="QUZ8" s="145"/>
      <c r="QVA8" s="145"/>
      <c r="QVB8" s="145"/>
      <c r="QVC8" s="145"/>
      <c r="QVD8" s="145"/>
      <c r="QVE8" s="145"/>
      <c r="QVF8" s="145"/>
      <c r="QVG8" s="145"/>
      <c r="QVH8" s="145"/>
      <c r="QVI8" s="145"/>
      <c r="QVJ8" s="145"/>
      <c r="QVK8" s="145"/>
      <c r="QVL8" s="145"/>
      <c r="QVM8" s="145"/>
      <c r="QVN8" s="145"/>
      <c r="QVO8" s="145"/>
      <c r="QVP8" s="145"/>
      <c r="QVQ8" s="145"/>
      <c r="QVR8" s="145"/>
      <c r="QVS8" s="145"/>
      <c r="QVT8" s="145"/>
      <c r="QVU8" s="145"/>
      <c r="QVV8" s="145"/>
      <c r="QVW8" s="145"/>
      <c r="QVX8" s="145"/>
      <c r="QVY8" s="145"/>
      <c r="QVZ8" s="145"/>
      <c r="QWA8" s="145"/>
      <c r="QWB8" s="145"/>
      <c r="QWC8" s="145"/>
      <c r="QWD8" s="145"/>
      <c r="QWE8" s="145"/>
      <c r="QWF8" s="145"/>
      <c r="QWG8" s="145"/>
      <c r="QWH8" s="145"/>
      <c r="QWI8" s="145"/>
      <c r="QWJ8" s="145"/>
      <c r="QWK8" s="145"/>
      <c r="QWL8" s="145"/>
      <c r="QWM8" s="145"/>
      <c r="QWN8" s="145"/>
      <c r="QWO8" s="145"/>
      <c r="QWP8" s="145"/>
      <c r="QWQ8" s="145"/>
      <c r="QWR8" s="145"/>
      <c r="QWS8" s="145"/>
      <c r="QWT8" s="145"/>
      <c r="QWU8" s="145"/>
      <c r="QWV8" s="145"/>
      <c r="QWW8" s="145"/>
      <c r="QWX8" s="145"/>
      <c r="QWY8" s="145"/>
      <c r="QWZ8" s="145"/>
      <c r="QXA8" s="145"/>
      <c r="QXB8" s="145"/>
      <c r="QXC8" s="145"/>
      <c r="QXD8" s="145"/>
      <c r="QXE8" s="145"/>
      <c r="QXF8" s="145"/>
      <c r="QXG8" s="145"/>
      <c r="QXH8" s="145"/>
      <c r="QXI8" s="145"/>
      <c r="QXJ8" s="145"/>
      <c r="QXK8" s="145"/>
      <c r="QXL8" s="145"/>
      <c r="QXM8" s="145"/>
      <c r="QXN8" s="145"/>
      <c r="QXO8" s="145"/>
      <c r="QXP8" s="145"/>
      <c r="QXQ8" s="145"/>
      <c r="QXR8" s="145"/>
      <c r="QXS8" s="145"/>
      <c r="QXT8" s="145"/>
      <c r="QXU8" s="145"/>
      <c r="QXV8" s="145"/>
      <c r="QXW8" s="145"/>
      <c r="QXX8" s="145"/>
      <c r="QXY8" s="145"/>
      <c r="QXZ8" s="145"/>
      <c r="QYA8" s="145"/>
      <c r="QYB8" s="145"/>
      <c r="QYC8" s="145"/>
      <c r="QYD8" s="145"/>
      <c r="QYE8" s="145"/>
      <c r="QYF8" s="145"/>
      <c r="QYG8" s="145"/>
      <c r="QYH8" s="145"/>
      <c r="QYI8" s="145"/>
      <c r="QYJ8" s="145"/>
      <c r="QYK8" s="145"/>
      <c r="QYL8" s="145"/>
      <c r="QYM8" s="145"/>
      <c r="QYN8" s="145"/>
      <c r="QYO8" s="145"/>
      <c r="QYP8" s="145"/>
      <c r="QYQ8" s="145"/>
      <c r="QYR8" s="145"/>
      <c r="QYS8" s="145"/>
      <c r="QYT8" s="145"/>
      <c r="QYU8" s="145"/>
      <c r="QYV8" s="145"/>
      <c r="QYW8" s="145"/>
      <c r="QYX8" s="145"/>
      <c r="QYY8" s="145"/>
      <c r="QYZ8" s="145"/>
      <c r="QZA8" s="145"/>
      <c r="QZB8" s="145"/>
      <c r="QZC8" s="145"/>
      <c r="QZD8" s="145"/>
      <c r="QZE8" s="145"/>
      <c r="QZF8" s="145"/>
      <c r="QZG8" s="145"/>
      <c r="QZH8" s="145"/>
      <c r="QZI8" s="145"/>
      <c r="QZJ8" s="145"/>
      <c r="QZK8" s="145"/>
      <c r="QZL8" s="145"/>
      <c r="QZM8" s="145"/>
      <c r="QZN8" s="145"/>
      <c r="QZO8" s="145"/>
      <c r="QZP8" s="145"/>
      <c r="QZQ8" s="145"/>
      <c r="QZR8" s="145"/>
      <c r="QZS8" s="145"/>
      <c r="QZT8" s="145"/>
      <c r="QZU8" s="145"/>
      <c r="QZV8" s="145"/>
      <c r="QZW8" s="145"/>
      <c r="QZX8" s="145"/>
      <c r="QZY8" s="145"/>
      <c r="QZZ8" s="145"/>
      <c r="RAA8" s="145"/>
      <c r="RAB8" s="145"/>
      <c r="RAC8" s="145"/>
      <c r="RAD8" s="145"/>
      <c r="RAE8" s="145"/>
      <c r="RAF8" s="145"/>
      <c r="RAG8" s="145"/>
      <c r="RAH8" s="145"/>
      <c r="RAI8" s="145"/>
      <c r="RAJ8" s="145"/>
      <c r="RAK8" s="145"/>
      <c r="RAL8" s="145"/>
      <c r="RAM8" s="145"/>
      <c r="RAN8" s="145"/>
      <c r="RAO8" s="145"/>
      <c r="RAP8" s="145"/>
      <c r="RAQ8" s="145"/>
      <c r="RAR8" s="145"/>
      <c r="RAS8" s="145"/>
      <c r="RAT8" s="145"/>
      <c r="RAU8" s="145"/>
      <c r="RAV8" s="145"/>
      <c r="RAW8" s="145"/>
      <c r="RAX8" s="145"/>
      <c r="RAY8" s="145"/>
      <c r="RAZ8" s="145"/>
      <c r="RBA8" s="145"/>
      <c r="RBB8" s="145"/>
      <c r="RBC8" s="145"/>
      <c r="RBD8" s="145"/>
      <c r="RBE8" s="145"/>
      <c r="RBF8" s="145"/>
      <c r="RBG8" s="145"/>
      <c r="RBH8" s="145"/>
      <c r="RBI8" s="145"/>
      <c r="RBJ8" s="145"/>
      <c r="RBK8" s="145"/>
      <c r="RBL8" s="145"/>
      <c r="RBM8" s="145"/>
      <c r="RBN8" s="145"/>
      <c r="RBO8" s="145"/>
      <c r="RBP8" s="145"/>
      <c r="RBQ8" s="145"/>
      <c r="RBR8" s="145"/>
      <c r="RBS8" s="145"/>
      <c r="RBT8" s="145"/>
      <c r="RBU8" s="145"/>
      <c r="RBV8" s="145"/>
      <c r="RBW8" s="145"/>
      <c r="RBX8" s="145"/>
      <c r="RBY8" s="145"/>
      <c r="RBZ8" s="145"/>
      <c r="RCA8" s="145"/>
      <c r="RCB8" s="145"/>
      <c r="RCC8" s="145"/>
      <c r="RCD8" s="145"/>
      <c r="RCE8" s="145"/>
      <c r="RCF8" s="145"/>
      <c r="RCG8" s="145"/>
      <c r="RCH8" s="145"/>
      <c r="RCI8" s="145"/>
      <c r="RCJ8" s="145"/>
      <c r="RCK8" s="145"/>
      <c r="RCL8" s="145"/>
      <c r="RCM8" s="145"/>
      <c r="RCN8" s="145"/>
      <c r="RCO8" s="145"/>
      <c r="RCP8" s="145"/>
      <c r="RCQ8" s="145"/>
      <c r="RCR8" s="145"/>
      <c r="RCS8" s="145"/>
      <c r="RCT8" s="145"/>
      <c r="RCU8" s="145"/>
      <c r="RCV8" s="145"/>
      <c r="RCW8" s="145"/>
      <c r="RCX8" s="145"/>
      <c r="RCY8" s="145"/>
      <c r="RCZ8" s="145"/>
      <c r="RDA8" s="145"/>
      <c r="RDB8" s="145"/>
      <c r="RDC8" s="145"/>
      <c r="RDD8" s="145"/>
      <c r="RDE8" s="145"/>
      <c r="RDF8" s="145"/>
      <c r="RDG8" s="145"/>
      <c r="RDH8" s="145"/>
      <c r="RDI8" s="145"/>
      <c r="RDJ8" s="145"/>
      <c r="RDK8" s="145"/>
      <c r="RDL8" s="145"/>
      <c r="RDM8" s="145"/>
      <c r="RDN8" s="145"/>
      <c r="RDO8" s="145"/>
      <c r="RDP8" s="145"/>
      <c r="RDQ8" s="145"/>
      <c r="RDR8" s="145"/>
      <c r="RDS8" s="145"/>
      <c r="RDT8" s="145"/>
      <c r="RDU8" s="145"/>
      <c r="RDV8" s="145"/>
      <c r="RDW8" s="145"/>
      <c r="RDX8" s="145"/>
      <c r="RDY8" s="145"/>
      <c r="RDZ8" s="145"/>
      <c r="REA8" s="145"/>
      <c r="REB8" s="145"/>
      <c r="REC8" s="145"/>
      <c r="RED8" s="145"/>
      <c r="REE8" s="145"/>
      <c r="REF8" s="145"/>
      <c r="REG8" s="145"/>
      <c r="REH8" s="145"/>
      <c r="REI8" s="145"/>
      <c r="REJ8" s="145"/>
      <c r="REK8" s="145"/>
      <c r="REL8" s="145"/>
      <c r="REM8" s="145"/>
      <c r="REN8" s="145"/>
      <c r="REO8" s="145"/>
      <c r="REP8" s="145"/>
      <c r="REQ8" s="145"/>
      <c r="RER8" s="145"/>
      <c r="RES8" s="145"/>
      <c r="RET8" s="145"/>
      <c r="REU8" s="145"/>
      <c r="REV8" s="145"/>
      <c r="REW8" s="145"/>
      <c r="REX8" s="145"/>
      <c r="REY8" s="145"/>
      <c r="REZ8" s="145"/>
      <c r="RFA8" s="145"/>
      <c r="RFB8" s="145"/>
      <c r="RFC8" s="145"/>
      <c r="RFD8" s="145"/>
      <c r="RFE8" s="145"/>
      <c r="RFF8" s="145"/>
      <c r="RFG8" s="145"/>
      <c r="RFH8" s="145"/>
      <c r="RFI8" s="145"/>
      <c r="RFJ8" s="145"/>
      <c r="RFK8" s="145"/>
      <c r="RFL8" s="145"/>
      <c r="RFM8" s="145"/>
      <c r="RFN8" s="145"/>
      <c r="RFO8" s="145"/>
      <c r="RFP8" s="145"/>
      <c r="RFQ8" s="145"/>
      <c r="RFR8" s="145"/>
      <c r="RFS8" s="145"/>
      <c r="RFT8" s="145"/>
      <c r="RFU8" s="145"/>
      <c r="RFV8" s="145"/>
      <c r="RFW8" s="145"/>
      <c r="RFX8" s="145"/>
      <c r="RFY8" s="145"/>
      <c r="RFZ8" s="145"/>
      <c r="RGA8" s="145"/>
      <c r="RGB8" s="145"/>
      <c r="RGC8" s="145"/>
      <c r="RGD8" s="145"/>
      <c r="RGE8" s="145"/>
      <c r="RGF8" s="145"/>
      <c r="RGG8" s="145"/>
      <c r="RGH8" s="145"/>
      <c r="RGI8" s="145"/>
      <c r="RGJ8" s="145"/>
      <c r="RGK8" s="145"/>
      <c r="RGL8" s="145"/>
      <c r="RGM8" s="145"/>
      <c r="RGN8" s="145"/>
      <c r="RGO8" s="145"/>
      <c r="RGP8" s="145"/>
      <c r="RGQ8" s="145"/>
      <c r="RGR8" s="145"/>
      <c r="RGS8" s="145"/>
      <c r="RGT8" s="145"/>
      <c r="RGU8" s="145"/>
      <c r="RGV8" s="145"/>
      <c r="RGW8" s="145"/>
      <c r="RGX8" s="145"/>
      <c r="RGY8" s="145"/>
      <c r="RGZ8" s="145"/>
      <c r="RHA8" s="145"/>
      <c r="RHB8" s="145"/>
      <c r="RHC8" s="145"/>
      <c r="RHD8" s="145"/>
      <c r="RHE8" s="145"/>
      <c r="RHF8" s="145"/>
      <c r="RHG8" s="145"/>
      <c r="RHH8" s="145"/>
      <c r="RHI8" s="145"/>
      <c r="RHJ8" s="145"/>
      <c r="RHK8" s="145"/>
      <c r="RHL8" s="145"/>
      <c r="RHM8" s="145"/>
      <c r="RHN8" s="145"/>
      <c r="RHO8" s="145"/>
      <c r="RHP8" s="145"/>
      <c r="RHQ8" s="145"/>
      <c r="RHR8" s="145"/>
      <c r="RHS8" s="145"/>
      <c r="RHT8" s="145"/>
      <c r="RHU8" s="145"/>
      <c r="RHV8" s="145"/>
      <c r="RHW8" s="145"/>
      <c r="RHX8" s="145"/>
      <c r="RHY8" s="145"/>
      <c r="RHZ8" s="145"/>
      <c r="RIA8" s="145"/>
      <c r="RIB8" s="145"/>
      <c r="RIC8" s="145"/>
      <c r="RID8" s="145"/>
      <c r="RIE8" s="145"/>
      <c r="RIF8" s="145"/>
      <c r="RIG8" s="145"/>
      <c r="RIH8" s="145"/>
      <c r="RII8" s="145"/>
      <c r="RIJ8" s="145"/>
      <c r="RIK8" s="145"/>
      <c r="RIL8" s="145"/>
      <c r="RIM8" s="145"/>
      <c r="RIN8" s="145"/>
      <c r="RIO8" s="145"/>
      <c r="RIP8" s="145"/>
      <c r="RIQ8" s="145"/>
      <c r="RIR8" s="145"/>
      <c r="RIS8" s="145"/>
      <c r="RIT8" s="145"/>
      <c r="RIU8" s="145"/>
      <c r="RIV8" s="145"/>
      <c r="RIW8" s="145"/>
      <c r="RIX8" s="145"/>
      <c r="RIY8" s="145"/>
      <c r="RIZ8" s="145"/>
      <c r="RJA8" s="145"/>
      <c r="RJB8" s="145"/>
      <c r="RJC8" s="145"/>
      <c r="RJD8" s="145"/>
      <c r="RJE8" s="145"/>
      <c r="RJF8" s="145"/>
      <c r="RJG8" s="145"/>
      <c r="RJH8" s="145"/>
      <c r="RJI8" s="145"/>
      <c r="RJJ8" s="145"/>
      <c r="RJK8" s="145"/>
      <c r="RJL8" s="145"/>
      <c r="RJM8" s="145"/>
      <c r="RJN8" s="145"/>
      <c r="RJO8" s="145"/>
      <c r="RJP8" s="145"/>
      <c r="RJQ8" s="145"/>
      <c r="RJR8" s="145"/>
      <c r="RJS8" s="145"/>
      <c r="RJT8" s="145"/>
      <c r="RJU8" s="145"/>
      <c r="RJV8" s="145"/>
      <c r="RJW8" s="145"/>
      <c r="RJX8" s="145"/>
      <c r="RJY8" s="145"/>
      <c r="RJZ8" s="145"/>
      <c r="RKA8" s="145"/>
      <c r="RKB8" s="145"/>
      <c r="RKC8" s="145"/>
      <c r="RKD8" s="145"/>
      <c r="RKE8" s="145"/>
      <c r="RKF8" s="145"/>
      <c r="RKG8" s="145"/>
      <c r="RKH8" s="145"/>
      <c r="RKI8" s="145"/>
      <c r="RKJ8" s="145"/>
      <c r="RKK8" s="145"/>
      <c r="RKL8" s="145"/>
      <c r="RKM8" s="145"/>
      <c r="RKN8" s="145"/>
      <c r="RKO8" s="145"/>
      <c r="RKP8" s="145"/>
      <c r="RKQ8" s="145"/>
      <c r="RKR8" s="145"/>
      <c r="RKS8" s="145"/>
      <c r="RKT8" s="145"/>
      <c r="RKU8" s="145"/>
      <c r="RKV8" s="145"/>
      <c r="RKW8" s="145"/>
      <c r="RKX8" s="145"/>
      <c r="RKY8" s="145"/>
      <c r="RKZ8" s="145"/>
      <c r="RLA8" s="145"/>
      <c r="RLB8" s="145"/>
      <c r="RLC8" s="145"/>
      <c r="RLD8" s="145"/>
      <c r="RLE8" s="145"/>
      <c r="RLF8" s="145"/>
      <c r="RLG8" s="145"/>
      <c r="RLH8" s="145"/>
      <c r="RLI8" s="145"/>
      <c r="RLJ8" s="145"/>
      <c r="RLK8" s="145"/>
      <c r="RLL8" s="145"/>
      <c r="RLM8" s="145"/>
      <c r="RLN8" s="145"/>
      <c r="RLO8" s="145"/>
      <c r="RLP8" s="145"/>
      <c r="RLQ8" s="145"/>
      <c r="RLR8" s="145"/>
      <c r="RLS8" s="145"/>
      <c r="RLT8" s="145"/>
      <c r="RLU8" s="145"/>
      <c r="RLV8" s="145"/>
      <c r="RLW8" s="145"/>
      <c r="RLX8" s="145"/>
      <c r="RLY8" s="145"/>
      <c r="RLZ8" s="145"/>
      <c r="RMA8" s="145"/>
      <c r="RMB8" s="145"/>
      <c r="RMC8" s="145"/>
      <c r="RMD8" s="145"/>
      <c r="RME8" s="145"/>
      <c r="RMF8" s="145"/>
      <c r="RMG8" s="145"/>
      <c r="RMH8" s="145"/>
      <c r="RMI8" s="145"/>
      <c r="RMJ8" s="145"/>
      <c r="RMK8" s="145"/>
      <c r="RML8" s="145"/>
      <c r="RMM8" s="145"/>
      <c r="RMN8" s="145"/>
      <c r="RMO8" s="145"/>
      <c r="RMP8" s="145"/>
      <c r="RMQ8" s="145"/>
      <c r="RMR8" s="145"/>
      <c r="RMS8" s="145"/>
      <c r="RMT8" s="145"/>
      <c r="RMU8" s="145"/>
      <c r="RMV8" s="145"/>
      <c r="RMW8" s="145"/>
      <c r="RMX8" s="145"/>
      <c r="RMY8" s="145"/>
      <c r="RMZ8" s="145"/>
      <c r="RNA8" s="145"/>
      <c r="RNB8" s="145"/>
      <c r="RNC8" s="145"/>
      <c r="RND8" s="145"/>
      <c r="RNE8" s="145"/>
      <c r="RNF8" s="145"/>
      <c r="RNG8" s="145"/>
      <c r="RNH8" s="145"/>
      <c r="RNI8" s="145"/>
      <c r="RNJ8" s="145"/>
      <c r="RNK8" s="145"/>
      <c r="RNL8" s="145"/>
      <c r="RNM8" s="145"/>
      <c r="RNN8" s="145"/>
      <c r="RNO8" s="145"/>
      <c r="RNP8" s="145"/>
      <c r="RNQ8" s="145"/>
      <c r="RNR8" s="145"/>
      <c r="RNS8" s="145"/>
      <c r="RNT8" s="145"/>
      <c r="RNU8" s="145"/>
      <c r="RNV8" s="145"/>
      <c r="RNW8" s="145"/>
      <c r="RNX8" s="145"/>
      <c r="RNY8" s="145"/>
      <c r="RNZ8" s="145"/>
      <c r="ROA8" s="145"/>
      <c r="ROB8" s="145"/>
      <c r="ROC8" s="145"/>
      <c r="ROD8" s="145"/>
      <c r="ROE8" s="145"/>
      <c r="ROF8" s="145"/>
      <c r="ROG8" s="145"/>
      <c r="ROH8" s="145"/>
      <c r="ROI8" s="145"/>
      <c r="ROJ8" s="145"/>
      <c r="ROK8" s="145"/>
      <c r="ROL8" s="145"/>
      <c r="ROM8" s="145"/>
      <c r="RON8" s="145"/>
      <c r="ROO8" s="145"/>
      <c r="ROP8" s="145"/>
      <c r="ROQ8" s="145"/>
      <c r="ROR8" s="145"/>
      <c r="ROS8" s="145"/>
      <c r="ROT8" s="145"/>
      <c r="ROU8" s="145"/>
      <c r="ROV8" s="145"/>
      <c r="ROW8" s="145"/>
      <c r="ROX8" s="145"/>
      <c r="ROY8" s="145"/>
      <c r="ROZ8" s="145"/>
      <c r="RPA8" s="145"/>
      <c r="RPB8" s="145"/>
      <c r="RPC8" s="145"/>
      <c r="RPD8" s="145"/>
      <c r="RPE8" s="145"/>
      <c r="RPF8" s="145"/>
      <c r="RPG8" s="145"/>
      <c r="RPH8" s="145"/>
      <c r="RPI8" s="145"/>
      <c r="RPJ8" s="145"/>
      <c r="RPK8" s="145"/>
      <c r="RPL8" s="145"/>
      <c r="RPM8" s="145"/>
      <c r="RPN8" s="145"/>
      <c r="RPO8" s="145"/>
      <c r="RPP8" s="145"/>
      <c r="RPQ8" s="145"/>
      <c r="RPR8" s="145"/>
      <c r="RPS8" s="145"/>
      <c r="RPT8" s="145"/>
      <c r="RPU8" s="145"/>
      <c r="RPV8" s="145"/>
      <c r="RPW8" s="145"/>
      <c r="RPX8" s="145"/>
      <c r="RPY8" s="145"/>
      <c r="RPZ8" s="145"/>
      <c r="RQA8" s="145"/>
      <c r="RQB8" s="145"/>
      <c r="RQC8" s="145"/>
      <c r="RQD8" s="145"/>
      <c r="RQE8" s="145"/>
      <c r="RQF8" s="145"/>
      <c r="RQG8" s="145"/>
      <c r="RQH8" s="145"/>
      <c r="RQI8" s="145"/>
      <c r="RQJ8" s="145"/>
      <c r="RQK8" s="145"/>
      <c r="RQL8" s="145"/>
      <c r="RQM8" s="145"/>
      <c r="RQN8" s="145"/>
      <c r="RQO8" s="145"/>
      <c r="RQP8" s="145"/>
      <c r="RQQ8" s="145"/>
      <c r="RQR8" s="145"/>
      <c r="RQS8" s="145"/>
      <c r="RQT8" s="145"/>
      <c r="RQU8" s="145"/>
      <c r="RQV8" s="145"/>
      <c r="RQW8" s="145"/>
      <c r="RQX8" s="145"/>
      <c r="RQY8" s="145"/>
      <c r="RQZ8" s="145"/>
      <c r="RRA8" s="145"/>
      <c r="RRB8" s="145"/>
      <c r="RRC8" s="145"/>
      <c r="RRD8" s="145"/>
      <c r="RRE8" s="145"/>
      <c r="RRF8" s="145"/>
      <c r="RRG8" s="145"/>
      <c r="RRH8" s="145"/>
      <c r="RRI8" s="145"/>
      <c r="RRJ8" s="145"/>
      <c r="RRK8" s="145"/>
      <c r="RRL8" s="145"/>
      <c r="RRM8" s="145"/>
      <c r="RRN8" s="145"/>
      <c r="RRO8" s="145"/>
      <c r="RRP8" s="145"/>
      <c r="RRQ8" s="145"/>
      <c r="RRR8" s="145"/>
      <c r="RRS8" s="145"/>
      <c r="RRT8" s="145"/>
      <c r="RRU8" s="145"/>
      <c r="RRV8" s="145"/>
      <c r="RRW8" s="145"/>
      <c r="RRX8" s="145"/>
      <c r="RRY8" s="145"/>
      <c r="RRZ8" s="145"/>
      <c r="RSA8" s="145"/>
      <c r="RSB8" s="145"/>
      <c r="RSC8" s="145"/>
      <c r="RSD8" s="145"/>
      <c r="RSE8" s="145"/>
      <c r="RSF8" s="145"/>
      <c r="RSG8" s="145"/>
      <c r="RSH8" s="145"/>
      <c r="RSI8" s="145"/>
      <c r="RSJ8" s="145"/>
      <c r="RSK8" s="145"/>
      <c r="RSL8" s="145"/>
      <c r="RSM8" s="145"/>
      <c r="RSN8" s="145"/>
      <c r="RSO8" s="145"/>
      <c r="RSP8" s="145"/>
      <c r="RSQ8" s="145"/>
      <c r="RSR8" s="145"/>
      <c r="RSS8" s="145"/>
      <c r="RST8" s="145"/>
      <c r="RSU8" s="145"/>
      <c r="RSV8" s="145"/>
      <c r="RSW8" s="145"/>
      <c r="RSX8" s="145"/>
      <c r="RSY8" s="145"/>
      <c r="RSZ8" s="145"/>
      <c r="RTA8" s="145"/>
      <c r="RTB8" s="145"/>
      <c r="RTC8" s="145"/>
      <c r="RTD8" s="145"/>
      <c r="RTE8" s="145"/>
      <c r="RTF8" s="145"/>
      <c r="RTG8" s="145"/>
      <c r="RTH8" s="145"/>
      <c r="RTI8" s="145"/>
      <c r="RTJ8" s="145"/>
      <c r="RTK8" s="145"/>
      <c r="RTL8" s="145"/>
      <c r="RTM8" s="145"/>
      <c r="RTN8" s="145"/>
      <c r="RTO8" s="145"/>
      <c r="RTP8" s="145"/>
      <c r="RTQ8" s="145"/>
      <c r="RTR8" s="145"/>
      <c r="RTS8" s="145"/>
      <c r="RTT8" s="145"/>
      <c r="RTU8" s="145"/>
      <c r="RTV8" s="145"/>
      <c r="RTW8" s="145"/>
      <c r="RTX8" s="145"/>
      <c r="RTY8" s="145"/>
      <c r="RTZ8" s="145"/>
      <c r="RUA8" s="145"/>
      <c r="RUB8" s="145"/>
      <c r="RUC8" s="145"/>
      <c r="RUD8" s="145"/>
      <c r="RUE8" s="145"/>
      <c r="RUF8" s="145"/>
      <c r="RUG8" s="145"/>
      <c r="RUH8" s="145"/>
      <c r="RUI8" s="145"/>
      <c r="RUJ8" s="145"/>
      <c r="RUK8" s="145"/>
      <c r="RUL8" s="145"/>
      <c r="RUM8" s="145"/>
      <c r="RUN8" s="145"/>
      <c r="RUO8" s="145"/>
      <c r="RUP8" s="145"/>
      <c r="RUQ8" s="145"/>
      <c r="RUR8" s="145"/>
      <c r="RUS8" s="145"/>
      <c r="RUT8" s="145"/>
      <c r="RUU8" s="145"/>
      <c r="RUV8" s="145"/>
      <c r="RUW8" s="145"/>
      <c r="RUX8" s="145"/>
      <c r="RUY8" s="145"/>
      <c r="RUZ8" s="145"/>
      <c r="RVA8" s="145"/>
      <c r="RVB8" s="145"/>
      <c r="RVC8" s="145"/>
      <c r="RVD8" s="145"/>
      <c r="RVE8" s="145"/>
      <c r="RVF8" s="145"/>
      <c r="RVG8" s="145"/>
      <c r="RVH8" s="145"/>
      <c r="RVI8" s="145"/>
      <c r="RVJ8" s="145"/>
      <c r="RVK8" s="145"/>
      <c r="RVL8" s="145"/>
      <c r="RVM8" s="145"/>
      <c r="RVN8" s="145"/>
      <c r="RVO8" s="145"/>
      <c r="RVP8" s="145"/>
      <c r="RVQ8" s="145"/>
      <c r="RVR8" s="145"/>
      <c r="RVS8" s="145"/>
      <c r="RVT8" s="145"/>
      <c r="RVU8" s="145"/>
      <c r="RVV8" s="145"/>
      <c r="RVW8" s="145"/>
      <c r="RVX8" s="145"/>
      <c r="RVY8" s="145"/>
      <c r="RVZ8" s="145"/>
      <c r="RWA8" s="145"/>
      <c r="RWB8" s="145"/>
      <c r="RWC8" s="145"/>
      <c r="RWD8" s="145"/>
      <c r="RWE8" s="145"/>
      <c r="RWF8" s="145"/>
      <c r="RWG8" s="145"/>
      <c r="RWH8" s="145"/>
      <c r="RWI8" s="145"/>
      <c r="RWJ8" s="145"/>
      <c r="RWK8" s="145"/>
      <c r="RWL8" s="145"/>
      <c r="RWM8" s="145"/>
      <c r="RWN8" s="145"/>
      <c r="RWO8" s="145"/>
      <c r="RWP8" s="145"/>
      <c r="RWQ8" s="145"/>
      <c r="RWR8" s="145"/>
      <c r="RWS8" s="145"/>
      <c r="RWT8" s="145"/>
      <c r="RWU8" s="145"/>
      <c r="RWV8" s="145"/>
      <c r="RWW8" s="145"/>
      <c r="RWX8" s="145"/>
      <c r="RWY8" s="145"/>
      <c r="RWZ8" s="145"/>
      <c r="RXA8" s="145"/>
      <c r="RXB8" s="145"/>
      <c r="RXC8" s="145"/>
      <c r="RXD8" s="145"/>
      <c r="RXE8" s="145"/>
      <c r="RXF8" s="145"/>
      <c r="RXG8" s="145"/>
      <c r="RXH8" s="145"/>
      <c r="RXI8" s="145"/>
      <c r="RXJ8" s="145"/>
      <c r="RXK8" s="145"/>
      <c r="RXL8" s="145"/>
      <c r="RXM8" s="145"/>
      <c r="RXN8" s="145"/>
      <c r="RXO8" s="145"/>
      <c r="RXP8" s="145"/>
      <c r="RXQ8" s="145"/>
      <c r="RXR8" s="145"/>
      <c r="RXS8" s="145"/>
      <c r="RXT8" s="145"/>
      <c r="RXU8" s="145"/>
      <c r="RXV8" s="145"/>
      <c r="RXW8" s="145"/>
      <c r="RXX8" s="145"/>
      <c r="RXY8" s="145"/>
      <c r="RXZ8" s="145"/>
      <c r="RYA8" s="145"/>
      <c r="RYB8" s="145"/>
      <c r="RYC8" s="145"/>
      <c r="RYD8" s="145"/>
      <c r="RYE8" s="145"/>
      <c r="RYF8" s="145"/>
      <c r="RYG8" s="145"/>
      <c r="RYH8" s="145"/>
      <c r="RYI8" s="145"/>
      <c r="RYJ8" s="145"/>
      <c r="RYK8" s="145"/>
      <c r="RYL8" s="145"/>
      <c r="RYM8" s="145"/>
      <c r="RYN8" s="145"/>
      <c r="RYO8" s="145"/>
      <c r="RYP8" s="145"/>
      <c r="RYQ8" s="145"/>
      <c r="RYR8" s="145"/>
      <c r="RYS8" s="145"/>
      <c r="RYT8" s="145"/>
      <c r="RYU8" s="145"/>
      <c r="RYV8" s="145"/>
      <c r="RYW8" s="145"/>
      <c r="RYX8" s="145"/>
      <c r="RYY8" s="145"/>
      <c r="RYZ8" s="145"/>
      <c r="RZA8" s="145"/>
      <c r="RZB8" s="145"/>
      <c r="RZC8" s="145"/>
      <c r="RZD8" s="145"/>
      <c r="RZE8" s="145"/>
      <c r="RZF8" s="145"/>
      <c r="RZG8" s="145"/>
      <c r="RZH8" s="145"/>
      <c r="RZI8" s="145"/>
      <c r="RZJ8" s="145"/>
      <c r="RZK8" s="145"/>
      <c r="RZL8" s="145"/>
      <c r="RZM8" s="145"/>
      <c r="RZN8" s="145"/>
      <c r="RZO8" s="145"/>
      <c r="RZP8" s="145"/>
      <c r="RZQ8" s="145"/>
      <c r="RZR8" s="145"/>
      <c r="RZS8" s="145"/>
      <c r="RZT8" s="145"/>
      <c r="RZU8" s="145"/>
      <c r="RZV8" s="145"/>
      <c r="RZW8" s="145"/>
      <c r="RZX8" s="145"/>
      <c r="RZY8" s="145"/>
      <c r="RZZ8" s="145"/>
      <c r="SAA8" s="145"/>
      <c r="SAB8" s="145"/>
      <c r="SAC8" s="145"/>
      <c r="SAD8" s="145"/>
      <c r="SAE8" s="145"/>
      <c r="SAF8" s="145"/>
      <c r="SAG8" s="145"/>
      <c r="SAH8" s="145"/>
      <c r="SAI8" s="145"/>
      <c r="SAJ8" s="145"/>
      <c r="SAK8" s="145"/>
      <c r="SAL8" s="145"/>
      <c r="SAM8" s="145"/>
      <c r="SAN8" s="145"/>
      <c r="SAO8" s="145"/>
      <c r="SAP8" s="145"/>
      <c r="SAQ8" s="145"/>
      <c r="SAR8" s="145"/>
      <c r="SAS8" s="145"/>
      <c r="SAT8" s="145"/>
      <c r="SAU8" s="145"/>
      <c r="SAV8" s="145"/>
      <c r="SAW8" s="145"/>
      <c r="SAX8" s="145"/>
      <c r="SAY8" s="145"/>
      <c r="SAZ8" s="145"/>
      <c r="SBA8" s="145"/>
      <c r="SBB8" s="145"/>
      <c r="SBC8" s="145"/>
      <c r="SBD8" s="145"/>
      <c r="SBE8" s="145"/>
      <c r="SBF8" s="145"/>
      <c r="SBG8" s="145"/>
      <c r="SBH8" s="145"/>
      <c r="SBI8" s="145"/>
      <c r="SBJ8" s="145"/>
      <c r="SBK8" s="145"/>
      <c r="SBL8" s="145"/>
      <c r="SBM8" s="145"/>
      <c r="SBN8" s="145"/>
      <c r="SBO8" s="145"/>
      <c r="SBP8" s="145"/>
      <c r="SBQ8" s="145"/>
      <c r="SBR8" s="145"/>
      <c r="SBS8" s="145"/>
      <c r="SBT8" s="145"/>
      <c r="SBU8" s="145"/>
      <c r="SBV8" s="145"/>
      <c r="SBW8" s="145"/>
      <c r="SBX8" s="145"/>
      <c r="SBY8" s="145"/>
      <c r="SBZ8" s="145"/>
      <c r="SCA8" s="145"/>
      <c r="SCB8" s="145"/>
      <c r="SCC8" s="145"/>
      <c r="SCD8" s="145"/>
      <c r="SCE8" s="145"/>
      <c r="SCF8" s="145"/>
      <c r="SCG8" s="145"/>
      <c r="SCH8" s="145"/>
      <c r="SCI8" s="145"/>
      <c r="SCJ8" s="145"/>
      <c r="SCK8" s="145"/>
      <c r="SCL8" s="145"/>
      <c r="SCM8" s="145"/>
      <c r="SCN8" s="145"/>
      <c r="SCO8" s="145"/>
      <c r="SCP8" s="145"/>
      <c r="SCQ8" s="145"/>
      <c r="SCR8" s="145"/>
      <c r="SCS8" s="145"/>
      <c r="SCT8" s="145"/>
      <c r="SCU8" s="145"/>
      <c r="SCV8" s="145"/>
      <c r="SCW8" s="145"/>
      <c r="SCX8" s="145"/>
      <c r="SCY8" s="145"/>
      <c r="SCZ8" s="145"/>
      <c r="SDA8" s="145"/>
      <c r="SDB8" s="145"/>
      <c r="SDC8" s="145"/>
      <c r="SDD8" s="145"/>
      <c r="SDE8" s="145"/>
      <c r="SDF8" s="145"/>
      <c r="SDG8" s="145"/>
      <c r="SDH8" s="145"/>
      <c r="SDI8" s="145"/>
      <c r="SDJ8" s="145"/>
      <c r="SDK8" s="145"/>
      <c r="SDL8" s="145"/>
      <c r="SDM8" s="145"/>
      <c r="SDN8" s="145"/>
      <c r="SDO8" s="145"/>
      <c r="SDP8" s="145"/>
      <c r="SDQ8" s="145"/>
      <c r="SDR8" s="145"/>
      <c r="SDS8" s="145"/>
      <c r="SDT8" s="145"/>
      <c r="SDU8" s="145"/>
      <c r="SDV8" s="145"/>
      <c r="SDW8" s="145"/>
      <c r="SDX8" s="145"/>
      <c r="SDY8" s="145"/>
      <c r="SDZ8" s="145"/>
      <c r="SEA8" s="145"/>
      <c r="SEB8" s="145"/>
      <c r="SEC8" s="145"/>
      <c r="SED8" s="145"/>
      <c r="SEE8" s="145"/>
      <c r="SEF8" s="145"/>
      <c r="SEG8" s="145"/>
      <c r="SEH8" s="145"/>
      <c r="SEI8" s="145"/>
      <c r="SEJ8" s="145"/>
      <c r="SEK8" s="145"/>
      <c r="SEL8" s="145"/>
      <c r="SEM8" s="145"/>
      <c r="SEN8" s="145"/>
      <c r="SEO8" s="145"/>
      <c r="SEP8" s="145"/>
      <c r="SEQ8" s="145"/>
      <c r="SER8" s="145"/>
      <c r="SES8" s="145"/>
      <c r="SET8" s="145"/>
      <c r="SEU8" s="145"/>
      <c r="SEV8" s="145"/>
      <c r="SEW8" s="145"/>
      <c r="SEX8" s="145"/>
      <c r="SEY8" s="145"/>
      <c r="SEZ8" s="145"/>
      <c r="SFA8" s="145"/>
      <c r="SFB8" s="145"/>
      <c r="SFC8" s="145"/>
      <c r="SFD8" s="145"/>
      <c r="SFE8" s="145"/>
      <c r="SFF8" s="145"/>
      <c r="SFG8" s="145"/>
      <c r="SFH8" s="145"/>
      <c r="SFI8" s="145"/>
      <c r="SFJ8" s="145"/>
      <c r="SFK8" s="145"/>
      <c r="SFL8" s="145"/>
      <c r="SFM8" s="145"/>
      <c r="SFN8" s="145"/>
      <c r="SFO8" s="145"/>
      <c r="SFP8" s="145"/>
      <c r="SFQ8" s="145"/>
      <c r="SFR8" s="145"/>
      <c r="SFS8" s="145"/>
      <c r="SFT8" s="145"/>
      <c r="SFU8" s="145"/>
      <c r="SFV8" s="145"/>
      <c r="SFW8" s="145"/>
      <c r="SFX8" s="145"/>
      <c r="SFY8" s="145"/>
      <c r="SFZ8" s="145"/>
      <c r="SGA8" s="145"/>
      <c r="SGB8" s="145"/>
      <c r="SGC8" s="145"/>
      <c r="SGD8" s="145"/>
      <c r="SGE8" s="145"/>
      <c r="SGF8" s="145"/>
      <c r="SGG8" s="145"/>
      <c r="SGH8" s="145"/>
      <c r="SGI8" s="145"/>
      <c r="SGJ8" s="145"/>
      <c r="SGK8" s="145"/>
      <c r="SGL8" s="145"/>
      <c r="SGM8" s="145"/>
      <c r="SGN8" s="145"/>
      <c r="SGO8" s="145"/>
      <c r="SGP8" s="145"/>
      <c r="SGQ8" s="145"/>
      <c r="SGR8" s="145"/>
      <c r="SGS8" s="145"/>
      <c r="SGT8" s="145"/>
      <c r="SGU8" s="145"/>
      <c r="SGV8" s="145"/>
      <c r="SGW8" s="145"/>
      <c r="SGX8" s="145"/>
      <c r="SGY8" s="145"/>
      <c r="SGZ8" s="145"/>
      <c r="SHA8" s="145"/>
      <c r="SHB8" s="145"/>
      <c r="SHC8" s="145"/>
      <c r="SHD8" s="145"/>
      <c r="SHE8" s="145"/>
      <c r="SHF8" s="145"/>
      <c r="SHG8" s="145"/>
      <c r="SHH8" s="145"/>
      <c r="SHI8" s="145"/>
      <c r="SHJ8" s="145"/>
      <c r="SHK8" s="145"/>
      <c r="SHL8" s="145"/>
      <c r="SHM8" s="145"/>
      <c r="SHN8" s="145"/>
      <c r="SHO8" s="145"/>
      <c r="SHP8" s="145"/>
      <c r="SHQ8" s="145"/>
      <c r="SHR8" s="145"/>
      <c r="SHS8" s="145"/>
      <c r="SHT8" s="145"/>
      <c r="SHU8" s="145"/>
      <c r="SHV8" s="145"/>
      <c r="SHW8" s="145"/>
      <c r="SHX8" s="145"/>
      <c r="SHY8" s="145"/>
      <c r="SHZ8" s="145"/>
      <c r="SIA8" s="145"/>
      <c r="SIB8" s="145"/>
      <c r="SIC8" s="145"/>
      <c r="SID8" s="145"/>
      <c r="SIE8" s="145"/>
      <c r="SIF8" s="145"/>
      <c r="SIG8" s="145"/>
      <c r="SIH8" s="145"/>
      <c r="SII8" s="145"/>
      <c r="SIJ8" s="145"/>
      <c r="SIK8" s="145"/>
      <c r="SIL8" s="145"/>
      <c r="SIM8" s="145"/>
      <c r="SIN8" s="145"/>
      <c r="SIO8" s="145"/>
      <c r="SIP8" s="145"/>
      <c r="SIQ8" s="145"/>
      <c r="SIR8" s="145"/>
      <c r="SIS8" s="145"/>
      <c r="SIT8" s="145"/>
      <c r="SIU8" s="145"/>
      <c r="SIV8" s="145"/>
      <c r="SIW8" s="145"/>
      <c r="SIX8" s="145"/>
      <c r="SIY8" s="145"/>
      <c r="SIZ8" s="145"/>
      <c r="SJA8" s="145"/>
      <c r="SJB8" s="145"/>
      <c r="SJC8" s="145"/>
      <c r="SJD8" s="145"/>
      <c r="SJE8" s="145"/>
      <c r="SJF8" s="145"/>
      <c r="SJG8" s="145"/>
      <c r="SJH8" s="145"/>
      <c r="SJI8" s="145"/>
      <c r="SJJ8" s="145"/>
      <c r="SJK8" s="145"/>
      <c r="SJL8" s="145"/>
      <c r="SJM8" s="145"/>
      <c r="SJN8" s="145"/>
      <c r="SJO8" s="145"/>
      <c r="SJP8" s="145"/>
      <c r="SJQ8" s="145"/>
      <c r="SJR8" s="145"/>
      <c r="SJS8" s="145"/>
      <c r="SJT8" s="145"/>
      <c r="SJU8" s="145"/>
      <c r="SJV8" s="145"/>
      <c r="SJW8" s="145"/>
      <c r="SJX8" s="145"/>
      <c r="SJY8" s="145"/>
      <c r="SJZ8" s="145"/>
      <c r="SKA8" s="145"/>
      <c r="SKB8" s="145"/>
      <c r="SKC8" s="145"/>
      <c r="SKD8" s="145"/>
      <c r="SKE8" s="145"/>
      <c r="SKF8" s="145"/>
      <c r="SKG8" s="145"/>
      <c r="SKH8" s="145"/>
      <c r="SKI8" s="145"/>
      <c r="SKJ8" s="145"/>
      <c r="SKK8" s="145"/>
      <c r="SKL8" s="145"/>
      <c r="SKM8" s="145"/>
      <c r="SKN8" s="145"/>
      <c r="SKO8" s="145"/>
      <c r="SKP8" s="145"/>
      <c r="SKQ8" s="145"/>
      <c r="SKR8" s="145"/>
      <c r="SKS8" s="145"/>
      <c r="SKT8" s="145"/>
      <c r="SKU8" s="145"/>
      <c r="SKV8" s="145"/>
      <c r="SKW8" s="145"/>
      <c r="SKX8" s="145"/>
      <c r="SKY8" s="145"/>
      <c r="SKZ8" s="145"/>
      <c r="SLA8" s="145"/>
      <c r="SLB8" s="145"/>
      <c r="SLC8" s="145"/>
      <c r="SLD8" s="145"/>
      <c r="SLE8" s="145"/>
      <c r="SLF8" s="145"/>
      <c r="SLG8" s="145"/>
      <c r="SLH8" s="145"/>
      <c r="SLI8" s="145"/>
      <c r="SLJ8" s="145"/>
      <c r="SLK8" s="145"/>
      <c r="SLL8" s="145"/>
      <c r="SLM8" s="145"/>
      <c r="SLN8" s="145"/>
      <c r="SLO8" s="145"/>
      <c r="SLP8" s="145"/>
      <c r="SLQ8" s="145"/>
      <c r="SLR8" s="145"/>
      <c r="SLS8" s="145"/>
      <c r="SLT8" s="145"/>
      <c r="SLU8" s="145"/>
      <c r="SLV8" s="145"/>
      <c r="SLW8" s="145"/>
      <c r="SLX8" s="145"/>
      <c r="SLY8" s="145"/>
      <c r="SLZ8" s="145"/>
      <c r="SMA8" s="145"/>
      <c r="SMB8" s="145"/>
      <c r="SMC8" s="145"/>
      <c r="SMD8" s="145"/>
      <c r="SME8" s="145"/>
      <c r="SMF8" s="145"/>
      <c r="SMG8" s="145"/>
      <c r="SMH8" s="145"/>
      <c r="SMI8" s="145"/>
      <c r="SMJ8" s="145"/>
      <c r="SMK8" s="145"/>
      <c r="SML8" s="145"/>
      <c r="SMM8" s="145"/>
      <c r="SMN8" s="145"/>
      <c r="SMO8" s="145"/>
      <c r="SMP8" s="145"/>
      <c r="SMQ8" s="145"/>
      <c r="SMR8" s="145"/>
      <c r="SMS8" s="145"/>
      <c r="SMT8" s="145"/>
      <c r="SMU8" s="145"/>
      <c r="SMV8" s="145"/>
      <c r="SMW8" s="145"/>
      <c r="SMX8" s="145"/>
      <c r="SMY8" s="145"/>
      <c r="SMZ8" s="145"/>
      <c r="SNA8" s="145"/>
      <c r="SNB8" s="145"/>
      <c r="SNC8" s="145"/>
      <c r="SND8" s="145"/>
      <c r="SNE8" s="145"/>
      <c r="SNF8" s="145"/>
      <c r="SNG8" s="145"/>
      <c r="SNH8" s="145"/>
      <c r="SNI8" s="145"/>
      <c r="SNJ8" s="145"/>
      <c r="SNK8" s="145"/>
      <c r="SNL8" s="145"/>
      <c r="SNM8" s="145"/>
      <c r="SNN8" s="145"/>
      <c r="SNO8" s="145"/>
      <c r="SNP8" s="145"/>
      <c r="SNQ8" s="145"/>
      <c r="SNR8" s="145"/>
      <c r="SNS8" s="145"/>
      <c r="SNT8" s="145"/>
      <c r="SNU8" s="145"/>
      <c r="SNV8" s="145"/>
      <c r="SNW8" s="145"/>
      <c r="SNX8" s="145"/>
      <c r="SNY8" s="145"/>
      <c r="SNZ8" s="145"/>
      <c r="SOA8" s="145"/>
      <c r="SOB8" s="145"/>
      <c r="SOC8" s="145"/>
      <c r="SOD8" s="145"/>
      <c r="SOE8" s="145"/>
      <c r="SOF8" s="145"/>
      <c r="SOG8" s="145"/>
      <c r="SOH8" s="145"/>
      <c r="SOI8" s="145"/>
      <c r="SOJ8" s="145"/>
      <c r="SOK8" s="145"/>
      <c r="SOL8" s="145"/>
      <c r="SOM8" s="145"/>
      <c r="SON8" s="145"/>
      <c r="SOO8" s="145"/>
      <c r="SOP8" s="145"/>
      <c r="SOQ8" s="145"/>
      <c r="SOR8" s="145"/>
      <c r="SOS8" s="145"/>
      <c r="SOT8" s="145"/>
      <c r="SOU8" s="145"/>
      <c r="SOV8" s="145"/>
      <c r="SOW8" s="145"/>
      <c r="SOX8" s="145"/>
      <c r="SOY8" s="145"/>
      <c r="SOZ8" s="145"/>
      <c r="SPA8" s="145"/>
      <c r="SPB8" s="145"/>
      <c r="SPC8" s="145"/>
      <c r="SPD8" s="145"/>
      <c r="SPE8" s="145"/>
      <c r="SPF8" s="145"/>
      <c r="SPG8" s="145"/>
      <c r="SPH8" s="145"/>
      <c r="SPI8" s="145"/>
      <c r="SPJ8" s="145"/>
      <c r="SPK8" s="145"/>
      <c r="SPL8" s="145"/>
      <c r="SPM8" s="145"/>
      <c r="SPN8" s="145"/>
      <c r="SPO8" s="145"/>
      <c r="SPP8" s="145"/>
      <c r="SPQ8" s="145"/>
      <c r="SPR8" s="145"/>
      <c r="SPS8" s="145"/>
      <c r="SPT8" s="145"/>
      <c r="SPU8" s="145"/>
      <c r="SPV8" s="145"/>
      <c r="SPW8" s="145"/>
      <c r="SPX8" s="145"/>
      <c r="SPY8" s="145"/>
      <c r="SPZ8" s="145"/>
      <c r="SQA8" s="145"/>
      <c r="SQB8" s="145"/>
      <c r="SQC8" s="145"/>
      <c r="SQD8" s="145"/>
      <c r="SQE8" s="145"/>
      <c r="SQF8" s="145"/>
      <c r="SQG8" s="145"/>
      <c r="SQH8" s="145"/>
      <c r="SQI8" s="145"/>
      <c r="SQJ8" s="145"/>
      <c r="SQK8" s="145"/>
      <c r="SQL8" s="145"/>
      <c r="SQM8" s="145"/>
      <c r="SQN8" s="145"/>
      <c r="SQO8" s="145"/>
      <c r="SQP8" s="145"/>
      <c r="SQQ8" s="145"/>
      <c r="SQR8" s="145"/>
      <c r="SQS8" s="145"/>
      <c r="SQT8" s="145"/>
      <c r="SQU8" s="145"/>
      <c r="SQV8" s="145"/>
      <c r="SQW8" s="145"/>
      <c r="SQX8" s="145"/>
      <c r="SQY8" s="145"/>
      <c r="SQZ8" s="145"/>
      <c r="SRA8" s="145"/>
      <c r="SRB8" s="145"/>
      <c r="SRC8" s="145"/>
      <c r="SRD8" s="145"/>
      <c r="SRE8" s="145"/>
      <c r="SRF8" s="145"/>
      <c r="SRG8" s="145"/>
      <c r="SRH8" s="145"/>
      <c r="SRI8" s="145"/>
      <c r="SRJ8" s="145"/>
      <c r="SRK8" s="145"/>
      <c r="SRL8" s="145"/>
      <c r="SRM8" s="145"/>
      <c r="SRN8" s="145"/>
      <c r="SRO8" s="145"/>
      <c r="SRP8" s="145"/>
      <c r="SRQ8" s="145"/>
      <c r="SRR8" s="145"/>
      <c r="SRS8" s="145"/>
      <c r="SRT8" s="145"/>
      <c r="SRU8" s="145"/>
      <c r="SRV8" s="145"/>
      <c r="SRW8" s="145"/>
      <c r="SRX8" s="145"/>
      <c r="SRY8" s="145"/>
      <c r="SRZ8" s="145"/>
      <c r="SSA8" s="145"/>
      <c r="SSB8" s="145"/>
      <c r="SSC8" s="145"/>
      <c r="SSD8" s="145"/>
      <c r="SSE8" s="145"/>
      <c r="SSF8" s="145"/>
      <c r="SSG8" s="145"/>
      <c r="SSH8" s="145"/>
      <c r="SSI8" s="145"/>
      <c r="SSJ8" s="145"/>
      <c r="SSK8" s="145"/>
      <c r="SSL8" s="145"/>
      <c r="SSM8" s="145"/>
      <c r="SSN8" s="145"/>
      <c r="SSO8" s="145"/>
      <c r="SSP8" s="145"/>
      <c r="SSQ8" s="145"/>
      <c r="SSR8" s="145"/>
      <c r="SSS8" s="145"/>
      <c r="SST8" s="145"/>
      <c r="SSU8" s="145"/>
      <c r="SSV8" s="145"/>
      <c r="SSW8" s="145"/>
      <c r="SSX8" s="145"/>
      <c r="SSY8" s="145"/>
      <c r="SSZ8" s="145"/>
      <c r="STA8" s="145"/>
      <c r="STB8" s="145"/>
      <c r="STC8" s="145"/>
      <c r="STD8" s="145"/>
      <c r="STE8" s="145"/>
      <c r="STF8" s="145"/>
      <c r="STG8" s="145"/>
      <c r="STH8" s="145"/>
      <c r="STI8" s="145"/>
      <c r="STJ8" s="145"/>
      <c r="STK8" s="145"/>
      <c r="STL8" s="145"/>
      <c r="STM8" s="145"/>
      <c r="STN8" s="145"/>
      <c r="STO8" s="145"/>
      <c r="STP8" s="145"/>
      <c r="STQ8" s="145"/>
      <c r="STR8" s="145"/>
      <c r="STS8" s="145"/>
      <c r="STT8" s="145"/>
      <c r="STU8" s="145"/>
      <c r="STV8" s="145"/>
      <c r="STW8" s="145"/>
      <c r="STX8" s="145"/>
      <c r="STY8" s="145"/>
      <c r="STZ8" s="145"/>
      <c r="SUA8" s="145"/>
      <c r="SUB8" s="145"/>
      <c r="SUC8" s="145"/>
      <c r="SUD8" s="145"/>
      <c r="SUE8" s="145"/>
      <c r="SUF8" s="145"/>
      <c r="SUG8" s="145"/>
      <c r="SUH8" s="145"/>
      <c r="SUI8" s="145"/>
      <c r="SUJ8" s="145"/>
      <c r="SUK8" s="145"/>
      <c r="SUL8" s="145"/>
      <c r="SUM8" s="145"/>
      <c r="SUN8" s="145"/>
      <c r="SUO8" s="145"/>
      <c r="SUP8" s="145"/>
      <c r="SUQ8" s="145"/>
      <c r="SUR8" s="145"/>
      <c r="SUS8" s="145"/>
      <c r="SUT8" s="145"/>
      <c r="SUU8" s="145"/>
      <c r="SUV8" s="145"/>
      <c r="SUW8" s="145"/>
      <c r="SUX8" s="145"/>
      <c r="SUY8" s="145"/>
      <c r="SUZ8" s="145"/>
      <c r="SVA8" s="145"/>
      <c r="SVB8" s="145"/>
      <c r="SVC8" s="145"/>
      <c r="SVD8" s="145"/>
      <c r="SVE8" s="145"/>
      <c r="SVF8" s="145"/>
      <c r="SVG8" s="145"/>
      <c r="SVH8" s="145"/>
      <c r="SVI8" s="145"/>
      <c r="SVJ8" s="145"/>
      <c r="SVK8" s="145"/>
      <c r="SVL8" s="145"/>
      <c r="SVM8" s="145"/>
      <c r="SVN8" s="145"/>
      <c r="SVO8" s="145"/>
      <c r="SVP8" s="145"/>
      <c r="SVQ8" s="145"/>
      <c r="SVR8" s="145"/>
      <c r="SVS8" s="145"/>
      <c r="SVT8" s="145"/>
      <c r="SVU8" s="145"/>
      <c r="SVV8" s="145"/>
      <c r="SVW8" s="145"/>
      <c r="SVX8" s="145"/>
      <c r="SVY8" s="145"/>
      <c r="SVZ8" s="145"/>
      <c r="SWA8" s="145"/>
      <c r="SWB8" s="145"/>
      <c r="SWC8" s="145"/>
      <c r="SWD8" s="145"/>
      <c r="SWE8" s="145"/>
      <c r="SWF8" s="145"/>
      <c r="SWG8" s="145"/>
      <c r="SWH8" s="145"/>
      <c r="SWI8" s="145"/>
      <c r="SWJ8" s="145"/>
      <c r="SWK8" s="145"/>
      <c r="SWL8" s="145"/>
      <c r="SWM8" s="145"/>
      <c r="SWN8" s="145"/>
      <c r="SWO8" s="145"/>
      <c r="SWP8" s="145"/>
      <c r="SWQ8" s="145"/>
      <c r="SWR8" s="145"/>
      <c r="SWS8" s="145"/>
      <c r="SWT8" s="145"/>
      <c r="SWU8" s="145"/>
      <c r="SWV8" s="145"/>
      <c r="SWW8" s="145"/>
      <c r="SWX8" s="145"/>
      <c r="SWY8" s="145"/>
      <c r="SWZ8" s="145"/>
      <c r="SXA8" s="145"/>
      <c r="SXB8" s="145"/>
      <c r="SXC8" s="145"/>
      <c r="SXD8" s="145"/>
      <c r="SXE8" s="145"/>
      <c r="SXF8" s="145"/>
      <c r="SXG8" s="145"/>
      <c r="SXH8" s="145"/>
      <c r="SXI8" s="145"/>
      <c r="SXJ8" s="145"/>
      <c r="SXK8" s="145"/>
      <c r="SXL8" s="145"/>
      <c r="SXM8" s="145"/>
      <c r="SXN8" s="145"/>
      <c r="SXO8" s="145"/>
      <c r="SXP8" s="145"/>
      <c r="SXQ8" s="145"/>
      <c r="SXR8" s="145"/>
      <c r="SXS8" s="145"/>
      <c r="SXT8" s="145"/>
      <c r="SXU8" s="145"/>
      <c r="SXV8" s="145"/>
      <c r="SXW8" s="145"/>
      <c r="SXX8" s="145"/>
      <c r="SXY8" s="145"/>
      <c r="SXZ8" s="145"/>
      <c r="SYA8" s="145"/>
      <c r="SYB8" s="145"/>
      <c r="SYC8" s="145"/>
      <c r="SYD8" s="145"/>
      <c r="SYE8" s="145"/>
      <c r="SYF8" s="145"/>
      <c r="SYG8" s="145"/>
      <c r="SYH8" s="145"/>
      <c r="SYI8" s="145"/>
      <c r="SYJ8" s="145"/>
      <c r="SYK8" s="145"/>
      <c r="SYL8" s="145"/>
      <c r="SYM8" s="145"/>
      <c r="SYN8" s="145"/>
      <c r="SYO8" s="145"/>
      <c r="SYP8" s="145"/>
      <c r="SYQ8" s="145"/>
      <c r="SYR8" s="145"/>
      <c r="SYS8" s="145"/>
      <c r="SYT8" s="145"/>
      <c r="SYU8" s="145"/>
      <c r="SYV8" s="145"/>
      <c r="SYW8" s="145"/>
      <c r="SYX8" s="145"/>
      <c r="SYY8" s="145"/>
      <c r="SYZ8" s="145"/>
      <c r="SZA8" s="145"/>
      <c r="SZB8" s="145"/>
      <c r="SZC8" s="145"/>
      <c r="SZD8" s="145"/>
      <c r="SZE8" s="145"/>
      <c r="SZF8" s="145"/>
      <c r="SZG8" s="145"/>
      <c r="SZH8" s="145"/>
      <c r="SZI8" s="145"/>
      <c r="SZJ8" s="145"/>
      <c r="SZK8" s="145"/>
      <c r="SZL8" s="145"/>
      <c r="SZM8" s="145"/>
      <c r="SZN8" s="145"/>
      <c r="SZO8" s="145"/>
      <c r="SZP8" s="145"/>
      <c r="SZQ8" s="145"/>
      <c r="SZR8" s="145"/>
      <c r="SZS8" s="145"/>
      <c r="SZT8" s="145"/>
      <c r="SZU8" s="145"/>
      <c r="SZV8" s="145"/>
      <c r="SZW8" s="145"/>
      <c r="SZX8" s="145"/>
      <c r="SZY8" s="145"/>
      <c r="SZZ8" s="145"/>
      <c r="TAA8" s="145"/>
      <c r="TAB8" s="145"/>
      <c r="TAC8" s="145"/>
      <c r="TAD8" s="145"/>
      <c r="TAE8" s="145"/>
      <c r="TAF8" s="145"/>
      <c r="TAG8" s="145"/>
      <c r="TAH8" s="145"/>
      <c r="TAI8" s="145"/>
      <c r="TAJ8" s="145"/>
      <c r="TAK8" s="145"/>
      <c r="TAL8" s="145"/>
      <c r="TAM8" s="145"/>
      <c r="TAN8" s="145"/>
      <c r="TAO8" s="145"/>
      <c r="TAP8" s="145"/>
      <c r="TAQ8" s="145"/>
      <c r="TAR8" s="145"/>
      <c r="TAS8" s="145"/>
      <c r="TAT8" s="145"/>
      <c r="TAU8" s="145"/>
      <c r="TAV8" s="145"/>
      <c r="TAW8" s="145"/>
      <c r="TAX8" s="145"/>
      <c r="TAY8" s="145"/>
      <c r="TAZ8" s="145"/>
      <c r="TBA8" s="145"/>
      <c r="TBB8" s="145"/>
      <c r="TBC8" s="145"/>
      <c r="TBD8" s="145"/>
      <c r="TBE8" s="145"/>
      <c r="TBF8" s="145"/>
      <c r="TBG8" s="145"/>
      <c r="TBH8" s="145"/>
      <c r="TBI8" s="145"/>
      <c r="TBJ8" s="145"/>
      <c r="TBK8" s="145"/>
      <c r="TBL8" s="145"/>
      <c r="TBM8" s="145"/>
      <c r="TBN8" s="145"/>
      <c r="TBO8" s="145"/>
      <c r="TBP8" s="145"/>
      <c r="TBQ8" s="145"/>
      <c r="TBR8" s="145"/>
      <c r="TBS8" s="145"/>
      <c r="TBT8" s="145"/>
      <c r="TBU8" s="145"/>
      <c r="TBV8" s="145"/>
      <c r="TBW8" s="145"/>
      <c r="TBX8" s="145"/>
      <c r="TBY8" s="145"/>
      <c r="TBZ8" s="145"/>
      <c r="TCA8" s="145"/>
      <c r="TCB8" s="145"/>
      <c r="TCC8" s="145"/>
      <c r="TCD8" s="145"/>
      <c r="TCE8" s="145"/>
      <c r="TCF8" s="145"/>
      <c r="TCG8" s="145"/>
      <c r="TCH8" s="145"/>
      <c r="TCI8" s="145"/>
      <c r="TCJ8" s="145"/>
      <c r="TCK8" s="145"/>
      <c r="TCL8" s="145"/>
      <c r="TCM8" s="145"/>
      <c r="TCN8" s="145"/>
      <c r="TCO8" s="145"/>
      <c r="TCP8" s="145"/>
      <c r="TCQ8" s="145"/>
      <c r="TCR8" s="145"/>
      <c r="TCS8" s="145"/>
      <c r="TCT8" s="145"/>
      <c r="TCU8" s="145"/>
      <c r="TCV8" s="145"/>
      <c r="TCW8" s="145"/>
      <c r="TCX8" s="145"/>
      <c r="TCY8" s="145"/>
      <c r="TCZ8" s="145"/>
      <c r="TDA8" s="145"/>
      <c r="TDB8" s="145"/>
      <c r="TDC8" s="145"/>
      <c r="TDD8" s="145"/>
      <c r="TDE8" s="145"/>
      <c r="TDF8" s="145"/>
      <c r="TDG8" s="145"/>
      <c r="TDH8" s="145"/>
      <c r="TDI8" s="145"/>
      <c r="TDJ8" s="145"/>
      <c r="TDK8" s="145"/>
      <c r="TDL8" s="145"/>
      <c r="TDM8" s="145"/>
      <c r="TDN8" s="145"/>
      <c r="TDO8" s="145"/>
      <c r="TDP8" s="145"/>
      <c r="TDQ8" s="145"/>
      <c r="TDR8" s="145"/>
      <c r="TDS8" s="145"/>
      <c r="TDT8" s="145"/>
      <c r="TDU8" s="145"/>
      <c r="TDV8" s="145"/>
      <c r="TDW8" s="145"/>
      <c r="TDX8" s="145"/>
      <c r="TDY8" s="145"/>
      <c r="TDZ8" s="145"/>
      <c r="TEA8" s="145"/>
      <c r="TEB8" s="145"/>
      <c r="TEC8" s="145"/>
      <c r="TED8" s="145"/>
      <c r="TEE8" s="145"/>
      <c r="TEF8" s="145"/>
      <c r="TEG8" s="145"/>
      <c r="TEH8" s="145"/>
      <c r="TEI8" s="145"/>
      <c r="TEJ8" s="145"/>
      <c r="TEK8" s="145"/>
      <c r="TEL8" s="145"/>
      <c r="TEM8" s="145"/>
      <c r="TEN8" s="145"/>
      <c r="TEO8" s="145"/>
      <c r="TEP8" s="145"/>
      <c r="TEQ8" s="145"/>
      <c r="TER8" s="145"/>
      <c r="TES8" s="145"/>
      <c r="TET8" s="145"/>
      <c r="TEU8" s="145"/>
      <c r="TEV8" s="145"/>
      <c r="TEW8" s="145"/>
      <c r="TEX8" s="145"/>
      <c r="TEY8" s="145"/>
      <c r="TEZ8" s="145"/>
      <c r="TFA8" s="145"/>
      <c r="TFB8" s="145"/>
      <c r="TFC8" s="145"/>
      <c r="TFD8" s="145"/>
      <c r="TFE8" s="145"/>
      <c r="TFF8" s="145"/>
      <c r="TFG8" s="145"/>
      <c r="TFH8" s="145"/>
      <c r="TFI8" s="145"/>
      <c r="TFJ8" s="145"/>
      <c r="TFK8" s="145"/>
      <c r="TFL8" s="145"/>
      <c r="TFM8" s="145"/>
      <c r="TFN8" s="145"/>
      <c r="TFO8" s="145"/>
      <c r="TFP8" s="145"/>
      <c r="TFQ8" s="145"/>
      <c r="TFR8" s="145"/>
      <c r="TFS8" s="145"/>
      <c r="TFT8" s="145"/>
      <c r="TFU8" s="145"/>
      <c r="TFV8" s="145"/>
      <c r="TFW8" s="145"/>
      <c r="TFX8" s="145"/>
      <c r="TFY8" s="145"/>
      <c r="TFZ8" s="145"/>
      <c r="TGA8" s="145"/>
      <c r="TGB8" s="145"/>
      <c r="TGC8" s="145"/>
      <c r="TGD8" s="145"/>
      <c r="TGE8" s="145"/>
      <c r="TGF8" s="145"/>
      <c r="TGG8" s="145"/>
      <c r="TGH8" s="145"/>
      <c r="TGI8" s="145"/>
      <c r="TGJ8" s="145"/>
      <c r="TGK8" s="145"/>
      <c r="TGL8" s="145"/>
      <c r="TGM8" s="145"/>
      <c r="TGN8" s="145"/>
      <c r="TGO8" s="145"/>
      <c r="TGP8" s="145"/>
      <c r="TGQ8" s="145"/>
      <c r="TGR8" s="145"/>
      <c r="TGS8" s="145"/>
      <c r="TGT8" s="145"/>
      <c r="TGU8" s="145"/>
      <c r="TGV8" s="145"/>
      <c r="TGW8" s="145"/>
      <c r="TGX8" s="145"/>
      <c r="TGY8" s="145"/>
      <c r="TGZ8" s="145"/>
      <c r="THA8" s="145"/>
      <c r="THB8" s="145"/>
      <c r="THC8" s="145"/>
      <c r="THD8" s="145"/>
      <c r="THE8" s="145"/>
      <c r="THF8" s="145"/>
      <c r="THG8" s="145"/>
      <c r="THH8" s="145"/>
      <c r="THI8" s="145"/>
      <c r="THJ8" s="145"/>
      <c r="THK8" s="145"/>
      <c r="THL8" s="145"/>
      <c r="THM8" s="145"/>
      <c r="THN8" s="145"/>
      <c r="THO8" s="145"/>
      <c r="THP8" s="145"/>
      <c r="THQ8" s="145"/>
      <c r="THR8" s="145"/>
      <c r="THS8" s="145"/>
      <c r="THT8" s="145"/>
      <c r="THU8" s="145"/>
      <c r="THV8" s="145"/>
      <c r="THW8" s="145"/>
      <c r="THX8" s="145"/>
      <c r="THY8" s="145"/>
      <c r="THZ8" s="145"/>
      <c r="TIA8" s="145"/>
      <c r="TIB8" s="145"/>
      <c r="TIC8" s="145"/>
      <c r="TID8" s="145"/>
      <c r="TIE8" s="145"/>
      <c r="TIF8" s="145"/>
      <c r="TIG8" s="145"/>
      <c r="TIH8" s="145"/>
      <c r="TII8" s="145"/>
      <c r="TIJ8" s="145"/>
      <c r="TIK8" s="145"/>
      <c r="TIL8" s="145"/>
      <c r="TIM8" s="145"/>
      <c r="TIN8" s="145"/>
      <c r="TIO8" s="145"/>
      <c r="TIP8" s="145"/>
      <c r="TIQ8" s="145"/>
      <c r="TIR8" s="145"/>
      <c r="TIS8" s="145"/>
      <c r="TIT8" s="145"/>
      <c r="TIU8" s="145"/>
      <c r="TIV8" s="145"/>
      <c r="TIW8" s="145"/>
      <c r="TIX8" s="145"/>
      <c r="TIY8" s="145"/>
      <c r="TIZ8" s="145"/>
      <c r="TJA8" s="145"/>
      <c r="TJB8" s="145"/>
      <c r="TJC8" s="145"/>
      <c r="TJD8" s="145"/>
      <c r="TJE8" s="145"/>
      <c r="TJF8" s="145"/>
      <c r="TJG8" s="145"/>
      <c r="TJH8" s="145"/>
      <c r="TJI8" s="145"/>
      <c r="TJJ8" s="145"/>
      <c r="TJK8" s="145"/>
      <c r="TJL8" s="145"/>
      <c r="TJM8" s="145"/>
      <c r="TJN8" s="145"/>
      <c r="TJO8" s="145"/>
      <c r="TJP8" s="145"/>
      <c r="TJQ8" s="145"/>
      <c r="TJR8" s="145"/>
      <c r="TJS8" s="145"/>
      <c r="TJT8" s="145"/>
      <c r="TJU8" s="145"/>
      <c r="TJV8" s="145"/>
      <c r="TJW8" s="145"/>
      <c r="TJX8" s="145"/>
      <c r="TJY8" s="145"/>
      <c r="TJZ8" s="145"/>
      <c r="TKA8" s="145"/>
      <c r="TKB8" s="145"/>
      <c r="TKC8" s="145"/>
      <c r="TKD8" s="145"/>
      <c r="TKE8" s="145"/>
      <c r="TKF8" s="145"/>
      <c r="TKG8" s="145"/>
      <c r="TKH8" s="145"/>
      <c r="TKI8" s="145"/>
      <c r="TKJ8" s="145"/>
      <c r="TKK8" s="145"/>
      <c r="TKL8" s="145"/>
      <c r="TKM8" s="145"/>
      <c r="TKN8" s="145"/>
      <c r="TKO8" s="145"/>
      <c r="TKP8" s="145"/>
      <c r="TKQ8" s="145"/>
      <c r="TKR8" s="145"/>
      <c r="TKS8" s="145"/>
      <c r="TKT8" s="145"/>
      <c r="TKU8" s="145"/>
      <c r="TKV8" s="145"/>
      <c r="TKW8" s="145"/>
      <c r="TKX8" s="145"/>
      <c r="TKY8" s="145"/>
      <c r="TKZ8" s="145"/>
      <c r="TLA8" s="145"/>
      <c r="TLB8" s="145"/>
      <c r="TLC8" s="145"/>
      <c r="TLD8" s="145"/>
      <c r="TLE8" s="145"/>
      <c r="TLF8" s="145"/>
      <c r="TLG8" s="145"/>
      <c r="TLH8" s="145"/>
      <c r="TLI8" s="145"/>
      <c r="TLJ8" s="145"/>
      <c r="TLK8" s="145"/>
      <c r="TLL8" s="145"/>
      <c r="TLM8" s="145"/>
      <c r="TLN8" s="145"/>
      <c r="TLO8" s="145"/>
      <c r="TLP8" s="145"/>
      <c r="TLQ8" s="145"/>
      <c r="TLR8" s="145"/>
      <c r="TLS8" s="145"/>
      <c r="TLT8" s="145"/>
      <c r="TLU8" s="145"/>
      <c r="TLV8" s="145"/>
      <c r="TLW8" s="145"/>
      <c r="TLX8" s="145"/>
      <c r="TLY8" s="145"/>
      <c r="TLZ8" s="145"/>
      <c r="TMA8" s="145"/>
      <c r="TMB8" s="145"/>
      <c r="TMC8" s="145"/>
      <c r="TMD8" s="145"/>
      <c r="TME8" s="145"/>
      <c r="TMF8" s="145"/>
      <c r="TMG8" s="145"/>
      <c r="TMH8" s="145"/>
      <c r="TMI8" s="145"/>
      <c r="TMJ8" s="145"/>
      <c r="TMK8" s="145"/>
      <c r="TML8" s="145"/>
      <c r="TMM8" s="145"/>
      <c r="TMN8" s="145"/>
      <c r="TMO8" s="145"/>
      <c r="TMP8" s="145"/>
      <c r="TMQ8" s="145"/>
      <c r="TMR8" s="145"/>
      <c r="TMS8" s="145"/>
      <c r="TMT8" s="145"/>
      <c r="TMU8" s="145"/>
      <c r="TMV8" s="145"/>
      <c r="TMW8" s="145"/>
      <c r="TMX8" s="145"/>
      <c r="TMY8" s="145"/>
      <c r="TMZ8" s="145"/>
      <c r="TNA8" s="145"/>
      <c r="TNB8" s="145"/>
      <c r="TNC8" s="145"/>
      <c r="TND8" s="145"/>
      <c r="TNE8" s="145"/>
      <c r="TNF8" s="145"/>
      <c r="TNG8" s="145"/>
      <c r="TNH8" s="145"/>
      <c r="TNI8" s="145"/>
      <c r="TNJ8" s="145"/>
      <c r="TNK8" s="145"/>
      <c r="TNL8" s="145"/>
      <c r="TNM8" s="145"/>
      <c r="TNN8" s="145"/>
      <c r="TNO8" s="145"/>
      <c r="TNP8" s="145"/>
      <c r="TNQ8" s="145"/>
      <c r="TNR8" s="145"/>
      <c r="TNS8" s="145"/>
      <c r="TNT8" s="145"/>
      <c r="TNU8" s="145"/>
      <c r="TNV8" s="145"/>
      <c r="TNW8" s="145"/>
      <c r="TNX8" s="145"/>
      <c r="TNY8" s="145"/>
      <c r="TNZ8" s="145"/>
      <c r="TOA8" s="145"/>
      <c r="TOB8" s="145"/>
      <c r="TOC8" s="145"/>
      <c r="TOD8" s="145"/>
      <c r="TOE8" s="145"/>
      <c r="TOF8" s="145"/>
      <c r="TOG8" s="145"/>
      <c r="TOH8" s="145"/>
      <c r="TOI8" s="145"/>
      <c r="TOJ8" s="145"/>
      <c r="TOK8" s="145"/>
      <c r="TOL8" s="145"/>
      <c r="TOM8" s="145"/>
      <c r="TON8" s="145"/>
      <c r="TOO8" s="145"/>
      <c r="TOP8" s="145"/>
      <c r="TOQ8" s="145"/>
      <c r="TOR8" s="145"/>
      <c r="TOS8" s="145"/>
      <c r="TOT8" s="145"/>
      <c r="TOU8" s="145"/>
      <c r="TOV8" s="145"/>
      <c r="TOW8" s="145"/>
      <c r="TOX8" s="145"/>
      <c r="TOY8" s="145"/>
      <c r="TOZ8" s="145"/>
      <c r="TPA8" s="145"/>
      <c r="TPB8" s="145"/>
      <c r="TPC8" s="145"/>
      <c r="TPD8" s="145"/>
      <c r="TPE8" s="145"/>
      <c r="TPF8" s="145"/>
      <c r="TPG8" s="145"/>
      <c r="TPH8" s="145"/>
      <c r="TPI8" s="145"/>
      <c r="TPJ8" s="145"/>
      <c r="TPK8" s="145"/>
      <c r="TPL8" s="145"/>
      <c r="TPM8" s="145"/>
      <c r="TPN8" s="145"/>
      <c r="TPO8" s="145"/>
      <c r="TPP8" s="145"/>
      <c r="TPQ8" s="145"/>
      <c r="TPR8" s="145"/>
      <c r="TPS8" s="145"/>
      <c r="TPT8" s="145"/>
      <c r="TPU8" s="145"/>
      <c r="TPV8" s="145"/>
      <c r="TPW8" s="145"/>
      <c r="TPX8" s="145"/>
      <c r="TPY8" s="145"/>
      <c r="TPZ8" s="145"/>
      <c r="TQA8" s="145"/>
      <c r="TQB8" s="145"/>
      <c r="TQC8" s="145"/>
      <c r="TQD8" s="145"/>
      <c r="TQE8" s="145"/>
      <c r="TQF8" s="145"/>
      <c r="TQG8" s="145"/>
      <c r="TQH8" s="145"/>
      <c r="TQI8" s="145"/>
      <c r="TQJ8" s="145"/>
      <c r="TQK8" s="145"/>
      <c r="TQL8" s="145"/>
      <c r="TQM8" s="145"/>
      <c r="TQN8" s="145"/>
      <c r="TQO8" s="145"/>
      <c r="TQP8" s="145"/>
      <c r="TQQ8" s="145"/>
      <c r="TQR8" s="145"/>
      <c r="TQS8" s="145"/>
      <c r="TQT8" s="145"/>
      <c r="TQU8" s="145"/>
      <c r="TQV8" s="145"/>
      <c r="TQW8" s="145"/>
      <c r="TQX8" s="145"/>
      <c r="TQY8" s="145"/>
      <c r="TQZ8" s="145"/>
      <c r="TRA8" s="145"/>
      <c r="TRB8" s="145"/>
      <c r="TRC8" s="145"/>
      <c r="TRD8" s="145"/>
      <c r="TRE8" s="145"/>
      <c r="TRF8" s="145"/>
      <c r="TRG8" s="145"/>
      <c r="TRH8" s="145"/>
      <c r="TRI8" s="145"/>
      <c r="TRJ8" s="145"/>
      <c r="TRK8" s="145"/>
      <c r="TRL8" s="145"/>
      <c r="TRM8" s="145"/>
      <c r="TRN8" s="145"/>
      <c r="TRO8" s="145"/>
      <c r="TRP8" s="145"/>
      <c r="TRQ8" s="145"/>
      <c r="TRR8" s="145"/>
      <c r="TRS8" s="145"/>
      <c r="TRT8" s="145"/>
      <c r="TRU8" s="145"/>
      <c r="TRV8" s="145"/>
      <c r="TRW8" s="145"/>
      <c r="TRX8" s="145"/>
      <c r="TRY8" s="145"/>
      <c r="TRZ8" s="145"/>
      <c r="TSA8" s="145"/>
      <c r="TSB8" s="145"/>
      <c r="TSC8" s="145"/>
      <c r="TSD8" s="145"/>
      <c r="TSE8" s="145"/>
      <c r="TSF8" s="145"/>
      <c r="TSG8" s="145"/>
      <c r="TSH8" s="145"/>
      <c r="TSI8" s="145"/>
      <c r="TSJ8" s="145"/>
      <c r="TSK8" s="145"/>
      <c r="TSL8" s="145"/>
      <c r="TSM8" s="145"/>
      <c r="TSN8" s="145"/>
      <c r="TSO8" s="145"/>
      <c r="TSP8" s="145"/>
      <c r="TSQ8" s="145"/>
      <c r="TSR8" s="145"/>
      <c r="TSS8" s="145"/>
      <c r="TST8" s="145"/>
      <c r="TSU8" s="145"/>
      <c r="TSV8" s="145"/>
      <c r="TSW8" s="145"/>
      <c r="TSX8" s="145"/>
      <c r="TSY8" s="145"/>
      <c r="TSZ8" s="145"/>
      <c r="TTA8" s="145"/>
      <c r="TTB8" s="145"/>
      <c r="TTC8" s="145"/>
      <c r="TTD8" s="145"/>
      <c r="TTE8" s="145"/>
      <c r="TTF8" s="145"/>
      <c r="TTG8" s="145"/>
      <c r="TTH8" s="145"/>
      <c r="TTI8" s="145"/>
      <c r="TTJ8" s="145"/>
      <c r="TTK8" s="145"/>
      <c r="TTL8" s="145"/>
      <c r="TTM8" s="145"/>
      <c r="TTN8" s="145"/>
      <c r="TTO8" s="145"/>
      <c r="TTP8" s="145"/>
      <c r="TTQ8" s="145"/>
      <c r="TTR8" s="145"/>
      <c r="TTS8" s="145"/>
      <c r="TTT8" s="145"/>
      <c r="TTU8" s="145"/>
      <c r="TTV8" s="145"/>
      <c r="TTW8" s="145"/>
      <c r="TTX8" s="145"/>
      <c r="TTY8" s="145"/>
      <c r="TTZ8" s="145"/>
      <c r="TUA8" s="145"/>
      <c r="TUB8" s="145"/>
      <c r="TUC8" s="145"/>
      <c r="TUD8" s="145"/>
      <c r="TUE8" s="145"/>
      <c r="TUF8" s="145"/>
      <c r="TUG8" s="145"/>
      <c r="TUH8" s="145"/>
      <c r="TUI8" s="145"/>
      <c r="TUJ8" s="145"/>
      <c r="TUK8" s="145"/>
      <c r="TUL8" s="145"/>
      <c r="TUM8" s="145"/>
      <c r="TUN8" s="145"/>
      <c r="TUO8" s="145"/>
      <c r="TUP8" s="145"/>
      <c r="TUQ8" s="145"/>
      <c r="TUR8" s="145"/>
      <c r="TUS8" s="145"/>
      <c r="TUT8" s="145"/>
      <c r="TUU8" s="145"/>
      <c r="TUV8" s="145"/>
      <c r="TUW8" s="145"/>
      <c r="TUX8" s="145"/>
      <c r="TUY8" s="145"/>
      <c r="TUZ8" s="145"/>
      <c r="TVA8" s="145"/>
      <c r="TVB8" s="145"/>
      <c r="TVC8" s="145"/>
      <c r="TVD8" s="145"/>
      <c r="TVE8" s="145"/>
      <c r="TVF8" s="145"/>
      <c r="TVG8" s="145"/>
      <c r="TVH8" s="145"/>
      <c r="TVI8" s="145"/>
      <c r="TVJ8" s="145"/>
      <c r="TVK8" s="145"/>
      <c r="TVL8" s="145"/>
      <c r="TVM8" s="145"/>
      <c r="TVN8" s="145"/>
      <c r="TVO8" s="145"/>
      <c r="TVP8" s="145"/>
      <c r="TVQ8" s="145"/>
      <c r="TVR8" s="145"/>
      <c r="TVS8" s="145"/>
      <c r="TVT8" s="145"/>
      <c r="TVU8" s="145"/>
      <c r="TVV8" s="145"/>
      <c r="TVW8" s="145"/>
      <c r="TVX8" s="145"/>
      <c r="TVY8" s="145"/>
      <c r="TVZ8" s="145"/>
      <c r="TWA8" s="145"/>
      <c r="TWB8" s="145"/>
      <c r="TWC8" s="145"/>
      <c r="TWD8" s="145"/>
      <c r="TWE8" s="145"/>
      <c r="TWF8" s="145"/>
      <c r="TWG8" s="145"/>
      <c r="TWH8" s="145"/>
      <c r="TWI8" s="145"/>
      <c r="TWJ8" s="145"/>
      <c r="TWK8" s="145"/>
      <c r="TWL8" s="145"/>
      <c r="TWM8" s="145"/>
      <c r="TWN8" s="145"/>
      <c r="TWO8" s="145"/>
      <c r="TWP8" s="145"/>
      <c r="TWQ8" s="145"/>
      <c r="TWR8" s="145"/>
      <c r="TWS8" s="145"/>
      <c r="TWT8" s="145"/>
      <c r="TWU8" s="145"/>
      <c r="TWV8" s="145"/>
      <c r="TWW8" s="145"/>
      <c r="TWX8" s="145"/>
      <c r="TWY8" s="145"/>
      <c r="TWZ8" s="145"/>
      <c r="TXA8" s="145"/>
      <c r="TXB8" s="145"/>
      <c r="TXC8" s="145"/>
      <c r="TXD8" s="145"/>
      <c r="TXE8" s="145"/>
      <c r="TXF8" s="145"/>
      <c r="TXG8" s="145"/>
      <c r="TXH8" s="145"/>
      <c r="TXI8" s="145"/>
      <c r="TXJ8" s="145"/>
      <c r="TXK8" s="145"/>
      <c r="TXL8" s="145"/>
      <c r="TXM8" s="145"/>
      <c r="TXN8" s="145"/>
      <c r="TXO8" s="145"/>
      <c r="TXP8" s="145"/>
      <c r="TXQ8" s="145"/>
      <c r="TXR8" s="145"/>
      <c r="TXS8" s="145"/>
      <c r="TXT8" s="145"/>
      <c r="TXU8" s="145"/>
      <c r="TXV8" s="145"/>
      <c r="TXW8" s="145"/>
      <c r="TXX8" s="145"/>
      <c r="TXY8" s="145"/>
      <c r="TXZ8" s="145"/>
      <c r="TYA8" s="145"/>
      <c r="TYB8" s="145"/>
      <c r="TYC8" s="145"/>
      <c r="TYD8" s="145"/>
      <c r="TYE8" s="145"/>
      <c r="TYF8" s="145"/>
      <c r="TYG8" s="145"/>
      <c r="TYH8" s="145"/>
      <c r="TYI8" s="145"/>
      <c r="TYJ8" s="145"/>
      <c r="TYK8" s="145"/>
      <c r="TYL8" s="145"/>
      <c r="TYM8" s="145"/>
      <c r="TYN8" s="145"/>
      <c r="TYO8" s="145"/>
      <c r="TYP8" s="145"/>
      <c r="TYQ8" s="145"/>
      <c r="TYR8" s="145"/>
      <c r="TYS8" s="145"/>
      <c r="TYT8" s="145"/>
      <c r="TYU8" s="145"/>
      <c r="TYV8" s="145"/>
      <c r="TYW8" s="145"/>
      <c r="TYX8" s="145"/>
      <c r="TYY8" s="145"/>
      <c r="TYZ8" s="145"/>
      <c r="TZA8" s="145"/>
      <c r="TZB8" s="145"/>
      <c r="TZC8" s="145"/>
      <c r="TZD8" s="145"/>
      <c r="TZE8" s="145"/>
      <c r="TZF8" s="145"/>
      <c r="TZG8" s="145"/>
      <c r="TZH8" s="145"/>
      <c r="TZI8" s="145"/>
      <c r="TZJ8" s="145"/>
      <c r="TZK8" s="145"/>
      <c r="TZL8" s="145"/>
      <c r="TZM8" s="145"/>
      <c r="TZN8" s="145"/>
      <c r="TZO8" s="145"/>
      <c r="TZP8" s="145"/>
      <c r="TZQ8" s="145"/>
      <c r="TZR8" s="145"/>
      <c r="TZS8" s="145"/>
      <c r="TZT8" s="145"/>
      <c r="TZU8" s="145"/>
      <c r="TZV8" s="145"/>
      <c r="TZW8" s="145"/>
      <c r="TZX8" s="145"/>
      <c r="TZY8" s="145"/>
      <c r="TZZ8" s="145"/>
      <c r="UAA8" s="145"/>
      <c r="UAB8" s="145"/>
      <c r="UAC8" s="145"/>
      <c r="UAD8" s="145"/>
      <c r="UAE8" s="145"/>
      <c r="UAF8" s="145"/>
      <c r="UAG8" s="145"/>
      <c r="UAH8" s="145"/>
      <c r="UAI8" s="145"/>
      <c r="UAJ8" s="145"/>
      <c r="UAK8" s="145"/>
      <c r="UAL8" s="145"/>
      <c r="UAM8" s="145"/>
      <c r="UAN8" s="145"/>
      <c r="UAO8" s="145"/>
      <c r="UAP8" s="145"/>
      <c r="UAQ8" s="145"/>
      <c r="UAR8" s="145"/>
      <c r="UAS8" s="145"/>
      <c r="UAT8" s="145"/>
      <c r="UAU8" s="145"/>
      <c r="UAV8" s="145"/>
      <c r="UAW8" s="145"/>
      <c r="UAX8" s="145"/>
      <c r="UAY8" s="145"/>
      <c r="UAZ8" s="145"/>
      <c r="UBA8" s="145"/>
      <c r="UBB8" s="145"/>
      <c r="UBC8" s="145"/>
      <c r="UBD8" s="145"/>
      <c r="UBE8" s="145"/>
      <c r="UBF8" s="145"/>
      <c r="UBG8" s="145"/>
      <c r="UBH8" s="145"/>
      <c r="UBI8" s="145"/>
      <c r="UBJ8" s="145"/>
      <c r="UBK8" s="145"/>
      <c r="UBL8" s="145"/>
      <c r="UBM8" s="145"/>
      <c r="UBN8" s="145"/>
      <c r="UBO8" s="145"/>
      <c r="UBP8" s="145"/>
      <c r="UBQ8" s="145"/>
      <c r="UBR8" s="145"/>
      <c r="UBS8" s="145"/>
      <c r="UBT8" s="145"/>
      <c r="UBU8" s="145"/>
      <c r="UBV8" s="145"/>
      <c r="UBW8" s="145"/>
      <c r="UBX8" s="145"/>
      <c r="UBY8" s="145"/>
      <c r="UBZ8" s="145"/>
      <c r="UCA8" s="145"/>
      <c r="UCB8" s="145"/>
      <c r="UCC8" s="145"/>
      <c r="UCD8" s="145"/>
      <c r="UCE8" s="145"/>
      <c r="UCF8" s="145"/>
      <c r="UCG8" s="145"/>
      <c r="UCH8" s="145"/>
      <c r="UCI8" s="145"/>
      <c r="UCJ8" s="145"/>
      <c r="UCK8" s="145"/>
      <c r="UCL8" s="145"/>
      <c r="UCM8" s="145"/>
      <c r="UCN8" s="145"/>
      <c r="UCO8" s="145"/>
      <c r="UCP8" s="145"/>
      <c r="UCQ8" s="145"/>
      <c r="UCR8" s="145"/>
      <c r="UCS8" s="145"/>
      <c r="UCT8" s="145"/>
      <c r="UCU8" s="145"/>
      <c r="UCV8" s="145"/>
      <c r="UCW8" s="145"/>
      <c r="UCX8" s="145"/>
      <c r="UCY8" s="145"/>
      <c r="UCZ8" s="145"/>
      <c r="UDA8" s="145"/>
      <c r="UDB8" s="145"/>
      <c r="UDC8" s="145"/>
      <c r="UDD8" s="145"/>
      <c r="UDE8" s="145"/>
      <c r="UDF8" s="145"/>
      <c r="UDG8" s="145"/>
      <c r="UDH8" s="145"/>
      <c r="UDI8" s="145"/>
      <c r="UDJ8" s="145"/>
      <c r="UDK8" s="145"/>
      <c r="UDL8" s="145"/>
      <c r="UDM8" s="145"/>
      <c r="UDN8" s="145"/>
      <c r="UDO8" s="145"/>
      <c r="UDP8" s="145"/>
      <c r="UDQ8" s="145"/>
      <c r="UDR8" s="145"/>
      <c r="UDS8" s="145"/>
      <c r="UDT8" s="145"/>
      <c r="UDU8" s="145"/>
      <c r="UDV8" s="145"/>
      <c r="UDW8" s="145"/>
      <c r="UDX8" s="145"/>
      <c r="UDY8" s="145"/>
      <c r="UDZ8" s="145"/>
      <c r="UEA8" s="145"/>
      <c r="UEB8" s="145"/>
      <c r="UEC8" s="145"/>
      <c r="UED8" s="145"/>
      <c r="UEE8" s="145"/>
      <c r="UEF8" s="145"/>
      <c r="UEG8" s="145"/>
      <c r="UEH8" s="145"/>
      <c r="UEI8" s="145"/>
      <c r="UEJ8" s="145"/>
      <c r="UEK8" s="145"/>
      <c r="UEL8" s="145"/>
      <c r="UEM8" s="145"/>
      <c r="UEN8" s="145"/>
      <c r="UEO8" s="145"/>
      <c r="UEP8" s="145"/>
      <c r="UEQ8" s="145"/>
      <c r="UER8" s="145"/>
      <c r="UES8" s="145"/>
      <c r="UET8" s="145"/>
      <c r="UEU8" s="145"/>
      <c r="UEV8" s="145"/>
      <c r="UEW8" s="145"/>
      <c r="UEX8" s="145"/>
      <c r="UEY8" s="145"/>
      <c r="UEZ8" s="145"/>
      <c r="UFA8" s="145"/>
      <c r="UFB8" s="145"/>
      <c r="UFC8" s="145"/>
      <c r="UFD8" s="145"/>
      <c r="UFE8" s="145"/>
      <c r="UFF8" s="145"/>
      <c r="UFG8" s="145"/>
      <c r="UFH8" s="145"/>
      <c r="UFI8" s="145"/>
      <c r="UFJ8" s="145"/>
      <c r="UFK8" s="145"/>
      <c r="UFL8" s="145"/>
      <c r="UFM8" s="145"/>
      <c r="UFN8" s="145"/>
      <c r="UFO8" s="145"/>
      <c r="UFP8" s="145"/>
      <c r="UFQ8" s="145"/>
      <c r="UFR8" s="145"/>
      <c r="UFS8" s="145"/>
      <c r="UFT8" s="145"/>
      <c r="UFU8" s="145"/>
      <c r="UFV8" s="145"/>
      <c r="UFW8" s="145"/>
      <c r="UFX8" s="145"/>
      <c r="UFY8" s="145"/>
      <c r="UFZ8" s="145"/>
      <c r="UGA8" s="145"/>
      <c r="UGB8" s="145"/>
      <c r="UGC8" s="145"/>
      <c r="UGD8" s="145"/>
      <c r="UGE8" s="145"/>
      <c r="UGF8" s="145"/>
      <c r="UGG8" s="145"/>
      <c r="UGH8" s="145"/>
      <c r="UGI8" s="145"/>
      <c r="UGJ8" s="145"/>
      <c r="UGK8" s="145"/>
      <c r="UGL8" s="145"/>
      <c r="UGM8" s="145"/>
      <c r="UGN8" s="145"/>
      <c r="UGO8" s="145"/>
      <c r="UGP8" s="145"/>
      <c r="UGQ8" s="145"/>
      <c r="UGR8" s="145"/>
      <c r="UGS8" s="145"/>
      <c r="UGT8" s="145"/>
      <c r="UGU8" s="145"/>
      <c r="UGV8" s="145"/>
      <c r="UGW8" s="145"/>
      <c r="UGX8" s="145"/>
      <c r="UGY8" s="145"/>
      <c r="UGZ8" s="145"/>
      <c r="UHA8" s="145"/>
      <c r="UHB8" s="145"/>
      <c r="UHC8" s="145"/>
      <c r="UHD8" s="145"/>
      <c r="UHE8" s="145"/>
      <c r="UHF8" s="145"/>
      <c r="UHG8" s="145"/>
      <c r="UHH8" s="145"/>
      <c r="UHI8" s="145"/>
      <c r="UHJ8" s="145"/>
      <c r="UHK8" s="145"/>
      <c r="UHL8" s="145"/>
      <c r="UHM8" s="145"/>
      <c r="UHN8" s="145"/>
      <c r="UHO8" s="145"/>
      <c r="UHP8" s="145"/>
      <c r="UHQ8" s="145"/>
      <c r="UHR8" s="145"/>
      <c r="UHS8" s="145"/>
      <c r="UHT8" s="145"/>
      <c r="UHU8" s="145"/>
      <c r="UHV8" s="145"/>
      <c r="UHW8" s="145"/>
      <c r="UHX8" s="145"/>
      <c r="UHY8" s="145"/>
      <c r="UHZ8" s="145"/>
      <c r="UIA8" s="145"/>
      <c r="UIB8" s="145"/>
      <c r="UIC8" s="145"/>
      <c r="UID8" s="145"/>
      <c r="UIE8" s="145"/>
      <c r="UIF8" s="145"/>
      <c r="UIG8" s="145"/>
      <c r="UIH8" s="145"/>
      <c r="UII8" s="145"/>
      <c r="UIJ8" s="145"/>
      <c r="UIK8" s="145"/>
      <c r="UIL8" s="145"/>
      <c r="UIM8" s="145"/>
      <c r="UIN8" s="145"/>
      <c r="UIO8" s="145"/>
      <c r="UIP8" s="145"/>
      <c r="UIQ8" s="145"/>
      <c r="UIR8" s="145"/>
      <c r="UIS8" s="145"/>
      <c r="UIT8" s="145"/>
      <c r="UIU8" s="145"/>
      <c r="UIV8" s="145"/>
      <c r="UIW8" s="145"/>
      <c r="UIX8" s="145"/>
      <c r="UIY8" s="145"/>
      <c r="UIZ8" s="145"/>
      <c r="UJA8" s="145"/>
      <c r="UJB8" s="145"/>
      <c r="UJC8" s="145"/>
      <c r="UJD8" s="145"/>
      <c r="UJE8" s="145"/>
      <c r="UJF8" s="145"/>
      <c r="UJG8" s="145"/>
      <c r="UJH8" s="145"/>
      <c r="UJI8" s="145"/>
      <c r="UJJ8" s="145"/>
      <c r="UJK8" s="145"/>
      <c r="UJL8" s="145"/>
      <c r="UJM8" s="145"/>
      <c r="UJN8" s="145"/>
      <c r="UJO8" s="145"/>
      <c r="UJP8" s="145"/>
      <c r="UJQ8" s="145"/>
      <c r="UJR8" s="145"/>
      <c r="UJS8" s="145"/>
      <c r="UJT8" s="145"/>
      <c r="UJU8" s="145"/>
      <c r="UJV8" s="145"/>
      <c r="UJW8" s="145"/>
      <c r="UJX8" s="145"/>
      <c r="UJY8" s="145"/>
      <c r="UJZ8" s="145"/>
      <c r="UKA8" s="145"/>
      <c r="UKB8" s="145"/>
      <c r="UKC8" s="145"/>
      <c r="UKD8" s="145"/>
      <c r="UKE8" s="145"/>
      <c r="UKF8" s="145"/>
      <c r="UKG8" s="145"/>
      <c r="UKH8" s="145"/>
      <c r="UKI8" s="145"/>
      <c r="UKJ8" s="145"/>
      <c r="UKK8" s="145"/>
      <c r="UKL8" s="145"/>
      <c r="UKM8" s="145"/>
      <c r="UKN8" s="145"/>
      <c r="UKO8" s="145"/>
      <c r="UKP8" s="145"/>
      <c r="UKQ8" s="145"/>
      <c r="UKR8" s="145"/>
      <c r="UKS8" s="145"/>
      <c r="UKT8" s="145"/>
      <c r="UKU8" s="145"/>
      <c r="UKV8" s="145"/>
      <c r="UKW8" s="145"/>
      <c r="UKX8" s="145"/>
      <c r="UKY8" s="145"/>
      <c r="UKZ8" s="145"/>
      <c r="ULA8" s="145"/>
      <c r="ULB8" s="145"/>
      <c r="ULC8" s="145"/>
      <c r="ULD8" s="145"/>
      <c r="ULE8" s="145"/>
      <c r="ULF8" s="145"/>
      <c r="ULG8" s="145"/>
      <c r="ULH8" s="145"/>
      <c r="ULI8" s="145"/>
      <c r="ULJ8" s="145"/>
      <c r="ULK8" s="145"/>
      <c r="ULL8" s="145"/>
      <c r="ULM8" s="145"/>
      <c r="ULN8" s="145"/>
      <c r="ULO8" s="145"/>
      <c r="ULP8" s="145"/>
      <c r="ULQ8" s="145"/>
      <c r="ULR8" s="145"/>
      <c r="ULS8" s="145"/>
      <c r="ULT8" s="145"/>
      <c r="ULU8" s="145"/>
      <c r="ULV8" s="145"/>
      <c r="ULW8" s="145"/>
      <c r="ULX8" s="145"/>
      <c r="ULY8" s="145"/>
      <c r="ULZ8" s="145"/>
      <c r="UMA8" s="145"/>
      <c r="UMB8" s="145"/>
      <c r="UMC8" s="145"/>
      <c r="UMD8" s="145"/>
      <c r="UME8" s="145"/>
      <c r="UMF8" s="145"/>
      <c r="UMG8" s="145"/>
      <c r="UMH8" s="145"/>
      <c r="UMI8" s="145"/>
      <c r="UMJ8" s="145"/>
      <c r="UMK8" s="145"/>
      <c r="UML8" s="145"/>
      <c r="UMM8" s="145"/>
      <c r="UMN8" s="145"/>
      <c r="UMO8" s="145"/>
      <c r="UMP8" s="145"/>
      <c r="UMQ8" s="145"/>
      <c r="UMR8" s="145"/>
      <c r="UMS8" s="145"/>
      <c r="UMT8" s="145"/>
      <c r="UMU8" s="145"/>
      <c r="UMV8" s="145"/>
      <c r="UMW8" s="145"/>
      <c r="UMX8" s="145"/>
      <c r="UMY8" s="145"/>
      <c r="UMZ8" s="145"/>
      <c r="UNA8" s="145"/>
      <c r="UNB8" s="145"/>
      <c r="UNC8" s="145"/>
      <c r="UND8" s="145"/>
      <c r="UNE8" s="145"/>
      <c r="UNF8" s="145"/>
      <c r="UNG8" s="145"/>
      <c r="UNH8" s="145"/>
      <c r="UNI8" s="145"/>
      <c r="UNJ8" s="145"/>
      <c r="UNK8" s="145"/>
      <c r="UNL8" s="145"/>
      <c r="UNM8" s="145"/>
      <c r="UNN8" s="145"/>
      <c r="UNO8" s="145"/>
      <c r="UNP8" s="145"/>
      <c r="UNQ8" s="145"/>
      <c r="UNR8" s="145"/>
      <c r="UNS8" s="145"/>
      <c r="UNT8" s="145"/>
      <c r="UNU8" s="145"/>
      <c r="UNV8" s="145"/>
      <c r="UNW8" s="145"/>
      <c r="UNX8" s="145"/>
      <c r="UNY8" s="145"/>
      <c r="UNZ8" s="145"/>
      <c r="UOA8" s="145"/>
      <c r="UOB8" s="145"/>
      <c r="UOC8" s="145"/>
      <c r="UOD8" s="145"/>
      <c r="UOE8" s="145"/>
      <c r="UOF8" s="145"/>
      <c r="UOG8" s="145"/>
      <c r="UOH8" s="145"/>
      <c r="UOI8" s="145"/>
      <c r="UOJ8" s="145"/>
      <c r="UOK8" s="145"/>
      <c r="UOL8" s="145"/>
      <c r="UOM8" s="145"/>
      <c r="UON8" s="145"/>
      <c r="UOO8" s="145"/>
      <c r="UOP8" s="145"/>
      <c r="UOQ8" s="145"/>
      <c r="UOR8" s="145"/>
      <c r="UOS8" s="145"/>
      <c r="UOT8" s="145"/>
      <c r="UOU8" s="145"/>
      <c r="UOV8" s="145"/>
      <c r="UOW8" s="145"/>
      <c r="UOX8" s="145"/>
      <c r="UOY8" s="145"/>
      <c r="UOZ8" s="145"/>
      <c r="UPA8" s="145"/>
      <c r="UPB8" s="145"/>
      <c r="UPC8" s="145"/>
      <c r="UPD8" s="145"/>
      <c r="UPE8" s="145"/>
      <c r="UPF8" s="145"/>
      <c r="UPG8" s="145"/>
      <c r="UPH8" s="145"/>
      <c r="UPI8" s="145"/>
      <c r="UPJ8" s="145"/>
      <c r="UPK8" s="145"/>
      <c r="UPL8" s="145"/>
      <c r="UPM8" s="145"/>
      <c r="UPN8" s="145"/>
      <c r="UPO8" s="145"/>
      <c r="UPP8" s="145"/>
      <c r="UPQ8" s="145"/>
      <c r="UPR8" s="145"/>
      <c r="UPS8" s="145"/>
      <c r="UPT8" s="145"/>
      <c r="UPU8" s="145"/>
      <c r="UPV8" s="145"/>
      <c r="UPW8" s="145"/>
      <c r="UPX8" s="145"/>
      <c r="UPY8" s="145"/>
      <c r="UPZ8" s="145"/>
      <c r="UQA8" s="145"/>
      <c r="UQB8" s="145"/>
      <c r="UQC8" s="145"/>
      <c r="UQD8" s="145"/>
      <c r="UQE8" s="145"/>
      <c r="UQF8" s="145"/>
      <c r="UQG8" s="145"/>
      <c r="UQH8" s="145"/>
      <c r="UQI8" s="145"/>
      <c r="UQJ8" s="145"/>
      <c r="UQK8" s="145"/>
      <c r="UQL8" s="145"/>
      <c r="UQM8" s="145"/>
      <c r="UQN8" s="145"/>
      <c r="UQO8" s="145"/>
      <c r="UQP8" s="145"/>
      <c r="UQQ8" s="145"/>
      <c r="UQR8" s="145"/>
      <c r="UQS8" s="145"/>
      <c r="UQT8" s="145"/>
      <c r="UQU8" s="145"/>
      <c r="UQV8" s="145"/>
      <c r="UQW8" s="145"/>
      <c r="UQX8" s="145"/>
      <c r="UQY8" s="145"/>
      <c r="UQZ8" s="145"/>
      <c r="URA8" s="145"/>
      <c r="URB8" s="145"/>
      <c r="URC8" s="145"/>
      <c r="URD8" s="145"/>
      <c r="URE8" s="145"/>
      <c r="URF8" s="145"/>
      <c r="URG8" s="145"/>
      <c r="URH8" s="145"/>
      <c r="URI8" s="145"/>
      <c r="URJ8" s="145"/>
      <c r="URK8" s="145"/>
      <c r="URL8" s="145"/>
      <c r="URM8" s="145"/>
      <c r="URN8" s="145"/>
      <c r="URO8" s="145"/>
      <c r="URP8" s="145"/>
      <c r="URQ8" s="145"/>
      <c r="URR8" s="145"/>
      <c r="URS8" s="145"/>
      <c r="URT8" s="145"/>
      <c r="URU8" s="145"/>
      <c r="URV8" s="145"/>
      <c r="URW8" s="145"/>
      <c r="URX8" s="145"/>
      <c r="URY8" s="145"/>
      <c r="URZ8" s="145"/>
      <c r="USA8" s="145"/>
      <c r="USB8" s="145"/>
      <c r="USC8" s="145"/>
      <c r="USD8" s="145"/>
      <c r="USE8" s="145"/>
      <c r="USF8" s="145"/>
      <c r="USG8" s="145"/>
      <c r="USH8" s="145"/>
      <c r="USI8" s="145"/>
      <c r="USJ8" s="145"/>
      <c r="USK8" s="145"/>
      <c r="USL8" s="145"/>
      <c r="USM8" s="145"/>
      <c r="USN8" s="145"/>
      <c r="USO8" s="145"/>
      <c r="USP8" s="145"/>
      <c r="USQ8" s="145"/>
      <c r="USR8" s="145"/>
      <c r="USS8" s="145"/>
      <c r="UST8" s="145"/>
      <c r="USU8" s="145"/>
      <c r="USV8" s="145"/>
      <c r="USW8" s="145"/>
      <c r="USX8" s="145"/>
      <c r="USY8" s="145"/>
      <c r="USZ8" s="145"/>
      <c r="UTA8" s="145"/>
      <c r="UTB8" s="145"/>
      <c r="UTC8" s="145"/>
      <c r="UTD8" s="145"/>
      <c r="UTE8" s="145"/>
      <c r="UTF8" s="145"/>
      <c r="UTG8" s="145"/>
      <c r="UTH8" s="145"/>
      <c r="UTI8" s="145"/>
      <c r="UTJ8" s="145"/>
      <c r="UTK8" s="145"/>
      <c r="UTL8" s="145"/>
      <c r="UTM8" s="145"/>
      <c r="UTN8" s="145"/>
      <c r="UTO8" s="145"/>
      <c r="UTP8" s="145"/>
      <c r="UTQ8" s="145"/>
      <c r="UTR8" s="145"/>
      <c r="UTS8" s="145"/>
      <c r="UTT8" s="145"/>
      <c r="UTU8" s="145"/>
      <c r="UTV8" s="145"/>
      <c r="UTW8" s="145"/>
      <c r="UTX8" s="145"/>
      <c r="UTY8" s="145"/>
      <c r="UTZ8" s="145"/>
      <c r="UUA8" s="145"/>
      <c r="UUB8" s="145"/>
      <c r="UUC8" s="145"/>
      <c r="UUD8" s="145"/>
      <c r="UUE8" s="145"/>
      <c r="UUF8" s="145"/>
      <c r="UUG8" s="145"/>
      <c r="UUH8" s="145"/>
      <c r="UUI8" s="145"/>
      <c r="UUJ8" s="145"/>
      <c r="UUK8" s="145"/>
      <c r="UUL8" s="145"/>
      <c r="UUM8" s="145"/>
      <c r="UUN8" s="145"/>
      <c r="UUO8" s="145"/>
      <c r="UUP8" s="145"/>
      <c r="UUQ8" s="145"/>
      <c r="UUR8" s="145"/>
      <c r="UUS8" s="145"/>
      <c r="UUT8" s="145"/>
      <c r="UUU8" s="145"/>
      <c r="UUV8" s="145"/>
      <c r="UUW8" s="145"/>
      <c r="UUX8" s="145"/>
      <c r="UUY8" s="145"/>
      <c r="UUZ8" s="145"/>
      <c r="UVA8" s="145"/>
      <c r="UVB8" s="145"/>
      <c r="UVC8" s="145"/>
      <c r="UVD8" s="145"/>
      <c r="UVE8" s="145"/>
      <c r="UVF8" s="145"/>
      <c r="UVG8" s="145"/>
      <c r="UVH8" s="145"/>
      <c r="UVI8" s="145"/>
      <c r="UVJ8" s="145"/>
      <c r="UVK8" s="145"/>
      <c r="UVL8" s="145"/>
      <c r="UVM8" s="145"/>
      <c r="UVN8" s="145"/>
      <c r="UVO8" s="145"/>
      <c r="UVP8" s="145"/>
      <c r="UVQ8" s="145"/>
      <c r="UVR8" s="145"/>
      <c r="UVS8" s="145"/>
      <c r="UVT8" s="145"/>
      <c r="UVU8" s="145"/>
      <c r="UVV8" s="145"/>
      <c r="UVW8" s="145"/>
      <c r="UVX8" s="145"/>
      <c r="UVY8" s="145"/>
      <c r="UVZ8" s="145"/>
      <c r="UWA8" s="145"/>
      <c r="UWB8" s="145"/>
      <c r="UWC8" s="145"/>
      <c r="UWD8" s="145"/>
      <c r="UWE8" s="145"/>
      <c r="UWF8" s="145"/>
      <c r="UWG8" s="145"/>
      <c r="UWH8" s="145"/>
      <c r="UWI8" s="145"/>
      <c r="UWJ8" s="145"/>
      <c r="UWK8" s="145"/>
      <c r="UWL8" s="145"/>
      <c r="UWM8" s="145"/>
      <c r="UWN8" s="145"/>
      <c r="UWO8" s="145"/>
      <c r="UWP8" s="145"/>
      <c r="UWQ8" s="145"/>
      <c r="UWR8" s="145"/>
      <c r="UWS8" s="145"/>
      <c r="UWT8" s="145"/>
      <c r="UWU8" s="145"/>
      <c r="UWV8" s="145"/>
      <c r="UWW8" s="145"/>
      <c r="UWX8" s="145"/>
      <c r="UWY8" s="145"/>
      <c r="UWZ8" s="145"/>
      <c r="UXA8" s="145"/>
      <c r="UXB8" s="145"/>
      <c r="UXC8" s="145"/>
      <c r="UXD8" s="145"/>
      <c r="UXE8" s="145"/>
      <c r="UXF8" s="145"/>
      <c r="UXG8" s="145"/>
      <c r="UXH8" s="145"/>
      <c r="UXI8" s="145"/>
      <c r="UXJ8" s="145"/>
      <c r="UXK8" s="145"/>
      <c r="UXL8" s="145"/>
      <c r="UXM8" s="145"/>
      <c r="UXN8" s="145"/>
      <c r="UXO8" s="145"/>
      <c r="UXP8" s="145"/>
      <c r="UXQ8" s="145"/>
      <c r="UXR8" s="145"/>
      <c r="UXS8" s="145"/>
      <c r="UXT8" s="145"/>
      <c r="UXU8" s="145"/>
      <c r="UXV8" s="145"/>
      <c r="UXW8" s="145"/>
      <c r="UXX8" s="145"/>
      <c r="UXY8" s="145"/>
      <c r="UXZ8" s="145"/>
      <c r="UYA8" s="145"/>
      <c r="UYB8" s="145"/>
      <c r="UYC8" s="145"/>
      <c r="UYD8" s="145"/>
      <c r="UYE8" s="145"/>
      <c r="UYF8" s="145"/>
      <c r="UYG8" s="145"/>
      <c r="UYH8" s="145"/>
      <c r="UYI8" s="145"/>
      <c r="UYJ8" s="145"/>
      <c r="UYK8" s="145"/>
      <c r="UYL8" s="145"/>
      <c r="UYM8" s="145"/>
      <c r="UYN8" s="145"/>
      <c r="UYO8" s="145"/>
      <c r="UYP8" s="145"/>
      <c r="UYQ8" s="145"/>
      <c r="UYR8" s="145"/>
      <c r="UYS8" s="145"/>
      <c r="UYT8" s="145"/>
      <c r="UYU8" s="145"/>
      <c r="UYV8" s="145"/>
      <c r="UYW8" s="145"/>
      <c r="UYX8" s="145"/>
      <c r="UYY8" s="145"/>
      <c r="UYZ8" s="145"/>
      <c r="UZA8" s="145"/>
      <c r="UZB8" s="145"/>
      <c r="UZC8" s="145"/>
      <c r="UZD8" s="145"/>
      <c r="UZE8" s="145"/>
      <c r="UZF8" s="145"/>
      <c r="UZG8" s="145"/>
      <c r="UZH8" s="145"/>
      <c r="UZI8" s="145"/>
      <c r="UZJ8" s="145"/>
      <c r="UZK8" s="145"/>
      <c r="UZL8" s="145"/>
      <c r="UZM8" s="145"/>
      <c r="UZN8" s="145"/>
      <c r="UZO8" s="145"/>
      <c r="UZP8" s="145"/>
      <c r="UZQ8" s="145"/>
      <c r="UZR8" s="145"/>
      <c r="UZS8" s="145"/>
      <c r="UZT8" s="145"/>
      <c r="UZU8" s="145"/>
      <c r="UZV8" s="145"/>
      <c r="UZW8" s="145"/>
      <c r="UZX8" s="145"/>
      <c r="UZY8" s="145"/>
      <c r="UZZ8" s="145"/>
      <c r="VAA8" s="145"/>
      <c r="VAB8" s="145"/>
      <c r="VAC8" s="145"/>
      <c r="VAD8" s="145"/>
      <c r="VAE8" s="145"/>
      <c r="VAF8" s="145"/>
      <c r="VAG8" s="145"/>
      <c r="VAH8" s="145"/>
      <c r="VAI8" s="145"/>
      <c r="VAJ8" s="145"/>
      <c r="VAK8" s="145"/>
      <c r="VAL8" s="145"/>
      <c r="VAM8" s="145"/>
      <c r="VAN8" s="145"/>
      <c r="VAO8" s="145"/>
      <c r="VAP8" s="145"/>
      <c r="VAQ8" s="145"/>
      <c r="VAR8" s="145"/>
      <c r="VAS8" s="145"/>
      <c r="VAT8" s="145"/>
      <c r="VAU8" s="145"/>
      <c r="VAV8" s="145"/>
      <c r="VAW8" s="145"/>
      <c r="VAX8" s="145"/>
      <c r="VAY8" s="145"/>
      <c r="VAZ8" s="145"/>
      <c r="VBA8" s="145"/>
      <c r="VBB8" s="145"/>
      <c r="VBC8" s="145"/>
      <c r="VBD8" s="145"/>
      <c r="VBE8" s="145"/>
      <c r="VBF8" s="145"/>
      <c r="VBG8" s="145"/>
      <c r="VBH8" s="145"/>
      <c r="VBI8" s="145"/>
      <c r="VBJ8" s="145"/>
      <c r="VBK8" s="145"/>
      <c r="VBL8" s="145"/>
      <c r="VBM8" s="145"/>
      <c r="VBN8" s="145"/>
      <c r="VBO8" s="145"/>
      <c r="VBP8" s="145"/>
      <c r="VBQ8" s="145"/>
      <c r="VBR8" s="145"/>
      <c r="VBS8" s="145"/>
      <c r="VBT8" s="145"/>
      <c r="VBU8" s="145"/>
      <c r="VBV8" s="145"/>
      <c r="VBW8" s="145"/>
      <c r="VBX8" s="145"/>
      <c r="VBY8" s="145"/>
      <c r="VBZ8" s="145"/>
      <c r="VCA8" s="145"/>
      <c r="VCB8" s="145"/>
      <c r="VCC8" s="145"/>
      <c r="VCD8" s="145"/>
      <c r="VCE8" s="145"/>
      <c r="VCF8" s="145"/>
      <c r="VCG8" s="145"/>
      <c r="VCH8" s="145"/>
      <c r="VCI8" s="145"/>
      <c r="VCJ8" s="145"/>
      <c r="VCK8" s="145"/>
      <c r="VCL8" s="145"/>
      <c r="VCM8" s="145"/>
      <c r="VCN8" s="145"/>
      <c r="VCO8" s="145"/>
      <c r="VCP8" s="145"/>
      <c r="VCQ8" s="145"/>
      <c r="VCR8" s="145"/>
      <c r="VCS8" s="145"/>
      <c r="VCT8" s="145"/>
      <c r="VCU8" s="145"/>
      <c r="VCV8" s="145"/>
      <c r="VCW8" s="145"/>
      <c r="VCX8" s="145"/>
      <c r="VCY8" s="145"/>
      <c r="VCZ8" s="145"/>
      <c r="VDA8" s="145"/>
      <c r="VDB8" s="145"/>
      <c r="VDC8" s="145"/>
      <c r="VDD8" s="145"/>
      <c r="VDE8" s="145"/>
      <c r="VDF8" s="145"/>
      <c r="VDG8" s="145"/>
      <c r="VDH8" s="145"/>
      <c r="VDI8" s="145"/>
      <c r="VDJ8" s="145"/>
      <c r="VDK8" s="145"/>
      <c r="VDL8" s="145"/>
      <c r="VDM8" s="145"/>
      <c r="VDN8" s="145"/>
      <c r="VDO8" s="145"/>
      <c r="VDP8" s="145"/>
      <c r="VDQ8" s="145"/>
      <c r="VDR8" s="145"/>
      <c r="VDS8" s="145"/>
      <c r="VDT8" s="145"/>
      <c r="VDU8" s="145"/>
      <c r="VDV8" s="145"/>
      <c r="VDW8" s="145"/>
      <c r="VDX8" s="145"/>
      <c r="VDY8" s="145"/>
      <c r="VDZ8" s="145"/>
      <c r="VEA8" s="145"/>
      <c r="VEB8" s="145"/>
      <c r="VEC8" s="145"/>
      <c r="VED8" s="145"/>
      <c r="VEE8" s="145"/>
      <c r="VEF8" s="145"/>
      <c r="VEG8" s="145"/>
      <c r="VEH8" s="145"/>
      <c r="VEI8" s="145"/>
      <c r="VEJ8" s="145"/>
      <c r="VEK8" s="145"/>
      <c r="VEL8" s="145"/>
      <c r="VEM8" s="145"/>
      <c r="VEN8" s="145"/>
      <c r="VEO8" s="145"/>
      <c r="VEP8" s="145"/>
      <c r="VEQ8" s="145"/>
      <c r="VER8" s="145"/>
      <c r="VES8" s="145"/>
      <c r="VET8" s="145"/>
      <c r="VEU8" s="145"/>
      <c r="VEV8" s="145"/>
      <c r="VEW8" s="145"/>
      <c r="VEX8" s="145"/>
      <c r="VEY8" s="145"/>
      <c r="VEZ8" s="145"/>
      <c r="VFA8" s="145"/>
      <c r="VFB8" s="145"/>
      <c r="VFC8" s="145"/>
      <c r="VFD8" s="145"/>
      <c r="VFE8" s="145"/>
      <c r="VFF8" s="145"/>
      <c r="VFG8" s="145"/>
      <c r="VFH8" s="145"/>
      <c r="VFI8" s="145"/>
      <c r="VFJ8" s="145"/>
      <c r="VFK8" s="145"/>
      <c r="VFL8" s="145"/>
      <c r="VFM8" s="145"/>
      <c r="VFN8" s="145"/>
      <c r="VFO8" s="145"/>
      <c r="VFP8" s="145"/>
      <c r="VFQ8" s="145"/>
      <c r="VFR8" s="145"/>
      <c r="VFS8" s="145"/>
      <c r="VFT8" s="145"/>
      <c r="VFU8" s="145"/>
      <c r="VFV8" s="145"/>
      <c r="VFW8" s="145"/>
      <c r="VFX8" s="145"/>
      <c r="VFY8" s="145"/>
      <c r="VFZ8" s="145"/>
      <c r="VGA8" s="145"/>
      <c r="VGB8" s="145"/>
      <c r="VGC8" s="145"/>
      <c r="VGD8" s="145"/>
      <c r="VGE8" s="145"/>
      <c r="VGF8" s="145"/>
      <c r="VGG8" s="145"/>
      <c r="VGH8" s="145"/>
      <c r="VGI8" s="145"/>
      <c r="VGJ8" s="145"/>
      <c r="VGK8" s="145"/>
      <c r="VGL8" s="145"/>
      <c r="VGM8" s="145"/>
      <c r="VGN8" s="145"/>
      <c r="VGO8" s="145"/>
      <c r="VGP8" s="145"/>
      <c r="VGQ8" s="145"/>
      <c r="VGR8" s="145"/>
      <c r="VGS8" s="145"/>
      <c r="VGT8" s="145"/>
      <c r="VGU8" s="145"/>
      <c r="VGV8" s="145"/>
      <c r="VGW8" s="145"/>
      <c r="VGX8" s="145"/>
      <c r="VGY8" s="145"/>
      <c r="VGZ8" s="145"/>
      <c r="VHA8" s="145"/>
      <c r="VHB8" s="145"/>
      <c r="VHC8" s="145"/>
      <c r="VHD8" s="145"/>
      <c r="VHE8" s="145"/>
      <c r="VHF8" s="145"/>
      <c r="VHG8" s="145"/>
      <c r="VHH8" s="145"/>
      <c r="VHI8" s="145"/>
      <c r="VHJ8" s="145"/>
      <c r="VHK8" s="145"/>
      <c r="VHL8" s="145"/>
      <c r="VHM8" s="145"/>
      <c r="VHN8" s="145"/>
      <c r="VHO8" s="145"/>
      <c r="VHP8" s="145"/>
      <c r="VHQ8" s="145"/>
      <c r="VHR8" s="145"/>
      <c r="VHS8" s="145"/>
      <c r="VHT8" s="145"/>
      <c r="VHU8" s="145"/>
      <c r="VHV8" s="145"/>
      <c r="VHW8" s="145"/>
      <c r="VHX8" s="145"/>
      <c r="VHY8" s="145"/>
      <c r="VHZ8" s="145"/>
      <c r="VIA8" s="145"/>
      <c r="VIB8" s="145"/>
      <c r="VIC8" s="145"/>
      <c r="VID8" s="145"/>
      <c r="VIE8" s="145"/>
      <c r="VIF8" s="145"/>
      <c r="VIG8" s="145"/>
      <c r="VIH8" s="145"/>
      <c r="VII8" s="145"/>
      <c r="VIJ8" s="145"/>
      <c r="VIK8" s="145"/>
      <c r="VIL8" s="145"/>
      <c r="VIM8" s="145"/>
      <c r="VIN8" s="145"/>
      <c r="VIO8" s="145"/>
      <c r="VIP8" s="145"/>
      <c r="VIQ8" s="145"/>
      <c r="VIR8" s="145"/>
      <c r="VIS8" s="145"/>
      <c r="VIT8" s="145"/>
      <c r="VIU8" s="145"/>
      <c r="VIV8" s="145"/>
      <c r="VIW8" s="145"/>
      <c r="VIX8" s="145"/>
      <c r="VIY8" s="145"/>
      <c r="VIZ8" s="145"/>
      <c r="VJA8" s="145"/>
      <c r="VJB8" s="145"/>
      <c r="VJC8" s="145"/>
      <c r="VJD8" s="145"/>
      <c r="VJE8" s="145"/>
      <c r="VJF8" s="145"/>
      <c r="VJG8" s="145"/>
      <c r="VJH8" s="145"/>
      <c r="VJI8" s="145"/>
      <c r="VJJ8" s="145"/>
      <c r="VJK8" s="145"/>
      <c r="VJL8" s="145"/>
      <c r="VJM8" s="145"/>
      <c r="VJN8" s="145"/>
      <c r="VJO8" s="145"/>
      <c r="VJP8" s="145"/>
      <c r="VJQ8" s="145"/>
      <c r="VJR8" s="145"/>
      <c r="VJS8" s="145"/>
      <c r="VJT8" s="145"/>
      <c r="VJU8" s="145"/>
      <c r="VJV8" s="145"/>
      <c r="VJW8" s="145"/>
      <c r="VJX8" s="145"/>
      <c r="VJY8" s="145"/>
      <c r="VJZ8" s="145"/>
      <c r="VKA8" s="145"/>
      <c r="VKB8" s="145"/>
      <c r="VKC8" s="145"/>
      <c r="VKD8" s="145"/>
      <c r="VKE8" s="145"/>
      <c r="VKF8" s="145"/>
      <c r="VKG8" s="145"/>
      <c r="VKH8" s="145"/>
      <c r="VKI8" s="145"/>
      <c r="VKJ8" s="145"/>
      <c r="VKK8" s="145"/>
      <c r="VKL8" s="145"/>
      <c r="VKM8" s="145"/>
      <c r="VKN8" s="145"/>
      <c r="VKO8" s="145"/>
      <c r="VKP8" s="145"/>
      <c r="VKQ8" s="145"/>
      <c r="VKR8" s="145"/>
      <c r="VKS8" s="145"/>
      <c r="VKT8" s="145"/>
      <c r="VKU8" s="145"/>
      <c r="VKV8" s="145"/>
      <c r="VKW8" s="145"/>
      <c r="VKX8" s="145"/>
      <c r="VKY8" s="145"/>
      <c r="VKZ8" s="145"/>
      <c r="VLA8" s="145"/>
      <c r="VLB8" s="145"/>
      <c r="VLC8" s="145"/>
      <c r="VLD8" s="145"/>
      <c r="VLE8" s="145"/>
      <c r="VLF8" s="145"/>
      <c r="VLG8" s="145"/>
      <c r="VLH8" s="145"/>
      <c r="VLI8" s="145"/>
      <c r="VLJ8" s="145"/>
      <c r="VLK8" s="145"/>
      <c r="VLL8" s="145"/>
      <c r="VLM8" s="145"/>
      <c r="VLN8" s="145"/>
      <c r="VLO8" s="145"/>
      <c r="VLP8" s="145"/>
      <c r="VLQ8" s="145"/>
      <c r="VLR8" s="145"/>
      <c r="VLS8" s="145"/>
      <c r="VLT8" s="145"/>
      <c r="VLU8" s="145"/>
      <c r="VLV8" s="145"/>
      <c r="VLW8" s="145"/>
      <c r="VLX8" s="145"/>
      <c r="VLY8" s="145"/>
      <c r="VLZ8" s="145"/>
      <c r="VMA8" s="145"/>
      <c r="VMB8" s="145"/>
      <c r="VMC8" s="145"/>
      <c r="VMD8" s="145"/>
      <c r="VME8" s="145"/>
      <c r="VMF8" s="145"/>
      <c r="VMG8" s="145"/>
      <c r="VMH8" s="145"/>
      <c r="VMI8" s="145"/>
      <c r="VMJ8" s="145"/>
      <c r="VMK8" s="145"/>
      <c r="VML8" s="145"/>
      <c r="VMM8" s="145"/>
      <c r="VMN8" s="145"/>
      <c r="VMO8" s="145"/>
      <c r="VMP8" s="145"/>
      <c r="VMQ8" s="145"/>
      <c r="VMR8" s="145"/>
      <c r="VMS8" s="145"/>
      <c r="VMT8" s="145"/>
      <c r="VMU8" s="145"/>
      <c r="VMV8" s="145"/>
      <c r="VMW8" s="145"/>
      <c r="VMX8" s="145"/>
      <c r="VMY8" s="145"/>
      <c r="VMZ8" s="145"/>
      <c r="VNA8" s="145"/>
      <c r="VNB8" s="145"/>
      <c r="VNC8" s="145"/>
      <c r="VND8" s="145"/>
      <c r="VNE8" s="145"/>
      <c r="VNF8" s="145"/>
      <c r="VNG8" s="145"/>
      <c r="VNH8" s="145"/>
      <c r="VNI8" s="145"/>
      <c r="VNJ8" s="145"/>
      <c r="VNK8" s="145"/>
      <c r="VNL8" s="145"/>
      <c r="VNM8" s="145"/>
      <c r="VNN8" s="145"/>
      <c r="VNO8" s="145"/>
      <c r="VNP8" s="145"/>
      <c r="VNQ8" s="145"/>
      <c r="VNR8" s="145"/>
      <c r="VNS8" s="145"/>
      <c r="VNT8" s="145"/>
      <c r="VNU8" s="145"/>
      <c r="VNV8" s="145"/>
      <c r="VNW8" s="145"/>
      <c r="VNX8" s="145"/>
      <c r="VNY8" s="145"/>
      <c r="VNZ8" s="145"/>
      <c r="VOA8" s="145"/>
      <c r="VOB8" s="145"/>
      <c r="VOC8" s="145"/>
      <c r="VOD8" s="145"/>
      <c r="VOE8" s="145"/>
      <c r="VOF8" s="145"/>
      <c r="VOG8" s="145"/>
      <c r="VOH8" s="145"/>
      <c r="VOI8" s="145"/>
      <c r="VOJ8" s="145"/>
      <c r="VOK8" s="145"/>
      <c r="VOL8" s="145"/>
      <c r="VOM8" s="145"/>
      <c r="VON8" s="145"/>
      <c r="VOO8" s="145"/>
      <c r="VOP8" s="145"/>
      <c r="VOQ8" s="145"/>
      <c r="VOR8" s="145"/>
      <c r="VOS8" s="145"/>
      <c r="VOT8" s="145"/>
      <c r="VOU8" s="145"/>
      <c r="VOV8" s="145"/>
      <c r="VOW8" s="145"/>
      <c r="VOX8" s="145"/>
      <c r="VOY8" s="145"/>
      <c r="VOZ8" s="145"/>
      <c r="VPA8" s="145"/>
      <c r="VPB8" s="145"/>
      <c r="VPC8" s="145"/>
      <c r="VPD8" s="145"/>
      <c r="VPE8" s="145"/>
      <c r="VPF8" s="145"/>
      <c r="VPG8" s="145"/>
      <c r="VPH8" s="145"/>
      <c r="VPI8" s="145"/>
      <c r="VPJ8" s="145"/>
      <c r="VPK8" s="145"/>
      <c r="VPL8" s="145"/>
      <c r="VPM8" s="145"/>
      <c r="VPN8" s="145"/>
      <c r="VPO8" s="145"/>
      <c r="VPP8" s="145"/>
      <c r="VPQ8" s="145"/>
      <c r="VPR8" s="145"/>
      <c r="VPS8" s="145"/>
      <c r="VPT8" s="145"/>
      <c r="VPU8" s="145"/>
      <c r="VPV8" s="145"/>
      <c r="VPW8" s="145"/>
      <c r="VPX8" s="145"/>
      <c r="VPY8" s="145"/>
      <c r="VPZ8" s="145"/>
      <c r="VQA8" s="145"/>
      <c r="VQB8" s="145"/>
      <c r="VQC8" s="145"/>
      <c r="VQD8" s="145"/>
      <c r="VQE8" s="145"/>
      <c r="VQF8" s="145"/>
      <c r="VQG8" s="145"/>
      <c r="VQH8" s="145"/>
      <c r="VQI8" s="145"/>
      <c r="VQJ8" s="145"/>
      <c r="VQK8" s="145"/>
      <c r="VQL8" s="145"/>
      <c r="VQM8" s="145"/>
      <c r="VQN8" s="145"/>
      <c r="VQO8" s="145"/>
      <c r="VQP8" s="145"/>
      <c r="VQQ8" s="145"/>
      <c r="VQR8" s="145"/>
      <c r="VQS8" s="145"/>
      <c r="VQT8" s="145"/>
      <c r="VQU8" s="145"/>
      <c r="VQV8" s="145"/>
      <c r="VQW8" s="145"/>
      <c r="VQX8" s="145"/>
      <c r="VQY8" s="145"/>
      <c r="VQZ8" s="145"/>
      <c r="VRA8" s="145"/>
      <c r="VRB8" s="145"/>
      <c r="VRC8" s="145"/>
      <c r="VRD8" s="145"/>
      <c r="VRE8" s="145"/>
      <c r="VRF8" s="145"/>
      <c r="VRG8" s="145"/>
      <c r="VRH8" s="145"/>
      <c r="VRI8" s="145"/>
      <c r="VRJ8" s="145"/>
      <c r="VRK8" s="145"/>
      <c r="VRL8" s="145"/>
      <c r="VRM8" s="145"/>
      <c r="VRN8" s="145"/>
      <c r="VRO8" s="145"/>
      <c r="VRP8" s="145"/>
      <c r="VRQ8" s="145"/>
      <c r="VRR8" s="145"/>
      <c r="VRS8" s="145"/>
      <c r="VRT8" s="145"/>
      <c r="VRU8" s="145"/>
      <c r="VRV8" s="145"/>
      <c r="VRW8" s="145"/>
      <c r="VRX8" s="145"/>
      <c r="VRY8" s="145"/>
      <c r="VRZ8" s="145"/>
      <c r="VSA8" s="145"/>
      <c r="VSB8" s="145"/>
      <c r="VSC8" s="145"/>
      <c r="VSD8" s="145"/>
      <c r="VSE8" s="145"/>
      <c r="VSF8" s="145"/>
      <c r="VSG8" s="145"/>
      <c r="VSH8" s="145"/>
      <c r="VSI8" s="145"/>
      <c r="VSJ8" s="145"/>
      <c r="VSK8" s="145"/>
      <c r="VSL8" s="145"/>
      <c r="VSM8" s="145"/>
      <c r="VSN8" s="145"/>
      <c r="VSO8" s="145"/>
      <c r="VSP8" s="145"/>
      <c r="VSQ8" s="145"/>
      <c r="VSR8" s="145"/>
      <c r="VSS8" s="145"/>
      <c r="VST8" s="145"/>
      <c r="VSU8" s="145"/>
      <c r="VSV8" s="145"/>
      <c r="VSW8" s="145"/>
      <c r="VSX8" s="145"/>
      <c r="VSY8" s="145"/>
      <c r="VSZ8" s="145"/>
      <c r="VTA8" s="145"/>
      <c r="VTB8" s="145"/>
      <c r="VTC8" s="145"/>
      <c r="VTD8" s="145"/>
      <c r="VTE8" s="145"/>
      <c r="VTF8" s="145"/>
      <c r="VTG8" s="145"/>
      <c r="VTH8" s="145"/>
      <c r="VTI8" s="145"/>
      <c r="VTJ8" s="145"/>
      <c r="VTK8" s="145"/>
      <c r="VTL8" s="145"/>
      <c r="VTM8" s="145"/>
      <c r="VTN8" s="145"/>
      <c r="VTO8" s="145"/>
      <c r="VTP8" s="145"/>
      <c r="VTQ8" s="145"/>
      <c r="VTR8" s="145"/>
      <c r="VTS8" s="145"/>
      <c r="VTT8" s="145"/>
      <c r="VTU8" s="145"/>
      <c r="VTV8" s="145"/>
      <c r="VTW8" s="145"/>
      <c r="VTX8" s="145"/>
      <c r="VTY8" s="145"/>
      <c r="VTZ8" s="145"/>
      <c r="VUA8" s="145"/>
      <c r="VUB8" s="145"/>
      <c r="VUC8" s="145"/>
      <c r="VUD8" s="145"/>
      <c r="VUE8" s="145"/>
      <c r="VUF8" s="145"/>
      <c r="VUG8" s="145"/>
      <c r="VUH8" s="145"/>
      <c r="VUI8" s="145"/>
      <c r="VUJ8" s="145"/>
      <c r="VUK8" s="145"/>
      <c r="VUL8" s="145"/>
      <c r="VUM8" s="145"/>
      <c r="VUN8" s="145"/>
      <c r="VUO8" s="145"/>
      <c r="VUP8" s="145"/>
      <c r="VUQ8" s="145"/>
      <c r="VUR8" s="145"/>
      <c r="VUS8" s="145"/>
      <c r="VUT8" s="145"/>
      <c r="VUU8" s="145"/>
      <c r="VUV8" s="145"/>
      <c r="VUW8" s="145"/>
      <c r="VUX8" s="145"/>
      <c r="VUY8" s="145"/>
      <c r="VUZ8" s="145"/>
      <c r="VVA8" s="145"/>
      <c r="VVB8" s="145"/>
      <c r="VVC8" s="145"/>
      <c r="VVD8" s="145"/>
      <c r="VVE8" s="145"/>
      <c r="VVF8" s="145"/>
      <c r="VVG8" s="145"/>
      <c r="VVH8" s="145"/>
      <c r="VVI8" s="145"/>
      <c r="VVJ8" s="145"/>
      <c r="VVK8" s="145"/>
      <c r="VVL8" s="145"/>
      <c r="VVM8" s="145"/>
      <c r="VVN8" s="145"/>
      <c r="VVO8" s="145"/>
      <c r="VVP8" s="145"/>
      <c r="VVQ8" s="145"/>
      <c r="VVR8" s="145"/>
      <c r="VVS8" s="145"/>
      <c r="VVT8" s="145"/>
      <c r="VVU8" s="145"/>
      <c r="VVV8" s="145"/>
      <c r="VVW8" s="145"/>
      <c r="VVX8" s="145"/>
      <c r="VVY8" s="145"/>
      <c r="VVZ8" s="145"/>
      <c r="VWA8" s="145"/>
      <c r="VWB8" s="145"/>
      <c r="VWC8" s="145"/>
      <c r="VWD8" s="145"/>
      <c r="VWE8" s="145"/>
      <c r="VWF8" s="145"/>
      <c r="VWG8" s="145"/>
      <c r="VWH8" s="145"/>
      <c r="VWI8" s="145"/>
      <c r="VWJ8" s="145"/>
      <c r="VWK8" s="145"/>
      <c r="VWL8" s="145"/>
      <c r="VWM8" s="145"/>
      <c r="VWN8" s="145"/>
      <c r="VWO8" s="145"/>
      <c r="VWP8" s="145"/>
      <c r="VWQ8" s="145"/>
      <c r="VWR8" s="145"/>
      <c r="VWS8" s="145"/>
      <c r="VWT8" s="145"/>
      <c r="VWU8" s="145"/>
      <c r="VWV8" s="145"/>
      <c r="VWW8" s="145"/>
      <c r="VWX8" s="145"/>
      <c r="VWY8" s="145"/>
      <c r="VWZ8" s="145"/>
      <c r="VXA8" s="145"/>
      <c r="VXB8" s="145"/>
      <c r="VXC8" s="145"/>
      <c r="VXD8" s="145"/>
      <c r="VXE8" s="145"/>
      <c r="VXF8" s="145"/>
      <c r="VXG8" s="145"/>
      <c r="VXH8" s="145"/>
      <c r="VXI8" s="145"/>
      <c r="VXJ8" s="145"/>
      <c r="VXK8" s="145"/>
      <c r="VXL8" s="145"/>
      <c r="VXM8" s="145"/>
      <c r="VXN8" s="145"/>
      <c r="VXO8" s="145"/>
      <c r="VXP8" s="145"/>
      <c r="VXQ8" s="145"/>
      <c r="VXR8" s="145"/>
      <c r="VXS8" s="145"/>
      <c r="VXT8" s="145"/>
      <c r="VXU8" s="145"/>
      <c r="VXV8" s="145"/>
      <c r="VXW8" s="145"/>
      <c r="VXX8" s="145"/>
      <c r="VXY8" s="145"/>
      <c r="VXZ8" s="145"/>
      <c r="VYA8" s="145"/>
      <c r="VYB8" s="145"/>
      <c r="VYC8" s="145"/>
      <c r="VYD8" s="145"/>
      <c r="VYE8" s="145"/>
      <c r="VYF8" s="145"/>
      <c r="VYG8" s="145"/>
      <c r="VYH8" s="145"/>
      <c r="VYI8" s="145"/>
      <c r="VYJ8" s="145"/>
      <c r="VYK8" s="145"/>
      <c r="VYL8" s="145"/>
      <c r="VYM8" s="145"/>
      <c r="VYN8" s="145"/>
      <c r="VYO8" s="145"/>
      <c r="VYP8" s="145"/>
      <c r="VYQ8" s="145"/>
      <c r="VYR8" s="145"/>
      <c r="VYS8" s="145"/>
      <c r="VYT8" s="145"/>
      <c r="VYU8" s="145"/>
      <c r="VYV8" s="145"/>
      <c r="VYW8" s="145"/>
      <c r="VYX8" s="145"/>
      <c r="VYY8" s="145"/>
      <c r="VYZ8" s="145"/>
      <c r="VZA8" s="145"/>
      <c r="VZB8" s="145"/>
      <c r="VZC8" s="145"/>
      <c r="VZD8" s="145"/>
      <c r="VZE8" s="145"/>
      <c r="VZF8" s="145"/>
      <c r="VZG8" s="145"/>
      <c r="VZH8" s="145"/>
      <c r="VZI8" s="145"/>
      <c r="VZJ8" s="145"/>
      <c r="VZK8" s="145"/>
      <c r="VZL8" s="145"/>
      <c r="VZM8" s="145"/>
      <c r="VZN8" s="145"/>
      <c r="VZO8" s="145"/>
      <c r="VZP8" s="145"/>
      <c r="VZQ8" s="145"/>
      <c r="VZR8" s="145"/>
      <c r="VZS8" s="145"/>
      <c r="VZT8" s="145"/>
      <c r="VZU8" s="145"/>
      <c r="VZV8" s="145"/>
      <c r="VZW8" s="145"/>
      <c r="VZX8" s="145"/>
      <c r="VZY8" s="145"/>
      <c r="VZZ8" s="145"/>
      <c r="WAA8" s="145"/>
      <c r="WAB8" s="145"/>
      <c r="WAC8" s="145"/>
      <c r="WAD8" s="145"/>
      <c r="WAE8" s="145"/>
      <c r="WAF8" s="145"/>
      <c r="WAG8" s="145"/>
      <c r="WAH8" s="145"/>
      <c r="WAI8" s="145"/>
      <c r="WAJ8" s="145"/>
      <c r="WAK8" s="145"/>
      <c r="WAL8" s="145"/>
      <c r="WAM8" s="145"/>
      <c r="WAN8" s="145"/>
      <c r="WAO8" s="145"/>
      <c r="WAP8" s="145"/>
      <c r="WAQ8" s="145"/>
      <c r="WAR8" s="145"/>
      <c r="WAS8" s="145"/>
      <c r="WAT8" s="145"/>
      <c r="WAU8" s="145"/>
      <c r="WAV8" s="145"/>
      <c r="WAW8" s="145"/>
      <c r="WAX8" s="145"/>
      <c r="WAY8" s="145"/>
      <c r="WAZ8" s="145"/>
      <c r="WBA8" s="145"/>
      <c r="WBB8" s="145"/>
      <c r="WBC8" s="145"/>
      <c r="WBD8" s="145"/>
      <c r="WBE8" s="145"/>
      <c r="WBF8" s="145"/>
      <c r="WBG8" s="145"/>
      <c r="WBH8" s="145"/>
      <c r="WBI8" s="145"/>
      <c r="WBJ8" s="145"/>
      <c r="WBK8" s="145"/>
      <c r="WBL8" s="145"/>
      <c r="WBM8" s="145"/>
      <c r="WBN8" s="145"/>
      <c r="WBO8" s="145"/>
      <c r="WBP8" s="145"/>
      <c r="WBQ8" s="145"/>
      <c r="WBR8" s="145"/>
      <c r="WBS8" s="145"/>
      <c r="WBT8" s="145"/>
      <c r="WBU8" s="145"/>
      <c r="WBV8" s="145"/>
      <c r="WBW8" s="145"/>
      <c r="WBX8" s="145"/>
      <c r="WBY8" s="145"/>
      <c r="WBZ8" s="145"/>
      <c r="WCA8" s="145"/>
      <c r="WCB8" s="145"/>
      <c r="WCC8" s="145"/>
      <c r="WCD8" s="145"/>
      <c r="WCE8" s="145"/>
      <c r="WCF8" s="145"/>
      <c r="WCG8" s="145"/>
      <c r="WCH8" s="145"/>
      <c r="WCI8" s="145"/>
      <c r="WCJ8" s="145"/>
      <c r="WCK8" s="145"/>
      <c r="WCL8" s="145"/>
      <c r="WCM8" s="145"/>
      <c r="WCN8" s="145"/>
      <c r="WCO8" s="145"/>
      <c r="WCP8" s="145"/>
      <c r="WCQ8" s="145"/>
      <c r="WCR8" s="145"/>
      <c r="WCS8" s="145"/>
      <c r="WCT8" s="145"/>
      <c r="WCU8" s="145"/>
      <c r="WCV8" s="145"/>
      <c r="WCW8" s="145"/>
      <c r="WCX8" s="145"/>
      <c r="WCY8" s="145"/>
      <c r="WCZ8" s="145"/>
      <c r="WDA8" s="145"/>
      <c r="WDB8" s="145"/>
      <c r="WDC8" s="145"/>
      <c r="WDD8" s="145"/>
      <c r="WDE8" s="145"/>
      <c r="WDF8" s="145"/>
      <c r="WDG8" s="145"/>
      <c r="WDH8" s="145"/>
      <c r="WDI8" s="145"/>
      <c r="WDJ8" s="145"/>
      <c r="WDK8" s="145"/>
      <c r="WDL8" s="145"/>
      <c r="WDM8" s="145"/>
      <c r="WDN8" s="145"/>
      <c r="WDO8" s="145"/>
      <c r="WDP8" s="145"/>
      <c r="WDQ8" s="145"/>
      <c r="WDR8" s="145"/>
      <c r="WDS8" s="145"/>
      <c r="WDT8" s="145"/>
      <c r="WDU8" s="145"/>
      <c r="WDV8" s="145"/>
      <c r="WDW8" s="145"/>
      <c r="WDX8" s="145"/>
      <c r="WDY8" s="145"/>
      <c r="WDZ8" s="145"/>
      <c r="WEA8" s="145"/>
      <c r="WEB8" s="145"/>
      <c r="WEC8" s="145"/>
      <c r="WED8" s="145"/>
      <c r="WEE8" s="145"/>
      <c r="WEF8" s="145"/>
      <c r="WEG8" s="145"/>
      <c r="WEH8" s="145"/>
      <c r="WEI8" s="145"/>
      <c r="WEJ8" s="145"/>
      <c r="WEK8" s="145"/>
      <c r="WEL8" s="145"/>
      <c r="WEM8" s="145"/>
      <c r="WEN8" s="145"/>
      <c r="WEO8" s="145"/>
      <c r="WEP8" s="145"/>
      <c r="WEQ8" s="145"/>
      <c r="WER8" s="145"/>
      <c r="WES8" s="145"/>
      <c r="WET8" s="145"/>
      <c r="WEU8" s="145"/>
      <c r="WEV8" s="145"/>
      <c r="WEW8" s="145"/>
      <c r="WEX8" s="145"/>
      <c r="WEY8" s="145"/>
      <c r="WEZ8" s="145"/>
      <c r="WFA8" s="145"/>
      <c r="WFB8" s="145"/>
      <c r="WFC8" s="145"/>
      <c r="WFD8" s="145"/>
      <c r="WFE8" s="145"/>
      <c r="WFF8" s="145"/>
      <c r="WFG8" s="145"/>
      <c r="WFH8" s="145"/>
      <c r="WFI8" s="145"/>
      <c r="WFJ8" s="145"/>
      <c r="WFK8" s="145"/>
      <c r="WFL8" s="145"/>
      <c r="WFM8" s="145"/>
      <c r="WFN8" s="145"/>
      <c r="WFO8" s="145"/>
      <c r="WFP8" s="145"/>
      <c r="WFQ8" s="145"/>
      <c r="WFR8" s="145"/>
      <c r="WFS8" s="145"/>
      <c r="WFT8" s="145"/>
      <c r="WFU8" s="145"/>
      <c r="WFV8" s="145"/>
      <c r="WFW8" s="145"/>
      <c r="WFX8" s="145"/>
      <c r="WFY8" s="145"/>
      <c r="WFZ8" s="145"/>
      <c r="WGA8" s="145"/>
      <c r="WGB8" s="145"/>
      <c r="WGC8" s="145"/>
      <c r="WGD8" s="145"/>
      <c r="WGE8" s="145"/>
      <c r="WGF8" s="145"/>
      <c r="WGG8" s="145"/>
      <c r="WGH8" s="145"/>
      <c r="WGI8" s="145"/>
      <c r="WGJ8" s="145"/>
      <c r="WGK8" s="145"/>
      <c r="WGL8" s="145"/>
      <c r="WGM8" s="145"/>
      <c r="WGN8" s="145"/>
      <c r="WGO8" s="145"/>
      <c r="WGP8" s="145"/>
      <c r="WGQ8" s="145"/>
      <c r="WGR8" s="145"/>
      <c r="WGS8" s="145"/>
      <c r="WGT8" s="145"/>
      <c r="WGU8" s="145"/>
      <c r="WGV8" s="145"/>
      <c r="WGW8" s="145"/>
      <c r="WGX8" s="145"/>
      <c r="WGY8" s="145"/>
      <c r="WGZ8" s="145"/>
      <c r="WHA8" s="145"/>
      <c r="WHB8" s="145"/>
      <c r="WHC8" s="145"/>
      <c r="WHD8" s="145"/>
      <c r="WHE8" s="145"/>
      <c r="WHF8" s="145"/>
      <c r="WHG8" s="145"/>
      <c r="WHH8" s="145"/>
      <c r="WHI8" s="145"/>
      <c r="WHJ8" s="145"/>
      <c r="WHK8" s="145"/>
      <c r="WHL8" s="145"/>
      <c r="WHM8" s="145"/>
      <c r="WHN8" s="145"/>
      <c r="WHO8" s="145"/>
      <c r="WHP8" s="145"/>
      <c r="WHQ8" s="145"/>
      <c r="WHR8" s="145"/>
      <c r="WHS8" s="145"/>
      <c r="WHT8" s="145"/>
      <c r="WHU8" s="145"/>
      <c r="WHV8" s="145"/>
      <c r="WHW8" s="145"/>
      <c r="WHX8" s="145"/>
      <c r="WHY8" s="145"/>
      <c r="WHZ8" s="145"/>
      <c r="WIA8" s="145"/>
      <c r="WIB8" s="145"/>
      <c r="WIC8" s="145"/>
      <c r="WID8" s="145"/>
      <c r="WIE8" s="145"/>
      <c r="WIF8" s="145"/>
      <c r="WIG8" s="145"/>
      <c r="WIH8" s="145"/>
      <c r="WII8" s="145"/>
      <c r="WIJ8" s="145"/>
      <c r="WIK8" s="145"/>
      <c r="WIL8" s="145"/>
      <c r="WIM8" s="145"/>
      <c r="WIN8" s="145"/>
      <c r="WIO8" s="145"/>
      <c r="WIP8" s="145"/>
      <c r="WIQ8" s="145"/>
      <c r="WIR8" s="145"/>
      <c r="WIS8" s="145"/>
      <c r="WIT8" s="145"/>
      <c r="WIU8" s="145"/>
      <c r="WIV8" s="145"/>
      <c r="WIW8" s="145"/>
      <c r="WIX8" s="145"/>
      <c r="WIY8" s="145"/>
      <c r="WIZ8" s="145"/>
      <c r="WJA8" s="145"/>
      <c r="WJB8" s="145"/>
      <c r="WJC8" s="145"/>
      <c r="WJD8" s="145"/>
      <c r="WJE8" s="145"/>
      <c r="WJF8" s="145"/>
      <c r="WJG8" s="145"/>
      <c r="WJH8" s="145"/>
      <c r="WJI8" s="145"/>
      <c r="WJJ8" s="145"/>
      <c r="WJK8" s="145"/>
      <c r="WJL8" s="145"/>
      <c r="WJM8" s="145"/>
      <c r="WJN8" s="145"/>
      <c r="WJO8" s="145"/>
      <c r="WJP8" s="145"/>
      <c r="WJQ8" s="145"/>
      <c r="WJR8" s="145"/>
      <c r="WJS8" s="145"/>
      <c r="WJT8" s="145"/>
      <c r="WJU8" s="145"/>
      <c r="WJV8" s="145"/>
      <c r="WJW8" s="145"/>
      <c r="WJX8" s="145"/>
      <c r="WJY8" s="145"/>
      <c r="WJZ8" s="145"/>
      <c r="WKA8" s="145"/>
      <c r="WKB8" s="145"/>
      <c r="WKC8" s="145"/>
      <c r="WKD8" s="145"/>
      <c r="WKE8" s="145"/>
      <c r="WKF8" s="145"/>
      <c r="WKG8" s="145"/>
      <c r="WKH8" s="145"/>
      <c r="WKI8" s="145"/>
      <c r="WKJ8" s="145"/>
      <c r="WKK8" s="145"/>
      <c r="WKL8" s="145"/>
      <c r="WKM8" s="145"/>
      <c r="WKN8" s="145"/>
      <c r="WKO8" s="145"/>
      <c r="WKP8" s="145"/>
      <c r="WKQ8" s="145"/>
      <c r="WKR8" s="145"/>
      <c r="WKS8" s="145"/>
      <c r="WKT8" s="145"/>
      <c r="WKU8" s="145"/>
      <c r="WKV8" s="145"/>
      <c r="WKW8" s="145"/>
      <c r="WKX8" s="145"/>
      <c r="WKY8" s="145"/>
      <c r="WKZ8" s="145"/>
      <c r="WLA8" s="145"/>
      <c r="WLB8" s="145"/>
      <c r="WLC8" s="145"/>
      <c r="WLD8" s="145"/>
      <c r="WLE8" s="145"/>
      <c r="WLF8" s="145"/>
      <c r="WLG8" s="145"/>
      <c r="WLH8" s="145"/>
      <c r="WLI8" s="145"/>
      <c r="WLJ8" s="145"/>
      <c r="WLK8" s="145"/>
      <c r="WLL8" s="145"/>
      <c r="WLM8" s="145"/>
      <c r="WLN8" s="145"/>
      <c r="WLO8" s="145"/>
      <c r="WLP8" s="145"/>
      <c r="WLQ8" s="145"/>
      <c r="WLR8" s="145"/>
      <c r="WLS8" s="145"/>
      <c r="WLT8" s="145"/>
      <c r="WLU8" s="145"/>
      <c r="WLV8" s="145"/>
      <c r="WLW8" s="145"/>
      <c r="WLX8" s="145"/>
      <c r="WLY8" s="145"/>
      <c r="WLZ8" s="145"/>
      <c r="WMA8" s="145"/>
      <c r="WMB8" s="145"/>
      <c r="WMC8" s="145"/>
      <c r="WMD8" s="145"/>
      <c r="WME8" s="145"/>
      <c r="WMF8" s="145"/>
      <c r="WMG8" s="145"/>
      <c r="WMH8" s="145"/>
      <c r="WMI8" s="145"/>
      <c r="WMJ8" s="145"/>
      <c r="WMK8" s="145"/>
      <c r="WML8" s="145"/>
      <c r="WMM8" s="145"/>
      <c r="WMN8" s="145"/>
      <c r="WMO8" s="145"/>
      <c r="WMP8" s="145"/>
      <c r="WMQ8" s="145"/>
      <c r="WMR8" s="145"/>
      <c r="WMS8" s="145"/>
      <c r="WMT8" s="145"/>
      <c r="WMU8" s="145"/>
      <c r="WMV8" s="145"/>
      <c r="WMW8" s="145"/>
      <c r="WMX8" s="145"/>
      <c r="WMY8" s="145"/>
      <c r="WMZ8" s="145"/>
      <c r="WNA8" s="145"/>
      <c r="WNB8" s="145"/>
      <c r="WNC8" s="145"/>
      <c r="WND8" s="145"/>
      <c r="WNE8" s="145"/>
      <c r="WNF8" s="145"/>
      <c r="WNG8" s="145"/>
      <c r="WNH8" s="145"/>
      <c r="WNI8" s="145"/>
      <c r="WNJ8" s="145"/>
      <c r="WNK8" s="145"/>
      <c r="WNL8" s="145"/>
      <c r="WNM8" s="145"/>
      <c r="WNN8" s="145"/>
      <c r="WNO8" s="145"/>
      <c r="WNP8" s="145"/>
      <c r="WNQ8" s="145"/>
      <c r="WNR8" s="145"/>
      <c r="WNS8" s="145"/>
      <c r="WNT8" s="145"/>
      <c r="WNU8" s="145"/>
      <c r="WNV8" s="145"/>
      <c r="WNW8" s="145"/>
      <c r="WNX8" s="145"/>
      <c r="WNY8" s="145"/>
      <c r="WNZ8" s="145"/>
      <c r="WOA8" s="145"/>
      <c r="WOB8" s="145"/>
      <c r="WOC8" s="145"/>
      <c r="WOD8" s="145"/>
      <c r="WOE8" s="145"/>
      <c r="WOF8" s="145"/>
      <c r="WOG8" s="145"/>
      <c r="WOH8" s="145"/>
      <c r="WOI8" s="145"/>
      <c r="WOJ8" s="145"/>
      <c r="WOK8" s="145"/>
      <c r="WOL8" s="145"/>
      <c r="WOM8" s="145"/>
      <c r="WON8" s="145"/>
      <c r="WOO8" s="145"/>
      <c r="WOP8" s="145"/>
      <c r="WOQ8" s="145"/>
      <c r="WOR8" s="145"/>
      <c r="WOS8" s="145"/>
      <c r="WOT8" s="145"/>
      <c r="WOU8" s="145"/>
      <c r="WOV8" s="145"/>
      <c r="WOW8" s="145"/>
      <c r="WOX8" s="145"/>
      <c r="WOY8" s="145"/>
      <c r="WOZ8" s="145"/>
      <c r="WPA8" s="145"/>
      <c r="WPB8" s="145"/>
      <c r="WPC8" s="145"/>
      <c r="WPD8" s="145"/>
      <c r="WPE8" s="145"/>
      <c r="WPF8" s="145"/>
      <c r="WPG8" s="145"/>
      <c r="WPH8" s="145"/>
      <c r="WPI8" s="145"/>
      <c r="WPJ8" s="145"/>
      <c r="WPK8" s="145"/>
      <c r="WPL8" s="145"/>
      <c r="WPM8" s="145"/>
      <c r="WPN8" s="145"/>
      <c r="WPO8" s="145"/>
      <c r="WPP8" s="145"/>
      <c r="WPQ8" s="145"/>
      <c r="WPR8" s="145"/>
      <c r="WPS8" s="145"/>
      <c r="WPT8" s="145"/>
      <c r="WPU8" s="145"/>
      <c r="WPV8" s="145"/>
      <c r="WPW8" s="145"/>
      <c r="WPX8" s="145"/>
      <c r="WPY8" s="145"/>
      <c r="WPZ8" s="145"/>
      <c r="WQA8" s="145"/>
      <c r="WQB8" s="145"/>
      <c r="WQC8" s="145"/>
      <c r="WQD8" s="145"/>
      <c r="WQE8" s="145"/>
      <c r="WQF8" s="145"/>
      <c r="WQG8" s="145"/>
      <c r="WQH8" s="145"/>
      <c r="WQI8" s="145"/>
      <c r="WQJ8" s="145"/>
      <c r="WQK8" s="145"/>
      <c r="WQL8" s="145"/>
      <c r="WQM8" s="145"/>
      <c r="WQN8" s="145"/>
      <c r="WQO8" s="145"/>
      <c r="WQP8" s="145"/>
      <c r="WQQ8" s="145"/>
      <c r="WQR8" s="145"/>
      <c r="WQS8" s="145"/>
      <c r="WQT8" s="145"/>
      <c r="WQU8" s="145"/>
      <c r="WQV8" s="145"/>
      <c r="WQW8" s="145"/>
      <c r="WQX8" s="145"/>
      <c r="WQY8" s="145"/>
      <c r="WQZ8" s="145"/>
      <c r="WRA8" s="145"/>
      <c r="WRB8" s="145"/>
      <c r="WRC8" s="145"/>
      <c r="WRD8" s="145"/>
      <c r="WRE8" s="145"/>
      <c r="WRF8" s="145"/>
      <c r="WRG8" s="145"/>
      <c r="WRH8" s="145"/>
      <c r="WRI8" s="145"/>
      <c r="WRJ8" s="145"/>
      <c r="WRK8" s="145"/>
      <c r="WRL8" s="145"/>
      <c r="WRM8" s="145"/>
      <c r="WRN8" s="145"/>
      <c r="WRO8" s="145"/>
      <c r="WRP8" s="145"/>
      <c r="WRQ8" s="145"/>
      <c r="WRR8" s="145"/>
      <c r="WRS8" s="145"/>
      <c r="WRT8" s="145"/>
      <c r="WRU8" s="145"/>
      <c r="WRV8" s="145"/>
      <c r="WRW8" s="145"/>
      <c r="WRX8" s="145"/>
      <c r="WRY8" s="145"/>
      <c r="WRZ8" s="145"/>
      <c r="WSA8" s="145"/>
      <c r="WSB8" s="145"/>
      <c r="WSC8" s="145"/>
      <c r="WSD8" s="145"/>
      <c r="WSE8" s="145"/>
      <c r="WSF8" s="145"/>
      <c r="WSG8" s="145"/>
      <c r="WSH8" s="145"/>
      <c r="WSI8" s="145"/>
      <c r="WSJ8" s="145"/>
      <c r="WSK8" s="145"/>
      <c r="WSL8" s="145"/>
      <c r="WSM8" s="145"/>
      <c r="WSN8" s="145"/>
      <c r="WSO8" s="145"/>
      <c r="WSP8" s="145"/>
      <c r="WSQ8" s="145"/>
      <c r="WSR8" s="145"/>
      <c r="WSS8" s="145"/>
      <c r="WST8" s="145"/>
      <c r="WSU8" s="145"/>
      <c r="WSV8" s="145"/>
      <c r="WSW8" s="145"/>
      <c r="WSX8" s="145"/>
      <c r="WSY8" s="145"/>
      <c r="WSZ8" s="145"/>
      <c r="WTA8" s="145"/>
      <c r="WTB8" s="145"/>
      <c r="WTC8" s="145"/>
      <c r="WTD8" s="145"/>
      <c r="WTE8" s="145"/>
      <c r="WTF8" s="145"/>
      <c r="WTG8" s="145"/>
      <c r="WTH8" s="145"/>
      <c r="WTI8" s="145"/>
      <c r="WTJ8" s="145"/>
      <c r="WTK8" s="145"/>
      <c r="WTL8" s="145"/>
      <c r="WTM8" s="145"/>
      <c r="WTN8" s="145"/>
      <c r="WTO8" s="145"/>
      <c r="WTP8" s="145"/>
      <c r="WTQ8" s="145"/>
      <c r="WTR8" s="145"/>
      <c r="WTS8" s="145"/>
      <c r="WTT8" s="145"/>
      <c r="WTU8" s="145"/>
      <c r="WTV8" s="145"/>
      <c r="WTW8" s="145"/>
      <c r="WTX8" s="145"/>
      <c r="WTY8" s="145"/>
      <c r="WTZ8" s="145"/>
      <c r="WUA8" s="145"/>
      <c r="WUB8" s="145"/>
      <c r="WUC8" s="145"/>
      <c r="WUD8" s="145"/>
      <c r="WUE8" s="145"/>
      <c r="WUF8" s="145"/>
      <c r="WUG8" s="145"/>
      <c r="WUH8" s="145"/>
      <c r="WUI8" s="145"/>
      <c r="WUJ8" s="145"/>
      <c r="WUK8" s="145"/>
      <c r="WUL8" s="145"/>
      <c r="WUM8" s="145"/>
      <c r="WUN8" s="145"/>
      <c r="WUO8" s="145"/>
      <c r="WUP8" s="145"/>
      <c r="WUQ8" s="145"/>
      <c r="WUR8" s="145"/>
      <c r="WUS8" s="145"/>
      <c r="WUT8" s="145"/>
      <c r="WUU8" s="145"/>
      <c r="WUV8" s="145"/>
      <c r="WUW8" s="145"/>
      <c r="WUX8" s="145"/>
      <c r="WUY8" s="145"/>
      <c r="WUZ8" s="145"/>
      <c r="WVA8" s="145"/>
      <c r="WVB8" s="145"/>
      <c r="WVC8" s="145"/>
      <c r="WVD8" s="145"/>
      <c r="WVE8" s="145"/>
      <c r="WVF8" s="145"/>
      <c r="WVG8" s="145"/>
      <c r="WVH8" s="145"/>
      <c r="WVI8" s="145"/>
      <c r="WVJ8" s="145"/>
      <c r="WVK8" s="145"/>
      <c r="WVL8" s="145"/>
      <c r="WVM8" s="145"/>
      <c r="WVN8" s="145"/>
      <c r="WVO8" s="145"/>
      <c r="WVP8" s="145"/>
      <c r="WVQ8" s="145"/>
      <c r="WVR8" s="145"/>
      <c r="WVS8" s="145"/>
      <c r="WVT8" s="145"/>
      <c r="WVU8" s="145"/>
      <c r="WVV8" s="145"/>
      <c r="WVW8" s="145"/>
      <c r="WVX8" s="145"/>
      <c r="WVY8" s="145"/>
      <c r="WVZ8" s="145"/>
      <c r="WWA8" s="145"/>
      <c r="WWB8" s="145"/>
      <c r="WWC8" s="145"/>
      <c r="WWD8" s="145"/>
      <c r="WWE8" s="145"/>
      <c r="WWF8" s="145"/>
      <c r="WWG8" s="145"/>
      <c r="WWH8" s="145"/>
      <c r="WWI8" s="145"/>
      <c r="WWJ8" s="145"/>
      <c r="WWK8" s="145"/>
      <c r="WWL8" s="145"/>
      <c r="WWM8" s="145"/>
      <c r="WWN8" s="145"/>
      <c r="WWO8" s="145"/>
    </row>
    <row r="9" spans="1:16161" s="171" customFormat="1" ht="45.75" customHeight="1">
      <c r="A9" s="165">
        <v>3</v>
      </c>
      <c r="B9" s="545" t="s">
        <v>196</v>
      </c>
      <c r="C9" s="546" t="s">
        <v>398</v>
      </c>
      <c r="D9" s="547"/>
      <c r="E9" s="547">
        <v>87</v>
      </c>
      <c r="F9" s="548" t="s">
        <v>183</v>
      </c>
      <c r="G9" s="547" t="s">
        <v>175</v>
      </c>
      <c r="H9" s="558">
        <v>3897500</v>
      </c>
      <c r="I9" s="539" t="s">
        <v>200</v>
      </c>
      <c r="J9" s="166">
        <f t="shared" si="0"/>
        <v>448212.5</v>
      </c>
      <c r="K9" s="323" t="s">
        <v>205</v>
      </c>
      <c r="L9" s="166">
        <f t="shared" si="1"/>
        <v>116925</v>
      </c>
      <c r="M9" s="323" t="s">
        <v>208</v>
      </c>
      <c r="N9" s="166">
        <f t="shared" si="2"/>
        <v>77950</v>
      </c>
      <c r="O9" s="323" t="s">
        <v>56</v>
      </c>
      <c r="P9" s="166">
        <f t="shared" si="3"/>
        <v>0</v>
      </c>
      <c r="Q9" s="167">
        <f t="shared" si="4"/>
        <v>19487.5</v>
      </c>
      <c r="R9" s="167">
        <f t="shared" si="5"/>
        <v>662575</v>
      </c>
      <c r="S9" s="172"/>
      <c r="T9" s="172"/>
      <c r="U9" s="172"/>
      <c r="V9" s="172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45"/>
      <c r="DM9" s="145"/>
      <c r="DN9" s="145"/>
      <c r="DO9" s="145"/>
      <c r="DP9" s="145"/>
      <c r="DQ9" s="145"/>
      <c r="DR9" s="145"/>
      <c r="DS9" s="145"/>
      <c r="DT9" s="145"/>
      <c r="DU9" s="145"/>
      <c r="DV9" s="145"/>
      <c r="DW9" s="145"/>
      <c r="DX9" s="145"/>
      <c r="DY9" s="145"/>
      <c r="DZ9" s="145"/>
      <c r="EA9" s="145"/>
      <c r="EB9" s="145"/>
      <c r="EC9" s="145"/>
      <c r="ED9" s="145"/>
      <c r="EE9" s="145"/>
      <c r="EF9" s="145"/>
      <c r="EG9" s="145"/>
      <c r="EH9" s="145"/>
      <c r="EI9" s="145"/>
      <c r="EJ9" s="145"/>
      <c r="EK9" s="145"/>
      <c r="EL9" s="145"/>
      <c r="EM9" s="145"/>
      <c r="EN9" s="145"/>
      <c r="EO9" s="145"/>
      <c r="EP9" s="145"/>
      <c r="EQ9" s="145"/>
      <c r="ER9" s="145"/>
      <c r="ES9" s="145"/>
      <c r="ET9" s="145"/>
      <c r="EU9" s="145"/>
      <c r="EV9" s="145"/>
      <c r="EW9" s="145"/>
      <c r="EX9" s="145"/>
      <c r="EY9" s="145"/>
      <c r="EZ9" s="145"/>
      <c r="FA9" s="145"/>
      <c r="FB9" s="145"/>
      <c r="FC9" s="145"/>
      <c r="FD9" s="145"/>
      <c r="FE9" s="145"/>
      <c r="FF9" s="145"/>
      <c r="FG9" s="145"/>
      <c r="FH9" s="145"/>
      <c r="FI9" s="145"/>
      <c r="FJ9" s="145"/>
      <c r="FK9" s="145"/>
      <c r="FL9" s="145"/>
      <c r="FM9" s="145"/>
      <c r="FN9" s="145"/>
      <c r="FO9" s="145"/>
      <c r="FP9" s="145"/>
      <c r="FQ9" s="145"/>
      <c r="FR9" s="145"/>
      <c r="FS9" s="145"/>
      <c r="FT9" s="145"/>
      <c r="FU9" s="145"/>
      <c r="FV9" s="145"/>
      <c r="FW9" s="145"/>
      <c r="FX9" s="145"/>
      <c r="FY9" s="145"/>
      <c r="FZ9" s="145"/>
      <c r="GA9" s="145"/>
      <c r="GB9" s="145"/>
      <c r="GC9" s="145"/>
      <c r="GD9" s="145"/>
      <c r="GE9" s="145"/>
      <c r="GF9" s="145"/>
      <c r="GG9" s="145"/>
      <c r="GH9" s="145"/>
      <c r="GI9" s="145"/>
      <c r="GJ9" s="145"/>
      <c r="GK9" s="145"/>
      <c r="GL9" s="145"/>
      <c r="GM9" s="145"/>
      <c r="GN9" s="145"/>
      <c r="GO9" s="145"/>
      <c r="GP9" s="145"/>
      <c r="GQ9" s="145"/>
      <c r="GR9" s="145"/>
      <c r="GS9" s="145"/>
      <c r="GT9" s="145"/>
      <c r="GU9" s="145"/>
      <c r="GV9" s="145"/>
      <c r="GW9" s="145"/>
      <c r="GX9" s="145"/>
      <c r="GY9" s="145"/>
      <c r="GZ9" s="145"/>
      <c r="HA9" s="145"/>
      <c r="HB9" s="145"/>
      <c r="HC9" s="145"/>
      <c r="HD9" s="145"/>
      <c r="HE9" s="145"/>
      <c r="HF9" s="145"/>
      <c r="HG9" s="145"/>
      <c r="HH9" s="145"/>
      <c r="HI9" s="145"/>
      <c r="HJ9" s="145"/>
      <c r="HK9" s="145"/>
      <c r="HL9" s="145"/>
      <c r="HM9" s="145"/>
      <c r="HN9" s="145"/>
      <c r="HO9" s="145"/>
      <c r="HP9" s="145"/>
      <c r="HQ9" s="145"/>
      <c r="HR9" s="145"/>
      <c r="HS9" s="145"/>
      <c r="HT9" s="145"/>
      <c r="HU9" s="145"/>
      <c r="HV9" s="145"/>
      <c r="HW9" s="145"/>
      <c r="HX9" s="145"/>
      <c r="HY9" s="145"/>
      <c r="HZ9" s="145"/>
      <c r="IA9" s="145"/>
      <c r="IB9" s="145"/>
      <c r="IC9" s="145"/>
      <c r="ID9" s="145"/>
      <c r="IE9" s="145"/>
      <c r="IF9" s="145"/>
      <c r="IG9" s="145"/>
      <c r="IH9" s="145"/>
      <c r="II9" s="145"/>
      <c r="IJ9" s="145"/>
      <c r="IK9" s="145"/>
      <c r="IL9" s="145"/>
      <c r="IM9" s="145"/>
      <c r="IN9" s="145"/>
      <c r="IO9" s="145"/>
      <c r="IP9" s="145"/>
      <c r="IQ9" s="145"/>
      <c r="IR9" s="145"/>
      <c r="IS9" s="145"/>
      <c r="IT9" s="145"/>
      <c r="IU9" s="145"/>
      <c r="IV9" s="145"/>
      <c r="IW9" s="145"/>
      <c r="IX9" s="145"/>
      <c r="IY9" s="145"/>
      <c r="IZ9" s="145"/>
      <c r="JA9" s="145"/>
      <c r="JB9" s="145"/>
      <c r="JC9" s="145"/>
      <c r="JD9" s="145"/>
      <c r="JE9" s="145"/>
      <c r="JF9" s="145"/>
      <c r="JG9" s="145"/>
      <c r="JH9" s="145"/>
      <c r="JI9" s="145"/>
      <c r="JJ9" s="145"/>
      <c r="JK9" s="145"/>
      <c r="JL9" s="145"/>
      <c r="JM9" s="145"/>
      <c r="JN9" s="145"/>
      <c r="JO9" s="145"/>
      <c r="JP9" s="145"/>
      <c r="JQ9" s="145"/>
      <c r="JR9" s="145"/>
      <c r="JS9" s="145"/>
      <c r="JT9" s="145"/>
      <c r="JU9" s="145"/>
      <c r="JV9" s="145"/>
      <c r="JW9" s="145"/>
      <c r="JX9" s="145"/>
      <c r="JY9" s="145"/>
      <c r="JZ9" s="145"/>
      <c r="KA9" s="145"/>
      <c r="KB9" s="145"/>
      <c r="KC9" s="145"/>
      <c r="KD9" s="145"/>
      <c r="KE9" s="145"/>
      <c r="KF9" s="145"/>
      <c r="KG9" s="145"/>
      <c r="KH9" s="145"/>
      <c r="KI9" s="145"/>
      <c r="KJ9" s="145"/>
      <c r="KK9" s="145"/>
      <c r="KL9" s="145"/>
      <c r="KM9" s="145"/>
      <c r="KN9" s="145"/>
      <c r="KO9" s="145"/>
      <c r="KP9" s="145"/>
      <c r="KQ9" s="145"/>
      <c r="KR9" s="145"/>
      <c r="KS9" s="145"/>
      <c r="KT9" s="145"/>
      <c r="KU9" s="145"/>
      <c r="KV9" s="145"/>
      <c r="KW9" s="145"/>
      <c r="KX9" s="145"/>
      <c r="KY9" s="145"/>
      <c r="KZ9" s="145"/>
      <c r="LA9" s="145"/>
      <c r="LB9" s="145"/>
      <c r="LC9" s="145"/>
      <c r="LD9" s="145"/>
      <c r="LE9" s="145"/>
      <c r="LF9" s="145"/>
      <c r="LG9" s="145"/>
      <c r="LH9" s="145"/>
      <c r="LI9" s="145"/>
      <c r="LJ9" s="145"/>
      <c r="LK9" s="145"/>
      <c r="LL9" s="145"/>
      <c r="LM9" s="145"/>
      <c r="LN9" s="145"/>
      <c r="LO9" s="145"/>
      <c r="LP9" s="145"/>
      <c r="LQ9" s="145"/>
      <c r="LR9" s="145"/>
      <c r="LS9" s="145"/>
      <c r="LT9" s="145"/>
      <c r="LU9" s="145"/>
      <c r="LV9" s="145"/>
      <c r="LW9" s="145"/>
      <c r="LX9" s="145"/>
      <c r="LY9" s="145"/>
      <c r="LZ9" s="145"/>
      <c r="MA9" s="145"/>
      <c r="MB9" s="145"/>
      <c r="MC9" s="145"/>
      <c r="MD9" s="145"/>
      <c r="ME9" s="145"/>
      <c r="MF9" s="145"/>
      <c r="MG9" s="145"/>
      <c r="MH9" s="145"/>
      <c r="MI9" s="145"/>
      <c r="MJ9" s="145"/>
      <c r="MK9" s="145"/>
      <c r="ML9" s="145"/>
      <c r="MM9" s="145"/>
      <c r="MN9" s="145"/>
      <c r="MO9" s="145"/>
      <c r="MP9" s="145"/>
      <c r="MQ9" s="145"/>
      <c r="MR9" s="145"/>
      <c r="MS9" s="145"/>
      <c r="MT9" s="145"/>
      <c r="MU9" s="145"/>
      <c r="MV9" s="145"/>
      <c r="MW9" s="145"/>
      <c r="MX9" s="145"/>
      <c r="MY9" s="145"/>
      <c r="MZ9" s="145"/>
      <c r="NA9" s="145"/>
      <c r="NB9" s="145"/>
      <c r="NC9" s="145"/>
      <c r="ND9" s="145"/>
      <c r="NE9" s="145"/>
      <c r="NF9" s="145"/>
      <c r="NG9" s="145"/>
      <c r="NH9" s="145"/>
      <c r="NI9" s="145"/>
      <c r="NJ9" s="145"/>
      <c r="NK9" s="145"/>
      <c r="NL9" s="145"/>
      <c r="NM9" s="145"/>
      <c r="NN9" s="145"/>
      <c r="NO9" s="145"/>
      <c r="NP9" s="145"/>
      <c r="NQ9" s="145"/>
      <c r="NR9" s="145"/>
      <c r="NS9" s="145"/>
      <c r="NT9" s="145"/>
      <c r="NU9" s="145"/>
      <c r="NV9" s="145"/>
      <c r="NW9" s="145"/>
      <c r="NX9" s="145"/>
      <c r="NY9" s="145"/>
      <c r="NZ9" s="145"/>
      <c r="OA9" s="145"/>
      <c r="OB9" s="145"/>
      <c r="OC9" s="145"/>
      <c r="OD9" s="145"/>
      <c r="OE9" s="145"/>
      <c r="OF9" s="145"/>
      <c r="OG9" s="145"/>
      <c r="OH9" s="145"/>
      <c r="OI9" s="145"/>
      <c r="OJ9" s="145"/>
      <c r="OK9" s="145"/>
      <c r="OL9" s="145"/>
      <c r="OM9" s="145"/>
      <c r="ON9" s="145"/>
      <c r="OO9" s="145"/>
      <c r="OP9" s="145"/>
      <c r="OQ9" s="145"/>
      <c r="OR9" s="145"/>
      <c r="OS9" s="145"/>
      <c r="OT9" s="145"/>
      <c r="OU9" s="145"/>
      <c r="OV9" s="145"/>
      <c r="OW9" s="145"/>
      <c r="OX9" s="145"/>
      <c r="OY9" s="145"/>
      <c r="OZ9" s="145"/>
      <c r="PA9" s="145"/>
      <c r="PB9" s="145"/>
      <c r="PC9" s="145"/>
      <c r="PD9" s="145"/>
      <c r="PE9" s="145"/>
      <c r="PF9" s="145"/>
      <c r="PG9" s="145"/>
      <c r="PH9" s="145"/>
      <c r="PI9" s="145"/>
      <c r="PJ9" s="145"/>
      <c r="PK9" s="145"/>
      <c r="PL9" s="145"/>
      <c r="PM9" s="145"/>
      <c r="PN9" s="145"/>
      <c r="PO9" s="145"/>
      <c r="PP9" s="145"/>
      <c r="PQ9" s="145"/>
      <c r="PR9" s="145"/>
      <c r="PS9" s="145"/>
      <c r="PT9" s="145"/>
      <c r="PU9" s="145"/>
      <c r="PV9" s="145"/>
      <c r="PW9" s="145"/>
      <c r="PX9" s="145"/>
      <c r="PY9" s="145"/>
      <c r="PZ9" s="145"/>
      <c r="QA9" s="145"/>
      <c r="QB9" s="145"/>
      <c r="QC9" s="145"/>
      <c r="QD9" s="145"/>
      <c r="QE9" s="145"/>
      <c r="QF9" s="145"/>
      <c r="QG9" s="145"/>
      <c r="QH9" s="145"/>
      <c r="QI9" s="145"/>
      <c r="QJ9" s="145"/>
      <c r="QK9" s="145"/>
      <c r="QL9" s="145"/>
      <c r="QM9" s="145"/>
      <c r="QN9" s="145"/>
      <c r="QO9" s="145"/>
      <c r="QP9" s="145"/>
      <c r="QQ9" s="145"/>
      <c r="QR9" s="145"/>
      <c r="QS9" s="145"/>
      <c r="QT9" s="145"/>
      <c r="QU9" s="145"/>
      <c r="QV9" s="145"/>
      <c r="QW9" s="145"/>
      <c r="QX9" s="145"/>
      <c r="QY9" s="145"/>
      <c r="QZ9" s="145"/>
      <c r="RA9" s="145"/>
      <c r="RB9" s="145"/>
      <c r="RC9" s="145"/>
      <c r="RD9" s="145"/>
      <c r="RE9" s="145"/>
      <c r="RF9" s="145"/>
      <c r="RG9" s="145"/>
      <c r="RH9" s="145"/>
      <c r="RI9" s="145"/>
      <c r="RJ9" s="145"/>
      <c r="RK9" s="145"/>
      <c r="RL9" s="145"/>
      <c r="RM9" s="145"/>
      <c r="RN9" s="145"/>
      <c r="RO9" s="145"/>
      <c r="RP9" s="145"/>
      <c r="RQ9" s="145"/>
      <c r="RR9" s="145"/>
      <c r="RS9" s="145"/>
      <c r="RT9" s="145"/>
      <c r="RU9" s="145"/>
      <c r="RV9" s="145"/>
      <c r="RW9" s="145"/>
      <c r="RX9" s="145"/>
      <c r="RY9" s="145"/>
      <c r="RZ9" s="145"/>
      <c r="SA9" s="145"/>
      <c r="SB9" s="145"/>
      <c r="SC9" s="145"/>
      <c r="SD9" s="145"/>
      <c r="SE9" s="145"/>
      <c r="SF9" s="145"/>
      <c r="SG9" s="145"/>
      <c r="SH9" s="145"/>
      <c r="SI9" s="145"/>
      <c r="SJ9" s="145"/>
      <c r="SK9" s="145"/>
      <c r="SL9" s="145"/>
      <c r="SM9" s="145"/>
      <c r="SN9" s="145"/>
      <c r="SO9" s="145"/>
      <c r="SP9" s="145"/>
      <c r="SQ9" s="145"/>
      <c r="SR9" s="145"/>
      <c r="SS9" s="145"/>
      <c r="ST9" s="145"/>
      <c r="SU9" s="145"/>
      <c r="SV9" s="145"/>
      <c r="SW9" s="145"/>
      <c r="SX9" s="145"/>
      <c r="SY9" s="145"/>
      <c r="SZ9" s="145"/>
      <c r="TA9" s="145"/>
      <c r="TB9" s="145"/>
      <c r="TC9" s="145"/>
      <c r="TD9" s="145"/>
      <c r="TE9" s="145"/>
      <c r="TF9" s="145"/>
      <c r="TG9" s="145"/>
      <c r="TH9" s="145"/>
      <c r="TI9" s="145"/>
      <c r="TJ9" s="145"/>
      <c r="TK9" s="145"/>
      <c r="TL9" s="145"/>
      <c r="TM9" s="145"/>
      <c r="TN9" s="145"/>
      <c r="TO9" s="145"/>
      <c r="TP9" s="145"/>
      <c r="TQ9" s="145"/>
      <c r="TR9" s="145"/>
      <c r="TS9" s="145"/>
      <c r="TT9" s="145"/>
      <c r="TU9" s="145"/>
      <c r="TV9" s="145"/>
      <c r="TW9" s="145"/>
      <c r="TX9" s="145"/>
      <c r="TY9" s="145"/>
      <c r="TZ9" s="145"/>
      <c r="UA9" s="145"/>
      <c r="UB9" s="145"/>
      <c r="UC9" s="145"/>
      <c r="UD9" s="145"/>
      <c r="UE9" s="145"/>
      <c r="UF9" s="145"/>
      <c r="UG9" s="145"/>
      <c r="UH9" s="145"/>
      <c r="UI9" s="145"/>
      <c r="UJ9" s="145"/>
      <c r="UK9" s="145"/>
      <c r="UL9" s="145"/>
      <c r="UM9" s="145"/>
      <c r="UN9" s="145"/>
      <c r="UO9" s="145"/>
      <c r="UP9" s="145"/>
      <c r="UQ9" s="145"/>
      <c r="UR9" s="145"/>
      <c r="US9" s="145"/>
      <c r="UT9" s="145"/>
      <c r="UU9" s="145"/>
      <c r="UV9" s="145"/>
      <c r="UW9" s="145"/>
      <c r="UX9" s="145"/>
      <c r="UY9" s="145"/>
      <c r="UZ9" s="145"/>
      <c r="VA9" s="145"/>
      <c r="VB9" s="145"/>
      <c r="VC9" s="145"/>
      <c r="VD9" s="145"/>
      <c r="VE9" s="145"/>
      <c r="VF9" s="145"/>
      <c r="VG9" s="145"/>
      <c r="VH9" s="145"/>
      <c r="VI9" s="145"/>
      <c r="VJ9" s="145"/>
      <c r="VK9" s="145"/>
      <c r="VL9" s="145"/>
      <c r="VM9" s="145"/>
      <c r="VN9" s="145"/>
      <c r="VO9" s="145"/>
      <c r="VP9" s="145"/>
      <c r="VQ9" s="145"/>
      <c r="VR9" s="145"/>
      <c r="VS9" s="145"/>
      <c r="VT9" s="145"/>
      <c r="VU9" s="145"/>
      <c r="VV9" s="145"/>
      <c r="VW9" s="145"/>
      <c r="VX9" s="145"/>
      <c r="VY9" s="145"/>
      <c r="VZ9" s="145"/>
      <c r="WA9" s="145"/>
      <c r="WB9" s="145"/>
      <c r="WC9" s="145"/>
      <c r="WD9" s="145"/>
      <c r="WE9" s="145"/>
      <c r="WF9" s="145"/>
      <c r="WG9" s="145"/>
      <c r="WH9" s="145"/>
      <c r="WI9" s="145"/>
      <c r="WJ9" s="145"/>
      <c r="WK9" s="145"/>
      <c r="WL9" s="145"/>
      <c r="WM9" s="145"/>
      <c r="WN9" s="145"/>
      <c r="WO9" s="145"/>
      <c r="WP9" s="145"/>
      <c r="WQ9" s="145"/>
      <c r="WR9" s="145"/>
      <c r="WS9" s="145"/>
      <c r="WT9" s="145"/>
      <c r="WU9" s="145"/>
      <c r="WV9" s="145"/>
      <c r="WW9" s="145"/>
      <c r="WX9" s="145"/>
      <c r="WY9" s="145"/>
      <c r="WZ9" s="145"/>
      <c r="XA9" s="145"/>
      <c r="XB9" s="145"/>
      <c r="XC9" s="145"/>
      <c r="XD9" s="145"/>
      <c r="XE9" s="145"/>
      <c r="XF9" s="145"/>
      <c r="XG9" s="145"/>
      <c r="XH9" s="145"/>
      <c r="XI9" s="145"/>
      <c r="XJ9" s="145"/>
      <c r="XK9" s="145"/>
      <c r="XL9" s="145"/>
      <c r="XM9" s="145"/>
      <c r="XN9" s="145"/>
      <c r="XO9" s="145"/>
      <c r="XP9" s="145"/>
      <c r="XQ9" s="145"/>
      <c r="XR9" s="145"/>
      <c r="XS9" s="145"/>
      <c r="XT9" s="145"/>
      <c r="XU9" s="145"/>
      <c r="XV9" s="145"/>
      <c r="XW9" s="145"/>
      <c r="XX9" s="145"/>
      <c r="XY9" s="145"/>
      <c r="XZ9" s="145"/>
      <c r="YA9" s="145"/>
      <c r="YB9" s="145"/>
      <c r="YC9" s="145"/>
      <c r="YD9" s="145"/>
      <c r="YE9" s="145"/>
      <c r="YF9" s="145"/>
      <c r="YG9" s="145"/>
      <c r="YH9" s="145"/>
      <c r="YI9" s="145"/>
      <c r="YJ9" s="145"/>
      <c r="YK9" s="145"/>
      <c r="YL9" s="145"/>
      <c r="YM9" s="145"/>
      <c r="YN9" s="145"/>
      <c r="YO9" s="145"/>
      <c r="YP9" s="145"/>
      <c r="YQ9" s="145"/>
      <c r="YR9" s="145"/>
      <c r="YS9" s="145"/>
      <c r="YT9" s="145"/>
      <c r="YU9" s="145"/>
      <c r="YV9" s="145"/>
      <c r="YW9" s="145"/>
      <c r="YX9" s="145"/>
      <c r="YY9" s="145"/>
      <c r="YZ9" s="145"/>
      <c r="ZA9" s="145"/>
      <c r="ZB9" s="145"/>
      <c r="ZC9" s="145"/>
      <c r="ZD9" s="145"/>
      <c r="ZE9" s="145"/>
      <c r="ZF9" s="145"/>
      <c r="ZG9" s="145"/>
      <c r="ZH9" s="145"/>
      <c r="ZI9" s="145"/>
      <c r="ZJ9" s="145"/>
      <c r="ZK9" s="145"/>
      <c r="ZL9" s="145"/>
      <c r="ZM9" s="145"/>
      <c r="ZN9" s="145"/>
      <c r="ZO9" s="145"/>
      <c r="ZP9" s="145"/>
      <c r="ZQ9" s="145"/>
      <c r="ZR9" s="145"/>
      <c r="ZS9" s="145"/>
      <c r="ZT9" s="145"/>
      <c r="ZU9" s="145"/>
      <c r="ZV9" s="145"/>
      <c r="ZW9" s="145"/>
      <c r="ZX9" s="145"/>
      <c r="ZY9" s="145"/>
      <c r="ZZ9" s="145"/>
      <c r="AAA9" s="145"/>
      <c r="AAB9" s="145"/>
      <c r="AAC9" s="145"/>
      <c r="AAD9" s="145"/>
      <c r="AAE9" s="145"/>
      <c r="AAF9" s="145"/>
      <c r="AAG9" s="145"/>
      <c r="AAH9" s="145"/>
      <c r="AAI9" s="145"/>
      <c r="AAJ9" s="145"/>
      <c r="AAK9" s="145"/>
      <c r="AAL9" s="145"/>
      <c r="AAM9" s="145"/>
      <c r="AAN9" s="145"/>
      <c r="AAO9" s="145"/>
      <c r="AAP9" s="145"/>
      <c r="AAQ9" s="145"/>
      <c r="AAR9" s="145"/>
      <c r="AAS9" s="145"/>
      <c r="AAT9" s="145"/>
      <c r="AAU9" s="145"/>
      <c r="AAV9" s="145"/>
      <c r="AAW9" s="145"/>
      <c r="AAX9" s="145"/>
      <c r="AAY9" s="145"/>
      <c r="AAZ9" s="145"/>
      <c r="ABA9" s="145"/>
      <c r="ABB9" s="145"/>
      <c r="ABC9" s="145"/>
      <c r="ABD9" s="145"/>
      <c r="ABE9" s="145"/>
      <c r="ABF9" s="145"/>
      <c r="ABG9" s="145"/>
      <c r="ABH9" s="145"/>
      <c r="ABI9" s="145"/>
      <c r="ABJ9" s="145"/>
      <c r="ABK9" s="145"/>
      <c r="ABL9" s="145"/>
      <c r="ABM9" s="145"/>
      <c r="ABN9" s="145"/>
      <c r="ABO9" s="145"/>
      <c r="ABP9" s="145"/>
      <c r="ABQ9" s="145"/>
      <c r="ABR9" s="145"/>
      <c r="ABS9" s="145"/>
      <c r="ABT9" s="145"/>
      <c r="ABU9" s="145"/>
      <c r="ABV9" s="145"/>
      <c r="ABW9" s="145"/>
      <c r="ABX9" s="145"/>
      <c r="ABY9" s="145"/>
      <c r="ABZ9" s="145"/>
      <c r="ACA9" s="145"/>
      <c r="ACB9" s="145"/>
      <c r="ACC9" s="145"/>
      <c r="ACD9" s="145"/>
      <c r="ACE9" s="145"/>
      <c r="ACF9" s="145"/>
      <c r="ACG9" s="145"/>
      <c r="ACH9" s="145"/>
      <c r="ACI9" s="145"/>
      <c r="ACJ9" s="145"/>
      <c r="ACK9" s="145"/>
      <c r="ACL9" s="145"/>
      <c r="ACM9" s="145"/>
      <c r="ACN9" s="145"/>
      <c r="ACO9" s="145"/>
      <c r="ACP9" s="145"/>
      <c r="ACQ9" s="145"/>
      <c r="ACR9" s="145"/>
      <c r="ACS9" s="145"/>
      <c r="ACT9" s="145"/>
      <c r="ACU9" s="145"/>
      <c r="ACV9" s="145"/>
      <c r="ACW9" s="145"/>
      <c r="ACX9" s="145"/>
      <c r="ACY9" s="145"/>
      <c r="ACZ9" s="145"/>
      <c r="ADA9" s="145"/>
      <c r="ADB9" s="145"/>
      <c r="ADC9" s="145"/>
      <c r="ADD9" s="145"/>
      <c r="ADE9" s="145"/>
      <c r="ADF9" s="145"/>
      <c r="ADG9" s="145"/>
      <c r="ADH9" s="145"/>
      <c r="ADI9" s="145"/>
      <c r="ADJ9" s="145"/>
      <c r="ADK9" s="145"/>
      <c r="ADL9" s="145"/>
      <c r="ADM9" s="145"/>
      <c r="ADN9" s="145"/>
      <c r="ADO9" s="145"/>
      <c r="ADP9" s="145"/>
      <c r="ADQ9" s="145"/>
      <c r="ADR9" s="145"/>
      <c r="ADS9" s="145"/>
      <c r="ADT9" s="145"/>
      <c r="ADU9" s="145"/>
      <c r="ADV9" s="145"/>
      <c r="ADW9" s="145"/>
      <c r="ADX9" s="145"/>
      <c r="ADY9" s="145"/>
      <c r="ADZ9" s="145"/>
      <c r="AEA9" s="145"/>
      <c r="AEB9" s="145"/>
      <c r="AEC9" s="145"/>
      <c r="AED9" s="145"/>
      <c r="AEE9" s="145"/>
      <c r="AEF9" s="145"/>
      <c r="AEG9" s="145"/>
      <c r="AEH9" s="145"/>
      <c r="AEI9" s="145"/>
      <c r="AEJ9" s="145"/>
      <c r="AEK9" s="145"/>
      <c r="AEL9" s="145"/>
      <c r="AEM9" s="145"/>
      <c r="AEN9" s="145"/>
      <c r="AEO9" s="145"/>
      <c r="AEP9" s="145"/>
      <c r="AEQ9" s="145"/>
      <c r="AER9" s="145"/>
      <c r="AES9" s="145"/>
      <c r="AET9" s="145"/>
      <c r="AEU9" s="145"/>
      <c r="AEV9" s="145"/>
      <c r="AEW9" s="145"/>
      <c r="AEX9" s="145"/>
      <c r="AEY9" s="145"/>
      <c r="AEZ9" s="145"/>
      <c r="AFA9" s="145"/>
      <c r="AFB9" s="145"/>
      <c r="AFC9" s="145"/>
      <c r="AFD9" s="145"/>
      <c r="AFE9" s="145"/>
      <c r="AFF9" s="145"/>
      <c r="AFG9" s="145"/>
      <c r="AFH9" s="145"/>
      <c r="AFI9" s="145"/>
      <c r="AFJ9" s="145"/>
      <c r="AFK9" s="145"/>
      <c r="AFL9" s="145"/>
      <c r="AFM9" s="145"/>
      <c r="AFN9" s="145"/>
      <c r="AFO9" s="145"/>
      <c r="AFP9" s="145"/>
      <c r="AFQ9" s="145"/>
      <c r="AFR9" s="145"/>
      <c r="AFS9" s="145"/>
      <c r="AFT9" s="145"/>
      <c r="AFU9" s="145"/>
      <c r="AFV9" s="145"/>
      <c r="AFW9" s="145"/>
      <c r="AFX9" s="145"/>
      <c r="AFY9" s="145"/>
      <c r="AFZ9" s="145"/>
      <c r="AGA9" s="145"/>
      <c r="AGB9" s="145"/>
      <c r="AGC9" s="145"/>
      <c r="AGD9" s="145"/>
      <c r="AGE9" s="145"/>
      <c r="AGF9" s="145"/>
      <c r="AGG9" s="145"/>
      <c r="AGH9" s="145"/>
      <c r="AGI9" s="145"/>
      <c r="AGJ9" s="145"/>
      <c r="AGK9" s="145"/>
      <c r="AGL9" s="145"/>
      <c r="AGM9" s="145"/>
      <c r="AGN9" s="145"/>
      <c r="AGO9" s="145"/>
      <c r="AGP9" s="145"/>
      <c r="AGQ9" s="145"/>
      <c r="AGR9" s="145"/>
      <c r="AGS9" s="145"/>
      <c r="AGT9" s="145"/>
      <c r="AGU9" s="145"/>
      <c r="AGV9" s="145"/>
      <c r="AGW9" s="145"/>
      <c r="AGX9" s="145"/>
      <c r="AGY9" s="145"/>
      <c r="AGZ9" s="145"/>
      <c r="AHA9" s="145"/>
      <c r="AHB9" s="145"/>
      <c r="AHC9" s="145"/>
      <c r="AHD9" s="145"/>
      <c r="AHE9" s="145"/>
      <c r="AHF9" s="145"/>
      <c r="AHG9" s="145"/>
      <c r="AHH9" s="145"/>
      <c r="AHI9" s="145"/>
      <c r="AHJ9" s="145"/>
      <c r="AHK9" s="145"/>
      <c r="AHL9" s="145"/>
      <c r="AHM9" s="145"/>
      <c r="AHN9" s="145"/>
      <c r="AHO9" s="145"/>
      <c r="AHP9" s="145"/>
      <c r="AHQ9" s="145"/>
      <c r="AHR9" s="145"/>
      <c r="AHS9" s="145"/>
      <c r="AHT9" s="145"/>
      <c r="AHU9" s="145"/>
      <c r="AHV9" s="145"/>
      <c r="AHW9" s="145"/>
      <c r="AHX9" s="145"/>
      <c r="AHY9" s="145"/>
      <c r="AHZ9" s="145"/>
      <c r="AIA9" s="145"/>
      <c r="AIB9" s="145"/>
      <c r="AIC9" s="145"/>
      <c r="AID9" s="145"/>
      <c r="AIE9" s="145"/>
      <c r="AIF9" s="145"/>
      <c r="AIG9" s="145"/>
      <c r="AIH9" s="145"/>
      <c r="AII9" s="145"/>
      <c r="AIJ9" s="145"/>
      <c r="AIK9" s="145"/>
      <c r="AIL9" s="145"/>
      <c r="AIM9" s="145"/>
      <c r="AIN9" s="145"/>
      <c r="AIO9" s="145"/>
      <c r="AIP9" s="145"/>
      <c r="AIQ9" s="145"/>
      <c r="AIR9" s="145"/>
      <c r="AIS9" s="145"/>
      <c r="AIT9" s="145"/>
      <c r="AIU9" s="145"/>
      <c r="AIV9" s="145"/>
      <c r="AIW9" s="145"/>
      <c r="AIX9" s="145"/>
      <c r="AIY9" s="145"/>
      <c r="AIZ9" s="145"/>
      <c r="AJA9" s="145"/>
      <c r="AJB9" s="145"/>
      <c r="AJC9" s="145"/>
      <c r="AJD9" s="145"/>
      <c r="AJE9" s="145"/>
      <c r="AJF9" s="145"/>
      <c r="AJG9" s="145"/>
      <c r="AJH9" s="145"/>
      <c r="AJI9" s="145"/>
      <c r="AJJ9" s="145"/>
      <c r="AJK9" s="145"/>
      <c r="AJL9" s="145"/>
      <c r="AJM9" s="145"/>
      <c r="AJN9" s="145"/>
      <c r="AJO9" s="145"/>
      <c r="AJP9" s="145"/>
      <c r="AJQ9" s="145"/>
      <c r="AJR9" s="145"/>
      <c r="AJS9" s="145"/>
      <c r="AJT9" s="145"/>
      <c r="AJU9" s="145"/>
      <c r="AJV9" s="145"/>
      <c r="AJW9" s="145"/>
      <c r="AJX9" s="145"/>
      <c r="AJY9" s="145"/>
      <c r="AJZ9" s="145"/>
      <c r="AKA9" s="145"/>
      <c r="AKB9" s="145"/>
      <c r="AKC9" s="145"/>
      <c r="AKD9" s="145"/>
      <c r="AKE9" s="145"/>
      <c r="AKF9" s="145"/>
      <c r="AKG9" s="145"/>
      <c r="AKH9" s="145"/>
      <c r="AKI9" s="145"/>
      <c r="AKJ9" s="145"/>
      <c r="AKK9" s="145"/>
      <c r="AKL9" s="145"/>
      <c r="AKM9" s="145"/>
      <c r="AKN9" s="145"/>
      <c r="AKO9" s="145"/>
      <c r="AKP9" s="145"/>
      <c r="AKQ9" s="145"/>
      <c r="AKR9" s="145"/>
      <c r="AKS9" s="145"/>
      <c r="AKT9" s="145"/>
      <c r="AKU9" s="145"/>
      <c r="AKV9" s="145"/>
      <c r="AKW9" s="145"/>
      <c r="AKX9" s="145"/>
      <c r="AKY9" s="145"/>
      <c r="AKZ9" s="145"/>
      <c r="ALA9" s="145"/>
      <c r="ALB9" s="145"/>
      <c r="ALC9" s="145"/>
      <c r="ALD9" s="145"/>
      <c r="ALE9" s="145"/>
      <c r="ALF9" s="145"/>
      <c r="ALG9" s="145"/>
      <c r="ALH9" s="145"/>
      <c r="ALI9" s="145"/>
      <c r="ALJ9" s="145"/>
      <c r="ALK9" s="145"/>
      <c r="ALL9" s="145"/>
      <c r="ALM9" s="145"/>
      <c r="ALN9" s="145"/>
      <c r="ALO9" s="145"/>
      <c r="ALP9" s="145"/>
      <c r="ALQ9" s="145"/>
      <c r="ALR9" s="145"/>
      <c r="ALS9" s="145"/>
      <c r="ALT9" s="145"/>
      <c r="ALU9" s="145"/>
      <c r="ALV9" s="145"/>
      <c r="ALW9" s="145"/>
      <c r="ALX9" s="145"/>
      <c r="ALY9" s="145"/>
      <c r="ALZ9" s="145"/>
      <c r="AMA9" s="145"/>
      <c r="AMB9" s="145"/>
      <c r="AMC9" s="145"/>
      <c r="AMD9" s="145"/>
      <c r="AME9" s="145"/>
      <c r="AMF9" s="145"/>
      <c r="AMG9" s="145"/>
      <c r="AMH9" s="145"/>
      <c r="AMI9" s="145"/>
      <c r="AMJ9" s="145"/>
      <c r="AMK9" s="145"/>
      <c r="AML9" s="145"/>
      <c r="AMM9" s="145"/>
      <c r="AMN9" s="145"/>
      <c r="AMO9" s="145"/>
      <c r="AMP9" s="145"/>
      <c r="AMQ9" s="145"/>
      <c r="AMR9" s="145"/>
      <c r="AMS9" s="145"/>
      <c r="AMT9" s="145"/>
      <c r="AMU9" s="145"/>
      <c r="AMV9" s="145"/>
      <c r="AMW9" s="145"/>
      <c r="AMX9" s="145"/>
      <c r="AMY9" s="145"/>
      <c r="AMZ9" s="145"/>
      <c r="ANA9" s="145"/>
      <c r="ANB9" s="145"/>
      <c r="ANC9" s="145"/>
      <c r="AND9" s="145"/>
      <c r="ANE9" s="145"/>
      <c r="ANF9" s="145"/>
      <c r="ANG9" s="145"/>
      <c r="ANH9" s="145"/>
      <c r="ANI9" s="145"/>
      <c r="ANJ9" s="145"/>
      <c r="ANK9" s="145"/>
      <c r="ANL9" s="145"/>
      <c r="ANM9" s="145"/>
      <c r="ANN9" s="145"/>
      <c r="ANO9" s="145"/>
      <c r="ANP9" s="145"/>
      <c r="ANQ9" s="145"/>
      <c r="ANR9" s="145"/>
      <c r="ANS9" s="145"/>
      <c r="ANT9" s="145"/>
      <c r="ANU9" s="145"/>
      <c r="ANV9" s="145"/>
      <c r="ANW9" s="145"/>
      <c r="ANX9" s="145"/>
      <c r="ANY9" s="145"/>
      <c r="ANZ9" s="145"/>
      <c r="AOA9" s="145"/>
      <c r="AOB9" s="145"/>
      <c r="AOC9" s="145"/>
      <c r="AOD9" s="145"/>
      <c r="AOE9" s="145"/>
      <c r="AOF9" s="145"/>
      <c r="AOG9" s="145"/>
      <c r="AOH9" s="145"/>
      <c r="AOI9" s="145"/>
      <c r="AOJ9" s="145"/>
      <c r="AOK9" s="145"/>
      <c r="AOL9" s="145"/>
      <c r="AOM9" s="145"/>
      <c r="AON9" s="145"/>
      <c r="AOO9" s="145"/>
      <c r="AOP9" s="145"/>
      <c r="AOQ9" s="145"/>
      <c r="AOR9" s="145"/>
      <c r="AOS9" s="145"/>
      <c r="AOT9" s="145"/>
      <c r="AOU9" s="145"/>
      <c r="AOV9" s="145"/>
      <c r="AOW9" s="145"/>
      <c r="AOX9" s="145"/>
      <c r="AOY9" s="145"/>
      <c r="AOZ9" s="145"/>
      <c r="APA9" s="145"/>
      <c r="APB9" s="145"/>
      <c r="APC9" s="145"/>
      <c r="APD9" s="145"/>
      <c r="APE9" s="145"/>
      <c r="APF9" s="145"/>
      <c r="APG9" s="145"/>
      <c r="APH9" s="145"/>
      <c r="API9" s="145"/>
      <c r="APJ9" s="145"/>
      <c r="APK9" s="145"/>
      <c r="APL9" s="145"/>
      <c r="APM9" s="145"/>
      <c r="APN9" s="145"/>
      <c r="APO9" s="145"/>
      <c r="APP9" s="145"/>
      <c r="APQ9" s="145"/>
      <c r="APR9" s="145"/>
      <c r="APS9" s="145"/>
      <c r="APT9" s="145"/>
      <c r="APU9" s="145"/>
      <c r="APV9" s="145"/>
      <c r="APW9" s="145"/>
      <c r="APX9" s="145"/>
      <c r="APY9" s="145"/>
      <c r="APZ9" s="145"/>
      <c r="AQA9" s="145"/>
      <c r="AQB9" s="145"/>
      <c r="AQC9" s="145"/>
      <c r="AQD9" s="145"/>
      <c r="AQE9" s="145"/>
      <c r="AQF9" s="145"/>
      <c r="AQG9" s="145"/>
      <c r="AQH9" s="145"/>
      <c r="AQI9" s="145"/>
      <c r="AQJ9" s="145"/>
      <c r="AQK9" s="145"/>
      <c r="AQL9" s="145"/>
      <c r="AQM9" s="145"/>
      <c r="AQN9" s="145"/>
      <c r="AQO9" s="145"/>
      <c r="AQP9" s="145"/>
      <c r="AQQ9" s="145"/>
      <c r="AQR9" s="145"/>
      <c r="AQS9" s="145"/>
      <c r="AQT9" s="145"/>
      <c r="AQU9" s="145"/>
      <c r="AQV9" s="145"/>
      <c r="AQW9" s="145"/>
      <c r="AQX9" s="145"/>
      <c r="AQY9" s="145"/>
      <c r="AQZ9" s="145"/>
      <c r="ARA9" s="145"/>
      <c r="ARB9" s="145"/>
      <c r="ARC9" s="145"/>
      <c r="ARD9" s="145"/>
      <c r="ARE9" s="145"/>
      <c r="ARF9" s="145"/>
      <c r="ARG9" s="145"/>
      <c r="ARH9" s="145"/>
      <c r="ARI9" s="145"/>
      <c r="ARJ9" s="145"/>
      <c r="ARK9" s="145"/>
      <c r="ARL9" s="145"/>
      <c r="ARM9" s="145"/>
      <c r="ARN9" s="145"/>
      <c r="ARO9" s="145"/>
      <c r="ARP9" s="145"/>
      <c r="ARQ9" s="145"/>
      <c r="ARR9" s="145"/>
      <c r="ARS9" s="145"/>
      <c r="ART9" s="145"/>
      <c r="ARU9" s="145"/>
      <c r="ARV9" s="145"/>
      <c r="ARW9" s="145"/>
      <c r="ARX9" s="145"/>
      <c r="ARY9" s="145"/>
      <c r="ARZ9" s="145"/>
      <c r="ASA9" s="145"/>
      <c r="ASB9" s="145"/>
      <c r="ASC9" s="145"/>
      <c r="ASD9" s="145"/>
      <c r="ASE9" s="145"/>
      <c r="ASF9" s="145"/>
      <c r="ASG9" s="145"/>
      <c r="ASH9" s="145"/>
      <c r="ASI9" s="145"/>
      <c r="ASJ9" s="145"/>
      <c r="ASK9" s="145"/>
      <c r="ASL9" s="145"/>
      <c r="ASM9" s="145"/>
      <c r="ASN9" s="145"/>
      <c r="ASO9" s="145"/>
      <c r="ASP9" s="145"/>
      <c r="ASQ9" s="145"/>
      <c r="ASR9" s="145"/>
      <c r="ASS9" s="145"/>
      <c r="AST9" s="145"/>
      <c r="ASU9" s="145"/>
      <c r="ASV9" s="145"/>
      <c r="ASW9" s="145"/>
      <c r="ASX9" s="145"/>
      <c r="ASY9" s="145"/>
      <c r="ASZ9" s="145"/>
      <c r="ATA9" s="145"/>
      <c r="ATB9" s="145"/>
      <c r="ATC9" s="145"/>
      <c r="ATD9" s="145"/>
      <c r="ATE9" s="145"/>
      <c r="ATF9" s="145"/>
      <c r="ATG9" s="145"/>
      <c r="ATH9" s="145"/>
      <c r="ATI9" s="145"/>
      <c r="ATJ9" s="145"/>
      <c r="ATK9" s="145"/>
      <c r="ATL9" s="145"/>
      <c r="ATM9" s="145"/>
      <c r="ATN9" s="145"/>
      <c r="ATO9" s="145"/>
      <c r="ATP9" s="145"/>
      <c r="ATQ9" s="145"/>
      <c r="ATR9" s="145"/>
      <c r="ATS9" s="145"/>
      <c r="ATT9" s="145"/>
      <c r="ATU9" s="145"/>
      <c r="ATV9" s="145"/>
      <c r="ATW9" s="145"/>
      <c r="ATX9" s="145"/>
      <c r="ATY9" s="145"/>
      <c r="ATZ9" s="145"/>
      <c r="AUA9" s="145"/>
      <c r="AUB9" s="145"/>
      <c r="AUC9" s="145"/>
      <c r="AUD9" s="145"/>
      <c r="AUE9" s="145"/>
      <c r="AUF9" s="145"/>
      <c r="AUG9" s="145"/>
      <c r="AUH9" s="145"/>
      <c r="AUI9" s="145"/>
      <c r="AUJ9" s="145"/>
      <c r="AUK9" s="145"/>
      <c r="AUL9" s="145"/>
      <c r="AUM9" s="145"/>
      <c r="AUN9" s="145"/>
      <c r="AUO9" s="145"/>
      <c r="AUP9" s="145"/>
      <c r="AUQ9" s="145"/>
      <c r="AUR9" s="145"/>
      <c r="AUS9" s="145"/>
      <c r="AUT9" s="145"/>
      <c r="AUU9" s="145"/>
      <c r="AUV9" s="145"/>
      <c r="AUW9" s="145"/>
      <c r="AUX9" s="145"/>
      <c r="AUY9" s="145"/>
      <c r="AUZ9" s="145"/>
      <c r="AVA9" s="145"/>
      <c r="AVB9" s="145"/>
      <c r="AVC9" s="145"/>
      <c r="AVD9" s="145"/>
      <c r="AVE9" s="145"/>
      <c r="AVF9" s="145"/>
      <c r="AVG9" s="145"/>
      <c r="AVH9" s="145"/>
      <c r="AVI9" s="145"/>
      <c r="AVJ9" s="145"/>
      <c r="AVK9" s="145"/>
      <c r="AVL9" s="145"/>
      <c r="AVM9" s="145"/>
      <c r="AVN9" s="145"/>
      <c r="AVO9" s="145"/>
      <c r="AVP9" s="145"/>
      <c r="AVQ9" s="145"/>
      <c r="AVR9" s="145"/>
      <c r="AVS9" s="145"/>
      <c r="AVT9" s="145"/>
      <c r="AVU9" s="145"/>
      <c r="AVV9" s="145"/>
      <c r="AVW9" s="145"/>
      <c r="AVX9" s="145"/>
      <c r="AVY9" s="145"/>
      <c r="AVZ9" s="145"/>
      <c r="AWA9" s="145"/>
      <c r="AWB9" s="145"/>
      <c r="AWC9" s="145"/>
      <c r="AWD9" s="145"/>
      <c r="AWE9" s="145"/>
      <c r="AWF9" s="145"/>
      <c r="AWG9" s="145"/>
      <c r="AWH9" s="145"/>
      <c r="AWI9" s="145"/>
      <c r="AWJ9" s="145"/>
      <c r="AWK9" s="145"/>
      <c r="AWL9" s="145"/>
      <c r="AWM9" s="145"/>
      <c r="AWN9" s="145"/>
      <c r="AWO9" s="145"/>
      <c r="AWP9" s="145"/>
      <c r="AWQ9" s="145"/>
      <c r="AWR9" s="145"/>
      <c r="AWS9" s="145"/>
      <c r="AWT9" s="145"/>
      <c r="AWU9" s="145"/>
      <c r="AWV9" s="145"/>
      <c r="AWW9" s="145"/>
      <c r="AWX9" s="145"/>
      <c r="AWY9" s="145"/>
      <c r="AWZ9" s="145"/>
      <c r="AXA9" s="145"/>
      <c r="AXB9" s="145"/>
      <c r="AXC9" s="145"/>
      <c r="AXD9" s="145"/>
      <c r="AXE9" s="145"/>
      <c r="AXF9" s="145"/>
      <c r="AXG9" s="145"/>
      <c r="AXH9" s="145"/>
      <c r="AXI9" s="145"/>
      <c r="AXJ9" s="145"/>
      <c r="AXK9" s="145"/>
      <c r="AXL9" s="145"/>
      <c r="AXM9" s="145"/>
      <c r="AXN9" s="145"/>
      <c r="AXO9" s="145"/>
      <c r="AXP9" s="145"/>
      <c r="AXQ9" s="145"/>
      <c r="AXR9" s="145"/>
      <c r="AXS9" s="145"/>
      <c r="AXT9" s="145"/>
      <c r="AXU9" s="145"/>
      <c r="AXV9" s="145"/>
      <c r="AXW9" s="145"/>
      <c r="AXX9" s="145"/>
      <c r="AXY9" s="145"/>
      <c r="AXZ9" s="145"/>
      <c r="AYA9" s="145"/>
      <c r="AYB9" s="145"/>
      <c r="AYC9" s="145"/>
      <c r="AYD9" s="145"/>
      <c r="AYE9" s="145"/>
      <c r="AYF9" s="145"/>
      <c r="AYG9" s="145"/>
      <c r="AYH9" s="145"/>
      <c r="AYI9" s="145"/>
      <c r="AYJ9" s="145"/>
      <c r="AYK9" s="145"/>
      <c r="AYL9" s="145"/>
      <c r="AYM9" s="145"/>
      <c r="AYN9" s="145"/>
      <c r="AYO9" s="145"/>
      <c r="AYP9" s="145"/>
      <c r="AYQ9" s="145"/>
      <c r="AYR9" s="145"/>
      <c r="AYS9" s="145"/>
      <c r="AYT9" s="145"/>
      <c r="AYU9" s="145"/>
      <c r="AYV9" s="145"/>
      <c r="AYW9" s="145"/>
      <c r="AYX9" s="145"/>
      <c r="AYY9" s="145"/>
      <c r="AYZ9" s="145"/>
      <c r="AZA9" s="145"/>
      <c r="AZB9" s="145"/>
      <c r="AZC9" s="145"/>
      <c r="AZD9" s="145"/>
      <c r="AZE9" s="145"/>
      <c r="AZF9" s="145"/>
      <c r="AZG9" s="145"/>
      <c r="AZH9" s="145"/>
      <c r="AZI9" s="145"/>
      <c r="AZJ9" s="145"/>
      <c r="AZK9" s="145"/>
      <c r="AZL9" s="145"/>
      <c r="AZM9" s="145"/>
      <c r="AZN9" s="145"/>
      <c r="AZO9" s="145"/>
      <c r="AZP9" s="145"/>
      <c r="AZQ9" s="145"/>
      <c r="AZR9" s="145"/>
      <c r="AZS9" s="145"/>
      <c r="AZT9" s="145"/>
      <c r="AZU9" s="145"/>
      <c r="AZV9" s="145"/>
      <c r="AZW9" s="145"/>
      <c r="AZX9" s="145"/>
      <c r="AZY9" s="145"/>
      <c r="AZZ9" s="145"/>
      <c r="BAA9" s="145"/>
      <c r="BAB9" s="145"/>
      <c r="BAC9" s="145"/>
      <c r="BAD9" s="145"/>
      <c r="BAE9" s="145"/>
      <c r="BAF9" s="145"/>
      <c r="BAG9" s="145"/>
      <c r="BAH9" s="145"/>
      <c r="BAI9" s="145"/>
      <c r="BAJ9" s="145"/>
      <c r="BAK9" s="145"/>
      <c r="BAL9" s="145"/>
      <c r="BAM9" s="145"/>
      <c r="BAN9" s="145"/>
      <c r="BAO9" s="145"/>
      <c r="BAP9" s="145"/>
      <c r="BAQ9" s="145"/>
      <c r="BAR9" s="145"/>
      <c r="BAS9" s="145"/>
      <c r="BAT9" s="145"/>
      <c r="BAU9" s="145"/>
      <c r="BAV9" s="145"/>
      <c r="BAW9" s="145"/>
      <c r="BAX9" s="145"/>
      <c r="BAY9" s="145"/>
      <c r="BAZ9" s="145"/>
      <c r="BBA9" s="145"/>
      <c r="BBB9" s="145"/>
      <c r="BBC9" s="145"/>
      <c r="BBD9" s="145"/>
      <c r="BBE9" s="145"/>
      <c r="BBF9" s="145"/>
      <c r="BBG9" s="145"/>
      <c r="BBH9" s="145"/>
      <c r="BBI9" s="145"/>
      <c r="BBJ9" s="145"/>
      <c r="BBK9" s="145"/>
      <c r="BBL9" s="145"/>
      <c r="BBM9" s="145"/>
      <c r="BBN9" s="145"/>
      <c r="BBO9" s="145"/>
      <c r="BBP9" s="145"/>
      <c r="BBQ9" s="145"/>
      <c r="BBR9" s="145"/>
      <c r="BBS9" s="145"/>
      <c r="BBT9" s="145"/>
      <c r="BBU9" s="145"/>
      <c r="BBV9" s="145"/>
      <c r="BBW9" s="145"/>
      <c r="BBX9" s="145"/>
      <c r="BBY9" s="145"/>
      <c r="BBZ9" s="145"/>
      <c r="BCA9" s="145"/>
      <c r="BCB9" s="145"/>
      <c r="BCC9" s="145"/>
      <c r="BCD9" s="145"/>
      <c r="BCE9" s="145"/>
      <c r="BCF9" s="145"/>
      <c r="BCG9" s="145"/>
      <c r="BCH9" s="145"/>
      <c r="BCI9" s="145"/>
      <c r="BCJ9" s="145"/>
      <c r="BCK9" s="145"/>
      <c r="BCL9" s="145"/>
      <c r="BCM9" s="145"/>
      <c r="BCN9" s="145"/>
      <c r="BCO9" s="145"/>
      <c r="BCP9" s="145"/>
      <c r="BCQ9" s="145"/>
      <c r="BCR9" s="145"/>
      <c r="BCS9" s="145"/>
      <c r="BCT9" s="145"/>
      <c r="BCU9" s="145"/>
      <c r="BCV9" s="145"/>
      <c r="BCW9" s="145"/>
      <c r="BCX9" s="145"/>
      <c r="BCY9" s="145"/>
      <c r="BCZ9" s="145"/>
      <c r="BDA9" s="145"/>
      <c r="BDB9" s="145"/>
      <c r="BDC9" s="145"/>
      <c r="BDD9" s="145"/>
      <c r="BDE9" s="145"/>
      <c r="BDF9" s="145"/>
      <c r="BDG9" s="145"/>
      <c r="BDH9" s="145"/>
      <c r="BDI9" s="145"/>
      <c r="BDJ9" s="145"/>
      <c r="BDK9" s="145"/>
      <c r="BDL9" s="145"/>
      <c r="BDM9" s="145"/>
      <c r="BDN9" s="145"/>
      <c r="BDO9" s="145"/>
      <c r="BDP9" s="145"/>
      <c r="BDQ9" s="145"/>
      <c r="BDR9" s="145"/>
      <c r="BDS9" s="145"/>
      <c r="BDT9" s="145"/>
      <c r="BDU9" s="145"/>
      <c r="BDV9" s="145"/>
      <c r="BDW9" s="145"/>
      <c r="BDX9" s="145"/>
      <c r="BDY9" s="145"/>
      <c r="BDZ9" s="145"/>
      <c r="BEA9" s="145"/>
      <c r="BEB9" s="145"/>
      <c r="BEC9" s="145"/>
      <c r="BED9" s="145"/>
      <c r="BEE9" s="145"/>
      <c r="BEF9" s="145"/>
      <c r="BEG9" s="145"/>
      <c r="BEH9" s="145"/>
      <c r="BEI9" s="145"/>
      <c r="BEJ9" s="145"/>
      <c r="BEK9" s="145"/>
      <c r="BEL9" s="145"/>
      <c r="BEM9" s="145"/>
      <c r="BEN9" s="145"/>
      <c r="BEO9" s="145"/>
      <c r="BEP9" s="145"/>
      <c r="BEQ9" s="145"/>
      <c r="BER9" s="145"/>
      <c r="BES9" s="145"/>
      <c r="BET9" s="145"/>
      <c r="BEU9" s="145"/>
      <c r="BEV9" s="145"/>
      <c r="BEW9" s="145"/>
      <c r="BEX9" s="145"/>
      <c r="BEY9" s="145"/>
      <c r="BEZ9" s="145"/>
      <c r="BFA9" s="145"/>
      <c r="BFB9" s="145"/>
      <c r="BFC9" s="145"/>
      <c r="BFD9" s="145"/>
      <c r="BFE9" s="145"/>
      <c r="BFF9" s="145"/>
      <c r="BFG9" s="145"/>
      <c r="BFH9" s="145"/>
      <c r="BFI9" s="145"/>
      <c r="BFJ9" s="145"/>
      <c r="BFK9" s="145"/>
      <c r="BFL9" s="145"/>
      <c r="BFM9" s="145"/>
      <c r="BFN9" s="145"/>
      <c r="BFO9" s="145"/>
      <c r="BFP9" s="145"/>
      <c r="BFQ9" s="145"/>
      <c r="BFR9" s="145"/>
      <c r="BFS9" s="145"/>
      <c r="BFT9" s="145"/>
      <c r="BFU9" s="145"/>
      <c r="BFV9" s="145"/>
      <c r="BFW9" s="145"/>
      <c r="BFX9" s="145"/>
      <c r="BFY9" s="145"/>
      <c r="BFZ9" s="145"/>
      <c r="BGA9" s="145"/>
      <c r="BGB9" s="145"/>
      <c r="BGC9" s="145"/>
      <c r="BGD9" s="145"/>
      <c r="BGE9" s="145"/>
      <c r="BGF9" s="145"/>
      <c r="BGG9" s="145"/>
      <c r="BGH9" s="145"/>
      <c r="BGI9" s="145"/>
      <c r="BGJ9" s="145"/>
      <c r="BGK9" s="145"/>
      <c r="BGL9" s="145"/>
      <c r="BGM9" s="145"/>
      <c r="BGN9" s="145"/>
      <c r="BGO9" s="145"/>
      <c r="BGP9" s="145"/>
      <c r="BGQ9" s="145"/>
      <c r="BGR9" s="145"/>
      <c r="BGS9" s="145"/>
      <c r="BGT9" s="145"/>
      <c r="BGU9" s="145"/>
      <c r="BGV9" s="145"/>
      <c r="BGW9" s="145"/>
      <c r="BGX9" s="145"/>
      <c r="BGY9" s="145"/>
      <c r="BGZ9" s="145"/>
      <c r="BHA9" s="145"/>
      <c r="BHB9" s="145"/>
      <c r="BHC9" s="145"/>
      <c r="BHD9" s="145"/>
      <c r="BHE9" s="145"/>
      <c r="BHF9" s="145"/>
      <c r="BHG9" s="145"/>
      <c r="BHH9" s="145"/>
      <c r="BHI9" s="145"/>
      <c r="BHJ9" s="145"/>
      <c r="BHK9" s="145"/>
      <c r="BHL9" s="145"/>
      <c r="BHM9" s="145"/>
      <c r="BHN9" s="145"/>
      <c r="BHO9" s="145"/>
      <c r="BHP9" s="145"/>
      <c r="BHQ9" s="145"/>
      <c r="BHR9" s="145"/>
      <c r="BHS9" s="145"/>
      <c r="BHT9" s="145"/>
      <c r="BHU9" s="145"/>
      <c r="BHV9" s="145"/>
      <c r="BHW9" s="145"/>
      <c r="BHX9" s="145"/>
      <c r="BHY9" s="145"/>
      <c r="BHZ9" s="145"/>
      <c r="BIA9" s="145"/>
      <c r="BIB9" s="145"/>
      <c r="BIC9" s="145"/>
      <c r="BID9" s="145"/>
      <c r="BIE9" s="145"/>
      <c r="BIF9" s="145"/>
      <c r="BIG9" s="145"/>
      <c r="BIH9" s="145"/>
      <c r="BII9" s="145"/>
      <c r="BIJ9" s="145"/>
      <c r="BIK9" s="145"/>
      <c r="BIL9" s="145"/>
      <c r="BIM9" s="145"/>
      <c r="BIN9" s="145"/>
      <c r="BIO9" s="145"/>
      <c r="BIP9" s="145"/>
      <c r="BIQ9" s="145"/>
      <c r="BIR9" s="145"/>
      <c r="BIS9" s="145"/>
      <c r="BIT9" s="145"/>
      <c r="BIU9" s="145"/>
      <c r="BIV9" s="145"/>
      <c r="BIW9" s="145"/>
      <c r="BIX9" s="145"/>
      <c r="BIY9" s="145"/>
      <c r="BIZ9" s="145"/>
      <c r="BJA9" s="145"/>
      <c r="BJB9" s="145"/>
      <c r="BJC9" s="145"/>
      <c r="BJD9" s="145"/>
      <c r="BJE9" s="145"/>
      <c r="BJF9" s="145"/>
      <c r="BJG9" s="145"/>
      <c r="BJH9" s="145"/>
      <c r="BJI9" s="145"/>
      <c r="BJJ9" s="145"/>
      <c r="BJK9" s="145"/>
      <c r="BJL9" s="145"/>
      <c r="BJM9" s="145"/>
      <c r="BJN9" s="145"/>
      <c r="BJO9" s="145"/>
      <c r="BJP9" s="145"/>
      <c r="BJQ9" s="145"/>
      <c r="BJR9" s="145"/>
      <c r="BJS9" s="145"/>
      <c r="BJT9" s="145"/>
      <c r="BJU9" s="145"/>
      <c r="BJV9" s="145"/>
      <c r="BJW9" s="145"/>
      <c r="BJX9" s="145"/>
      <c r="BJY9" s="145"/>
      <c r="BJZ9" s="145"/>
      <c r="BKA9" s="145"/>
      <c r="BKB9" s="145"/>
      <c r="BKC9" s="145"/>
      <c r="BKD9" s="145"/>
      <c r="BKE9" s="145"/>
      <c r="BKF9" s="145"/>
      <c r="BKG9" s="145"/>
      <c r="BKH9" s="145"/>
      <c r="BKI9" s="145"/>
      <c r="BKJ9" s="145"/>
      <c r="BKK9" s="145"/>
      <c r="BKL9" s="145"/>
      <c r="BKM9" s="145"/>
      <c r="BKN9" s="145"/>
      <c r="BKO9" s="145"/>
      <c r="BKP9" s="145"/>
      <c r="BKQ9" s="145"/>
      <c r="BKR9" s="145"/>
      <c r="BKS9" s="145"/>
      <c r="BKT9" s="145"/>
      <c r="BKU9" s="145"/>
      <c r="BKV9" s="145"/>
      <c r="BKW9" s="145"/>
      <c r="BKX9" s="145"/>
      <c r="BKY9" s="145"/>
      <c r="BKZ9" s="145"/>
      <c r="BLA9" s="145"/>
      <c r="BLB9" s="145"/>
      <c r="BLC9" s="145"/>
      <c r="BLD9" s="145"/>
      <c r="BLE9" s="145"/>
      <c r="BLF9" s="145"/>
      <c r="BLG9" s="145"/>
      <c r="BLH9" s="145"/>
      <c r="BLI9" s="145"/>
      <c r="BLJ9" s="145"/>
      <c r="BLK9" s="145"/>
      <c r="BLL9" s="145"/>
      <c r="BLM9" s="145"/>
      <c r="BLN9" s="145"/>
      <c r="BLO9" s="145"/>
      <c r="BLP9" s="145"/>
      <c r="BLQ9" s="145"/>
      <c r="BLR9" s="145"/>
      <c r="BLS9" s="145"/>
      <c r="BLT9" s="145"/>
      <c r="BLU9" s="145"/>
      <c r="BLV9" s="145"/>
      <c r="BLW9" s="145"/>
      <c r="BLX9" s="145"/>
      <c r="BLY9" s="145"/>
      <c r="BLZ9" s="145"/>
      <c r="BMA9" s="145"/>
      <c r="BMB9" s="145"/>
      <c r="BMC9" s="145"/>
      <c r="BMD9" s="145"/>
      <c r="BME9" s="145"/>
      <c r="BMF9" s="145"/>
      <c r="BMG9" s="145"/>
      <c r="BMH9" s="145"/>
      <c r="BMI9" s="145"/>
      <c r="BMJ9" s="145"/>
      <c r="BMK9" s="145"/>
      <c r="BML9" s="145"/>
      <c r="BMM9" s="145"/>
      <c r="BMN9" s="145"/>
      <c r="BMO9" s="145"/>
      <c r="BMP9" s="145"/>
      <c r="BMQ9" s="145"/>
      <c r="BMR9" s="145"/>
      <c r="BMS9" s="145"/>
      <c r="BMT9" s="145"/>
      <c r="BMU9" s="145"/>
      <c r="BMV9" s="145"/>
      <c r="BMW9" s="145"/>
      <c r="BMX9" s="145"/>
      <c r="BMY9" s="145"/>
      <c r="BMZ9" s="145"/>
      <c r="BNA9" s="145"/>
      <c r="BNB9" s="145"/>
      <c r="BNC9" s="145"/>
      <c r="BND9" s="145"/>
      <c r="BNE9" s="145"/>
      <c r="BNF9" s="145"/>
      <c r="BNG9" s="145"/>
      <c r="BNH9" s="145"/>
      <c r="BNI9" s="145"/>
      <c r="BNJ9" s="145"/>
      <c r="BNK9" s="145"/>
      <c r="BNL9" s="145"/>
      <c r="BNM9" s="145"/>
      <c r="BNN9" s="145"/>
      <c r="BNO9" s="145"/>
      <c r="BNP9" s="145"/>
      <c r="BNQ9" s="145"/>
      <c r="BNR9" s="145"/>
      <c r="BNS9" s="145"/>
      <c r="BNT9" s="145"/>
      <c r="BNU9" s="145"/>
      <c r="BNV9" s="145"/>
      <c r="BNW9" s="145"/>
      <c r="BNX9" s="145"/>
      <c r="BNY9" s="145"/>
      <c r="BNZ9" s="145"/>
      <c r="BOA9" s="145"/>
      <c r="BOB9" s="145"/>
      <c r="BOC9" s="145"/>
      <c r="BOD9" s="145"/>
      <c r="BOE9" s="145"/>
      <c r="BOF9" s="145"/>
      <c r="BOG9" s="145"/>
      <c r="BOH9" s="145"/>
      <c r="BOI9" s="145"/>
      <c r="BOJ9" s="145"/>
      <c r="BOK9" s="145"/>
      <c r="BOL9" s="145"/>
      <c r="BOM9" s="145"/>
      <c r="BON9" s="145"/>
      <c r="BOO9" s="145"/>
      <c r="BOP9" s="145"/>
      <c r="BOQ9" s="145"/>
      <c r="BOR9" s="145"/>
      <c r="BOS9" s="145"/>
      <c r="BOT9" s="145"/>
      <c r="BOU9" s="145"/>
      <c r="BOV9" s="145"/>
      <c r="BOW9" s="145"/>
      <c r="BOX9" s="145"/>
      <c r="BOY9" s="145"/>
      <c r="BOZ9" s="145"/>
      <c r="BPA9" s="145"/>
      <c r="BPB9" s="145"/>
      <c r="BPC9" s="145"/>
      <c r="BPD9" s="145"/>
      <c r="BPE9" s="145"/>
      <c r="BPF9" s="145"/>
      <c r="BPG9" s="145"/>
      <c r="BPH9" s="145"/>
      <c r="BPI9" s="145"/>
      <c r="BPJ9" s="145"/>
      <c r="BPK9" s="145"/>
      <c r="BPL9" s="145"/>
      <c r="BPM9" s="145"/>
      <c r="BPN9" s="145"/>
      <c r="BPO9" s="145"/>
      <c r="BPP9" s="145"/>
      <c r="BPQ9" s="145"/>
      <c r="BPR9" s="145"/>
      <c r="BPS9" s="145"/>
      <c r="BPT9" s="145"/>
      <c r="BPU9" s="145"/>
      <c r="BPV9" s="145"/>
      <c r="BPW9" s="145"/>
      <c r="BPX9" s="145"/>
      <c r="BPY9" s="145"/>
      <c r="BPZ9" s="145"/>
      <c r="BQA9" s="145"/>
      <c r="BQB9" s="145"/>
      <c r="BQC9" s="145"/>
      <c r="BQD9" s="145"/>
      <c r="BQE9" s="145"/>
      <c r="BQF9" s="145"/>
      <c r="BQG9" s="145"/>
      <c r="BQH9" s="145"/>
      <c r="BQI9" s="145"/>
      <c r="BQJ9" s="145"/>
      <c r="BQK9" s="145"/>
      <c r="BQL9" s="145"/>
      <c r="BQM9" s="145"/>
      <c r="BQN9" s="145"/>
      <c r="BQO9" s="145"/>
      <c r="BQP9" s="145"/>
      <c r="BQQ9" s="145"/>
      <c r="BQR9" s="145"/>
      <c r="BQS9" s="145"/>
      <c r="BQT9" s="145"/>
      <c r="BQU9" s="145"/>
      <c r="BQV9" s="145"/>
      <c r="BQW9" s="145"/>
      <c r="BQX9" s="145"/>
      <c r="BQY9" s="145"/>
      <c r="BQZ9" s="145"/>
      <c r="BRA9" s="145"/>
      <c r="BRB9" s="145"/>
      <c r="BRC9" s="145"/>
      <c r="BRD9" s="145"/>
      <c r="BRE9" s="145"/>
      <c r="BRF9" s="145"/>
      <c r="BRG9" s="145"/>
      <c r="BRH9" s="145"/>
      <c r="BRI9" s="145"/>
      <c r="BRJ9" s="145"/>
      <c r="BRK9" s="145"/>
      <c r="BRL9" s="145"/>
      <c r="BRM9" s="145"/>
      <c r="BRN9" s="145"/>
      <c r="BRO9" s="145"/>
      <c r="BRP9" s="145"/>
      <c r="BRQ9" s="145"/>
      <c r="BRR9" s="145"/>
      <c r="BRS9" s="145"/>
      <c r="BRT9" s="145"/>
      <c r="BRU9" s="145"/>
      <c r="BRV9" s="145"/>
      <c r="BRW9" s="145"/>
      <c r="BRX9" s="145"/>
      <c r="BRY9" s="145"/>
      <c r="BRZ9" s="145"/>
      <c r="BSA9" s="145"/>
      <c r="BSB9" s="145"/>
      <c r="BSC9" s="145"/>
      <c r="BSD9" s="145"/>
      <c r="BSE9" s="145"/>
      <c r="BSF9" s="145"/>
      <c r="BSG9" s="145"/>
      <c r="BSH9" s="145"/>
      <c r="BSI9" s="145"/>
      <c r="BSJ9" s="145"/>
      <c r="BSK9" s="145"/>
      <c r="BSL9" s="145"/>
      <c r="BSM9" s="145"/>
      <c r="BSN9" s="145"/>
      <c r="BSO9" s="145"/>
      <c r="BSP9" s="145"/>
      <c r="BSQ9" s="145"/>
      <c r="BSR9" s="145"/>
      <c r="BSS9" s="145"/>
      <c r="BST9" s="145"/>
      <c r="BSU9" s="145"/>
      <c r="BSV9" s="145"/>
      <c r="BSW9" s="145"/>
      <c r="BSX9" s="145"/>
      <c r="BSY9" s="145"/>
      <c r="BSZ9" s="145"/>
      <c r="BTA9" s="145"/>
      <c r="BTB9" s="145"/>
      <c r="BTC9" s="145"/>
      <c r="BTD9" s="145"/>
      <c r="BTE9" s="145"/>
      <c r="BTF9" s="145"/>
      <c r="BTG9" s="145"/>
      <c r="BTH9" s="145"/>
      <c r="BTI9" s="145"/>
      <c r="BTJ9" s="145"/>
      <c r="BTK9" s="145"/>
      <c r="BTL9" s="145"/>
      <c r="BTM9" s="145"/>
      <c r="BTN9" s="145"/>
      <c r="BTO9" s="145"/>
      <c r="BTP9" s="145"/>
      <c r="BTQ9" s="145"/>
      <c r="BTR9" s="145"/>
      <c r="BTS9" s="145"/>
      <c r="BTT9" s="145"/>
      <c r="BTU9" s="145"/>
      <c r="BTV9" s="145"/>
      <c r="BTW9" s="145"/>
      <c r="BTX9" s="145"/>
      <c r="BTY9" s="145"/>
      <c r="BTZ9" s="145"/>
      <c r="BUA9" s="145"/>
      <c r="BUB9" s="145"/>
      <c r="BUC9" s="145"/>
      <c r="BUD9" s="145"/>
      <c r="BUE9" s="145"/>
      <c r="BUF9" s="145"/>
      <c r="BUG9" s="145"/>
      <c r="BUH9" s="145"/>
      <c r="BUI9" s="145"/>
      <c r="BUJ9" s="145"/>
      <c r="BUK9" s="145"/>
      <c r="BUL9" s="145"/>
      <c r="BUM9" s="145"/>
      <c r="BUN9" s="145"/>
      <c r="BUO9" s="145"/>
      <c r="BUP9" s="145"/>
      <c r="BUQ9" s="145"/>
      <c r="BUR9" s="145"/>
      <c r="BUS9" s="145"/>
      <c r="BUT9" s="145"/>
      <c r="BUU9" s="145"/>
      <c r="BUV9" s="145"/>
      <c r="BUW9" s="145"/>
      <c r="BUX9" s="145"/>
      <c r="BUY9" s="145"/>
      <c r="BUZ9" s="145"/>
      <c r="BVA9" s="145"/>
      <c r="BVB9" s="145"/>
      <c r="BVC9" s="145"/>
      <c r="BVD9" s="145"/>
      <c r="BVE9" s="145"/>
      <c r="BVF9" s="145"/>
      <c r="BVG9" s="145"/>
      <c r="BVH9" s="145"/>
      <c r="BVI9" s="145"/>
      <c r="BVJ9" s="145"/>
      <c r="BVK9" s="145"/>
      <c r="BVL9" s="145"/>
      <c r="BVM9" s="145"/>
      <c r="BVN9" s="145"/>
      <c r="BVO9" s="145"/>
      <c r="BVP9" s="145"/>
      <c r="BVQ9" s="145"/>
      <c r="BVR9" s="145"/>
      <c r="BVS9" s="145"/>
      <c r="BVT9" s="145"/>
      <c r="BVU9" s="145"/>
      <c r="BVV9" s="145"/>
      <c r="BVW9" s="145"/>
      <c r="BVX9" s="145"/>
      <c r="BVY9" s="145"/>
      <c r="BVZ9" s="145"/>
      <c r="BWA9" s="145"/>
      <c r="BWB9" s="145"/>
      <c r="BWC9" s="145"/>
      <c r="BWD9" s="145"/>
      <c r="BWE9" s="145"/>
      <c r="BWF9" s="145"/>
      <c r="BWG9" s="145"/>
      <c r="BWH9" s="145"/>
      <c r="BWI9" s="145"/>
      <c r="BWJ9" s="145"/>
      <c r="BWK9" s="145"/>
      <c r="BWL9" s="145"/>
      <c r="BWM9" s="145"/>
      <c r="BWN9" s="145"/>
      <c r="BWO9" s="145"/>
      <c r="BWP9" s="145"/>
      <c r="BWQ9" s="145"/>
      <c r="BWR9" s="145"/>
      <c r="BWS9" s="145"/>
      <c r="BWT9" s="145"/>
      <c r="BWU9" s="145"/>
      <c r="BWV9" s="145"/>
      <c r="BWW9" s="145"/>
      <c r="BWX9" s="145"/>
      <c r="BWY9" s="145"/>
      <c r="BWZ9" s="145"/>
      <c r="BXA9" s="145"/>
      <c r="BXB9" s="145"/>
      <c r="BXC9" s="145"/>
      <c r="BXD9" s="145"/>
      <c r="BXE9" s="145"/>
      <c r="BXF9" s="145"/>
      <c r="BXG9" s="145"/>
      <c r="BXH9" s="145"/>
      <c r="BXI9" s="145"/>
      <c r="BXJ9" s="145"/>
      <c r="BXK9" s="145"/>
      <c r="BXL9" s="145"/>
      <c r="BXM9" s="145"/>
      <c r="BXN9" s="145"/>
      <c r="BXO9" s="145"/>
      <c r="BXP9" s="145"/>
      <c r="BXQ9" s="145"/>
      <c r="BXR9" s="145"/>
      <c r="BXS9" s="145"/>
      <c r="BXT9" s="145"/>
      <c r="BXU9" s="145"/>
      <c r="BXV9" s="145"/>
      <c r="BXW9" s="145"/>
      <c r="BXX9" s="145"/>
      <c r="BXY9" s="145"/>
      <c r="BXZ9" s="145"/>
      <c r="BYA9" s="145"/>
      <c r="BYB9" s="145"/>
      <c r="BYC9" s="145"/>
      <c r="BYD9" s="145"/>
      <c r="BYE9" s="145"/>
      <c r="BYF9" s="145"/>
      <c r="BYG9" s="145"/>
      <c r="BYH9" s="145"/>
      <c r="BYI9" s="145"/>
      <c r="BYJ9" s="145"/>
      <c r="BYK9" s="145"/>
      <c r="BYL9" s="145"/>
      <c r="BYM9" s="145"/>
      <c r="BYN9" s="145"/>
      <c r="BYO9" s="145"/>
      <c r="BYP9" s="145"/>
      <c r="BYQ9" s="145"/>
      <c r="BYR9" s="145"/>
      <c r="BYS9" s="145"/>
      <c r="BYT9" s="145"/>
      <c r="BYU9" s="145"/>
      <c r="BYV9" s="145"/>
      <c r="BYW9" s="145"/>
      <c r="BYX9" s="145"/>
      <c r="BYY9" s="145"/>
      <c r="BYZ9" s="145"/>
      <c r="BZA9" s="145"/>
      <c r="BZB9" s="145"/>
      <c r="BZC9" s="145"/>
      <c r="BZD9" s="145"/>
      <c r="BZE9" s="145"/>
      <c r="BZF9" s="145"/>
      <c r="BZG9" s="145"/>
      <c r="BZH9" s="145"/>
      <c r="BZI9" s="145"/>
      <c r="BZJ9" s="145"/>
      <c r="BZK9" s="145"/>
      <c r="BZL9" s="145"/>
      <c r="BZM9" s="145"/>
      <c r="BZN9" s="145"/>
      <c r="BZO9" s="145"/>
      <c r="BZP9" s="145"/>
      <c r="BZQ9" s="145"/>
      <c r="BZR9" s="145"/>
      <c r="BZS9" s="145"/>
      <c r="BZT9" s="145"/>
      <c r="BZU9" s="145"/>
      <c r="BZV9" s="145"/>
      <c r="BZW9" s="145"/>
      <c r="BZX9" s="145"/>
      <c r="BZY9" s="145"/>
      <c r="BZZ9" s="145"/>
      <c r="CAA9" s="145"/>
      <c r="CAB9" s="145"/>
      <c r="CAC9" s="145"/>
      <c r="CAD9" s="145"/>
      <c r="CAE9" s="145"/>
      <c r="CAF9" s="145"/>
      <c r="CAG9" s="145"/>
      <c r="CAH9" s="145"/>
      <c r="CAI9" s="145"/>
      <c r="CAJ9" s="145"/>
      <c r="CAK9" s="145"/>
      <c r="CAL9" s="145"/>
      <c r="CAM9" s="145"/>
      <c r="CAN9" s="145"/>
      <c r="CAO9" s="145"/>
      <c r="CAP9" s="145"/>
      <c r="CAQ9" s="145"/>
      <c r="CAR9" s="145"/>
      <c r="CAS9" s="145"/>
      <c r="CAT9" s="145"/>
      <c r="CAU9" s="145"/>
      <c r="CAV9" s="145"/>
      <c r="CAW9" s="145"/>
      <c r="CAX9" s="145"/>
      <c r="CAY9" s="145"/>
      <c r="CAZ9" s="145"/>
      <c r="CBA9" s="145"/>
      <c r="CBB9" s="145"/>
      <c r="CBC9" s="145"/>
      <c r="CBD9" s="145"/>
      <c r="CBE9" s="145"/>
      <c r="CBF9" s="145"/>
      <c r="CBG9" s="145"/>
      <c r="CBH9" s="145"/>
      <c r="CBI9" s="145"/>
      <c r="CBJ9" s="145"/>
      <c r="CBK9" s="145"/>
      <c r="CBL9" s="145"/>
      <c r="CBM9" s="145"/>
      <c r="CBN9" s="145"/>
      <c r="CBO9" s="145"/>
      <c r="CBP9" s="145"/>
      <c r="CBQ9" s="145"/>
      <c r="CBR9" s="145"/>
      <c r="CBS9" s="145"/>
      <c r="CBT9" s="145"/>
      <c r="CBU9" s="145"/>
      <c r="CBV9" s="145"/>
      <c r="CBW9" s="145"/>
      <c r="CBX9" s="145"/>
      <c r="CBY9" s="145"/>
      <c r="CBZ9" s="145"/>
      <c r="CCA9" s="145"/>
      <c r="CCB9" s="145"/>
      <c r="CCC9" s="145"/>
      <c r="CCD9" s="145"/>
      <c r="CCE9" s="145"/>
      <c r="CCF9" s="145"/>
      <c r="CCG9" s="145"/>
      <c r="CCH9" s="145"/>
      <c r="CCI9" s="145"/>
      <c r="CCJ9" s="145"/>
      <c r="CCK9" s="145"/>
      <c r="CCL9" s="145"/>
      <c r="CCM9" s="145"/>
      <c r="CCN9" s="145"/>
      <c r="CCO9" s="145"/>
      <c r="CCP9" s="145"/>
      <c r="CCQ9" s="145"/>
      <c r="CCR9" s="145"/>
      <c r="CCS9" s="145"/>
      <c r="CCT9" s="145"/>
      <c r="CCU9" s="145"/>
      <c r="CCV9" s="145"/>
      <c r="CCW9" s="145"/>
      <c r="CCX9" s="145"/>
      <c r="CCY9" s="145"/>
      <c r="CCZ9" s="145"/>
      <c r="CDA9" s="145"/>
      <c r="CDB9" s="145"/>
      <c r="CDC9" s="145"/>
      <c r="CDD9" s="145"/>
      <c r="CDE9" s="145"/>
      <c r="CDF9" s="145"/>
      <c r="CDG9" s="145"/>
      <c r="CDH9" s="145"/>
      <c r="CDI9" s="145"/>
      <c r="CDJ9" s="145"/>
      <c r="CDK9" s="145"/>
      <c r="CDL9" s="145"/>
      <c r="CDM9" s="145"/>
      <c r="CDN9" s="145"/>
      <c r="CDO9" s="145"/>
      <c r="CDP9" s="145"/>
      <c r="CDQ9" s="145"/>
      <c r="CDR9" s="145"/>
      <c r="CDS9" s="145"/>
      <c r="CDT9" s="145"/>
      <c r="CDU9" s="145"/>
      <c r="CDV9" s="145"/>
      <c r="CDW9" s="145"/>
      <c r="CDX9" s="145"/>
      <c r="CDY9" s="145"/>
      <c r="CDZ9" s="145"/>
      <c r="CEA9" s="145"/>
      <c r="CEB9" s="145"/>
      <c r="CEC9" s="145"/>
      <c r="CED9" s="145"/>
      <c r="CEE9" s="145"/>
      <c r="CEF9" s="145"/>
      <c r="CEG9" s="145"/>
      <c r="CEH9" s="145"/>
      <c r="CEI9" s="145"/>
      <c r="CEJ9" s="145"/>
      <c r="CEK9" s="145"/>
      <c r="CEL9" s="145"/>
      <c r="CEM9" s="145"/>
      <c r="CEN9" s="145"/>
      <c r="CEO9" s="145"/>
      <c r="CEP9" s="145"/>
      <c r="CEQ9" s="145"/>
      <c r="CER9" s="145"/>
      <c r="CES9" s="145"/>
      <c r="CET9" s="145"/>
      <c r="CEU9" s="145"/>
      <c r="CEV9" s="145"/>
      <c r="CEW9" s="145"/>
      <c r="CEX9" s="145"/>
      <c r="CEY9" s="145"/>
      <c r="CEZ9" s="145"/>
      <c r="CFA9" s="145"/>
      <c r="CFB9" s="145"/>
      <c r="CFC9" s="145"/>
      <c r="CFD9" s="145"/>
      <c r="CFE9" s="145"/>
      <c r="CFF9" s="145"/>
      <c r="CFG9" s="145"/>
      <c r="CFH9" s="145"/>
      <c r="CFI9" s="145"/>
      <c r="CFJ9" s="145"/>
      <c r="CFK9" s="145"/>
      <c r="CFL9" s="145"/>
      <c r="CFM9" s="145"/>
      <c r="CFN9" s="145"/>
      <c r="CFO9" s="145"/>
      <c r="CFP9" s="145"/>
      <c r="CFQ9" s="145"/>
      <c r="CFR9" s="145"/>
      <c r="CFS9" s="145"/>
      <c r="CFT9" s="145"/>
      <c r="CFU9" s="145"/>
      <c r="CFV9" s="145"/>
      <c r="CFW9" s="145"/>
      <c r="CFX9" s="145"/>
      <c r="CFY9" s="145"/>
      <c r="CFZ9" s="145"/>
      <c r="CGA9" s="145"/>
      <c r="CGB9" s="145"/>
      <c r="CGC9" s="145"/>
      <c r="CGD9" s="145"/>
      <c r="CGE9" s="145"/>
      <c r="CGF9" s="145"/>
      <c r="CGG9" s="145"/>
      <c r="CGH9" s="145"/>
      <c r="CGI9" s="145"/>
      <c r="CGJ9" s="145"/>
      <c r="CGK9" s="145"/>
      <c r="CGL9" s="145"/>
      <c r="CGM9" s="145"/>
      <c r="CGN9" s="145"/>
      <c r="CGO9" s="145"/>
      <c r="CGP9" s="145"/>
      <c r="CGQ9" s="145"/>
      <c r="CGR9" s="145"/>
      <c r="CGS9" s="145"/>
      <c r="CGT9" s="145"/>
      <c r="CGU9" s="145"/>
      <c r="CGV9" s="145"/>
      <c r="CGW9" s="145"/>
      <c r="CGX9" s="145"/>
      <c r="CGY9" s="145"/>
      <c r="CGZ9" s="145"/>
      <c r="CHA9" s="145"/>
      <c r="CHB9" s="145"/>
      <c r="CHC9" s="145"/>
      <c r="CHD9" s="145"/>
      <c r="CHE9" s="145"/>
      <c r="CHF9" s="145"/>
      <c r="CHG9" s="145"/>
      <c r="CHH9" s="145"/>
      <c r="CHI9" s="145"/>
      <c r="CHJ9" s="145"/>
      <c r="CHK9" s="145"/>
      <c r="CHL9" s="145"/>
      <c r="CHM9" s="145"/>
      <c r="CHN9" s="145"/>
      <c r="CHO9" s="145"/>
      <c r="CHP9" s="145"/>
      <c r="CHQ9" s="145"/>
      <c r="CHR9" s="145"/>
      <c r="CHS9" s="145"/>
      <c r="CHT9" s="145"/>
      <c r="CHU9" s="145"/>
      <c r="CHV9" s="145"/>
      <c r="CHW9" s="145"/>
      <c r="CHX9" s="145"/>
      <c r="CHY9" s="145"/>
      <c r="CHZ9" s="145"/>
      <c r="CIA9" s="145"/>
      <c r="CIB9" s="145"/>
      <c r="CIC9" s="145"/>
      <c r="CID9" s="145"/>
      <c r="CIE9" s="145"/>
      <c r="CIF9" s="145"/>
      <c r="CIG9" s="145"/>
      <c r="CIH9" s="145"/>
      <c r="CII9" s="145"/>
      <c r="CIJ9" s="145"/>
      <c r="CIK9" s="145"/>
      <c r="CIL9" s="145"/>
      <c r="CIM9" s="145"/>
      <c r="CIN9" s="145"/>
      <c r="CIO9" s="145"/>
      <c r="CIP9" s="145"/>
      <c r="CIQ9" s="145"/>
      <c r="CIR9" s="145"/>
      <c r="CIS9" s="145"/>
      <c r="CIT9" s="145"/>
      <c r="CIU9" s="145"/>
      <c r="CIV9" s="145"/>
      <c r="CIW9" s="145"/>
      <c r="CIX9" s="145"/>
      <c r="CIY9" s="145"/>
      <c r="CIZ9" s="145"/>
      <c r="CJA9" s="145"/>
      <c r="CJB9" s="145"/>
      <c r="CJC9" s="145"/>
      <c r="CJD9" s="145"/>
      <c r="CJE9" s="145"/>
      <c r="CJF9" s="145"/>
      <c r="CJG9" s="145"/>
      <c r="CJH9" s="145"/>
      <c r="CJI9" s="145"/>
      <c r="CJJ9" s="145"/>
      <c r="CJK9" s="145"/>
      <c r="CJL9" s="145"/>
      <c r="CJM9" s="145"/>
      <c r="CJN9" s="145"/>
      <c r="CJO9" s="145"/>
      <c r="CJP9" s="145"/>
      <c r="CJQ9" s="145"/>
      <c r="CJR9" s="145"/>
      <c r="CJS9" s="145"/>
      <c r="CJT9" s="145"/>
      <c r="CJU9" s="145"/>
      <c r="CJV9" s="145"/>
      <c r="CJW9" s="145"/>
      <c r="CJX9" s="145"/>
      <c r="CJY9" s="145"/>
      <c r="CJZ9" s="145"/>
      <c r="CKA9" s="145"/>
      <c r="CKB9" s="145"/>
      <c r="CKC9" s="145"/>
      <c r="CKD9" s="145"/>
      <c r="CKE9" s="145"/>
      <c r="CKF9" s="145"/>
      <c r="CKG9" s="145"/>
      <c r="CKH9" s="145"/>
      <c r="CKI9" s="145"/>
      <c r="CKJ9" s="145"/>
      <c r="CKK9" s="145"/>
      <c r="CKL9" s="145"/>
      <c r="CKM9" s="145"/>
      <c r="CKN9" s="145"/>
      <c r="CKO9" s="145"/>
      <c r="CKP9" s="145"/>
      <c r="CKQ9" s="145"/>
      <c r="CKR9" s="145"/>
      <c r="CKS9" s="145"/>
      <c r="CKT9" s="145"/>
      <c r="CKU9" s="145"/>
      <c r="CKV9" s="145"/>
      <c r="CKW9" s="145"/>
      <c r="CKX9" s="145"/>
      <c r="CKY9" s="145"/>
      <c r="CKZ9" s="145"/>
      <c r="CLA9" s="145"/>
      <c r="CLB9" s="145"/>
      <c r="CLC9" s="145"/>
      <c r="CLD9" s="145"/>
      <c r="CLE9" s="145"/>
      <c r="CLF9" s="145"/>
      <c r="CLG9" s="145"/>
      <c r="CLH9" s="145"/>
      <c r="CLI9" s="145"/>
      <c r="CLJ9" s="145"/>
      <c r="CLK9" s="145"/>
      <c r="CLL9" s="145"/>
      <c r="CLM9" s="145"/>
      <c r="CLN9" s="145"/>
      <c r="CLO9" s="145"/>
      <c r="CLP9" s="145"/>
      <c r="CLQ9" s="145"/>
      <c r="CLR9" s="145"/>
      <c r="CLS9" s="145"/>
      <c r="CLT9" s="145"/>
      <c r="CLU9" s="145"/>
      <c r="CLV9" s="145"/>
      <c r="CLW9" s="145"/>
      <c r="CLX9" s="145"/>
      <c r="CLY9" s="145"/>
      <c r="CLZ9" s="145"/>
      <c r="CMA9" s="145"/>
      <c r="CMB9" s="145"/>
      <c r="CMC9" s="145"/>
      <c r="CMD9" s="145"/>
      <c r="CME9" s="145"/>
      <c r="CMF9" s="145"/>
      <c r="CMG9" s="145"/>
      <c r="CMH9" s="145"/>
      <c r="CMI9" s="145"/>
      <c r="CMJ9" s="145"/>
      <c r="CMK9" s="145"/>
      <c r="CML9" s="145"/>
      <c r="CMM9" s="145"/>
      <c r="CMN9" s="145"/>
      <c r="CMO9" s="145"/>
      <c r="CMP9" s="145"/>
      <c r="CMQ9" s="145"/>
      <c r="CMR9" s="145"/>
      <c r="CMS9" s="145"/>
      <c r="CMT9" s="145"/>
      <c r="CMU9" s="145"/>
      <c r="CMV9" s="145"/>
      <c r="CMW9" s="145"/>
      <c r="CMX9" s="145"/>
      <c r="CMY9" s="145"/>
      <c r="CMZ9" s="145"/>
      <c r="CNA9" s="145"/>
      <c r="CNB9" s="145"/>
      <c r="CNC9" s="145"/>
      <c r="CND9" s="145"/>
      <c r="CNE9" s="145"/>
      <c r="CNF9" s="145"/>
      <c r="CNG9" s="145"/>
      <c r="CNH9" s="145"/>
      <c r="CNI9" s="145"/>
      <c r="CNJ9" s="145"/>
      <c r="CNK9" s="145"/>
      <c r="CNL9" s="145"/>
      <c r="CNM9" s="145"/>
      <c r="CNN9" s="145"/>
      <c r="CNO9" s="145"/>
      <c r="CNP9" s="145"/>
      <c r="CNQ9" s="145"/>
      <c r="CNR9" s="145"/>
      <c r="CNS9" s="145"/>
      <c r="CNT9" s="145"/>
      <c r="CNU9" s="145"/>
      <c r="CNV9" s="145"/>
      <c r="CNW9" s="145"/>
      <c r="CNX9" s="145"/>
      <c r="CNY9" s="145"/>
      <c r="CNZ9" s="145"/>
      <c r="COA9" s="145"/>
      <c r="COB9" s="145"/>
      <c r="COC9" s="145"/>
      <c r="COD9" s="145"/>
      <c r="COE9" s="145"/>
      <c r="COF9" s="145"/>
      <c r="COG9" s="145"/>
      <c r="COH9" s="145"/>
      <c r="COI9" s="145"/>
      <c r="COJ9" s="145"/>
      <c r="COK9" s="145"/>
      <c r="COL9" s="145"/>
      <c r="COM9" s="145"/>
      <c r="CON9" s="145"/>
      <c r="COO9" s="145"/>
      <c r="COP9" s="145"/>
      <c r="COQ9" s="145"/>
      <c r="COR9" s="145"/>
      <c r="COS9" s="145"/>
      <c r="COT9" s="145"/>
      <c r="COU9" s="145"/>
      <c r="COV9" s="145"/>
      <c r="COW9" s="145"/>
      <c r="COX9" s="145"/>
      <c r="COY9" s="145"/>
      <c r="COZ9" s="145"/>
      <c r="CPA9" s="145"/>
      <c r="CPB9" s="145"/>
      <c r="CPC9" s="145"/>
      <c r="CPD9" s="145"/>
      <c r="CPE9" s="145"/>
      <c r="CPF9" s="145"/>
      <c r="CPG9" s="145"/>
      <c r="CPH9" s="145"/>
      <c r="CPI9" s="145"/>
      <c r="CPJ9" s="145"/>
      <c r="CPK9" s="145"/>
      <c r="CPL9" s="145"/>
      <c r="CPM9" s="145"/>
      <c r="CPN9" s="145"/>
      <c r="CPO9" s="145"/>
      <c r="CPP9" s="145"/>
      <c r="CPQ9" s="145"/>
      <c r="CPR9" s="145"/>
      <c r="CPS9" s="145"/>
      <c r="CPT9" s="145"/>
      <c r="CPU9" s="145"/>
      <c r="CPV9" s="145"/>
      <c r="CPW9" s="145"/>
      <c r="CPX9" s="145"/>
      <c r="CPY9" s="145"/>
      <c r="CPZ9" s="145"/>
      <c r="CQA9" s="145"/>
      <c r="CQB9" s="145"/>
      <c r="CQC9" s="145"/>
      <c r="CQD9" s="145"/>
      <c r="CQE9" s="145"/>
      <c r="CQF9" s="145"/>
      <c r="CQG9" s="145"/>
      <c r="CQH9" s="145"/>
      <c r="CQI9" s="145"/>
      <c r="CQJ9" s="145"/>
      <c r="CQK9" s="145"/>
      <c r="CQL9" s="145"/>
      <c r="CQM9" s="145"/>
      <c r="CQN9" s="145"/>
      <c r="CQO9" s="145"/>
      <c r="CQP9" s="145"/>
      <c r="CQQ9" s="145"/>
      <c r="CQR9" s="145"/>
      <c r="CQS9" s="145"/>
      <c r="CQT9" s="145"/>
      <c r="CQU9" s="145"/>
      <c r="CQV9" s="145"/>
      <c r="CQW9" s="145"/>
      <c r="CQX9" s="145"/>
      <c r="CQY9" s="145"/>
      <c r="CQZ9" s="145"/>
      <c r="CRA9" s="145"/>
      <c r="CRB9" s="145"/>
      <c r="CRC9" s="145"/>
      <c r="CRD9" s="145"/>
      <c r="CRE9" s="145"/>
      <c r="CRF9" s="145"/>
      <c r="CRG9" s="145"/>
      <c r="CRH9" s="145"/>
      <c r="CRI9" s="145"/>
      <c r="CRJ9" s="145"/>
      <c r="CRK9" s="145"/>
      <c r="CRL9" s="145"/>
      <c r="CRM9" s="145"/>
      <c r="CRN9" s="145"/>
      <c r="CRO9" s="145"/>
      <c r="CRP9" s="145"/>
      <c r="CRQ9" s="145"/>
      <c r="CRR9" s="145"/>
      <c r="CRS9" s="145"/>
      <c r="CRT9" s="145"/>
      <c r="CRU9" s="145"/>
      <c r="CRV9" s="145"/>
      <c r="CRW9" s="145"/>
      <c r="CRX9" s="145"/>
      <c r="CRY9" s="145"/>
      <c r="CRZ9" s="145"/>
      <c r="CSA9" s="145"/>
      <c r="CSB9" s="145"/>
      <c r="CSC9" s="145"/>
      <c r="CSD9" s="145"/>
      <c r="CSE9" s="145"/>
      <c r="CSF9" s="145"/>
      <c r="CSG9" s="145"/>
      <c r="CSH9" s="145"/>
      <c r="CSI9" s="145"/>
      <c r="CSJ9" s="145"/>
      <c r="CSK9" s="145"/>
      <c r="CSL9" s="145"/>
      <c r="CSM9" s="145"/>
      <c r="CSN9" s="145"/>
      <c r="CSO9" s="145"/>
      <c r="CSP9" s="145"/>
      <c r="CSQ9" s="145"/>
      <c r="CSR9" s="145"/>
      <c r="CSS9" s="145"/>
      <c r="CST9" s="145"/>
      <c r="CSU9" s="145"/>
      <c r="CSV9" s="145"/>
      <c r="CSW9" s="145"/>
      <c r="CSX9" s="145"/>
      <c r="CSY9" s="145"/>
      <c r="CSZ9" s="145"/>
      <c r="CTA9" s="145"/>
      <c r="CTB9" s="145"/>
      <c r="CTC9" s="145"/>
      <c r="CTD9" s="145"/>
      <c r="CTE9" s="145"/>
      <c r="CTF9" s="145"/>
      <c r="CTG9" s="145"/>
      <c r="CTH9" s="145"/>
      <c r="CTI9" s="145"/>
      <c r="CTJ9" s="145"/>
      <c r="CTK9" s="145"/>
      <c r="CTL9" s="145"/>
      <c r="CTM9" s="145"/>
      <c r="CTN9" s="145"/>
      <c r="CTO9" s="145"/>
      <c r="CTP9" s="145"/>
      <c r="CTQ9" s="145"/>
      <c r="CTR9" s="145"/>
      <c r="CTS9" s="145"/>
      <c r="CTT9" s="145"/>
      <c r="CTU9" s="145"/>
      <c r="CTV9" s="145"/>
      <c r="CTW9" s="145"/>
      <c r="CTX9" s="145"/>
      <c r="CTY9" s="145"/>
      <c r="CTZ9" s="145"/>
      <c r="CUA9" s="145"/>
      <c r="CUB9" s="145"/>
      <c r="CUC9" s="145"/>
      <c r="CUD9" s="145"/>
      <c r="CUE9" s="145"/>
      <c r="CUF9" s="145"/>
      <c r="CUG9" s="145"/>
      <c r="CUH9" s="145"/>
      <c r="CUI9" s="145"/>
      <c r="CUJ9" s="145"/>
      <c r="CUK9" s="145"/>
      <c r="CUL9" s="145"/>
      <c r="CUM9" s="145"/>
      <c r="CUN9" s="145"/>
      <c r="CUO9" s="145"/>
      <c r="CUP9" s="145"/>
      <c r="CUQ9" s="145"/>
      <c r="CUR9" s="145"/>
      <c r="CUS9" s="145"/>
      <c r="CUT9" s="145"/>
      <c r="CUU9" s="145"/>
      <c r="CUV9" s="145"/>
      <c r="CUW9" s="145"/>
      <c r="CUX9" s="145"/>
      <c r="CUY9" s="145"/>
      <c r="CUZ9" s="145"/>
      <c r="CVA9" s="145"/>
      <c r="CVB9" s="145"/>
      <c r="CVC9" s="145"/>
      <c r="CVD9" s="145"/>
      <c r="CVE9" s="145"/>
      <c r="CVF9" s="145"/>
      <c r="CVG9" s="145"/>
      <c r="CVH9" s="145"/>
      <c r="CVI9" s="145"/>
      <c r="CVJ9" s="145"/>
      <c r="CVK9" s="145"/>
      <c r="CVL9" s="145"/>
      <c r="CVM9" s="145"/>
      <c r="CVN9" s="145"/>
      <c r="CVO9" s="145"/>
      <c r="CVP9" s="145"/>
      <c r="CVQ9" s="145"/>
      <c r="CVR9" s="145"/>
      <c r="CVS9" s="145"/>
      <c r="CVT9" s="145"/>
      <c r="CVU9" s="145"/>
      <c r="CVV9" s="145"/>
      <c r="CVW9" s="145"/>
      <c r="CVX9" s="145"/>
      <c r="CVY9" s="145"/>
      <c r="CVZ9" s="145"/>
      <c r="CWA9" s="145"/>
      <c r="CWB9" s="145"/>
      <c r="CWC9" s="145"/>
      <c r="CWD9" s="145"/>
      <c r="CWE9" s="145"/>
      <c r="CWF9" s="145"/>
      <c r="CWG9" s="145"/>
      <c r="CWH9" s="145"/>
      <c r="CWI9" s="145"/>
      <c r="CWJ9" s="145"/>
      <c r="CWK9" s="145"/>
      <c r="CWL9" s="145"/>
      <c r="CWM9" s="145"/>
      <c r="CWN9" s="145"/>
      <c r="CWO9" s="145"/>
      <c r="CWP9" s="145"/>
      <c r="CWQ9" s="145"/>
      <c r="CWR9" s="145"/>
      <c r="CWS9" s="145"/>
      <c r="CWT9" s="145"/>
      <c r="CWU9" s="145"/>
      <c r="CWV9" s="145"/>
      <c r="CWW9" s="145"/>
      <c r="CWX9" s="145"/>
      <c r="CWY9" s="145"/>
      <c r="CWZ9" s="145"/>
      <c r="CXA9" s="145"/>
      <c r="CXB9" s="145"/>
      <c r="CXC9" s="145"/>
      <c r="CXD9" s="145"/>
      <c r="CXE9" s="145"/>
      <c r="CXF9" s="145"/>
      <c r="CXG9" s="145"/>
      <c r="CXH9" s="145"/>
      <c r="CXI9" s="145"/>
      <c r="CXJ9" s="145"/>
      <c r="CXK9" s="145"/>
      <c r="CXL9" s="145"/>
      <c r="CXM9" s="145"/>
      <c r="CXN9" s="145"/>
      <c r="CXO9" s="145"/>
      <c r="CXP9" s="145"/>
      <c r="CXQ9" s="145"/>
      <c r="CXR9" s="145"/>
      <c r="CXS9" s="145"/>
      <c r="CXT9" s="145"/>
      <c r="CXU9" s="145"/>
      <c r="CXV9" s="145"/>
      <c r="CXW9" s="145"/>
      <c r="CXX9" s="145"/>
      <c r="CXY9" s="145"/>
      <c r="CXZ9" s="145"/>
      <c r="CYA9" s="145"/>
      <c r="CYB9" s="145"/>
      <c r="CYC9" s="145"/>
      <c r="CYD9" s="145"/>
      <c r="CYE9" s="145"/>
      <c r="CYF9" s="145"/>
      <c r="CYG9" s="145"/>
      <c r="CYH9" s="145"/>
      <c r="CYI9" s="145"/>
      <c r="CYJ9" s="145"/>
      <c r="CYK9" s="145"/>
      <c r="CYL9" s="145"/>
      <c r="CYM9" s="145"/>
      <c r="CYN9" s="145"/>
      <c r="CYO9" s="145"/>
      <c r="CYP9" s="145"/>
      <c r="CYQ9" s="145"/>
      <c r="CYR9" s="145"/>
      <c r="CYS9" s="145"/>
      <c r="CYT9" s="145"/>
      <c r="CYU9" s="145"/>
      <c r="CYV9" s="145"/>
      <c r="CYW9" s="145"/>
      <c r="CYX9" s="145"/>
      <c r="CYY9" s="145"/>
      <c r="CYZ9" s="145"/>
      <c r="CZA9" s="145"/>
      <c r="CZB9" s="145"/>
      <c r="CZC9" s="145"/>
      <c r="CZD9" s="145"/>
      <c r="CZE9" s="145"/>
      <c r="CZF9" s="145"/>
      <c r="CZG9" s="145"/>
      <c r="CZH9" s="145"/>
      <c r="CZI9" s="145"/>
      <c r="CZJ9" s="145"/>
      <c r="CZK9" s="145"/>
      <c r="CZL9" s="145"/>
      <c r="CZM9" s="145"/>
      <c r="CZN9" s="145"/>
      <c r="CZO9" s="145"/>
      <c r="CZP9" s="145"/>
      <c r="CZQ9" s="145"/>
      <c r="CZR9" s="145"/>
      <c r="CZS9" s="145"/>
      <c r="CZT9" s="145"/>
      <c r="CZU9" s="145"/>
      <c r="CZV9" s="145"/>
      <c r="CZW9" s="145"/>
      <c r="CZX9" s="145"/>
      <c r="CZY9" s="145"/>
      <c r="CZZ9" s="145"/>
      <c r="DAA9" s="145"/>
      <c r="DAB9" s="145"/>
      <c r="DAC9" s="145"/>
      <c r="DAD9" s="145"/>
      <c r="DAE9" s="145"/>
      <c r="DAF9" s="145"/>
      <c r="DAG9" s="145"/>
      <c r="DAH9" s="145"/>
      <c r="DAI9" s="145"/>
      <c r="DAJ9" s="145"/>
      <c r="DAK9" s="145"/>
      <c r="DAL9" s="145"/>
      <c r="DAM9" s="145"/>
      <c r="DAN9" s="145"/>
      <c r="DAO9" s="145"/>
      <c r="DAP9" s="145"/>
      <c r="DAQ9" s="145"/>
      <c r="DAR9" s="145"/>
      <c r="DAS9" s="145"/>
      <c r="DAT9" s="145"/>
      <c r="DAU9" s="145"/>
      <c r="DAV9" s="145"/>
      <c r="DAW9" s="145"/>
      <c r="DAX9" s="145"/>
      <c r="DAY9" s="145"/>
      <c r="DAZ9" s="145"/>
      <c r="DBA9" s="145"/>
      <c r="DBB9" s="145"/>
      <c r="DBC9" s="145"/>
      <c r="DBD9" s="145"/>
      <c r="DBE9" s="145"/>
      <c r="DBF9" s="145"/>
      <c r="DBG9" s="145"/>
      <c r="DBH9" s="145"/>
      <c r="DBI9" s="145"/>
      <c r="DBJ9" s="145"/>
      <c r="DBK9" s="145"/>
      <c r="DBL9" s="145"/>
      <c r="DBM9" s="145"/>
      <c r="DBN9" s="145"/>
      <c r="DBO9" s="145"/>
      <c r="DBP9" s="145"/>
      <c r="DBQ9" s="145"/>
      <c r="DBR9" s="145"/>
      <c r="DBS9" s="145"/>
      <c r="DBT9" s="145"/>
      <c r="DBU9" s="145"/>
      <c r="DBV9" s="145"/>
      <c r="DBW9" s="145"/>
      <c r="DBX9" s="145"/>
      <c r="DBY9" s="145"/>
      <c r="DBZ9" s="145"/>
      <c r="DCA9" s="145"/>
      <c r="DCB9" s="145"/>
      <c r="DCC9" s="145"/>
      <c r="DCD9" s="145"/>
      <c r="DCE9" s="145"/>
      <c r="DCF9" s="145"/>
      <c r="DCG9" s="145"/>
      <c r="DCH9" s="145"/>
      <c r="DCI9" s="145"/>
      <c r="DCJ9" s="145"/>
      <c r="DCK9" s="145"/>
      <c r="DCL9" s="145"/>
      <c r="DCM9" s="145"/>
      <c r="DCN9" s="145"/>
      <c r="DCO9" s="145"/>
      <c r="DCP9" s="145"/>
      <c r="DCQ9" s="145"/>
      <c r="DCR9" s="145"/>
      <c r="DCS9" s="145"/>
      <c r="DCT9" s="145"/>
      <c r="DCU9" s="145"/>
      <c r="DCV9" s="145"/>
      <c r="DCW9" s="145"/>
      <c r="DCX9" s="145"/>
      <c r="DCY9" s="145"/>
      <c r="DCZ9" s="145"/>
      <c r="DDA9" s="145"/>
      <c r="DDB9" s="145"/>
      <c r="DDC9" s="145"/>
      <c r="DDD9" s="145"/>
      <c r="DDE9" s="145"/>
      <c r="DDF9" s="145"/>
      <c r="DDG9" s="145"/>
      <c r="DDH9" s="145"/>
      <c r="DDI9" s="145"/>
      <c r="DDJ9" s="145"/>
      <c r="DDK9" s="145"/>
      <c r="DDL9" s="145"/>
      <c r="DDM9" s="145"/>
      <c r="DDN9" s="145"/>
      <c r="DDO9" s="145"/>
      <c r="DDP9" s="145"/>
      <c r="DDQ9" s="145"/>
      <c r="DDR9" s="145"/>
      <c r="DDS9" s="145"/>
      <c r="DDT9" s="145"/>
      <c r="DDU9" s="145"/>
      <c r="DDV9" s="145"/>
      <c r="DDW9" s="145"/>
      <c r="DDX9" s="145"/>
      <c r="DDY9" s="145"/>
      <c r="DDZ9" s="145"/>
      <c r="DEA9" s="145"/>
      <c r="DEB9" s="145"/>
      <c r="DEC9" s="145"/>
      <c r="DED9" s="145"/>
      <c r="DEE9" s="145"/>
      <c r="DEF9" s="145"/>
      <c r="DEG9" s="145"/>
      <c r="DEH9" s="145"/>
      <c r="DEI9" s="145"/>
      <c r="DEJ9" s="145"/>
      <c r="DEK9" s="145"/>
      <c r="DEL9" s="145"/>
      <c r="DEM9" s="145"/>
      <c r="DEN9" s="145"/>
      <c r="DEO9" s="145"/>
      <c r="DEP9" s="145"/>
      <c r="DEQ9" s="145"/>
      <c r="DER9" s="145"/>
      <c r="DES9" s="145"/>
      <c r="DET9" s="145"/>
      <c r="DEU9" s="145"/>
      <c r="DEV9" s="145"/>
      <c r="DEW9" s="145"/>
      <c r="DEX9" s="145"/>
      <c r="DEY9" s="145"/>
      <c r="DEZ9" s="145"/>
      <c r="DFA9" s="145"/>
      <c r="DFB9" s="145"/>
      <c r="DFC9" s="145"/>
      <c r="DFD9" s="145"/>
      <c r="DFE9" s="145"/>
      <c r="DFF9" s="145"/>
      <c r="DFG9" s="145"/>
      <c r="DFH9" s="145"/>
      <c r="DFI9" s="145"/>
      <c r="DFJ9" s="145"/>
      <c r="DFK9" s="145"/>
      <c r="DFL9" s="145"/>
      <c r="DFM9" s="145"/>
      <c r="DFN9" s="145"/>
      <c r="DFO9" s="145"/>
      <c r="DFP9" s="145"/>
      <c r="DFQ9" s="145"/>
      <c r="DFR9" s="145"/>
      <c r="DFS9" s="145"/>
      <c r="DFT9" s="145"/>
      <c r="DFU9" s="145"/>
      <c r="DFV9" s="145"/>
      <c r="DFW9" s="145"/>
      <c r="DFX9" s="145"/>
      <c r="DFY9" s="145"/>
      <c r="DFZ9" s="145"/>
      <c r="DGA9" s="145"/>
      <c r="DGB9" s="145"/>
      <c r="DGC9" s="145"/>
      <c r="DGD9" s="145"/>
      <c r="DGE9" s="145"/>
      <c r="DGF9" s="145"/>
      <c r="DGG9" s="145"/>
      <c r="DGH9" s="145"/>
      <c r="DGI9" s="145"/>
      <c r="DGJ9" s="145"/>
      <c r="DGK9" s="145"/>
      <c r="DGL9" s="145"/>
      <c r="DGM9" s="145"/>
      <c r="DGN9" s="145"/>
      <c r="DGO9" s="145"/>
      <c r="DGP9" s="145"/>
      <c r="DGQ9" s="145"/>
      <c r="DGR9" s="145"/>
      <c r="DGS9" s="145"/>
      <c r="DGT9" s="145"/>
      <c r="DGU9" s="145"/>
      <c r="DGV9" s="145"/>
      <c r="DGW9" s="145"/>
      <c r="DGX9" s="145"/>
      <c r="DGY9" s="145"/>
      <c r="DGZ9" s="145"/>
      <c r="DHA9" s="145"/>
      <c r="DHB9" s="145"/>
      <c r="DHC9" s="145"/>
      <c r="DHD9" s="145"/>
      <c r="DHE9" s="145"/>
      <c r="DHF9" s="145"/>
      <c r="DHG9" s="145"/>
      <c r="DHH9" s="145"/>
      <c r="DHI9" s="145"/>
      <c r="DHJ9" s="145"/>
      <c r="DHK9" s="145"/>
      <c r="DHL9" s="145"/>
      <c r="DHM9" s="145"/>
      <c r="DHN9" s="145"/>
      <c r="DHO9" s="145"/>
      <c r="DHP9" s="145"/>
      <c r="DHQ9" s="145"/>
      <c r="DHR9" s="145"/>
      <c r="DHS9" s="145"/>
      <c r="DHT9" s="145"/>
      <c r="DHU9" s="145"/>
      <c r="DHV9" s="145"/>
      <c r="DHW9" s="145"/>
      <c r="DHX9" s="145"/>
      <c r="DHY9" s="145"/>
      <c r="DHZ9" s="145"/>
      <c r="DIA9" s="145"/>
      <c r="DIB9" s="145"/>
      <c r="DIC9" s="145"/>
      <c r="DID9" s="145"/>
      <c r="DIE9" s="145"/>
      <c r="DIF9" s="145"/>
      <c r="DIG9" s="145"/>
      <c r="DIH9" s="145"/>
      <c r="DII9" s="145"/>
      <c r="DIJ9" s="145"/>
      <c r="DIK9" s="145"/>
      <c r="DIL9" s="145"/>
      <c r="DIM9" s="145"/>
      <c r="DIN9" s="145"/>
      <c r="DIO9" s="145"/>
      <c r="DIP9" s="145"/>
      <c r="DIQ9" s="145"/>
      <c r="DIR9" s="145"/>
      <c r="DIS9" s="145"/>
      <c r="DIT9" s="145"/>
      <c r="DIU9" s="145"/>
      <c r="DIV9" s="145"/>
      <c r="DIW9" s="145"/>
      <c r="DIX9" s="145"/>
      <c r="DIY9" s="145"/>
      <c r="DIZ9" s="145"/>
      <c r="DJA9" s="145"/>
      <c r="DJB9" s="145"/>
      <c r="DJC9" s="145"/>
      <c r="DJD9" s="145"/>
      <c r="DJE9" s="145"/>
      <c r="DJF9" s="145"/>
      <c r="DJG9" s="145"/>
      <c r="DJH9" s="145"/>
      <c r="DJI9" s="145"/>
      <c r="DJJ9" s="145"/>
      <c r="DJK9" s="145"/>
      <c r="DJL9" s="145"/>
      <c r="DJM9" s="145"/>
      <c r="DJN9" s="145"/>
      <c r="DJO9" s="145"/>
      <c r="DJP9" s="145"/>
      <c r="DJQ9" s="145"/>
      <c r="DJR9" s="145"/>
      <c r="DJS9" s="145"/>
      <c r="DJT9" s="145"/>
      <c r="DJU9" s="145"/>
      <c r="DJV9" s="145"/>
      <c r="DJW9" s="145"/>
      <c r="DJX9" s="145"/>
      <c r="DJY9" s="145"/>
      <c r="DJZ9" s="145"/>
      <c r="DKA9" s="145"/>
      <c r="DKB9" s="145"/>
      <c r="DKC9" s="145"/>
      <c r="DKD9" s="145"/>
      <c r="DKE9" s="145"/>
      <c r="DKF9" s="145"/>
      <c r="DKG9" s="145"/>
      <c r="DKH9" s="145"/>
      <c r="DKI9" s="145"/>
      <c r="DKJ9" s="145"/>
      <c r="DKK9" s="145"/>
      <c r="DKL9" s="145"/>
      <c r="DKM9" s="145"/>
      <c r="DKN9" s="145"/>
      <c r="DKO9" s="145"/>
      <c r="DKP9" s="145"/>
      <c r="DKQ9" s="145"/>
      <c r="DKR9" s="145"/>
      <c r="DKS9" s="145"/>
      <c r="DKT9" s="145"/>
      <c r="DKU9" s="145"/>
      <c r="DKV9" s="145"/>
      <c r="DKW9" s="145"/>
      <c r="DKX9" s="145"/>
      <c r="DKY9" s="145"/>
      <c r="DKZ9" s="145"/>
      <c r="DLA9" s="145"/>
      <c r="DLB9" s="145"/>
      <c r="DLC9" s="145"/>
      <c r="DLD9" s="145"/>
      <c r="DLE9" s="145"/>
      <c r="DLF9" s="145"/>
      <c r="DLG9" s="145"/>
      <c r="DLH9" s="145"/>
      <c r="DLI9" s="145"/>
      <c r="DLJ9" s="145"/>
      <c r="DLK9" s="145"/>
      <c r="DLL9" s="145"/>
      <c r="DLM9" s="145"/>
      <c r="DLN9" s="145"/>
      <c r="DLO9" s="145"/>
      <c r="DLP9" s="145"/>
      <c r="DLQ9" s="145"/>
      <c r="DLR9" s="145"/>
      <c r="DLS9" s="145"/>
      <c r="DLT9" s="145"/>
      <c r="DLU9" s="145"/>
      <c r="DLV9" s="145"/>
      <c r="DLW9" s="145"/>
      <c r="DLX9" s="145"/>
      <c r="DLY9" s="145"/>
      <c r="DLZ9" s="145"/>
      <c r="DMA9" s="145"/>
      <c r="DMB9" s="145"/>
      <c r="DMC9" s="145"/>
      <c r="DMD9" s="145"/>
      <c r="DME9" s="145"/>
      <c r="DMF9" s="145"/>
      <c r="DMG9" s="145"/>
      <c r="DMH9" s="145"/>
      <c r="DMI9" s="145"/>
      <c r="DMJ9" s="145"/>
      <c r="DMK9" s="145"/>
      <c r="DML9" s="145"/>
      <c r="DMM9" s="145"/>
      <c r="DMN9" s="145"/>
      <c r="DMO9" s="145"/>
      <c r="DMP9" s="145"/>
      <c r="DMQ9" s="145"/>
      <c r="DMR9" s="145"/>
      <c r="DMS9" s="145"/>
      <c r="DMT9" s="145"/>
      <c r="DMU9" s="145"/>
      <c r="DMV9" s="145"/>
      <c r="DMW9" s="145"/>
      <c r="DMX9" s="145"/>
      <c r="DMY9" s="145"/>
      <c r="DMZ9" s="145"/>
      <c r="DNA9" s="145"/>
      <c r="DNB9" s="145"/>
      <c r="DNC9" s="145"/>
      <c r="DND9" s="145"/>
      <c r="DNE9" s="145"/>
      <c r="DNF9" s="145"/>
      <c r="DNG9" s="145"/>
      <c r="DNH9" s="145"/>
      <c r="DNI9" s="145"/>
      <c r="DNJ9" s="145"/>
      <c r="DNK9" s="145"/>
      <c r="DNL9" s="145"/>
      <c r="DNM9" s="145"/>
      <c r="DNN9" s="145"/>
      <c r="DNO9" s="145"/>
      <c r="DNP9" s="145"/>
      <c r="DNQ9" s="145"/>
      <c r="DNR9" s="145"/>
      <c r="DNS9" s="145"/>
      <c r="DNT9" s="145"/>
      <c r="DNU9" s="145"/>
      <c r="DNV9" s="145"/>
      <c r="DNW9" s="145"/>
      <c r="DNX9" s="145"/>
      <c r="DNY9" s="145"/>
      <c r="DNZ9" s="145"/>
      <c r="DOA9" s="145"/>
      <c r="DOB9" s="145"/>
      <c r="DOC9" s="145"/>
      <c r="DOD9" s="145"/>
      <c r="DOE9" s="145"/>
      <c r="DOF9" s="145"/>
      <c r="DOG9" s="145"/>
      <c r="DOH9" s="145"/>
      <c r="DOI9" s="145"/>
      <c r="DOJ9" s="145"/>
      <c r="DOK9" s="145"/>
      <c r="DOL9" s="145"/>
      <c r="DOM9" s="145"/>
      <c r="DON9" s="145"/>
      <c r="DOO9" s="145"/>
      <c r="DOP9" s="145"/>
      <c r="DOQ9" s="145"/>
      <c r="DOR9" s="145"/>
      <c r="DOS9" s="145"/>
      <c r="DOT9" s="145"/>
      <c r="DOU9" s="145"/>
      <c r="DOV9" s="145"/>
      <c r="DOW9" s="145"/>
      <c r="DOX9" s="145"/>
      <c r="DOY9" s="145"/>
      <c r="DOZ9" s="145"/>
      <c r="DPA9" s="145"/>
      <c r="DPB9" s="145"/>
      <c r="DPC9" s="145"/>
      <c r="DPD9" s="145"/>
      <c r="DPE9" s="145"/>
      <c r="DPF9" s="145"/>
      <c r="DPG9" s="145"/>
      <c r="DPH9" s="145"/>
      <c r="DPI9" s="145"/>
      <c r="DPJ9" s="145"/>
      <c r="DPK9" s="145"/>
      <c r="DPL9" s="145"/>
      <c r="DPM9" s="145"/>
      <c r="DPN9" s="145"/>
      <c r="DPO9" s="145"/>
      <c r="DPP9" s="145"/>
      <c r="DPQ9" s="145"/>
      <c r="DPR9" s="145"/>
      <c r="DPS9" s="145"/>
      <c r="DPT9" s="145"/>
      <c r="DPU9" s="145"/>
      <c r="DPV9" s="145"/>
      <c r="DPW9" s="145"/>
      <c r="DPX9" s="145"/>
      <c r="DPY9" s="145"/>
      <c r="DPZ9" s="145"/>
      <c r="DQA9" s="145"/>
      <c r="DQB9" s="145"/>
      <c r="DQC9" s="145"/>
      <c r="DQD9" s="145"/>
      <c r="DQE9" s="145"/>
      <c r="DQF9" s="145"/>
      <c r="DQG9" s="145"/>
      <c r="DQH9" s="145"/>
      <c r="DQI9" s="145"/>
      <c r="DQJ9" s="145"/>
      <c r="DQK9" s="145"/>
      <c r="DQL9" s="145"/>
      <c r="DQM9" s="145"/>
      <c r="DQN9" s="145"/>
      <c r="DQO9" s="145"/>
      <c r="DQP9" s="145"/>
      <c r="DQQ9" s="145"/>
      <c r="DQR9" s="145"/>
      <c r="DQS9" s="145"/>
      <c r="DQT9" s="145"/>
      <c r="DQU9" s="145"/>
      <c r="DQV9" s="145"/>
      <c r="DQW9" s="145"/>
      <c r="DQX9" s="145"/>
      <c r="DQY9" s="145"/>
      <c r="DQZ9" s="145"/>
      <c r="DRA9" s="145"/>
      <c r="DRB9" s="145"/>
      <c r="DRC9" s="145"/>
      <c r="DRD9" s="145"/>
      <c r="DRE9" s="145"/>
      <c r="DRF9" s="145"/>
      <c r="DRG9" s="145"/>
      <c r="DRH9" s="145"/>
      <c r="DRI9" s="145"/>
      <c r="DRJ9" s="145"/>
      <c r="DRK9" s="145"/>
      <c r="DRL9" s="145"/>
      <c r="DRM9" s="145"/>
      <c r="DRN9" s="145"/>
      <c r="DRO9" s="145"/>
      <c r="DRP9" s="145"/>
      <c r="DRQ9" s="145"/>
      <c r="DRR9" s="145"/>
      <c r="DRS9" s="145"/>
      <c r="DRT9" s="145"/>
      <c r="DRU9" s="145"/>
      <c r="DRV9" s="145"/>
      <c r="DRW9" s="145"/>
      <c r="DRX9" s="145"/>
      <c r="DRY9" s="145"/>
      <c r="DRZ9" s="145"/>
      <c r="DSA9" s="145"/>
      <c r="DSB9" s="145"/>
      <c r="DSC9" s="145"/>
      <c r="DSD9" s="145"/>
      <c r="DSE9" s="145"/>
      <c r="DSF9" s="145"/>
      <c r="DSG9" s="145"/>
      <c r="DSH9" s="145"/>
      <c r="DSI9" s="145"/>
      <c r="DSJ9" s="145"/>
      <c r="DSK9" s="145"/>
      <c r="DSL9" s="145"/>
      <c r="DSM9" s="145"/>
      <c r="DSN9" s="145"/>
      <c r="DSO9" s="145"/>
      <c r="DSP9" s="145"/>
      <c r="DSQ9" s="145"/>
      <c r="DSR9" s="145"/>
      <c r="DSS9" s="145"/>
      <c r="DST9" s="145"/>
      <c r="DSU9" s="145"/>
      <c r="DSV9" s="145"/>
      <c r="DSW9" s="145"/>
      <c r="DSX9" s="145"/>
      <c r="DSY9" s="145"/>
      <c r="DSZ9" s="145"/>
      <c r="DTA9" s="145"/>
      <c r="DTB9" s="145"/>
      <c r="DTC9" s="145"/>
      <c r="DTD9" s="145"/>
      <c r="DTE9" s="145"/>
      <c r="DTF9" s="145"/>
      <c r="DTG9" s="145"/>
      <c r="DTH9" s="145"/>
      <c r="DTI9" s="145"/>
      <c r="DTJ9" s="145"/>
      <c r="DTK9" s="145"/>
      <c r="DTL9" s="145"/>
      <c r="DTM9" s="145"/>
      <c r="DTN9" s="145"/>
      <c r="DTO9" s="145"/>
      <c r="DTP9" s="145"/>
      <c r="DTQ9" s="145"/>
      <c r="DTR9" s="145"/>
      <c r="DTS9" s="145"/>
      <c r="DTT9" s="145"/>
      <c r="DTU9" s="145"/>
      <c r="DTV9" s="145"/>
      <c r="DTW9" s="145"/>
      <c r="DTX9" s="145"/>
      <c r="DTY9" s="145"/>
      <c r="DTZ9" s="145"/>
      <c r="DUA9" s="145"/>
      <c r="DUB9" s="145"/>
      <c r="DUC9" s="145"/>
      <c r="DUD9" s="145"/>
      <c r="DUE9" s="145"/>
      <c r="DUF9" s="145"/>
      <c r="DUG9" s="145"/>
      <c r="DUH9" s="145"/>
      <c r="DUI9" s="145"/>
      <c r="DUJ9" s="145"/>
      <c r="DUK9" s="145"/>
      <c r="DUL9" s="145"/>
      <c r="DUM9" s="145"/>
      <c r="DUN9" s="145"/>
      <c r="DUO9" s="145"/>
      <c r="DUP9" s="145"/>
      <c r="DUQ9" s="145"/>
      <c r="DUR9" s="145"/>
      <c r="DUS9" s="145"/>
      <c r="DUT9" s="145"/>
      <c r="DUU9" s="145"/>
      <c r="DUV9" s="145"/>
      <c r="DUW9" s="145"/>
      <c r="DUX9" s="145"/>
      <c r="DUY9" s="145"/>
      <c r="DUZ9" s="145"/>
      <c r="DVA9" s="145"/>
      <c r="DVB9" s="145"/>
      <c r="DVC9" s="145"/>
      <c r="DVD9" s="145"/>
      <c r="DVE9" s="145"/>
      <c r="DVF9" s="145"/>
      <c r="DVG9" s="145"/>
      <c r="DVH9" s="145"/>
      <c r="DVI9" s="145"/>
      <c r="DVJ9" s="145"/>
      <c r="DVK9" s="145"/>
      <c r="DVL9" s="145"/>
      <c r="DVM9" s="145"/>
      <c r="DVN9" s="145"/>
      <c r="DVO9" s="145"/>
      <c r="DVP9" s="145"/>
      <c r="DVQ9" s="145"/>
      <c r="DVR9" s="145"/>
      <c r="DVS9" s="145"/>
      <c r="DVT9" s="145"/>
      <c r="DVU9" s="145"/>
      <c r="DVV9" s="145"/>
      <c r="DVW9" s="145"/>
      <c r="DVX9" s="145"/>
      <c r="DVY9" s="145"/>
      <c r="DVZ9" s="145"/>
      <c r="DWA9" s="145"/>
      <c r="DWB9" s="145"/>
      <c r="DWC9" s="145"/>
      <c r="DWD9" s="145"/>
      <c r="DWE9" s="145"/>
      <c r="DWF9" s="145"/>
      <c r="DWG9" s="145"/>
      <c r="DWH9" s="145"/>
      <c r="DWI9" s="145"/>
      <c r="DWJ9" s="145"/>
      <c r="DWK9" s="145"/>
      <c r="DWL9" s="145"/>
      <c r="DWM9" s="145"/>
      <c r="DWN9" s="145"/>
      <c r="DWO9" s="145"/>
      <c r="DWP9" s="145"/>
      <c r="DWQ9" s="145"/>
      <c r="DWR9" s="145"/>
      <c r="DWS9" s="145"/>
      <c r="DWT9" s="145"/>
      <c r="DWU9" s="145"/>
      <c r="DWV9" s="145"/>
      <c r="DWW9" s="145"/>
      <c r="DWX9" s="145"/>
      <c r="DWY9" s="145"/>
      <c r="DWZ9" s="145"/>
      <c r="DXA9" s="145"/>
      <c r="DXB9" s="145"/>
      <c r="DXC9" s="145"/>
      <c r="DXD9" s="145"/>
      <c r="DXE9" s="145"/>
      <c r="DXF9" s="145"/>
      <c r="DXG9" s="145"/>
      <c r="DXH9" s="145"/>
      <c r="DXI9" s="145"/>
      <c r="DXJ9" s="145"/>
      <c r="DXK9" s="145"/>
      <c r="DXL9" s="145"/>
      <c r="DXM9" s="145"/>
      <c r="DXN9" s="145"/>
      <c r="DXO9" s="145"/>
      <c r="DXP9" s="145"/>
      <c r="DXQ9" s="145"/>
      <c r="DXR9" s="145"/>
      <c r="DXS9" s="145"/>
      <c r="DXT9" s="145"/>
      <c r="DXU9" s="145"/>
      <c r="DXV9" s="145"/>
      <c r="DXW9" s="145"/>
      <c r="DXX9" s="145"/>
      <c r="DXY9" s="145"/>
      <c r="DXZ9" s="145"/>
      <c r="DYA9" s="145"/>
      <c r="DYB9" s="145"/>
      <c r="DYC9" s="145"/>
      <c r="DYD9" s="145"/>
      <c r="DYE9" s="145"/>
      <c r="DYF9" s="145"/>
      <c r="DYG9" s="145"/>
      <c r="DYH9" s="145"/>
      <c r="DYI9" s="145"/>
      <c r="DYJ9" s="145"/>
      <c r="DYK9" s="145"/>
      <c r="DYL9" s="145"/>
      <c r="DYM9" s="145"/>
      <c r="DYN9" s="145"/>
      <c r="DYO9" s="145"/>
      <c r="DYP9" s="145"/>
      <c r="DYQ9" s="145"/>
      <c r="DYR9" s="145"/>
      <c r="DYS9" s="145"/>
      <c r="DYT9" s="145"/>
      <c r="DYU9" s="145"/>
      <c r="DYV9" s="145"/>
      <c r="DYW9" s="145"/>
      <c r="DYX9" s="145"/>
      <c r="DYY9" s="145"/>
      <c r="DYZ9" s="145"/>
      <c r="DZA9" s="145"/>
      <c r="DZB9" s="145"/>
      <c r="DZC9" s="145"/>
      <c r="DZD9" s="145"/>
      <c r="DZE9" s="145"/>
      <c r="DZF9" s="145"/>
      <c r="DZG9" s="145"/>
      <c r="DZH9" s="145"/>
      <c r="DZI9" s="145"/>
      <c r="DZJ9" s="145"/>
      <c r="DZK9" s="145"/>
      <c r="DZL9" s="145"/>
      <c r="DZM9" s="145"/>
      <c r="DZN9" s="145"/>
      <c r="DZO9" s="145"/>
      <c r="DZP9" s="145"/>
      <c r="DZQ9" s="145"/>
      <c r="DZR9" s="145"/>
      <c r="DZS9" s="145"/>
      <c r="DZT9" s="145"/>
      <c r="DZU9" s="145"/>
      <c r="DZV9" s="145"/>
      <c r="DZW9" s="145"/>
      <c r="DZX9" s="145"/>
      <c r="DZY9" s="145"/>
      <c r="DZZ9" s="145"/>
      <c r="EAA9" s="145"/>
      <c r="EAB9" s="145"/>
      <c r="EAC9" s="145"/>
      <c r="EAD9" s="145"/>
      <c r="EAE9" s="145"/>
      <c r="EAF9" s="145"/>
      <c r="EAG9" s="145"/>
      <c r="EAH9" s="145"/>
      <c r="EAI9" s="145"/>
      <c r="EAJ9" s="145"/>
      <c r="EAK9" s="145"/>
      <c r="EAL9" s="145"/>
      <c r="EAM9" s="145"/>
      <c r="EAN9" s="145"/>
      <c r="EAO9" s="145"/>
      <c r="EAP9" s="145"/>
      <c r="EAQ9" s="145"/>
      <c r="EAR9" s="145"/>
      <c r="EAS9" s="145"/>
      <c r="EAT9" s="145"/>
      <c r="EAU9" s="145"/>
      <c r="EAV9" s="145"/>
      <c r="EAW9" s="145"/>
      <c r="EAX9" s="145"/>
      <c r="EAY9" s="145"/>
      <c r="EAZ9" s="145"/>
      <c r="EBA9" s="145"/>
      <c r="EBB9" s="145"/>
      <c r="EBC9" s="145"/>
      <c r="EBD9" s="145"/>
      <c r="EBE9" s="145"/>
      <c r="EBF9" s="145"/>
      <c r="EBG9" s="145"/>
      <c r="EBH9" s="145"/>
      <c r="EBI9" s="145"/>
      <c r="EBJ9" s="145"/>
      <c r="EBK9" s="145"/>
      <c r="EBL9" s="145"/>
      <c r="EBM9" s="145"/>
      <c r="EBN9" s="145"/>
      <c r="EBO9" s="145"/>
      <c r="EBP9" s="145"/>
      <c r="EBQ9" s="145"/>
      <c r="EBR9" s="145"/>
      <c r="EBS9" s="145"/>
      <c r="EBT9" s="145"/>
      <c r="EBU9" s="145"/>
      <c r="EBV9" s="145"/>
      <c r="EBW9" s="145"/>
      <c r="EBX9" s="145"/>
      <c r="EBY9" s="145"/>
      <c r="EBZ9" s="145"/>
      <c r="ECA9" s="145"/>
      <c r="ECB9" s="145"/>
      <c r="ECC9" s="145"/>
      <c r="ECD9" s="145"/>
      <c r="ECE9" s="145"/>
      <c r="ECF9" s="145"/>
      <c r="ECG9" s="145"/>
      <c r="ECH9" s="145"/>
      <c r="ECI9" s="145"/>
      <c r="ECJ9" s="145"/>
      <c r="ECK9" s="145"/>
      <c r="ECL9" s="145"/>
      <c r="ECM9" s="145"/>
      <c r="ECN9" s="145"/>
      <c r="ECO9" s="145"/>
      <c r="ECP9" s="145"/>
      <c r="ECQ9" s="145"/>
      <c r="ECR9" s="145"/>
      <c r="ECS9" s="145"/>
      <c r="ECT9" s="145"/>
      <c r="ECU9" s="145"/>
      <c r="ECV9" s="145"/>
      <c r="ECW9" s="145"/>
      <c r="ECX9" s="145"/>
      <c r="ECY9" s="145"/>
      <c r="ECZ9" s="145"/>
      <c r="EDA9" s="145"/>
      <c r="EDB9" s="145"/>
      <c r="EDC9" s="145"/>
      <c r="EDD9" s="145"/>
      <c r="EDE9" s="145"/>
      <c r="EDF9" s="145"/>
      <c r="EDG9" s="145"/>
      <c r="EDH9" s="145"/>
      <c r="EDI9" s="145"/>
      <c r="EDJ9" s="145"/>
      <c r="EDK9" s="145"/>
      <c r="EDL9" s="145"/>
      <c r="EDM9" s="145"/>
      <c r="EDN9" s="145"/>
      <c r="EDO9" s="145"/>
      <c r="EDP9" s="145"/>
      <c r="EDQ9" s="145"/>
      <c r="EDR9" s="145"/>
      <c r="EDS9" s="145"/>
      <c r="EDT9" s="145"/>
      <c r="EDU9" s="145"/>
      <c r="EDV9" s="145"/>
      <c r="EDW9" s="145"/>
      <c r="EDX9" s="145"/>
      <c r="EDY9" s="145"/>
      <c r="EDZ9" s="145"/>
      <c r="EEA9" s="145"/>
      <c r="EEB9" s="145"/>
      <c r="EEC9" s="145"/>
      <c r="EED9" s="145"/>
      <c r="EEE9" s="145"/>
      <c r="EEF9" s="145"/>
      <c r="EEG9" s="145"/>
      <c r="EEH9" s="145"/>
      <c r="EEI9" s="145"/>
      <c r="EEJ9" s="145"/>
      <c r="EEK9" s="145"/>
      <c r="EEL9" s="145"/>
      <c r="EEM9" s="145"/>
      <c r="EEN9" s="145"/>
      <c r="EEO9" s="145"/>
      <c r="EEP9" s="145"/>
      <c r="EEQ9" s="145"/>
      <c r="EER9" s="145"/>
      <c r="EES9" s="145"/>
      <c r="EET9" s="145"/>
      <c r="EEU9" s="145"/>
      <c r="EEV9" s="145"/>
      <c r="EEW9" s="145"/>
      <c r="EEX9" s="145"/>
      <c r="EEY9" s="145"/>
      <c r="EEZ9" s="145"/>
      <c r="EFA9" s="145"/>
      <c r="EFB9" s="145"/>
      <c r="EFC9" s="145"/>
      <c r="EFD9" s="145"/>
      <c r="EFE9" s="145"/>
      <c r="EFF9" s="145"/>
      <c r="EFG9" s="145"/>
      <c r="EFH9" s="145"/>
      <c r="EFI9" s="145"/>
      <c r="EFJ9" s="145"/>
      <c r="EFK9" s="145"/>
      <c r="EFL9" s="145"/>
      <c r="EFM9" s="145"/>
      <c r="EFN9" s="145"/>
      <c r="EFO9" s="145"/>
      <c r="EFP9" s="145"/>
      <c r="EFQ9" s="145"/>
      <c r="EFR9" s="145"/>
      <c r="EFS9" s="145"/>
      <c r="EFT9" s="145"/>
      <c r="EFU9" s="145"/>
      <c r="EFV9" s="145"/>
      <c r="EFW9" s="145"/>
      <c r="EFX9" s="145"/>
      <c r="EFY9" s="145"/>
      <c r="EFZ9" s="145"/>
      <c r="EGA9" s="145"/>
      <c r="EGB9" s="145"/>
      <c r="EGC9" s="145"/>
      <c r="EGD9" s="145"/>
      <c r="EGE9" s="145"/>
      <c r="EGF9" s="145"/>
      <c r="EGG9" s="145"/>
      <c r="EGH9" s="145"/>
      <c r="EGI9" s="145"/>
      <c r="EGJ9" s="145"/>
      <c r="EGK9" s="145"/>
      <c r="EGL9" s="145"/>
      <c r="EGM9" s="145"/>
      <c r="EGN9" s="145"/>
      <c r="EGO9" s="145"/>
      <c r="EGP9" s="145"/>
      <c r="EGQ9" s="145"/>
      <c r="EGR9" s="145"/>
      <c r="EGS9" s="145"/>
      <c r="EGT9" s="145"/>
      <c r="EGU9" s="145"/>
      <c r="EGV9" s="145"/>
      <c r="EGW9" s="145"/>
      <c r="EGX9" s="145"/>
      <c r="EGY9" s="145"/>
      <c r="EGZ9" s="145"/>
      <c r="EHA9" s="145"/>
      <c r="EHB9" s="145"/>
      <c r="EHC9" s="145"/>
      <c r="EHD9" s="145"/>
      <c r="EHE9" s="145"/>
      <c r="EHF9" s="145"/>
      <c r="EHG9" s="145"/>
      <c r="EHH9" s="145"/>
      <c r="EHI9" s="145"/>
      <c r="EHJ9" s="145"/>
      <c r="EHK9" s="145"/>
      <c r="EHL9" s="145"/>
      <c r="EHM9" s="145"/>
      <c r="EHN9" s="145"/>
      <c r="EHO9" s="145"/>
      <c r="EHP9" s="145"/>
      <c r="EHQ9" s="145"/>
      <c r="EHR9" s="145"/>
      <c r="EHS9" s="145"/>
      <c r="EHT9" s="145"/>
      <c r="EHU9" s="145"/>
      <c r="EHV9" s="145"/>
      <c r="EHW9" s="145"/>
      <c r="EHX9" s="145"/>
      <c r="EHY9" s="145"/>
      <c r="EHZ9" s="145"/>
      <c r="EIA9" s="145"/>
      <c r="EIB9" s="145"/>
      <c r="EIC9" s="145"/>
      <c r="EID9" s="145"/>
      <c r="EIE9" s="145"/>
      <c r="EIF9" s="145"/>
      <c r="EIG9" s="145"/>
      <c r="EIH9" s="145"/>
      <c r="EII9" s="145"/>
      <c r="EIJ9" s="145"/>
      <c r="EIK9" s="145"/>
      <c r="EIL9" s="145"/>
      <c r="EIM9" s="145"/>
      <c r="EIN9" s="145"/>
      <c r="EIO9" s="145"/>
      <c r="EIP9" s="145"/>
      <c r="EIQ9" s="145"/>
      <c r="EIR9" s="145"/>
      <c r="EIS9" s="145"/>
      <c r="EIT9" s="145"/>
      <c r="EIU9" s="145"/>
      <c r="EIV9" s="145"/>
      <c r="EIW9" s="145"/>
      <c r="EIX9" s="145"/>
      <c r="EIY9" s="145"/>
      <c r="EIZ9" s="145"/>
      <c r="EJA9" s="145"/>
      <c r="EJB9" s="145"/>
      <c r="EJC9" s="145"/>
      <c r="EJD9" s="145"/>
      <c r="EJE9" s="145"/>
      <c r="EJF9" s="145"/>
      <c r="EJG9" s="145"/>
      <c r="EJH9" s="145"/>
      <c r="EJI9" s="145"/>
      <c r="EJJ9" s="145"/>
      <c r="EJK9" s="145"/>
      <c r="EJL9" s="145"/>
      <c r="EJM9" s="145"/>
      <c r="EJN9" s="145"/>
      <c r="EJO9" s="145"/>
      <c r="EJP9" s="145"/>
      <c r="EJQ9" s="145"/>
      <c r="EJR9" s="145"/>
      <c r="EJS9" s="145"/>
      <c r="EJT9" s="145"/>
      <c r="EJU9" s="145"/>
      <c r="EJV9" s="145"/>
      <c r="EJW9" s="145"/>
      <c r="EJX9" s="145"/>
      <c r="EJY9" s="145"/>
      <c r="EJZ9" s="145"/>
      <c r="EKA9" s="145"/>
      <c r="EKB9" s="145"/>
      <c r="EKC9" s="145"/>
      <c r="EKD9" s="145"/>
      <c r="EKE9" s="145"/>
      <c r="EKF9" s="145"/>
      <c r="EKG9" s="145"/>
      <c r="EKH9" s="145"/>
      <c r="EKI9" s="145"/>
      <c r="EKJ9" s="145"/>
      <c r="EKK9" s="145"/>
      <c r="EKL9" s="145"/>
      <c r="EKM9" s="145"/>
      <c r="EKN9" s="145"/>
      <c r="EKO9" s="145"/>
      <c r="EKP9" s="145"/>
      <c r="EKQ9" s="145"/>
      <c r="EKR9" s="145"/>
      <c r="EKS9" s="145"/>
      <c r="EKT9" s="145"/>
      <c r="EKU9" s="145"/>
      <c r="EKV9" s="145"/>
      <c r="EKW9" s="145"/>
      <c r="EKX9" s="145"/>
      <c r="EKY9" s="145"/>
      <c r="EKZ9" s="145"/>
      <c r="ELA9" s="145"/>
      <c r="ELB9" s="145"/>
      <c r="ELC9" s="145"/>
      <c r="ELD9" s="145"/>
      <c r="ELE9" s="145"/>
      <c r="ELF9" s="145"/>
      <c r="ELG9" s="145"/>
      <c r="ELH9" s="145"/>
      <c r="ELI9" s="145"/>
      <c r="ELJ9" s="145"/>
      <c r="ELK9" s="145"/>
      <c r="ELL9" s="145"/>
      <c r="ELM9" s="145"/>
      <c r="ELN9" s="145"/>
      <c r="ELO9" s="145"/>
      <c r="ELP9" s="145"/>
      <c r="ELQ9" s="145"/>
      <c r="ELR9" s="145"/>
      <c r="ELS9" s="145"/>
      <c r="ELT9" s="145"/>
      <c r="ELU9" s="145"/>
      <c r="ELV9" s="145"/>
      <c r="ELW9" s="145"/>
      <c r="ELX9" s="145"/>
      <c r="ELY9" s="145"/>
      <c r="ELZ9" s="145"/>
      <c r="EMA9" s="145"/>
      <c r="EMB9" s="145"/>
      <c r="EMC9" s="145"/>
      <c r="EMD9" s="145"/>
      <c r="EME9" s="145"/>
      <c r="EMF9" s="145"/>
      <c r="EMG9" s="145"/>
      <c r="EMH9" s="145"/>
      <c r="EMI9" s="145"/>
      <c r="EMJ9" s="145"/>
      <c r="EMK9" s="145"/>
      <c r="EML9" s="145"/>
      <c r="EMM9" s="145"/>
      <c r="EMN9" s="145"/>
      <c r="EMO9" s="145"/>
      <c r="EMP9" s="145"/>
      <c r="EMQ9" s="145"/>
      <c r="EMR9" s="145"/>
      <c r="EMS9" s="145"/>
      <c r="EMT9" s="145"/>
      <c r="EMU9" s="145"/>
      <c r="EMV9" s="145"/>
      <c r="EMW9" s="145"/>
      <c r="EMX9" s="145"/>
      <c r="EMY9" s="145"/>
      <c r="EMZ9" s="145"/>
      <c r="ENA9" s="145"/>
      <c r="ENB9" s="145"/>
      <c r="ENC9" s="145"/>
      <c r="END9" s="145"/>
      <c r="ENE9" s="145"/>
      <c r="ENF9" s="145"/>
      <c r="ENG9" s="145"/>
      <c r="ENH9" s="145"/>
      <c r="ENI9" s="145"/>
      <c r="ENJ9" s="145"/>
      <c r="ENK9" s="145"/>
      <c r="ENL9" s="145"/>
      <c r="ENM9" s="145"/>
      <c r="ENN9" s="145"/>
      <c r="ENO9" s="145"/>
      <c r="ENP9" s="145"/>
      <c r="ENQ9" s="145"/>
      <c r="ENR9" s="145"/>
      <c r="ENS9" s="145"/>
      <c r="ENT9" s="145"/>
      <c r="ENU9" s="145"/>
      <c r="ENV9" s="145"/>
      <c r="ENW9" s="145"/>
      <c r="ENX9" s="145"/>
      <c r="ENY9" s="145"/>
      <c r="ENZ9" s="145"/>
      <c r="EOA9" s="145"/>
      <c r="EOB9" s="145"/>
      <c r="EOC9" s="145"/>
      <c r="EOD9" s="145"/>
      <c r="EOE9" s="145"/>
      <c r="EOF9" s="145"/>
      <c r="EOG9" s="145"/>
      <c r="EOH9" s="145"/>
      <c r="EOI9" s="145"/>
      <c r="EOJ9" s="145"/>
      <c r="EOK9" s="145"/>
      <c r="EOL9" s="145"/>
      <c r="EOM9" s="145"/>
      <c r="EON9" s="145"/>
      <c r="EOO9" s="145"/>
      <c r="EOP9" s="145"/>
      <c r="EOQ9" s="145"/>
      <c r="EOR9" s="145"/>
      <c r="EOS9" s="145"/>
      <c r="EOT9" s="145"/>
      <c r="EOU9" s="145"/>
      <c r="EOV9" s="145"/>
      <c r="EOW9" s="145"/>
      <c r="EOX9" s="145"/>
      <c r="EOY9" s="145"/>
      <c r="EOZ9" s="145"/>
      <c r="EPA9" s="145"/>
      <c r="EPB9" s="145"/>
      <c r="EPC9" s="145"/>
      <c r="EPD9" s="145"/>
      <c r="EPE9" s="145"/>
      <c r="EPF9" s="145"/>
      <c r="EPG9" s="145"/>
      <c r="EPH9" s="145"/>
      <c r="EPI9" s="145"/>
      <c r="EPJ9" s="145"/>
      <c r="EPK9" s="145"/>
      <c r="EPL9" s="145"/>
      <c r="EPM9" s="145"/>
      <c r="EPN9" s="145"/>
      <c r="EPO9" s="145"/>
      <c r="EPP9" s="145"/>
      <c r="EPQ9" s="145"/>
      <c r="EPR9" s="145"/>
      <c r="EPS9" s="145"/>
      <c r="EPT9" s="145"/>
      <c r="EPU9" s="145"/>
      <c r="EPV9" s="145"/>
      <c r="EPW9" s="145"/>
      <c r="EPX9" s="145"/>
      <c r="EPY9" s="145"/>
      <c r="EPZ9" s="145"/>
      <c r="EQA9" s="145"/>
      <c r="EQB9" s="145"/>
      <c r="EQC9" s="145"/>
      <c r="EQD9" s="145"/>
      <c r="EQE9" s="145"/>
      <c r="EQF9" s="145"/>
      <c r="EQG9" s="145"/>
      <c r="EQH9" s="145"/>
      <c r="EQI9" s="145"/>
      <c r="EQJ9" s="145"/>
      <c r="EQK9" s="145"/>
      <c r="EQL9" s="145"/>
      <c r="EQM9" s="145"/>
      <c r="EQN9" s="145"/>
      <c r="EQO9" s="145"/>
      <c r="EQP9" s="145"/>
      <c r="EQQ9" s="145"/>
      <c r="EQR9" s="145"/>
      <c r="EQS9" s="145"/>
      <c r="EQT9" s="145"/>
      <c r="EQU9" s="145"/>
      <c r="EQV9" s="145"/>
      <c r="EQW9" s="145"/>
      <c r="EQX9" s="145"/>
      <c r="EQY9" s="145"/>
      <c r="EQZ9" s="145"/>
      <c r="ERA9" s="145"/>
      <c r="ERB9" s="145"/>
      <c r="ERC9" s="145"/>
      <c r="ERD9" s="145"/>
      <c r="ERE9" s="145"/>
      <c r="ERF9" s="145"/>
      <c r="ERG9" s="145"/>
      <c r="ERH9" s="145"/>
      <c r="ERI9" s="145"/>
      <c r="ERJ9" s="145"/>
      <c r="ERK9" s="145"/>
      <c r="ERL9" s="145"/>
      <c r="ERM9" s="145"/>
      <c r="ERN9" s="145"/>
      <c r="ERO9" s="145"/>
      <c r="ERP9" s="145"/>
      <c r="ERQ9" s="145"/>
      <c r="ERR9" s="145"/>
      <c r="ERS9" s="145"/>
      <c r="ERT9" s="145"/>
      <c r="ERU9" s="145"/>
      <c r="ERV9" s="145"/>
      <c r="ERW9" s="145"/>
      <c r="ERX9" s="145"/>
      <c r="ERY9" s="145"/>
      <c r="ERZ9" s="145"/>
      <c r="ESA9" s="145"/>
      <c r="ESB9" s="145"/>
      <c r="ESC9" s="145"/>
      <c r="ESD9" s="145"/>
      <c r="ESE9" s="145"/>
      <c r="ESF9" s="145"/>
      <c r="ESG9" s="145"/>
      <c r="ESH9" s="145"/>
      <c r="ESI9" s="145"/>
      <c r="ESJ9" s="145"/>
      <c r="ESK9" s="145"/>
      <c r="ESL9" s="145"/>
      <c r="ESM9" s="145"/>
      <c r="ESN9" s="145"/>
      <c r="ESO9" s="145"/>
      <c r="ESP9" s="145"/>
      <c r="ESQ9" s="145"/>
      <c r="ESR9" s="145"/>
      <c r="ESS9" s="145"/>
      <c r="EST9" s="145"/>
      <c r="ESU9" s="145"/>
      <c r="ESV9" s="145"/>
      <c r="ESW9" s="145"/>
      <c r="ESX9" s="145"/>
      <c r="ESY9" s="145"/>
      <c r="ESZ9" s="145"/>
      <c r="ETA9" s="145"/>
      <c r="ETB9" s="145"/>
      <c r="ETC9" s="145"/>
      <c r="ETD9" s="145"/>
      <c r="ETE9" s="145"/>
      <c r="ETF9" s="145"/>
      <c r="ETG9" s="145"/>
      <c r="ETH9" s="145"/>
      <c r="ETI9" s="145"/>
      <c r="ETJ9" s="145"/>
      <c r="ETK9" s="145"/>
      <c r="ETL9" s="145"/>
      <c r="ETM9" s="145"/>
      <c r="ETN9" s="145"/>
      <c r="ETO9" s="145"/>
      <c r="ETP9" s="145"/>
      <c r="ETQ9" s="145"/>
      <c r="ETR9" s="145"/>
      <c r="ETS9" s="145"/>
      <c r="ETT9" s="145"/>
      <c r="ETU9" s="145"/>
      <c r="ETV9" s="145"/>
      <c r="ETW9" s="145"/>
      <c r="ETX9" s="145"/>
      <c r="ETY9" s="145"/>
      <c r="ETZ9" s="145"/>
      <c r="EUA9" s="145"/>
      <c r="EUB9" s="145"/>
      <c r="EUC9" s="145"/>
      <c r="EUD9" s="145"/>
      <c r="EUE9" s="145"/>
      <c r="EUF9" s="145"/>
      <c r="EUG9" s="145"/>
      <c r="EUH9" s="145"/>
      <c r="EUI9" s="145"/>
      <c r="EUJ9" s="145"/>
      <c r="EUK9" s="145"/>
      <c r="EUL9" s="145"/>
      <c r="EUM9" s="145"/>
      <c r="EUN9" s="145"/>
      <c r="EUO9" s="145"/>
      <c r="EUP9" s="145"/>
      <c r="EUQ9" s="145"/>
      <c r="EUR9" s="145"/>
      <c r="EUS9" s="145"/>
      <c r="EUT9" s="145"/>
      <c r="EUU9" s="145"/>
      <c r="EUV9" s="145"/>
      <c r="EUW9" s="145"/>
      <c r="EUX9" s="145"/>
      <c r="EUY9" s="145"/>
      <c r="EUZ9" s="145"/>
      <c r="EVA9" s="145"/>
      <c r="EVB9" s="145"/>
      <c r="EVC9" s="145"/>
      <c r="EVD9" s="145"/>
      <c r="EVE9" s="145"/>
      <c r="EVF9" s="145"/>
      <c r="EVG9" s="145"/>
      <c r="EVH9" s="145"/>
      <c r="EVI9" s="145"/>
      <c r="EVJ9" s="145"/>
      <c r="EVK9" s="145"/>
      <c r="EVL9" s="145"/>
      <c r="EVM9" s="145"/>
      <c r="EVN9" s="145"/>
      <c r="EVO9" s="145"/>
      <c r="EVP9" s="145"/>
      <c r="EVQ9" s="145"/>
      <c r="EVR9" s="145"/>
      <c r="EVS9" s="145"/>
      <c r="EVT9" s="145"/>
      <c r="EVU9" s="145"/>
      <c r="EVV9" s="145"/>
      <c r="EVW9" s="145"/>
      <c r="EVX9" s="145"/>
      <c r="EVY9" s="145"/>
      <c r="EVZ9" s="145"/>
      <c r="EWA9" s="145"/>
      <c r="EWB9" s="145"/>
      <c r="EWC9" s="145"/>
      <c r="EWD9" s="145"/>
      <c r="EWE9" s="145"/>
      <c r="EWF9" s="145"/>
      <c r="EWG9" s="145"/>
      <c r="EWH9" s="145"/>
      <c r="EWI9" s="145"/>
      <c r="EWJ9" s="145"/>
      <c r="EWK9" s="145"/>
      <c r="EWL9" s="145"/>
      <c r="EWM9" s="145"/>
      <c r="EWN9" s="145"/>
      <c r="EWO9" s="145"/>
      <c r="EWP9" s="145"/>
      <c r="EWQ9" s="145"/>
      <c r="EWR9" s="145"/>
      <c r="EWS9" s="145"/>
      <c r="EWT9" s="145"/>
      <c r="EWU9" s="145"/>
      <c r="EWV9" s="145"/>
      <c r="EWW9" s="145"/>
      <c r="EWX9" s="145"/>
      <c r="EWY9" s="145"/>
      <c r="EWZ9" s="145"/>
      <c r="EXA9" s="145"/>
      <c r="EXB9" s="145"/>
      <c r="EXC9" s="145"/>
      <c r="EXD9" s="145"/>
      <c r="EXE9" s="145"/>
      <c r="EXF9" s="145"/>
      <c r="EXG9" s="145"/>
      <c r="EXH9" s="145"/>
      <c r="EXI9" s="145"/>
      <c r="EXJ9" s="145"/>
      <c r="EXK9" s="145"/>
      <c r="EXL9" s="145"/>
      <c r="EXM9" s="145"/>
      <c r="EXN9" s="145"/>
      <c r="EXO9" s="145"/>
      <c r="EXP9" s="145"/>
      <c r="EXQ9" s="145"/>
      <c r="EXR9" s="145"/>
      <c r="EXS9" s="145"/>
      <c r="EXT9" s="145"/>
      <c r="EXU9" s="145"/>
      <c r="EXV9" s="145"/>
      <c r="EXW9" s="145"/>
      <c r="EXX9" s="145"/>
      <c r="EXY9" s="145"/>
      <c r="EXZ9" s="145"/>
      <c r="EYA9" s="145"/>
      <c r="EYB9" s="145"/>
      <c r="EYC9" s="145"/>
      <c r="EYD9" s="145"/>
      <c r="EYE9" s="145"/>
      <c r="EYF9" s="145"/>
      <c r="EYG9" s="145"/>
      <c r="EYH9" s="145"/>
      <c r="EYI9" s="145"/>
      <c r="EYJ9" s="145"/>
      <c r="EYK9" s="145"/>
      <c r="EYL9" s="145"/>
      <c r="EYM9" s="145"/>
      <c r="EYN9" s="145"/>
      <c r="EYO9" s="145"/>
      <c r="EYP9" s="145"/>
      <c r="EYQ9" s="145"/>
      <c r="EYR9" s="145"/>
      <c r="EYS9" s="145"/>
      <c r="EYT9" s="145"/>
      <c r="EYU9" s="145"/>
      <c r="EYV9" s="145"/>
      <c r="EYW9" s="145"/>
      <c r="EYX9" s="145"/>
      <c r="EYY9" s="145"/>
      <c r="EYZ9" s="145"/>
      <c r="EZA9" s="145"/>
      <c r="EZB9" s="145"/>
      <c r="EZC9" s="145"/>
      <c r="EZD9" s="145"/>
      <c r="EZE9" s="145"/>
      <c r="EZF9" s="145"/>
      <c r="EZG9" s="145"/>
      <c r="EZH9" s="145"/>
      <c r="EZI9" s="145"/>
      <c r="EZJ9" s="145"/>
      <c r="EZK9" s="145"/>
      <c r="EZL9" s="145"/>
      <c r="EZM9" s="145"/>
      <c r="EZN9" s="145"/>
      <c r="EZO9" s="145"/>
      <c r="EZP9" s="145"/>
      <c r="EZQ9" s="145"/>
      <c r="EZR9" s="145"/>
      <c r="EZS9" s="145"/>
      <c r="EZT9" s="145"/>
      <c r="EZU9" s="145"/>
      <c r="EZV9" s="145"/>
      <c r="EZW9" s="145"/>
      <c r="EZX9" s="145"/>
      <c r="EZY9" s="145"/>
      <c r="EZZ9" s="145"/>
      <c r="FAA9" s="145"/>
      <c r="FAB9" s="145"/>
      <c r="FAC9" s="145"/>
      <c r="FAD9" s="145"/>
      <c r="FAE9" s="145"/>
      <c r="FAF9" s="145"/>
      <c r="FAG9" s="145"/>
      <c r="FAH9" s="145"/>
      <c r="FAI9" s="145"/>
      <c r="FAJ9" s="145"/>
      <c r="FAK9" s="145"/>
      <c r="FAL9" s="145"/>
      <c r="FAM9" s="145"/>
      <c r="FAN9" s="145"/>
      <c r="FAO9" s="145"/>
      <c r="FAP9" s="145"/>
      <c r="FAQ9" s="145"/>
      <c r="FAR9" s="145"/>
      <c r="FAS9" s="145"/>
      <c r="FAT9" s="145"/>
      <c r="FAU9" s="145"/>
      <c r="FAV9" s="145"/>
      <c r="FAW9" s="145"/>
      <c r="FAX9" s="145"/>
      <c r="FAY9" s="145"/>
      <c r="FAZ9" s="145"/>
      <c r="FBA9" s="145"/>
      <c r="FBB9" s="145"/>
      <c r="FBC9" s="145"/>
      <c r="FBD9" s="145"/>
      <c r="FBE9" s="145"/>
      <c r="FBF9" s="145"/>
      <c r="FBG9" s="145"/>
      <c r="FBH9" s="145"/>
      <c r="FBI9" s="145"/>
      <c r="FBJ9" s="145"/>
      <c r="FBK9" s="145"/>
      <c r="FBL9" s="145"/>
      <c r="FBM9" s="145"/>
      <c r="FBN9" s="145"/>
      <c r="FBO9" s="145"/>
      <c r="FBP9" s="145"/>
      <c r="FBQ9" s="145"/>
      <c r="FBR9" s="145"/>
      <c r="FBS9" s="145"/>
      <c r="FBT9" s="145"/>
      <c r="FBU9" s="145"/>
      <c r="FBV9" s="145"/>
      <c r="FBW9" s="145"/>
      <c r="FBX9" s="145"/>
      <c r="FBY9" s="145"/>
      <c r="FBZ9" s="145"/>
      <c r="FCA9" s="145"/>
      <c r="FCB9" s="145"/>
      <c r="FCC9" s="145"/>
      <c r="FCD9" s="145"/>
      <c r="FCE9" s="145"/>
      <c r="FCF9" s="145"/>
      <c r="FCG9" s="145"/>
      <c r="FCH9" s="145"/>
      <c r="FCI9" s="145"/>
      <c r="FCJ9" s="145"/>
      <c r="FCK9" s="145"/>
      <c r="FCL9" s="145"/>
      <c r="FCM9" s="145"/>
      <c r="FCN9" s="145"/>
      <c r="FCO9" s="145"/>
      <c r="FCP9" s="145"/>
      <c r="FCQ9" s="145"/>
      <c r="FCR9" s="145"/>
      <c r="FCS9" s="145"/>
      <c r="FCT9" s="145"/>
      <c r="FCU9" s="145"/>
      <c r="FCV9" s="145"/>
      <c r="FCW9" s="145"/>
      <c r="FCX9" s="145"/>
      <c r="FCY9" s="145"/>
      <c r="FCZ9" s="145"/>
      <c r="FDA9" s="145"/>
      <c r="FDB9" s="145"/>
      <c r="FDC9" s="145"/>
      <c r="FDD9" s="145"/>
      <c r="FDE9" s="145"/>
      <c r="FDF9" s="145"/>
      <c r="FDG9" s="145"/>
      <c r="FDH9" s="145"/>
      <c r="FDI9" s="145"/>
      <c r="FDJ9" s="145"/>
      <c r="FDK9" s="145"/>
      <c r="FDL9" s="145"/>
      <c r="FDM9" s="145"/>
      <c r="FDN9" s="145"/>
      <c r="FDO9" s="145"/>
      <c r="FDP9" s="145"/>
      <c r="FDQ9" s="145"/>
      <c r="FDR9" s="145"/>
      <c r="FDS9" s="145"/>
      <c r="FDT9" s="145"/>
      <c r="FDU9" s="145"/>
      <c r="FDV9" s="145"/>
      <c r="FDW9" s="145"/>
      <c r="FDX9" s="145"/>
      <c r="FDY9" s="145"/>
      <c r="FDZ9" s="145"/>
      <c r="FEA9" s="145"/>
      <c r="FEB9" s="145"/>
      <c r="FEC9" s="145"/>
      <c r="FED9" s="145"/>
      <c r="FEE9" s="145"/>
      <c r="FEF9" s="145"/>
      <c r="FEG9" s="145"/>
      <c r="FEH9" s="145"/>
      <c r="FEI9" s="145"/>
      <c r="FEJ9" s="145"/>
      <c r="FEK9" s="145"/>
      <c r="FEL9" s="145"/>
      <c r="FEM9" s="145"/>
      <c r="FEN9" s="145"/>
      <c r="FEO9" s="145"/>
      <c r="FEP9" s="145"/>
      <c r="FEQ9" s="145"/>
      <c r="FER9" s="145"/>
      <c r="FES9" s="145"/>
      <c r="FET9" s="145"/>
      <c r="FEU9" s="145"/>
      <c r="FEV9" s="145"/>
      <c r="FEW9" s="145"/>
      <c r="FEX9" s="145"/>
      <c r="FEY9" s="145"/>
      <c r="FEZ9" s="145"/>
      <c r="FFA9" s="145"/>
      <c r="FFB9" s="145"/>
      <c r="FFC9" s="145"/>
      <c r="FFD9" s="145"/>
      <c r="FFE9" s="145"/>
      <c r="FFF9" s="145"/>
      <c r="FFG9" s="145"/>
      <c r="FFH9" s="145"/>
      <c r="FFI9" s="145"/>
      <c r="FFJ9" s="145"/>
      <c r="FFK9" s="145"/>
      <c r="FFL9" s="145"/>
      <c r="FFM9" s="145"/>
      <c r="FFN9" s="145"/>
      <c r="FFO9" s="145"/>
      <c r="FFP9" s="145"/>
      <c r="FFQ9" s="145"/>
      <c r="FFR9" s="145"/>
      <c r="FFS9" s="145"/>
      <c r="FFT9" s="145"/>
      <c r="FFU9" s="145"/>
      <c r="FFV9" s="145"/>
      <c r="FFW9" s="145"/>
      <c r="FFX9" s="145"/>
      <c r="FFY9" s="145"/>
      <c r="FFZ9" s="145"/>
      <c r="FGA9" s="145"/>
      <c r="FGB9" s="145"/>
      <c r="FGC9" s="145"/>
      <c r="FGD9" s="145"/>
      <c r="FGE9" s="145"/>
      <c r="FGF9" s="145"/>
      <c r="FGG9" s="145"/>
      <c r="FGH9" s="145"/>
      <c r="FGI9" s="145"/>
      <c r="FGJ9" s="145"/>
      <c r="FGK9" s="145"/>
      <c r="FGL9" s="145"/>
      <c r="FGM9" s="145"/>
      <c r="FGN9" s="145"/>
      <c r="FGO9" s="145"/>
      <c r="FGP9" s="145"/>
      <c r="FGQ9" s="145"/>
      <c r="FGR9" s="145"/>
      <c r="FGS9" s="145"/>
      <c r="FGT9" s="145"/>
      <c r="FGU9" s="145"/>
      <c r="FGV9" s="145"/>
      <c r="FGW9" s="145"/>
      <c r="FGX9" s="145"/>
      <c r="FGY9" s="145"/>
      <c r="FGZ9" s="145"/>
      <c r="FHA9" s="145"/>
      <c r="FHB9" s="145"/>
      <c r="FHC9" s="145"/>
      <c r="FHD9" s="145"/>
      <c r="FHE9" s="145"/>
      <c r="FHF9" s="145"/>
      <c r="FHG9" s="145"/>
      <c r="FHH9" s="145"/>
      <c r="FHI9" s="145"/>
      <c r="FHJ9" s="145"/>
      <c r="FHK9" s="145"/>
      <c r="FHL9" s="145"/>
      <c r="FHM9" s="145"/>
      <c r="FHN9" s="145"/>
      <c r="FHO9" s="145"/>
      <c r="FHP9" s="145"/>
      <c r="FHQ9" s="145"/>
      <c r="FHR9" s="145"/>
      <c r="FHS9" s="145"/>
      <c r="FHT9" s="145"/>
      <c r="FHU9" s="145"/>
      <c r="FHV9" s="145"/>
      <c r="FHW9" s="145"/>
      <c r="FHX9" s="145"/>
      <c r="FHY9" s="145"/>
      <c r="FHZ9" s="145"/>
      <c r="FIA9" s="145"/>
      <c r="FIB9" s="145"/>
      <c r="FIC9" s="145"/>
      <c r="FID9" s="145"/>
      <c r="FIE9" s="145"/>
      <c r="FIF9" s="145"/>
      <c r="FIG9" s="145"/>
      <c r="FIH9" s="145"/>
      <c r="FII9" s="145"/>
      <c r="FIJ9" s="145"/>
      <c r="FIK9" s="145"/>
      <c r="FIL9" s="145"/>
      <c r="FIM9" s="145"/>
      <c r="FIN9" s="145"/>
      <c r="FIO9" s="145"/>
      <c r="FIP9" s="145"/>
      <c r="FIQ9" s="145"/>
      <c r="FIR9" s="145"/>
      <c r="FIS9" s="145"/>
      <c r="FIT9" s="145"/>
      <c r="FIU9" s="145"/>
      <c r="FIV9" s="145"/>
      <c r="FIW9" s="145"/>
      <c r="FIX9" s="145"/>
      <c r="FIY9" s="145"/>
      <c r="FIZ9" s="145"/>
      <c r="FJA9" s="145"/>
      <c r="FJB9" s="145"/>
      <c r="FJC9" s="145"/>
      <c r="FJD9" s="145"/>
      <c r="FJE9" s="145"/>
      <c r="FJF9" s="145"/>
      <c r="FJG9" s="145"/>
      <c r="FJH9" s="145"/>
      <c r="FJI9" s="145"/>
      <c r="FJJ9" s="145"/>
      <c r="FJK9" s="145"/>
      <c r="FJL9" s="145"/>
      <c r="FJM9" s="145"/>
      <c r="FJN9" s="145"/>
      <c r="FJO9" s="145"/>
      <c r="FJP9" s="145"/>
      <c r="FJQ9" s="145"/>
      <c r="FJR9" s="145"/>
      <c r="FJS9" s="145"/>
      <c r="FJT9" s="145"/>
      <c r="FJU9" s="145"/>
      <c r="FJV9" s="145"/>
      <c r="FJW9" s="145"/>
      <c r="FJX9" s="145"/>
      <c r="FJY9" s="145"/>
      <c r="FJZ9" s="145"/>
      <c r="FKA9" s="145"/>
      <c r="FKB9" s="145"/>
      <c r="FKC9" s="145"/>
      <c r="FKD9" s="145"/>
      <c r="FKE9" s="145"/>
      <c r="FKF9" s="145"/>
      <c r="FKG9" s="145"/>
      <c r="FKH9" s="145"/>
      <c r="FKI9" s="145"/>
      <c r="FKJ9" s="145"/>
      <c r="FKK9" s="145"/>
      <c r="FKL9" s="145"/>
      <c r="FKM9" s="145"/>
      <c r="FKN9" s="145"/>
      <c r="FKO9" s="145"/>
      <c r="FKP9" s="145"/>
      <c r="FKQ9" s="145"/>
      <c r="FKR9" s="145"/>
      <c r="FKS9" s="145"/>
      <c r="FKT9" s="145"/>
      <c r="FKU9" s="145"/>
      <c r="FKV9" s="145"/>
      <c r="FKW9" s="145"/>
      <c r="FKX9" s="145"/>
      <c r="FKY9" s="145"/>
      <c r="FKZ9" s="145"/>
      <c r="FLA9" s="145"/>
      <c r="FLB9" s="145"/>
      <c r="FLC9" s="145"/>
      <c r="FLD9" s="145"/>
      <c r="FLE9" s="145"/>
      <c r="FLF9" s="145"/>
      <c r="FLG9" s="145"/>
      <c r="FLH9" s="145"/>
      <c r="FLI9" s="145"/>
      <c r="FLJ9" s="145"/>
      <c r="FLK9" s="145"/>
      <c r="FLL9" s="145"/>
      <c r="FLM9" s="145"/>
      <c r="FLN9" s="145"/>
      <c r="FLO9" s="145"/>
      <c r="FLP9" s="145"/>
      <c r="FLQ9" s="145"/>
      <c r="FLR9" s="145"/>
      <c r="FLS9" s="145"/>
      <c r="FLT9" s="145"/>
      <c r="FLU9" s="145"/>
      <c r="FLV9" s="145"/>
      <c r="FLW9" s="145"/>
      <c r="FLX9" s="145"/>
      <c r="FLY9" s="145"/>
      <c r="FLZ9" s="145"/>
      <c r="FMA9" s="145"/>
      <c r="FMB9" s="145"/>
      <c r="FMC9" s="145"/>
      <c r="FMD9" s="145"/>
      <c r="FME9" s="145"/>
      <c r="FMF9" s="145"/>
      <c r="FMG9" s="145"/>
      <c r="FMH9" s="145"/>
      <c r="FMI9" s="145"/>
      <c r="FMJ9" s="145"/>
      <c r="FMK9" s="145"/>
      <c r="FML9" s="145"/>
      <c r="FMM9" s="145"/>
      <c r="FMN9" s="145"/>
      <c r="FMO9" s="145"/>
      <c r="FMP9" s="145"/>
      <c r="FMQ9" s="145"/>
      <c r="FMR9" s="145"/>
      <c r="FMS9" s="145"/>
      <c r="FMT9" s="145"/>
      <c r="FMU9" s="145"/>
      <c r="FMV9" s="145"/>
      <c r="FMW9" s="145"/>
      <c r="FMX9" s="145"/>
      <c r="FMY9" s="145"/>
      <c r="FMZ9" s="145"/>
      <c r="FNA9" s="145"/>
      <c r="FNB9" s="145"/>
      <c r="FNC9" s="145"/>
      <c r="FND9" s="145"/>
      <c r="FNE9" s="145"/>
      <c r="FNF9" s="145"/>
      <c r="FNG9" s="145"/>
      <c r="FNH9" s="145"/>
      <c r="FNI9" s="145"/>
      <c r="FNJ9" s="145"/>
      <c r="FNK9" s="145"/>
      <c r="FNL9" s="145"/>
      <c r="FNM9" s="145"/>
      <c r="FNN9" s="145"/>
      <c r="FNO9" s="145"/>
      <c r="FNP9" s="145"/>
      <c r="FNQ9" s="145"/>
      <c r="FNR9" s="145"/>
      <c r="FNS9" s="145"/>
      <c r="FNT9" s="145"/>
      <c r="FNU9" s="145"/>
      <c r="FNV9" s="145"/>
      <c r="FNW9" s="145"/>
      <c r="FNX9" s="145"/>
      <c r="FNY9" s="145"/>
      <c r="FNZ9" s="145"/>
      <c r="FOA9" s="145"/>
      <c r="FOB9" s="145"/>
      <c r="FOC9" s="145"/>
      <c r="FOD9" s="145"/>
      <c r="FOE9" s="145"/>
      <c r="FOF9" s="145"/>
      <c r="FOG9" s="145"/>
      <c r="FOH9" s="145"/>
      <c r="FOI9" s="145"/>
      <c r="FOJ9" s="145"/>
      <c r="FOK9" s="145"/>
      <c r="FOL9" s="145"/>
      <c r="FOM9" s="145"/>
      <c r="FON9" s="145"/>
      <c r="FOO9" s="145"/>
      <c r="FOP9" s="145"/>
      <c r="FOQ9" s="145"/>
      <c r="FOR9" s="145"/>
      <c r="FOS9" s="145"/>
      <c r="FOT9" s="145"/>
      <c r="FOU9" s="145"/>
      <c r="FOV9" s="145"/>
      <c r="FOW9" s="145"/>
      <c r="FOX9" s="145"/>
      <c r="FOY9" s="145"/>
      <c r="FOZ9" s="145"/>
      <c r="FPA9" s="145"/>
      <c r="FPB9" s="145"/>
      <c r="FPC9" s="145"/>
      <c r="FPD9" s="145"/>
      <c r="FPE9" s="145"/>
      <c r="FPF9" s="145"/>
      <c r="FPG9" s="145"/>
      <c r="FPH9" s="145"/>
      <c r="FPI9" s="145"/>
      <c r="FPJ9" s="145"/>
      <c r="FPK9" s="145"/>
      <c r="FPL9" s="145"/>
      <c r="FPM9" s="145"/>
      <c r="FPN9" s="145"/>
      <c r="FPO9" s="145"/>
      <c r="FPP9" s="145"/>
      <c r="FPQ9" s="145"/>
      <c r="FPR9" s="145"/>
      <c r="FPS9" s="145"/>
      <c r="FPT9" s="145"/>
      <c r="FPU9" s="145"/>
      <c r="FPV9" s="145"/>
      <c r="FPW9" s="145"/>
      <c r="FPX9" s="145"/>
      <c r="FPY9" s="145"/>
      <c r="FPZ9" s="145"/>
      <c r="FQA9" s="145"/>
      <c r="FQB9" s="145"/>
      <c r="FQC9" s="145"/>
      <c r="FQD9" s="145"/>
      <c r="FQE9" s="145"/>
      <c r="FQF9" s="145"/>
      <c r="FQG9" s="145"/>
      <c r="FQH9" s="145"/>
      <c r="FQI9" s="145"/>
      <c r="FQJ9" s="145"/>
      <c r="FQK9" s="145"/>
      <c r="FQL9" s="145"/>
      <c r="FQM9" s="145"/>
      <c r="FQN9" s="145"/>
      <c r="FQO9" s="145"/>
      <c r="FQP9" s="145"/>
      <c r="FQQ9" s="145"/>
      <c r="FQR9" s="145"/>
      <c r="FQS9" s="145"/>
      <c r="FQT9" s="145"/>
      <c r="FQU9" s="145"/>
      <c r="FQV9" s="145"/>
      <c r="FQW9" s="145"/>
      <c r="FQX9" s="145"/>
      <c r="FQY9" s="145"/>
      <c r="FQZ9" s="145"/>
      <c r="FRA9" s="145"/>
      <c r="FRB9" s="145"/>
      <c r="FRC9" s="145"/>
      <c r="FRD9" s="145"/>
      <c r="FRE9" s="145"/>
      <c r="FRF9" s="145"/>
      <c r="FRG9" s="145"/>
      <c r="FRH9" s="145"/>
      <c r="FRI9" s="145"/>
      <c r="FRJ9" s="145"/>
      <c r="FRK9" s="145"/>
      <c r="FRL9" s="145"/>
      <c r="FRM9" s="145"/>
      <c r="FRN9" s="145"/>
      <c r="FRO9" s="145"/>
      <c r="FRP9" s="145"/>
      <c r="FRQ9" s="145"/>
      <c r="FRR9" s="145"/>
      <c r="FRS9" s="145"/>
      <c r="FRT9" s="145"/>
      <c r="FRU9" s="145"/>
      <c r="FRV9" s="145"/>
      <c r="FRW9" s="145"/>
      <c r="FRX9" s="145"/>
      <c r="FRY9" s="145"/>
      <c r="FRZ9" s="145"/>
      <c r="FSA9" s="145"/>
      <c r="FSB9" s="145"/>
      <c r="FSC9" s="145"/>
      <c r="FSD9" s="145"/>
      <c r="FSE9" s="145"/>
      <c r="FSF9" s="145"/>
      <c r="FSG9" s="145"/>
      <c r="FSH9" s="145"/>
      <c r="FSI9" s="145"/>
      <c r="FSJ9" s="145"/>
      <c r="FSK9" s="145"/>
      <c r="FSL9" s="145"/>
      <c r="FSM9" s="145"/>
      <c r="FSN9" s="145"/>
      <c r="FSO9" s="145"/>
      <c r="FSP9" s="145"/>
      <c r="FSQ9" s="145"/>
      <c r="FSR9" s="145"/>
      <c r="FSS9" s="145"/>
      <c r="FST9" s="145"/>
      <c r="FSU9" s="145"/>
      <c r="FSV9" s="145"/>
      <c r="FSW9" s="145"/>
      <c r="FSX9" s="145"/>
      <c r="FSY9" s="145"/>
      <c r="FSZ9" s="145"/>
      <c r="FTA9" s="145"/>
      <c r="FTB9" s="145"/>
      <c r="FTC9" s="145"/>
      <c r="FTD9" s="145"/>
      <c r="FTE9" s="145"/>
      <c r="FTF9" s="145"/>
      <c r="FTG9" s="145"/>
      <c r="FTH9" s="145"/>
      <c r="FTI9" s="145"/>
      <c r="FTJ9" s="145"/>
      <c r="FTK9" s="145"/>
      <c r="FTL9" s="145"/>
      <c r="FTM9" s="145"/>
      <c r="FTN9" s="145"/>
      <c r="FTO9" s="145"/>
      <c r="FTP9" s="145"/>
      <c r="FTQ9" s="145"/>
      <c r="FTR9" s="145"/>
      <c r="FTS9" s="145"/>
      <c r="FTT9" s="145"/>
      <c r="FTU9" s="145"/>
      <c r="FTV9" s="145"/>
      <c r="FTW9" s="145"/>
      <c r="FTX9" s="145"/>
      <c r="FTY9" s="145"/>
      <c r="FTZ9" s="145"/>
      <c r="FUA9" s="145"/>
      <c r="FUB9" s="145"/>
      <c r="FUC9" s="145"/>
      <c r="FUD9" s="145"/>
      <c r="FUE9" s="145"/>
      <c r="FUF9" s="145"/>
      <c r="FUG9" s="145"/>
      <c r="FUH9" s="145"/>
      <c r="FUI9" s="145"/>
      <c r="FUJ9" s="145"/>
      <c r="FUK9" s="145"/>
      <c r="FUL9" s="145"/>
      <c r="FUM9" s="145"/>
      <c r="FUN9" s="145"/>
      <c r="FUO9" s="145"/>
      <c r="FUP9" s="145"/>
      <c r="FUQ9" s="145"/>
      <c r="FUR9" s="145"/>
      <c r="FUS9" s="145"/>
      <c r="FUT9" s="145"/>
      <c r="FUU9" s="145"/>
      <c r="FUV9" s="145"/>
      <c r="FUW9" s="145"/>
      <c r="FUX9" s="145"/>
      <c r="FUY9" s="145"/>
      <c r="FUZ9" s="145"/>
      <c r="FVA9" s="145"/>
      <c r="FVB9" s="145"/>
      <c r="FVC9" s="145"/>
      <c r="FVD9" s="145"/>
      <c r="FVE9" s="145"/>
      <c r="FVF9" s="145"/>
      <c r="FVG9" s="145"/>
      <c r="FVH9" s="145"/>
      <c r="FVI9" s="145"/>
      <c r="FVJ9" s="145"/>
      <c r="FVK9" s="145"/>
      <c r="FVL9" s="145"/>
      <c r="FVM9" s="145"/>
      <c r="FVN9" s="145"/>
      <c r="FVO9" s="145"/>
      <c r="FVP9" s="145"/>
      <c r="FVQ9" s="145"/>
      <c r="FVR9" s="145"/>
      <c r="FVS9" s="145"/>
      <c r="FVT9" s="145"/>
      <c r="FVU9" s="145"/>
      <c r="FVV9" s="145"/>
      <c r="FVW9" s="145"/>
      <c r="FVX9" s="145"/>
      <c r="FVY9" s="145"/>
      <c r="FVZ9" s="145"/>
      <c r="FWA9" s="145"/>
      <c r="FWB9" s="145"/>
      <c r="FWC9" s="145"/>
      <c r="FWD9" s="145"/>
      <c r="FWE9" s="145"/>
      <c r="FWF9" s="145"/>
      <c r="FWG9" s="145"/>
      <c r="FWH9" s="145"/>
      <c r="FWI9" s="145"/>
      <c r="FWJ9" s="145"/>
      <c r="FWK9" s="145"/>
      <c r="FWL9" s="145"/>
      <c r="FWM9" s="145"/>
      <c r="FWN9" s="145"/>
      <c r="FWO9" s="145"/>
      <c r="FWP9" s="145"/>
      <c r="FWQ9" s="145"/>
      <c r="FWR9" s="145"/>
      <c r="FWS9" s="145"/>
      <c r="FWT9" s="145"/>
      <c r="FWU9" s="145"/>
      <c r="FWV9" s="145"/>
      <c r="FWW9" s="145"/>
      <c r="FWX9" s="145"/>
      <c r="FWY9" s="145"/>
      <c r="FWZ9" s="145"/>
      <c r="FXA9" s="145"/>
      <c r="FXB9" s="145"/>
      <c r="FXC9" s="145"/>
      <c r="FXD9" s="145"/>
      <c r="FXE9" s="145"/>
      <c r="FXF9" s="145"/>
      <c r="FXG9" s="145"/>
      <c r="FXH9" s="145"/>
      <c r="FXI9" s="145"/>
      <c r="FXJ9" s="145"/>
      <c r="FXK9" s="145"/>
      <c r="FXL9" s="145"/>
      <c r="FXM9" s="145"/>
      <c r="FXN9" s="145"/>
      <c r="FXO9" s="145"/>
      <c r="FXP9" s="145"/>
      <c r="FXQ9" s="145"/>
      <c r="FXR9" s="145"/>
      <c r="FXS9" s="145"/>
      <c r="FXT9" s="145"/>
      <c r="FXU9" s="145"/>
      <c r="FXV9" s="145"/>
      <c r="FXW9" s="145"/>
      <c r="FXX9" s="145"/>
      <c r="FXY9" s="145"/>
      <c r="FXZ9" s="145"/>
      <c r="FYA9" s="145"/>
      <c r="FYB9" s="145"/>
      <c r="FYC9" s="145"/>
      <c r="FYD9" s="145"/>
      <c r="FYE9" s="145"/>
      <c r="FYF9" s="145"/>
      <c r="FYG9" s="145"/>
      <c r="FYH9" s="145"/>
      <c r="FYI9" s="145"/>
      <c r="FYJ9" s="145"/>
      <c r="FYK9" s="145"/>
      <c r="FYL9" s="145"/>
      <c r="FYM9" s="145"/>
      <c r="FYN9" s="145"/>
      <c r="FYO9" s="145"/>
      <c r="FYP9" s="145"/>
      <c r="FYQ9" s="145"/>
      <c r="FYR9" s="145"/>
      <c r="FYS9" s="145"/>
      <c r="FYT9" s="145"/>
      <c r="FYU9" s="145"/>
      <c r="FYV9" s="145"/>
      <c r="FYW9" s="145"/>
      <c r="FYX9" s="145"/>
      <c r="FYY9" s="145"/>
      <c r="FYZ9" s="145"/>
      <c r="FZA9" s="145"/>
      <c r="FZB9" s="145"/>
      <c r="FZC9" s="145"/>
      <c r="FZD9" s="145"/>
      <c r="FZE9" s="145"/>
      <c r="FZF9" s="145"/>
      <c r="FZG9" s="145"/>
      <c r="FZH9" s="145"/>
      <c r="FZI9" s="145"/>
      <c r="FZJ9" s="145"/>
      <c r="FZK9" s="145"/>
      <c r="FZL9" s="145"/>
      <c r="FZM9" s="145"/>
      <c r="FZN9" s="145"/>
      <c r="FZO9" s="145"/>
      <c r="FZP9" s="145"/>
      <c r="FZQ9" s="145"/>
      <c r="FZR9" s="145"/>
      <c r="FZS9" s="145"/>
      <c r="FZT9" s="145"/>
      <c r="FZU9" s="145"/>
      <c r="FZV9" s="145"/>
      <c r="FZW9" s="145"/>
      <c r="FZX9" s="145"/>
      <c r="FZY9" s="145"/>
      <c r="FZZ9" s="145"/>
      <c r="GAA9" s="145"/>
      <c r="GAB9" s="145"/>
      <c r="GAC9" s="145"/>
      <c r="GAD9" s="145"/>
      <c r="GAE9" s="145"/>
      <c r="GAF9" s="145"/>
      <c r="GAG9" s="145"/>
      <c r="GAH9" s="145"/>
      <c r="GAI9" s="145"/>
      <c r="GAJ9" s="145"/>
      <c r="GAK9" s="145"/>
      <c r="GAL9" s="145"/>
      <c r="GAM9" s="145"/>
      <c r="GAN9" s="145"/>
      <c r="GAO9" s="145"/>
      <c r="GAP9" s="145"/>
      <c r="GAQ9" s="145"/>
      <c r="GAR9" s="145"/>
      <c r="GAS9" s="145"/>
      <c r="GAT9" s="145"/>
      <c r="GAU9" s="145"/>
      <c r="GAV9" s="145"/>
      <c r="GAW9" s="145"/>
      <c r="GAX9" s="145"/>
      <c r="GAY9" s="145"/>
      <c r="GAZ9" s="145"/>
      <c r="GBA9" s="145"/>
      <c r="GBB9" s="145"/>
      <c r="GBC9" s="145"/>
      <c r="GBD9" s="145"/>
      <c r="GBE9" s="145"/>
      <c r="GBF9" s="145"/>
      <c r="GBG9" s="145"/>
      <c r="GBH9" s="145"/>
      <c r="GBI9" s="145"/>
      <c r="GBJ9" s="145"/>
      <c r="GBK9" s="145"/>
      <c r="GBL9" s="145"/>
      <c r="GBM9" s="145"/>
      <c r="GBN9" s="145"/>
      <c r="GBO9" s="145"/>
      <c r="GBP9" s="145"/>
      <c r="GBQ9" s="145"/>
      <c r="GBR9" s="145"/>
      <c r="GBS9" s="145"/>
      <c r="GBT9" s="145"/>
      <c r="GBU9" s="145"/>
      <c r="GBV9" s="145"/>
      <c r="GBW9" s="145"/>
      <c r="GBX9" s="145"/>
      <c r="GBY9" s="145"/>
      <c r="GBZ9" s="145"/>
      <c r="GCA9" s="145"/>
      <c r="GCB9" s="145"/>
      <c r="GCC9" s="145"/>
      <c r="GCD9" s="145"/>
      <c r="GCE9" s="145"/>
      <c r="GCF9" s="145"/>
      <c r="GCG9" s="145"/>
      <c r="GCH9" s="145"/>
      <c r="GCI9" s="145"/>
      <c r="GCJ9" s="145"/>
      <c r="GCK9" s="145"/>
      <c r="GCL9" s="145"/>
      <c r="GCM9" s="145"/>
      <c r="GCN9" s="145"/>
      <c r="GCO9" s="145"/>
      <c r="GCP9" s="145"/>
      <c r="GCQ9" s="145"/>
      <c r="GCR9" s="145"/>
      <c r="GCS9" s="145"/>
      <c r="GCT9" s="145"/>
      <c r="GCU9" s="145"/>
      <c r="GCV9" s="145"/>
      <c r="GCW9" s="145"/>
      <c r="GCX9" s="145"/>
      <c r="GCY9" s="145"/>
      <c r="GCZ9" s="145"/>
      <c r="GDA9" s="145"/>
      <c r="GDB9" s="145"/>
      <c r="GDC9" s="145"/>
      <c r="GDD9" s="145"/>
      <c r="GDE9" s="145"/>
      <c r="GDF9" s="145"/>
      <c r="GDG9" s="145"/>
      <c r="GDH9" s="145"/>
      <c r="GDI9" s="145"/>
      <c r="GDJ9" s="145"/>
      <c r="GDK9" s="145"/>
      <c r="GDL9" s="145"/>
      <c r="GDM9" s="145"/>
      <c r="GDN9" s="145"/>
      <c r="GDO9" s="145"/>
      <c r="GDP9" s="145"/>
      <c r="GDQ9" s="145"/>
      <c r="GDR9" s="145"/>
      <c r="GDS9" s="145"/>
      <c r="GDT9" s="145"/>
      <c r="GDU9" s="145"/>
      <c r="GDV9" s="145"/>
      <c r="GDW9" s="145"/>
      <c r="GDX9" s="145"/>
      <c r="GDY9" s="145"/>
      <c r="GDZ9" s="145"/>
      <c r="GEA9" s="145"/>
      <c r="GEB9" s="145"/>
      <c r="GEC9" s="145"/>
      <c r="GED9" s="145"/>
      <c r="GEE9" s="145"/>
      <c r="GEF9" s="145"/>
      <c r="GEG9" s="145"/>
      <c r="GEH9" s="145"/>
      <c r="GEI9" s="145"/>
      <c r="GEJ9" s="145"/>
      <c r="GEK9" s="145"/>
      <c r="GEL9" s="145"/>
      <c r="GEM9" s="145"/>
      <c r="GEN9" s="145"/>
      <c r="GEO9" s="145"/>
      <c r="GEP9" s="145"/>
      <c r="GEQ9" s="145"/>
      <c r="GER9" s="145"/>
      <c r="GES9" s="145"/>
      <c r="GET9" s="145"/>
      <c r="GEU9" s="145"/>
      <c r="GEV9" s="145"/>
      <c r="GEW9" s="145"/>
      <c r="GEX9" s="145"/>
      <c r="GEY9" s="145"/>
      <c r="GEZ9" s="145"/>
      <c r="GFA9" s="145"/>
      <c r="GFB9" s="145"/>
      <c r="GFC9" s="145"/>
      <c r="GFD9" s="145"/>
      <c r="GFE9" s="145"/>
      <c r="GFF9" s="145"/>
      <c r="GFG9" s="145"/>
      <c r="GFH9" s="145"/>
      <c r="GFI9" s="145"/>
      <c r="GFJ9" s="145"/>
      <c r="GFK9" s="145"/>
      <c r="GFL9" s="145"/>
      <c r="GFM9" s="145"/>
      <c r="GFN9" s="145"/>
      <c r="GFO9" s="145"/>
      <c r="GFP9" s="145"/>
      <c r="GFQ9" s="145"/>
      <c r="GFR9" s="145"/>
      <c r="GFS9" s="145"/>
      <c r="GFT9" s="145"/>
      <c r="GFU9" s="145"/>
      <c r="GFV9" s="145"/>
      <c r="GFW9" s="145"/>
      <c r="GFX9" s="145"/>
      <c r="GFY9" s="145"/>
      <c r="GFZ9" s="145"/>
      <c r="GGA9" s="145"/>
      <c r="GGB9" s="145"/>
      <c r="GGC9" s="145"/>
      <c r="GGD9" s="145"/>
      <c r="GGE9" s="145"/>
      <c r="GGF9" s="145"/>
      <c r="GGG9" s="145"/>
      <c r="GGH9" s="145"/>
      <c r="GGI9" s="145"/>
      <c r="GGJ9" s="145"/>
      <c r="GGK9" s="145"/>
      <c r="GGL9" s="145"/>
      <c r="GGM9" s="145"/>
      <c r="GGN9" s="145"/>
      <c r="GGO9" s="145"/>
      <c r="GGP9" s="145"/>
      <c r="GGQ9" s="145"/>
      <c r="GGR9" s="145"/>
      <c r="GGS9" s="145"/>
      <c r="GGT9" s="145"/>
      <c r="GGU9" s="145"/>
      <c r="GGV9" s="145"/>
      <c r="GGW9" s="145"/>
      <c r="GGX9" s="145"/>
      <c r="GGY9" s="145"/>
      <c r="GGZ9" s="145"/>
      <c r="GHA9" s="145"/>
      <c r="GHB9" s="145"/>
      <c r="GHC9" s="145"/>
      <c r="GHD9" s="145"/>
      <c r="GHE9" s="145"/>
      <c r="GHF9" s="145"/>
      <c r="GHG9" s="145"/>
      <c r="GHH9" s="145"/>
      <c r="GHI9" s="145"/>
      <c r="GHJ9" s="145"/>
      <c r="GHK9" s="145"/>
      <c r="GHL9" s="145"/>
      <c r="GHM9" s="145"/>
      <c r="GHN9" s="145"/>
      <c r="GHO9" s="145"/>
      <c r="GHP9" s="145"/>
      <c r="GHQ9" s="145"/>
      <c r="GHR9" s="145"/>
      <c r="GHS9" s="145"/>
      <c r="GHT9" s="145"/>
      <c r="GHU9" s="145"/>
      <c r="GHV9" s="145"/>
      <c r="GHW9" s="145"/>
      <c r="GHX9" s="145"/>
      <c r="GHY9" s="145"/>
      <c r="GHZ9" s="145"/>
      <c r="GIA9" s="145"/>
      <c r="GIB9" s="145"/>
      <c r="GIC9" s="145"/>
      <c r="GID9" s="145"/>
      <c r="GIE9" s="145"/>
      <c r="GIF9" s="145"/>
      <c r="GIG9" s="145"/>
      <c r="GIH9" s="145"/>
      <c r="GII9" s="145"/>
      <c r="GIJ9" s="145"/>
      <c r="GIK9" s="145"/>
      <c r="GIL9" s="145"/>
      <c r="GIM9" s="145"/>
      <c r="GIN9" s="145"/>
      <c r="GIO9" s="145"/>
      <c r="GIP9" s="145"/>
      <c r="GIQ9" s="145"/>
      <c r="GIR9" s="145"/>
      <c r="GIS9" s="145"/>
      <c r="GIT9" s="145"/>
      <c r="GIU9" s="145"/>
      <c r="GIV9" s="145"/>
      <c r="GIW9" s="145"/>
      <c r="GIX9" s="145"/>
      <c r="GIY9" s="145"/>
      <c r="GIZ9" s="145"/>
      <c r="GJA9" s="145"/>
      <c r="GJB9" s="145"/>
      <c r="GJC9" s="145"/>
      <c r="GJD9" s="145"/>
      <c r="GJE9" s="145"/>
      <c r="GJF9" s="145"/>
      <c r="GJG9" s="145"/>
      <c r="GJH9" s="145"/>
      <c r="GJI9" s="145"/>
      <c r="GJJ9" s="145"/>
      <c r="GJK9" s="145"/>
      <c r="GJL9" s="145"/>
      <c r="GJM9" s="145"/>
      <c r="GJN9" s="145"/>
      <c r="GJO9" s="145"/>
      <c r="GJP9" s="145"/>
      <c r="GJQ9" s="145"/>
      <c r="GJR9" s="145"/>
      <c r="GJS9" s="145"/>
      <c r="GJT9" s="145"/>
      <c r="GJU9" s="145"/>
      <c r="GJV9" s="145"/>
      <c r="GJW9" s="145"/>
      <c r="GJX9" s="145"/>
      <c r="GJY9" s="145"/>
      <c r="GJZ9" s="145"/>
      <c r="GKA9" s="145"/>
      <c r="GKB9" s="145"/>
      <c r="GKC9" s="145"/>
      <c r="GKD9" s="145"/>
      <c r="GKE9" s="145"/>
      <c r="GKF9" s="145"/>
      <c r="GKG9" s="145"/>
      <c r="GKH9" s="145"/>
      <c r="GKI9" s="145"/>
      <c r="GKJ9" s="145"/>
      <c r="GKK9" s="145"/>
      <c r="GKL9" s="145"/>
      <c r="GKM9" s="145"/>
      <c r="GKN9" s="145"/>
      <c r="GKO9" s="145"/>
      <c r="GKP9" s="145"/>
      <c r="GKQ9" s="145"/>
      <c r="GKR9" s="145"/>
      <c r="GKS9" s="145"/>
      <c r="GKT9" s="145"/>
      <c r="GKU9" s="145"/>
      <c r="GKV9" s="145"/>
      <c r="GKW9" s="145"/>
      <c r="GKX9" s="145"/>
      <c r="GKY9" s="145"/>
      <c r="GKZ9" s="145"/>
      <c r="GLA9" s="145"/>
      <c r="GLB9" s="145"/>
      <c r="GLC9" s="145"/>
      <c r="GLD9" s="145"/>
      <c r="GLE9" s="145"/>
      <c r="GLF9" s="145"/>
      <c r="GLG9" s="145"/>
      <c r="GLH9" s="145"/>
      <c r="GLI9" s="145"/>
      <c r="GLJ9" s="145"/>
      <c r="GLK9" s="145"/>
      <c r="GLL9" s="145"/>
      <c r="GLM9" s="145"/>
      <c r="GLN9" s="145"/>
      <c r="GLO9" s="145"/>
      <c r="GLP9" s="145"/>
      <c r="GLQ9" s="145"/>
      <c r="GLR9" s="145"/>
      <c r="GLS9" s="145"/>
      <c r="GLT9" s="145"/>
      <c r="GLU9" s="145"/>
      <c r="GLV9" s="145"/>
      <c r="GLW9" s="145"/>
      <c r="GLX9" s="145"/>
      <c r="GLY9" s="145"/>
      <c r="GLZ9" s="145"/>
      <c r="GMA9" s="145"/>
      <c r="GMB9" s="145"/>
      <c r="GMC9" s="145"/>
      <c r="GMD9" s="145"/>
      <c r="GME9" s="145"/>
      <c r="GMF9" s="145"/>
      <c r="GMG9" s="145"/>
      <c r="GMH9" s="145"/>
      <c r="GMI9" s="145"/>
      <c r="GMJ9" s="145"/>
      <c r="GMK9" s="145"/>
      <c r="GML9" s="145"/>
      <c r="GMM9" s="145"/>
      <c r="GMN9" s="145"/>
      <c r="GMO9" s="145"/>
      <c r="GMP9" s="145"/>
      <c r="GMQ9" s="145"/>
      <c r="GMR9" s="145"/>
      <c r="GMS9" s="145"/>
      <c r="GMT9" s="145"/>
      <c r="GMU9" s="145"/>
      <c r="GMV9" s="145"/>
      <c r="GMW9" s="145"/>
      <c r="GMX9" s="145"/>
      <c r="GMY9" s="145"/>
      <c r="GMZ9" s="145"/>
      <c r="GNA9" s="145"/>
      <c r="GNB9" s="145"/>
      <c r="GNC9" s="145"/>
      <c r="GND9" s="145"/>
      <c r="GNE9" s="145"/>
      <c r="GNF9" s="145"/>
      <c r="GNG9" s="145"/>
      <c r="GNH9" s="145"/>
      <c r="GNI9" s="145"/>
      <c r="GNJ9" s="145"/>
      <c r="GNK9" s="145"/>
      <c r="GNL9" s="145"/>
      <c r="GNM9" s="145"/>
      <c r="GNN9" s="145"/>
      <c r="GNO9" s="145"/>
      <c r="GNP9" s="145"/>
      <c r="GNQ9" s="145"/>
      <c r="GNR9" s="145"/>
      <c r="GNS9" s="145"/>
      <c r="GNT9" s="145"/>
      <c r="GNU9" s="145"/>
      <c r="GNV9" s="145"/>
      <c r="GNW9" s="145"/>
      <c r="GNX9" s="145"/>
      <c r="GNY9" s="145"/>
      <c r="GNZ9" s="145"/>
      <c r="GOA9" s="145"/>
      <c r="GOB9" s="145"/>
      <c r="GOC9" s="145"/>
      <c r="GOD9" s="145"/>
      <c r="GOE9" s="145"/>
      <c r="GOF9" s="145"/>
      <c r="GOG9" s="145"/>
      <c r="GOH9" s="145"/>
      <c r="GOI9" s="145"/>
      <c r="GOJ9" s="145"/>
      <c r="GOK9" s="145"/>
      <c r="GOL9" s="145"/>
      <c r="GOM9" s="145"/>
      <c r="GON9" s="145"/>
      <c r="GOO9" s="145"/>
      <c r="GOP9" s="145"/>
      <c r="GOQ9" s="145"/>
      <c r="GOR9" s="145"/>
      <c r="GOS9" s="145"/>
      <c r="GOT9" s="145"/>
      <c r="GOU9" s="145"/>
      <c r="GOV9" s="145"/>
      <c r="GOW9" s="145"/>
      <c r="GOX9" s="145"/>
      <c r="GOY9" s="145"/>
      <c r="GOZ9" s="145"/>
      <c r="GPA9" s="145"/>
      <c r="GPB9" s="145"/>
      <c r="GPC9" s="145"/>
      <c r="GPD9" s="145"/>
      <c r="GPE9" s="145"/>
      <c r="GPF9" s="145"/>
      <c r="GPG9" s="145"/>
      <c r="GPH9" s="145"/>
      <c r="GPI9" s="145"/>
      <c r="GPJ9" s="145"/>
      <c r="GPK9" s="145"/>
      <c r="GPL9" s="145"/>
      <c r="GPM9" s="145"/>
      <c r="GPN9" s="145"/>
      <c r="GPO9" s="145"/>
      <c r="GPP9" s="145"/>
      <c r="GPQ9" s="145"/>
      <c r="GPR9" s="145"/>
      <c r="GPS9" s="145"/>
      <c r="GPT9" s="145"/>
      <c r="GPU9" s="145"/>
      <c r="GPV9" s="145"/>
      <c r="GPW9" s="145"/>
      <c r="GPX9" s="145"/>
      <c r="GPY9" s="145"/>
      <c r="GPZ9" s="145"/>
      <c r="GQA9" s="145"/>
      <c r="GQB9" s="145"/>
      <c r="GQC9" s="145"/>
      <c r="GQD9" s="145"/>
      <c r="GQE9" s="145"/>
      <c r="GQF9" s="145"/>
      <c r="GQG9" s="145"/>
      <c r="GQH9" s="145"/>
      <c r="GQI9" s="145"/>
      <c r="GQJ9" s="145"/>
      <c r="GQK9" s="145"/>
      <c r="GQL9" s="145"/>
      <c r="GQM9" s="145"/>
      <c r="GQN9" s="145"/>
      <c r="GQO9" s="145"/>
      <c r="GQP9" s="145"/>
      <c r="GQQ9" s="145"/>
      <c r="GQR9" s="145"/>
      <c r="GQS9" s="145"/>
      <c r="GQT9" s="145"/>
      <c r="GQU9" s="145"/>
      <c r="GQV9" s="145"/>
      <c r="GQW9" s="145"/>
      <c r="GQX9" s="145"/>
      <c r="GQY9" s="145"/>
      <c r="GQZ9" s="145"/>
      <c r="GRA9" s="145"/>
      <c r="GRB9" s="145"/>
      <c r="GRC9" s="145"/>
      <c r="GRD9" s="145"/>
      <c r="GRE9" s="145"/>
      <c r="GRF9" s="145"/>
      <c r="GRG9" s="145"/>
      <c r="GRH9" s="145"/>
      <c r="GRI9" s="145"/>
      <c r="GRJ9" s="145"/>
      <c r="GRK9" s="145"/>
      <c r="GRL9" s="145"/>
      <c r="GRM9" s="145"/>
      <c r="GRN9" s="145"/>
      <c r="GRO9" s="145"/>
      <c r="GRP9" s="145"/>
      <c r="GRQ9" s="145"/>
      <c r="GRR9" s="145"/>
      <c r="GRS9" s="145"/>
      <c r="GRT9" s="145"/>
      <c r="GRU9" s="145"/>
      <c r="GRV9" s="145"/>
      <c r="GRW9" s="145"/>
      <c r="GRX9" s="145"/>
      <c r="GRY9" s="145"/>
      <c r="GRZ9" s="145"/>
      <c r="GSA9" s="145"/>
      <c r="GSB9" s="145"/>
      <c r="GSC9" s="145"/>
      <c r="GSD9" s="145"/>
      <c r="GSE9" s="145"/>
      <c r="GSF9" s="145"/>
      <c r="GSG9" s="145"/>
      <c r="GSH9" s="145"/>
      <c r="GSI9" s="145"/>
      <c r="GSJ9" s="145"/>
      <c r="GSK9" s="145"/>
      <c r="GSL9" s="145"/>
      <c r="GSM9" s="145"/>
      <c r="GSN9" s="145"/>
      <c r="GSO9" s="145"/>
      <c r="GSP9" s="145"/>
      <c r="GSQ9" s="145"/>
      <c r="GSR9" s="145"/>
      <c r="GSS9" s="145"/>
      <c r="GST9" s="145"/>
      <c r="GSU9" s="145"/>
      <c r="GSV9" s="145"/>
      <c r="GSW9" s="145"/>
      <c r="GSX9" s="145"/>
      <c r="GSY9" s="145"/>
      <c r="GSZ9" s="145"/>
      <c r="GTA9" s="145"/>
      <c r="GTB9" s="145"/>
      <c r="GTC9" s="145"/>
      <c r="GTD9" s="145"/>
      <c r="GTE9" s="145"/>
      <c r="GTF9" s="145"/>
      <c r="GTG9" s="145"/>
      <c r="GTH9" s="145"/>
      <c r="GTI9" s="145"/>
      <c r="GTJ9" s="145"/>
      <c r="GTK9" s="145"/>
      <c r="GTL9" s="145"/>
      <c r="GTM9" s="145"/>
      <c r="GTN9" s="145"/>
      <c r="GTO9" s="145"/>
      <c r="GTP9" s="145"/>
      <c r="GTQ9" s="145"/>
      <c r="GTR9" s="145"/>
      <c r="GTS9" s="145"/>
      <c r="GTT9" s="145"/>
      <c r="GTU9" s="145"/>
      <c r="GTV9" s="145"/>
      <c r="GTW9" s="145"/>
      <c r="GTX9" s="145"/>
      <c r="GTY9" s="145"/>
      <c r="GTZ9" s="145"/>
      <c r="GUA9" s="145"/>
      <c r="GUB9" s="145"/>
      <c r="GUC9" s="145"/>
      <c r="GUD9" s="145"/>
      <c r="GUE9" s="145"/>
      <c r="GUF9" s="145"/>
      <c r="GUG9" s="145"/>
      <c r="GUH9" s="145"/>
      <c r="GUI9" s="145"/>
      <c r="GUJ9" s="145"/>
      <c r="GUK9" s="145"/>
      <c r="GUL9" s="145"/>
      <c r="GUM9" s="145"/>
      <c r="GUN9" s="145"/>
      <c r="GUO9" s="145"/>
      <c r="GUP9" s="145"/>
      <c r="GUQ9" s="145"/>
      <c r="GUR9" s="145"/>
      <c r="GUS9" s="145"/>
      <c r="GUT9" s="145"/>
      <c r="GUU9" s="145"/>
      <c r="GUV9" s="145"/>
      <c r="GUW9" s="145"/>
      <c r="GUX9" s="145"/>
      <c r="GUY9" s="145"/>
      <c r="GUZ9" s="145"/>
      <c r="GVA9" s="145"/>
      <c r="GVB9" s="145"/>
      <c r="GVC9" s="145"/>
      <c r="GVD9" s="145"/>
      <c r="GVE9" s="145"/>
      <c r="GVF9" s="145"/>
      <c r="GVG9" s="145"/>
      <c r="GVH9" s="145"/>
      <c r="GVI9" s="145"/>
      <c r="GVJ9" s="145"/>
      <c r="GVK9" s="145"/>
      <c r="GVL9" s="145"/>
      <c r="GVM9" s="145"/>
      <c r="GVN9" s="145"/>
      <c r="GVO9" s="145"/>
      <c r="GVP9" s="145"/>
      <c r="GVQ9" s="145"/>
      <c r="GVR9" s="145"/>
      <c r="GVS9" s="145"/>
      <c r="GVT9" s="145"/>
      <c r="GVU9" s="145"/>
      <c r="GVV9" s="145"/>
      <c r="GVW9" s="145"/>
      <c r="GVX9" s="145"/>
      <c r="GVY9" s="145"/>
      <c r="GVZ9" s="145"/>
      <c r="GWA9" s="145"/>
      <c r="GWB9" s="145"/>
      <c r="GWC9" s="145"/>
      <c r="GWD9" s="145"/>
      <c r="GWE9" s="145"/>
      <c r="GWF9" s="145"/>
      <c r="GWG9" s="145"/>
      <c r="GWH9" s="145"/>
      <c r="GWI9" s="145"/>
      <c r="GWJ9" s="145"/>
      <c r="GWK9" s="145"/>
      <c r="GWL9" s="145"/>
      <c r="GWM9" s="145"/>
      <c r="GWN9" s="145"/>
      <c r="GWO9" s="145"/>
      <c r="GWP9" s="145"/>
      <c r="GWQ9" s="145"/>
      <c r="GWR9" s="145"/>
      <c r="GWS9" s="145"/>
      <c r="GWT9" s="145"/>
      <c r="GWU9" s="145"/>
      <c r="GWV9" s="145"/>
      <c r="GWW9" s="145"/>
      <c r="GWX9" s="145"/>
      <c r="GWY9" s="145"/>
      <c r="GWZ9" s="145"/>
      <c r="GXA9" s="145"/>
      <c r="GXB9" s="145"/>
      <c r="GXC9" s="145"/>
      <c r="GXD9" s="145"/>
      <c r="GXE9" s="145"/>
      <c r="GXF9" s="145"/>
      <c r="GXG9" s="145"/>
      <c r="GXH9" s="145"/>
      <c r="GXI9" s="145"/>
      <c r="GXJ9" s="145"/>
      <c r="GXK9" s="145"/>
      <c r="GXL9" s="145"/>
      <c r="GXM9" s="145"/>
      <c r="GXN9" s="145"/>
      <c r="GXO9" s="145"/>
      <c r="GXP9" s="145"/>
      <c r="GXQ9" s="145"/>
      <c r="GXR9" s="145"/>
      <c r="GXS9" s="145"/>
      <c r="GXT9" s="145"/>
      <c r="GXU9" s="145"/>
      <c r="GXV9" s="145"/>
      <c r="GXW9" s="145"/>
      <c r="GXX9" s="145"/>
      <c r="GXY9" s="145"/>
      <c r="GXZ9" s="145"/>
      <c r="GYA9" s="145"/>
      <c r="GYB9" s="145"/>
      <c r="GYC9" s="145"/>
      <c r="GYD9" s="145"/>
      <c r="GYE9" s="145"/>
      <c r="GYF9" s="145"/>
      <c r="GYG9" s="145"/>
      <c r="GYH9" s="145"/>
      <c r="GYI9" s="145"/>
      <c r="GYJ9" s="145"/>
      <c r="GYK9" s="145"/>
      <c r="GYL9" s="145"/>
      <c r="GYM9" s="145"/>
      <c r="GYN9" s="145"/>
      <c r="GYO9" s="145"/>
      <c r="GYP9" s="145"/>
      <c r="GYQ9" s="145"/>
      <c r="GYR9" s="145"/>
      <c r="GYS9" s="145"/>
      <c r="GYT9" s="145"/>
      <c r="GYU9" s="145"/>
      <c r="GYV9" s="145"/>
      <c r="GYW9" s="145"/>
      <c r="GYX9" s="145"/>
      <c r="GYY9" s="145"/>
      <c r="GYZ9" s="145"/>
      <c r="GZA9" s="145"/>
      <c r="GZB9" s="145"/>
      <c r="GZC9" s="145"/>
      <c r="GZD9" s="145"/>
      <c r="GZE9" s="145"/>
      <c r="GZF9" s="145"/>
      <c r="GZG9" s="145"/>
      <c r="GZH9" s="145"/>
      <c r="GZI9" s="145"/>
      <c r="GZJ9" s="145"/>
      <c r="GZK9" s="145"/>
      <c r="GZL9" s="145"/>
      <c r="GZM9" s="145"/>
      <c r="GZN9" s="145"/>
      <c r="GZO9" s="145"/>
      <c r="GZP9" s="145"/>
      <c r="GZQ9" s="145"/>
      <c r="GZR9" s="145"/>
      <c r="GZS9" s="145"/>
      <c r="GZT9" s="145"/>
      <c r="GZU9" s="145"/>
      <c r="GZV9" s="145"/>
      <c r="GZW9" s="145"/>
      <c r="GZX9" s="145"/>
      <c r="GZY9" s="145"/>
      <c r="GZZ9" s="145"/>
      <c r="HAA9" s="145"/>
      <c r="HAB9" s="145"/>
      <c r="HAC9" s="145"/>
      <c r="HAD9" s="145"/>
      <c r="HAE9" s="145"/>
      <c r="HAF9" s="145"/>
      <c r="HAG9" s="145"/>
      <c r="HAH9" s="145"/>
      <c r="HAI9" s="145"/>
      <c r="HAJ9" s="145"/>
      <c r="HAK9" s="145"/>
      <c r="HAL9" s="145"/>
      <c r="HAM9" s="145"/>
      <c r="HAN9" s="145"/>
      <c r="HAO9" s="145"/>
      <c r="HAP9" s="145"/>
      <c r="HAQ9" s="145"/>
      <c r="HAR9" s="145"/>
      <c r="HAS9" s="145"/>
      <c r="HAT9" s="145"/>
      <c r="HAU9" s="145"/>
      <c r="HAV9" s="145"/>
      <c r="HAW9" s="145"/>
      <c r="HAX9" s="145"/>
      <c r="HAY9" s="145"/>
      <c r="HAZ9" s="145"/>
      <c r="HBA9" s="145"/>
      <c r="HBB9" s="145"/>
      <c r="HBC9" s="145"/>
      <c r="HBD9" s="145"/>
      <c r="HBE9" s="145"/>
      <c r="HBF9" s="145"/>
      <c r="HBG9" s="145"/>
      <c r="HBH9" s="145"/>
      <c r="HBI9" s="145"/>
      <c r="HBJ9" s="145"/>
      <c r="HBK9" s="145"/>
      <c r="HBL9" s="145"/>
      <c r="HBM9" s="145"/>
      <c r="HBN9" s="145"/>
      <c r="HBO9" s="145"/>
      <c r="HBP9" s="145"/>
      <c r="HBQ9" s="145"/>
      <c r="HBR9" s="145"/>
      <c r="HBS9" s="145"/>
      <c r="HBT9" s="145"/>
      <c r="HBU9" s="145"/>
      <c r="HBV9" s="145"/>
      <c r="HBW9" s="145"/>
      <c r="HBX9" s="145"/>
      <c r="HBY9" s="145"/>
      <c r="HBZ9" s="145"/>
      <c r="HCA9" s="145"/>
      <c r="HCB9" s="145"/>
      <c r="HCC9" s="145"/>
      <c r="HCD9" s="145"/>
      <c r="HCE9" s="145"/>
      <c r="HCF9" s="145"/>
      <c r="HCG9" s="145"/>
      <c r="HCH9" s="145"/>
      <c r="HCI9" s="145"/>
      <c r="HCJ9" s="145"/>
      <c r="HCK9" s="145"/>
      <c r="HCL9" s="145"/>
      <c r="HCM9" s="145"/>
      <c r="HCN9" s="145"/>
      <c r="HCO9" s="145"/>
      <c r="HCP9" s="145"/>
      <c r="HCQ9" s="145"/>
      <c r="HCR9" s="145"/>
      <c r="HCS9" s="145"/>
      <c r="HCT9" s="145"/>
      <c r="HCU9" s="145"/>
      <c r="HCV9" s="145"/>
      <c r="HCW9" s="145"/>
      <c r="HCX9" s="145"/>
      <c r="HCY9" s="145"/>
      <c r="HCZ9" s="145"/>
      <c r="HDA9" s="145"/>
      <c r="HDB9" s="145"/>
      <c r="HDC9" s="145"/>
      <c r="HDD9" s="145"/>
      <c r="HDE9" s="145"/>
      <c r="HDF9" s="145"/>
      <c r="HDG9" s="145"/>
      <c r="HDH9" s="145"/>
      <c r="HDI9" s="145"/>
      <c r="HDJ9" s="145"/>
      <c r="HDK9" s="145"/>
      <c r="HDL9" s="145"/>
      <c r="HDM9" s="145"/>
      <c r="HDN9" s="145"/>
      <c r="HDO9" s="145"/>
      <c r="HDP9" s="145"/>
      <c r="HDQ9" s="145"/>
      <c r="HDR9" s="145"/>
      <c r="HDS9" s="145"/>
      <c r="HDT9" s="145"/>
      <c r="HDU9" s="145"/>
      <c r="HDV9" s="145"/>
      <c r="HDW9" s="145"/>
      <c r="HDX9" s="145"/>
      <c r="HDY9" s="145"/>
      <c r="HDZ9" s="145"/>
      <c r="HEA9" s="145"/>
      <c r="HEB9" s="145"/>
      <c r="HEC9" s="145"/>
      <c r="HED9" s="145"/>
      <c r="HEE9" s="145"/>
      <c r="HEF9" s="145"/>
      <c r="HEG9" s="145"/>
      <c r="HEH9" s="145"/>
      <c r="HEI9" s="145"/>
      <c r="HEJ9" s="145"/>
      <c r="HEK9" s="145"/>
      <c r="HEL9" s="145"/>
      <c r="HEM9" s="145"/>
      <c r="HEN9" s="145"/>
      <c r="HEO9" s="145"/>
      <c r="HEP9" s="145"/>
      <c r="HEQ9" s="145"/>
      <c r="HER9" s="145"/>
      <c r="HES9" s="145"/>
      <c r="HET9" s="145"/>
      <c r="HEU9" s="145"/>
      <c r="HEV9" s="145"/>
      <c r="HEW9" s="145"/>
      <c r="HEX9" s="145"/>
      <c r="HEY9" s="145"/>
      <c r="HEZ9" s="145"/>
      <c r="HFA9" s="145"/>
      <c r="HFB9" s="145"/>
      <c r="HFC9" s="145"/>
      <c r="HFD9" s="145"/>
      <c r="HFE9" s="145"/>
      <c r="HFF9" s="145"/>
      <c r="HFG9" s="145"/>
      <c r="HFH9" s="145"/>
      <c r="HFI9" s="145"/>
      <c r="HFJ9" s="145"/>
      <c r="HFK9" s="145"/>
      <c r="HFL9" s="145"/>
      <c r="HFM9" s="145"/>
      <c r="HFN9" s="145"/>
      <c r="HFO9" s="145"/>
      <c r="HFP9" s="145"/>
      <c r="HFQ9" s="145"/>
      <c r="HFR9" s="145"/>
      <c r="HFS9" s="145"/>
      <c r="HFT9" s="145"/>
      <c r="HFU9" s="145"/>
      <c r="HFV9" s="145"/>
      <c r="HFW9" s="145"/>
      <c r="HFX9" s="145"/>
      <c r="HFY9" s="145"/>
      <c r="HFZ9" s="145"/>
      <c r="HGA9" s="145"/>
      <c r="HGB9" s="145"/>
      <c r="HGC9" s="145"/>
      <c r="HGD9" s="145"/>
      <c r="HGE9" s="145"/>
      <c r="HGF9" s="145"/>
      <c r="HGG9" s="145"/>
      <c r="HGH9" s="145"/>
      <c r="HGI9" s="145"/>
      <c r="HGJ9" s="145"/>
      <c r="HGK9" s="145"/>
      <c r="HGL9" s="145"/>
      <c r="HGM9" s="145"/>
      <c r="HGN9" s="145"/>
      <c r="HGO9" s="145"/>
      <c r="HGP9" s="145"/>
      <c r="HGQ9" s="145"/>
      <c r="HGR9" s="145"/>
      <c r="HGS9" s="145"/>
      <c r="HGT9" s="145"/>
      <c r="HGU9" s="145"/>
      <c r="HGV9" s="145"/>
      <c r="HGW9" s="145"/>
      <c r="HGX9" s="145"/>
      <c r="HGY9" s="145"/>
      <c r="HGZ9" s="145"/>
      <c r="HHA9" s="145"/>
      <c r="HHB9" s="145"/>
      <c r="HHC9" s="145"/>
      <c r="HHD9" s="145"/>
      <c r="HHE9" s="145"/>
      <c r="HHF9" s="145"/>
      <c r="HHG9" s="145"/>
      <c r="HHH9" s="145"/>
      <c r="HHI9" s="145"/>
      <c r="HHJ9" s="145"/>
      <c r="HHK9" s="145"/>
      <c r="HHL9" s="145"/>
      <c r="HHM9" s="145"/>
      <c r="HHN9" s="145"/>
      <c r="HHO9" s="145"/>
      <c r="HHP9" s="145"/>
      <c r="HHQ9" s="145"/>
      <c r="HHR9" s="145"/>
      <c r="HHS9" s="145"/>
      <c r="HHT9" s="145"/>
      <c r="HHU9" s="145"/>
      <c r="HHV9" s="145"/>
      <c r="HHW9" s="145"/>
      <c r="HHX9" s="145"/>
      <c r="HHY9" s="145"/>
      <c r="HHZ9" s="145"/>
      <c r="HIA9" s="145"/>
      <c r="HIB9" s="145"/>
      <c r="HIC9" s="145"/>
      <c r="HID9" s="145"/>
      <c r="HIE9" s="145"/>
      <c r="HIF9" s="145"/>
      <c r="HIG9" s="145"/>
      <c r="HIH9" s="145"/>
      <c r="HII9" s="145"/>
      <c r="HIJ9" s="145"/>
      <c r="HIK9" s="145"/>
      <c r="HIL9" s="145"/>
      <c r="HIM9" s="145"/>
      <c r="HIN9" s="145"/>
      <c r="HIO9" s="145"/>
      <c r="HIP9" s="145"/>
      <c r="HIQ9" s="145"/>
      <c r="HIR9" s="145"/>
      <c r="HIS9" s="145"/>
      <c r="HIT9" s="145"/>
      <c r="HIU9" s="145"/>
      <c r="HIV9" s="145"/>
      <c r="HIW9" s="145"/>
      <c r="HIX9" s="145"/>
      <c r="HIY9" s="145"/>
      <c r="HIZ9" s="145"/>
      <c r="HJA9" s="145"/>
      <c r="HJB9" s="145"/>
      <c r="HJC9" s="145"/>
      <c r="HJD9" s="145"/>
      <c r="HJE9" s="145"/>
      <c r="HJF9" s="145"/>
      <c r="HJG9" s="145"/>
      <c r="HJH9" s="145"/>
      <c r="HJI9" s="145"/>
      <c r="HJJ9" s="145"/>
      <c r="HJK9" s="145"/>
      <c r="HJL9" s="145"/>
      <c r="HJM9" s="145"/>
      <c r="HJN9" s="145"/>
      <c r="HJO9" s="145"/>
      <c r="HJP9" s="145"/>
      <c r="HJQ9" s="145"/>
      <c r="HJR9" s="145"/>
      <c r="HJS9" s="145"/>
      <c r="HJT9" s="145"/>
      <c r="HJU9" s="145"/>
      <c r="HJV9" s="145"/>
      <c r="HJW9" s="145"/>
      <c r="HJX9" s="145"/>
      <c r="HJY9" s="145"/>
      <c r="HJZ9" s="145"/>
      <c r="HKA9" s="145"/>
      <c r="HKB9" s="145"/>
      <c r="HKC9" s="145"/>
      <c r="HKD9" s="145"/>
      <c r="HKE9" s="145"/>
      <c r="HKF9" s="145"/>
      <c r="HKG9" s="145"/>
      <c r="HKH9" s="145"/>
      <c r="HKI9" s="145"/>
      <c r="HKJ9" s="145"/>
      <c r="HKK9" s="145"/>
      <c r="HKL9" s="145"/>
      <c r="HKM9" s="145"/>
      <c r="HKN9" s="145"/>
      <c r="HKO9" s="145"/>
      <c r="HKP9" s="145"/>
      <c r="HKQ9" s="145"/>
      <c r="HKR9" s="145"/>
      <c r="HKS9" s="145"/>
      <c r="HKT9" s="145"/>
      <c r="HKU9" s="145"/>
      <c r="HKV9" s="145"/>
      <c r="HKW9" s="145"/>
      <c r="HKX9" s="145"/>
      <c r="HKY9" s="145"/>
      <c r="HKZ9" s="145"/>
      <c r="HLA9" s="145"/>
      <c r="HLB9" s="145"/>
      <c r="HLC9" s="145"/>
      <c r="HLD9" s="145"/>
      <c r="HLE9" s="145"/>
      <c r="HLF9" s="145"/>
      <c r="HLG9" s="145"/>
      <c r="HLH9" s="145"/>
      <c r="HLI9" s="145"/>
      <c r="HLJ9" s="145"/>
      <c r="HLK9" s="145"/>
      <c r="HLL9" s="145"/>
      <c r="HLM9" s="145"/>
      <c r="HLN9" s="145"/>
      <c r="HLO9" s="145"/>
      <c r="HLP9" s="145"/>
      <c r="HLQ9" s="145"/>
      <c r="HLR9" s="145"/>
      <c r="HLS9" s="145"/>
      <c r="HLT9" s="145"/>
      <c r="HLU9" s="145"/>
      <c r="HLV9" s="145"/>
      <c r="HLW9" s="145"/>
      <c r="HLX9" s="145"/>
      <c r="HLY9" s="145"/>
      <c r="HLZ9" s="145"/>
      <c r="HMA9" s="145"/>
      <c r="HMB9" s="145"/>
      <c r="HMC9" s="145"/>
      <c r="HMD9" s="145"/>
      <c r="HME9" s="145"/>
      <c r="HMF9" s="145"/>
      <c r="HMG9" s="145"/>
      <c r="HMH9" s="145"/>
      <c r="HMI9" s="145"/>
      <c r="HMJ9" s="145"/>
      <c r="HMK9" s="145"/>
      <c r="HML9" s="145"/>
      <c r="HMM9" s="145"/>
      <c r="HMN9" s="145"/>
      <c r="HMO9" s="145"/>
      <c r="HMP9" s="145"/>
      <c r="HMQ9" s="145"/>
      <c r="HMR9" s="145"/>
      <c r="HMS9" s="145"/>
      <c r="HMT9" s="145"/>
      <c r="HMU9" s="145"/>
      <c r="HMV9" s="145"/>
      <c r="HMW9" s="145"/>
      <c r="HMX9" s="145"/>
      <c r="HMY9" s="145"/>
      <c r="HMZ9" s="145"/>
      <c r="HNA9" s="145"/>
      <c r="HNB9" s="145"/>
      <c r="HNC9" s="145"/>
      <c r="HND9" s="145"/>
      <c r="HNE9" s="145"/>
      <c r="HNF9" s="145"/>
      <c r="HNG9" s="145"/>
      <c r="HNH9" s="145"/>
      <c r="HNI9" s="145"/>
      <c r="HNJ9" s="145"/>
      <c r="HNK9" s="145"/>
      <c r="HNL9" s="145"/>
      <c r="HNM9" s="145"/>
      <c r="HNN9" s="145"/>
      <c r="HNO9" s="145"/>
      <c r="HNP9" s="145"/>
      <c r="HNQ9" s="145"/>
      <c r="HNR9" s="145"/>
      <c r="HNS9" s="145"/>
      <c r="HNT9" s="145"/>
      <c r="HNU9" s="145"/>
      <c r="HNV9" s="145"/>
      <c r="HNW9" s="145"/>
      <c r="HNX9" s="145"/>
      <c r="HNY9" s="145"/>
      <c r="HNZ9" s="145"/>
      <c r="HOA9" s="145"/>
      <c r="HOB9" s="145"/>
      <c r="HOC9" s="145"/>
      <c r="HOD9" s="145"/>
      <c r="HOE9" s="145"/>
      <c r="HOF9" s="145"/>
      <c r="HOG9" s="145"/>
      <c r="HOH9" s="145"/>
      <c r="HOI9" s="145"/>
      <c r="HOJ9" s="145"/>
      <c r="HOK9" s="145"/>
      <c r="HOL9" s="145"/>
      <c r="HOM9" s="145"/>
      <c r="HON9" s="145"/>
      <c r="HOO9" s="145"/>
      <c r="HOP9" s="145"/>
      <c r="HOQ9" s="145"/>
      <c r="HOR9" s="145"/>
      <c r="HOS9" s="145"/>
      <c r="HOT9" s="145"/>
      <c r="HOU9" s="145"/>
      <c r="HOV9" s="145"/>
      <c r="HOW9" s="145"/>
      <c r="HOX9" s="145"/>
      <c r="HOY9" s="145"/>
      <c r="HOZ9" s="145"/>
      <c r="HPA9" s="145"/>
      <c r="HPB9" s="145"/>
      <c r="HPC9" s="145"/>
      <c r="HPD9" s="145"/>
      <c r="HPE9" s="145"/>
      <c r="HPF9" s="145"/>
      <c r="HPG9" s="145"/>
      <c r="HPH9" s="145"/>
      <c r="HPI9" s="145"/>
      <c r="HPJ9" s="145"/>
      <c r="HPK9" s="145"/>
      <c r="HPL9" s="145"/>
      <c r="HPM9" s="145"/>
      <c r="HPN9" s="145"/>
      <c r="HPO9" s="145"/>
      <c r="HPP9" s="145"/>
      <c r="HPQ9" s="145"/>
      <c r="HPR9" s="145"/>
      <c r="HPS9" s="145"/>
      <c r="HPT9" s="145"/>
      <c r="HPU9" s="145"/>
      <c r="HPV9" s="145"/>
      <c r="HPW9" s="145"/>
      <c r="HPX9" s="145"/>
      <c r="HPY9" s="145"/>
      <c r="HPZ9" s="145"/>
      <c r="HQA9" s="145"/>
      <c r="HQB9" s="145"/>
      <c r="HQC9" s="145"/>
      <c r="HQD9" s="145"/>
      <c r="HQE9" s="145"/>
      <c r="HQF9" s="145"/>
      <c r="HQG9" s="145"/>
      <c r="HQH9" s="145"/>
      <c r="HQI9" s="145"/>
      <c r="HQJ9" s="145"/>
      <c r="HQK9" s="145"/>
      <c r="HQL9" s="145"/>
      <c r="HQM9" s="145"/>
      <c r="HQN9" s="145"/>
      <c r="HQO9" s="145"/>
      <c r="HQP9" s="145"/>
      <c r="HQQ9" s="145"/>
      <c r="HQR9" s="145"/>
      <c r="HQS9" s="145"/>
      <c r="HQT9" s="145"/>
      <c r="HQU9" s="145"/>
      <c r="HQV9" s="145"/>
      <c r="HQW9" s="145"/>
      <c r="HQX9" s="145"/>
      <c r="HQY9" s="145"/>
      <c r="HQZ9" s="145"/>
      <c r="HRA9" s="145"/>
      <c r="HRB9" s="145"/>
      <c r="HRC9" s="145"/>
      <c r="HRD9" s="145"/>
      <c r="HRE9" s="145"/>
      <c r="HRF9" s="145"/>
      <c r="HRG9" s="145"/>
      <c r="HRH9" s="145"/>
      <c r="HRI9" s="145"/>
      <c r="HRJ9" s="145"/>
      <c r="HRK9" s="145"/>
      <c r="HRL9" s="145"/>
      <c r="HRM9" s="145"/>
      <c r="HRN9" s="145"/>
      <c r="HRO9" s="145"/>
      <c r="HRP9" s="145"/>
      <c r="HRQ9" s="145"/>
      <c r="HRR9" s="145"/>
      <c r="HRS9" s="145"/>
      <c r="HRT9" s="145"/>
      <c r="HRU9" s="145"/>
      <c r="HRV9" s="145"/>
      <c r="HRW9" s="145"/>
      <c r="HRX9" s="145"/>
      <c r="HRY9" s="145"/>
      <c r="HRZ9" s="145"/>
      <c r="HSA9" s="145"/>
      <c r="HSB9" s="145"/>
      <c r="HSC9" s="145"/>
      <c r="HSD9" s="145"/>
      <c r="HSE9" s="145"/>
      <c r="HSF9" s="145"/>
      <c r="HSG9" s="145"/>
      <c r="HSH9" s="145"/>
      <c r="HSI9" s="145"/>
      <c r="HSJ9" s="145"/>
      <c r="HSK9" s="145"/>
      <c r="HSL9" s="145"/>
      <c r="HSM9" s="145"/>
      <c r="HSN9" s="145"/>
      <c r="HSO9" s="145"/>
      <c r="HSP9" s="145"/>
      <c r="HSQ9" s="145"/>
      <c r="HSR9" s="145"/>
      <c r="HSS9" s="145"/>
      <c r="HST9" s="145"/>
      <c r="HSU9" s="145"/>
      <c r="HSV9" s="145"/>
      <c r="HSW9" s="145"/>
      <c r="HSX9" s="145"/>
      <c r="HSY9" s="145"/>
      <c r="HSZ9" s="145"/>
      <c r="HTA9" s="145"/>
      <c r="HTB9" s="145"/>
      <c r="HTC9" s="145"/>
      <c r="HTD9" s="145"/>
      <c r="HTE9" s="145"/>
      <c r="HTF9" s="145"/>
      <c r="HTG9" s="145"/>
      <c r="HTH9" s="145"/>
      <c r="HTI9" s="145"/>
      <c r="HTJ9" s="145"/>
      <c r="HTK9" s="145"/>
      <c r="HTL9" s="145"/>
      <c r="HTM9" s="145"/>
      <c r="HTN9" s="145"/>
      <c r="HTO9" s="145"/>
      <c r="HTP9" s="145"/>
      <c r="HTQ9" s="145"/>
      <c r="HTR9" s="145"/>
      <c r="HTS9" s="145"/>
      <c r="HTT9" s="145"/>
      <c r="HTU9" s="145"/>
      <c r="HTV9" s="145"/>
      <c r="HTW9" s="145"/>
      <c r="HTX9" s="145"/>
      <c r="HTY9" s="145"/>
      <c r="HTZ9" s="145"/>
      <c r="HUA9" s="145"/>
      <c r="HUB9" s="145"/>
      <c r="HUC9" s="145"/>
      <c r="HUD9" s="145"/>
      <c r="HUE9" s="145"/>
      <c r="HUF9" s="145"/>
      <c r="HUG9" s="145"/>
      <c r="HUH9" s="145"/>
      <c r="HUI9" s="145"/>
      <c r="HUJ9" s="145"/>
      <c r="HUK9" s="145"/>
      <c r="HUL9" s="145"/>
      <c r="HUM9" s="145"/>
      <c r="HUN9" s="145"/>
      <c r="HUO9" s="145"/>
      <c r="HUP9" s="145"/>
      <c r="HUQ9" s="145"/>
      <c r="HUR9" s="145"/>
      <c r="HUS9" s="145"/>
      <c r="HUT9" s="145"/>
      <c r="HUU9" s="145"/>
      <c r="HUV9" s="145"/>
      <c r="HUW9" s="145"/>
      <c r="HUX9" s="145"/>
      <c r="HUY9" s="145"/>
      <c r="HUZ9" s="145"/>
      <c r="HVA9" s="145"/>
      <c r="HVB9" s="145"/>
      <c r="HVC9" s="145"/>
      <c r="HVD9" s="145"/>
      <c r="HVE9" s="145"/>
      <c r="HVF9" s="145"/>
      <c r="HVG9" s="145"/>
      <c r="HVH9" s="145"/>
      <c r="HVI9" s="145"/>
      <c r="HVJ9" s="145"/>
      <c r="HVK9" s="145"/>
      <c r="HVL9" s="145"/>
      <c r="HVM9" s="145"/>
      <c r="HVN9" s="145"/>
      <c r="HVO9" s="145"/>
      <c r="HVP9" s="145"/>
      <c r="HVQ9" s="145"/>
      <c r="HVR9" s="145"/>
      <c r="HVS9" s="145"/>
      <c r="HVT9" s="145"/>
      <c r="HVU9" s="145"/>
      <c r="HVV9" s="145"/>
      <c r="HVW9" s="145"/>
      <c r="HVX9" s="145"/>
      <c r="HVY9" s="145"/>
      <c r="HVZ9" s="145"/>
      <c r="HWA9" s="145"/>
      <c r="HWB9" s="145"/>
      <c r="HWC9" s="145"/>
      <c r="HWD9" s="145"/>
      <c r="HWE9" s="145"/>
      <c r="HWF9" s="145"/>
      <c r="HWG9" s="145"/>
      <c r="HWH9" s="145"/>
      <c r="HWI9" s="145"/>
      <c r="HWJ9" s="145"/>
      <c r="HWK9" s="145"/>
      <c r="HWL9" s="145"/>
      <c r="HWM9" s="145"/>
      <c r="HWN9" s="145"/>
      <c r="HWO9" s="145"/>
      <c r="HWP9" s="145"/>
      <c r="HWQ9" s="145"/>
      <c r="HWR9" s="145"/>
      <c r="HWS9" s="145"/>
      <c r="HWT9" s="145"/>
      <c r="HWU9" s="145"/>
      <c r="HWV9" s="145"/>
      <c r="HWW9" s="145"/>
      <c r="HWX9" s="145"/>
      <c r="HWY9" s="145"/>
      <c r="HWZ9" s="145"/>
      <c r="HXA9" s="145"/>
      <c r="HXB9" s="145"/>
      <c r="HXC9" s="145"/>
      <c r="HXD9" s="145"/>
      <c r="HXE9" s="145"/>
      <c r="HXF9" s="145"/>
      <c r="HXG9" s="145"/>
      <c r="HXH9" s="145"/>
      <c r="HXI9" s="145"/>
      <c r="HXJ9" s="145"/>
      <c r="HXK9" s="145"/>
      <c r="HXL9" s="145"/>
      <c r="HXM9" s="145"/>
      <c r="HXN9" s="145"/>
      <c r="HXO9" s="145"/>
      <c r="HXP9" s="145"/>
      <c r="HXQ9" s="145"/>
      <c r="HXR9" s="145"/>
      <c r="HXS9" s="145"/>
      <c r="HXT9" s="145"/>
      <c r="HXU9" s="145"/>
      <c r="HXV9" s="145"/>
      <c r="HXW9" s="145"/>
      <c r="HXX9" s="145"/>
      <c r="HXY9" s="145"/>
      <c r="HXZ9" s="145"/>
      <c r="HYA9" s="145"/>
      <c r="HYB9" s="145"/>
      <c r="HYC9" s="145"/>
      <c r="HYD9" s="145"/>
      <c r="HYE9" s="145"/>
      <c r="HYF9" s="145"/>
      <c r="HYG9" s="145"/>
      <c r="HYH9" s="145"/>
      <c r="HYI9" s="145"/>
      <c r="HYJ9" s="145"/>
      <c r="HYK9" s="145"/>
      <c r="HYL9" s="145"/>
      <c r="HYM9" s="145"/>
      <c r="HYN9" s="145"/>
      <c r="HYO9" s="145"/>
      <c r="HYP9" s="145"/>
      <c r="HYQ9" s="145"/>
      <c r="HYR9" s="145"/>
      <c r="HYS9" s="145"/>
      <c r="HYT9" s="145"/>
      <c r="HYU9" s="145"/>
      <c r="HYV9" s="145"/>
      <c r="HYW9" s="145"/>
      <c r="HYX9" s="145"/>
      <c r="HYY9" s="145"/>
      <c r="HYZ9" s="145"/>
      <c r="HZA9" s="145"/>
      <c r="HZB9" s="145"/>
      <c r="HZC9" s="145"/>
      <c r="HZD9" s="145"/>
      <c r="HZE9" s="145"/>
      <c r="HZF9" s="145"/>
      <c r="HZG9" s="145"/>
      <c r="HZH9" s="145"/>
      <c r="HZI9" s="145"/>
      <c r="HZJ9" s="145"/>
      <c r="HZK9" s="145"/>
      <c r="HZL9" s="145"/>
      <c r="HZM9" s="145"/>
      <c r="HZN9" s="145"/>
      <c r="HZO9" s="145"/>
      <c r="HZP9" s="145"/>
      <c r="HZQ9" s="145"/>
      <c r="HZR9" s="145"/>
      <c r="HZS9" s="145"/>
      <c r="HZT9" s="145"/>
      <c r="HZU9" s="145"/>
      <c r="HZV9" s="145"/>
      <c r="HZW9" s="145"/>
      <c r="HZX9" s="145"/>
      <c r="HZY9" s="145"/>
      <c r="HZZ9" s="145"/>
      <c r="IAA9" s="145"/>
      <c r="IAB9" s="145"/>
      <c r="IAC9" s="145"/>
      <c r="IAD9" s="145"/>
      <c r="IAE9" s="145"/>
      <c r="IAF9" s="145"/>
      <c r="IAG9" s="145"/>
      <c r="IAH9" s="145"/>
      <c r="IAI9" s="145"/>
      <c r="IAJ9" s="145"/>
      <c r="IAK9" s="145"/>
      <c r="IAL9" s="145"/>
      <c r="IAM9" s="145"/>
      <c r="IAN9" s="145"/>
      <c r="IAO9" s="145"/>
      <c r="IAP9" s="145"/>
      <c r="IAQ9" s="145"/>
      <c r="IAR9" s="145"/>
      <c r="IAS9" s="145"/>
      <c r="IAT9" s="145"/>
      <c r="IAU9" s="145"/>
      <c r="IAV9" s="145"/>
      <c r="IAW9" s="145"/>
      <c r="IAX9" s="145"/>
      <c r="IAY9" s="145"/>
      <c r="IAZ9" s="145"/>
      <c r="IBA9" s="145"/>
      <c r="IBB9" s="145"/>
      <c r="IBC9" s="145"/>
      <c r="IBD9" s="145"/>
      <c r="IBE9" s="145"/>
      <c r="IBF9" s="145"/>
      <c r="IBG9" s="145"/>
      <c r="IBH9" s="145"/>
      <c r="IBI9" s="145"/>
      <c r="IBJ9" s="145"/>
      <c r="IBK9" s="145"/>
      <c r="IBL9" s="145"/>
      <c r="IBM9" s="145"/>
      <c r="IBN9" s="145"/>
      <c r="IBO9" s="145"/>
      <c r="IBP9" s="145"/>
      <c r="IBQ9" s="145"/>
      <c r="IBR9" s="145"/>
      <c r="IBS9" s="145"/>
      <c r="IBT9" s="145"/>
      <c r="IBU9" s="145"/>
      <c r="IBV9" s="145"/>
      <c r="IBW9" s="145"/>
      <c r="IBX9" s="145"/>
      <c r="IBY9" s="145"/>
      <c r="IBZ9" s="145"/>
      <c r="ICA9" s="145"/>
      <c r="ICB9" s="145"/>
      <c r="ICC9" s="145"/>
      <c r="ICD9" s="145"/>
      <c r="ICE9" s="145"/>
      <c r="ICF9" s="145"/>
      <c r="ICG9" s="145"/>
      <c r="ICH9" s="145"/>
      <c r="ICI9" s="145"/>
      <c r="ICJ9" s="145"/>
      <c r="ICK9" s="145"/>
      <c r="ICL9" s="145"/>
      <c r="ICM9" s="145"/>
      <c r="ICN9" s="145"/>
      <c r="ICO9" s="145"/>
      <c r="ICP9" s="145"/>
      <c r="ICQ9" s="145"/>
      <c r="ICR9" s="145"/>
      <c r="ICS9" s="145"/>
      <c r="ICT9" s="145"/>
      <c r="ICU9" s="145"/>
      <c r="ICV9" s="145"/>
      <c r="ICW9" s="145"/>
      <c r="ICX9" s="145"/>
      <c r="ICY9" s="145"/>
      <c r="ICZ9" s="145"/>
      <c r="IDA9" s="145"/>
      <c r="IDB9" s="145"/>
      <c r="IDC9" s="145"/>
      <c r="IDD9" s="145"/>
      <c r="IDE9" s="145"/>
      <c r="IDF9" s="145"/>
      <c r="IDG9" s="145"/>
      <c r="IDH9" s="145"/>
      <c r="IDI9" s="145"/>
      <c r="IDJ9" s="145"/>
      <c r="IDK9" s="145"/>
      <c r="IDL9" s="145"/>
      <c r="IDM9" s="145"/>
      <c r="IDN9" s="145"/>
      <c r="IDO9" s="145"/>
      <c r="IDP9" s="145"/>
      <c r="IDQ9" s="145"/>
      <c r="IDR9" s="145"/>
      <c r="IDS9" s="145"/>
      <c r="IDT9" s="145"/>
      <c r="IDU9" s="145"/>
      <c r="IDV9" s="145"/>
      <c r="IDW9" s="145"/>
      <c r="IDX9" s="145"/>
      <c r="IDY9" s="145"/>
      <c r="IDZ9" s="145"/>
      <c r="IEA9" s="145"/>
      <c r="IEB9" s="145"/>
      <c r="IEC9" s="145"/>
      <c r="IED9" s="145"/>
      <c r="IEE9" s="145"/>
      <c r="IEF9" s="145"/>
      <c r="IEG9" s="145"/>
      <c r="IEH9" s="145"/>
      <c r="IEI9" s="145"/>
      <c r="IEJ9" s="145"/>
      <c r="IEK9" s="145"/>
      <c r="IEL9" s="145"/>
      <c r="IEM9" s="145"/>
      <c r="IEN9" s="145"/>
      <c r="IEO9" s="145"/>
      <c r="IEP9" s="145"/>
      <c r="IEQ9" s="145"/>
      <c r="IER9" s="145"/>
      <c r="IES9" s="145"/>
      <c r="IET9" s="145"/>
      <c r="IEU9" s="145"/>
      <c r="IEV9" s="145"/>
      <c r="IEW9" s="145"/>
      <c r="IEX9" s="145"/>
      <c r="IEY9" s="145"/>
      <c r="IEZ9" s="145"/>
      <c r="IFA9" s="145"/>
      <c r="IFB9" s="145"/>
      <c r="IFC9" s="145"/>
      <c r="IFD9" s="145"/>
      <c r="IFE9" s="145"/>
      <c r="IFF9" s="145"/>
      <c r="IFG9" s="145"/>
      <c r="IFH9" s="145"/>
      <c r="IFI9" s="145"/>
      <c r="IFJ9" s="145"/>
      <c r="IFK9" s="145"/>
      <c r="IFL9" s="145"/>
      <c r="IFM9" s="145"/>
      <c r="IFN9" s="145"/>
      <c r="IFO9" s="145"/>
      <c r="IFP9" s="145"/>
      <c r="IFQ9" s="145"/>
      <c r="IFR9" s="145"/>
      <c r="IFS9" s="145"/>
      <c r="IFT9" s="145"/>
      <c r="IFU9" s="145"/>
      <c r="IFV9" s="145"/>
      <c r="IFW9" s="145"/>
      <c r="IFX9" s="145"/>
      <c r="IFY9" s="145"/>
      <c r="IFZ9" s="145"/>
      <c r="IGA9" s="145"/>
      <c r="IGB9" s="145"/>
      <c r="IGC9" s="145"/>
      <c r="IGD9" s="145"/>
      <c r="IGE9" s="145"/>
      <c r="IGF9" s="145"/>
      <c r="IGG9" s="145"/>
      <c r="IGH9" s="145"/>
      <c r="IGI9" s="145"/>
      <c r="IGJ9" s="145"/>
      <c r="IGK9" s="145"/>
      <c r="IGL9" s="145"/>
      <c r="IGM9" s="145"/>
      <c r="IGN9" s="145"/>
      <c r="IGO9" s="145"/>
      <c r="IGP9" s="145"/>
      <c r="IGQ9" s="145"/>
      <c r="IGR9" s="145"/>
      <c r="IGS9" s="145"/>
      <c r="IGT9" s="145"/>
      <c r="IGU9" s="145"/>
      <c r="IGV9" s="145"/>
      <c r="IGW9" s="145"/>
      <c r="IGX9" s="145"/>
      <c r="IGY9" s="145"/>
      <c r="IGZ9" s="145"/>
      <c r="IHA9" s="145"/>
      <c r="IHB9" s="145"/>
      <c r="IHC9" s="145"/>
      <c r="IHD9" s="145"/>
      <c r="IHE9" s="145"/>
      <c r="IHF9" s="145"/>
      <c r="IHG9" s="145"/>
      <c r="IHH9" s="145"/>
      <c r="IHI9" s="145"/>
      <c r="IHJ9" s="145"/>
      <c r="IHK9" s="145"/>
      <c r="IHL9" s="145"/>
      <c r="IHM9" s="145"/>
      <c r="IHN9" s="145"/>
      <c r="IHO9" s="145"/>
      <c r="IHP9" s="145"/>
      <c r="IHQ9" s="145"/>
      <c r="IHR9" s="145"/>
      <c r="IHS9" s="145"/>
      <c r="IHT9" s="145"/>
      <c r="IHU9" s="145"/>
      <c r="IHV9" s="145"/>
      <c r="IHW9" s="145"/>
      <c r="IHX9" s="145"/>
      <c r="IHY9" s="145"/>
      <c r="IHZ9" s="145"/>
      <c r="IIA9" s="145"/>
      <c r="IIB9" s="145"/>
      <c r="IIC9" s="145"/>
      <c r="IID9" s="145"/>
      <c r="IIE9" s="145"/>
      <c r="IIF9" s="145"/>
      <c r="IIG9" s="145"/>
      <c r="IIH9" s="145"/>
      <c r="III9" s="145"/>
      <c r="IIJ9" s="145"/>
      <c r="IIK9" s="145"/>
      <c r="IIL9" s="145"/>
      <c r="IIM9" s="145"/>
      <c r="IIN9" s="145"/>
      <c r="IIO9" s="145"/>
      <c r="IIP9" s="145"/>
      <c r="IIQ9" s="145"/>
      <c r="IIR9" s="145"/>
      <c r="IIS9" s="145"/>
      <c r="IIT9" s="145"/>
      <c r="IIU9" s="145"/>
      <c r="IIV9" s="145"/>
      <c r="IIW9" s="145"/>
      <c r="IIX9" s="145"/>
      <c r="IIY9" s="145"/>
      <c r="IIZ9" s="145"/>
      <c r="IJA9" s="145"/>
      <c r="IJB9" s="145"/>
      <c r="IJC9" s="145"/>
      <c r="IJD9" s="145"/>
      <c r="IJE9" s="145"/>
      <c r="IJF9" s="145"/>
      <c r="IJG9" s="145"/>
      <c r="IJH9" s="145"/>
      <c r="IJI9" s="145"/>
      <c r="IJJ9" s="145"/>
      <c r="IJK9" s="145"/>
      <c r="IJL9" s="145"/>
      <c r="IJM9" s="145"/>
      <c r="IJN9" s="145"/>
      <c r="IJO9" s="145"/>
      <c r="IJP9" s="145"/>
      <c r="IJQ9" s="145"/>
      <c r="IJR9" s="145"/>
      <c r="IJS9" s="145"/>
      <c r="IJT9" s="145"/>
      <c r="IJU9" s="145"/>
      <c r="IJV9" s="145"/>
      <c r="IJW9" s="145"/>
      <c r="IJX9" s="145"/>
      <c r="IJY9" s="145"/>
      <c r="IJZ9" s="145"/>
      <c r="IKA9" s="145"/>
      <c r="IKB9" s="145"/>
      <c r="IKC9" s="145"/>
      <c r="IKD9" s="145"/>
      <c r="IKE9" s="145"/>
      <c r="IKF9" s="145"/>
      <c r="IKG9" s="145"/>
      <c r="IKH9" s="145"/>
      <c r="IKI9" s="145"/>
      <c r="IKJ9" s="145"/>
      <c r="IKK9" s="145"/>
      <c r="IKL9" s="145"/>
      <c r="IKM9" s="145"/>
      <c r="IKN9" s="145"/>
      <c r="IKO9" s="145"/>
      <c r="IKP9" s="145"/>
      <c r="IKQ9" s="145"/>
      <c r="IKR9" s="145"/>
      <c r="IKS9" s="145"/>
      <c r="IKT9" s="145"/>
      <c r="IKU9" s="145"/>
      <c r="IKV9" s="145"/>
      <c r="IKW9" s="145"/>
      <c r="IKX9" s="145"/>
      <c r="IKY9" s="145"/>
      <c r="IKZ9" s="145"/>
      <c r="ILA9" s="145"/>
      <c r="ILB9" s="145"/>
      <c r="ILC9" s="145"/>
      <c r="ILD9" s="145"/>
      <c r="ILE9" s="145"/>
      <c r="ILF9" s="145"/>
      <c r="ILG9" s="145"/>
      <c r="ILH9" s="145"/>
      <c r="ILI9" s="145"/>
      <c r="ILJ9" s="145"/>
      <c r="ILK9" s="145"/>
      <c r="ILL9" s="145"/>
      <c r="ILM9" s="145"/>
      <c r="ILN9" s="145"/>
      <c r="ILO9" s="145"/>
      <c r="ILP9" s="145"/>
      <c r="ILQ9" s="145"/>
      <c r="ILR9" s="145"/>
      <c r="ILS9" s="145"/>
      <c r="ILT9" s="145"/>
      <c r="ILU9" s="145"/>
      <c r="ILV9" s="145"/>
      <c r="ILW9" s="145"/>
      <c r="ILX9" s="145"/>
      <c r="ILY9" s="145"/>
      <c r="ILZ9" s="145"/>
      <c r="IMA9" s="145"/>
      <c r="IMB9" s="145"/>
      <c r="IMC9" s="145"/>
      <c r="IMD9" s="145"/>
      <c r="IME9" s="145"/>
      <c r="IMF9" s="145"/>
      <c r="IMG9" s="145"/>
      <c r="IMH9" s="145"/>
      <c r="IMI9" s="145"/>
      <c r="IMJ9" s="145"/>
      <c r="IMK9" s="145"/>
      <c r="IML9" s="145"/>
      <c r="IMM9" s="145"/>
      <c r="IMN9" s="145"/>
      <c r="IMO9" s="145"/>
      <c r="IMP9" s="145"/>
      <c r="IMQ9" s="145"/>
      <c r="IMR9" s="145"/>
      <c r="IMS9" s="145"/>
      <c r="IMT9" s="145"/>
      <c r="IMU9" s="145"/>
      <c r="IMV9" s="145"/>
      <c r="IMW9" s="145"/>
      <c r="IMX9" s="145"/>
      <c r="IMY9" s="145"/>
      <c r="IMZ9" s="145"/>
      <c r="INA9" s="145"/>
      <c r="INB9" s="145"/>
      <c r="INC9" s="145"/>
      <c r="IND9" s="145"/>
      <c r="INE9" s="145"/>
      <c r="INF9" s="145"/>
      <c r="ING9" s="145"/>
      <c r="INH9" s="145"/>
      <c r="INI9" s="145"/>
      <c r="INJ9" s="145"/>
      <c r="INK9" s="145"/>
      <c r="INL9" s="145"/>
      <c r="INM9" s="145"/>
      <c r="INN9" s="145"/>
      <c r="INO9" s="145"/>
      <c r="INP9" s="145"/>
      <c r="INQ9" s="145"/>
      <c r="INR9" s="145"/>
      <c r="INS9" s="145"/>
      <c r="INT9" s="145"/>
      <c r="INU9" s="145"/>
      <c r="INV9" s="145"/>
      <c r="INW9" s="145"/>
      <c r="INX9" s="145"/>
      <c r="INY9" s="145"/>
      <c r="INZ9" s="145"/>
      <c r="IOA9" s="145"/>
      <c r="IOB9" s="145"/>
      <c r="IOC9" s="145"/>
      <c r="IOD9" s="145"/>
      <c r="IOE9" s="145"/>
      <c r="IOF9" s="145"/>
      <c r="IOG9" s="145"/>
      <c r="IOH9" s="145"/>
      <c r="IOI9" s="145"/>
      <c r="IOJ9" s="145"/>
      <c r="IOK9" s="145"/>
      <c r="IOL9" s="145"/>
      <c r="IOM9" s="145"/>
      <c r="ION9" s="145"/>
      <c r="IOO9" s="145"/>
      <c r="IOP9" s="145"/>
      <c r="IOQ9" s="145"/>
      <c r="IOR9" s="145"/>
      <c r="IOS9" s="145"/>
      <c r="IOT9" s="145"/>
      <c r="IOU9" s="145"/>
      <c r="IOV9" s="145"/>
      <c r="IOW9" s="145"/>
      <c r="IOX9" s="145"/>
      <c r="IOY9" s="145"/>
      <c r="IOZ9" s="145"/>
      <c r="IPA9" s="145"/>
      <c r="IPB9" s="145"/>
      <c r="IPC9" s="145"/>
      <c r="IPD9" s="145"/>
      <c r="IPE9" s="145"/>
      <c r="IPF9" s="145"/>
      <c r="IPG9" s="145"/>
      <c r="IPH9" s="145"/>
      <c r="IPI9" s="145"/>
      <c r="IPJ9" s="145"/>
      <c r="IPK9" s="145"/>
      <c r="IPL9" s="145"/>
      <c r="IPM9" s="145"/>
      <c r="IPN9" s="145"/>
      <c r="IPO9" s="145"/>
      <c r="IPP9" s="145"/>
      <c r="IPQ9" s="145"/>
      <c r="IPR9" s="145"/>
      <c r="IPS9" s="145"/>
      <c r="IPT9" s="145"/>
      <c r="IPU9" s="145"/>
      <c r="IPV9" s="145"/>
      <c r="IPW9" s="145"/>
      <c r="IPX9" s="145"/>
      <c r="IPY9" s="145"/>
      <c r="IPZ9" s="145"/>
      <c r="IQA9" s="145"/>
      <c r="IQB9" s="145"/>
      <c r="IQC9" s="145"/>
      <c r="IQD9" s="145"/>
      <c r="IQE9" s="145"/>
      <c r="IQF9" s="145"/>
      <c r="IQG9" s="145"/>
      <c r="IQH9" s="145"/>
      <c r="IQI9" s="145"/>
      <c r="IQJ9" s="145"/>
      <c r="IQK9" s="145"/>
      <c r="IQL9" s="145"/>
      <c r="IQM9" s="145"/>
      <c r="IQN9" s="145"/>
      <c r="IQO9" s="145"/>
      <c r="IQP9" s="145"/>
      <c r="IQQ9" s="145"/>
      <c r="IQR9" s="145"/>
      <c r="IQS9" s="145"/>
      <c r="IQT9" s="145"/>
      <c r="IQU9" s="145"/>
      <c r="IQV9" s="145"/>
      <c r="IQW9" s="145"/>
      <c r="IQX9" s="145"/>
      <c r="IQY9" s="145"/>
      <c r="IQZ9" s="145"/>
      <c r="IRA9" s="145"/>
      <c r="IRB9" s="145"/>
      <c r="IRC9" s="145"/>
      <c r="IRD9" s="145"/>
      <c r="IRE9" s="145"/>
      <c r="IRF9" s="145"/>
      <c r="IRG9" s="145"/>
      <c r="IRH9" s="145"/>
      <c r="IRI9" s="145"/>
      <c r="IRJ9" s="145"/>
      <c r="IRK9" s="145"/>
      <c r="IRL9" s="145"/>
      <c r="IRM9" s="145"/>
      <c r="IRN9" s="145"/>
      <c r="IRO9" s="145"/>
      <c r="IRP9" s="145"/>
      <c r="IRQ9" s="145"/>
      <c r="IRR9" s="145"/>
      <c r="IRS9" s="145"/>
      <c r="IRT9" s="145"/>
      <c r="IRU9" s="145"/>
      <c r="IRV9" s="145"/>
      <c r="IRW9" s="145"/>
      <c r="IRX9" s="145"/>
      <c r="IRY9" s="145"/>
      <c r="IRZ9" s="145"/>
      <c r="ISA9" s="145"/>
      <c r="ISB9" s="145"/>
      <c r="ISC9" s="145"/>
      <c r="ISD9" s="145"/>
      <c r="ISE9" s="145"/>
      <c r="ISF9" s="145"/>
      <c r="ISG9" s="145"/>
      <c r="ISH9" s="145"/>
      <c r="ISI9" s="145"/>
      <c r="ISJ9" s="145"/>
      <c r="ISK9" s="145"/>
      <c r="ISL9" s="145"/>
      <c r="ISM9" s="145"/>
      <c r="ISN9" s="145"/>
      <c r="ISO9" s="145"/>
      <c r="ISP9" s="145"/>
      <c r="ISQ9" s="145"/>
      <c r="ISR9" s="145"/>
      <c r="ISS9" s="145"/>
      <c r="IST9" s="145"/>
      <c r="ISU9" s="145"/>
      <c r="ISV9" s="145"/>
      <c r="ISW9" s="145"/>
      <c r="ISX9" s="145"/>
      <c r="ISY9" s="145"/>
      <c r="ISZ9" s="145"/>
      <c r="ITA9" s="145"/>
      <c r="ITB9" s="145"/>
      <c r="ITC9" s="145"/>
      <c r="ITD9" s="145"/>
      <c r="ITE9" s="145"/>
      <c r="ITF9" s="145"/>
      <c r="ITG9" s="145"/>
      <c r="ITH9" s="145"/>
      <c r="ITI9" s="145"/>
      <c r="ITJ9" s="145"/>
      <c r="ITK9" s="145"/>
      <c r="ITL9" s="145"/>
      <c r="ITM9" s="145"/>
      <c r="ITN9" s="145"/>
      <c r="ITO9" s="145"/>
      <c r="ITP9" s="145"/>
      <c r="ITQ9" s="145"/>
      <c r="ITR9" s="145"/>
      <c r="ITS9" s="145"/>
      <c r="ITT9" s="145"/>
      <c r="ITU9" s="145"/>
      <c r="ITV9" s="145"/>
      <c r="ITW9" s="145"/>
      <c r="ITX9" s="145"/>
      <c r="ITY9" s="145"/>
      <c r="ITZ9" s="145"/>
      <c r="IUA9" s="145"/>
      <c r="IUB9" s="145"/>
      <c r="IUC9" s="145"/>
      <c r="IUD9" s="145"/>
      <c r="IUE9" s="145"/>
      <c r="IUF9" s="145"/>
      <c r="IUG9" s="145"/>
      <c r="IUH9" s="145"/>
      <c r="IUI9" s="145"/>
      <c r="IUJ9" s="145"/>
      <c r="IUK9" s="145"/>
      <c r="IUL9" s="145"/>
      <c r="IUM9" s="145"/>
      <c r="IUN9" s="145"/>
      <c r="IUO9" s="145"/>
      <c r="IUP9" s="145"/>
      <c r="IUQ9" s="145"/>
      <c r="IUR9" s="145"/>
      <c r="IUS9" s="145"/>
      <c r="IUT9" s="145"/>
      <c r="IUU9" s="145"/>
      <c r="IUV9" s="145"/>
      <c r="IUW9" s="145"/>
      <c r="IUX9" s="145"/>
      <c r="IUY9" s="145"/>
      <c r="IUZ9" s="145"/>
      <c r="IVA9" s="145"/>
      <c r="IVB9" s="145"/>
      <c r="IVC9" s="145"/>
      <c r="IVD9" s="145"/>
      <c r="IVE9" s="145"/>
      <c r="IVF9" s="145"/>
      <c r="IVG9" s="145"/>
      <c r="IVH9" s="145"/>
      <c r="IVI9" s="145"/>
      <c r="IVJ9" s="145"/>
      <c r="IVK9" s="145"/>
      <c r="IVL9" s="145"/>
      <c r="IVM9" s="145"/>
      <c r="IVN9" s="145"/>
      <c r="IVO9" s="145"/>
      <c r="IVP9" s="145"/>
      <c r="IVQ9" s="145"/>
      <c r="IVR9" s="145"/>
      <c r="IVS9" s="145"/>
      <c r="IVT9" s="145"/>
      <c r="IVU9" s="145"/>
      <c r="IVV9" s="145"/>
      <c r="IVW9" s="145"/>
      <c r="IVX9" s="145"/>
      <c r="IVY9" s="145"/>
      <c r="IVZ9" s="145"/>
      <c r="IWA9" s="145"/>
      <c r="IWB9" s="145"/>
      <c r="IWC9" s="145"/>
      <c r="IWD9" s="145"/>
      <c r="IWE9" s="145"/>
      <c r="IWF9" s="145"/>
      <c r="IWG9" s="145"/>
      <c r="IWH9" s="145"/>
      <c r="IWI9" s="145"/>
      <c r="IWJ9" s="145"/>
      <c r="IWK9" s="145"/>
      <c r="IWL9" s="145"/>
      <c r="IWM9" s="145"/>
      <c r="IWN9" s="145"/>
      <c r="IWO9" s="145"/>
      <c r="IWP9" s="145"/>
      <c r="IWQ9" s="145"/>
      <c r="IWR9" s="145"/>
      <c r="IWS9" s="145"/>
      <c r="IWT9" s="145"/>
      <c r="IWU9" s="145"/>
      <c r="IWV9" s="145"/>
      <c r="IWW9" s="145"/>
      <c r="IWX9" s="145"/>
      <c r="IWY9" s="145"/>
      <c r="IWZ9" s="145"/>
      <c r="IXA9" s="145"/>
      <c r="IXB9" s="145"/>
      <c r="IXC9" s="145"/>
      <c r="IXD9" s="145"/>
      <c r="IXE9" s="145"/>
      <c r="IXF9" s="145"/>
      <c r="IXG9" s="145"/>
      <c r="IXH9" s="145"/>
      <c r="IXI9" s="145"/>
      <c r="IXJ9" s="145"/>
      <c r="IXK9" s="145"/>
      <c r="IXL9" s="145"/>
      <c r="IXM9" s="145"/>
      <c r="IXN9" s="145"/>
      <c r="IXO9" s="145"/>
      <c r="IXP9" s="145"/>
      <c r="IXQ9" s="145"/>
      <c r="IXR9" s="145"/>
      <c r="IXS9" s="145"/>
      <c r="IXT9" s="145"/>
      <c r="IXU9" s="145"/>
      <c r="IXV9" s="145"/>
      <c r="IXW9" s="145"/>
      <c r="IXX9" s="145"/>
      <c r="IXY9" s="145"/>
      <c r="IXZ9" s="145"/>
      <c r="IYA9" s="145"/>
      <c r="IYB9" s="145"/>
      <c r="IYC9" s="145"/>
      <c r="IYD9" s="145"/>
      <c r="IYE9" s="145"/>
      <c r="IYF9" s="145"/>
      <c r="IYG9" s="145"/>
      <c r="IYH9" s="145"/>
      <c r="IYI9" s="145"/>
      <c r="IYJ9" s="145"/>
      <c r="IYK9" s="145"/>
      <c r="IYL9" s="145"/>
      <c r="IYM9" s="145"/>
      <c r="IYN9" s="145"/>
      <c r="IYO9" s="145"/>
      <c r="IYP9" s="145"/>
      <c r="IYQ9" s="145"/>
      <c r="IYR9" s="145"/>
      <c r="IYS9" s="145"/>
      <c r="IYT9" s="145"/>
      <c r="IYU9" s="145"/>
      <c r="IYV9" s="145"/>
      <c r="IYW9" s="145"/>
      <c r="IYX9" s="145"/>
      <c r="IYY9" s="145"/>
      <c r="IYZ9" s="145"/>
      <c r="IZA9" s="145"/>
      <c r="IZB9" s="145"/>
      <c r="IZC9" s="145"/>
      <c r="IZD9" s="145"/>
      <c r="IZE9" s="145"/>
      <c r="IZF9" s="145"/>
      <c r="IZG9" s="145"/>
      <c r="IZH9" s="145"/>
      <c r="IZI9" s="145"/>
      <c r="IZJ9" s="145"/>
      <c r="IZK9" s="145"/>
      <c r="IZL9" s="145"/>
      <c r="IZM9" s="145"/>
      <c r="IZN9" s="145"/>
      <c r="IZO9" s="145"/>
      <c r="IZP9" s="145"/>
      <c r="IZQ9" s="145"/>
      <c r="IZR9" s="145"/>
      <c r="IZS9" s="145"/>
      <c r="IZT9" s="145"/>
      <c r="IZU9" s="145"/>
      <c r="IZV9" s="145"/>
      <c r="IZW9" s="145"/>
      <c r="IZX9" s="145"/>
      <c r="IZY9" s="145"/>
      <c r="IZZ9" s="145"/>
      <c r="JAA9" s="145"/>
      <c r="JAB9" s="145"/>
      <c r="JAC9" s="145"/>
      <c r="JAD9" s="145"/>
      <c r="JAE9" s="145"/>
      <c r="JAF9" s="145"/>
      <c r="JAG9" s="145"/>
      <c r="JAH9" s="145"/>
      <c r="JAI9" s="145"/>
      <c r="JAJ9" s="145"/>
      <c r="JAK9" s="145"/>
      <c r="JAL9" s="145"/>
      <c r="JAM9" s="145"/>
      <c r="JAN9" s="145"/>
      <c r="JAO9" s="145"/>
      <c r="JAP9" s="145"/>
      <c r="JAQ9" s="145"/>
      <c r="JAR9" s="145"/>
      <c r="JAS9" s="145"/>
      <c r="JAT9" s="145"/>
      <c r="JAU9" s="145"/>
      <c r="JAV9" s="145"/>
      <c r="JAW9" s="145"/>
      <c r="JAX9" s="145"/>
      <c r="JAY9" s="145"/>
      <c r="JAZ9" s="145"/>
      <c r="JBA9" s="145"/>
      <c r="JBB9" s="145"/>
      <c r="JBC9" s="145"/>
      <c r="JBD9" s="145"/>
      <c r="JBE9" s="145"/>
      <c r="JBF9" s="145"/>
      <c r="JBG9" s="145"/>
      <c r="JBH9" s="145"/>
      <c r="JBI9" s="145"/>
      <c r="JBJ9" s="145"/>
      <c r="JBK9" s="145"/>
      <c r="JBL9" s="145"/>
      <c r="JBM9" s="145"/>
      <c r="JBN9" s="145"/>
      <c r="JBO9" s="145"/>
      <c r="JBP9" s="145"/>
      <c r="JBQ9" s="145"/>
      <c r="JBR9" s="145"/>
      <c r="JBS9" s="145"/>
      <c r="JBT9" s="145"/>
      <c r="JBU9" s="145"/>
      <c r="JBV9" s="145"/>
      <c r="JBW9" s="145"/>
      <c r="JBX9" s="145"/>
      <c r="JBY9" s="145"/>
      <c r="JBZ9" s="145"/>
      <c r="JCA9" s="145"/>
      <c r="JCB9" s="145"/>
      <c r="JCC9" s="145"/>
      <c r="JCD9" s="145"/>
      <c r="JCE9" s="145"/>
      <c r="JCF9" s="145"/>
      <c r="JCG9" s="145"/>
      <c r="JCH9" s="145"/>
      <c r="JCI9" s="145"/>
      <c r="JCJ9" s="145"/>
      <c r="JCK9" s="145"/>
      <c r="JCL9" s="145"/>
      <c r="JCM9" s="145"/>
      <c r="JCN9" s="145"/>
      <c r="JCO9" s="145"/>
      <c r="JCP9" s="145"/>
      <c r="JCQ9" s="145"/>
      <c r="JCR9" s="145"/>
      <c r="JCS9" s="145"/>
      <c r="JCT9" s="145"/>
      <c r="JCU9" s="145"/>
      <c r="JCV9" s="145"/>
      <c r="JCW9" s="145"/>
      <c r="JCX9" s="145"/>
      <c r="JCY9" s="145"/>
      <c r="JCZ9" s="145"/>
      <c r="JDA9" s="145"/>
      <c r="JDB9" s="145"/>
      <c r="JDC9" s="145"/>
      <c r="JDD9" s="145"/>
      <c r="JDE9" s="145"/>
      <c r="JDF9" s="145"/>
      <c r="JDG9" s="145"/>
      <c r="JDH9" s="145"/>
      <c r="JDI9" s="145"/>
      <c r="JDJ9" s="145"/>
      <c r="JDK9" s="145"/>
      <c r="JDL9" s="145"/>
      <c r="JDM9" s="145"/>
      <c r="JDN9" s="145"/>
      <c r="JDO9" s="145"/>
      <c r="JDP9" s="145"/>
      <c r="JDQ9" s="145"/>
      <c r="JDR9" s="145"/>
      <c r="JDS9" s="145"/>
      <c r="JDT9" s="145"/>
      <c r="JDU9" s="145"/>
      <c r="JDV9" s="145"/>
      <c r="JDW9" s="145"/>
      <c r="JDX9" s="145"/>
      <c r="JDY9" s="145"/>
      <c r="JDZ9" s="145"/>
      <c r="JEA9" s="145"/>
      <c r="JEB9" s="145"/>
      <c r="JEC9" s="145"/>
      <c r="JED9" s="145"/>
      <c r="JEE9" s="145"/>
      <c r="JEF9" s="145"/>
      <c r="JEG9" s="145"/>
      <c r="JEH9" s="145"/>
      <c r="JEI9" s="145"/>
      <c r="JEJ9" s="145"/>
      <c r="JEK9" s="145"/>
      <c r="JEL9" s="145"/>
      <c r="JEM9" s="145"/>
      <c r="JEN9" s="145"/>
      <c r="JEO9" s="145"/>
      <c r="JEP9" s="145"/>
      <c r="JEQ9" s="145"/>
      <c r="JER9" s="145"/>
      <c r="JES9" s="145"/>
      <c r="JET9" s="145"/>
      <c r="JEU9" s="145"/>
      <c r="JEV9" s="145"/>
      <c r="JEW9" s="145"/>
      <c r="JEX9" s="145"/>
      <c r="JEY9" s="145"/>
      <c r="JEZ9" s="145"/>
      <c r="JFA9" s="145"/>
      <c r="JFB9" s="145"/>
      <c r="JFC9" s="145"/>
      <c r="JFD9" s="145"/>
      <c r="JFE9" s="145"/>
      <c r="JFF9" s="145"/>
      <c r="JFG9" s="145"/>
      <c r="JFH9" s="145"/>
      <c r="JFI9" s="145"/>
      <c r="JFJ9" s="145"/>
      <c r="JFK9" s="145"/>
      <c r="JFL9" s="145"/>
      <c r="JFM9" s="145"/>
      <c r="JFN9" s="145"/>
      <c r="JFO9" s="145"/>
      <c r="JFP9" s="145"/>
      <c r="JFQ9" s="145"/>
      <c r="JFR9" s="145"/>
      <c r="JFS9" s="145"/>
      <c r="JFT9" s="145"/>
      <c r="JFU9" s="145"/>
      <c r="JFV9" s="145"/>
      <c r="JFW9" s="145"/>
      <c r="JFX9" s="145"/>
      <c r="JFY9" s="145"/>
      <c r="JFZ9" s="145"/>
      <c r="JGA9" s="145"/>
      <c r="JGB9" s="145"/>
      <c r="JGC9" s="145"/>
      <c r="JGD9" s="145"/>
      <c r="JGE9" s="145"/>
      <c r="JGF9" s="145"/>
      <c r="JGG9" s="145"/>
      <c r="JGH9" s="145"/>
      <c r="JGI9" s="145"/>
      <c r="JGJ9" s="145"/>
      <c r="JGK9" s="145"/>
      <c r="JGL9" s="145"/>
      <c r="JGM9" s="145"/>
      <c r="JGN9" s="145"/>
      <c r="JGO9" s="145"/>
      <c r="JGP9" s="145"/>
      <c r="JGQ9" s="145"/>
      <c r="JGR9" s="145"/>
      <c r="JGS9" s="145"/>
      <c r="JGT9" s="145"/>
      <c r="JGU9" s="145"/>
      <c r="JGV9" s="145"/>
      <c r="JGW9" s="145"/>
      <c r="JGX9" s="145"/>
      <c r="JGY9" s="145"/>
      <c r="JGZ9" s="145"/>
      <c r="JHA9" s="145"/>
      <c r="JHB9" s="145"/>
      <c r="JHC9" s="145"/>
      <c r="JHD9" s="145"/>
      <c r="JHE9" s="145"/>
      <c r="JHF9" s="145"/>
      <c r="JHG9" s="145"/>
      <c r="JHH9" s="145"/>
      <c r="JHI9" s="145"/>
      <c r="JHJ9" s="145"/>
      <c r="JHK9" s="145"/>
      <c r="JHL9" s="145"/>
      <c r="JHM9" s="145"/>
      <c r="JHN9" s="145"/>
      <c r="JHO9" s="145"/>
      <c r="JHP9" s="145"/>
      <c r="JHQ9" s="145"/>
      <c r="JHR9" s="145"/>
      <c r="JHS9" s="145"/>
      <c r="JHT9" s="145"/>
      <c r="JHU9" s="145"/>
      <c r="JHV9" s="145"/>
      <c r="JHW9" s="145"/>
      <c r="JHX9" s="145"/>
      <c r="JHY9" s="145"/>
      <c r="JHZ9" s="145"/>
      <c r="JIA9" s="145"/>
      <c r="JIB9" s="145"/>
      <c r="JIC9" s="145"/>
      <c r="JID9" s="145"/>
      <c r="JIE9" s="145"/>
      <c r="JIF9" s="145"/>
      <c r="JIG9" s="145"/>
      <c r="JIH9" s="145"/>
      <c r="JII9" s="145"/>
      <c r="JIJ9" s="145"/>
      <c r="JIK9" s="145"/>
      <c r="JIL9" s="145"/>
      <c r="JIM9" s="145"/>
      <c r="JIN9" s="145"/>
      <c r="JIO9" s="145"/>
      <c r="JIP9" s="145"/>
      <c r="JIQ9" s="145"/>
      <c r="JIR9" s="145"/>
      <c r="JIS9" s="145"/>
      <c r="JIT9" s="145"/>
      <c r="JIU9" s="145"/>
      <c r="JIV9" s="145"/>
      <c r="JIW9" s="145"/>
      <c r="JIX9" s="145"/>
      <c r="JIY9" s="145"/>
      <c r="JIZ9" s="145"/>
      <c r="JJA9" s="145"/>
      <c r="JJB9" s="145"/>
      <c r="JJC9" s="145"/>
      <c r="JJD9" s="145"/>
      <c r="JJE9" s="145"/>
      <c r="JJF9" s="145"/>
      <c r="JJG9" s="145"/>
      <c r="JJH9" s="145"/>
      <c r="JJI9" s="145"/>
      <c r="JJJ9" s="145"/>
      <c r="JJK9" s="145"/>
      <c r="JJL9" s="145"/>
      <c r="JJM9" s="145"/>
      <c r="JJN9" s="145"/>
      <c r="JJO9" s="145"/>
      <c r="JJP9" s="145"/>
      <c r="JJQ9" s="145"/>
      <c r="JJR9" s="145"/>
      <c r="JJS9" s="145"/>
      <c r="JJT9" s="145"/>
      <c r="JJU9" s="145"/>
      <c r="JJV9" s="145"/>
      <c r="JJW9" s="145"/>
      <c r="JJX9" s="145"/>
      <c r="JJY9" s="145"/>
      <c r="JJZ9" s="145"/>
      <c r="JKA9" s="145"/>
      <c r="JKB9" s="145"/>
      <c r="JKC9" s="145"/>
      <c r="JKD9" s="145"/>
      <c r="JKE9" s="145"/>
      <c r="JKF9" s="145"/>
      <c r="JKG9" s="145"/>
      <c r="JKH9" s="145"/>
      <c r="JKI9" s="145"/>
      <c r="JKJ9" s="145"/>
      <c r="JKK9" s="145"/>
      <c r="JKL9" s="145"/>
      <c r="JKM9" s="145"/>
      <c r="JKN9" s="145"/>
      <c r="JKO9" s="145"/>
      <c r="JKP9" s="145"/>
      <c r="JKQ9" s="145"/>
      <c r="JKR9" s="145"/>
      <c r="JKS9" s="145"/>
      <c r="JKT9" s="145"/>
      <c r="JKU9" s="145"/>
      <c r="JKV9" s="145"/>
      <c r="JKW9" s="145"/>
      <c r="JKX9" s="145"/>
      <c r="JKY9" s="145"/>
      <c r="JKZ9" s="145"/>
      <c r="JLA9" s="145"/>
      <c r="JLB9" s="145"/>
      <c r="JLC9" s="145"/>
      <c r="JLD9" s="145"/>
      <c r="JLE9" s="145"/>
      <c r="JLF9" s="145"/>
      <c r="JLG9" s="145"/>
      <c r="JLH9" s="145"/>
      <c r="JLI9" s="145"/>
      <c r="JLJ9" s="145"/>
      <c r="JLK9" s="145"/>
      <c r="JLL9" s="145"/>
      <c r="JLM9" s="145"/>
      <c r="JLN9" s="145"/>
      <c r="JLO9" s="145"/>
      <c r="JLP9" s="145"/>
      <c r="JLQ9" s="145"/>
      <c r="JLR9" s="145"/>
      <c r="JLS9" s="145"/>
      <c r="JLT9" s="145"/>
      <c r="JLU9" s="145"/>
      <c r="JLV9" s="145"/>
      <c r="JLW9" s="145"/>
      <c r="JLX9" s="145"/>
      <c r="JLY9" s="145"/>
      <c r="JLZ9" s="145"/>
      <c r="JMA9" s="145"/>
      <c r="JMB9" s="145"/>
      <c r="JMC9" s="145"/>
      <c r="JMD9" s="145"/>
      <c r="JME9" s="145"/>
      <c r="JMF9" s="145"/>
      <c r="JMG9" s="145"/>
      <c r="JMH9" s="145"/>
      <c r="JMI9" s="145"/>
      <c r="JMJ9" s="145"/>
      <c r="JMK9" s="145"/>
      <c r="JML9" s="145"/>
      <c r="JMM9" s="145"/>
      <c r="JMN9" s="145"/>
      <c r="JMO9" s="145"/>
      <c r="JMP9" s="145"/>
      <c r="JMQ9" s="145"/>
      <c r="JMR9" s="145"/>
      <c r="JMS9" s="145"/>
      <c r="JMT9" s="145"/>
      <c r="JMU9" s="145"/>
      <c r="JMV9" s="145"/>
      <c r="JMW9" s="145"/>
      <c r="JMX9" s="145"/>
      <c r="JMY9" s="145"/>
      <c r="JMZ9" s="145"/>
      <c r="JNA9" s="145"/>
      <c r="JNB9" s="145"/>
      <c r="JNC9" s="145"/>
      <c r="JND9" s="145"/>
      <c r="JNE9" s="145"/>
      <c r="JNF9" s="145"/>
      <c r="JNG9" s="145"/>
      <c r="JNH9" s="145"/>
      <c r="JNI9" s="145"/>
      <c r="JNJ9" s="145"/>
      <c r="JNK9" s="145"/>
      <c r="JNL9" s="145"/>
      <c r="JNM9" s="145"/>
      <c r="JNN9" s="145"/>
      <c r="JNO9" s="145"/>
      <c r="JNP9" s="145"/>
      <c r="JNQ9" s="145"/>
      <c r="JNR9" s="145"/>
      <c r="JNS9" s="145"/>
      <c r="JNT9" s="145"/>
      <c r="JNU9" s="145"/>
      <c r="JNV9" s="145"/>
      <c r="JNW9" s="145"/>
      <c r="JNX9" s="145"/>
      <c r="JNY9" s="145"/>
      <c r="JNZ9" s="145"/>
      <c r="JOA9" s="145"/>
      <c r="JOB9" s="145"/>
      <c r="JOC9" s="145"/>
      <c r="JOD9" s="145"/>
      <c r="JOE9" s="145"/>
      <c r="JOF9" s="145"/>
      <c r="JOG9" s="145"/>
      <c r="JOH9" s="145"/>
      <c r="JOI9" s="145"/>
      <c r="JOJ9" s="145"/>
      <c r="JOK9" s="145"/>
      <c r="JOL9" s="145"/>
      <c r="JOM9" s="145"/>
      <c r="JON9" s="145"/>
      <c r="JOO9" s="145"/>
      <c r="JOP9" s="145"/>
      <c r="JOQ9" s="145"/>
      <c r="JOR9" s="145"/>
      <c r="JOS9" s="145"/>
      <c r="JOT9" s="145"/>
      <c r="JOU9" s="145"/>
      <c r="JOV9" s="145"/>
      <c r="JOW9" s="145"/>
      <c r="JOX9" s="145"/>
      <c r="JOY9" s="145"/>
      <c r="JOZ9" s="145"/>
      <c r="JPA9" s="145"/>
      <c r="JPB9" s="145"/>
      <c r="JPC9" s="145"/>
      <c r="JPD9" s="145"/>
      <c r="JPE9" s="145"/>
      <c r="JPF9" s="145"/>
      <c r="JPG9" s="145"/>
      <c r="JPH9" s="145"/>
      <c r="JPI9" s="145"/>
      <c r="JPJ9" s="145"/>
      <c r="JPK9" s="145"/>
      <c r="JPL9" s="145"/>
      <c r="JPM9" s="145"/>
      <c r="JPN9" s="145"/>
      <c r="JPO9" s="145"/>
      <c r="JPP9" s="145"/>
      <c r="JPQ9" s="145"/>
      <c r="JPR9" s="145"/>
      <c r="JPS9" s="145"/>
      <c r="JPT9" s="145"/>
      <c r="JPU9" s="145"/>
      <c r="JPV9" s="145"/>
      <c r="JPW9" s="145"/>
      <c r="JPX9" s="145"/>
      <c r="JPY9" s="145"/>
      <c r="JPZ9" s="145"/>
      <c r="JQA9" s="145"/>
      <c r="JQB9" s="145"/>
      <c r="JQC9" s="145"/>
      <c r="JQD9" s="145"/>
      <c r="JQE9" s="145"/>
      <c r="JQF9" s="145"/>
      <c r="JQG9" s="145"/>
      <c r="JQH9" s="145"/>
      <c r="JQI9" s="145"/>
      <c r="JQJ9" s="145"/>
      <c r="JQK9" s="145"/>
      <c r="JQL9" s="145"/>
      <c r="JQM9" s="145"/>
      <c r="JQN9" s="145"/>
      <c r="JQO9" s="145"/>
      <c r="JQP9" s="145"/>
      <c r="JQQ9" s="145"/>
      <c r="JQR9" s="145"/>
      <c r="JQS9" s="145"/>
      <c r="JQT9" s="145"/>
      <c r="JQU9" s="145"/>
      <c r="JQV9" s="145"/>
      <c r="JQW9" s="145"/>
      <c r="JQX9" s="145"/>
      <c r="JQY9" s="145"/>
      <c r="JQZ9" s="145"/>
      <c r="JRA9" s="145"/>
      <c r="JRB9" s="145"/>
      <c r="JRC9" s="145"/>
      <c r="JRD9" s="145"/>
      <c r="JRE9" s="145"/>
      <c r="JRF9" s="145"/>
      <c r="JRG9" s="145"/>
      <c r="JRH9" s="145"/>
      <c r="JRI9" s="145"/>
      <c r="JRJ9" s="145"/>
      <c r="JRK9" s="145"/>
      <c r="JRL9" s="145"/>
      <c r="JRM9" s="145"/>
      <c r="JRN9" s="145"/>
      <c r="JRO9" s="145"/>
      <c r="JRP9" s="145"/>
      <c r="JRQ9" s="145"/>
      <c r="JRR9" s="145"/>
      <c r="JRS9" s="145"/>
      <c r="JRT9" s="145"/>
      <c r="JRU9" s="145"/>
      <c r="JRV9" s="145"/>
      <c r="JRW9" s="145"/>
      <c r="JRX9" s="145"/>
      <c r="JRY9" s="145"/>
      <c r="JRZ9" s="145"/>
      <c r="JSA9" s="145"/>
      <c r="JSB9" s="145"/>
      <c r="JSC9" s="145"/>
      <c r="JSD9" s="145"/>
      <c r="JSE9" s="145"/>
      <c r="JSF9" s="145"/>
      <c r="JSG9" s="145"/>
      <c r="JSH9" s="145"/>
      <c r="JSI9" s="145"/>
      <c r="JSJ9" s="145"/>
      <c r="JSK9" s="145"/>
      <c r="JSL9" s="145"/>
      <c r="JSM9" s="145"/>
      <c r="JSN9" s="145"/>
      <c r="JSO9" s="145"/>
      <c r="JSP9" s="145"/>
      <c r="JSQ9" s="145"/>
      <c r="JSR9" s="145"/>
      <c r="JSS9" s="145"/>
      <c r="JST9" s="145"/>
      <c r="JSU9" s="145"/>
      <c r="JSV9" s="145"/>
      <c r="JSW9" s="145"/>
      <c r="JSX9" s="145"/>
      <c r="JSY9" s="145"/>
      <c r="JSZ9" s="145"/>
      <c r="JTA9" s="145"/>
      <c r="JTB9" s="145"/>
      <c r="JTC9" s="145"/>
      <c r="JTD9" s="145"/>
      <c r="JTE9" s="145"/>
      <c r="JTF9" s="145"/>
      <c r="JTG9" s="145"/>
      <c r="JTH9" s="145"/>
      <c r="JTI9" s="145"/>
      <c r="JTJ9" s="145"/>
      <c r="JTK9" s="145"/>
      <c r="JTL9" s="145"/>
      <c r="JTM9" s="145"/>
      <c r="JTN9" s="145"/>
      <c r="JTO9" s="145"/>
      <c r="JTP9" s="145"/>
      <c r="JTQ9" s="145"/>
      <c r="JTR9" s="145"/>
      <c r="JTS9" s="145"/>
      <c r="JTT9" s="145"/>
      <c r="JTU9" s="145"/>
      <c r="JTV9" s="145"/>
      <c r="JTW9" s="145"/>
      <c r="JTX9" s="145"/>
      <c r="JTY9" s="145"/>
      <c r="JTZ9" s="145"/>
      <c r="JUA9" s="145"/>
      <c r="JUB9" s="145"/>
      <c r="JUC9" s="145"/>
      <c r="JUD9" s="145"/>
      <c r="JUE9" s="145"/>
      <c r="JUF9" s="145"/>
      <c r="JUG9" s="145"/>
      <c r="JUH9" s="145"/>
      <c r="JUI9" s="145"/>
      <c r="JUJ9" s="145"/>
      <c r="JUK9" s="145"/>
      <c r="JUL9" s="145"/>
      <c r="JUM9" s="145"/>
      <c r="JUN9" s="145"/>
      <c r="JUO9" s="145"/>
      <c r="JUP9" s="145"/>
      <c r="JUQ9" s="145"/>
      <c r="JUR9" s="145"/>
      <c r="JUS9" s="145"/>
      <c r="JUT9" s="145"/>
      <c r="JUU9" s="145"/>
      <c r="JUV9" s="145"/>
      <c r="JUW9" s="145"/>
      <c r="JUX9" s="145"/>
      <c r="JUY9" s="145"/>
      <c r="JUZ9" s="145"/>
      <c r="JVA9" s="145"/>
      <c r="JVB9" s="145"/>
      <c r="JVC9" s="145"/>
      <c r="JVD9" s="145"/>
      <c r="JVE9" s="145"/>
      <c r="JVF9" s="145"/>
      <c r="JVG9" s="145"/>
      <c r="JVH9" s="145"/>
      <c r="JVI9" s="145"/>
      <c r="JVJ9" s="145"/>
      <c r="JVK9" s="145"/>
      <c r="JVL9" s="145"/>
      <c r="JVM9" s="145"/>
      <c r="JVN9" s="145"/>
      <c r="JVO9" s="145"/>
      <c r="JVP9" s="145"/>
      <c r="JVQ9" s="145"/>
      <c r="JVR9" s="145"/>
      <c r="JVS9" s="145"/>
      <c r="JVT9" s="145"/>
      <c r="JVU9" s="145"/>
      <c r="JVV9" s="145"/>
      <c r="JVW9" s="145"/>
      <c r="JVX9" s="145"/>
      <c r="JVY9" s="145"/>
      <c r="JVZ9" s="145"/>
      <c r="JWA9" s="145"/>
      <c r="JWB9" s="145"/>
      <c r="JWC9" s="145"/>
      <c r="JWD9" s="145"/>
      <c r="JWE9" s="145"/>
      <c r="JWF9" s="145"/>
      <c r="JWG9" s="145"/>
      <c r="JWH9" s="145"/>
      <c r="JWI9" s="145"/>
      <c r="JWJ9" s="145"/>
      <c r="JWK9" s="145"/>
      <c r="JWL9" s="145"/>
      <c r="JWM9" s="145"/>
      <c r="JWN9" s="145"/>
      <c r="JWO9" s="145"/>
      <c r="JWP9" s="145"/>
      <c r="JWQ9" s="145"/>
      <c r="JWR9" s="145"/>
      <c r="JWS9" s="145"/>
      <c r="JWT9" s="145"/>
      <c r="JWU9" s="145"/>
      <c r="JWV9" s="145"/>
      <c r="JWW9" s="145"/>
      <c r="JWX9" s="145"/>
      <c r="JWY9" s="145"/>
      <c r="JWZ9" s="145"/>
      <c r="JXA9" s="145"/>
      <c r="JXB9" s="145"/>
      <c r="JXC9" s="145"/>
      <c r="JXD9" s="145"/>
      <c r="JXE9" s="145"/>
      <c r="JXF9" s="145"/>
      <c r="JXG9" s="145"/>
      <c r="JXH9" s="145"/>
      <c r="JXI9" s="145"/>
      <c r="JXJ9" s="145"/>
      <c r="JXK9" s="145"/>
      <c r="JXL9" s="145"/>
      <c r="JXM9" s="145"/>
      <c r="JXN9" s="145"/>
      <c r="JXO9" s="145"/>
      <c r="JXP9" s="145"/>
      <c r="JXQ9" s="145"/>
      <c r="JXR9" s="145"/>
      <c r="JXS9" s="145"/>
      <c r="JXT9" s="145"/>
      <c r="JXU9" s="145"/>
      <c r="JXV9" s="145"/>
      <c r="JXW9" s="145"/>
      <c r="JXX9" s="145"/>
      <c r="JXY9" s="145"/>
      <c r="JXZ9" s="145"/>
      <c r="JYA9" s="145"/>
      <c r="JYB9" s="145"/>
      <c r="JYC9" s="145"/>
      <c r="JYD9" s="145"/>
      <c r="JYE9" s="145"/>
      <c r="JYF9" s="145"/>
      <c r="JYG9" s="145"/>
      <c r="JYH9" s="145"/>
      <c r="JYI9" s="145"/>
      <c r="JYJ9" s="145"/>
      <c r="JYK9" s="145"/>
      <c r="JYL9" s="145"/>
      <c r="JYM9" s="145"/>
      <c r="JYN9" s="145"/>
      <c r="JYO9" s="145"/>
      <c r="JYP9" s="145"/>
      <c r="JYQ9" s="145"/>
      <c r="JYR9" s="145"/>
      <c r="JYS9" s="145"/>
      <c r="JYT9" s="145"/>
      <c r="JYU9" s="145"/>
      <c r="JYV9" s="145"/>
      <c r="JYW9" s="145"/>
      <c r="JYX9" s="145"/>
      <c r="JYY9" s="145"/>
      <c r="JYZ9" s="145"/>
      <c r="JZA9" s="145"/>
      <c r="JZB9" s="145"/>
      <c r="JZC9" s="145"/>
      <c r="JZD9" s="145"/>
      <c r="JZE9" s="145"/>
      <c r="JZF9" s="145"/>
      <c r="JZG9" s="145"/>
      <c r="JZH9" s="145"/>
      <c r="JZI9" s="145"/>
      <c r="JZJ9" s="145"/>
      <c r="JZK9" s="145"/>
      <c r="JZL9" s="145"/>
      <c r="JZM9" s="145"/>
      <c r="JZN9" s="145"/>
      <c r="JZO9" s="145"/>
      <c r="JZP9" s="145"/>
      <c r="JZQ9" s="145"/>
      <c r="JZR9" s="145"/>
      <c r="JZS9" s="145"/>
      <c r="JZT9" s="145"/>
      <c r="JZU9" s="145"/>
      <c r="JZV9" s="145"/>
      <c r="JZW9" s="145"/>
      <c r="JZX9" s="145"/>
      <c r="JZY9" s="145"/>
      <c r="JZZ9" s="145"/>
      <c r="KAA9" s="145"/>
      <c r="KAB9" s="145"/>
      <c r="KAC9" s="145"/>
      <c r="KAD9" s="145"/>
      <c r="KAE9" s="145"/>
      <c r="KAF9" s="145"/>
      <c r="KAG9" s="145"/>
      <c r="KAH9" s="145"/>
      <c r="KAI9" s="145"/>
      <c r="KAJ9" s="145"/>
      <c r="KAK9" s="145"/>
      <c r="KAL9" s="145"/>
      <c r="KAM9" s="145"/>
      <c r="KAN9" s="145"/>
      <c r="KAO9" s="145"/>
      <c r="KAP9" s="145"/>
      <c r="KAQ9" s="145"/>
      <c r="KAR9" s="145"/>
      <c r="KAS9" s="145"/>
      <c r="KAT9" s="145"/>
      <c r="KAU9" s="145"/>
      <c r="KAV9" s="145"/>
      <c r="KAW9" s="145"/>
      <c r="KAX9" s="145"/>
      <c r="KAY9" s="145"/>
      <c r="KAZ9" s="145"/>
      <c r="KBA9" s="145"/>
      <c r="KBB9" s="145"/>
      <c r="KBC9" s="145"/>
      <c r="KBD9" s="145"/>
      <c r="KBE9" s="145"/>
      <c r="KBF9" s="145"/>
      <c r="KBG9" s="145"/>
      <c r="KBH9" s="145"/>
      <c r="KBI9" s="145"/>
      <c r="KBJ9" s="145"/>
      <c r="KBK9" s="145"/>
      <c r="KBL9" s="145"/>
      <c r="KBM9" s="145"/>
      <c r="KBN9" s="145"/>
      <c r="KBO9" s="145"/>
      <c r="KBP9" s="145"/>
      <c r="KBQ9" s="145"/>
      <c r="KBR9" s="145"/>
      <c r="KBS9" s="145"/>
      <c r="KBT9" s="145"/>
      <c r="KBU9" s="145"/>
      <c r="KBV9" s="145"/>
      <c r="KBW9" s="145"/>
      <c r="KBX9" s="145"/>
      <c r="KBY9" s="145"/>
      <c r="KBZ9" s="145"/>
      <c r="KCA9" s="145"/>
      <c r="KCB9" s="145"/>
      <c r="KCC9" s="145"/>
      <c r="KCD9" s="145"/>
      <c r="KCE9" s="145"/>
      <c r="KCF9" s="145"/>
      <c r="KCG9" s="145"/>
      <c r="KCH9" s="145"/>
      <c r="KCI9" s="145"/>
      <c r="KCJ9" s="145"/>
      <c r="KCK9" s="145"/>
      <c r="KCL9" s="145"/>
      <c r="KCM9" s="145"/>
      <c r="KCN9" s="145"/>
      <c r="KCO9" s="145"/>
      <c r="KCP9" s="145"/>
      <c r="KCQ9" s="145"/>
      <c r="KCR9" s="145"/>
      <c r="KCS9" s="145"/>
      <c r="KCT9" s="145"/>
      <c r="KCU9" s="145"/>
      <c r="KCV9" s="145"/>
      <c r="KCW9" s="145"/>
      <c r="KCX9" s="145"/>
      <c r="KCY9" s="145"/>
      <c r="KCZ9" s="145"/>
      <c r="KDA9" s="145"/>
      <c r="KDB9" s="145"/>
      <c r="KDC9" s="145"/>
      <c r="KDD9" s="145"/>
      <c r="KDE9" s="145"/>
      <c r="KDF9" s="145"/>
      <c r="KDG9" s="145"/>
      <c r="KDH9" s="145"/>
      <c r="KDI9" s="145"/>
      <c r="KDJ9" s="145"/>
      <c r="KDK9" s="145"/>
      <c r="KDL9" s="145"/>
      <c r="KDM9" s="145"/>
      <c r="KDN9" s="145"/>
      <c r="KDO9" s="145"/>
      <c r="KDP9" s="145"/>
      <c r="KDQ9" s="145"/>
      <c r="KDR9" s="145"/>
      <c r="KDS9" s="145"/>
      <c r="KDT9" s="145"/>
      <c r="KDU9" s="145"/>
      <c r="KDV9" s="145"/>
      <c r="KDW9" s="145"/>
      <c r="KDX9" s="145"/>
      <c r="KDY9" s="145"/>
      <c r="KDZ9" s="145"/>
      <c r="KEA9" s="145"/>
      <c r="KEB9" s="145"/>
      <c r="KEC9" s="145"/>
      <c r="KED9" s="145"/>
      <c r="KEE9" s="145"/>
      <c r="KEF9" s="145"/>
      <c r="KEG9" s="145"/>
      <c r="KEH9" s="145"/>
      <c r="KEI9" s="145"/>
      <c r="KEJ9" s="145"/>
      <c r="KEK9" s="145"/>
      <c r="KEL9" s="145"/>
      <c r="KEM9" s="145"/>
      <c r="KEN9" s="145"/>
      <c r="KEO9" s="145"/>
      <c r="KEP9" s="145"/>
      <c r="KEQ9" s="145"/>
      <c r="KER9" s="145"/>
      <c r="KES9" s="145"/>
      <c r="KET9" s="145"/>
      <c r="KEU9" s="145"/>
      <c r="KEV9" s="145"/>
      <c r="KEW9" s="145"/>
      <c r="KEX9" s="145"/>
      <c r="KEY9" s="145"/>
      <c r="KEZ9" s="145"/>
      <c r="KFA9" s="145"/>
      <c r="KFB9" s="145"/>
      <c r="KFC9" s="145"/>
      <c r="KFD9" s="145"/>
      <c r="KFE9" s="145"/>
      <c r="KFF9" s="145"/>
      <c r="KFG9" s="145"/>
      <c r="KFH9" s="145"/>
      <c r="KFI9" s="145"/>
      <c r="KFJ9" s="145"/>
      <c r="KFK9" s="145"/>
      <c r="KFL9" s="145"/>
      <c r="KFM9" s="145"/>
      <c r="KFN9" s="145"/>
      <c r="KFO9" s="145"/>
      <c r="KFP9" s="145"/>
      <c r="KFQ9" s="145"/>
      <c r="KFR9" s="145"/>
      <c r="KFS9" s="145"/>
      <c r="KFT9" s="145"/>
      <c r="KFU9" s="145"/>
      <c r="KFV9" s="145"/>
      <c r="KFW9" s="145"/>
      <c r="KFX9" s="145"/>
      <c r="KFY9" s="145"/>
      <c r="KFZ9" s="145"/>
      <c r="KGA9" s="145"/>
      <c r="KGB9" s="145"/>
      <c r="KGC9" s="145"/>
      <c r="KGD9" s="145"/>
      <c r="KGE9" s="145"/>
      <c r="KGF9" s="145"/>
      <c r="KGG9" s="145"/>
      <c r="KGH9" s="145"/>
      <c r="KGI9" s="145"/>
      <c r="KGJ9" s="145"/>
      <c r="KGK9" s="145"/>
      <c r="KGL9" s="145"/>
      <c r="KGM9" s="145"/>
      <c r="KGN9" s="145"/>
      <c r="KGO9" s="145"/>
      <c r="KGP9" s="145"/>
      <c r="KGQ9" s="145"/>
      <c r="KGR9" s="145"/>
      <c r="KGS9" s="145"/>
      <c r="KGT9" s="145"/>
      <c r="KGU9" s="145"/>
      <c r="KGV9" s="145"/>
      <c r="KGW9" s="145"/>
      <c r="KGX9" s="145"/>
      <c r="KGY9" s="145"/>
      <c r="KGZ9" s="145"/>
      <c r="KHA9" s="145"/>
      <c r="KHB9" s="145"/>
      <c r="KHC9" s="145"/>
      <c r="KHD9" s="145"/>
      <c r="KHE9" s="145"/>
      <c r="KHF9" s="145"/>
      <c r="KHG9" s="145"/>
      <c r="KHH9" s="145"/>
      <c r="KHI9" s="145"/>
      <c r="KHJ9" s="145"/>
      <c r="KHK9" s="145"/>
      <c r="KHL9" s="145"/>
      <c r="KHM9" s="145"/>
      <c r="KHN9" s="145"/>
      <c r="KHO9" s="145"/>
      <c r="KHP9" s="145"/>
      <c r="KHQ9" s="145"/>
      <c r="KHR9" s="145"/>
      <c r="KHS9" s="145"/>
      <c r="KHT9" s="145"/>
      <c r="KHU9" s="145"/>
      <c r="KHV9" s="145"/>
      <c r="KHW9" s="145"/>
      <c r="KHX9" s="145"/>
      <c r="KHY9" s="145"/>
      <c r="KHZ9" s="145"/>
      <c r="KIA9" s="145"/>
      <c r="KIB9" s="145"/>
      <c r="KIC9" s="145"/>
      <c r="KID9" s="145"/>
      <c r="KIE9" s="145"/>
      <c r="KIF9" s="145"/>
      <c r="KIG9" s="145"/>
      <c r="KIH9" s="145"/>
      <c r="KII9" s="145"/>
      <c r="KIJ9" s="145"/>
      <c r="KIK9" s="145"/>
      <c r="KIL9" s="145"/>
      <c r="KIM9" s="145"/>
      <c r="KIN9" s="145"/>
      <c r="KIO9" s="145"/>
      <c r="KIP9" s="145"/>
      <c r="KIQ9" s="145"/>
      <c r="KIR9" s="145"/>
      <c r="KIS9" s="145"/>
      <c r="KIT9" s="145"/>
      <c r="KIU9" s="145"/>
      <c r="KIV9" s="145"/>
      <c r="KIW9" s="145"/>
      <c r="KIX9" s="145"/>
      <c r="KIY9" s="145"/>
      <c r="KIZ9" s="145"/>
      <c r="KJA9" s="145"/>
      <c r="KJB9" s="145"/>
      <c r="KJC9" s="145"/>
      <c r="KJD9" s="145"/>
      <c r="KJE9" s="145"/>
      <c r="KJF9" s="145"/>
      <c r="KJG9" s="145"/>
      <c r="KJH9" s="145"/>
      <c r="KJI9" s="145"/>
      <c r="KJJ9" s="145"/>
      <c r="KJK9" s="145"/>
      <c r="KJL9" s="145"/>
      <c r="KJM9" s="145"/>
      <c r="KJN9" s="145"/>
      <c r="KJO9" s="145"/>
      <c r="KJP9" s="145"/>
      <c r="KJQ9" s="145"/>
      <c r="KJR9" s="145"/>
      <c r="KJS9" s="145"/>
      <c r="KJT9" s="145"/>
      <c r="KJU9" s="145"/>
      <c r="KJV9" s="145"/>
      <c r="KJW9" s="145"/>
      <c r="KJX9" s="145"/>
      <c r="KJY9" s="145"/>
      <c r="KJZ9" s="145"/>
      <c r="KKA9" s="145"/>
      <c r="KKB9" s="145"/>
      <c r="KKC9" s="145"/>
      <c r="KKD9" s="145"/>
      <c r="KKE9" s="145"/>
      <c r="KKF9" s="145"/>
      <c r="KKG9" s="145"/>
      <c r="KKH9" s="145"/>
      <c r="KKI9" s="145"/>
      <c r="KKJ9" s="145"/>
      <c r="KKK9" s="145"/>
      <c r="KKL9" s="145"/>
      <c r="KKM9" s="145"/>
      <c r="KKN9" s="145"/>
      <c r="KKO9" s="145"/>
      <c r="KKP9" s="145"/>
      <c r="KKQ9" s="145"/>
      <c r="KKR9" s="145"/>
      <c r="KKS9" s="145"/>
      <c r="KKT9" s="145"/>
      <c r="KKU9" s="145"/>
      <c r="KKV9" s="145"/>
      <c r="KKW9" s="145"/>
      <c r="KKX9" s="145"/>
      <c r="KKY9" s="145"/>
      <c r="KKZ9" s="145"/>
      <c r="KLA9" s="145"/>
      <c r="KLB9" s="145"/>
      <c r="KLC9" s="145"/>
      <c r="KLD9" s="145"/>
      <c r="KLE9" s="145"/>
      <c r="KLF9" s="145"/>
      <c r="KLG9" s="145"/>
      <c r="KLH9" s="145"/>
      <c r="KLI9" s="145"/>
      <c r="KLJ9" s="145"/>
      <c r="KLK9" s="145"/>
      <c r="KLL9" s="145"/>
      <c r="KLM9" s="145"/>
      <c r="KLN9" s="145"/>
      <c r="KLO9" s="145"/>
      <c r="KLP9" s="145"/>
      <c r="KLQ9" s="145"/>
      <c r="KLR9" s="145"/>
      <c r="KLS9" s="145"/>
      <c r="KLT9" s="145"/>
      <c r="KLU9" s="145"/>
      <c r="KLV9" s="145"/>
      <c r="KLW9" s="145"/>
      <c r="KLX9" s="145"/>
      <c r="KLY9" s="145"/>
      <c r="KLZ9" s="145"/>
      <c r="KMA9" s="145"/>
      <c r="KMB9" s="145"/>
      <c r="KMC9" s="145"/>
      <c r="KMD9" s="145"/>
      <c r="KME9" s="145"/>
      <c r="KMF9" s="145"/>
      <c r="KMG9" s="145"/>
      <c r="KMH9" s="145"/>
      <c r="KMI9" s="145"/>
      <c r="KMJ9" s="145"/>
      <c r="KMK9" s="145"/>
      <c r="KML9" s="145"/>
      <c r="KMM9" s="145"/>
      <c r="KMN9" s="145"/>
      <c r="KMO9" s="145"/>
      <c r="KMP9" s="145"/>
      <c r="KMQ9" s="145"/>
      <c r="KMR9" s="145"/>
      <c r="KMS9" s="145"/>
      <c r="KMT9" s="145"/>
      <c r="KMU9" s="145"/>
      <c r="KMV9" s="145"/>
      <c r="KMW9" s="145"/>
      <c r="KMX9" s="145"/>
      <c r="KMY9" s="145"/>
      <c r="KMZ9" s="145"/>
      <c r="KNA9" s="145"/>
      <c r="KNB9" s="145"/>
      <c r="KNC9" s="145"/>
      <c r="KND9" s="145"/>
      <c r="KNE9" s="145"/>
      <c r="KNF9" s="145"/>
      <c r="KNG9" s="145"/>
      <c r="KNH9" s="145"/>
      <c r="KNI9" s="145"/>
      <c r="KNJ9" s="145"/>
      <c r="KNK9" s="145"/>
      <c r="KNL9" s="145"/>
      <c r="KNM9" s="145"/>
      <c r="KNN9" s="145"/>
      <c r="KNO9" s="145"/>
      <c r="KNP9" s="145"/>
      <c r="KNQ9" s="145"/>
      <c r="KNR9" s="145"/>
      <c r="KNS9" s="145"/>
      <c r="KNT9" s="145"/>
      <c r="KNU9" s="145"/>
      <c r="KNV9" s="145"/>
      <c r="KNW9" s="145"/>
      <c r="KNX9" s="145"/>
      <c r="KNY9" s="145"/>
      <c r="KNZ9" s="145"/>
      <c r="KOA9" s="145"/>
      <c r="KOB9" s="145"/>
      <c r="KOC9" s="145"/>
      <c r="KOD9" s="145"/>
      <c r="KOE9" s="145"/>
      <c r="KOF9" s="145"/>
      <c r="KOG9" s="145"/>
      <c r="KOH9" s="145"/>
      <c r="KOI9" s="145"/>
      <c r="KOJ9" s="145"/>
      <c r="KOK9" s="145"/>
      <c r="KOL9" s="145"/>
      <c r="KOM9" s="145"/>
      <c r="KON9" s="145"/>
      <c r="KOO9" s="145"/>
      <c r="KOP9" s="145"/>
      <c r="KOQ9" s="145"/>
      <c r="KOR9" s="145"/>
      <c r="KOS9" s="145"/>
      <c r="KOT9" s="145"/>
      <c r="KOU9" s="145"/>
      <c r="KOV9" s="145"/>
      <c r="KOW9" s="145"/>
      <c r="KOX9" s="145"/>
      <c r="KOY9" s="145"/>
      <c r="KOZ9" s="145"/>
      <c r="KPA9" s="145"/>
      <c r="KPB9" s="145"/>
      <c r="KPC9" s="145"/>
      <c r="KPD9" s="145"/>
      <c r="KPE9" s="145"/>
      <c r="KPF9" s="145"/>
      <c r="KPG9" s="145"/>
      <c r="KPH9" s="145"/>
      <c r="KPI9" s="145"/>
      <c r="KPJ9" s="145"/>
      <c r="KPK9" s="145"/>
      <c r="KPL9" s="145"/>
      <c r="KPM9" s="145"/>
      <c r="KPN9" s="145"/>
      <c r="KPO9" s="145"/>
      <c r="KPP9" s="145"/>
      <c r="KPQ9" s="145"/>
      <c r="KPR9" s="145"/>
      <c r="KPS9" s="145"/>
      <c r="KPT9" s="145"/>
      <c r="KPU9" s="145"/>
      <c r="KPV9" s="145"/>
      <c r="KPW9" s="145"/>
      <c r="KPX9" s="145"/>
      <c r="KPY9" s="145"/>
      <c r="KPZ9" s="145"/>
      <c r="KQA9" s="145"/>
      <c r="KQB9" s="145"/>
      <c r="KQC9" s="145"/>
      <c r="KQD9" s="145"/>
      <c r="KQE9" s="145"/>
      <c r="KQF9" s="145"/>
      <c r="KQG9" s="145"/>
      <c r="KQH9" s="145"/>
      <c r="KQI9" s="145"/>
      <c r="KQJ9" s="145"/>
      <c r="KQK9" s="145"/>
      <c r="KQL9" s="145"/>
      <c r="KQM9" s="145"/>
      <c r="KQN9" s="145"/>
      <c r="KQO9" s="145"/>
      <c r="KQP9" s="145"/>
      <c r="KQQ9" s="145"/>
      <c r="KQR9" s="145"/>
      <c r="KQS9" s="145"/>
      <c r="KQT9" s="145"/>
      <c r="KQU9" s="145"/>
      <c r="KQV9" s="145"/>
      <c r="KQW9" s="145"/>
      <c r="KQX9" s="145"/>
      <c r="KQY9" s="145"/>
      <c r="KQZ9" s="145"/>
      <c r="KRA9" s="145"/>
      <c r="KRB9" s="145"/>
      <c r="KRC9" s="145"/>
      <c r="KRD9" s="145"/>
      <c r="KRE9" s="145"/>
      <c r="KRF9" s="145"/>
      <c r="KRG9" s="145"/>
      <c r="KRH9" s="145"/>
      <c r="KRI9" s="145"/>
      <c r="KRJ9" s="145"/>
      <c r="KRK9" s="145"/>
      <c r="KRL9" s="145"/>
      <c r="KRM9" s="145"/>
      <c r="KRN9" s="145"/>
      <c r="KRO9" s="145"/>
      <c r="KRP9" s="145"/>
      <c r="KRQ9" s="145"/>
      <c r="KRR9" s="145"/>
      <c r="KRS9" s="145"/>
      <c r="KRT9" s="145"/>
      <c r="KRU9" s="145"/>
      <c r="KRV9" s="145"/>
      <c r="KRW9" s="145"/>
      <c r="KRX9" s="145"/>
      <c r="KRY9" s="145"/>
      <c r="KRZ9" s="145"/>
      <c r="KSA9" s="145"/>
      <c r="KSB9" s="145"/>
      <c r="KSC9" s="145"/>
      <c r="KSD9" s="145"/>
      <c r="KSE9" s="145"/>
      <c r="KSF9" s="145"/>
      <c r="KSG9" s="145"/>
      <c r="KSH9" s="145"/>
      <c r="KSI9" s="145"/>
      <c r="KSJ9" s="145"/>
      <c r="KSK9" s="145"/>
      <c r="KSL9" s="145"/>
      <c r="KSM9" s="145"/>
      <c r="KSN9" s="145"/>
      <c r="KSO9" s="145"/>
      <c r="KSP9" s="145"/>
      <c r="KSQ9" s="145"/>
      <c r="KSR9" s="145"/>
      <c r="KSS9" s="145"/>
      <c r="KST9" s="145"/>
      <c r="KSU9" s="145"/>
      <c r="KSV9" s="145"/>
      <c r="KSW9" s="145"/>
      <c r="KSX9" s="145"/>
      <c r="KSY9" s="145"/>
      <c r="KSZ9" s="145"/>
      <c r="KTA9" s="145"/>
      <c r="KTB9" s="145"/>
      <c r="KTC9" s="145"/>
      <c r="KTD9" s="145"/>
      <c r="KTE9" s="145"/>
      <c r="KTF9" s="145"/>
      <c r="KTG9" s="145"/>
      <c r="KTH9" s="145"/>
      <c r="KTI9" s="145"/>
      <c r="KTJ9" s="145"/>
      <c r="KTK9" s="145"/>
      <c r="KTL9" s="145"/>
      <c r="KTM9" s="145"/>
      <c r="KTN9" s="145"/>
      <c r="KTO9" s="145"/>
      <c r="KTP9" s="145"/>
      <c r="KTQ9" s="145"/>
      <c r="KTR9" s="145"/>
      <c r="KTS9" s="145"/>
      <c r="KTT9" s="145"/>
      <c r="KTU9" s="145"/>
      <c r="KTV9" s="145"/>
      <c r="KTW9" s="145"/>
      <c r="KTX9" s="145"/>
      <c r="KTY9" s="145"/>
      <c r="KTZ9" s="145"/>
      <c r="KUA9" s="145"/>
      <c r="KUB9" s="145"/>
      <c r="KUC9" s="145"/>
      <c r="KUD9" s="145"/>
      <c r="KUE9" s="145"/>
      <c r="KUF9" s="145"/>
      <c r="KUG9" s="145"/>
      <c r="KUH9" s="145"/>
      <c r="KUI9" s="145"/>
      <c r="KUJ9" s="145"/>
      <c r="KUK9" s="145"/>
      <c r="KUL9" s="145"/>
      <c r="KUM9" s="145"/>
      <c r="KUN9" s="145"/>
      <c r="KUO9" s="145"/>
      <c r="KUP9" s="145"/>
      <c r="KUQ9" s="145"/>
      <c r="KUR9" s="145"/>
      <c r="KUS9" s="145"/>
      <c r="KUT9" s="145"/>
      <c r="KUU9" s="145"/>
      <c r="KUV9" s="145"/>
      <c r="KUW9" s="145"/>
      <c r="KUX9" s="145"/>
      <c r="KUY9" s="145"/>
      <c r="KUZ9" s="145"/>
      <c r="KVA9" s="145"/>
      <c r="KVB9" s="145"/>
      <c r="KVC9" s="145"/>
      <c r="KVD9" s="145"/>
      <c r="KVE9" s="145"/>
      <c r="KVF9" s="145"/>
      <c r="KVG9" s="145"/>
      <c r="KVH9" s="145"/>
      <c r="KVI9" s="145"/>
      <c r="KVJ9" s="145"/>
      <c r="KVK9" s="145"/>
      <c r="KVL9" s="145"/>
      <c r="KVM9" s="145"/>
      <c r="KVN9" s="145"/>
      <c r="KVO9" s="145"/>
      <c r="KVP9" s="145"/>
      <c r="KVQ9" s="145"/>
      <c r="KVR9" s="145"/>
      <c r="KVS9" s="145"/>
      <c r="KVT9" s="145"/>
      <c r="KVU9" s="145"/>
      <c r="KVV9" s="145"/>
      <c r="KVW9" s="145"/>
      <c r="KVX9" s="145"/>
      <c r="KVY9" s="145"/>
      <c r="KVZ9" s="145"/>
      <c r="KWA9" s="145"/>
      <c r="KWB9" s="145"/>
      <c r="KWC9" s="145"/>
      <c r="KWD9" s="145"/>
      <c r="KWE9" s="145"/>
      <c r="KWF9" s="145"/>
      <c r="KWG9" s="145"/>
      <c r="KWH9" s="145"/>
      <c r="KWI9" s="145"/>
      <c r="KWJ9" s="145"/>
      <c r="KWK9" s="145"/>
      <c r="KWL9" s="145"/>
      <c r="KWM9" s="145"/>
      <c r="KWN9" s="145"/>
      <c r="KWO9" s="145"/>
      <c r="KWP9" s="145"/>
      <c r="KWQ9" s="145"/>
      <c r="KWR9" s="145"/>
      <c r="KWS9" s="145"/>
      <c r="KWT9" s="145"/>
      <c r="KWU9" s="145"/>
      <c r="KWV9" s="145"/>
      <c r="KWW9" s="145"/>
      <c r="KWX9" s="145"/>
      <c r="KWY9" s="145"/>
      <c r="KWZ9" s="145"/>
      <c r="KXA9" s="145"/>
      <c r="KXB9" s="145"/>
      <c r="KXC9" s="145"/>
      <c r="KXD9" s="145"/>
      <c r="KXE9" s="145"/>
      <c r="KXF9" s="145"/>
      <c r="KXG9" s="145"/>
      <c r="KXH9" s="145"/>
      <c r="KXI9" s="145"/>
      <c r="KXJ9" s="145"/>
      <c r="KXK9" s="145"/>
      <c r="KXL9" s="145"/>
      <c r="KXM9" s="145"/>
      <c r="KXN9" s="145"/>
      <c r="KXO9" s="145"/>
      <c r="KXP9" s="145"/>
      <c r="KXQ9" s="145"/>
      <c r="KXR9" s="145"/>
      <c r="KXS9" s="145"/>
      <c r="KXT9" s="145"/>
      <c r="KXU9" s="145"/>
      <c r="KXV9" s="145"/>
      <c r="KXW9" s="145"/>
      <c r="KXX9" s="145"/>
      <c r="KXY9" s="145"/>
      <c r="KXZ9" s="145"/>
      <c r="KYA9" s="145"/>
      <c r="KYB9" s="145"/>
      <c r="KYC9" s="145"/>
      <c r="KYD9" s="145"/>
      <c r="KYE9" s="145"/>
      <c r="KYF9" s="145"/>
      <c r="KYG9" s="145"/>
      <c r="KYH9" s="145"/>
      <c r="KYI9" s="145"/>
      <c r="KYJ9" s="145"/>
      <c r="KYK9" s="145"/>
      <c r="KYL9" s="145"/>
      <c r="KYM9" s="145"/>
      <c r="KYN9" s="145"/>
      <c r="KYO9" s="145"/>
      <c r="KYP9" s="145"/>
      <c r="KYQ9" s="145"/>
      <c r="KYR9" s="145"/>
      <c r="KYS9" s="145"/>
      <c r="KYT9" s="145"/>
      <c r="KYU9" s="145"/>
      <c r="KYV9" s="145"/>
      <c r="KYW9" s="145"/>
      <c r="KYX9" s="145"/>
      <c r="KYY9" s="145"/>
      <c r="KYZ9" s="145"/>
      <c r="KZA9" s="145"/>
      <c r="KZB9" s="145"/>
      <c r="KZC9" s="145"/>
      <c r="KZD9" s="145"/>
      <c r="KZE9" s="145"/>
      <c r="KZF9" s="145"/>
      <c r="KZG9" s="145"/>
      <c r="KZH9" s="145"/>
      <c r="KZI9" s="145"/>
      <c r="KZJ9" s="145"/>
      <c r="KZK9" s="145"/>
      <c r="KZL9" s="145"/>
      <c r="KZM9" s="145"/>
      <c r="KZN9" s="145"/>
      <c r="KZO9" s="145"/>
      <c r="KZP9" s="145"/>
      <c r="KZQ9" s="145"/>
      <c r="KZR9" s="145"/>
      <c r="KZS9" s="145"/>
      <c r="KZT9" s="145"/>
      <c r="KZU9" s="145"/>
      <c r="KZV9" s="145"/>
      <c r="KZW9" s="145"/>
      <c r="KZX9" s="145"/>
      <c r="KZY9" s="145"/>
      <c r="KZZ9" s="145"/>
      <c r="LAA9" s="145"/>
      <c r="LAB9" s="145"/>
      <c r="LAC9" s="145"/>
      <c r="LAD9" s="145"/>
      <c r="LAE9" s="145"/>
      <c r="LAF9" s="145"/>
      <c r="LAG9" s="145"/>
      <c r="LAH9" s="145"/>
      <c r="LAI9" s="145"/>
      <c r="LAJ9" s="145"/>
      <c r="LAK9" s="145"/>
      <c r="LAL9" s="145"/>
      <c r="LAM9" s="145"/>
      <c r="LAN9" s="145"/>
      <c r="LAO9" s="145"/>
      <c r="LAP9" s="145"/>
      <c r="LAQ9" s="145"/>
      <c r="LAR9" s="145"/>
      <c r="LAS9" s="145"/>
      <c r="LAT9" s="145"/>
      <c r="LAU9" s="145"/>
      <c r="LAV9" s="145"/>
      <c r="LAW9" s="145"/>
      <c r="LAX9" s="145"/>
      <c r="LAY9" s="145"/>
      <c r="LAZ9" s="145"/>
      <c r="LBA9" s="145"/>
      <c r="LBB9" s="145"/>
      <c r="LBC9" s="145"/>
      <c r="LBD9" s="145"/>
      <c r="LBE9" s="145"/>
      <c r="LBF9" s="145"/>
      <c r="LBG9" s="145"/>
      <c r="LBH9" s="145"/>
      <c r="LBI9" s="145"/>
      <c r="LBJ9" s="145"/>
      <c r="LBK9" s="145"/>
      <c r="LBL9" s="145"/>
      <c r="LBM9" s="145"/>
      <c r="LBN9" s="145"/>
      <c r="LBO9" s="145"/>
      <c r="LBP9" s="145"/>
      <c r="LBQ9" s="145"/>
      <c r="LBR9" s="145"/>
      <c r="LBS9" s="145"/>
      <c r="LBT9" s="145"/>
      <c r="LBU9" s="145"/>
      <c r="LBV9" s="145"/>
      <c r="LBW9" s="145"/>
      <c r="LBX9" s="145"/>
      <c r="LBY9" s="145"/>
      <c r="LBZ9" s="145"/>
      <c r="LCA9" s="145"/>
      <c r="LCB9" s="145"/>
      <c r="LCC9" s="145"/>
      <c r="LCD9" s="145"/>
      <c r="LCE9" s="145"/>
      <c r="LCF9" s="145"/>
      <c r="LCG9" s="145"/>
      <c r="LCH9" s="145"/>
      <c r="LCI9" s="145"/>
      <c r="LCJ9" s="145"/>
      <c r="LCK9" s="145"/>
      <c r="LCL9" s="145"/>
      <c r="LCM9" s="145"/>
      <c r="LCN9" s="145"/>
      <c r="LCO9" s="145"/>
      <c r="LCP9" s="145"/>
      <c r="LCQ9" s="145"/>
      <c r="LCR9" s="145"/>
      <c r="LCS9" s="145"/>
      <c r="LCT9" s="145"/>
      <c r="LCU9" s="145"/>
      <c r="LCV9" s="145"/>
      <c r="LCW9" s="145"/>
      <c r="LCX9" s="145"/>
      <c r="LCY9" s="145"/>
      <c r="LCZ9" s="145"/>
      <c r="LDA9" s="145"/>
      <c r="LDB9" s="145"/>
      <c r="LDC9" s="145"/>
      <c r="LDD9" s="145"/>
      <c r="LDE9" s="145"/>
      <c r="LDF9" s="145"/>
      <c r="LDG9" s="145"/>
      <c r="LDH9" s="145"/>
      <c r="LDI9" s="145"/>
      <c r="LDJ9" s="145"/>
      <c r="LDK9" s="145"/>
      <c r="LDL9" s="145"/>
      <c r="LDM9" s="145"/>
      <c r="LDN9" s="145"/>
      <c r="LDO9" s="145"/>
      <c r="LDP9" s="145"/>
      <c r="LDQ9" s="145"/>
      <c r="LDR9" s="145"/>
      <c r="LDS9" s="145"/>
      <c r="LDT9" s="145"/>
      <c r="LDU9" s="145"/>
      <c r="LDV9" s="145"/>
      <c r="LDW9" s="145"/>
      <c r="LDX9" s="145"/>
      <c r="LDY9" s="145"/>
      <c r="LDZ9" s="145"/>
      <c r="LEA9" s="145"/>
      <c r="LEB9" s="145"/>
      <c r="LEC9" s="145"/>
      <c r="LED9" s="145"/>
      <c r="LEE9" s="145"/>
      <c r="LEF9" s="145"/>
      <c r="LEG9" s="145"/>
      <c r="LEH9" s="145"/>
      <c r="LEI9" s="145"/>
      <c r="LEJ9" s="145"/>
      <c r="LEK9" s="145"/>
      <c r="LEL9" s="145"/>
      <c r="LEM9" s="145"/>
      <c r="LEN9" s="145"/>
      <c r="LEO9" s="145"/>
      <c r="LEP9" s="145"/>
      <c r="LEQ9" s="145"/>
      <c r="LER9" s="145"/>
      <c r="LES9" s="145"/>
      <c r="LET9" s="145"/>
      <c r="LEU9" s="145"/>
      <c r="LEV9" s="145"/>
      <c r="LEW9" s="145"/>
      <c r="LEX9" s="145"/>
      <c r="LEY9" s="145"/>
      <c r="LEZ9" s="145"/>
      <c r="LFA9" s="145"/>
      <c r="LFB9" s="145"/>
      <c r="LFC9" s="145"/>
      <c r="LFD9" s="145"/>
      <c r="LFE9" s="145"/>
      <c r="LFF9" s="145"/>
      <c r="LFG9" s="145"/>
      <c r="LFH9" s="145"/>
      <c r="LFI9" s="145"/>
      <c r="LFJ9" s="145"/>
      <c r="LFK9" s="145"/>
      <c r="LFL9" s="145"/>
      <c r="LFM9" s="145"/>
      <c r="LFN9" s="145"/>
      <c r="LFO9" s="145"/>
      <c r="LFP9" s="145"/>
      <c r="LFQ9" s="145"/>
      <c r="LFR9" s="145"/>
      <c r="LFS9" s="145"/>
      <c r="LFT9" s="145"/>
      <c r="LFU9" s="145"/>
      <c r="LFV9" s="145"/>
      <c r="LFW9" s="145"/>
      <c r="LFX9" s="145"/>
      <c r="LFY9" s="145"/>
      <c r="LFZ9" s="145"/>
      <c r="LGA9" s="145"/>
      <c r="LGB9" s="145"/>
      <c r="LGC9" s="145"/>
      <c r="LGD9" s="145"/>
      <c r="LGE9" s="145"/>
      <c r="LGF9" s="145"/>
      <c r="LGG9" s="145"/>
      <c r="LGH9" s="145"/>
      <c r="LGI9" s="145"/>
      <c r="LGJ9" s="145"/>
      <c r="LGK9" s="145"/>
      <c r="LGL9" s="145"/>
      <c r="LGM9" s="145"/>
      <c r="LGN9" s="145"/>
      <c r="LGO9" s="145"/>
      <c r="LGP9" s="145"/>
      <c r="LGQ9" s="145"/>
      <c r="LGR9" s="145"/>
      <c r="LGS9" s="145"/>
      <c r="LGT9" s="145"/>
      <c r="LGU9" s="145"/>
      <c r="LGV9" s="145"/>
      <c r="LGW9" s="145"/>
      <c r="LGX9" s="145"/>
      <c r="LGY9" s="145"/>
      <c r="LGZ9" s="145"/>
      <c r="LHA9" s="145"/>
      <c r="LHB9" s="145"/>
      <c r="LHC9" s="145"/>
      <c r="LHD9" s="145"/>
      <c r="LHE9" s="145"/>
      <c r="LHF9" s="145"/>
      <c r="LHG9" s="145"/>
      <c r="LHH9" s="145"/>
      <c r="LHI9" s="145"/>
      <c r="LHJ9" s="145"/>
      <c r="LHK9" s="145"/>
      <c r="LHL9" s="145"/>
      <c r="LHM9" s="145"/>
      <c r="LHN9" s="145"/>
      <c r="LHO9" s="145"/>
      <c r="LHP9" s="145"/>
      <c r="LHQ9" s="145"/>
      <c r="LHR9" s="145"/>
      <c r="LHS9" s="145"/>
      <c r="LHT9" s="145"/>
      <c r="LHU9" s="145"/>
      <c r="LHV9" s="145"/>
      <c r="LHW9" s="145"/>
      <c r="LHX9" s="145"/>
      <c r="LHY9" s="145"/>
      <c r="LHZ9" s="145"/>
      <c r="LIA9" s="145"/>
      <c r="LIB9" s="145"/>
      <c r="LIC9" s="145"/>
      <c r="LID9" s="145"/>
      <c r="LIE9" s="145"/>
      <c r="LIF9" s="145"/>
      <c r="LIG9" s="145"/>
      <c r="LIH9" s="145"/>
      <c r="LII9" s="145"/>
      <c r="LIJ9" s="145"/>
      <c r="LIK9" s="145"/>
      <c r="LIL9" s="145"/>
      <c r="LIM9" s="145"/>
      <c r="LIN9" s="145"/>
      <c r="LIO9" s="145"/>
      <c r="LIP9" s="145"/>
      <c r="LIQ9" s="145"/>
      <c r="LIR9" s="145"/>
      <c r="LIS9" s="145"/>
      <c r="LIT9" s="145"/>
      <c r="LIU9" s="145"/>
      <c r="LIV9" s="145"/>
      <c r="LIW9" s="145"/>
      <c r="LIX9" s="145"/>
      <c r="LIY9" s="145"/>
      <c r="LIZ9" s="145"/>
      <c r="LJA9" s="145"/>
      <c r="LJB9" s="145"/>
      <c r="LJC9" s="145"/>
      <c r="LJD9" s="145"/>
      <c r="LJE9" s="145"/>
      <c r="LJF9" s="145"/>
      <c r="LJG9" s="145"/>
      <c r="LJH9" s="145"/>
      <c r="LJI9" s="145"/>
      <c r="LJJ9" s="145"/>
      <c r="LJK9" s="145"/>
      <c r="LJL9" s="145"/>
      <c r="LJM9" s="145"/>
      <c r="LJN9" s="145"/>
      <c r="LJO9" s="145"/>
      <c r="LJP9" s="145"/>
      <c r="LJQ9" s="145"/>
      <c r="LJR9" s="145"/>
      <c r="LJS9" s="145"/>
      <c r="LJT9" s="145"/>
      <c r="LJU9" s="145"/>
      <c r="LJV9" s="145"/>
      <c r="LJW9" s="145"/>
      <c r="LJX9" s="145"/>
      <c r="LJY9" s="145"/>
      <c r="LJZ9" s="145"/>
      <c r="LKA9" s="145"/>
      <c r="LKB9" s="145"/>
      <c r="LKC9" s="145"/>
      <c r="LKD9" s="145"/>
      <c r="LKE9" s="145"/>
      <c r="LKF9" s="145"/>
      <c r="LKG9" s="145"/>
      <c r="LKH9" s="145"/>
      <c r="LKI9" s="145"/>
      <c r="LKJ9" s="145"/>
      <c r="LKK9" s="145"/>
      <c r="LKL9" s="145"/>
      <c r="LKM9" s="145"/>
      <c r="LKN9" s="145"/>
      <c r="LKO9" s="145"/>
      <c r="LKP9" s="145"/>
      <c r="LKQ9" s="145"/>
      <c r="LKR9" s="145"/>
      <c r="LKS9" s="145"/>
      <c r="LKT9" s="145"/>
      <c r="LKU9" s="145"/>
      <c r="LKV9" s="145"/>
      <c r="LKW9" s="145"/>
      <c r="LKX9" s="145"/>
      <c r="LKY9" s="145"/>
      <c r="LKZ9" s="145"/>
      <c r="LLA9" s="145"/>
      <c r="LLB9" s="145"/>
      <c r="LLC9" s="145"/>
      <c r="LLD9" s="145"/>
      <c r="LLE9" s="145"/>
      <c r="LLF9" s="145"/>
      <c r="LLG9" s="145"/>
      <c r="LLH9" s="145"/>
      <c r="LLI9" s="145"/>
      <c r="LLJ9" s="145"/>
      <c r="LLK9" s="145"/>
      <c r="LLL9" s="145"/>
      <c r="LLM9" s="145"/>
      <c r="LLN9" s="145"/>
      <c r="LLO9" s="145"/>
      <c r="LLP9" s="145"/>
      <c r="LLQ9" s="145"/>
      <c r="LLR9" s="145"/>
      <c r="LLS9" s="145"/>
      <c r="LLT9" s="145"/>
      <c r="LLU9" s="145"/>
      <c r="LLV9" s="145"/>
      <c r="LLW9" s="145"/>
      <c r="LLX9" s="145"/>
      <c r="LLY9" s="145"/>
      <c r="LLZ9" s="145"/>
      <c r="LMA9" s="145"/>
      <c r="LMB9" s="145"/>
      <c r="LMC9" s="145"/>
      <c r="LMD9" s="145"/>
      <c r="LME9" s="145"/>
      <c r="LMF9" s="145"/>
      <c r="LMG9" s="145"/>
      <c r="LMH9" s="145"/>
      <c r="LMI9" s="145"/>
      <c r="LMJ9" s="145"/>
      <c r="LMK9" s="145"/>
      <c r="LML9" s="145"/>
      <c r="LMM9" s="145"/>
      <c r="LMN9" s="145"/>
      <c r="LMO9" s="145"/>
      <c r="LMP9" s="145"/>
      <c r="LMQ9" s="145"/>
      <c r="LMR9" s="145"/>
      <c r="LMS9" s="145"/>
      <c r="LMT9" s="145"/>
      <c r="LMU9" s="145"/>
      <c r="LMV9" s="145"/>
      <c r="LMW9" s="145"/>
      <c r="LMX9" s="145"/>
      <c r="LMY9" s="145"/>
      <c r="LMZ9" s="145"/>
      <c r="LNA9" s="145"/>
      <c r="LNB9" s="145"/>
      <c r="LNC9" s="145"/>
      <c r="LND9" s="145"/>
      <c r="LNE9" s="145"/>
      <c r="LNF9" s="145"/>
      <c r="LNG9" s="145"/>
      <c r="LNH9" s="145"/>
      <c r="LNI9" s="145"/>
      <c r="LNJ9" s="145"/>
      <c r="LNK9" s="145"/>
      <c r="LNL9" s="145"/>
      <c r="LNM9" s="145"/>
      <c r="LNN9" s="145"/>
      <c r="LNO9" s="145"/>
      <c r="LNP9" s="145"/>
      <c r="LNQ9" s="145"/>
      <c r="LNR9" s="145"/>
      <c r="LNS9" s="145"/>
      <c r="LNT9" s="145"/>
      <c r="LNU9" s="145"/>
      <c r="LNV9" s="145"/>
      <c r="LNW9" s="145"/>
      <c r="LNX9" s="145"/>
      <c r="LNY9" s="145"/>
      <c r="LNZ9" s="145"/>
      <c r="LOA9" s="145"/>
      <c r="LOB9" s="145"/>
      <c r="LOC9" s="145"/>
      <c r="LOD9" s="145"/>
      <c r="LOE9" s="145"/>
      <c r="LOF9" s="145"/>
      <c r="LOG9" s="145"/>
      <c r="LOH9" s="145"/>
      <c r="LOI9" s="145"/>
      <c r="LOJ9" s="145"/>
      <c r="LOK9" s="145"/>
      <c r="LOL9" s="145"/>
      <c r="LOM9" s="145"/>
      <c r="LON9" s="145"/>
      <c r="LOO9" s="145"/>
      <c r="LOP9" s="145"/>
      <c r="LOQ9" s="145"/>
      <c r="LOR9" s="145"/>
      <c r="LOS9" s="145"/>
      <c r="LOT9" s="145"/>
      <c r="LOU9" s="145"/>
      <c r="LOV9" s="145"/>
      <c r="LOW9" s="145"/>
      <c r="LOX9" s="145"/>
      <c r="LOY9" s="145"/>
      <c r="LOZ9" s="145"/>
      <c r="LPA9" s="145"/>
      <c r="LPB9" s="145"/>
      <c r="LPC9" s="145"/>
      <c r="LPD9" s="145"/>
      <c r="LPE9" s="145"/>
      <c r="LPF9" s="145"/>
      <c r="LPG9" s="145"/>
      <c r="LPH9" s="145"/>
      <c r="LPI9" s="145"/>
      <c r="LPJ9" s="145"/>
      <c r="LPK9" s="145"/>
      <c r="LPL9" s="145"/>
      <c r="LPM9" s="145"/>
      <c r="LPN9" s="145"/>
      <c r="LPO9" s="145"/>
      <c r="LPP9" s="145"/>
      <c r="LPQ9" s="145"/>
      <c r="LPR9" s="145"/>
      <c r="LPS9" s="145"/>
      <c r="LPT9" s="145"/>
      <c r="LPU9" s="145"/>
      <c r="LPV9" s="145"/>
      <c r="LPW9" s="145"/>
      <c r="LPX9" s="145"/>
      <c r="LPY9" s="145"/>
      <c r="LPZ9" s="145"/>
      <c r="LQA9" s="145"/>
      <c r="LQB9" s="145"/>
      <c r="LQC9" s="145"/>
      <c r="LQD9" s="145"/>
      <c r="LQE9" s="145"/>
      <c r="LQF9" s="145"/>
      <c r="LQG9" s="145"/>
      <c r="LQH9" s="145"/>
      <c r="LQI9" s="145"/>
      <c r="LQJ9" s="145"/>
      <c r="LQK9" s="145"/>
      <c r="LQL9" s="145"/>
      <c r="LQM9" s="145"/>
      <c r="LQN9" s="145"/>
      <c r="LQO9" s="145"/>
      <c r="LQP9" s="145"/>
      <c r="LQQ9" s="145"/>
      <c r="LQR9" s="145"/>
      <c r="LQS9" s="145"/>
      <c r="LQT9" s="145"/>
      <c r="LQU9" s="145"/>
      <c r="LQV9" s="145"/>
      <c r="LQW9" s="145"/>
      <c r="LQX9" s="145"/>
      <c r="LQY9" s="145"/>
      <c r="LQZ9" s="145"/>
      <c r="LRA9" s="145"/>
      <c r="LRB9" s="145"/>
      <c r="LRC9" s="145"/>
      <c r="LRD9" s="145"/>
      <c r="LRE9" s="145"/>
      <c r="LRF9" s="145"/>
      <c r="LRG9" s="145"/>
      <c r="LRH9" s="145"/>
      <c r="LRI9" s="145"/>
      <c r="LRJ9" s="145"/>
      <c r="LRK9" s="145"/>
      <c r="LRL9" s="145"/>
      <c r="LRM9" s="145"/>
      <c r="LRN9" s="145"/>
      <c r="LRO9" s="145"/>
      <c r="LRP9" s="145"/>
      <c r="LRQ9" s="145"/>
      <c r="LRR9" s="145"/>
      <c r="LRS9" s="145"/>
      <c r="LRT9" s="145"/>
      <c r="LRU9" s="145"/>
      <c r="LRV9" s="145"/>
      <c r="LRW9" s="145"/>
      <c r="LRX9" s="145"/>
      <c r="LRY9" s="145"/>
      <c r="LRZ9" s="145"/>
      <c r="LSA9" s="145"/>
      <c r="LSB9" s="145"/>
      <c r="LSC9" s="145"/>
      <c r="LSD9" s="145"/>
      <c r="LSE9" s="145"/>
      <c r="LSF9" s="145"/>
      <c r="LSG9" s="145"/>
      <c r="LSH9" s="145"/>
      <c r="LSI9" s="145"/>
      <c r="LSJ9" s="145"/>
      <c r="LSK9" s="145"/>
      <c r="LSL9" s="145"/>
      <c r="LSM9" s="145"/>
      <c r="LSN9" s="145"/>
      <c r="LSO9" s="145"/>
      <c r="LSP9" s="145"/>
      <c r="LSQ9" s="145"/>
      <c r="LSR9" s="145"/>
      <c r="LSS9" s="145"/>
      <c r="LST9" s="145"/>
      <c r="LSU9" s="145"/>
      <c r="LSV9" s="145"/>
      <c r="LSW9" s="145"/>
      <c r="LSX9" s="145"/>
      <c r="LSY9" s="145"/>
      <c r="LSZ9" s="145"/>
      <c r="LTA9" s="145"/>
      <c r="LTB9" s="145"/>
      <c r="LTC9" s="145"/>
      <c r="LTD9" s="145"/>
      <c r="LTE9" s="145"/>
      <c r="LTF9" s="145"/>
      <c r="LTG9" s="145"/>
      <c r="LTH9" s="145"/>
      <c r="LTI9" s="145"/>
      <c r="LTJ9" s="145"/>
      <c r="LTK9" s="145"/>
      <c r="LTL9" s="145"/>
      <c r="LTM9" s="145"/>
      <c r="LTN9" s="145"/>
      <c r="LTO9" s="145"/>
      <c r="LTP9" s="145"/>
      <c r="LTQ9" s="145"/>
      <c r="LTR9" s="145"/>
      <c r="LTS9" s="145"/>
      <c r="LTT9" s="145"/>
      <c r="LTU9" s="145"/>
      <c r="LTV9" s="145"/>
      <c r="LTW9" s="145"/>
      <c r="LTX9" s="145"/>
      <c r="LTY9" s="145"/>
      <c r="LTZ9" s="145"/>
      <c r="LUA9" s="145"/>
      <c r="LUB9" s="145"/>
      <c r="LUC9" s="145"/>
      <c r="LUD9" s="145"/>
      <c r="LUE9" s="145"/>
      <c r="LUF9" s="145"/>
      <c r="LUG9" s="145"/>
      <c r="LUH9" s="145"/>
      <c r="LUI9" s="145"/>
      <c r="LUJ9" s="145"/>
      <c r="LUK9" s="145"/>
      <c r="LUL9" s="145"/>
      <c r="LUM9" s="145"/>
      <c r="LUN9" s="145"/>
      <c r="LUO9" s="145"/>
      <c r="LUP9" s="145"/>
      <c r="LUQ9" s="145"/>
      <c r="LUR9" s="145"/>
      <c r="LUS9" s="145"/>
      <c r="LUT9" s="145"/>
      <c r="LUU9" s="145"/>
      <c r="LUV9" s="145"/>
      <c r="LUW9" s="145"/>
      <c r="LUX9" s="145"/>
      <c r="LUY9" s="145"/>
      <c r="LUZ9" s="145"/>
      <c r="LVA9" s="145"/>
      <c r="LVB9" s="145"/>
      <c r="LVC9" s="145"/>
      <c r="LVD9" s="145"/>
      <c r="LVE9" s="145"/>
      <c r="LVF9" s="145"/>
      <c r="LVG9" s="145"/>
      <c r="LVH9" s="145"/>
      <c r="LVI9" s="145"/>
      <c r="LVJ9" s="145"/>
      <c r="LVK9" s="145"/>
      <c r="LVL9" s="145"/>
      <c r="LVM9" s="145"/>
      <c r="LVN9" s="145"/>
      <c r="LVO9" s="145"/>
      <c r="LVP9" s="145"/>
      <c r="LVQ9" s="145"/>
      <c r="LVR9" s="145"/>
      <c r="LVS9" s="145"/>
      <c r="LVT9" s="145"/>
      <c r="LVU9" s="145"/>
      <c r="LVV9" s="145"/>
      <c r="LVW9" s="145"/>
      <c r="LVX9" s="145"/>
      <c r="LVY9" s="145"/>
      <c r="LVZ9" s="145"/>
      <c r="LWA9" s="145"/>
      <c r="LWB9" s="145"/>
      <c r="LWC9" s="145"/>
      <c r="LWD9" s="145"/>
      <c r="LWE9" s="145"/>
      <c r="LWF9" s="145"/>
      <c r="LWG9" s="145"/>
      <c r="LWH9" s="145"/>
      <c r="LWI9" s="145"/>
      <c r="LWJ9" s="145"/>
      <c r="LWK9" s="145"/>
      <c r="LWL9" s="145"/>
      <c r="LWM9" s="145"/>
      <c r="LWN9" s="145"/>
      <c r="LWO9" s="145"/>
      <c r="LWP9" s="145"/>
      <c r="LWQ9" s="145"/>
      <c r="LWR9" s="145"/>
      <c r="LWS9" s="145"/>
      <c r="LWT9" s="145"/>
      <c r="LWU9" s="145"/>
      <c r="LWV9" s="145"/>
      <c r="LWW9" s="145"/>
      <c r="LWX9" s="145"/>
      <c r="LWY9" s="145"/>
      <c r="LWZ9" s="145"/>
      <c r="LXA9" s="145"/>
      <c r="LXB9" s="145"/>
      <c r="LXC9" s="145"/>
      <c r="LXD9" s="145"/>
      <c r="LXE9" s="145"/>
      <c r="LXF9" s="145"/>
      <c r="LXG9" s="145"/>
      <c r="LXH9" s="145"/>
      <c r="LXI9" s="145"/>
      <c r="LXJ9" s="145"/>
      <c r="LXK9" s="145"/>
      <c r="LXL9" s="145"/>
      <c r="LXM9" s="145"/>
      <c r="LXN9" s="145"/>
      <c r="LXO9" s="145"/>
      <c r="LXP9" s="145"/>
      <c r="LXQ9" s="145"/>
      <c r="LXR9" s="145"/>
      <c r="LXS9" s="145"/>
      <c r="LXT9" s="145"/>
      <c r="LXU9" s="145"/>
      <c r="LXV9" s="145"/>
      <c r="LXW9" s="145"/>
      <c r="LXX9" s="145"/>
      <c r="LXY9" s="145"/>
      <c r="LXZ9" s="145"/>
      <c r="LYA9" s="145"/>
      <c r="LYB9" s="145"/>
      <c r="LYC9" s="145"/>
      <c r="LYD9" s="145"/>
      <c r="LYE9" s="145"/>
      <c r="LYF9" s="145"/>
      <c r="LYG9" s="145"/>
      <c r="LYH9" s="145"/>
      <c r="LYI9" s="145"/>
      <c r="LYJ9" s="145"/>
      <c r="LYK9" s="145"/>
      <c r="LYL9" s="145"/>
      <c r="LYM9" s="145"/>
      <c r="LYN9" s="145"/>
      <c r="LYO9" s="145"/>
      <c r="LYP9" s="145"/>
      <c r="LYQ9" s="145"/>
      <c r="LYR9" s="145"/>
      <c r="LYS9" s="145"/>
      <c r="LYT9" s="145"/>
      <c r="LYU9" s="145"/>
      <c r="LYV9" s="145"/>
      <c r="LYW9" s="145"/>
      <c r="LYX9" s="145"/>
      <c r="LYY9" s="145"/>
      <c r="LYZ9" s="145"/>
      <c r="LZA9" s="145"/>
      <c r="LZB9" s="145"/>
      <c r="LZC9" s="145"/>
      <c r="LZD9" s="145"/>
      <c r="LZE9" s="145"/>
      <c r="LZF9" s="145"/>
      <c r="LZG9" s="145"/>
      <c r="LZH9" s="145"/>
      <c r="LZI9" s="145"/>
      <c r="LZJ9" s="145"/>
      <c r="LZK9" s="145"/>
      <c r="LZL9" s="145"/>
      <c r="LZM9" s="145"/>
      <c r="LZN9" s="145"/>
      <c r="LZO9" s="145"/>
      <c r="LZP9" s="145"/>
      <c r="LZQ9" s="145"/>
      <c r="LZR9" s="145"/>
      <c r="LZS9" s="145"/>
      <c r="LZT9" s="145"/>
      <c r="LZU9" s="145"/>
      <c r="LZV9" s="145"/>
      <c r="LZW9" s="145"/>
      <c r="LZX9" s="145"/>
      <c r="LZY9" s="145"/>
      <c r="LZZ9" s="145"/>
      <c r="MAA9" s="145"/>
      <c r="MAB9" s="145"/>
      <c r="MAC9" s="145"/>
      <c r="MAD9" s="145"/>
      <c r="MAE9" s="145"/>
      <c r="MAF9" s="145"/>
      <c r="MAG9" s="145"/>
      <c r="MAH9" s="145"/>
      <c r="MAI9" s="145"/>
      <c r="MAJ9" s="145"/>
      <c r="MAK9" s="145"/>
      <c r="MAL9" s="145"/>
      <c r="MAM9" s="145"/>
      <c r="MAN9" s="145"/>
      <c r="MAO9" s="145"/>
      <c r="MAP9" s="145"/>
      <c r="MAQ9" s="145"/>
      <c r="MAR9" s="145"/>
      <c r="MAS9" s="145"/>
      <c r="MAT9" s="145"/>
      <c r="MAU9" s="145"/>
      <c r="MAV9" s="145"/>
      <c r="MAW9" s="145"/>
      <c r="MAX9" s="145"/>
      <c r="MAY9" s="145"/>
      <c r="MAZ9" s="145"/>
      <c r="MBA9" s="145"/>
      <c r="MBB9" s="145"/>
      <c r="MBC9" s="145"/>
      <c r="MBD9" s="145"/>
      <c r="MBE9" s="145"/>
      <c r="MBF9" s="145"/>
      <c r="MBG9" s="145"/>
      <c r="MBH9" s="145"/>
      <c r="MBI9" s="145"/>
      <c r="MBJ9" s="145"/>
      <c r="MBK9" s="145"/>
      <c r="MBL9" s="145"/>
      <c r="MBM9" s="145"/>
      <c r="MBN9" s="145"/>
      <c r="MBO9" s="145"/>
      <c r="MBP9" s="145"/>
      <c r="MBQ9" s="145"/>
      <c r="MBR9" s="145"/>
      <c r="MBS9" s="145"/>
      <c r="MBT9" s="145"/>
      <c r="MBU9" s="145"/>
      <c r="MBV9" s="145"/>
      <c r="MBW9" s="145"/>
      <c r="MBX9" s="145"/>
      <c r="MBY9" s="145"/>
      <c r="MBZ9" s="145"/>
      <c r="MCA9" s="145"/>
      <c r="MCB9" s="145"/>
      <c r="MCC9" s="145"/>
      <c r="MCD9" s="145"/>
      <c r="MCE9" s="145"/>
      <c r="MCF9" s="145"/>
      <c r="MCG9" s="145"/>
      <c r="MCH9" s="145"/>
      <c r="MCI9" s="145"/>
      <c r="MCJ9" s="145"/>
      <c r="MCK9" s="145"/>
      <c r="MCL9" s="145"/>
      <c r="MCM9" s="145"/>
      <c r="MCN9" s="145"/>
      <c r="MCO9" s="145"/>
      <c r="MCP9" s="145"/>
      <c r="MCQ9" s="145"/>
      <c r="MCR9" s="145"/>
      <c r="MCS9" s="145"/>
      <c r="MCT9" s="145"/>
      <c r="MCU9" s="145"/>
      <c r="MCV9" s="145"/>
      <c r="MCW9" s="145"/>
      <c r="MCX9" s="145"/>
      <c r="MCY9" s="145"/>
      <c r="MCZ9" s="145"/>
      <c r="MDA9" s="145"/>
      <c r="MDB9" s="145"/>
      <c r="MDC9" s="145"/>
      <c r="MDD9" s="145"/>
      <c r="MDE9" s="145"/>
      <c r="MDF9" s="145"/>
      <c r="MDG9" s="145"/>
      <c r="MDH9" s="145"/>
      <c r="MDI9" s="145"/>
      <c r="MDJ9" s="145"/>
      <c r="MDK9" s="145"/>
      <c r="MDL9" s="145"/>
      <c r="MDM9" s="145"/>
      <c r="MDN9" s="145"/>
      <c r="MDO9" s="145"/>
      <c r="MDP9" s="145"/>
      <c r="MDQ9" s="145"/>
      <c r="MDR9" s="145"/>
      <c r="MDS9" s="145"/>
      <c r="MDT9" s="145"/>
      <c r="MDU9" s="145"/>
      <c r="MDV9" s="145"/>
      <c r="MDW9" s="145"/>
      <c r="MDX9" s="145"/>
      <c r="MDY9" s="145"/>
      <c r="MDZ9" s="145"/>
      <c r="MEA9" s="145"/>
      <c r="MEB9" s="145"/>
      <c r="MEC9" s="145"/>
      <c r="MED9" s="145"/>
      <c r="MEE9" s="145"/>
      <c r="MEF9" s="145"/>
      <c r="MEG9" s="145"/>
      <c r="MEH9" s="145"/>
      <c r="MEI9" s="145"/>
      <c r="MEJ9" s="145"/>
      <c r="MEK9" s="145"/>
      <c r="MEL9" s="145"/>
      <c r="MEM9" s="145"/>
      <c r="MEN9" s="145"/>
      <c r="MEO9" s="145"/>
      <c r="MEP9" s="145"/>
      <c r="MEQ9" s="145"/>
      <c r="MER9" s="145"/>
      <c r="MES9" s="145"/>
      <c r="MET9" s="145"/>
      <c r="MEU9" s="145"/>
      <c r="MEV9" s="145"/>
      <c r="MEW9" s="145"/>
      <c r="MEX9" s="145"/>
      <c r="MEY9" s="145"/>
      <c r="MEZ9" s="145"/>
      <c r="MFA9" s="145"/>
      <c r="MFB9" s="145"/>
      <c r="MFC9" s="145"/>
      <c r="MFD9" s="145"/>
      <c r="MFE9" s="145"/>
      <c r="MFF9" s="145"/>
      <c r="MFG9" s="145"/>
      <c r="MFH9" s="145"/>
      <c r="MFI9" s="145"/>
      <c r="MFJ9" s="145"/>
      <c r="MFK9" s="145"/>
      <c r="MFL9" s="145"/>
      <c r="MFM9" s="145"/>
      <c r="MFN9" s="145"/>
      <c r="MFO9" s="145"/>
      <c r="MFP9" s="145"/>
      <c r="MFQ9" s="145"/>
      <c r="MFR9" s="145"/>
      <c r="MFS9" s="145"/>
      <c r="MFT9" s="145"/>
      <c r="MFU9" s="145"/>
      <c r="MFV9" s="145"/>
      <c r="MFW9" s="145"/>
      <c r="MFX9" s="145"/>
      <c r="MFY9" s="145"/>
      <c r="MFZ9" s="145"/>
      <c r="MGA9" s="145"/>
      <c r="MGB9" s="145"/>
      <c r="MGC9" s="145"/>
      <c r="MGD9" s="145"/>
      <c r="MGE9" s="145"/>
      <c r="MGF9" s="145"/>
      <c r="MGG9" s="145"/>
      <c r="MGH9" s="145"/>
      <c r="MGI9" s="145"/>
      <c r="MGJ9" s="145"/>
      <c r="MGK9" s="145"/>
      <c r="MGL9" s="145"/>
      <c r="MGM9" s="145"/>
      <c r="MGN9" s="145"/>
      <c r="MGO9" s="145"/>
      <c r="MGP9" s="145"/>
      <c r="MGQ9" s="145"/>
      <c r="MGR9" s="145"/>
      <c r="MGS9" s="145"/>
      <c r="MGT9" s="145"/>
      <c r="MGU9" s="145"/>
      <c r="MGV9" s="145"/>
      <c r="MGW9" s="145"/>
      <c r="MGX9" s="145"/>
      <c r="MGY9" s="145"/>
      <c r="MGZ9" s="145"/>
      <c r="MHA9" s="145"/>
      <c r="MHB9" s="145"/>
      <c r="MHC9" s="145"/>
      <c r="MHD9" s="145"/>
      <c r="MHE9" s="145"/>
      <c r="MHF9" s="145"/>
      <c r="MHG9" s="145"/>
      <c r="MHH9" s="145"/>
      <c r="MHI9" s="145"/>
      <c r="MHJ9" s="145"/>
      <c r="MHK9" s="145"/>
      <c r="MHL9" s="145"/>
      <c r="MHM9" s="145"/>
      <c r="MHN9" s="145"/>
      <c r="MHO9" s="145"/>
      <c r="MHP9" s="145"/>
      <c r="MHQ9" s="145"/>
      <c r="MHR9" s="145"/>
      <c r="MHS9" s="145"/>
      <c r="MHT9" s="145"/>
      <c r="MHU9" s="145"/>
      <c r="MHV9" s="145"/>
      <c r="MHW9" s="145"/>
      <c r="MHX9" s="145"/>
      <c r="MHY9" s="145"/>
      <c r="MHZ9" s="145"/>
      <c r="MIA9" s="145"/>
      <c r="MIB9" s="145"/>
      <c r="MIC9" s="145"/>
      <c r="MID9" s="145"/>
      <c r="MIE9" s="145"/>
      <c r="MIF9" s="145"/>
      <c r="MIG9" s="145"/>
      <c r="MIH9" s="145"/>
      <c r="MII9" s="145"/>
      <c r="MIJ9" s="145"/>
      <c r="MIK9" s="145"/>
      <c r="MIL9" s="145"/>
      <c r="MIM9" s="145"/>
      <c r="MIN9" s="145"/>
      <c r="MIO9" s="145"/>
      <c r="MIP9" s="145"/>
      <c r="MIQ9" s="145"/>
      <c r="MIR9" s="145"/>
      <c r="MIS9" s="145"/>
      <c r="MIT9" s="145"/>
      <c r="MIU9" s="145"/>
      <c r="MIV9" s="145"/>
      <c r="MIW9" s="145"/>
      <c r="MIX9" s="145"/>
      <c r="MIY9" s="145"/>
      <c r="MIZ9" s="145"/>
      <c r="MJA9" s="145"/>
      <c r="MJB9" s="145"/>
      <c r="MJC9" s="145"/>
      <c r="MJD9" s="145"/>
      <c r="MJE9" s="145"/>
      <c r="MJF9" s="145"/>
      <c r="MJG9" s="145"/>
      <c r="MJH9" s="145"/>
      <c r="MJI9" s="145"/>
      <c r="MJJ9" s="145"/>
      <c r="MJK9" s="145"/>
      <c r="MJL9" s="145"/>
      <c r="MJM9" s="145"/>
      <c r="MJN9" s="145"/>
      <c r="MJO9" s="145"/>
      <c r="MJP9" s="145"/>
      <c r="MJQ9" s="145"/>
      <c r="MJR9" s="145"/>
      <c r="MJS9" s="145"/>
      <c r="MJT9" s="145"/>
      <c r="MJU9" s="145"/>
      <c r="MJV9" s="145"/>
      <c r="MJW9" s="145"/>
      <c r="MJX9" s="145"/>
      <c r="MJY9" s="145"/>
      <c r="MJZ9" s="145"/>
      <c r="MKA9" s="145"/>
      <c r="MKB9" s="145"/>
      <c r="MKC9" s="145"/>
      <c r="MKD9" s="145"/>
      <c r="MKE9" s="145"/>
      <c r="MKF9" s="145"/>
      <c r="MKG9" s="145"/>
      <c r="MKH9" s="145"/>
      <c r="MKI9" s="145"/>
      <c r="MKJ9" s="145"/>
      <c r="MKK9" s="145"/>
      <c r="MKL9" s="145"/>
      <c r="MKM9" s="145"/>
      <c r="MKN9" s="145"/>
      <c r="MKO9" s="145"/>
      <c r="MKP9" s="145"/>
      <c r="MKQ9" s="145"/>
      <c r="MKR9" s="145"/>
      <c r="MKS9" s="145"/>
      <c r="MKT9" s="145"/>
      <c r="MKU9" s="145"/>
      <c r="MKV9" s="145"/>
      <c r="MKW9" s="145"/>
      <c r="MKX9" s="145"/>
      <c r="MKY9" s="145"/>
      <c r="MKZ9" s="145"/>
      <c r="MLA9" s="145"/>
      <c r="MLB9" s="145"/>
      <c r="MLC9" s="145"/>
      <c r="MLD9" s="145"/>
      <c r="MLE9" s="145"/>
      <c r="MLF9" s="145"/>
      <c r="MLG9" s="145"/>
      <c r="MLH9" s="145"/>
      <c r="MLI9" s="145"/>
      <c r="MLJ9" s="145"/>
      <c r="MLK9" s="145"/>
      <c r="MLL9" s="145"/>
      <c r="MLM9" s="145"/>
      <c r="MLN9" s="145"/>
      <c r="MLO9" s="145"/>
      <c r="MLP9" s="145"/>
      <c r="MLQ9" s="145"/>
      <c r="MLR9" s="145"/>
      <c r="MLS9" s="145"/>
      <c r="MLT9" s="145"/>
      <c r="MLU9" s="145"/>
      <c r="MLV9" s="145"/>
      <c r="MLW9" s="145"/>
      <c r="MLX9" s="145"/>
      <c r="MLY9" s="145"/>
      <c r="MLZ9" s="145"/>
      <c r="MMA9" s="145"/>
      <c r="MMB9" s="145"/>
      <c r="MMC9" s="145"/>
      <c r="MMD9" s="145"/>
      <c r="MME9" s="145"/>
      <c r="MMF9" s="145"/>
      <c r="MMG9" s="145"/>
      <c r="MMH9" s="145"/>
      <c r="MMI9" s="145"/>
      <c r="MMJ9" s="145"/>
      <c r="MMK9" s="145"/>
      <c r="MML9" s="145"/>
      <c r="MMM9" s="145"/>
      <c r="MMN9" s="145"/>
      <c r="MMO9" s="145"/>
      <c r="MMP9" s="145"/>
      <c r="MMQ9" s="145"/>
      <c r="MMR9" s="145"/>
      <c r="MMS9" s="145"/>
      <c r="MMT9" s="145"/>
      <c r="MMU9" s="145"/>
      <c r="MMV9" s="145"/>
      <c r="MMW9" s="145"/>
      <c r="MMX9" s="145"/>
      <c r="MMY9" s="145"/>
      <c r="MMZ9" s="145"/>
      <c r="MNA9" s="145"/>
      <c r="MNB9" s="145"/>
      <c r="MNC9" s="145"/>
      <c r="MND9" s="145"/>
      <c r="MNE9" s="145"/>
      <c r="MNF9" s="145"/>
      <c r="MNG9" s="145"/>
      <c r="MNH9" s="145"/>
      <c r="MNI9" s="145"/>
      <c r="MNJ9" s="145"/>
      <c r="MNK9" s="145"/>
      <c r="MNL9" s="145"/>
      <c r="MNM9" s="145"/>
      <c r="MNN9" s="145"/>
      <c r="MNO9" s="145"/>
      <c r="MNP9" s="145"/>
      <c r="MNQ9" s="145"/>
      <c r="MNR9" s="145"/>
      <c r="MNS9" s="145"/>
      <c r="MNT9" s="145"/>
      <c r="MNU9" s="145"/>
      <c r="MNV9" s="145"/>
      <c r="MNW9" s="145"/>
      <c r="MNX9" s="145"/>
      <c r="MNY9" s="145"/>
      <c r="MNZ9" s="145"/>
      <c r="MOA9" s="145"/>
      <c r="MOB9" s="145"/>
      <c r="MOC9" s="145"/>
      <c r="MOD9" s="145"/>
      <c r="MOE9" s="145"/>
      <c r="MOF9" s="145"/>
      <c r="MOG9" s="145"/>
      <c r="MOH9" s="145"/>
      <c r="MOI9" s="145"/>
      <c r="MOJ9" s="145"/>
      <c r="MOK9" s="145"/>
      <c r="MOL9" s="145"/>
      <c r="MOM9" s="145"/>
      <c r="MON9" s="145"/>
      <c r="MOO9" s="145"/>
      <c r="MOP9" s="145"/>
      <c r="MOQ9" s="145"/>
      <c r="MOR9" s="145"/>
      <c r="MOS9" s="145"/>
      <c r="MOT9" s="145"/>
      <c r="MOU9" s="145"/>
      <c r="MOV9" s="145"/>
      <c r="MOW9" s="145"/>
      <c r="MOX9" s="145"/>
      <c r="MOY9" s="145"/>
      <c r="MOZ9" s="145"/>
      <c r="MPA9" s="145"/>
      <c r="MPB9" s="145"/>
      <c r="MPC9" s="145"/>
      <c r="MPD9" s="145"/>
      <c r="MPE9" s="145"/>
      <c r="MPF9" s="145"/>
      <c r="MPG9" s="145"/>
      <c r="MPH9" s="145"/>
      <c r="MPI9" s="145"/>
      <c r="MPJ9" s="145"/>
      <c r="MPK9" s="145"/>
      <c r="MPL9" s="145"/>
      <c r="MPM9" s="145"/>
      <c r="MPN9" s="145"/>
      <c r="MPO9" s="145"/>
      <c r="MPP9" s="145"/>
      <c r="MPQ9" s="145"/>
      <c r="MPR9" s="145"/>
      <c r="MPS9" s="145"/>
      <c r="MPT9" s="145"/>
      <c r="MPU9" s="145"/>
      <c r="MPV9" s="145"/>
      <c r="MPW9" s="145"/>
      <c r="MPX9" s="145"/>
      <c r="MPY9" s="145"/>
      <c r="MPZ9" s="145"/>
      <c r="MQA9" s="145"/>
      <c r="MQB9" s="145"/>
      <c r="MQC9" s="145"/>
      <c r="MQD9" s="145"/>
      <c r="MQE9" s="145"/>
      <c r="MQF9" s="145"/>
      <c r="MQG9" s="145"/>
      <c r="MQH9" s="145"/>
      <c r="MQI9" s="145"/>
      <c r="MQJ9" s="145"/>
      <c r="MQK9" s="145"/>
      <c r="MQL9" s="145"/>
      <c r="MQM9" s="145"/>
      <c r="MQN9" s="145"/>
      <c r="MQO9" s="145"/>
      <c r="MQP9" s="145"/>
      <c r="MQQ9" s="145"/>
      <c r="MQR9" s="145"/>
      <c r="MQS9" s="145"/>
      <c r="MQT9" s="145"/>
      <c r="MQU9" s="145"/>
      <c r="MQV9" s="145"/>
      <c r="MQW9" s="145"/>
      <c r="MQX9" s="145"/>
      <c r="MQY9" s="145"/>
      <c r="MQZ9" s="145"/>
      <c r="MRA9" s="145"/>
      <c r="MRB9" s="145"/>
      <c r="MRC9" s="145"/>
      <c r="MRD9" s="145"/>
      <c r="MRE9" s="145"/>
      <c r="MRF9" s="145"/>
      <c r="MRG9" s="145"/>
      <c r="MRH9" s="145"/>
      <c r="MRI9" s="145"/>
      <c r="MRJ9" s="145"/>
      <c r="MRK9" s="145"/>
      <c r="MRL9" s="145"/>
      <c r="MRM9" s="145"/>
      <c r="MRN9" s="145"/>
      <c r="MRO9" s="145"/>
      <c r="MRP9" s="145"/>
      <c r="MRQ9" s="145"/>
      <c r="MRR9" s="145"/>
      <c r="MRS9" s="145"/>
      <c r="MRT9" s="145"/>
      <c r="MRU9" s="145"/>
      <c r="MRV9" s="145"/>
      <c r="MRW9" s="145"/>
      <c r="MRX9" s="145"/>
      <c r="MRY9" s="145"/>
      <c r="MRZ9" s="145"/>
      <c r="MSA9" s="145"/>
      <c r="MSB9" s="145"/>
      <c r="MSC9" s="145"/>
      <c r="MSD9" s="145"/>
      <c r="MSE9" s="145"/>
      <c r="MSF9" s="145"/>
      <c r="MSG9" s="145"/>
      <c r="MSH9" s="145"/>
      <c r="MSI9" s="145"/>
      <c r="MSJ9" s="145"/>
      <c r="MSK9" s="145"/>
      <c r="MSL9" s="145"/>
      <c r="MSM9" s="145"/>
      <c r="MSN9" s="145"/>
      <c r="MSO9" s="145"/>
      <c r="MSP9" s="145"/>
      <c r="MSQ9" s="145"/>
      <c r="MSR9" s="145"/>
      <c r="MSS9" s="145"/>
      <c r="MST9" s="145"/>
      <c r="MSU9" s="145"/>
      <c r="MSV9" s="145"/>
      <c r="MSW9" s="145"/>
      <c r="MSX9" s="145"/>
      <c r="MSY9" s="145"/>
      <c r="MSZ9" s="145"/>
      <c r="MTA9" s="145"/>
      <c r="MTB9" s="145"/>
      <c r="MTC9" s="145"/>
      <c r="MTD9" s="145"/>
      <c r="MTE9" s="145"/>
      <c r="MTF9" s="145"/>
      <c r="MTG9" s="145"/>
      <c r="MTH9" s="145"/>
      <c r="MTI9" s="145"/>
      <c r="MTJ9" s="145"/>
      <c r="MTK9" s="145"/>
      <c r="MTL9" s="145"/>
      <c r="MTM9" s="145"/>
      <c r="MTN9" s="145"/>
      <c r="MTO9" s="145"/>
      <c r="MTP9" s="145"/>
      <c r="MTQ9" s="145"/>
      <c r="MTR9" s="145"/>
      <c r="MTS9" s="145"/>
      <c r="MTT9" s="145"/>
      <c r="MTU9" s="145"/>
      <c r="MTV9" s="145"/>
      <c r="MTW9" s="145"/>
      <c r="MTX9" s="145"/>
      <c r="MTY9" s="145"/>
      <c r="MTZ9" s="145"/>
      <c r="MUA9" s="145"/>
      <c r="MUB9" s="145"/>
      <c r="MUC9" s="145"/>
      <c r="MUD9" s="145"/>
      <c r="MUE9" s="145"/>
      <c r="MUF9" s="145"/>
      <c r="MUG9" s="145"/>
      <c r="MUH9" s="145"/>
      <c r="MUI9" s="145"/>
      <c r="MUJ9" s="145"/>
      <c r="MUK9" s="145"/>
      <c r="MUL9" s="145"/>
      <c r="MUM9" s="145"/>
      <c r="MUN9" s="145"/>
      <c r="MUO9" s="145"/>
      <c r="MUP9" s="145"/>
      <c r="MUQ9" s="145"/>
      <c r="MUR9" s="145"/>
      <c r="MUS9" s="145"/>
      <c r="MUT9" s="145"/>
      <c r="MUU9" s="145"/>
      <c r="MUV9" s="145"/>
      <c r="MUW9" s="145"/>
      <c r="MUX9" s="145"/>
      <c r="MUY9" s="145"/>
      <c r="MUZ9" s="145"/>
      <c r="MVA9" s="145"/>
      <c r="MVB9" s="145"/>
      <c r="MVC9" s="145"/>
      <c r="MVD9" s="145"/>
      <c r="MVE9" s="145"/>
      <c r="MVF9" s="145"/>
      <c r="MVG9" s="145"/>
      <c r="MVH9" s="145"/>
      <c r="MVI9" s="145"/>
      <c r="MVJ9" s="145"/>
      <c r="MVK9" s="145"/>
      <c r="MVL9" s="145"/>
      <c r="MVM9" s="145"/>
      <c r="MVN9" s="145"/>
      <c r="MVO9" s="145"/>
      <c r="MVP9" s="145"/>
      <c r="MVQ9" s="145"/>
      <c r="MVR9" s="145"/>
      <c r="MVS9" s="145"/>
      <c r="MVT9" s="145"/>
      <c r="MVU9" s="145"/>
      <c r="MVV9" s="145"/>
      <c r="MVW9" s="145"/>
      <c r="MVX9" s="145"/>
      <c r="MVY9" s="145"/>
      <c r="MVZ9" s="145"/>
      <c r="MWA9" s="145"/>
      <c r="MWB9" s="145"/>
      <c r="MWC9" s="145"/>
      <c r="MWD9" s="145"/>
      <c r="MWE9" s="145"/>
      <c r="MWF9" s="145"/>
      <c r="MWG9" s="145"/>
      <c r="MWH9" s="145"/>
      <c r="MWI9" s="145"/>
      <c r="MWJ9" s="145"/>
      <c r="MWK9" s="145"/>
      <c r="MWL9" s="145"/>
      <c r="MWM9" s="145"/>
      <c r="MWN9" s="145"/>
      <c r="MWO9" s="145"/>
      <c r="MWP9" s="145"/>
      <c r="MWQ9" s="145"/>
      <c r="MWR9" s="145"/>
      <c r="MWS9" s="145"/>
      <c r="MWT9" s="145"/>
      <c r="MWU9" s="145"/>
      <c r="MWV9" s="145"/>
      <c r="MWW9" s="145"/>
      <c r="MWX9" s="145"/>
      <c r="MWY9" s="145"/>
      <c r="MWZ9" s="145"/>
      <c r="MXA9" s="145"/>
      <c r="MXB9" s="145"/>
      <c r="MXC9" s="145"/>
      <c r="MXD9" s="145"/>
      <c r="MXE9" s="145"/>
      <c r="MXF9" s="145"/>
      <c r="MXG9" s="145"/>
      <c r="MXH9" s="145"/>
      <c r="MXI9" s="145"/>
      <c r="MXJ9" s="145"/>
      <c r="MXK9" s="145"/>
      <c r="MXL9" s="145"/>
      <c r="MXM9" s="145"/>
      <c r="MXN9" s="145"/>
      <c r="MXO9" s="145"/>
      <c r="MXP9" s="145"/>
      <c r="MXQ9" s="145"/>
      <c r="MXR9" s="145"/>
      <c r="MXS9" s="145"/>
      <c r="MXT9" s="145"/>
      <c r="MXU9" s="145"/>
      <c r="MXV9" s="145"/>
      <c r="MXW9" s="145"/>
      <c r="MXX9" s="145"/>
      <c r="MXY9" s="145"/>
      <c r="MXZ9" s="145"/>
      <c r="MYA9" s="145"/>
      <c r="MYB9" s="145"/>
      <c r="MYC9" s="145"/>
      <c r="MYD9" s="145"/>
      <c r="MYE9" s="145"/>
      <c r="MYF9" s="145"/>
      <c r="MYG9" s="145"/>
      <c r="MYH9" s="145"/>
      <c r="MYI9" s="145"/>
      <c r="MYJ9" s="145"/>
      <c r="MYK9" s="145"/>
      <c r="MYL9" s="145"/>
      <c r="MYM9" s="145"/>
      <c r="MYN9" s="145"/>
      <c r="MYO9" s="145"/>
      <c r="MYP9" s="145"/>
      <c r="MYQ9" s="145"/>
      <c r="MYR9" s="145"/>
      <c r="MYS9" s="145"/>
      <c r="MYT9" s="145"/>
      <c r="MYU9" s="145"/>
      <c r="MYV9" s="145"/>
      <c r="MYW9" s="145"/>
      <c r="MYX9" s="145"/>
      <c r="MYY9" s="145"/>
      <c r="MYZ9" s="145"/>
      <c r="MZA9" s="145"/>
      <c r="MZB9" s="145"/>
      <c r="MZC9" s="145"/>
      <c r="MZD9" s="145"/>
      <c r="MZE9" s="145"/>
      <c r="MZF9" s="145"/>
      <c r="MZG9" s="145"/>
      <c r="MZH9" s="145"/>
      <c r="MZI9" s="145"/>
      <c r="MZJ9" s="145"/>
      <c r="MZK9" s="145"/>
      <c r="MZL9" s="145"/>
      <c r="MZM9" s="145"/>
      <c r="MZN9" s="145"/>
      <c r="MZO9" s="145"/>
      <c r="MZP9" s="145"/>
      <c r="MZQ9" s="145"/>
      <c r="MZR9" s="145"/>
      <c r="MZS9" s="145"/>
      <c r="MZT9" s="145"/>
      <c r="MZU9" s="145"/>
      <c r="MZV9" s="145"/>
      <c r="MZW9" s="145"/>
      <c r="MZX9" s="145"/>
      <c r="MZY9" s="145"/>
      <c r="MZZ9" s="145"/>
      <c r="NAA9" s="145"/>
      <c r="NAB9" s="145"/>
      <c r="NAC9" s="145"/>
      <c r="NAD9" s="145"/>
      <c r="NAE9" s="145"/>
      <c r="NAF9" s="145"/>
      <c r="NAG9" s="145"/>
      <c r="NAH9" s="145"/>
      <c r="NAI9" s="145"/>
      <c r="NAJ9" s="145"/>
      <c r="NAK9" s="145"/>
      <c r="NAL9" s="145"/>
      <c r="NAM9" s="145"/>
      <c r="NAN9" s="145"/>
      <c r="NAO9" s="145"/>
      <c r="NAP9" s="145"/>
      <c r="NAQ9" s="145"/>
      <c r="NAR9" s="145"/>
      <c r="NAS9" s="145"/>
      <c r="NAT9" s="145"/>
      <c r="NAU9" s="145"/>
      <c r="NAV9" s="145"/>
      <c r="NAW9" s="145"/>
      <c r="NAX9" s="145"/>
      <c r="NAY9" s="145"/>
      <c r="NAZ9" s="145"/>
      <c r="NBA9" s="145"/>
      <c r="NBB9" s="145"/>
      <c r="NBC9" s="145"/>
      <c r="NBD9" s="145"/>
      <c r="NBE9" s="145"/>
      <c r="NBF9" s="145"/>
      <c r="NBG9" s="145"/>
      <c r="NBH9" s="145"/>
      <c r="NBI9" s="145"/>
      <c r="NBJ9" s="145"/>
      <c r="NBK9" s="145"/>
      <c r="NBL9" s="145"/>
      <c r="NBM9" s="145"/>
      <c r="NBN9" s="145"/>
      <c r="NBO9" s="145"/>
      <c r="NBP9" s="145"/>
      <c r="NBQ9" s="145"/>
      <c r="NBR9" s="145"/>
      <c r="NBS9" s="145"/>
      <c r="NBT9" s="145"/>
      <c r="NBU9" s="145"/>
      <c r="NBV9" s="145"/>
      <c r="NBW9" s="145"/>
      <c r="NBX9" s="145"/>
      <c r="NBY9" s="145"/>
      <c r="NBZ9" s="145"/>
      <c r="NCA9" s="145"/>
      <c r="NCB9" s="145"/>
      <c r="NCC9" s="145"/>
      <c r="NCD9" s="145"/>
      <c r="NCE9" s="145"/>
      <c r="NCF9" s="145"/>
      <c r="NCG9" s="145"/>
      <c r="NCH9" s="145"/>
      <c r="NCI9" s="145"/>
      <c r="NCJ9" s="145"/>
      <c r="NCK9" s="145"/>
      <c r="NCL9" s="145"/>
      <c r="NCM9" s="145"/>
      <c r="NCN9" s="145"/>
      <c r="NCO9" s="145"/>
      <c r="NCP9" s="145"/>
      <c r="NCQ9" s="145"/>
      <c r="NCR9" s="145"/>
      <c r="NCS9" s="145"/>
      <c r="NCT9" s="145"/>
      <c r="NCU9" s="145"/>
      <c r="NCV9" s="145"/>
      <c r="NCW9" s="145"/>
      <c r="NCX9" s="145"/>
      <c r="NCY9" s="145"/>
      <c r="NCZ9" s="145"/>
      <c r="NDA9" s="145"/>
      <c r="NDB9" s="145"/>
      <c r="NDC9" s="145"/>
      <c r="NDD9" s="145"/>
      <c r="NDE9" s="145"/>
      <c r="NDF9" s="145"/>
      <c r="NDG9" s="145"/>
      <c r="NDH9" s="145"/>
      <c r="NDI9" s="145"/>
      <c r="NDJ9" s="145"/>
      <c r="NDK9" s="145"/>
      <c r="NDL9" s="145"/>
      <c r="NDM9" s="145"/>
      <c r="NDN9" s="145"/>
      <c r="NDO9" s="145"/>
      <c r="NDP9" s="145"/>
      <c r="NDQ9" s="145"/>
      <c r="NDR9" s="145"/>
      <c r="NDS9" s="145"/>
      <c r="NDT9" s="145"/>
      <c r="NDU9" s="145"/>
      <c r="NDV9" s="145"/>
      <c r="NDW9" s="145"/>
      <c r="NDX9" s="145"/>
      <c r="NDY9" s="145"/>
      <c r="NDZ9" s="145"/>
      <c r="NEA9" s="145"/>
      <c r="NEB9" s="145"/>
      <c r="NEC9" s="145"/>
      <c r="NED9" s="145"/>
      <c r="NEE9" s="145"/>
      <c r="NEF9" s="145"/>
      <c r="NEG9" s="145"/>
      <c r="NEH9" s="145"/>
      <c r="NEI9" s="145"/>
      <c r="NEJ9" s="145"/>
      <c r="NEK9" s="145"/>
      <c r="NEL9" s="145"/>
      <c r="NEM9" s="145"/>
      <c r="NEN9" s="145"/>
      <c r="NEO9" s="145"/>
      <c r="NEP9" s="145"/>
      <c r="NEQ9" s="145"/>
      <c r="NER9" s="145"/>
      <c r="NES9" s="145"/>
      <c r="NET9" s="145"/>
      <c r="NEU9" s="145"/>
      <c r="NEV9" s="145"/>
      <c r="NEW9" s="145"/>
      <c r="NEX9" s="145"/>
      <c r="NEY9" s="145"/>
      <c r="NEZ9" s="145"/>
      <c r="NFA9" s="145"/>
      <c r="NFB9" s="145"/>
      <c r="NFC9" s="145"/>
      <c r="NFD9" s="145"/>
      <c r="NFE9" s="145"/>
      <c r="NFF9" s="145"/>
      <c r="NFG9" s="145"/>
      <c r="NFH9" s="145"/>
      <c r="NFI9" s="145"/>
      <c r="NFJ9" s="145"/>
      <c r="NFK9" s="145"/>
      <c r="NFL9" s="145"/>
      <c r="NFM9" s="145"/>
      <c r="NFN9" s="145"/>
      <c r="NFO9" s="145"/>
      <c r="NFP9" s="145"/>
      <c r="NFQ9" s="145"/>
      <c r="NFR9" s="145"/>
      <c r="NFS9" s="145"/>
      <c r="NFT9" s="145"/>
      <c r="NFU9" s="145"/>
      <c r="NFV9" s="145"/>
      <c r="NFW9" s="145"/>
      <c r="NFX9" s="145"/>
      <c r="NFY9" s="145"/>
      <c r="NFZ9" s="145"/>
      <c r="NGA9" s="145"/>
      <c r="NGB9" s="145"/>
      <c r="NGC9" s="145"/>
      <c r="NGD9" s="145"/>
      <c r="NGE9" s="145"/>
      <c r="NGF9" s="145"/>
      <c r="NGG9" s="145"/>
      <c r="NGH9" s="145"/>
      <c r="NGI9" s="145"/>
      <c r="NGJ9" s="145"/>
      <c r="NGK9" s="145"/>
      <c r="NGL9" s="145"/>
      <c r="NGM9" s="145"/>
      <c r="NGN9" s="145"/>
      <c r="NGO9" s="145"/>
      <c r="NGP9" s="145"/>
      <c r="NGQ9" s="145"/>
      <c r="NGR9" s="145"/>
      <c r="NGS9" s="145"/>
      <c r="NGT9" s="145"/>
      <c r="NGU9" s="145"/>
      <c r="NGV9" s="145"/>
      <c r="NGW9" s="145"/>
      <c r="NGX9" s="145"/>
      <c r="NGY9" s="145"/>
      <c r="NGZ9" s="145"/>
      <c r="NHA9" s="145"/>
      <c r="NHB9" s="145"/>
      <c r="NHC9" s="145"/>
      <c r="NHD9" s="145"/>
      <c r="NHE9" s="145"/>
      <c r="NHF9" s="145"/>
      <c r="NHG9" s="145"/>
      <c r="NHH9" s="145"/>
      <c r="NHI9" s="145"/>
      <c r="NHJ9" s="145"/>
      <c r="NHK9" s="145"/>
      <c r="NHL9" s="145"/>
      <c r="NHM9" s="145"/>
      <c r="NHN9" s="145"/>
      <c r="NHO9" s="145"/>
      <c r="NHP9" s="145"/>
      <c r="NHQ9" s="145"/>
      <c r="NHR9" s="145"/>
      <c r="NHS9" s="145"/>
      <c r="NHT9" s="145"/>
      <c r="NHU9" s="145"/>
      <c r="NHV9" s="145"/>
      <c r="NHW9" s="145"/>
      <c r="NHX9" s="145"/>
      <c r="NHY9" s="145"/>
      <c r="NHZ9" s="145"/>
      <c r="NIA9" s="145"/>
      <c r="NIB9" s="145"/>
      <c r="NIC9" s="145"/>
      <c r="NID9" s="145"/>
      <c r="NIE9" s="145"/>
      <c r="NIF9" s="145"/>
      <c r="NIG9" s="145"/>
      <c r="NIH9" s="145"/>
      <c r="NII9" s="145"/>
      <c r="NIJ9" s="145"/>
      <c r="NIK9" s="145"/>
      <c r="NIL9" s="145"/>
      <c r="NIM9" s="145"/>
      <c r="NIN9" s="145"/>
      <c r="NIO9" s="145"/>
      <c r="NIP9" s="145"/>
      <c r="NIQ9" s="145"/>
      <c r="NIR9" s="145"/>
      <c r="NIS9" s="145"/>
      <c r="NIT9" s="145"/>
      <c r="NIU9" s="145"/>
      <c r="NIV9" s="145"/>
      <c r="NIW9" s="145"/>
      <c r="NIX9" s="145"/>
      <c r="NIY9" s="145"/>
      <c r="NIZ9" s="145"/>
      <c r="NJA9" s="145"/>
      <c r="NJB9" s="145"/>
      <c r="NJC9" s="145"/>
      <c r="NJD9" s="145"/>
      <c r="NJE9" s="145"/>
      <c r="NJF9" s="145"/>
      <c r="NJG9" s="145"/>
      <c r="NJH9" s="145"/>
      <c r="NJI9" s="145"/>
      <c r="NJJ9" s="145"/>
      <c r="NJK9" s="145"/>
      <c r="NJL9" s="145"/>
      <c r="NJM9" s="145"/>
      <c r="NJN9" s="145"/>
      <c r="NJO9" s="145"/>
      <c r="NJP9" s="145"/>
      <c r="NJQ9" s="145"/>
      <c r="NJR9" s="145"/>
      <c r="NJS9" s="145"/>
      <c r="NJT9" s="145"/>
      <c r="NJU9" s="145"/>
      <c r="NJV9" s="145"/>
      <c r="NJW9" s="145"/>
      <c r="NJX9" s="145"/>
      <c r="NJY9" s="145"/>
      <c r="NJZ9" s="145"/>
      <c r="NKA9" s="145"/>
      <c r="NKB9" s="145"/>
      <c r="NKC9" s="145"/>
      <c r="NKD9" s="145"/>
      <c r="NKE9" s="145"/>
      <c r="NKF9" s="145"/>
      <c r="NKG9" s="145"/>
      <c r="NKH9" s="145"/>
      <c r="NKI9" s="145"/>
      <c r="NKJ9" s="145"/>
      <c r="NKK9" s="145"/>
      <c r="NKL9" s="145"/>
      <c r="NKM9" s="145"/>
      <c r="NKN9" s="145"/>
      <c r="NKO9" s="145"/>
      <c r="NKP9" s="145"/>
      <c r="NKQ9" s="145"/>
      <c r="NKR9" s="145"/>
      <c r="NKS9" s="145"/>
      <c r="NKT9" s="145"/>
      <c r="NKU9" s="145"/>
      <c r="NKV9" s="145"/>
      <c r="NKW9" s="145"/>
      <c r="NKX9" s="145"/>
      <c r="NKY9" s="145"/>
      <c r="NKZ9" s="145"/>
      <c r="NLA9" s="145"/>
      <c r="NLB9" s="145"/>
      <c r="NLC9" s="145"/>
      <c r="NLD9" s="145"/>
      <c r="NLE9" s="145"/>
      <c r="NLF9" s="145"/>
      <c r="NLG9" s="145"/>
      <c r="NLH9" s="145"/>
      <c r="NLI9" s="145"/>
      <c r="NLJ9" s="145"/>
      <c r="NLK9" s="145"/>
      <c r="NLL9" s="145"/>
      <c r="NLM9" s="145"/>
      <c r="NLN9" s="145"/>
      <c r="NLO9" s="145"/>
      <c r="NLP9" s="145"/>
      <c r="NLQ9" s="145"/>
      <c r="NLR9" s="145"/>
      <c r="NLS9" s="145"/>
      <c r="NLT9" s="145"/>
      <c r="NLU9" s="145"/>
      <c r="NLV9" s="145"/>
      <c r="NLW9" s="145"/>
      <c r="NLX9" s="145"/>
      <c r="NLY9" s="145"/>
      <c r="NLZ9" s="145"/>
      <c r="NMA9" s="145"/>
      <c r="NMB9" s="145"/>
      <c r="NMC9" s="145"/>
      <c r="NMD9" s="145"/>
      <c r="NME9" s="145"/>
      <c r="NMF9" s="145"/>
      <c r="NMG9" s="145"/>
      <c r="NMH9" s="145"/>
      <c r="NMI9" s="145"/>
      <c r="NMJ9" s="145"/>
      <c r="NMK9" s="145"/>
      <c r="NML9" s="145"/>
      <c r="NMM9" s="145"/>
      <c r="NMN9" s="145"/>
      <c r="NMO9" s="145"/>
      <c r="NMP9" s="145"/>
      <c r="NMQ9" s="145"/>
      <c r="NMR9" s="145"/>
      <c r="NMS9" s="145"/>
      <c r="NMT9" s="145"/>
      <c r="NMU9" s="145"/>
      <c r="NMV9" s="145"/>
      <c r="NMW9" s="145"/>
      <c r="NMX9" s="145"/>
      <c r="NMY9" s="145"/>
      <c r="NMZ9" s="145"/>
      <c r="NNA9" s="145"/>
      <c r="NNB9" s="145"/>
      <c r="NNC9" s="145"/>
      <c r="NND9" s="145"/>
      <c r="NNE9" s="145"/>
      <c r="NNF9" s="145"/>
      <c r="NNG9" s="145"/>
      <c r="NNH9" s="145"/>
      <c r="NNI9" s="145"/>
      <c r="NNJ9" s="145"/>
      <c r="NNK9" s="145"/>
      <c r="NNL9" s="145"/>
      <c r="NNM9" s="145"/>
      <c r="NNN9" s="145"/>
      <c r="NNO9" s="145"/>
      <c r="NNP9" s="145"/>
      <c r="NNQ9" s="145"/>
      <c r="NNR9" s="145"/>
      <c r="NNS9" s="145"/>
      <c r="NNT9" s="145"/>
      <c r="NNU9" s="145"/>
      <c r="NNV9" s="145"/>
      <c r="NNW9" s="145"/>
      <c r="NNX9" s="145"/>
      <c r="NNY9" s="145"/>
      <c r="NNZ9" s="145"/>
      <c r="NOA9" s="145"/>
      <c r="NOB9" s="145"/>
      <c r="NOC9" s="145"/>
      <c r="NOD9" s="145"/>
      <c r="NOE9" s="145"/>
      <c r="NOF9" s="145"/>
      <c r="NOG9" s="145"/>
      <c r="NOH9" s="145"/>
      <c r="NOI9" s="145"/>
      <c r="NOJ9" s="145"/>
      <c r="NOK9" s="145"/>
      <c r="NOL9" s="145"/>
      <c r="NOM9" s="145"/>
      <c r="NON9" s="145"/>
      <c r="NOO9" s="145"/>
      <c r="NOP9" s="145"/>
      <c r="NOQ9" s="145"/>
      <c r="NOR9" s="145"/>
      <c r="NOS9" s="145"/>
      <c r="NOT9" s="145"/>
      <c r="NOU9" s="145"/>
      <c r="NOV9" s="145"/>
      <c r="NOW9" s="145"/>
      <c r="NOX9" s="145"/>
      <c r="NOY9" s="145"/>
      <c r="NOZ9" s="145"/>
      <c r="NPA9" s="145"/>
      <c r="NPB9" s="145"/>
      <c r="NPC9" s="145"/>
      <c r="NPD9" s="145"/>
      <c r="NPE9" s="145"/>
      <c r="NPF9" s="145"/>
      <c r="NPG9" s="145"/>
      <c r="NPH9" s="145"/>
      <c r="NPI9" s="145"/>
      <c r="NPJ9" s="145"/>
      <c r="NPK9" s="145"/>
      <c r="NPL9" s="145"/>
      <c r="NPM9" s="145"/>
      <c r="NPN9" s="145"/>
      <c r="NPO9" s="145"/>
      <c r="NPP9" s="145"/>
      <c r="NPQ9" s="145"/>
      <c r="NPR9" s="145"/>
      <c r="NPS9" s="145"/>
      <c r="NPT9" s="145"/>
      <c r="NPU9" s="145"/>
      <c r="NPV9" s="145"/>
      <c r="NPW9" s="145"/>
      <c r="NPX9" s="145"/>
      <c r="NPY9" s="145"/>
      <c r="NPZ9" s="145"/>
      <c r="NQA9" s="145"/>
      <c r="NQB9" s="145"/>
      <c r="NQC9" s="145"/>
      <c r="NQD9" s="145"/>
      <c r="NQE9" s="145"/>
      <c r="NQF9" s="145"/>
      <c r="NQG9" s="145"/>
      <c r="NQH9" s="145"/>
      <c r="NQI9" s="145"/>
      <c r="NQJ9" s="145"/>
      <c r="NQK9" s="145"/>
      <c r="NQL9" s="145"/>
      <c r="NQM9" s="145"/>
      <c r="NQN9" s="145"/>
      <c r="NQO9" s="145"/>
      <c r="NQP9" s="145"/>
      <c r="NQQ9" s="145"/>
      <c r="NQR9" s="145"/>
      <c r="NQS9" s="145"/>
      <c r="NQT9" s="145"/>
      <c r="NQU9" s="145"/>
      <c r="NQV9" s="145"/>
      <c r="NQW9" s="145"/>
      <c r="NQX9" s="145"/>
      <c r="NQY9" s="145"/>
      <c r="NQZ9" s="145"/>
      <c r="NRA9" s="145"/>
      <c r="NRB9" s="145"/>
      <c r="NRC9" s="145"/>
      <c r="NRD9" s="145"/>
      <c r="NRE9" s="145"/>
      <c r="NRF9" s="145"/>
      <c r="NRG9" s="145"/>
      <c r="NRH9" s="145"/>
      <c r="NRI9" s="145"/>
      <c r="NRJ9" s="145"/>
      <c r="NRK9" s="145"/>
      <c r="NRL9" s="145"/>
      <c r="NRM9" s="145"/>
      <c r="NRN9" s="145"/>
      <c r="NRO9" s="145"/>
      <c r="NRP9" s="145"/>
      <c r="NRQ9" s="145"/>
      <c r="NRR9" s="145"/>
      <c r="NRS9" s="145"/>
      <c r="NRT9" s="145"/>
      <c r="NRU9" s="145"/>
      <c r="NRV9" s="145"/>
      <c r="NRW9" s="145"/>
      <c r="NRX9" s="145"/>
      <c r="NRY9" s="145"/>
      <c r="NRZ9" s="145"/>
      <c r="NSA9" s="145"/>
      <c r="NSB9" s="145"/>
      <c r="NSC9" s="145"/>
      <c r="NSD9" s="145"/>
      <c r="NSE9" s="145"/>
      <c r="NSF9" s="145"/>
      <c r="NSG9" s="145"/>
      <c r="NSH9" s="145"/>
      <c r="NSI9" s="145"/>
      <c r="NSJ9" s="145"/>
      <c r="NSK9" s="145"/>
      <c r="NSL9" s="145"/>
      <c r="NSM9" s="145"/>
      <c r="NSN9" s="145"/>
      <c r="NSO9" s="145"/>
      <c r="NSP9" s="145"/>
      <c r="NSQ9" s="145"/>
      <c r="NSR9" s="145"/>
      <c r="NSS9" s="145"/>
      <c r="NST9" s="145"/>
      <c r="NSU9" s="145"/>
      <c r="NSV9" s="145"/>
      <c r="NSW9" s="145"/>
      <c r="NSX9" s="145"/>
      <c r="NSY9" s="145"/>
      <c r="NSZ9" s="145"/>
      <c r="NTA9" s="145"/>
      <c r="NTB9" s="145"/>
      <c r="NTC9" s="145"/>
      <c r="NTD9" s="145"/>
      <c r="NTE9" s="145"/>
      <c r="NTF9" s="145"/>
      <c r="NTG9" s="145"/>
      <c r="NTH9" s="145"/>
      <c r="NTI9" s="145"/>
      <c r="NTJ9" s="145"/>
      <c r="NTK9" s="145"/>
      <c r="NTL9" s="145"/>
      <c r="NTM9" s="145"/>
      <c r="NTN9" s="145"/>
      <c r="NTO9" s="145"/>
      <c r="NTP9" s="145"/>
      <c r="NTQ9" s="145"/>
      <c r="NTR9" s="145"/>
      <c r="NTS9" s="145"/>
      <c r="NTT9" s="145"/>
      <c r="NTU9" s="145"/>
      <c r="NTV9" s="145"/>
      <c r="NTW9" s="145"/>
      <c r="NTX9" s="145"/>
      <c r="NTY9" s="145"/>
      <c r="NTZ9" s="145"/>
      <c r="NUA9" s="145"/>
      <c r="NUB9" s="145"/>
      <c r="NUC9" s="145"/>
      <c r="NUD9" s="145"/>
      <c r="NUE9" s="145"/>
      <c r="NUF9" s="145"/>
      <c r="NUG9" s="145"/>
      <c r="NUH9" s="145"/>
      <c r="NUI9" s="145"/>
      <c r="NUJ9" s="145"/>
      <c r="NUK9" s="145"/>
      <c r="NUL9" s="145"/>
      <c r="NUM9" s="145"/>
      <c r="NUN9" s="145"/>
      <c r="NUO9" s="145"/>
      <c r="NUP9" s="145"/>
      <c r="NUQ9" s="145"/>
      <c r="NUR9" s="145"/>
      <c r="NUS9" s="145"/>
      <c r="NUT9" s="145"/>
      <c r="NUU9" s="145"/>
      <c r="NUV9" s="145"/>
      <c r="NUW9" s="145"/>
      <c r="NUX9" s="145"/>
      <c r="NUY9" s="145"/>
      <c r="NUZ9" s="145"/>
      <c r="NVA9" s="145"/>
      <c r="NVB9" s="145"/>
      <c r="NVC9" s="145"/>
      <c r="NVD9" s="145"/>
      <c r="NVE9" s="145"/>
      <c r="NVF9" s="145"/>
      <c r="NVG9" s="145"/>
      <c r="NVH9" s="145"/>
      <c r="NVI9" s="145"/>
      <c r="NVJ9" s="145"/>
      <c r="NVK9" s="145"/>
      <c r="NVL9" s="145"/>
      <c r="NVM9" s="145"/>
      <c r="NVN9" s="145"/>
      <c r="NVO9" s="145"/>
      <c r="NVP9" s="145"/>
      <c r="NVQ9" s="145"/>
      <c r="NVR9" s="145"/>
      <c r="NVS9" s="145"/>
      <c r="NVT9" s="145"/>
      <c r="NVU9" s="145"/>
      <c r="NVV9" s="145"/>
      <c r="NVW9" s="145"/>
      <c r="NVX9" s="145"/>
      <c r="NVY9" s="145"/>
      <c r="NVZ9" s="145"/>
      <c r="NWA9" s="145"/>
      <c r="NWB9" s="145"/>
      <c r="NWC9" s="145"/>
      <c r="NWD9" s="145"/>
      <c r="NWE9" s="145"/>
      <c r="NWF9" s="145"/>
      <c r="NWG9" s="145"/>
      <c r="NWH9" s="145"/>
      <c r="NWI9" s="145"/>
      <c r="NWJ9" s="145"/>
      <c r="NWK9" s="145"/>
      <c r="NWL9" s="145"/>
      <c r="NWM9" s="145"/>
      <c r="NWN9" s="145"/>
      <c r="NWO9" s="145"/>
      <c r="NWP9" s="145"/>
      <c r="NWQ9" s="145"/>
      <c r="NWR9" s="145"/>
      <c r="NWS9" s="145"/>
      <c r="NWT9" s="145"/>
      <c r="NWU9" s="145"/>
      <c r="NWV9" s="145"/>
      <c r="NWW9" s="145"/>
      <c r="NWX9" s="145"/>
      <c r="NWY9" s="145"/>
      <c r="NWZ9" s="145"/>
      <c r="NXA9" s="145"/>
      <c r="NXB9" s="145"/>
      <c r="NXC9" s="145"/>
      <c r="NXD9" s="145"/>
      <c r="NXE9" s="145"/>
      <c r="NXF9" s="145"/>
      <c r="NXG9" s="145"/>
      <c r="NXH9" s="145"/>
      <c r="NXI9" s="145"/>
      <c r="NXJ9" s="145"/>
      <c r="NXK9" s="145"/>
      <c r="NXL9" s="145"/>
      <c r="NXM9" s="145"/>
      <c r="NXN9" s="145"/>
      <c r="NXO9" s="145"/>
      <c r="NXP9" s="145"/>
      <c r="NXQ9" s="145"/>
      <c r="NXR9" s="145"/>
      <c r="NXS9" s="145"/>
      <c r="NXT9" s="145"/>
      <c r="NXU9" s="145"/>
      <c r="NXV9" s="145"/>
      <c r="NXW9" s="145"/>
      <c r="NXX9" s="145"/>
      <c r="NXY9" s="145"/>
      <c r="NXZ9" s="145"/>
      <c r="NYA9" s="145"/>
      <c r="NYB9" s="145"/>
      <c r="NYC9" s="145"/>
      <c r="NYD9" s="145"/>
      <c r="NYE9" s="145"/>
      <c r="NYF9" s="145"/>
      <c r="NYG9" s="145"/>
      <c r="NYH9" s="145"/>
      <c r="NYI9" s="145"/>
      <c r="NYJ9" s="145"/>
      <c r="NYK9" s="145"/>
      <c r="NYL9" s="145"/>
      <c r="NYM9" s="145"/>
      <c r="NYN9" s="145"/>
      <c r="NYO9" s="145"/>
      <c r="NYP9" s="145"/>
      <c r="NYQ9" s="145"/>
      <c r="NYR9" s="145"/>
      <c r="NYS9" s="145"/>
      <c r="NYT9" s="145"/>
      <c r="NYU9" s="145"/>
      <c r="NYV9" s="145"/>
      <c r="NYW9" s="145"/>
      <c r="NYX9" s="145"/>
      <c r="NYY9" s="145"/>
      <c r="NYZ9" s="145"/>
      <c r="NZA9" s="145"/>
      <c r="NZB9" s="145"/>
      <c r="NZC9" s="145"/>
      <c r="NZD9" s="145"/>
      <c r="NZE9" s="145"/>
      <c r="NZF9" s="145"/>
      <c r="NZG9" s="145"/>
      <c r="NZH9" s="145"/>
      <c r="NZI9" s="145"/>
      <c r="NZJ9" s="145"/>
      <c r="NZK9" s="145"/>
      <c r="NZL9" s="145"/>
      <c r="NZM9" s="145"/>
      <c r="NZN9" s="145"/>
      <c r="NZO9" s="145"/>
      <c r="NZP9" s="145"/>
      <c r="NZQ9" s="145"/>
      <c r="NZR9" s="145"/>
      <c r="NZS9" s="145"/>
      <c r="NZT9" s="145"/>
      <c r="NZU9" s="145"/>
      <c r="NZV9" s="145"/>
      <c r="NZW9" s="145"/>
      <c r="NZX9" s="145"/>
      <c r="NZY9" s="145"/>
      <c r="NZZ9" s="145"/>
      <c r="OAA9" s="145"/>
      <c r="OAB9" s="145"/>
      <c r="OAC9" s="145"/>
      <c r="OAD9" s="145"/>
      <c r="OAE9" s="145"/>
      <c r="OAF9" s="145"/>
      <c r="OAG9" s="145"/>
      <c r="OAH9" s="145"/>
      <c r="OAI9" s="145"/>
      <c r="OAJ9" s="145"/>
      <c r="OAK9" s="145"/>
      <c r="OAL9" s="145"/>
      <c r="OAM9" s="145"/>
      <c r="OAN9" s="145"/>
      <c r="OAO9" s="145"/>
      <c r="OAP9" s="145"/>
      <c r="OAQ9" s="145"/>
      <c r="OAR9" s="145"/>
      <c r="OAS9" s="145"/>
      <c r="OAT9" s="145"/>
      <c r="OAU9" s="145"/>
      <c r="OAV9" s="145"/>
      <c r="OAW9" s="145"/>
      <c r="OAX9" s="145"/>
      <c r="OAY9" s="145"/>
      <c r="OAZ9" s="145"/>
      <c r="OBA9" s="145"/>
      <c r="OBB9" s="145"/>
      <c r="OBC9" s="145"/>
      <c r="OBD9" s="145"/>
      <c r="OBE9" s="145"/>
      <c r="OBF9" s="145"/>
      <c r="OBG9" s="145"/>
      <c r="OBH9" s="145"/>
      <c r="OBI9" s="145"/>
      <c r="OBJ9" s="145"/>
      <c r="OBK9" s="145"/>
      <c r="OBL9" s="145"/>
      <c r="OBM9" s="145"/>
      <c r="OBN9" s="145"/>
      <c r="OBO9" s="145"/>
      <c r="OBP9" s="145"/>
      <c r="OBQ9" s="145"/>
      <c r="OBR9" s="145"/>
      <c r="OBS9" s="145"/>
      <c r="OBT9" s="145"/>
      <c r="OBU9" s="145"/>
      <c r="OBV9" s="145"/>
      <c r="OBW9" s="145"/>
      <c r="OBX9" s="145"/>
      <c r="OBY9" s="145"/>
      <c r="OBZ9" s="145"/>
      <c r="OCA9" s="145"/>
      <c r="OCB9" s="145"/>
      <c r="OCC9" s="145"/>
      <c r="OCD9" s="145"/>
      <c r="OCE9" s="145"/>
      <c r="OCF9" s="145"/>
      <c r="OCG9" s="145"/>
      <c r="OCH9" s="145"/>
      <c r="OCI9" s="145"/>
      <c r="OCJ9" s="145"/>
      <c r="OCK9" s="145"/>
      <c r="OCL9" s="145"/>
      <c r="OCM9" s="145"/>
      <c r="OCN9" s="145"/>
      <c r="OCO9" s="145"/>
      <c r="OCP9" s="145"/>
      <c r="OCQ9" s="145"/>
      <c r="OCR9" s="145"/>
      <c r="OCS9" s="145"/>
      <c r="OCT9" s="145"/>
      <c r="OCU9" s="145"/>
      <c r="OCV9" s="145"/>
      <c r="OCW9" s="145"/>
      <c r="OCX9" s="145"/>
      <c r="OCY9" s="145"/>
      <c r="OCZ9" s="145"/>
      <c r="ODA9" s="145"/>
      <c r="ODB9" s="145"/>
      <c r="ODC9" s="145"/>
      <c r="ODD9" s="145"/>
      <c r="ODE9" s="145"/>
      <c r="ODF9" s="145"/>
      <c r="ODG9" s="145"/>
      <c r="ODH9" s="145"/>
      <c r="ODI9" s="145"/>
      <c r="ODJ9" s="145"/>
      <c r="ODK9" s="145"/>
      <c r="ODL9" s="145"/>
      <c r="ODM9" s="145"/>
      <c r="ODN9" s="145"/>
      <c r="ODO9" s="145"/>
      <c r="ODP9" s="145"/>
      <c r="ODQ9" s="145"/>
      <c r="ODR9" s="145"/>
      <c r="ODS9" s="145"/>
      <c r="ODT9" s="145"/>
      <c r="ODU9" s="145"/>
      <c r="ODV9" s="145"/>
      <c r="ODW9" s="145"/>
      <c r="ODX9" s="145"/>
      <c r="ODY9" s="145"/>
      <c r="ODZ9" s="145"/>
      <c r="OEA9" s="145"/>
      <c r="OEB9" s="145"/>
      <c r="OEC9" s="145"/>
      <c r="OED9" s="145"/>
      <c r="OEE9" s="145"/>
      <c r="OEF9" s="145"/>
      <c r="OEG9" s="145"/>
      <c r="OEH9" s="145"/>
      <c r="OEI9" s="145"/>
      <c r="OEJ9" s="145"/>
      <c r="OEK9" s="145"/>
      <c r="OEL9" s="145"/>
      <c r="OEM9" s="145"/>
      <c r="OEN9" s="145"/>
      <c r="OEO9" s="145"/>
      <c r="OEP9" s="145"/>
      <c r="OEQ9" s="145"/>
      <c r="OER9" s="145"/>
      <c r="OES9" s="145"/>
      <c r="OET9" s="145"/>
      <c r="OEU9" s="145"/>
      <c r="OEV9" s="145"/>
      <c r="OEW9" s="145"/>
      <c r="OEX9" s="145"/>
      <c r="OEY9" s="145"/>
      <c r="OEZ9" s="145"/>
      <c r="OFA9" s="145"/>
      <c r="OFB9" s="145"/>
      <c r="OFC9" s="145"/>
      <c r="OFD9" s="145"/>
      <c r="OFE9" s="145"/>
      <c r="OFF9" s="145"/>
      <c r="OFG9" s="145"/>
      <c r="OFH9" s="145"/>
      <c r="OFI9" s="145"/>
      <c r="OFJ9" s="145"/>
      <c r="OFK9" s="145"/>
      <c r="OFL9" s="145"/>
      <c r="OFM9" s="145"/>
      <c r="OFN9" s="145"/>
      <c r="OFO9" s="145"/>
      <c r="OFP9" s="145"/>
      <c r="OFQ9" s="145"/>
      <c r="OFR9" s="145"/>
      <c r="OFS9" s="145"/>
      <c r="OFT9" s="145"/>
      <c r="OFU9" s="145"/>
      <c r="OFV9" s="145"/>
      <c r="OFW9" s="145"/>
      <c r="OFX9" s="145"/>
      <c r="OFY9" s="145"/>
      <c r="OFZ9" s="145"/>
      <c r="OGA9" s="145"/>
      <c r="OGB9" s="145"/>
      <c r="OGC9" s="145"/>
      <c r="OGD9" s="145"/>
      <c r="OGE9" s="145"/>
      <c r="OGF9" s="145"/>
      <c r="OGG9" s="145"/>
      <c r="OGH9" s="145"/>
      <c r="OGI9" s="145"/>
      <c r="OGJ9" s="145"/>
      <c r="OGK9" s="145"/>
      <c r="OGL9" s="145"/>
      <c r="OGM9" s="145"/>
      <c r="OGN9" s="145"/>
      <c r="OGO9" s="145"/>
      <c r="OGP9" s="145"/>
      <c r="OGQ9" s="145"/>
      <c r="OGR9" s="145"/>
      <c r="OGS9" s="145"/>
      <c r="OGT9" s="145"/>
      <c r="OGU9" s="145"/>
      <c r="OGV9" s="145"/>
      <c r="OGW9" s="145"/>
      <c r="OGX9" s="145"/>
      <c r="OGY9" s="145"/>
      <c r="OGZ9" s="145"/>
      <c r="OHA9" s="145"/>
      <c r="OHB9" s="145"/>
      <c r="OHC9" s="145"/>
      <c r="OHD9" s="145"/>
      <c r="OHE9" s="145"/>
      <c r="OHF9" s="145"/>
      <c r="OHG9" s="145"/>
      <c r="OHH9" s="145"/>
      <c r="OHI9" s="145"/>
      <c r="OHJ9" s="145"/>
      <c r="OHK9" s="145"/>
      <c r="OHL9" s="145"/>
      <c r="OHM9" s="145"/>
      <c r="OHN9" s="145"/>
      <c r="OHO9" s="145"/>
      <c r="OHP9" s="145"/>
      <c r="OHQ9" s="145"/>
      <c r="OHR9" s="145"/>
      <c r="OHS9" s="145"/>
      <c r="OHT9" s="145"/>
      <c r="OHU9" s="145"/>
      <c r="OHV9" s="145"/>
      <c r="OHW9" s="145"/>
      <c r="OHX9" s="145"/>
      <c r="OHY9" s="145"/>
      <c r="OHZ9" s="145"/>
      <c r="OIA9" s="145"/>
      <c r="OIB9" s="145"/>
      <c r="OIC9" s="145"/>
      <c r="OID9" s="145"/>
      <c r="OIE9" s="145"/>
      <c r="OIF9" s="145"/>
      <c r="OIG9" s="145"/>
      <c r="OIH9" s="145"/>
      <c r="OII9" s="145"/>
      <c r="OIJ9" s="145"/>
      <c r="OIK9" s="145"/>
      <c r="OIL9" s="145"/>
      <c r="OIM9" s="145"/>
      <c r="OIN9" s="145"/>
      <c r="OIO9" s="145"/>
      <c r="OIP9" s="145"/>
      <c r="OIQ9" s="145"/>
      <c r="OIR9" s="145"/>
      <c r="OIS9" s="145"/>
      <c r="OIT9" s="145"/>
      <c r="OIU9" s="145"/>
      <c r="OIV9" s="145"/>
      <c r="OIW9" s="145"/>
      <c r="OIX9" s="145"/>
      <c r="OIY9" s="145"/>
      <c r="OIZ9" s="145"/>
      <c r="OJA9" s="145"/>
      <c r="OJB9" s="145"/>
      <c r="OJC9" s="145"/>
      <c r="OJD9" s="145"/>
      <c r="OJE9" s="145"/>
      <c r="OJF9" s="145"/>
      <c r="OJG9" s="145"/>
      <c r="OJH9" s="145"/>
      <c r="OJI9" s="145"/>
      <c r="OJJ9" s="145"/>
      <c r="OJK9" s="145"/>
      <c r="OJL9" s="145"/>
      <c r="OJM9" s="145"/>
      <c r="OJN9" s="145"/>
      <c r="OJO9" s="145"/>
      <c r="OJP9" s="145"/>
      <c r="OJQ9" s="145"/>
      <c r="OJR9" s="145"/>
      <c r="OJS9" s="145"/>
      <c r="OJT9" s="145"/>
      <c r="OJU9" s="145"/>
      <c r="OJV9" s="145"/>
      <c r="OJW9" s="145"/>
      <c r="OJX9" s="145"/>
      <c r="OJY9" s="145"/>
      <c r="OJZ9" s="145"/>
      <c r="OKA9" s="145"/>
      <c r="OKB9" s="145"/>
      <c r="OKC9" s="145"/>
      <c r="OKD9" s="145"/>
      <c r="OKE9" s="145"/>
      <c r="OKF9" s="145"/>
      <c r="OKG9" s="145"/>
      <c r="OKH9" s="145"/>
      <c r="OKI9" s="145"/>
      <c r="OKJ9" s="145"/>
      <c r="OKK9" s="145"/>
      <c r="OKL9" s="145"/>
      <c r="OKM9" s="145"/>
      <c r="OKN9" s="145"/>
      <c r="OKO9" s="145"/>
      <c r="OKP9" s="145"/>
      <c r="OKQ9" s="145"/>
      <c r="OKR9" s="145"/>
      <c r="OKS9" s="145"/>
      <c r="OKT9" s="145"/>
      <c r="OKU9" s="145"/>
      <c r="OKV9" s="145"/>
      <c r="OKW9" s="145"/>
      <c r="OKX9" s="145"/>
      <c r="OKY9" s="145"/>
      <c r="OKZ9" s="145"/>
      <c r="OLA9" s="145"/>
      <c r="OLB9" s="145"/>
      <c r="OLC9" s="145"/>
      <c r="OLD9" s="145"/>
      <c r="OLE9" s="145"/>
      <c r="OLF9" s="145"/>
      <c r="OLG9" s="145"/>
      <c r="OLH9" s="145"/>
      <c r="OLI9" s="145"/>
      <c r="OLJ9" s="145"/>
      <c r="OLK9" s="145"/>
      <c r="OLL9" s="145"/>
      <c r="OLM9" s="145"/>
      <c r="OLN9" s="145"/>
      <c r="OLO9" s="145"/>
      <c r="OLP9" s="145"/>
      <c r="OLQ9" s="145"/>
      <c r="OLR9" s="145"/>
      <c r="OLS9" s="145"/>
      <c r="OLT9" s="145"/>
      <c r="OLU9" s="145"/>
      <c r="OLV9" s="145"/>
      <c r="OLW9" s="145"/>
      <c r="OLX9" s="145"/>
      <c r="OLY9" s="145"/>
      <c r="OLZ9" s="145"/>
      <c r="OMA9" s="145"/>
      <c r="OMB9" s="145"/>
      <c r="OMC9" s="145"/>
      <c r="OMD9" s="145"/>
      <c r="OME9" s="145"/>
      <c r="OMF9" s="145"/>
      <c r="OMG9" s="145"/>
      <c r="OMH9" s="145"/>
      <c r="OMI9" s="145"/>
      <c r="OMJ9" s="145"/>
      <c r="OMK9" s="145"/>
      <c r="OML9" s="145"/>
      <c r="OMM9" s="145"/>
      <c r="OMN9" s="145"/>
      <c r="OMO9" s="145"/>
      <c r="OMP9" s="145"/>
      <c r="OMQ9" s="145"/>
      <c r="OMR9" s="145"/>
      <c r="OMS9" s="145"/>
      <c r="OMT9" s="145"/>
      <c r="OMU9" s="145"/>
      <c r="OMV9" s="145"/>
      <c r="OMW9" s="145"/>
      <c r="OMX9" s="145"/>
      <c r="OMY9" s="145"/>
      <c r="OMZ9" s="145"/>
      <c r="ONA9" s="145"/>
      <c r="ONB9" s="145"/>
      <c r="ONC9" s="145"/>
      <c r="OND9" s="145"/>
      <c r="ONE9" s="145"/>
      <c r="ONF9" s="145"/>
      <c r="ONG9" s="145"/>
      <c r="ONH9" s="145"/>
      <c r="ONI9" s="145"/>
      <c r="ONJ9" s="145"/>
      <c r="ONK9" s="145"/>
      <c r="ONL9" s="145"/>
      <c r="ONM9" s="145"/>
      <c r="ONN9" s="145"/>
      <c r="ONO9" s="145"/>
      <c r="ONP9" s="145"/>
      <c r="ONQ9" s="145"/>
      <c r="ONR9" s="145"/>
      <c r="ONS9" s="145"/>
      <c r="ONT9" s="145"/>
      <c r="ONU9" s="145"/>
      <c r="ONV9" s="145"/>
      <c r="ONW9" s="145"/>
      <c r="ONX9" s="145"/>
      <c r="ONY9" s="145"/>
      <c r="ONZ9" s="145"/>
      <c r="OOA9" s="145"/>
      <c r="OOB9" s="145"/>
      <c r="OOC9" s="145"/>
      <c r="OOD9" s="145"/>
      <c r="OOE9" s="145"/>
      <c r="OOF9" s="145"/>
      <c r="OOG9" s="145"/>
      <c r="OOH9" s="145"/>
      <c r="OOI9" s="145"/>
      <c r="OOJ9" s="145"/>
      <c r="OOK9" s="145"/>
      <c r="OOL9" s="145"/>
      <c r="OOM9" s="145"/>
      <c r="OON9" s="145"/>
      <c r="OOO9" s="145"/>
      <c r="OOP9" s="145"/>
      <c r="OOQ9" s="145"/>
      <c r="OOR9" s="145"/>
      <c r="OOS9" s="145"/>
      <c r="OOT9" s="145"/>
      <c r="OOU9" s="145"/>
      <c r="OOV9" s="145"/>
      <c r="OOW9" s="145"/>
      <c r="OOX9" s="145"/>
      <c r="OOY9" s="145"/>
      <c r="OOZ9" s="145"/>
      <c r="OPA9" s="145"/>
      <c r="OPB9" s="145"/>
      <c r="OPC9" s="145"/>
      <c r="OPD9" s="145"/>
      <c r="OPE9" s="145"/>
      <c r="OPF9" s="145"/>
      <c r="OPG9" s="145"/>
      <c r="OPH9" s="145"/>
      <c r="OPI9" s="145"/>
      <c r="OPJ9" s="145"/>
      <c r="OPK9" s="145"/>
      <c r="OPL9" s="145"/>
      <c r="OPM9" s="145"/>
      <c r="OPN9" s="145"/>
      <c r="OPO9" s="145"/>
      <c r="OPP9" s="145"/>
      <c r="OPQ9" s="145"/>
      <c r="OPR9" s="145"/>
      <c r="OPS9" s="145"/>
      <c r="OPT9" s="145"/>
      <c r="OPU9" s="145"/>
      <c r="OPV9" s="145"/>
      <c r="OPW9" s="145"/>
      <c r="OPX9" s="145"/>
      <c r="OPY9" s="145"/>
      <c r="OPZ9" s="145"/>
      <c r="OQA9" s="145"/>
      <c r="OQB9" s="145"/>
      <c r="OQC9" s="145"/>
      <c r="OQD9" s="145"/>
      <c r="OQE9" s="145"/>
      <c r="OQF9" s="145"/>
      <c r="OQG9" s="145"/>
      <c r="OQH9" s="145"/>
      <c r="OQI9" s="145"/>
      <c r="OQJ9" s="145"/>
      <c r="OQK9" s="145"/>
      <c r="OQL9" s="145"/>
      <c r="OQM9" s="145"/>
      <c r="OQN9" s="145"/>
      <c r="OQO9" s="145"/>
      <c r="OQP9" s="145"/>
      <c r="OQQ9" s="145"/>
      <c r="OQR9" s="145"/>
      <c r="OQS9" s="145"/>
      <c r="OQT9" s="145"/>
      <c r="OQU9" s="145"/>
      <c r="OQV9" s="145"/>
      <c r="OQW9" s="145"/>
      <c r="OQX9" s="145"/>
      <c r="OQY9" s="145"/>
      <c r="OQZ9" s="145"/>
      <c r="ORA9" s="145"/>
      <c r="ORB9" s="145"/>
      <c r="ORC9" s="145"/>
      <c r="ORD9" s="145"/>
      <c r="ORE9" s="145"/>
      <c r="ORF9" s="145"/>
      <c r="ORG9" s="145"/>
      <c r="ORH9" s="145"/>
      <c r="ORI9" s="145"/>
      <c r="ORJ9" s="145"/>
      <c r="ORK9" s="145"/>
      <c r="ORL9" s="145"/>
      <c r="ORM9" s="145"/>
      <c r="ORN9" s="145"/>
      <c r="ORO9" s="145"/>
      <c r="ORP9" s="145"/>
      <c r="ORQ9" s="145"/>
      <c r="ORR9" s="145"/>
      <c r="ORS9" s="145"/>
      <c r="ORT9" s="145"/>
      <c r="ORU9" s="145"/>
      <c r="ORV9" s="145"/>
      <c r="ORW9" s="145"/>
      <c r="ORX9" s="145"/>
      <c r="ORY9" s="145"/>
      <c r="ORZ9" s="145"/>
      <c r="OSA9" s="145"/>
      <c r="OSB9" s="145"/>
      <c r="OSC9" s="145"/>
      <c r="OSD9" s="145"/>
      <c r="OSE9" s="145"/>
      <c r="OSF9" s="145"/>
      <c r="OSG9" s="145"/>
      <c r="OSH9" s="145"/>
      <c r="OSI9" s="145"/>
      <c r="OSJ9" s="145"/>
      <c r="OSK9" s="145"/>
      <c r="OSL9" s="145"/>
      <c r="OSM9" s="145"/>
      <c r="OSN9" s="145"/>
      <c r="OSO9" s="145"/>
      <c r="OSP9" s="145"/>
      <c r="OSQ9" s="145"/>
      <c r="OSR9" s="145"/>
      <c r="OSS9" s="145"/>
      <c r="OST9" s="145"/>
      <c r="OSU9" s="145"/>
      <c r="OSV9" s="145"/>
      <c r="OSW9" s="145"/>
      <c r="OSX9" s="145"/>
      <c r="OSY9" s="145"/>
      <c r="OSZ9" s="145"/>
      <c r="OTA9" s="145"/>
      <c r="OTB9" s="145"/>
      <c r="OTC9" s="145"/>
      <c r="OTD9" s="145"/>
      <c r="OTE9" s="145"/>
      <c r="OTF9" s="145"/>
      <c r="OTG9" s="145"/>
      <c r="OTH9" s="145"/>
      <c r="OTI9" s="145"/>
      <c r="OTJ9" s="145"/>
      <c r="OTK9" s="145"/>
      <c r="OTL9" s="145"/>
      <c r="OTM9" s="145"/>
      <c r="OTN9" s="145"/>
      <c r="OTO9" s="145"/>
      <c r="OTP9" s="145"/>
      <c r="OTQ9" s="145"/>
      <c r="OTR9" s="145"/>
      <c r="OTS9" s="145"/>
      <c r="OTT9" s="145"/>
      <c r="OTU9" s="145"/>
      <c r="OTV9" s="145"/>
      <c r="OTW9" s="145"/>
      <c r="OTX9" s="145"/>
      <c r="OTY9" s="145"/>
      <c r="OTZ9" s="145"/>
      <c r="OUA9" s="145"/>
      <c r="OUB9" s="145"/>
      <c r="OUC9" s="145"/>
      <c r="OUD9" s="145"/>
      <c r="OUE9" s="145"/>
      <c r="OUF9" s="145"/>
      <c r="OUG9" s="145"/>
      <c r="OUH9" s="145"/>
      <c r="OUI9" s="145"/>
      <c r="OUJ9" s="145"/>
      <c r="OUK9" s="145"/>
      <c r="OUL9" s="145"/>
      <c r="OUM9" s="145"/>
      <c r="OUN9" s="145"/>
      <c r="OUO9" s="145"/>
      <c r="OUP9" s="145"/>
      <c r="OUQ9" s="145"/>
      <c r="OUR9" s="145"/>
      <c r="OUS9" s="145"/>
      <c r="OUT9" s="145"/>
      <c r="OUU9" s="145"/>
      <c r="OUV9" s="145"/>
      <c r="OUW9" s="145"/>
      <c r="OUX9" s="145"/>
      <c r="OUY9" s="145"/>
      <c r="OUZ9" s="145"/>
      <c r="OVA9" s="145"/>
      <c r="OVB9" s="145"/>
      <c r="OVC9" s="145"/>
      <c r="OVD9" s="145"/>
      <c r="OVE9" s="145"/>
      <c r="OVF9" s="145"/>
      <c r="OVG9" s="145"/>
      <c r="OVH9" s="145"/>
      <c r="OVI9" s="145"/>
      <c r="OVJ9" s="145"/>
      <c r="OVK9" s="145"/>
      <c r="OVL9" s="145"/>
      <c r="OVM9" s="145"/>
      <c r="OVN9" s="145"/>
      <c r="OVO9" s="145"/>
      <c r="OVP9" s="145"/>
      <c r="OVQ9" s="145"/>
      <c r="OVR9" s="145"/>
      <c r="OVS9" s="145"/>
      <c r="OVT9" s="145"/>
      <c r="OVU9" s="145"/>
      <c r="OVV9" s="145"/>
      <c r="OVW9" s="145"/>
      <c r="OVX9" s="145"/>
      <c r="OVY9" s="145"/>
      <c r="OVZ9" s="145"/>
      <c r="OWA9" s="145"/>
      <c r="OWB9" s="145"/>
      <c r="OWC9" s="145"/>
      <c r="OWD9" s="145"/>
      <c r="OWE9" s="145"/>
      <c r="OWF9" s="145"/>
      <c r="OWG9" s="145"/>
      <c r="OWH9" s="145"/>
      <c r="OWI9" s="145"/>
      <c r="OWJ9" s="145"/>
      <c r="OWK9" s="145"/>
      <c r="OWL9" s="145"/>
      <c r="OWM9" s="145"/>
      <c r="OWN9" s="145"/>
      <c r="OWO9" s="145"/>
      <c r="OWP9" s="145"/>
      <c r="OWQ9" s="145"/>
      <c r="OWR9" s="145"/>
      <c r="OWS9" s="145"/>
      <c r="OWT9" s="145"/>
      <c r="OWU9" s="145"/>
      <c r="OWV9" s="145"/>
      <c r="OWW9" s="145"/>
      <c r="OWX9" s="145"/>
      <c r="OWY9" s="145"/>
      <c r="OWZ9" s="145"/>
      <c r="OXA9" s="145"/>
      <c r="OXB9" s="145"/>
      <c r="OXC9" s="145"/>
      <c r="OXD9" s="145"/>
      <c r="OXE9" s="145"/>
      <c r="OXF9" s="145"/>
      <c r="OXG9" s="145"/>
      <c r="OXH9" s="145"/>
      <c r="OXI9" s="145"/>
      <c r="OXJ9" s="145"/>
      <c r="OXK9" s="145"/>
      <c r="OXL9" s="145"/>
      <c r="OXM9" s="145"/>
      <c r="OXN9" s="145"/>
      <c r="OXO9" s="145"/>
      <c r="OXP9" s="145"/>
      <c r="OXQ9" s="145"/>
      <c r="OXR9" s="145"/>
      <c r="OXS9" s="145"/>
      <c r="OXT9" s="145"/>
      <c r="OXU9" s="145"/>
      <c r="OXV9" s="145"/>
      <c r="OXW9" s="145"/>
      <c r="OXX9" s="145"/>
      <c r="OXY9" s="145"/>
      <c r="OXZ9" s="145"/>
      <c r="OYA9" s="145"/>
      <c r="OYB9" s="145"/>
      <c r="OYC9" s="145"/>
      <c r="OYD9" s="145"/>
      <c r="OYE9" s="145"/>
      <c r="OYF9" s="145"/>
      <c r="OYG9" s="145"/>
      <c r="OYH9" s="145"/>
      <c r="OYI9" s="145"/>
      <c r="OYJ9" s="145"/>
      <c r="OYK9" s="145"/>
      <c r="OYL9" s="145"/>
      <c r="OYM9" s="145"/>
      <c r="OYN9" s="145"/>
      <c r="OYO9" s="145"/>
      <c r="OYP9" s="145"/>
      <c r="OYQ9" s="145"/>
      <c r="OYR9" s="145"/>
      <c r="OYS9" s="145"/>
      <c r="OYT9" s="145"/>
      <c r="OYU9" s="145"/>
      <c r="OYV9" s="145"/>
      <c r="OYW9" s="145"/>
      <c r="OYX9" s="145"/>
      <c r="OYY9" s="145"/>
      <c r="OYZ9" s="145"/>
      <c r="OZA9" s="145"/>
      <c r="OZB9" s="145"/>
      <c r="OZC9" s="145"/>
      <c r="OZD9" s="145"/>
      <c r="OZE9" s="145"/>
      <c r="OZF9" s="145"/>
      <c r="OZG9" s="145"/>
      <c r="OZH9" s="145"/>
      <c r="OZI9" s="145"/>
      <c r="OZJ9" s="145"/>
      <c r="OZK9" s="145"/>
      <c r="OZL9" s="145"/>
      <c r="OZM9" s="145"/>
      <c r="OZN9" s="145"/>
      <c r="OZO9" s="145"/>
      <c r="OZP9" s="145"/>
      <c r="OZQ9" s="145"/>
      <c r="OZR9" s="145"/>
      <c r="OZS9" s="145"/>
      <c r="OZT9" s="145"/>
      <c r="OZU9" s="145"/>
      <c r="OZV9" s="145"/>
      <c r="OZW9" s="145"/>
      <c r="OZX9" s="145"/>
      <c r="OZY9" s="145"/>
      <c r="OZZ9" s="145"/>
      <c r="PAA9" s="145"/>
      <c r="PAB9" s="145"/>
      <c r="PAC9" s="145"/>
      <c r="PAD9" s="145"/>
      <c r="PAE9" s="145"/>
      <c r="PAF9" s="145"/>
      <c r="PAG9" s="145"/>
      <c r="PAH9" s="145"/>
      <c r="PAI9" s="145"/>
      <c r="PAJ9" s="145"/>
      <c r="PAK9" s="145"/>
      <c r="PAL9" s="145"/>
      <c r="PAM9" s="145"/>
      <c r="PAN9" s="145"/>
      <c r="PAO9" s="145"/>
      <c r="PAP9" s="145"/>
      <c r="PAQ9" s="145"/>
      <c r="PAR9" s="145"/>
      <c r="PAS9" s="145"/>
      <c r="PAT9" s="145"/>
      <c r="PAU9" s="145"/>
      <c r="PAV9" s="145"/>
      <c r="PAW9" s="145"/>
      <c r="PAX9" s="145"/>
      <c r="PAY9" s="145"/>
      <c r="PAZ9" s="145"/>
      <c r="PBA9" s="145"/>
      <c r="PBB9" s="145"/>
      <c r="PBC9" s="145"/>
      <c r="PBD9" s="145"/>
      <c r="PBE9" s="145"/>
      <c r="PBF9" s="145"/>
      <c r="PBG9" s="145"/>
      <c r="PBH9" s="145"/>
      <c r="PBI9" s="145"/>
      <c r="PBJ9" s="145"/>
      <c r="PBK9" s="145"/>
      <c r="PBL9" s="145"/>
      <c r="PBM9" s="145"/>
      <c r="PBN9" s="145"/>
      <c r="PBO9" s="145"/>
      <c r="PBP9" s="145"/>
      <c r="PBQ9" s="145"/>
      <c r="PBR9" s="145"/>
      <c r="PBS9" s="145"/>
      <c r="PBT9" s="145"/>
      <c r="PBU9" s="145"/>
      <c r="PBV9" s="145"/>
      <c r="PBW9" s="145"/>
      <c r="PBX9" s="145"/>
      <c r="PBY9" s="145"/>
      <c r="PBZ9" s="145"/>
      <c r="PCA9" s="145"/>
      <c r="PCB9" s="145"/>
      <c r="PCC9" s="145"/>
      <c r="PCD9" s="145"/>
      <c r="PCE9" s="145"/>
      <c r="PCF9" s="145"/>
      <c r="PCG9" s="145"/>
      <c r="PCH9" s="145"/>
      <c r="PCI9" s="145"/>
      <c r="PCJ9" s="145"/>
      <c r="PCK9" s="145"/>
      <c r="PCL9" s="145"/>
      <c r="PCM9" s="145"/>
      <c r="PCN9" s="145"/>
      <c r="PCO9" s="145"/>
      <c r="PCP9" s="145"/>
      <c r="PCQ9" s="145"/>
      <c r="PCR9" s="145"/>
      <c r="PCS9" s="145"/>
      <c r="PCT9" s="145"/>
      <c r="PCU9" s="145"/>
      <c r="PCV9" s="145"/>
      <c r="PCW9" s="145"/>
      <c r="PCX9" s="145"/>
      <c r="PCY9" s="145"/>
      <c r="PCZ9" s="145"/>
      <c r="PDA9" s="145"/>
      <c r="PDB9" s="145"/>
      <c r="PDC9" s="145"/>
      <c r="PDD9" s="145"/>
      <c r="PDE9" s="145"/>
      <c r="PDF9" s="145"/>
      <c r="PDG9" s="145"/>
      <c r="PDH9" s="145"/>
      <c r="PDI9" s="145"/>
      <c r="PDJ9" s="145"/>
      <c r="PDK9" s="145"/>
      <c r="PDL9" s="145"/>
      <c r="PDM9" s="145"/>
      <c r="PDN9" s="145"/>
      <c r="PDO9" s="145"/>
      <c r="PDP9" s="145"/>
      <c r="PDQ9" s="145"/>
      <c r="PDR9" s="145"/>
      <c r="PDS9" s="145"/>
      <c r="PDT9" s="145"/>
      <c r="PDU9" s="145"/>
      <c r="PDV9" s="145"/>
      <c r="PDW9" s="145"/>
      <c r="PDX9" s="145"/>
      <c r="PDY9" s="145"/>
      <c r="PDZ9" s="145"/>
      <c r="PEA9" s="145"/>
      <c r="PEB9" s="145"/>
      <c r="PEC9" s="145"/>
      <c r="PED9" s="145"/>
      <c r="PEE9" s="145"/>
      <c r="PEF9" s="145"/>
      <c r="PEG9" s="145"/>
      <c r="PEH9" s="145"/>
      <c r="PEI9" s="145"/>
      <c r="PEJ9" s="145"/>
      <c r="PEK9" s="145"/>
      <c r="PEL9" s="145"/>
      <c r="PEM9" s="145"/>
      <c r="PEN9" s="145"/>
      <c r="PEO9" s="145"/>
      <c r="PEP9" s="145"/>
      <c r="PEQ9" s="145"/>
      <c r="PER9" s="145"/>
      <c r="PES9" s="145"/>
      <c r="PET9" s="145"/>
      <c r="PEU9" s="145"/>
      <c r="PEV9" s="145"/>
      <c r="PEW9" s="145"/>
      <c r="PEX9" s="145"/>
      <c r="PEY9" s="145"/>
      <c r="PEZ9" s="145"/>
      <c r="PFA9" s="145"/>
      <c r="PFB9" s="145"/>
      <c r="PFC9" s="145"/>
      <c r="PFD9" s="145"/>
      <c r="PFE9" s="145"/>
      <c r="PFF9" s="145"/>
      <c r="PFG9" s="145"/>
      <c r="PFH9" s="145"/>
      <c r="PFI9" s="145"/>
      <c r="PFJ9" s="145"/>
      <c r="PFK9" s="145"/>
      <c r="PFL9" s="145"/>
      <c r="PFM9" s="145"/>
      <c r="PFN9" s="145"/>
      <c r="PFO9" s="145"/>
      <c r="PFP9" s="145"/>
      <c r="PFQ9" s="145"/>
      <c r="PFR9" s="145"/>
      <c r="PFS9" s="145"/>
      <c r="PFT9" s="145"/>
      <c r="PFU9" s="145"/>
      <c r="PFV9" s="145"/>
      <c r="PFW9" s="145"/>
      <c r="PFX9" s="145"/>
      <c r="PFY9" s="145"/>
      <c r="PFZ9" s="145"/>
      <c r="PGA9" s="145"/>
      <c r="PGB9" s="145"/>
      <c r="PGC9" s="145"/>
      <c r="PGD9" s="145"/>
      <c r="PGE9" s="145"/>
      <c r="PGF9" s="145"/>
      <c r="PGG9" s="145"/>
      <c r="PGH9" s="145"/>
      <c r="PGI9" s="145"/>
      <c r="PGJ9" s="145"/>
      <c r="PGK9" s="145"/>
      <c r="PGL9" s="145"/>
      <c r="PGM9" s="145"/>
      <c r="PGN9" s="145"/>
      <c r="PGO9" s="145"/>
      <c r="PGP9" s="145"/>
      <c r="PGQ9" s="145"/>
      <c r="PGR9" s="145"/>
      <c r="PGS9" s="145"/>
      <c r="PGT9" s="145"/>
      <c r="PGU9" s="145"/>
      <c r="PGV9" s="145"/>
      <c r="PGW9" s="145"/>
      <c r="PGX9" s="145"/>
      <c r="PGY9" s="145"/>
      <c r="PGZ9" s="145"/>
      <c r="PHA9" s="145"/>
      <c r="PHB9" s="145"/>
      <c r="PHC9" s="145"/>
      <c r="PHD9" s="145"/>
      <c r="PHE9" s="145"/>
      <c r="PHF9" s="145"/>
      <c r="PHG9" s="145"/>
      <c r="PHH9" s="145"/>
      <c r="PHI9" s="145"/>
      <c r="PHJ9" s="145"/>
      <c r="PHK9" s="145"/>
      <c r="PHL9" s="145"/>
      <c r="PHM9" s="145"/>
      <c r="PHN9" s="145"/>
      <c r="PHO9" s="145"/>
      <c r="PHP9" s="145"/>
      <c r="PHQ9" s="145"/>
      <c r="PHR9" s="145"/>
      <c r="PHS9" s="145"/>
      <c r="PHT9" s="145"/>
      <c r="PHU9" s="145"/>
      <c r="PHV9" s="145"/>
      <c r="PHW9" s="145"/>
      <c r="PHX9" s="145"/>
      <c r="PHY9" s="145"/>
      <c r="PHZ9" s="145"/>
      <c r="PIA9" s="145"/>
      <c r="PIB9" s="145"/>
      <c r="PIC9" s="145"/>
      <c r="PID9" s="145"/>
      <c r="PIE9" s="145"/>
      <c r="PIF9" s="145"/>
      <c r="PIG9" s="145"/>
      <c r="PIH9" s="145"/>
      <c r="PII9" s="145"/>
      <c r="PIJ9" s="145"/>
      <c r="PIK9" s="145"/>
      <c r="PIL9" s="145"/>
      <c r="PIM9" s="145"/>
      <c r="PIN9" s="145"/>
      <c r="PIO9" s="145"/>
      <c r="PIP9" s="145"/>
      <c r="PIQ9" s="145"/>
      <c r="PIR9" s="145"/>
      <c r="PIS9" s="145"/>
      <c r="PIT9" s="145"/>
      <c r="PIU9" s="145"/>
      <c r="PIV9" s="145"/>
      <c r="PIW9" s="145"/>
      <c r="PIX9" s="145"/>
      <c r="PIY9" s="145"/>
      <c r="PIZ9" s="145"/>
      <c r="PJA9" s="145"/>
      <c r="PJB9" s="145"/>
      <c r="PJC9" s="145"/>
      <c r="PJD9" s="145"/>
      <c r="PJE9" s="145"/>
      <c r="PJF9" s="145"/>
      <c r="PJG9" s="145"/>
      <c r="PJH9" s="145"/>
      <c r="PJI9" s="145"/>
      <c r="PJJ9" s="145"/>
      <c r="PJK9" s="145"/>
      <c r="PJL9" s="145"/>
      <c r="PJM9" s="145"/>
      <c r="PJN9" s="145"/>
      <c r="PJO9" s="145"/>
      <c r="PJP9" s="145"/>
      <c r="PJQ9" s="145"/>
      <c r="PJR9" s="145"/>
      <c r="PJS9" s="145"/>
      <c r="PJT9" s="145"/>
      <c r="PJU9" s="145"/>
      <c r="PJV9" s="145"/>
      <c r="PJW9" s="145"/>
      <c r="PJX9" s="145"/>
      <c r="PJY9" s="145"/>
      <c r="PJZ9" s="145"/>
      <c r="PKA9" s="145"/>
      <c r="PKB9" s="145"/>
      <c r="PKC9" s="145"/>
      <c r="PKD9" s="145"/>
      <c r="PKE9" s="145"/>
      <c r="PKF9" s="145"/>
      <c r="PKG9" s="145"/>
      <c r="PKH9" s="145"/>
      <c r="PKI9" s="145"/>
      <c r="PKJ9" s="145"/>
      <c r="PKK9" s="145"/>
      <c r="PKL9" s="145"/>
      <c r="PKM9" s="145"/>
      <c r="PKN9" s="145"/>
      <c r="PKO9" s="145"/>
      <c r="PKP9" s="145"/>
      <c r="PKQ9" s="145"/>
      <c r="PKR9" s="145"/>
      <c r="PKS9" s="145"/>
      <c r="PKT9" s="145"/>
      <c r="PKU9" s="145"/>
      <c r="PKV9" s="145"/>
      <c r="PKW9" s="145"/>
      <c r="PKX9" s="145"/>
      <c r="PKY9" s="145"/>
      <c r="PKZ9" s="145"/>
      <c r="PLA9" s="145"/>
      <c r="PLB9" s="145"/>
      <c r="PLC9" s="145"/>
      <c r="PLD9" s="145"/>
      <c r="PLE9" s="145"/>
      <c r="PLF9" s="145"/>
      <c r="PLG9" s="145"/>
      <c r="PLH9" s="145"/>
      <c r="PLI9" s="145"/>
      <c r="PLJ9" s="145"/>
      <c r="PLK9" s="145"/>
      <c r="PLL9" s="145"/>
      <c r="PLM9" s="145"/>
      <c r="PLN9" s="145"/>
      <c r="PLO9" s="145"/>
      <c r="PLP9" s="145"/>
      <c r="PLQ9" s="145"/>
      <c r="PLR9" s="145"/>
      <c r="PLS9" s="145"/>
      <c r="PLT9" s="145"/>
      <c r="PLU9" s="145"/>
      <c r="PLV9" s="145"/>
      <c r="PLW9" s="145"/>
      <c r="PLX9" s="145"/>
      <c r="PLY9" s="145"/>
      <c r="PLZ9" s="145"/>
      <c r="PMA9" s="145"/>
      <c r="PMB9" s="145"/>
      <c r="PMC9" s="145"/>
      <c r="PMD9" s="145"/>
      <c r="PME9" s="145"/>
      <c r="PMF9" s="145"/>
      <c r="PMG9" s="145"/>
      <c r="PMH9" s="145"/>
      <c r="PMI9" s="145"/>
      <c r="PMJ9" s="145"/>
      <c r="PMK9" s="145"/>
      <c r="PML9" s="145"/>
      <c r="PMM9" s="145"/>
      <c r="PMN9" s="145"/>
      <c r="PMO9" s="145"/>
      <c r="PMP9" s="145"/>
      <c r="PMQ9" s="145"/>
      <c r="PMR9" s="145"/>
      <c r="PMS9" s="145"/>
      <c r="PMT9" s="145"/>
      <c r="PMU9" s="145"/>
      <c r="PMV9" s="145"/>
      <c r="PMW9" s="145"/>
      <c r="PMX9" s="145"/>
      <c r="PMY9" s="145"/>
      <c r="PMZ9" s="145"/>
      <c r="PNA9" s="145"/>
      <c r="PNB9" s="145"/>
      <c r="PNC9" s="145"/>
      <c r="PND9" s="145"/>
      <c r="PNE9" s="145"/>
      <c r="PNF9" s="145"/>
      <c r="PNG9" s="145"/>
      <c r="PNH9" s="145"/>
      <c r="PNI9" s="145"/>
      <c r="PNJ9" s="145"/>
      <c r="PNK9" s="145"/>
      <c r="PNL9" s="145"/>
      <c r="PNM9" s="145"/>
      <c r="PNN9" s="145"/>
      <c r="PNO9" s="145"/>
      <c r="PNP9" s="145"/>
      <c r="PNQ9" s="145"/>
      <c r="PNR9" s="145"/>
      <c r="PNS9" s="145"/>
      <c r="PNT9" s="145"/>
      <c r="PNU9" s="145"/>
      <c r="PNV9" s="145"/>
      <c r="PNW9" s="145"/>
      <c r="PNX9" s="145"/>
      <c r="PNY9" s="145"/>
      <c r="PNZ9" s="145"/>
      <c r="POA9" s="145"/>
      <c r="POB9" s="145"/>
      <c r="POC9" s="145"/>
      <c r="POD9" s="145"/>
      <c r="POE9" s="145"/>
      <c r="POF9" s="145"/>
      <c r="POG9" s="145"/>
      <c r="POH9" s="145"/>
      <c r="POI9" s="145"/>
      <c r="POJ9" s="145"/>
      <c r="POK9" s="145"/>
      <c r="POL9" s="145"/>
      <c r="POM9" s="145"/>
      <c r="PON9" s="145"/>
      <c r="POO9" s="145"/>
      <c r="POP9" s="145"/>
      <c r="POQ9" s="145"/>
      <c r="POR9" s="145"/>
      <c r="POS9" s="145"/>
      <c r="POT9" s="145"/>
      <c r="POU9" s="145"/>
      <c r="POV9" s="145"/>
      <c r="POW9" s="145"/>
      <c r="POX9" s="145"/>
      <c r="POY9" s="145"/>
      <c r="POZ9" s="145"/>
      <c r="PPA9" s="145"/>
      <c r="PPB9" s="145"/>
      <c r="PPC9" s="145"/>
      <c r="PPD9" s="145"/>
      <c r="PPE9" s="145"/>
      <c r="PPF9" s="145"/>
      <c r="PPG9" s="145"/>
      <c r="PPH9" s="145"/>
      <c r="PPI9" s="145"/>
      <c r="PPJ9" s="145"/>
      <c r="PPK9" s="145"/>
      <c r="PPL9" s="145"/>
      <c r="PPM9" s="145"/>
      <c r="PPN9" s="145"/>
      <c r="PPO9" s="145"/>
      <c r="PPP9" s="145"/>
      <c r="PPQ9" s="145"/>
      <c r="PPR9" s="145"/>
      <c r="PPS9" s="145"/>
      <c r="PPT9" s="145"/>
      <c r="PPU9" s="145"/>
      <c r="PPV9" s="145"/>
      <c r="PPW9" s="145"/>
      <c r="PPX9" s="145"/>
      <c r="PPY9" s="145"/>
      <c r="PPZ9" s="145"/>
      <c r="PQA9" s="145"/>
      <c r="PQB9" s="145"/>
      <c r="PQC9" s="145"/>
      <c r="PQD9" s="145"/>
      <c r="PQE9" s="145"/>
      <c r="PQF9" s="145"/>
      <c r="PQG9" s="145"/>
      <c r="PQH9" s="145"/>
      <c r="PQI9" s="145"/>
      <c r="PQJ9" s="145"/>
      <c r="PQK9" s="145"/>
      <c r="PQL9" s="145"/>
      <c r="PQM9" s="145"/>
      <c r="PQN9" s="145"/>
      <c r="PQO9" s="145"/>
      <c r="PQP9" s="145"/>
      <c r="PQQ9" s="145"/>
      <c r="PQR9" s="145"/>
      <c r="PQS9" s="145"/>
      <c r="PQT9" s="145"/>
      <c r="PQU9" s="145"/>
      <c r="PQV9" s="145"/>
      <c r="PQW9" s="145"/>
      <c r="PQX9" s="145"/>
      <c r="PQY9" s="145"/>
      <c r="PQZ9" s="145"/>
      <c r="PRA9" s="145"/>
      <c r="PRB9" s="145"/>
      <c r="PRC9" s="145"/>
      <c r="PRD9" s="145"/>
      <c r="PRE9" s="145"/>
      <c r="PRF9" s="145"/>
      <c r="PRG9" s="145"/>
      <c r="PRH9" s="145"/>
      <c r="PRI9" s="145"/>
      <c r="PRJ9" s="145"/>
      <c r="PRK9" s="145"/>
      <c r="PRL9" s="145"/>
      <c r="PRM9" s="145"/>
      <c r="PRN9" s="145"/>
      <c r="PRO9" s="145"/>
      <c r="PRP9" s="145"/>
      <c r="PRQ9" s="145"/>
      <c r="PRR9" s="145"/>
      <c r="PRS9" s="145"/>
      <c r="PRT9" s="145"/>
      <c r="PRU9" s="145"/>
      <c r="PRV9" s="145"/>
      <c r="PRW9" s="145"/>
      <c r="PRX9" s="145"/>
      <c r="PRY9" s="145"/>
      <c r="PRZ9" s="145"/>
      <c r="PSA9" s="145"/>
      <c r="PSB9" s="145"/>
      <c r="PSC9" s="145"/>
      <c r="PSD9" s="145"/>
      <c r="PSE9" s="145"/>
      <c r="PSF9" s="145"/>
      <c r="PSG9" s="145"/>
      <c r="PSH9" s="145"/>
      <c r="PSI9" s="145"/>
      <c r="PSJ9" s="145"/>
      <c r="PSK9" s="145"/>
      <c r="PSL9" s="145"/>
      <c r="PSM9" s="145"/>
      <c r="PSN9" s="145"/>
      <c r="PSO9" s="145"/>
      <c r="PSP9" s="145"/>
      <c r="PSQ9" s="145"/>
      <c r="PSR9" s="145"/>
      <c r="PSS9" s="145"/>
      <c r="PST9" s="145"/>
      <c r="PSU9" s="145"/>
      <c r="PSV9" s="145"/>
      <c r="PSW9" s="145"/>
      <c r="PSX9" s="145"/>
      <c r="PSY9" s="145"/>
      <c r="PSZ9" s="145"/>
      <c r="PTA9" s="145"/>
      <c r="PTB9" s="145"/>
      <c r="PTC9" s="145"/>
      <c r="PTD9" s="145"/>
      <c r="PTE9" s="145"/>
      <c r="PTF9" s="145"/>
      <c r="PTG9" s="145"/>
      <c r="PTH9" s="145"/>
      <c r="PTI9" s="145"/>
      <c r="PTJ9" s="145"/>
      <c r="PTK9" s="145"/>
      <c r="PTL9" s="145"/>
      <c r="PTM9" s="145"/>
      <c r="PTN9" s="145"/>
      <c r="PTO9" s="145"/>
      <c r="PTP9" s="145"/>
      <c r="PTQ9" s="145"/>
      <c r="PTR9" s="145"/>
      <c r="PTS9" s="145"/>
      <c r="PTT9" s="145"/>
      <c r="PTU9" s="145"/>
      <c r="PTV9" s="145"/>
      <c r="PTW9" s="145"/>
      <c r="PTX9" s="145"/>
      <c r="PTY9" s="145"/>
      <c r="PTZ9" s="145"/>
      <c r="PUA9" s="145"/>
      <c r="PUB9" s="145"/>
      <c r="PUC9" s="145"/>
      <c r="PUD9" s="145"/>
      <c r="PUE9" s="145"/>
      <c r="PUF9" s="145"/>
      <c r="PUG9" s="145"/>
      <c r="PUH9" s="145"/>
      <c r="PUI9" s="145"/>
      <c r="PUJ9" s="145"/>
      <c r="PUK9" s="145"/>
      <c r="PUL9" s="145"/>
      <c r="PUM9" s="145"/>
      <c r="PUN9" s="145"/>
      <c r="PUO9" s="145"/>
      <c r="PUP9" s="145"/>
      <c r="PUQ9" s="145"/>
      <c r="PUR9" s="145"/>
      <c r="PUS9" s="145"/>
      <c r="PUT9" s="145"/>
      <c r="PUU9" s="145"/>
      <c r="PUV9" s="145"/>
      <c r="PUW9" s="145"/>
      <c r="PUX9" s="145"/>
      <c r="PUY9" s="145"/>
      <c r="PUZ9" s="145"/>
      <c r="PVA9" s="145"/>
      <c r="PVB9" s="145"/>
      <c r="PVC9" s="145"/>
      <c r="PVD9" s="145"/>
      <c r="PVE9" s="145"/>
      <c r="PVF9" s="145"/>
      <c r="PVG9" s="145"/>
      <c r="PVH9" s="145"/>
      <c r="PVI9" s="145"/>
      <c r="PVJ9" s="145"/>
      <c r="PVK9" s="145"/>
      <c r="PVL9" s="145"/>
      <c r="PVM9" s="145"/>
      <c r="PVN9" s="145"/>
      <c r="PVO9" s="145"/>
      <c r="PVP9" s="145"/>
      <c r="PVQ9" s="145"/>
      <c r="PVR9" s="145"/>
      <c r="PVS9" s="145"/>
      <c r="PVT9" s="145"/>
      <c r="PVU9" s="145"/>
      <c r="PVV9" s="145"/>
      <c r="PVW9" s="145"/>
      <c r="PVX9" s="145"/>
      <c r="PVY9" s="145"/>
      <c r="PVZ9" s="145"/>
      <c r="PWA9" s="145"/>
      <c r="PWB9" s="145"/>
      <c r="PWC9" s="145"/>
      <c r="PWD9" s="145"/>
      <c r="PWE9" s="145"/>
      <c r="PWF9" s="145"/>
      <c r="PWG9" s="145"/>
      <c r="PWH9" s="145"/>
      <c r="PWI9" s="145"/>
      <c r="PWJ9" s="145"/>
      <c r="PWK9" s="145"/>
      <c r="PWL9" s="145"/>
      <c r="PWM9" s="145"/>
      <c r="PWN9" s="145"/>
      <c r="PWO9" s="145"/>
      <c r="PWP9" s="145"/>
      <c r="PWQ9" s="145"/>
      <c r="PWR9" s="145"/>
      <c r="PWS9" s="145"/>
      <c r="PWT9" s="145"/>
      <c r="PWU9" s="145"/>
      <c r="PWV9" s="145"/>
      <c r="PWW9" s="145"/>
      <c r="PWX9" s="145"/>
      <c r="PWY9" s="145"/>
      <c r="PWZ9" s="145"/>
      <c r="PXA9" s="145"/>
      <c r="PXB9" s="145"/>
      <c r="PXC9" s="145"/>
      <c r="PXD9" s="145"/>
      <c r="PXE9" s="145"/>
      <c r="PXF9" s="145"/>
      <c r="PXG9" s="145"/>
      <c r="PXH9" s="145"/>
      <c r="PXI9" s="145"/>
      <c r="PXJ9" s="145"/>
      <c r="PXK9" s="145"/>
      <c r="PXL9" s="145"/>
      <c r="PXM9" s="145"/>
      <c r="PXN9" s="145"/>
      <c r="PXO9" s="145"/>
      <c r="PXP9" s="145"/>
      <c r="PXQ9" s="145"/>
      <c r="PXR9" s="145"/>
      <c r="PXS9" s="145"/>
      <c r="PXT9" s="145"/>
      <c r="PXU9" s="145"/>
      <c r="PXV9" s="145"/>
      <c r="PXW9" s="145"/>
      <c r="PXX9" s="145"/>
      <c r="PXY9" s="145"/>
      <c r="PXZ9" s="145"/>
      <c r="PYA9" s="145"/>
      <c r="PYB9" s="145"/>
      <c r="PYC9" s="145"/>
      <c r="PYD9" s="145"/>
      <c r="PYE9" s="145"/>
      <c r="PYF9" s="145"/>
      <c r="PYG9" s="145"/>
      <c r="PYH9" s="145"/>
      <c r="PYI9" s="145"/>
      <c r="PYJ9" s="145"/>
      <c r="PYK9" s="145"/>
      <c r="PYL9" s="145"/>
      <c r="PYM9" s="145"/>
      <c r="PYN9" s="145"/>
      <c r="PYO9" s="145"/>
      <c r="PYP9" s="145"/>
      <c r="PYQ9" s="145"/>
      <c r="PYR9" s="145"/>
      <c r="PYS9" s="145"/>
      <c r="PYT9" s="145"/>
      <c r="PYU9" s="145"/>
      <c r="PYV9" s="145"/>
      <c r="PYW9" s="145"/>
      <c r="PYX9" s="145"/>
      <c r="PYY9" s="145"/>
      <c r="PYZ9" s="145"/>
      <c r="PZA9" s="145"/>
      <c r="PZB9" s="145"/>
      <c r="PZC9" s="145"/>
      <c r="PZD9" s="145"/>
      <c r="PZE9" s="145"/>
      <c r="PZF9" s="145"/>
      <c r="PZG9" s="145"/>
      <c r="PZH9" s="145"/>
      <c r="PZI9" s="145"/>
      <c r="PZJ9" s="145"/>
      <c r="PZK9" s="145"/>
      <c r="PZL9" s="145"/>
      <c r="PZM9" s="145"/>
      <c r="PZN9" s="145"/>
      <c r="PZO9" s="145"/>
      <c r="PZP9" s="145"/>
      <c r="PZQ9" s="145"/>
      <c r="PZR9" s="145"/>
      <c r="PZS9" s="145"/>
      <c r="PZT9" s="145"/>
      <c r="PZU9" s="145"/>
      <c r="PZV9" s="145"/>
      <c r="PZW9" s="145"/>
      <c r="PZX9" s="145"/>
      <c r="PZY9" s="145"/>
      <c r="PZZ9" s="145"/>
      <c r="QAA9" s="145"/>
      <c r="QAB9" s="145"/>
      <c r="QAC9" s="145"/>
      <c r="QAD9" s="145"/>
      <c r="QAE9" s="145"/>
      <c r="QAF9" s="145"/>
      <c r="QAG9" s="145"/>
      <c r="QAH9" s="145"/>
      <c r="QAI9" s="145"/>
      <c r="QAJ9" s="145"/>
      <c r="QAK9" s="145"/>
      <c r="QAL9" s="145"/>
      <c r="QAM9" s="145"/>
      <c r="QAN9" s="145"/>
      <c r="QAO9" s="145"/>
      <c r="QAP9" s="145"/>
      <c r="QAQ9" s="145"/>
      <c r="QAR9" s="145"/>
      <c r="QAS9" s="145"/>
      <c r="QAT9" s="145"/>
      <c r="QAU9" s="145"/>
      <c r="QAV9" s="145"/>
      <c r="QAW9" s="145"/>
      <c r="QAX9" s="145"/>
      <c r="QAY9" s="145"/>
      <c r="QAZ9" s="145"/>
      <c r="QBA9" s="145"/>
      <c r="QBB9" s="145"/>
      <c r="QBC9" s="145"/>
      <c r="QBD9" s="145"/>
      <c r="QBE9" s="145"/>
      <c r="QBF9" s="145"/>
      <c r="QBG9" s="145"/>
      <c r="QBH9" s="145"/>
      <c r="QBI9" s="145"/>
      <c r="QBJ9" s="145"/>
      <c r="QBK9" s="145"/>
      <c r="QBL9" s="145"/>
      <c r="QBM9" s="145"/>
      <c r="QBN9" s="145"/>
      <c r="QBO9" s="145"/>
      <c r="QBP9" s="145"/>
      <c r="QBQ9" s="145"/>
      <c r="QBR9" s="145"/>
      <c r="QBS9" s="145"/>
      <c r="QBT9" s="145"/>
      <c r="QBU9" s="145"/>
      <c r="QBV9" s="145"/>
      <c r="QBW9" s="145"/>
      <c r="QBX9" s="145"/>
      <c r="QBY9" s="145"/>
      <c r="QBZ9" s="145"/>
      <c r="QCA9" s="145"/>
      <c r="QCB9" s="145"/>
      <c r="QCC9" s="145"/>
      <c r="QCD9" s="145"/>
      <c r="QCE9" s="145"/>
      <c r="QCF9" s="145"/>
      <c r="QCG9" s="145"/>
      <c r="QCH9" s="145"/>
      <c r="QCI9" s="145"/>
      <c r="QCJ9" s="145"/>
      <c r="QCK9" s="145"/>
      <c r="QCL9" s="145"/>
      <c r="QCM9" s="145"/>
      <c r="QCN9" s="145"/>
      <c r="QCO9" s="145"/>
      <c r="QCP9" s="145"/>
      <c r="QCQ9" s="145"/>
      <c r="QCR9" s="145"/>
      <c r="QCS9" s="145"/>
      <c r="QCT9" s="145"/>
      <c r="QCU9" s="145"/>
      <c r="QCV9" s="145"/>
      <c r="QCW9" s="145"/>
      <c r="QCX9" s="145"/>
      <c r="QCY9" s="145"/>
      <c r="QCZ9" s="145"/>
      <c r="QDA9" s="145"/>
      <c r="QDB9" s="145"/>
      <c r="QDC9" s="145"/>
      <c r="QDD9" s="145"/>
      <c r="QDE9" s="145"/>
      <c r="QDF9" s="145"/>
      <c r="QDG9" s="145"/>
      <c r="QDH9" s="145"/>
      <c r="QDI9" s="145"/>
      <c r="QDJ9" s="145"/>
      <c r="QDK9" s="145"/>
      <c r="QDL9" s="145"/>
      <c r="QDM9" s="145"/>
      <c r="QDN9" s="145"/>
      <c r="QDO9" s="145"/>
      <c r="QDP9" s="145"/>
      <c r="QDQ9" s="145"/>
      <c r="QDR9" s="145"/>
      <c r="QDS9" s="145"/>
      <c r="QDT9" s="145"/>
      <c r="QDU9" s="145"/>
      <c r="QDV9" s="145"/>
      <c r="QDW9" s="145"/>
      <c r="QDX9" s="145"/>
      <c r="QDY9" s="145"/>
      <c r="QDZ9" s="145"/>
      <c r="QEA9" s="145"/>
      <c r="QEB9" s="145"/>
      <c r="QEC9" s="145"/>
      <c r="QED9" s="145"/>
      <c r="QEE9" s="145"/>
      <c r="QEF9" s="145"/>
      <c r="QEG9" s="145"/>
      <c r="QEH9" s="145"/>
      <c r="QEI9" s="145"/>
      <c r="QEJ9" s="145"/>
      <c r="QEK9" s="145"/>
      <c r="QEL9" s="145"/>
      <c r="QEM9" s="145"/>
      <c r="QEN9" s="145"/>
      <c r="QEO9" s="145"/>
      <c r="QEP9" s="145"/>
      <c r="QEQ9" s="145"/>
      <c r="QER9" s="145"/>
      <c r="QES9" s="145"/>
      <c r="QET9" s="145"/>
      <c r="QEU9" s="145"/>
      <c r="QEV9" s="145"/>
      <c r="QEW9" s="145"/>
      <c r="QEX9" s="145"/>
      <c r="QEY9" s="145"/>
      <c r="QEZ9" s="145"/>
      <c r="QFA9" s="145"/>
      <c r="QFB9" s="145"/>
      <c r="QFC9" s="145"/>
      <c r="QFD9" s="145"/>
      <c r="QFE9" s="145"/>
      <c r="QFF9" s="145"/>
      <c r="QFG9" s="145"/>
      <c r="QFH9" s="145"/>
      <c r="QFI9" s="145"/>
      <c r="QFJ9" s="145"/>
      <c r="QFK9" s="145"/>
      <c r="QFL9" s="145"/>
      <c r="QFM9" s="145"/>
      <c r="QFN9" s="145"/>
      <c r="QFO9" s="145"/>
      <c r="QFP9" s="145"/>
      <c r="QFQ9" s="145"/>
      <c r="QFR9" s="145"/>
      <c r="QFS9" s="145"/>
      <c r="QFT9" s="145"/>
      <c r="QFU9" s="145"/>
      <c r="QFV9" s="145"/>
      <c r="QFW9" s="145"/>
      <c r="QFX9" s="145"/>
      <c r="QFY9" s="145"/>
      <c r="QFZ9" s="145"/>
      <c r="QGA9" s="145"/>
      <c r="QGB9" s="145"/>
      <c r="QGC9" s="145"/>
      <c r="QGD9" s="145"/>
      <c r="QGE9" s="145"/>
      <c r="QGF9" s="145"/>
      <c r="QGG9" s="145"/>
      <c r="QGH9" s="145"/>
      <c r="QGI9" s="145"/>
      <c r="QGJ9" s="145"/>
      <c r="QGK9" s="145"/>
      <c r="QGL9" s="145"/>
      <c r="QGM9" s="145"/>
      <c r="QGN9" s="145"/>
      <c r="QGO9" s="145"/>
      <c r="QGP9" s="145"/>
      <c r="QGQ9" s="145"/>
      <c r="QGR9" s="145"/>
      <c r="QGS9" s="145"/>
      <c r="QGT9" s="145"/>
      <c r="QGU9" s="145"/>
      <c r="QGV9" s="145"/>
      <c r="QGW9" s="145"/>
      <c r="QGX9" s="145"/>
      <c r="QGY9" s="145"/>
      <c r="QGZ9" s="145"/>
      <c r="QHA9" s="145"/>
      <c r="QHB9" s="145"/>
      <c r="QHC9" s="145"/>
      <c r="QHD9" s="145"/>
      <c r="QHE9" s="145"/>
      <c r="QHF9" s="145"/>
      <c r="QHG9" s="145"/>
      <c r="QHH9" s="145"/>
      <c r="QHI9" s="145"/>
      <c r="QHJ9" s="145"/>
      <c r="QHK9" s="145"/>
      <c r="QHL9" s="145"/>
      <c r="QHM9" s="145"/>
      <c r="QHN9" s="145"/>
      <c r="QHO9" s="145"/>
      <c r="QHP9" s="145"/>
      <c r="QHQ9" s="145"/>
      <c r="QHR9" s="145"/>
      <c r="QHS9" s="145"/>
      <c r="QHT9" s="145"/>
      <c r="QHU9" s="145"/>
      <c r="QHV9" s="145"/>
      <c r="QHW9" s="145"/>
      <c r="QHX9" s="145"/>
      <c r="QHY9" s="145"/>
      <c r="QHZ9" s="145"/>
      <c r="QIA9" s="145"/>
      <c r="QIB9" s="145"/>
      <c r="QIC9" s="145"/>
      <c r="QID9" s="145"/>
      <c r="QIE9" s="145"/>
      <c r="QIF9" s="145"/>
      <c r="QIG9" s="145"/>
      <c r="QIH9" s="145"/>
      <c r="QII9" s="145"/>
      <c r="QIJ9" s="145"/>
      <c r="QIK9" s="145"/>
      <c r="QIL9" s="145"/>
      <c r="QIM9" s="145"/>
      <c r="QIN9" s="145"/>
      <c r="QIO9" s="145"/>
      <c r="QIP9" s="145"/>
      <c r="QIQ9" s="145"/>
      <c r="QIR9" s="145"/>
      <c r="QIS9" s="145"/>
      <c r="QIT9" s="145"/>
      <c r="QIU9" s="145"/>
      <c r="QIV9" s="145"/>
      <c r="QIW9" s="145"/>
      <c r="QIX9" s="145"/>
      <c r="QIY9" s="145"/>
      <c r="QIZ9" s="145"/>
      <c r="QJA9" s="145"/>
      <c r="QJB9" s="145"/>
      <c r="QJC9" s="145"/>
      <c r="QJD9" s="145"/>
      <c r="QJE9" s="145"/>
      <c r="QJF9" s="145"/>
      <c r="QJG9" s="145"/>
      <c r="QJH9" s="145"/>
      <c r="QJI9" s="145"/>
      <c r="QJJ9" s="145"/>
      <c r="QJK9" s="145"/>
      <c r="QJL9" s="145"/>
      <c r="QJM9" s="145"/>
      <c r="QJN9" s="145"/>
      <c r="QJO9" s="145"/>
      <c r="QJP9" s="145"/>
      <c r="QJQ9" s="145"/>
      <c r="QJR9" s="145"/>
      <c r="QJS9" s="145"/>
      <c r="QJT9" s="145"/>
      <c r="QJU9" s="145"/>
      <c r="QJV9" s="145"/>
      <c r="QJW9" s="145"/>
      <c r="QJX9" s="145"/>
      <c r="QJY9" s="145"/>
      <c r="QJZ9" s="145"/>
      <c r="QKA9" s="145"/>
      <c r="QKB9" s="145"/>
      <c r="QKC9" s="145"/>
      <c r="QKD9" s="145"/>
      <c r="QKE9" s="145"/>
      <c r="QKF9" s="145"/>
      <c r="QKG9" s="145"/>
      <c r="QKH9" s="145"/>
      <c r="QKI9" s="145"/>
      <c r="QKJ9" s="145"/>
      <c r="QKK9" s="145"/>
      <c r="QKL9" s="145"/>
      <c r="QKM9" s="145"/>
      <c r="QKN9" s="145"/>
      <c r="QKO9" s="145"/>
      <c r="QKP9" s="145"/>
      <c r="QKQ9" s="145"/>
      <c r="QKR9" s="145"/>
      <c r="QKS9" s="145"/>
      <c r="QKT9" s="145"/>
      <c r="QKU9" s="145"/>
      <c r="QKV9" s="145"/>
      <c r="QKW9" s="145"/>
      <c r="QKX9" s="145"/>
      <c r="QKY9" s="145"/>
      <c r="QKZ9" s="145"/>
      <c r="QLA9" s="145"/>
      <c r="QLB9" s="145"/>
      <c r="QLC9" s="145"/>
      <c r="QLD9" s="145"/>
      <c r="QLE9" s="145"/>
      <c r="QLF9" s="145"/>
      <c r="QLG9" s="145"/>
      <c r="QLH9" s="145"/>
      <c r="QLI9" s="145"/>
      <c r="QLJ9" s="145"/>
      <c r="QLK9" s="145"/>
      <c r="QLL9" s="145"/>
      <c r="QLM9" s="145"/>
      <c r="QLN9" s="145"/>
      <c r="QLO9" s="145"/>
      <c r="QLP9" s="145"/>
      <c r="QLQ9" s="145"/>
      <c r="QLR9" s="145"/>
      <c r="QLS9" s="145"/>
      <c r="QLT9" s="145"/>
      <c r="QLU9" s="145"/>
      <c r="QLV9" s="145"/>
      <c r="QLW9" s="145"/>
      <c r="QLX9" s="145"/>
      <c r="QLY9" s="145"/>
      <c r="QLZ9" s="145"/>
      <c r="QMA9" s="145"/>
      <c r="QMB9" s="145"/>
      <c r="QMC9" s="145"/>
      <c r="QMD9" s="145"/>
      <c r="QME9" s="145"/>
      <c r="QMF9" s="145"/>
      <c r="QMG9" s="145"/>
      <c r="QMH9" s="145"/>
      <c r="QMI9" s="145"/>
      <c r="QMJ9" s="145"/>
      <c r="QMK9" s="145"/>
      <c r="QML9" s="145"/>
      <c r="QMM9" s="145"/>
      <c r="QMN9" s="145"/>
      <c r="QMO9" s="145"/>
      <c r="QMP9" s="145"/>
      <c r="QMQ9" s="145"/>
      <c r="QMR9" s="145"/>
      <c r="QMS9" s="145"/>
      <c r="QMT9" s="145"/>
      <c r="QMU9" s="145"/>
      <c r="QMV9" s="145"/>
      <c r="QMW9" s="145"/>
      <c r="QMX9" s="145"/>
      <c r="QMY9" s="145"/>
      <c r="QMZ9" s="145"/>
      <c r="QNA9" s="145"/>
      <c r="QNB9" s="145"/>
      <c r="QNC9" s="145"/>
      <c r="QND9" s="145"/>
      <c r="QNE9" s="145"/>
      <c r="QNF9" s="145"/>
      <c r="QNG9" s="145"/>
      <c r="QNH9" s="145"/>
      <c r="QNI9" s="145"/>
      <c r="QNJ9" s="145"/>
      <c r="QNK9" s="145"/>
      <c r="QNL9" s="145"/>
      <c r="QNM9" s="145"/>
      <c r="QNN9" s="145"/>
      <c r="QNO9" s="145"/>
      <c r="QNP9" s="145"/>
      <c r="QNQ9" s="145"/>
      <c r="QNR9" s="145"/>
      <c r="QNS9" s="145"/>
      <c r="QNT9" s="145"/>
      <c r="QNU9" s="145"/>
      <c r="QNV9" s="145"/>
      <c r="QNW9" s="145"/>
      <c r="QNX9" s="145"/>
      <c r="QNY9" s="145"/>
      <c r="QNZ9" s="145"/>
      <c r="QOA9" s="145"/>
      <c r="QOB9" s="145"/>
      <c r="QOC9" s="145"/>
      <c r="QOD9" s="145"/>
      <c r="QOE9" s="145"/>
      <c r="QOF9" s="145"/>
      <c r="QOG9" s="145"/>
      <c r="QOH9" s="145"/>
      <c r="QOI9" s="145"/>
      <c r="QOJ9" s="145"/>
      <c r="QOK9" s="145"/>
      <c r="QOL9" s="145"/>
      <c r="QOM9" s="145"/>
      <c r="QON9" s="145"/>
      <c r="QOO9" s="145"/>
      <c r="QOP9" s="145"/>
      <c r="QOQ9" s="145"/>
      <c r="QOR9" s="145"/>
      <c r="QOS9" s="145"/>
      <c r="QOT9" s="145"/>
      <c r="QOU9" s="145"/>
      <c r="QOV9" s="145"/>
      <c r="QOW9" s="145"/>
      <c r="QOX9" s="145"/>
      <c r="QOY9" s="145"/>
      <c r="QOZ9" s="145"/>
      <c r="QPA9" s="145"/>
      <c r="QPB9" s="145"/>
      <c r="QPC9" s="145"/>
      <c r="QPD9" s="145"/>
      <c r="QPE9" s="145"/>
      <c r="QPF9" s="145"/>
      <c r="QPG9" s="145"/>
      <c r="QPH9" s="145"/>
      <c r="QPI9" s="145"/>
      <c r="QPJ9" s="145"/>
      <c r="QPK9" s="145"/>
      <c r="QPL9" s="145"/>
      <c r="QPM9" s="145"/>
      <c r="QPN9" s="145"/>
      <c r="QPO9" s="145"/>
      <c r="QPP9" s="145"/>
      <c r="QPQ9" s="145"/>
      <c r="QPR9" s="145"/>
      <c r="QPS9" s="145"/>
      <c r="QPT9" s="145"/>
      <c r="QPU9" s="145"/>
      <c r="QPV9" s="145"/>
      <c r="QPW9" s="145"/>
      <c r="QPX9" s="145"/>
      <c r="QPY9" s="145"/>
      <c r="QPZ9" s="145"/>
      <c r="QQA9" s="145"/>
      <c r="QQB9" s="145"/>
      <c r="QQC9" s="145"/>
      <c r="QQD9" s="145"/>
      <c r="QQE9" s="145"/>
      <c r="QQF9" s="145"/>
      <c r="QQG9" s="145"/>
      <c r="QQH9" s="145"/>
      <c r="QQI9" s="145"/>
      <c r="QQJ9" s="145"/>
      <c r="QQK9" s="145"/>
      <c r="QQL9" s="145"/>
      <c r="QQM9" s="145"/>
      <c r="QQN9" s="145"/>
      <c r="QQO9" s="145"/>
      <c r="QQP9" s="145"/>
      <c r="QQQ9" s="145"/>
      <c r="QQR9" s="145"/>
      <c r="QQS9" s="145"/>
      <c r="QQT9" s="145"/>
      <c r="QQU9" s="145"/>
      <c r="QQV9" s="145"/>
      <c r="QQW9" s="145"/>
      <c r="QQX9" s="145"/>
      <c r="QQY9" s="145"/>
      <c r="QQZ9" s="145"/>
      <c r="QRA9" s="145"/>
      <c r="QRB9" s="145"/>
      <c r="QRC9" s="145"/>
      <c r="QRD9" s="145"/>
      <c r="QRE9" s="145"/>
      <c r="QRF9" s="145"/>
      <c r="QRG9" s="145"/>
      <c r="QRH9" s="145"/>
      <c r="QRI9" s="145"/>
      <c r="QRJ9" s="145"/>
      <c r="QRK9" s="145"/>
      <c r="QRL9" s="145"/>
      <c r="QRM9" s="145"/>
      <c r="QRN9" s="145"/>
      <c r="QRO9" s="145"/>
      <c r="QRP9" s="145"/>
      <c r="QRQ9" s="145"/>
      <c r="QRR9" s="145"/>
      <c r="QRS9" s="145"/>
      <c r="QRT9" s="145"/>
      <c r="QRU9" s="145"/>
      <c r="QRV9" s="145"/>
      <c r="QRW9" s="145"/>
      <c r="QRX9" s="145"/>
      <c r="QRY9" s="145"/>
      <c r="QRZ9" s="145"/>
      <c r="QSA9" s="145"/>
      <c r="QSB9" s="145"/>
      <c r="QSC9" s="145"/>
      <c r="QSD9" s="145"/>
      <c r="QSE9" s="145"/>
      <c r="QSF9" s="145"/>
      <c r="QSG9" s="145"/>
      <c r="QSH9" s="145"/>
      <c r="QSI9" s="145"/>
      <c r="QSJ9" s="145"/>
      <c r="QSK9" s="145"/>
      <c r="QSL9" s="145"/>
      <c r="QSM9" s="145"/>
      <c r="QSN9" s="145"/>
      <c r="QSO9" s="145"/>
      <c r="QSP9" s="145"/>
      <c r="QSQ9" s="145"/>
      <c r="QSR9" s="145"/>
      <c r="QSS9" s="145"/>
      <c r="QST9" s="145"/>
      <c r="QSU9" s="145"/>
      <c r="QSV9" s="145"/>
      <c r="QSW9" s="145"/>
      <c r="QSX9" s="145"/>
      <c r="QSY9" s="145"/>
      <c r="QSZ9" s="145"/>
      <c r="QTA9" s="145"/>
      <c r="QTB9" s="145"/>
      <c r="QTC9" s="145"/>
      <c r="QTD9" s="145"/>
      <c r="QTE9" s="145"/>
      <c r="QTF9" s="145"/>
      <c r="QTG9" s="145"/>
      <c r="QTH9" s="145"/>
      <c r="QTI9" s="145"/>
      <c r="QTJ9" s="145"/>
      <c r="QTK9" s="145"/>
      <c r="QTL9" s="145"/>
      <c r="QTM9" s="145"/>
      <c r="QTN9" s="145"/>
      <c r="QTO9" s="145"/>
      <c r="QTP9" s="145"/>
      <c r="QTQ9" s="145"/>
      <c r="QTR9" s="145"/>
      <c r="QTS9" s="145"/>
      <c r="QTT9" s="145"/>
      <c r="QTU9" s="145"/>
      <c r="QTV9" s="145"/>
      <c r="QTW9" s="145"/>
      <c r="QTX9" s="145"/>
      <c r="QTY9" s="145"/>
      <c r="QTZ9" s="145"/>
      <c r="QUA9" s="145"/>
      <c r="QUB9" s="145"/>
      <c r="QUC9" s="145"/>
      <c r="QUD9" s="145"/>
      <c r="QUE9" s="145"/>
      <c r="QUF9" s="145"/>
      <c r="QUG9" s="145"/>
      <c r="QUH9" s="145"/>
      <c r="QUI9" s="145"/>
      <c r="QUJ9" s="145"/>
      <c r="QUK9" s="145"/>
      <c r="QUL9" s="145"/>
      <c r="QUM9" s="145"/>
      <c r="QUN9" s="145"/>
      <c r="QUO9" s="145"/>
      <c r="QUP9" s="145"/>
      <c r="QUQ9" s="145"/>
      <c r="QUR9" s="145"/>
      <c r="QUS9" s="145"/>
      <c r="QUT9" s="145"/>
      <c r="QUU9" s="145"/>
      <c r="QUV9" s="145"/>
      <c r="QUW9" s="145"/>
      <c r="QUX9" s="145"/>
      <c r="QUY9" s="145"/>
      <c r="QUZ9" s="145"/>
      <c r="QVA9" s="145"/>
      <c r="QVB9" s="145"/>
      <c r="QVC9" s="145"/>
      <c r="QVD9" s="145"/>
      <c r="QVE9" s="145"/>
      <c r="QVF9" s="145"/>
      <c r="QVG9" s="145"/>
      <c r="QVH9" s="145"/>
      <c r="QVI9" s="145"/>
      <c r="QVJ9" s="145"/>
      <c r="QVK9" s="145"/>
      <c r="QVL9" s="145"/>
      <c r="QVM9" s="145"/>
      <c r="QVN9" s="145"/>
      <c r="QVO9" s="145"/>
      <c r="QVP9" s="145"/>
      <c r="QVQ9" s="145"/>
      <c r="QVR9" s="145"/>
      <c r="QVS9" s="145"/>
      <c r="QVT9" s="145"/>
      <c r="QVU9" s="145"/>
      <c r="QVV9" s="145"/>
      <c r="QVW9" s="145"/>
      <c r="QVX9" s="145"/>
      <c r="QVY9" s="145"/>
      <c r="QVZ9" s="145"/>
      <c r="QWA9" s="145"/>
      <c r="QWB9" s="145"/>
      <c r="QWC9" s="145"/>
      <c r="QWD9" s="145"/>
      <c r="QWE9" s="145"/>
      <c r="QWF9" s="145"/>
      <c r="QWG9" s="145"/>
      <c r="QWH9" s="145"/>
      <c r="QWI9" s="145"/>
      <c r="QWJ9" s="145"/>
      <c r="QWK9" s="145"/>
      <c r="QWL9" s="145"/>
      <c r="QWM9" s="145"/>
      <c r="QWN9" s="145"/>
      <c r="QWO9" s="145"/>
      <c r="QWP9" s="145"/>
      <c r="QWQ9" s="145"/>
      <c r="QWR9" s="145"/>
      <c r="QWS9" s="145"/>
      <c r="QWT9" s="145"/>
      <c r="QWU9" s="145"/>
      <c r="QWV9" s="145"/>
      <c r="QWW9" s="145"/>
      <c r="QWX9" s="145"/>
      <c r="QWY9" s="145"/>
      <c r="QWZ9" s="145"/>
      <c r="QXA9" s="145"/>
      <c r="QXB9" s="145"/>
      <c r="QXC9" s="145"/>
      <c r="QXD9" s="145"/>
      <c r="QXE9" s="145"/>
      <c r="QXF9" s="145"/>
      <c r="QXG9" s="145"/>
      <c r="QXH9" s="145"/>
      <c r="QXI9" s="145"/>
      <c r="QXJ9" s="145"/>
      <c r="QXK9" s="145"/>
      <c r="QXL9" s="145"/>
      <c r="QXM9" s="145"/>
      <c r="QXN9" s="145"/>
      <c r="QXO9" s="145"/>
      <c r="QXP9" s="145"/>
      <c r="QXQ9" s="145"/>
      <c r="QXR9" s="145"/>
      <c r="QXS9" s="145"/>
      <c r="QXT9" s="145"/>
      <c r="QXU9" s="145"/>
      <c r="QXV9" s="145"/>
      <c r="QXW9" s="145"/>
      <c r="QXX9" s="145"/>
      <c r="QXY9" s="145"/>
      <c r="QXZ9" s="145"/>
      <c r="QYA9" s="145"/>
      <c r="QYB9" s="145"/>
      <c r="QYC9" s="145"/>
      <c r="QYD9" s="145"/>
      <c r="QYE9" s="145"/>
      <c r="QYF9" s="145"/>
      <c r="QYG9" s="145"/>
      <c r="QYH9" s="145"/>
      <c r="QYI9" s="145"/>
      <c r="QYJ9" s="145"/>
      <c r="QYK9" s="145"/>
      <c r="QYL9" s="145"/>
      <c r="QYM9" s="145"/>
      <c r="QYN9" s="145"/>
      <c r="QYO9" s="145"/>
      <c r="QYP9" s="145"/>
      <c r="QYQ9" s="145"/>
      <c r="QYR9" s="145"/>
      <c r="QYS9" s="145"/>
      <c r="QYT9" s="145"/>
      <c r="QYU9" s="145"/>
      <c r="QYV9" s="145"/>
      <c r="QYW9" s="145"/>
      <c r="QYX9" s="145"/>
      <c r="QYY9" s="145"/>
      <c r="QYZ9" s="145"/>
      <c r="QZA9" s="145"/>
      <c r="QZB9" s="145"/>
      <c r="QZC9" s="145"/>
      <c r="QZD9" s="145"/>
      <c r="QZE9" s="145"/>
      <c r="QZF9" s="145"/>
      <c r="QZG9" s="145"/>
      <c r="QZH9" s="145"/>
      <c r="QZI9" s="145"/>
      <c r="QZJ9" s="145"/>
      <c r="QZK9" s="145"/>
      <c r="QZL9" s="145"/>
      <c r="QZM9" s="145"/>
      <c r="QZN9" s="145"/>
      <c r="QZO9" s="145"/>
      <c r="QZP9" s="145"/>
      <c r="QZQ9" s="145"/>
      <c r="QZR9" s="145"/>
      <c r="QZS9" s="145"/>
      <c r="QZT9" s="145"/>
      <c r="QZU9" s="145"/>
      <c r="QZV9" s="145"/>
      <c r="QZW9" s="145"/>
      <c r="QZX9" s="145"/>
      <c r="QZY9" s="145"/>
      <c r="QZZ9" s="145"/>
      <c r="RAA9" s="145"/>
      <c r="RAB9" s="145"/>
      <c r="RAC9" s="145"/>
      <c r="RAD9" s="145"/>
      <c r="RAE9" s="145"/>
      <c r="RAF9" s="145"/>
      <c r="RAG9" s="145"/>
      <c r="RAH9" s="145"/>
      <c r="RAI9" s="145"/>
      <c r="RAJ9" s="145"/>
      <c r="RAK9" s="145"/>
      <c r="RAL9" s="145"/>
      <c r="RAM9" s="145"/>
      <c r="RAN9" s="145"/>
      <c r="RAO9" s="145"/>
      <c r="RAP9" s="145"/>
      <c r="RAQ9" s="145"/>
      <c r="RAR9" s="145"/>
      <c r="RAS9" s="145"/>
      <c r="RAT9" s="145"/>
      <c r="RAU9" s="145"/>
      <c r="RAV9" s="145"/>
      <c r="RAW9" s="145"/>
      <c r="RAX9" s="145"/>
      <c r="RAY9" s="145"/>
      <c r="RAZ9" s="145"/>
      <c r="RBA9" s="145"/>
      <c r="RBB9" s="145"/>
      <c r="RBC9" s="145"/>
      <c r="RBD9" s="145"/>
      <c r="RBE9" s="145"/>
      <c r="RBF9" s="145"/>
      <c r="RBG9" s="145"/>
      <c r="RBH9" s="145"/>
      <c r="RBI9" s="145"/>
      <c r="RBJ9" s="145"/>
      <c r="RBK9" s="145"/>
      <c r="RBL9" s="145"/>
      <c r="RBM9" s="145"/>
      <c r="RBN9" s="145"/>
      <c r="RBO9" s="145"/>
      <c r="RBP9" s="145"/>
      <c r="RBQ9" s="145"/>
      <c r="RBR9" s="145"/>
      <c r="RBS9" s="145"/>
      <c r="RBT9" s="145"/>
      <c r="RBU9" s="145"/>
      <c r="RBV9" s="145"/>
      <c r="RBW9" s="145"/>
      <c r="RBX9" s="145"/>
      <c r="RBY9" s="145"/>
      <c r="RBZ9" s="145"/>
      <c r="RCA9" s="145"/>
      <c r="RCB9" s="145"/>
      <c r="RCC9" s="145"/>
      <c r="RCD9" s="145"/>
      <c r="RCE9" s="145"/>
      <c r="RCF9" s="145"/>
      <c r="RCG9" s="145"/>
      <c r="RCH9" s="145"/>
      <c r="RCI9" s="145"/>
      <c r="RCJ9" s="145"/>
      <c r="RCK9" s="145"/>
      <c r="RCL9" s="145"/>
      <c r="RCM9" s="145"/>
      <c r="RCN9" s="145"/>
      <c r="RCO9" s="145"/>
      <c r="RCP9" s="145"/>
      <c r="RCQ9" s="145"/>
      <c r="RCR9" s="145"/>
      <c r="RCS9" s="145"/>
      <c r="RCT9" s="145"/>
      <c r="RCU9" s="145"/>
      <c r="RCV9" s="145"/>
      <c r="RCW9" s="145"/>
      <c r="RCX9" s="145"/>
      <c r="RCY9" s="145"/>
      <c r="RCZ9" s="145"/>
      <c r="RDA9" s="145"/>
      <c r="RDB9" s="145"/>
      <c r="RDC9" s="145"/>
      <c r="RDD9" s="145"/>
      <c r="RDE9" s="145"/>
      <c r="RDF9" s="145"/>
      <c r="RDG9" s="145"/>
      <c r="RDH9" s="145"/>
      <c r="RDI9" s="145"/>
      <c r="RDJ9" s="145"/>
      <c r="RDK9" s="145"/>
      <c r="RDL9" s="145"/>
      <c r="RDM9" s="145"/>
      <c r="RDN9" s="145"/>
      <c r="RDO9" s="145"/>
      <c r="RDP9" s="145"/>
      <c r="RDQ9" s="145"/>
      <c r="RDR9" s="145"/>
      <c r="RDS9" s="145"/>
      <c r="RDT9" s="145"/>
      <c r="RDU9" s="145"/>
      <c r="RDV9" s="145"/>
      <c r="RDW9" s="145"/>
      <c r="RDX9" s="145"/>
      <c r="RDY9" s="145"/>
      <c r="RDZ9" s="145"/>
      <c r="REA9" s="145"/>
      <c r="REB9" s="145"/>
      <c r="REC9" s="145"/>
      <c r="RED9" s="145"/>
      <c r="REE9" s="145"/>
      <c r="REF9" s="145"/>
      <c r="REG9" s="145"/>
      <c r="REH9" s="145"/>
      <c r="REI9" s="145"/>
      <c r="REJ9" s="145"/>
      <c r="REK9" s="145"/>
      <c r="REL9" s="145"/>
      <c r="REM9" s="145"/>
      <c r="REN9" s="145"/>
      <c r="REO9" s="145"/>
      <c r="REP9" s="145"/>
      <c r="REQ9" s="145"/>
      <c r="RER9" s="145"/>
      <c r="RES9" s="145"/>
      <c r="RET9" s="145"/>
      <c r="REU9" s="145"/>
      <c r="REV9" s="145"/>
      <c r="REW9" s="145"/>
      <c r="REX9" s="145"/>
      <c r="REY9" s="145"/>
      <c r="REZ9" s="145"/>
      <c r="RFA9" s="145"/>
      <c r="RFB9" s="145"/>
      <c r="RFC9" s="145"/>
      <c r="RFD9" s="145"/>
      <c r="RFE9" s="145"/>
      <c r="RFF9" s="145"/>
      <c r="RFG9" s="145"/>
      <c r="RFH9" s="145"/>
      <c r="RFI9" s="145"/>
      <c r="RFJ9" s="145"/>
      <c r="RFK9" s="145"/>
      <c r="RFL9" s="145"/>
      <c r="RFM9" s="145"/>
      <c r="RFN9" s="145"/>
      <c r="RFO9" s="145"/>
      <c r="RFP9" s="145"/>
      <c r="RFQ9" s="145"/>
      <c r="RFR9" s="145"/>
      <c r="RFS9" s="145"/>
      <c r="RFT9" s="145"/>
      <c r="RFU9" s="145"/>
      <c r="RFV9" s="145"/>
      <c r="RFW9" s="145"/>
      <c r="RFX9" s="145"/>
      <c r="RFY9" s="145"/>
      <c r="RFZ9" s="145"/>
      <c r="RGA9" s="145"/>
      <c r="RGB9" s="145"/>
      <c r="RGC9" s="145"/>
      <c r="RGD9" s="145"/>
      <c r="RGE9" s="145"/>
      <c r="RGF9" s="145"/>
      <c r="RGG9" s="145"/>
      <c r="RGH9" s="145"/>
      <c r="RGI9" s="145"/>
      <c r="RGJ9" s="145"/>
      <c r="RGK9" s="145"/>
      <c r="RGL9" s="145"/>
      <c r="RGM9" s="145"/>
      <c r="RGN9" s="145"/>
      <c r="RGO9" s="145"/>
      <c r="RGP9" s="145"/>
      <c r="RGQ9" s="145"/>
      <c r="RGR9" s="145"/>
      <c r="RGS9" s="145"/>
      <c r="RGT9" s="145"/>
      <c r="RGU9" s="145"/>
      <c r="RGV9" s="145"/>
      <c r="RGW9" s="145"/>
      <c r="RGX9" s="145"/>
      <c r="RGY9" s="145"/>
      <c r="RGZ9" s="145"/>
      <c r="RHA9" s="145"/>
      <c r="RHB9" s="145"/>
      <c r="RHC9" s="145"/>
      <c r="RHD9" s="145"/>
      <c r="RHE9" s="145"/>
      <c r="RHF9" s="145"/>
      <c r="RHG9" s="145"/>
      <c r="RHH9" s="145"/>
      <c r="RHI9" s="145"/>
      <c r="RHJ9" s="145"/>
      <c r="RHK9" s="145"/>
      <c r="RHL9" s="145"/>
      <c r="RHM9" s="145"/>
      <c r="RHN9" s="145"/>
      <c r="RHO9" s="145"/>
      <c r="RHP9" s="145"/>
      <c r="RHQ9" s="145"/>
      <c r="RHR9" s="145"/>
      <c r="RHS9" s="145"/>
      <c r="RHT9" s="145"/>
      <c r="RHU9" s="145"/>
      <c r="RHV9" s="145"/>
      <c r="RHW9" s="145"/>
      <c r="RHX9" s="145"/>
      <c r="RHY9" s="145"/>
      <c r="RHZ9" s="145"/>
      <c r="RIA9" s="145"/>
      <c r="RIB9" s="145"/>
      <c r="RIC9" s="145"/>
      <c r="RID9" s="145"/>
      <c r="RIE9" s="145"/>
      <c r="RIF9" s="145"/>
      <c r="RIG9" s="145"/>
      <c r="RIH9" s="145"/>
      <c r="RII9" s="145"/>
      <c r="RIJ9" s="145"/>
      <c r="RIK9" s="145"/>
      <c r="RIL9" s="145"/>
      <c r="RIM9" s="145"/>
      <c r="RIN9" s="145"/>
      <c r="RIO9" s="145"/>
      <c r="RIP9" s="145"/>
      <c r="RIQ9" s="145"/>
      <c r="RIR9" s="145"/>
      <c r="RIS9" s="145"/>
      <c r="RIT9" s="145"/>
      <c r="RIU9" s="145"/>
      <c r="RIV9" s="145"/>
      <c r="RIW9" s="145"/>
      <c r="RIX9" s="145"/>
      <c r="RIY9" s="145"/>
      <c r="RIZ9" s="145"/>
      <c r="RJA9" s="145"/>
      <c r="RJB9" s="145"/>
      <c r="RJC9" s="145"/>
      <c r="RJD9" s="145"/>
      <c r="RJE9" s="145"/>
      <c r="RJF9" s="145"/>
      <c r="RJG9" s="145"/>
      <c r="RJH9" s="145"/>
      <c r="RJI9" s="145"/>
      <c r="RJJ9" s="145"/>
      <c r="RJK9" s="145"/>
      <c r="RJL9" s="145"/>
      <c r="RJM9" s="145"/>
      <c r="RJN9" s="145"/>
      <c r="RJO9" s="145"/>
      <c r="RJP9" s="145"/>
      <c r="RJQ9" s="145"/>
      <c r="RJR9" s="145"/>
      <c r="RJS9" s="145"/>
      <c r="RJT9" s="145"/>
      <c r="RJU9" s="145"/>
      <c r="RJV9" s="145"/>
      <c r="RJW9" s="145"/>
      <c r="RJX9" s="145"/>
      <c r="RJY9" s="145"/>
      <c r="RJZ9" s="145"/>
      <c r="RKA9" s="145"/>
      <c r="RKB9" s="145"/>
      <c r="RKC9" s="145"/>
      <c r="RKD9" s="145"/>
      <c r="RKE9" s="145"/>
      <c r="RKF9" s="145"/>
      <c r="RKG9" s="145"/>
      <c r="RKH9" s="145"/>
      <c r="RKI9" s="145"/>
      <c r="RKJ9" s="145"/>
      <c r="RKK9" s="145"/>
      <c r="RKL9" s="145"/>
      <c r="RKM9" s="145"/>
      <c r="RKN9" s="145"/>
      <c r="RKO9" s="145"/>
      <c r="RKP9" s="145"/>
      <c r="RKQ9" s="145"/>
      <c r="RKR9" s="145"/>
      <c r="RKS9" s="145"/>
      <c r="RKT9" s="145"/>
      <c r="RKU9" s="145"/>
      <c r="RKV9" s="145"/>
      <c r="RKW9" s="145"/>
      <c r="RKX9" s="145"/>
      <c r="RKY9" s="145"/>
      <c r="RKZ9" s="145"/>
      <c r="RLA9" s="145"/>
      <c r="RLB9" s="145"/>
      <c r="RLC9" s="145"/>
      <c r="RLD9" s="145"/>
      <c r="RLE9" s="145"/>
      <c r="RLF9" s="145"/>
      <c r="RLG9" s="145"/>
      <c r="RLH9" s="145"/>
      <c r="RLI9" s="145"/>
      <c r="RLJ9" s="145"/>
      <c r="RLK9" s="145"/>
      <c r="RLL9" s="145"/>
      <c r="RLM9" s="145"/>
      <c r="RLN9" s="145"/>
      <c r="RLO9" s="145"/>
      <c r="RLP9" s="145"/>
      <c r="RLQ9" s="145"/>
      <c r="RLR9" s="145"/>
      <c r="RLS9" s="145"/>
      <c r="RLT9" s="145"/>
      <c r="RLU9" s="145"/>
      <c r="RLV9" s="145"/>
      <c r="RLW9" s="145"/>
      <c r="RLX9" s="145"/>
      <c r="RLY9" s="145"/>
      <c r="RLZ9" s="145"/>
      <c r="RMA9" s="145"/>
      <c r="RMB9" s="145"/>
      <c r="RMC9" s="145"/>
      <c r="RMD9" s="145"/>
      <c r="RME9" s="145"/>
      <c r="RMF9" s="145"/>
      <c r="RMG9" s="145"/>
      <c r="RMH9" s="145"/>
      <c r="RMI9" s="145"/>
      <c r="RMJ9" s="145"/>
      <c r="RMK9" s="145"/>
      <c r="RML9" s="145"/>
      <c r="RMM9" s="145"/>
      <c r="RMN9" s="145"/>
      <c r="RMO9" s="145"/>
      <c r="RMP9" s="145"/>
      <c r="RMQ9" s="145"/>
      <c r="RMR9" s="145"/>
      <c r="RMS9" s="145"/>
      <c r="RMT9" s="145"/>
      <c r="RMU9" s="145"/>
      <c r="RMV9" s="145"/>
      <c r="RMW9" s="145"/>
      <c r="RMX9" s="145"/>
      <c r="RMY9" s="145"/>
      <c r="RMZ9" s="145"/>
      <c r="RNA9" s="145"/>
      <c r="RNB9" s="145"/>
      <c r="RNC9" s="145"/>
      <c r="RND9" s="145"/>
      <c r="RNE9" s="145"/>
      <c r="RNF9" s="145"/>
      <c r="RNG9" s="145"/>
      <c r="RNH9" s="145"/>
      <c r="RNI9" s="145"/>
      <c r="RNJ9" s="145"/>
      <c r="RNK9" s="145"/>
      <c r="RNL9" s="145"/>
      <c r="RNM9" s="145"/>
      <c r="RNN9" s="145"/>
      <c r="RNO9" s="145"/>
      <c r="RNP9" s="145"/>
      <c r="RNQ9" s="145"/>
      <c r="RNR9" s="145"/>
      <c r="RNS9" s="145"/>
      <c r="RNT9" s="145"/>
      <c r="RNU9" s="145"/>
      <c r="RNV9" s="145"/>
      <c r="RNW9" s="145"/>
      <c r="RNX9" s="145"/>
      <c r="RNY9" s="145"/>
      <c r="RNZ9" s="145"/>
      <c r="ROA9" s="145"/>
      <c r="ROB9" s="145"/>
      <c r="ROC9" s="145"/>
      <c r="ROD9" s="145"/>
      <c r="ROE9" s="145"/>
      <c r="ROF9" s="145"/>
      <c r="ROG9" s="145"/>
      <c r="ROH9" s="145"/>
      <c r="ROI9" s="145"/>
      <c r="ROJ9" s="145"/>
      <c r="ROK9" s="145"/>
      <c r="ROL9" s="145"/>
      <c r="ROM9" s="145"/>
      <c r="RON9" s="145"/>
      <c r="ROO9" s="145"/>
      <c r="ROP9" s="145"/>
      <c r="ROQ9" s="145"/>
      <c r="ROR9" s="145"/>
      <c r="ROS9" s="145"/>
      <c r="ROT9" s="145"/>
      <c r="ROU9" s="145"/>
      <c r="ROV9" s="145"/>
      <c r="ROW9" s="145"/>
      <c r="ROX9" s="145"/>
      <c r="ROY9" s="145"/>
      <c r="ROZ9" s="145"/>
      <c r="RPA9" s="145"/>
      <c r="RPB9" s="145"/>
      <c r="RPC9" s="145"/>
      <c r="RPD9" s="145"/>
      <c r="RPE9" s="145"/>
      <c r="RPF9" s="145"/>
      <c r="RPG9" s="145"/>
      <c r="RPH9" s="145"/>
      <c r="RPI9" s="145"/>
      <c r="RPJ9" s="145"/>
      <c r="RPK9" s="145"/>
      <c r="RPL9" s="145"/>
      <c r="RPM9" s="145"/>
      <c r="RPN9" s="145"/>
      <c r="RPO9" s="145"/>
      <c r="RPP9" s="145"/>
      <c r="RPQ9" s="145"/>
      <c r="RPR9" s="145"/>
      <c r="RPS9" s="145"/>
      <c r="RPT9" s="145"/>
      <c r="RPU9" s="145"/>
      <c r="RPV9" s="145"/>
      <c r="RPW9" s="145"/>
      <c r="RPX9" s="145"/>
      <c r="RPY9" s="145"/>
      <c r="RPZ9" s="145"/>
      <c r="RQA9" s="145"/>
      <c r="RQB9" s="145"/>
      <c r="RQC9" s="145"/>
      <c r="RQD9" s="145"/>
      <c r="RQE9" s="145"/>
      <c r="RQF9" s="145"/>
      <c r="RQG9" s="145"/>
      <c r="RQH9" s="145"/>
      <c r="RQI9" s="145"/>
      <c r="RQJ9" s="145"/>
      <c r="RQK9" s="145"/>
      <c r="RQL9" s="145"/>
      <c r="RQM9" s="145"/>
      <c r="RQN9" s="145"/>
      <c r="RQO9" s="145"/>
      <c r="RQP9" s="145"/>
      <c r="RQQ9" s="145"/>
      <c r="RQR9" s="145"/>
      <c r="RQS9" s="145"/>
      <c r="RQT9" s="145"/>
      <c r="RQU9" s="145"/>
      <c r="RQV9" s="145"/>
      <c r="RQW9" s="145"/>
      <c r="RQX9" s="145"/>
      <c r="RQY9" s="145"/>
      <c r="RQZ9" s="145"/>
      <c r="RRA9" s="145"/>
      <c r="RRB9" s="145"/>
      <c r="RRC9" s="145"/>
      <c r="RRD9" s="145"/>
      <c r="RRE9" s="145"/>
      <c r="RRF9" s="145"/>
      <c r="RRG9" s="145"/>
      <c r="RRH9" s="145"/>
      <c r="RRI9" s="145"/>
      <c r="RRJ9" s="145"/>
      <c r="RRK9" s="145"/>
      <c r="RRL9" s="145"/>
      <c r="RRM9" s="145"/>
      <c r="RRN9" s="145"/>
      <c r="RRO9" s="145"/>
      <c r="RRP9" s="145"/>
      <c r="RRQ9" s="145"/>
      <c r="RRR9" s="145"/>
      <c r="RRS9" s="145"/>
      <c r="RRT9" s="145"/>
      <c r="RRU9" s="145"/>
      <c r="RRV9" s="145"/>
      <c r="RRW9" s="145"/>
      <c r="RRX9" s="145"/>
      <c r="RRY9" s="145"/>
      <c r="RRZ9" s="145"/>
      <c r="RSA9" s="145"/>
      <c r="RSB9" s="145"/>
      <c r="RSC9" s="145"/>
      <c r="RSD9" s="145"/>
      <c r="RSE9" s="145"/>
      <c r="RSF9" s="145"/>
      <c r="RSG9" s="145"/>
      <c r="RSH9" s="145"/>
      <c r="RSI9" s="145"/>
      <c r="RSJ9" s="145"/>
      <c r="RSK9" s="145"/>
      <c r="RSL9" s="145"/>
      <c r="RSM9" s="145"/>
      <c r="RSN9" s="145"/>
      <c r="RSO9" s="145"/>
      <c r="RSP9" s="145"/>
      <c r="RSQ9" s="145"/>
      <c r="RSR9" s="145"/>
      <c r="RSS9" s="145"/>
      <c r="RST9" s="145"/>
      <c r="RSU9" s="145"/>
      <c r="RSV9" s="145"/>
      <c r="RSW9" s="145"/>
      <c r="RSX9" s="145"/>
      <c r="RSY9" s="145"/>
      <c r="RSZ9" s="145"/>
      <c r="RTA9" s="145"/>
      <c r="RTB9" s="145"/>
      <c r="RTC9" s="145"/>
      <c r="RTD9" s="145"/>
      <c r="RTE9" s="145"/>
      <c r="RTF9" s="145"/>
      <c r="RTG9" s="145"/>
      <c r="RTH9" s="145"/>
      <c r="RTI9" s="145"/>
      <c r="RTJ9" s="145"/>
      <c r="RTK9" s="145"/>
      <c r="RTL9" s="145"/>
      <c r="RTM9" s="145"/>
      <c r="RTN9" s="145"/>
      <c r="RTO9" s="145"/>
      <c r="RTP9" s="145"/>
      <c r="RTQ9" s="145"/>
      <c r="RTR9" s="145"/>
      <c r="RTS9" s="145"/>
      <c r="RTT9" s="145"/>
      <c r="RTU9" s="145"/>
      <c r="RTV9" s="145"/>
      <c r="RTW9" s="145"/>
      <c r="RTX9" s="145"/>
      <c r="RTY9" s="145"/>
      <c r="RTZ9" s="145"/>
      <c r="RUA9" s="145"/>
      <c r="RUB9" s="145"/>
      <c r="RUC9" s="145"/>
      <c r="RUD9" s="145"/>
      <c r="RUE9" s="145"/>
      <c r="RUF9" s="145"/>
      <c r="RUG9" s="145"/>
      <c r="RUH9" s="145"/>
      <c r="RUI9" s="145"/>
      <c r="RUJ9" s="145"/>
      <c r="RUK9" s="145"/>
      <c r="RUL9" s="145"/>
      <c r="RUM9" s="145"/>
      <c r="RUN9" s="145"/>
      <c r="RUO9" s="145"/>
      <c r="RUP9" s="145"/>
      <c r="RUQ9" s="145"/>
      <c r="RUR9" s="145"/>
      <c r="RUS9" s="145"/>
      <c r="RUT9" s="145"/>
      <c r="RUU9" s="145"/>
      <c r="RUV9" s="145"/>
      <c r="RUW9" s="145"/>
      <c r="RUX9" s="145"/>
      <c r="RUY9" s="145"/>
      <c r="RUZ9" s="145"/>
      <c r="RVA9" s="145"/>
      <c r="RVB9" s="145"/>
      <c r="RVC9" s="145"/>
      <c r="RVD9" s="145"/>
      <c r="RVE9" s="145"/>
      <c r="RVF9" s="145"/>
      <c r="RVG9" s="145"/>
      <c r="RVH9" s="145"/>
      <c r="RVI9" s="145"/>
      <c r="RVJ9" s="145"/>
      <c r="RVK9" s="145"/>
      <c r="RVL9" s="145"/>
      <c r="RVM9" s="145"/>
      <c r="RVN9" s="145"/>
      <c r="RVO9" s="145"/>
      <c r="RVP9" s="145"/>
      <c r="RVQ9" s="145"/>
      <c r="RVR9" s="145"/>
      <c r="RVS9" s="145"/>
      <c r="RVT9" s="145"/>
      <c r="RVU9" s="145"/>
      <c r="RVV9" s="145"/>
      <c r="RVW9" s="145"/>
      <c r="RVX9" s="145"/>
      <c r="RVY9" s="145"/>
      <c r="RVZ9" s="145"/>
      <c r="RWA9" s="145"/>
      <c r="RWB9" s="145"/>
      <c r="RWC9" s="145"/>
      <c r="RWD9" s="145"/>
      <c r="RWE9" s="145"/>
      <c r="RWF9" s="145"/>
      <c r="RWG9" s="145"/>
      <c r="RWH9" s="145"/>
      <c r="RWI9" s="145"/>
      <c r="RWJ9" s="145"/>
      <c r="RWK9" s="145"/>
      <c r="RWL9" s="145"/>
      <c r="RWM9" s="145"/>
      <c r="RWN9" s="145"/>
      <c r="RWO9" s="145"/>
      <c r="RWP9" s="145"/>
      <c r="RWQ9" s="145"/>
      <c r="RWR9" s="145"/>
      <c r="RWS9" s="145"/>
      <c r="RWT9" s="145"/>
      <c r="RWU9" s="145"/>
      <c r="RWV9" s="145"/>
      <c r="RWW9" s="145"/>
      <c r="RWX9" s="145"/>
      <c r="RWY9" s="145"/>
      <c r="RWZ9" s="145"/>
      <c r="RXA9" s="145"/>
      <c r="RXB9" s="145"/>
      <c r="RXC9" s="145"/>
      <c r="RXD9" s="145"/>
      <c r="RXE9" s="145"/>
      <c r="RXF9" s="145"/>
      <c r="RXG9" s="145"/>
      <c r="RXH9" s="145"/>
      <c r="RXI9" s="145"/>
      <c r="RXJ9" s="145"/>
      <c r="RXK9" s="145"/>
      <c r="RXL9" s="145"/>
      <c r="RXM9" s="145"/>
      <c r="RXN9" s="145"/>
      <c r="RXO9" s="145"/>
      <c r="RXP9" s="145"/>
      <c r="RXQ9" s="145"/>
      <c r="RXR9" s="145"/>
      <c r="RXS9" s="145"/>
      <c r="RXT9" s="145"/>
      <c r="RXU9" s="145"/>
      <c r="RXV9" s="145"/>
      <c r="RXW9" s="145"/>
      <c r="RXX9" s="145"/>
      <c r="RXY9" s="145"/>
      <c r="RXZ9" s="145"/>
      <c r="RYA9" s="145"/>
      <c r="RYB9" s="145"/>
      <c r="RYC9" s="145"/>
      <c r="RYD9" s="145"/>
      <c r="RYE9" s="145"/>
      <c r="RYF9" s="145"/>
      <c r="RYG9" s="145"/>
      <c r="RYH9" s="145"/>
      <c r="RYI9" s="145"/>
      <c r="RYJ9" s="145"/>
      <c r="RYK9" s="145"/>
      <c r="RYL9" s="145"/>
      <c r="RYM9" s="145"/>
      <c r="RYN9" s="145"/>
      <c r="RYO9" s="145"/>
      <c r="RYP9" s="145"/>
      <c r="RYQ9" s="145"/>
      <c r="RYR9" s="145"/>
      <c r="RYS9" s="145"/>
      <c r="RYT9" s="145"/>
      <c r="RYU9" s="145"/>
      <c r="RYV9" s="145"/>
      <c r="RYW9" s="145"/>
      <c r="RYX9" s="145"/>
      <c r="RYY9" s="145"/>
      <c r="RYZ9" s="145"/>
      <c r="RZA9" s="145"/>
      <c r="RZB9" s="145"/>
      <c r="RZC9" s="145"/>
      <c r="RZD9" s="145"/>
      <c r="RZE9" s="145"/>
      <c r="RZF9" s="145"/>
      <c r="RZG9" s="145"/>
      <c r="RZH9" s="145"/>
      <c r="RZI9" s="145"/>
      <c r="RZJ9" s="145"/>
      <c r="RZK9" s="145"/>
      <c r="RZL9" s="145"/>
      <c r="RZM9" s="145"/>
      <c r="RZN9" s="145"/>
      <c r="RZO9" s="145"/>
      <c r="RZP9" s="145"/>
      <c r="RZQ9" s="145"/>
      <c r="RZR9" s="145"/>
      <c r="RZS9" s="145"/>
      <c r="RZT9" s="145"/>
      <c r="RZU9" s="145"/>
      <c r="RZV9" s="145"/>
      <c r="RZW9" s="145"/>
      <c r="RZX9" s="145"/>
      <c r="RZY9" s="145"/>
      <c r="RZZ9" s="145"/>
      <c r="SAA9" s="145"/>
      <c r="SAB9" s="145"/>
      <c r="SAC9" s="145"/>
      <c r="SAD9" s="145"/>
      <c r="SAE9" s="145"/>
      <c r="SAF9" s="145"/>
      <c r="SAG9" s="145"/>
      <c r="SAH9" s="145"/>
      <c r="SAI9" s="145"/>
      <c r="SAJ9" s="145"/>
      <c r="SAK9" s="145"/>
      <c r="SAL9" s="145"/>
      <c r="SAM9" s="145"/>
      <c r="SAN9" s="145"/>
      <c r="SAO9" s="145"/>
      <c r="SAP9" s="145"/>
      <c r="SAQ9" s="145"/>
      <c r="SAR9" s="145"/>
      <c r="SAS9" s="145"/>
      <c r="SAT9" s="145"/>
      <c r="SAU9" s="145"/>
      <c r="SAV9" s="145"/>
      <c r="SAW9" s="145"/>
      <c r="SAX9" s="145"/>
      <c r="SAY9" s="145"/>
      <c r="SAZ9" s="145"/>
      <c r="SBA9" s="145"/>
      <c r="SBB9" s="145"/>
      <c r="SBC9" s="145"/>
      <c r="SBD9" s="145"/>
      <c r="SBE9" s="145"/>
      <c r="SBF9" s="145"/>
      <c r="SBG9" s="145"/>
      <c r="SBH9" s="145"/>
      <c r="SBI9" s="145"/>
      <c r="SBJ9" s="145"/>
      <c r="SBK9" s="145"/>
      <c r="SBL9" s="145"/>
      <c r="SBM9" s="145"/>
      <c r="SBN9" s="145"/>
      <c r="SBO9" s="145"/>
      <c r="SBP9" s="145"/>
      <c r="SBQ9" s="145"/>
      <c r="SBR9" s="145"/>
      <c r="SBS9" s="145"/>
      <c r="SBT9" s="145"/>
      <c r="SBU9" s="145"/>
      <c r="SBV9" s="145"/>
      <c r="SBW9" s="145"/>
      <c r="SBX9" s="145"/>
      <c r="SBY9" s="145"/>
      <c r="SBZ9" s="145"/>
      <c r="SCA9" s="145"/>
      <c r="SCB9" s="145"/>
      <c r="SCC9" s="145"/>
      <c r="SCD9" s="145"/>
      <c r="SCE9" s="145"/>
      <c r="SCF9" s="145"/>
      <c r="SCG9" s="145"/>
      <c r="SCH9" s="145"/>
      <c r="SCI9" s="145"/>
      <c r="SCJ9" s="145"/>
      <c r="SCK9" s="145"/>
      <c r="SCL9" s="145"/>
      <c r="SCM9" s="145"/>
      <c r="SCN9" s="145"/>
      <c r="SCO9" s="145"/>
      <c r="SCP9" s="145"/>
      <c r="SCQ9" s="145"/>
      <c r="SCR9" s="145"/>
      <c r="SCS9" s="145"/>
      <c r="SCT9" s="145"/>
      <c r="SCU9" s="145"/>
      <c r="SCV9" s="145"/>
      <c r="SCW9" s="145"/>
      <c r="SCX9" s="145"/>
      <c r="SCY9" s="145"/>
      <c r="SCZ9" s="145"/>
      <c r="SDA9" s="145"/>
      <c r="SDB9" s="145"/>
      <c r="SDC9" s="145"/>
      <c r="SDD9" s="145"/>
      <c r="SDE9" s="145"/>
      <c r="SDF9" s="145"/>
      <c r="SDG9" s="145"/>
      <c r="SDH9" s="145"/>
      <c r="SDI9" s="145"/>
      <c r="SDJ9" s="145"/>
      <c r="SDK9" s="145"/>
      <c r="SDL9" s="145"/>
      <c r="SDM9" s="145"/>
      <c r="SDN9" s="145"/>
      <c r="SDO9" s="145"/>
      <c r="SDP9" s="145"/>
      <c r="SDQ9" s="145"/>
      <c r="SDR9" s="145"/>
      <c r="SDS9" s="145"/>
      <c r="SDT9" s="145"/>
      <c r="SDU9" s="145"/>
      <c r="SDV9" s="145"/>
      <c r="SDW9" s="145"/>
      <c r="SDX9" s="145"/>
      <c r="SDY9" s="145"/>
      <c r="SDZ9" s="145"/>
      <c r="SEA9" s="145"/>
      <c r="SEB9" s="145"/>
      <c r="SEC9" s="145"/>
      <c r="SED9" s="145"/>
      <c r="SEE9" s="145"/>
      <c r="SEF9" s="145"/>
      <c r="SEG9" s="145"/>
      <c r="SEH9" s="145"/>
      <c r="SEI9" s="145"/>
      <c r="SEJ9" s="145"/>
      <c r="SEK9" s="145"/>
      <c r="SEL9" s="145"/>
      <c r="SEM9" s="145"/>
      <c r="SEN9" s="145"/>
      <c r="SEO9" s="145"/>
      <c r="SEP9" s="145"/>
      <c r="SEQ9" s="145"/>
      <c r="SER9" s="145"/>
      <c r="SES9" s="145"/>
      <c r="SET9" s="145"/>
      <c r="SEU9" s="145"/>
      <c r="SEV9" s="145"/>
      <c r="SEW9" s="145"/>
      <c r="SEX9" s="145"/>
      <c r="SEY9" s="145"/>
      <c r="SEZ9" s="145"/>
      <c r="SFA9" s="145"/>
      <c r="SFB9" s="145"/>
      <c r="SFC9" s="145"/>
      <c r="SFD9" s="145"/>
      <c r="SFE9" s="145"/>
      <c r="SFF9" s="145"/>
      <c r="SFG9" s="145"/>
      <c r="SFH9" s="145"/>
      <c r="SFI9" s="145"/>
      <c r="SFJ9" s="145"/>
      <c r="SFK9" s="145"/>
      <c r="SFL9" s="145"/>
      <c r="SFM9" s="145"/>
      <c r="SFN9" s="145"/>
      <c r="SFO9" s="145"/>
      <c r="SFP9" s="145"/>
      <c r="SFQ9" s="145"/>
      <c r="SFR9" s="145"/>
      <c r="SFS9" s="145"/>
      <c r="SFT9" s="145"/>
      <c r="SFU9" s="145"/>
      <c r="SFV9" s="145"/>
      <c r="SFW9" s="145"/>
      <c r="SFX9" s="145"/>
      <c r="SFY9" s="145"/>
      <c r="SFZ9" s="145"/>
      <c r="SGA9" s="145"/>
      <c r="SGB9" s="145"/>
      <c r="SGC9" s="145"/>
      <c r="SGD9" s="145"/>
      <c r="SGE9" s="145"/>
      <c r="SGF9" s="145"/>
      <c r="SGG9" s="145"/>
      <c r="SGH9" s="145"/>
      <c r="SGI9" s="145"/>
      <c r="SGJ9" s="145"/>
      <c r="SGK9" s="145"/>
      <c r="SGL9" s="145"/>
      <c r="SGM9" s="145"/>
      <c r="SGN9" s="145"/>
      <c r="SGO9" s="145"/>
      <c r="SGP9" s="145"/>
      <c r="SGQ9" s="145"/>
      <c r="SGR9" s="145"/>
      <c r="SGS9" s="145"/>
      <c r="SGT9" s="145"/>
      <c r="SGU9" s="145"/>
      <c r="SGV9" s="145"/>
      <c r="SGW9" s="145"/>
      <c r="SGX9" s="145"/>
      <c r="SGY9" s="145"/>
      <c r="SGZ9" s="145"/>
      <c r="SHA9" s="145"/>
      <c r="SHB9" s="145"/>
      <c r="SHC9" s="145"/>
      <c r="SHD9" s="145"/>
      <c r="SHE9" s="145"/>
      <c r="SHF9" s="145"/>
      <c r="SHG9" s="145"/>
      <c r="SHH9" s="145"/>
      <c r="SHI9" s="145"/>
      <c r="SHJ9" s="145"/>
      <c r="SHK9" s="145"/>
      <c r="SHL9" s="145"/>
      <c r="SHM9" s="145"/>
      <c r="SHN9" s="145"/>
      <c r="SHO9" s="145"/>
      <c r="SHP9" s="145"/>
      <c r="SHQ9" s="145"/>
      <c r="SHR9" s="145"/>
      <c r="SHS9" s="145"/>
      <c r="SHT9" s="145"/>
      <c r="SHU9" s="145"/>
      <c r="SHV9" s="145"/>
      <c r="SHW9" s="145"/>
      <c r="SHX9" s="145"/>
      <c r="SHY9" s="145"/>
      <c r="SHZ9" s="145"/>
      <c r="SIA9" s="145"/>
      <c r="SIB9" s="145"/>
      <c r="SIC9" s="145"/>
      <c r="SID9" s="145"/>
      <c r="SIE9" s="145"/>
      <c r="SIF9" s="145"/>
      <c r="SIG9" s="145"/>
      <c r="SIH9" s="145"/>
      <c r="SII9" s="145"/>
      <c r="SIJ9" s="145"/>
      <c r="SIK9" s="145"/>
      <c r="SIL9" s="145"/>
      <c r="SIM9" s="145"/>
      <c r="SIN9" s="145"/>
      <c r="SIO9" s="145"/>
      <c r="SIP9" s="145"/>
      <c r="SIQ9" s="145"/>
      <c r="SIR9" s="145"/>
      <c r="SIS9" s="145"/>
      <c r="SIT9" s="145"/>
      <c r="SIU9" s="145"/>
      <c r="SIV9" s="145"/>
      <c r="SIW9" s="145"/>
      <c r="SIX9" s="145"/>
      <c r="SIY9" s="145"/>
      <c r="SIZ9" s="145"/>
      <c r="SJA9" s="145"/>
      <c r="SJB9" s="145"/>
      <c r="SJC9" s="145"/>
      <c r="SJD9" s="145"/>
      <c r="SJE9" s="145"/>
      <c r="SJF9" s="145"/>
      <c r="SJG9" s="145"/>
      <c r="SJH9" s="145"/>
      <c r="SJI9" s="145"/>
      <c r="SJJ9" s="145"/>
      <c r="SJK9" s="145"/>
      <c r="SJL9" s="145"/>
      <c r="SJM9" s="145"/>
      <c r="SJN9" s="145"/>
      <c r="SJO9" s="145"/>
      <c r="SJP9" s="145"/>
      <c r="SJQ9" s="145"/>
      <c r="SJR9" s="145"/>
      <c r="SJS9" s="145"/>
      <c r="SJT9" s="145"/>
      <c r="SJU9" s="145"/>
      <c r="SJV9" s="145"/>
      <c r="SJW9" s="145"/>
      <c r="SJX9" s="145"/>
      <c r="SJY9" s="145"/>
      <c r="SJZ9" s="145"/>
      <c r="SKA9" s="145"/>
      <c r="SKB9" s="145"/>
      <c r="SKC9" s="145"/>
      <c r="SKD9" s="145"/>
      <c r="SKE9" s="145"/>
      <c r="SKF9" s="145"/>
      <c r="SKG9" s="145"/>
      <c r="SKH9" s="145"/>
      <c r="SKI9" s="145"/>
      <c r="SKJ9" s="145"/>
      <c r="SKK9" s="145"/>
      <c r="SKL9" s="145"/>
      <c r="SKM9" s="145"/>
      <c r="SKN9" s="145"/>
      <c r="SKO9" s="145"/>
      <c r="SKP9" s="145"/>
      <c r="SKQ9" s="145"/>
      <c r="SKR9" s="145"/>
      <c r="SKS9" s="145"/>
      <c r="SKT9" s="145"/>
      <c r="SKU9" s="145"/>
      <c r="SKV9" s="145"/>
      <c r="SKW9" s="145"/>
      <c r="SKX9" s="145"/>
      <c r="SKY9" s="145"/>
      <c r="SKZ9" s="145"/>
      <c r="SLA9" s="145"/>
      <c r="SLB9" s="145"/>
      <c r="SLC9" s="145"/>
      <c r="SLD9" s="145"/>
      <c r="SLE9" s="145"/>
      <c r="SLF9" s="145"/>
      <c r="SLG9" s="145"/>
      <c r="SLH9" s="145"/>
      <c r="SLI9" s="145"/>
      <c r="SLJ9" s="145"/>
      <c r="SLK9" s="145"/>
      <c r="SLL9" s="145"/>
      <c r="SLM9" s="145"/>
      <c r="SLN9" s="145"/>
      <c r="SLO9" s="145"/>
      <c r="SLP9" s="145"/>
      <c r="SLQ9" s="145"/>
      <c r="SLR9" s="145"/>
      <c r="SLS9" s="145"/>
      <c r="SLT9" s="145"/>
      <c r="SLU9" s="145"/>
      <c r="SLV9" s="145"/>
      <c r="SLW9" s="145"/>
      <c r="SLX9" s="145"/>
      <c r="SLY9" s="145"/>
      <c r="SLZ9" s="145"/>
      <c r="SMA9" s="145"/>
      <c r="SMB9" s="145"/>
      <c r="SMC9" s="145"/>
      <c r="SMD9" s="145"/>
      <c r="SME9" s="145"/>
      <c r="SMF9" s="145"/>
      <c r="SMG9" s="145"/>
      <c r="SMH9" s="145"/>
      <c r="SMI9" s="145"/>
      <c r="SMJ9" s="145"/>
      <c r="SMK9" s="145"/>
      <c r="SML9" s="145"/>
      <c r="SMM9" s="145"/>
      <c r="SMN9" s="145"/>
      <c r="SMO9" s="145"/>
      <c r="SMP9" s="145"/>
      <c r="SMQ9" s="145"/>
      <c r="SMR9" s="145"/>
      <c r="SMS9" s="145"/>
      <c r="SMT9" s="145"/>
      <c r="SMU9" s="145"/>
      <c r="SMV9" s="145"/>
      <c r="SMW9" s="145"/>
      <c r="SMX9" s="145"/>
      <c r="SMY9" s="145"/>
      <c r="SMZ9" s="145"/>
      <c r="SNA9" s="145"/>
      <c r="SNB9" s="145"/>
      <c r="SNC9" s="145"/>
      <c r="SND9" s="145"/>
      <c r="SNE9" s="145"/>
      <c r="SNF9" s="145"/>
      <c r="SNG9" s="145"/>
      <c r="SNH9" s="145"/>
      <c r="SNI9" s="145"/>
      <c r="SNJ9" s="145"/>
      <c r="SNK9" s="145"/>
      <c r="SNL9" s="145"/>
      <c r="SNM9" s="145"/>
      <c r="SNN9" s="145"/>
      <c r="SNO9" s="145"/>
      <c r="SNP9" s="145"/>
      <c r="SNQ9" s="145"/>
      <c r="SNR9" s="145"/>
      <c r="SNS9" s="145"/>
      <c r="SNT9" s="145"/>
      <c r="SNU9" s="145"/>
      <c r="SNV9" s="145"/>
      <c r="SNW9" s="145"/>
      <c r="SNX9" s="145"/>
      <c r="SNY9" s="145"/>
      <c r="SNZ9" s="145"/>
      <c r="SOA9" s="145"/>
      <c r="SOB9" s="145"/>
      <c r="SOC9" s="145"/>
      <c r="SOD9" s="145"/>
      <c r="SOE9" s="145"/>
      <c r="SOF9" s="145"/>
      <c r="SOG9" s="145"/>
      <c r="SOH9" s="145"/>
      <c r="SOI9" s="145"/>
      <c r="SOJ9" s="145"/>
      <c r="SOK9" s="145"/>
      <c r="SOL9" s="145"/>
      <c r="SOM9" s="145"/>
      <c r="SON9" s="145"/>
      <c r="SOO9" s="145"/>
      <c r="SOP9" s="145"/>
      <c r="SOQ9" s="145"/>
      <c r="SOR9" s="145"/>
      <c r="SOS9" s="145"/>
      <c r="SOT9" s="145"/>
      <c r="SOU9" s="145"/>
      <c r="SOV9" s="145"/>
      <c r="SOW9" s="145"/>
      <c r="SOX9" s="145"/>
      <c r="SOY9" s="145"/>
      <c r="SOZ9" s="145"/>
      <c r="SPA9" s="145"/>
      <c r="SPB9" s="145"/>
      <c r="SPC9" s="145"/>
      <c r="SPD9" s="145"/>
      <c r="SPE9" s="145"/>
      <c r="SPF9" s="145"/>
      <c r="SPG9" s="145"/>
      <c r="SPH9" s="145"/>
      <c r="SPI9" s="145"/>
      <c r="SPJ9" s="145"/>
      <c r="SPK9" s="145"/>
      <c r="SPL9" s="145"/>
      <c r="SPM9" s="145"/>
      <c r="SPN9" s="145"/>
      <c r="SPO9" s="145"/>
      <c r="SPP9" s="145"/>
      <c r="SPQ9" s="145"/>
      <c r="SPR9" s="145"/>
      <c r="SPS9" s="145"/>
      <c r="SPT9" s="145"/>
      <c r="SPU9" s="145"/>
      <c r="SPV9" s="145"/>
      <c r="SPW9" s="145"/>
      <c r="SPX9" s="145"/>
      <c r="SPY9" s="145"/>
      <c r="SPZ9" s="145"/>
      <c r="SQA9" s="145"/>
      <c r="SQB9" s="145"/>
      <c r="SQC9" s="145"/>
      <c r="SQD9" s="145"/>
      <c r="SQE9" s="145"/>
      <c r="SQF9" s="145"/>
      <c r="SQG9" s="145"/>
      <c r="SQH9" s="145"/>
      <c r="SQI9" s="145"/>
      <c r="SQJ9" s="145"/>
      <c r="SQK9" s="145"/>
      <c r="SQL9" s="145"/>
      <c r="SQM9" s="145"/>
      <c r="SQN9" s="145"/>
      <c r="SQO9" s="145"/>
      <c r="SQP9" s="145"/>
      <c r="SQQ9" s="145"/>
      <c r="SQR9" s="145"/>
      <c r="SQS9" s="145"/>
      <c r="SQT9" s="145"/>
      <c r="SQU9" s="145"/>
      <c r="SQV9" s="145"/>
      <c r="SQW9" s="145"/>
      <c r="SQX9" s="145"/>
      <c r="SQY9" s="145"/>
      <c r="SQZ9" s="145"/>
      <c r="SRA9" s="145"/>
      <c r="SRB9" s="145"/>
      <c r="SRC9" s="145"/>
      <c r="SRD9" s="145"/>
      <c r="SRE9" s="145"/>
      <c r="SRF9" s="145"/>
      <c r="SRG9" s="145"/>
      <c r="SRH9" s="145"/>
      <c r="SRI9" s="145"/>
      <c r="SRJ9" s="145"/>
      <c r="SRK9" s="145"/>
      <c r="SRL9" s="145"/>
      <c r="SRM9" s="145"/>
      <c r="SRN9" s="145"/>
      <c r="SRO9" s="145"/>
      <c r="SRP9" s="145"/>
      <c r="SRQ9" s="145"/>
      <c r="SRR9" s="145"/>
      <c r="SRS9" s="145"/>
      <c r="SRT9" s="145"/>
      <c r="SRU9" s="145"/>
      <c r="SRV9" s="145"/>
      <c r="SRW9" s="145"/>
      <c r="SRX9" s="145"/>
      <c r="SRY9" s="145"/>
      <c r="SRZ9" s="145"/>
      <c r="SSA9" s="145"/>
      <c r="SSB9" s="145"/>
      <c r="SSC9" s="145"/>
      <c r="SSD9" s="145"/>
      <c r="SSE9" s="145"/>
      <c r="SSF9" s="145"/>
      <c r="SSG9" s="145"/>
      <c r="SSH9" s="145"/>
      <c r="SSI9" s="145"/>
      <c r="SSJ9" s="145"/>
      <c r="SSK9" s="145"/>
      <c r="SSL9" s="145"/>
      <c r="SSM9" s="145"/>
      <c r="SSN9" s="145"/>
      <c r="SSO9" s="145"/>
      <c r="SSP9" s="145"/>
      <c r="SSQ9" s="145"/>
      <c r="SSR9" s="145"/>
      <c r="SSS9" s="145"/>
      <c r="SST9" s="145"/>
      <c r="SSU9" s="145"/>
      <c r="SSV9" s="145"/>
      <c r="SSW9" s="145"/>
      <c r="SSX9" s="145"/>
      <c r="SSY9" s="145"/>
      <c r="SSZ9" s="145"/>
      <c r="STA9" s="145"/>
      <c r="STB9" s="145"/>
      <c r="STC9" s="145"/>
      <c r="STD9" s="145"/>
      <c r="STE9" s="145"/>
      <c r="STF9" s="145"/>
      <c r="STG9" s="145"/>
      <c r="STH9" s="145"/>
      <c r="STI9" s="145"/>
      <c r="STJ9" s="145"/>
      <c r="STK9" s="145"/>
      <c r="STL9" s="145"/>
      <c r="STM9" s="145"/>
      <c r="STN9" s="145"/>
      <c r="STO9" s="145"/>
      <c r="STP9" s="145"/>
      <c r="STQ9" s="145"/>
      <c r="STR9" s="145"/>
      <c r="STS9" s="145"/>
      <c r="STT9" s="145"/>
      <c r="STU9" s="145"/>
      <c r="STV9" s="145"/>
      <c r="STW9" s="145"/>
      <c r="STX9" s="145"/>
      <c r="STY9" s="145"/>
      <c r="STZ9" s="145"/>
      <c r="SUA9" s="145"/>
      <c r="SUB9" s="145"/>
      <c r="SUC9" s="145"/>
      <c r="SUD9" s="145"/>
      <c r="SUE9" s="145"/>
      <c r="SUF9" s="145"/>
      <c r="SUG9" s="145"/>
      <c r="SUH9" s="145"/>
      <c r="SUI9" s="145"/>
      <c r="SUJ9" s="145"/>
      <c r="SUK9" s="145"/>
      <c r="SUL9" s="145"/>
      <c r="SUM9" s="145"/>
      <c r="SUN9" s="145"/>
      <c r="SUO9" s="145"/>
      <c r="SUP9" s="145"/>
      <c r="SUQ9" s="145"/>
      <c r="SUR9" s="145"/>
      <c r="SUS9" s="145"/>
      <c r="SUT9" s="145"/>
      <c r="SUU9" s="145"/>
      <c r="SUV9" s="145"/>
      <c r="SUW9" s="145"/>
      <c r="SUX9" s="145"/>
      <c r="SUY9" s="145"/>
      <c r="SUZ9" s="145"/>
      <c r="SVA9" s="145"/>
      <c r="SVB9" s="145"/>
      <c r="SVC9" s="145"/>
      <c r="SVD9" s="145"/>
      <c r="SVE9" s="145"/>
      <c r="SVF9" s="145"/>
      <c r="SVG9" s="145"/>
      <c r="SVH9" s="145"/>
      <c r="SVI9" s="145"/>
      <c r="SVJ9" s="145"/>
      <c r="SVK9" s="145"/>
      <c r="SVL9" s="145"/>
      <c r="SVM9" s="145"/>
      <c r="SVN9" s="145"/>
      <c r="SVO9" s="145"/>
      <c r="SVP9" s="145"/>
      <c r="SVQ9" s="145"/>
      <c r="SVR9" s="145"/>
      <c r="SVS9" s="145"/>
      <c r="SVT9" s="145"/>
      <c r="SVU9" s="145"/>
      <c r="SVV9" s="145"/>
      <c r="SVW9" s="145"/>
      <c r="SVX9" s="145"/>
      <c r="SVY9" s="145"/>
      <c r="SVZ9" s="145"/>
      <c r="SWA9" s="145"/>
      <c r="SWB9" s="145"/>
      <c r="SWC9" s="145"/>
      <c r="SWD9" s="145"/>
      <c r="SWE9" s="145"/>
      <c r="SWF9" s="145"/>
      <c r="SWG9" s="145"/>
      <c r="SWH9" s="145"/>
      <c r="SWI9" s="145"/>
      <c r="SWJ9" s="145"/>
      <c r="SWK9" s="145"/>
      <c r="SWL9" s="145"/>
      <c r="SWM9" s="145"/>
      <c r="SWN9" s="145"/>
      <c r="SWO9" s="145"/>
      <c r="SWP9" s="145"/>
      <c r="SWQ9" s="145"/>
      <c r="SWR9" s="145"/>
      <c r="SWS9" s="145"/>
      <c r="SWT9" s="145"/>
      <c r="SWU9" s="145"/>
      <c r="SWV9" s="145"/>
      <c r="SWW9" s="145"/>
      <c r="SWX9" s="145"/>
      <c r="SWY9" s="145"/>
      <c r="SWZ9" s="145"/>
      <c r="SXA9" s="145"/>
      <c r="SXB9" s="145"/>
      <c r="SXC9" s="145"/>
      <c r="SXD9" s="145"/>
      <c r="SXE9" s="145"/>
      <c r="SXF9" s="145"/>
      <c r="SXG9" s="145"/>
      <c r="SXH9" s="145"/>
      <c r="SXI9" s="145"/>
      <c r="SXJ9" s="145"/>
      <c r="SXK9" s="145"/>
      <c r="SXL9" s="145"/>
      <c r="SXM9" s="145"/>
      <c r="SXN9" s="145"/>
      <c r="SXO9" s="145"/>
      <c r="SXP9" s="145"/>
      <c r="SXQ9" s="145"/>
      <c r="SXR9" s="145"/>
      <c r="SXS9" s="145"/>
      <c r="SXT9" s="145"/>
      <c r="SXU9" s="145"/>
      <c r="SXV9" s="145"/>
      <c r="SXW9" s="145"/>
      <c r="SXX9" s="145"/>
      <c r="SXY9" s="145"/>
      <c r="SXZ9" s="145"/>
      <c r="SYA9" s="145"/>
      <c r="SYB9" s="145"/>
      <c r="SYC9" s="145"/>
      <c r="SYD9" s="145"/>
      <c r="SYE9" s="145"/>
      <c r="SYF9" s="145"/>
      <c r="SYG9" s="145"/>
      <c r="SYH9" s="145"/>
      <c r="SYI9" s="145"/>
      <c r="SYJ9" s="145"/>
      <c r="SYK9" s="145"/>
      <c r="SYL9" s="145"/>
      <c r="SYM9" s="145"/>
      <c r="SYN9" s="145"/>
      <c r="SYO9" s="145"/>
      <c r="SYP9" s="145"/>
      <c r="SYQ9" s="145"/>
      <c r="SYR9" s="145"/>
      <c r="SYS9" s="145"/>
      <c r="SYT9" s="145"/>
      <c r="SYU9" s="145"/>
      <c r="SYV9" s="145"/>
      <c r="SYW9" s="145"/>
      <c r="SYX9" s="145"/>
      <c r="SYY9" s="145"/>
      <c r="SYZ9" s="145"/>
      <c r="SZA9" s="145"/>
      <c r="SZB9" s="145"/>
      <c r="SZC9" s="145"/>
      <c r="SZD9" s="145"/>
      <c r="SZE9" s="145"/>
      <c r="SZF9" s="145"/>
      <c r="SZG9" s="145"/>
      <c r="SZH9" s="145"/>
      <c r="SZI9" s="145"/>
      <c r="SZJ9" s="145"/>
      <c r="SZK9" s="145"/>
      <c r="SZL9" s="145"/>
      <c r="SZM9" s="145"/>
      <c r="SZN9" s="145"/>
      <c r="SZO9" s="145"/>
      <c r="SZP9" s="145"/>
      <c r="SZQ9" s="145"/>
      <c r="SZR9" s="145"/>
      <c r="SZS9" s="145"/>
      <c r="SZT9" s="145"/>
      <c r="SZU9" s="145"/>
      <c r="SZV9" s="145"/>
      <c r="SZW9" s="145"/>
      <c r="SZX9" s="145"/>
      <c r="SZY9" s="145"/>
      <c r="SZZ9" s="145"/>
      <c r="TAA9" s="145"/>
      <c r="TAB9" s="145"/>
      <c r="TAC9" s="145"/>
      <c r="TAD9" s="145"/>
      <c r="TAE9" s="145"/>
      <c r="TAF9" s="145"/>
      <c r="TAG9" s="145"/>
      <c r="TAH9" s="145"/>
      <c r="TAI9" s="145"/>
      <c r="TAJ9" s="145"/>
      <c r="TAK9" s="145"/>
      <c r="TAL9" s="145"/>
      <c r="TAM9" s="145"/>
      <c r="TAN9" s="145"/>
      <c r="TAO9" s="145"/>
      <c r="TAP9" s="145"/>
      <c r="TAQ9" s="145"/>
      <c r="TAR9" s="145"/>
      <c r="TAS9" s="145"/>
      <c r="TAT9" s="145"/>
      <c r="TAU9" s="145"/>
      <c r="TAV9" s="145"/>
      <c r="TAW9" s="145"/>
      <c r="TAX9" s="145"/>
      <c r="TAY9" s="145"/>
      <c r="TAZ9" s="145"/>
      <c r="TBA9" s="145"/>
      <c r="TBB9" s="145"/>
      <c r="TBC9" s="145"/>
      <c r="TBD9" s="145"/>
      <c r="TBE9" s="145"/>
      <c r="TBF9" s="145"/>
      <c r="TBG9" s="145"/>
      <c r="TBH9" s="145"/>
      <c r="TBI9" s="145"/>
      <c r="TBJ9" s="145"/>
      <c r="TBK9" s="145"/>
      <c r="TBL9" s="145"/>
      <c r="TBM9" s="145"/>
      <c r="TBN9" s="145"/>
      <c r="TBO9" s="145"/>
      <c r="TBP9" s="145"/>
      <c r="TBQ9" s="145"/>
      <c r="TBR9" s="145"/>
      <c r="TBS9" s="145"/>
      <c r="TBT9" s="145"/>
      <c r="TBU9" s="145"/>
      <c r="TBV9" s="145"/>
      <c r="TBW9" s="145"/>
      <c r="TBX9" s="145"/>
      <c r="TBY9" s="145"/>
      <c r="TBZ9" s="145"/>
      <c r="TCA9" s="145"/>
      <c r="TCB9" s="145"/>
      <c r="TCC9" s="145"/>
      <c r="TCD9" s="145"/>
      <c r="TCE9" s="145"/>
      <c r="TCF9" s="145"/>
      <c r="TCG9" s="145"/>
      <c r="TCH9" s="145"/>
      <c r="TCI9" s="145"/>
      <c r="TCJ9" s="145"/>
      <c r="TCK9" s="145"/>
      <c r="TCL9" s="145"/>
      <c r="TCM9" s="145"/>
      <c r="TCN9" s="145"/>
      <c r="TCO9" s="145"/>
      <c r="TCP9" s="145"/>
      <c r="TCQ9" s="145"/>
      <c r="TCR9" s="145"/>
      <c r="TCS9" s="145"/>
      <c r="TCT9" s="145"/>
      <c r="TCU9" s="145"/>
      <c r="TCV9" s="145"/>
      <c r="TCW9" s="145"/>
      <c r="TCX9" s="145"/>
      <c r="TCY9" s="145"/>
      <c r="TCZ9" s="145"/>
      <c r="TDA9" s="145"/>
      <c r="TDB9" s="145"/>
      <c r="TDC9" s="145"/>
      <c r="TDD9" s="145"/>
      <c r="TDE9" s="145"/>
      <c r="TDF9" s="145"/>
      <c r="TDG9" s="145"/>
      <c r="TDH9" s="145"/>
      <c r="TDI9" s="145"/>
      <c r="TDJ9" s="145"/>
      <c r="TDK9" s="145"/>
      <c r="TDL9" s="145"/>
      <c r="TDM9" s="145"/>
      <c r="TDN9" s="145"/>
      <c r="TDO9" s="145"/>
      <c r="TDP9" s="145"/>
      <c r="TDQ9" s="145"/>
      <c r="TDR9" s="145"/>
      <c r="TDS9" s="145"/>
      <c r="TDT9" s="145"/>
      <c r="TDU9" s="145"/>
      <c r="TDV9" s="145"/>
      <c r="TDW9" s="145"/>
      <c r="TDX9" s="145"/>
      <c r="TDY9" s="145"/>
      <c r="TDZ9" s="145"/>
      <c r="TEA9" s="145"/>
      <c r="TEB9" s="145"/>
      <c r="TEC9" s="145"/>
      <c r="TED9" s="145"/>
      <c r="TEE9" s="145"/>
      <c r="TEF9" s="145"/>
      <c r="TEG9" s="145"/>
      <c r="TEH9" s="145"/>
      <c r="TEI9" s="145"/>
      <c r="TEJ9" s="145"/>
      <c r="TEK9" s="145"/>
      <c r="TEL9" s="145"/>
      <c r="TEM9" s="145"/>
      <c r="TEN9" s="145"/>
      <c r="TEO9" s="145"/>
      <c r="TEP9" s="145"/>
      <c r="TEQ9" s="145"/>
      <c r="TER9" s="145"/>
      <c r="TES9" s="145"/>
      <c r="TET9" s="145"/>
      <c r="TEU9" s="145"/>
      <c r="TEV9" s="145"/>
      <c r="TEW9" s="145"/>
      <c r="TEX9" s="145"/>
      <c r="TEY9" s="145"/>
      <c r="TEZ9" s="145"/>
      <c r="TFA9" s="145"/>
      <c r="TFB9" s="145"/>
      <c r="TFC9" s="145"/>
      <c r="TFD9" s="145"/>
      <c r="TFE9" s="145"/>
      <c r="TFF9" s="145"/>
      <c r="TFG9" s="145"/>
      <c r="TFH9" s="145"/>
      <c r="TFI9" s="145"/>
      <c r="TFJ9" s="145"/>
      <c r="TFK9" s="145"/>
      <c r="TFL9" s="145"/>
      <c r="TFM9" s="145"/>
      <c r="TFN9" s="145"/>
      <c r="TFO9" s="145"/>
      <c r="TFP9" s="145"/>
      <c r="TFQ9" s="145"/>
      <c r="TFR9" s="145"/>
      <c r="TFS9" s="145"/>
      <c r="TFT9" s="145"/>
      <c r="TFU9" s="145"/>
      <c r="TFV9" s="145"/>
      <c r="TFW9" s="145"/>
      <c r="TFX9" s="145"/>
      <c r="TFY9" s="145"/>
      <c r="TFZ9" s="145"/>
      <c r="TGA9" s="145"/>
      <c r="TGB9" s="145"/>
      <c r="TGC9" s="145"/>
      <c r="TGD9" s="145"/>
      <c r="TGE9" s="145"/>
      <c r="TGF9" s="145"/>
      <c r="TGG9" s="145"/>
      <c r="TGH9" s="145"/>
      <c r="TGI9" s="145"/>
      <c r="TGJ9" s="145"/>
      <c r="TGK9" s="145"/>
      <c r="TGL9" s="145"/>
      <c r="TGM9" s="145"/>
      <c r="TGN9" s="145"/>
      <c r="TGO9" s="145"/>
      <c r="TGP9" s="145"/>
      <c r="TGQ9" s="145"/>
      <c r="TGR9" s="145"/>
      <c r="TGS9" s="145"/>
      <c r="TGT9" s="145"/>
      <c r="TGU9" s="145"/>
      <c r="TGV9" s="145"/>
      <c r="TGW9" s="145"/>
      <c r="TGX9" s="145"/>
      <c r="TGY9" s="145"/>
      <c r="TGZ9" s="145"/>
      <c r="THA9" s="145"/>
      <c r="THB9" s="145"/>
      <c r="THC9" s="145"/>
      <c r="THD9" s="145"/>
      <c r="THE9" s="145"/>
      <c r="THF9" s="145"/>
      <c r="THG9" s="145"/>
      <c r="THH9" s="145"/>
      <c r="THI9" s="145"/>
      <c r="THJ9" s="145"/>
      <c r="THK9" s="145"/>
      <c r="THL9" s="145"/>
      <c r="THM9" s="145"/>
      <c r="THN9" s="145"/>
      <c r="THO9" s="145"/>
      <c r="THP9" s="145"/>
      <c r="THQ9" s="145"/>
      <c r="THR9" s="145"/>
      <c r="THS9" s="145"/>
      <c r="THT9" s="145"/>
      <c r="THU9" s="145"/>
      <c r="THV9" s="145"/>
      <c r="THW9" s="145"/>
      <c r="THX9" s="145"/>
      <c r="THY9" s="145"/>
      <c r="THZ9" s="145"/>
      <c r="TIA9" s="145"/>
      <c r="TIB9" s="145"/>
      <c r="TIC9" s="145"/>
      <c r="TID9" s="145"/>
      <c r="TIE9" s="145"/>
      <c r="TIF9" s="145"/>
      <c r="TIG9" s="145"/>
      <c r="TIH9" s="145"/>
      <c r="TII9" s="145"/>
      <c r="TIJ9" s="145"/>
      <c r="TIK9" s="145"/>
      <c r="TIL9" s="145"/>
      <c r="TIM9" s="145"/>
      <c r="TIN9" s="145"/>
      <c r="TIO9" s="145"/>
      <c r="TIP9" s="145"/>
      <c r="TIQ9" s="145"/>
      <c r="TIR9" s="145"/>
      <c r="TIS9" s="145"/>
      <c r="TIT9" s="145"/>
      <c r="TIU9" s="145"/>
      <c r="TIV9" s="145"/>
      <c r="TIW9" s="145"/>
      <c r="TIX9" s="145"/>
      <c r="TIY9" s="145"/>
      <c r="TIZ9" s="145"/>
      <c r="TJA9" s="145"/>
      <c r="TJB9" s="145"/>
      <c r="TJC9" s="145"/>
      <c r="TJD9" s="145"/>
      <c r="TJE9" s="145"/>
      <c r="TJF9" s="145"/>
      <c r="TJG9" s="145"/>
      <c r="TJH9" s="145"/>
      <c r="TJI9" s="145"/>
      <c r="TJJ9" s="145"/>
      <c r="TJK9" s="145"/>
      <c r="TJL9" s="145"/>
      <c r="TJM9" s="145"/>
      <c r="TJN9" s="145"/>
      <c r="TJO9" s="145"/>
      <c r="TJP9" s="145"/>
      <c r="TJQ9" s="145"/>
      <c r="TJR9" s="145"/>
      <c r="TJS9" s="145"/>
      <c r="TJT9" s="145"/>
      <c r="TJU9" s="145"/>
      <c r="TJV9" s="145"/>
      <c r="TJW9" s="145"/>
      <c r="TJX9" s="145"/>
      <c r="TJY9" s="145"/>
      <c r="TJZ9" s="145"/>
      <c r="TKA9" s="145"/>
      <c r="TKB9" s="145"/>
      <c r="TKC9" s="145"/>
      <c r="TKD9" s="145"/>
      <c r="TKE9" s="145"/>
      <c r="TKF9" s="145"/>
      <c r="TKG9" s="145"/>
      <c r="TKH9" s="145"/>
      <c r="TKI9" s="145"/>
      <c r="TKJ9" s="145"/>
      <c r="TKK9" s="145"/>
      <c r="TKL9" s="145"/>
      <c r="TKM9" s="145"/>
      <c r="TKN9" s="145"/>
      <c r="TKO9" s="145"/>
      <c r="TKP9" s="145"/>
      <c r="TKQ9" s="145"/>
      <c r="TKR9" s="145"/>
      <c r="TKS9" s="145"/>
      <c r="TKT9" s="145"/>
      <c r="TKU9" s="145"/>
      <c r="TKV9" s="145"/>
      <c r="TKW9" s="145"/>
      <c r="TKX9" s="145"/>
      <c r="TKY9" s="145"/>
      <c r="TKZ9" s="145"/>
      <c r="TLA9" s="145"/>
      <c r="TLB9" s="145"/>
      <c r="TLC9" s="145"/>
      <c r="TLD9" s="145"/>
      <c r="TLE9" s="145"/>
      <c r="TLF9" s="145"/>
      <c r="TLG9" s="145"/>
      <c r="TLH9" s="145"/>
      <c r="TLI9" s="145"/>
      <c r="TLJ9" s="145"/>
      <c r="TLK9" s="145"/>
      <c r="TLL9" s="145"/>
      <c r="TLM9" s="145"/>
      <c r="TLN9" s="145"/>
      <c r="TLO9" s="145"/>
      <c r="TLP9" s="145"/>
      <c r="TLQ9" s="145"/>
      <c r="TLR9" s="145"/>
      <c r="TLS9" s="145"/>
      <c r="TLT9" s="145"/>
      <c r="TLU9" s="145"/>
      <c r="TLV9" s="145"/>
      <c r="TLW9" s="145"/>
      <c r="TLX9" s="145"/>
      <c r="TLY9" s="145"/>
      <c r="TLZ9" s="145"/>
      <c r="TMA9" s="145"/>
      <c r="TMB9" s="145"/>
      <c r="TMC9" s="145"/>
      <c r="TMD9" s="145"/>
      <c r="TME9" s="145"/>
      <c r="TMF9" s="145"/>
      <c r="TMG9" s="145"/>
      <c r="TMH9" s="145"/>
      <c r="TMI9" s="145"/>
      <c r="TMJ9" s="145"/>
      <c r="TMK9" s="145"/>
      <c r="TML9" s="145"/>
      <c r="TMM9" s="145"/>
      <c r="TMN9" s="145"/>
      <c r="TMO9" s="145"/>
      <c r="TMP9" s="145"/>
      <c r="TMQ9" s="145"/>
      <c r="TMR9" s="145"/>
      <c r="TMS9" s="145"/>
      <c r="TMT9" s="145"/>
      <c r="TMU9" s="145"/>
      <c r="TMV9" s="145"/>
      <c r="TMW9" s="145"/>
      <c r="TMX9" s="145"/>
      <c r="TMY9" s="145"/>
      <c r="TMZ9" s="145"/>
      <c r="TNA9" s="145"/>
      <c r="TNB9" s="145"/>
      <c r="TNC9" s="145"/>
      <c r="TND9" s="145"/>
      <c r="TNE9" s="145"/>
      <c r="TNF9" s="145"/>
      <c r="TNG9" s="145"/>
      <c r="TNH9" s="145"/>
      <c r="TNI9" s="145"/>
      <c r="TNJ9" s="145"/>
      <c r="TNK9" s="145"/>
      <c r="TNL9" s="145"/>
      <c r="TNM9" s="145"/>
      <c r="TNN9" s="145"/>
      <c r="TNO9" s="145"/>
      <c r="TNP9" s="145"/>
      <c r="TNQ9" s="145"/>
      <c r="TNR9" s="145"/>
      <c r="TNS9" s="145"/>
      <c r="TNT9" s="145"/>
      <c r="TNU9" s="145"/>
      <c r="TNV9" s="145"/>
      <c r="TNW9" s="145"/>
      <c r="TNX9" s="145"/>
      <c r="TNY9" s="145"/>
      <c r="TNZ9" s="145"/>
      <c r="TOA9" s="145"/>
      <c r="TOB9" s="145"/>
      <c r="TOC9" s="145"/>
      <c r="TOD9" s="145"/>
      <c r="TOE9" s="145"/>
      <c r="TOF9" s="145"/>
      <c r="TOG9" s="145"/>
      <c r="TOH9" s="145"/>
      <c r="TOI9" s="145"/>
      <c r="TOJ9" s="145"/>
      <c r="TOK9" s="145"/>
      <c r="TOL9" s="145"/>
      <c r="TOM9" s="145"/>
      <c r="TON9" s="145"/>
      <c r="TOO9" s="145"/>
      <c r="TOP9" s="145"/>
      <c r="TOQ9" s="145"/>
      <c r="TOR9" s="145"/>
      <c r="TOS9" s="145"/>
      <c r="TOT9" s="145"/>
      <c r="TOU9" s="145"/>
      <c r="TOV9" s="145"/>
      <c r="TOW9" s="145"/>
      <c r="TOX9" s="145"/>
      <c r="TOY9" s="145"/>
      <c r="TOZ9" s="145"/>
      <c r="TPA9" s="145"/>
      <c r="TPB9" s="145"/>
      <c r="TPC9" s="145"/>
      <c r="TPD9" s="145"/>
      <c r="TPE9" s="145"/>
      <c r="TPF9" s="145"/>
      <c r="TPG9" s="145"/>
      <c r="TPH9" s="145"/>
      <c r="TPI9" s="145"/>
      <c r="TPJ9" s="145"/>
      <c r="TPK9" s="145"/>
      <c r="TPL9" s="145"/>
      <c r="TPM9" s="145"/>
      <c r="TPN9" s="145"/>
      <c r="TPO9" s="145"/>
      <c r="TPP9" s="145"/>
      <c r="TPQ9" s="145"/>
      <c r="TPR9" s="145"/>
      <c r="TPS9" s="145"/>
      <c r="TPT9" s="145"/>
      <c r="TPU9" s="145"/>
      <c r="TPV9" s="145"/>
      <c r="TPW9" s="145"/>
      <c r="TPX9" s="145"/>
      <c r="TPY9" s="145"/>
      <c r="TPZ9" s="145"/>
      <c r="TQA9" s="145"/>
      <c r="TQB9" s="145"/>
      <c r="TQC9" s="145"/>
      <c r="TQD9" s="145"/>
      <c r="TQE9" s="145"/>
      <c r="TQF9" s="145"/>
      <c r="TQG9" s="145"/>
      <c r="TQH9" s="145"/>
      <c r="TQI9" s="145"/>
      <c r="TQJ9" s="145"/>
      <c r="TQK9" s="145"/>
      <c r="TQL9" s="145"/>
      <c r="TQM9" s="145"/>
      <c r="TQN9" s="145"/>
      <c r="TQO9" s="145"/>
      <c r="TQP9" s="145"/>
      <c r="TQQ9" s="145"/>
      <c r="TQR9" s="145"/>
      <c r="TQS9" s="145"/>
      <c r="TQT9" s="145"/>
      <c r="TQU9" s="145"/>
      <c r="TQV9" s="145"/>
      <c r="TQW9" s="145"/>
      <c r="TQX9" s="145"/>
      <c r="TQY9" s="145"/>
      <c r="TQZ9" s="145"/>
      <c r="TRA9" s="145"/>
      <c r="TRB9" s="145"/>
      <c r="TRC9" s="145"/>
      <c r="TRD9" s="145"/>
      <c r="TRE9" s="145"/>
      <c r="TRF9" s="145"/>
      <c r="TRG9" s="145"/>
      <c r="TRH9" s="145"/>
      <c r="TRI9" s="145"/>
      <c r="TRJ9" s="145"/>
      <c r="TRK9" s="145"/>
      <c r="TRL9" s="145"/>
      <c r="TRM9" s="145"/>
      <c r="TRN9" s="145"/>
      <c r="TRO9" s="145"/>
      <c r="TRP9" s="145"/>
      <c r="TRQ9" s="145"/>
      <c r="TRR9" s="145"/>
      <c r="TRS9" s="145"/>
      <c r="TRT9" s="145"/>
      <c r="TRU9" s="145"/>
      <c r="TRV9" s="145"/>
      <c r="TRW9" s="145"/>
      <c r="TRX9" s="145"/>
      <c r="TRY9" s="145"/>
      <c r="TRZ9" s="145"/>
      <c r="TSA9" s="145"/>
      <c r="TSB9" s="145"/>
      <c r="TSC9" s="145"/>
      <c r="TSD9" s="145"/>
      <c r="TSE9" s="145"/>
      <c r="TSF9" s="145"/>
      <c r="TSG9" s="145"/>
      <c r="TSH9" s="145"/>
      <c r="TSI9" s="145"/>
      <c r="TSJ9" s="145"/>
      <c r="TSK9" s="145"/>
      <c r="TSL9" s="145"/>
      <c r="TSM9" s="145"/>
      <c r="TSN9" s="145"/>
      <c r="TSO9" s="145"/>
      <c r="TSP9" s="145"/>
      <c r="TSQ9" s="145"/>
      <c r="TSR9" s="145"/>
      <c r="TSS9" s="145"/>
      <c r="TST9" s="145"/>
      <c r="TSU9" s="145"/>
      <c r="TSV9" s="145"/>
      <c r="TSW9" s="145"/>
      <c r="TSX9" s="145"/>
      <c r="TSY9" s="145"/>
      <c r="TSZ9" s="145"/>
      <c r="TTA9" s="145"/>
      <c r="TTB9" s="145"/>
      <c r="TTC9" s="145"/>
      <c r="TTD9" s="145"/>
      <c r="TTE9" s="145"/>
      <c r="TTF9" s="145"/>
      <c r="TTG9" s="145"/>
      <c r="TTH9" s="145"/>
      <c r="TTI9" s="145"/>
      <c r="TTJ9" s="145"/>
      <c r="TTK9" s="145"/>
      <c r="TTL9" s="145"/>
      <c r="TTM9" s="145"/>
      <c r="TTN9" s="145"/>
      <c r="TTO9" s="145"/>
      <c r="TTP9" s="145"/>
      <c r="TTQ9" s="145"/>
      <c r="TTR9" s="145"/>
      <c r="TTS9" s="145"/>
      <c r="TTT9" s="145"/>
      <c r="TTU9" s="145"/>
      <c r="TTV9" s="145"/>
      <c r="TTW9" s="145"/>
      <c r="TTX9" s="145"/>
      <c r="TTY9" s="145"/>
      <c r="TTZ9" s="145"/>
      <c r="TUA9" s="145"/>
      <c r="TUB9" s="145"/>
      <c r="TUC9" s="145"/>
      <c r="TUD9" s="145"/>
      <c r="TUE9" s="145"/>
      <c r="TUF9" s="145"/>
      <c r="TUG9" s="145"/>
      <c r="TUH9" s="145"/>
      <c r="TUI9" s="145"/>
      <c r="TUJ9" s="145"/>
      <c r="TUK9" s="145"/>
      <c r="TUL9" s="145"/>
      <c r="TUM9" s="145"/>
      <c r="TUN9" s="145"/>
      <c r="TUO9" s="145"/>
      <c r="TUP9" s="145"/>
      <c r="TUQ9" s="145"/>
      <c r="TUR9" s="145"/>
      <c r="TUS9" s="145"/>
      <c r="TUT9" s="145"/>
      <c r="TUU9" s="145"/>
      <c r="TUV9" s="145"/>
      <c r="TUW9" s="145"/>
      <c r="TUX9" s="145"/>
      <c r="TUY9" s="145"/>
      <c r="TUZ9" s="145"/>
      <c r="TVA9" s="145"/>
      <c r="TVB9" s="145"/>
      <c r="TVC9" s="145"/>
      <c r="TVD9" s="145"/>
      <c r="TVE9" s="145"/>
      <c r="TVF9" s="145"/>
      <c r="TVG9" s="145"/>
      <c r="TVH9" s="145"/>
      <c r="TVI9" s="145"/>
      <c r="TVJ9" s="145"/>
      <c r="TVK9" s="145"/>
      <c r="TVL9" s="145"/>
      <c r="TVM9" s="145"/>
      <c r="TVN9" s="145"/>
      <c r="TVO9" s="145"/>
      <c r="TVP9" s="145"/>
      <c r="TVQ9" s="145"/>
      <c r="TVR9" s="145"/>
      <c r="TVS9" s="145"/>
      <c r="TVT9" s="145"/>
      <c r="TVU9" s="145"/>
      <c r="TVV9" s="145"/>
      <c r="TVW9" s="145"/>
      <c r="TVX9" s="145"/>
      <c r="TVY9" s="145"/>
      <c r="TVZ9" s="145"/>
      <c r="TWA9" s="145"/>
      <c r="TWB9" s="145"/>
      <c r="TWC9" s="145"/>
      <c r="TWD9" s="145"/>
      <c r="TWE9" s="145"/>
      <c r="TWF9" s="145"/>
      <c r="TWG9" s="145"/>
      <c r="TWH9" s="145"/>
      <c r="TWI9" s="145"/>
      <c r="TWJ9" s="145"/>
      <c r="TWK9" s="145"/>
      <c r="TWL9" s="145"/>
      <c r="TWM9" s="145"/>
      <c r="TWN9" s="145"/>
      <c r="TWO9" s="145"/>
      <c r="TWP9" s="145"/>
      <c r="TWQ9" s="145"/>
      <c r="TWR9" s="145"/>
      <c r="TWS9" s="145"/>
      <c r="TWT9" s="145"/>
      <c r="TWU9" s="145"/>
      <c r="TWV9" s="145"/>
      <c r="TWW9" s="145"/>
      <c r="TWX9" s="145"/>
      <c r="TWY9" s="145"/>
      <c r="TWZ9" s="145"/>
      <c r="TXA9" s="145"/>
      <c r="TXB9" s="145"/>
      <c r="TXC9" s="145"/>
      <c r="TXD9" s="145"/>
      <c r="TXE9" s="145"/>
      <c r="TXF9" s="145"/>
      <c r="TXG9" s="145"/>
      <c r="TXH9" s="145"/>
      <c r="TXI9" s="145"/>
      <c r="TXJ9" s="145"/>
      <c r="TXK9" s="145"/>
      <c r="TXL9" s="145"/>
      <c r="TXM9" s="145"/>
      <c r="TXN9" s="145"/>
      <c r="TXO9" s="145"/>
      <c r="TXP9" s="145"/>
      <c r="TXQ9" s="145"/>
      <c r="TXR9" s="145"/>
      <c r="TXS9" s="145"/>
      <c r="TXT9" s="145"/>
      <c r="TXU9" s="145"/>
      <c r="TXV9" s="145"/>
      <c r="TXW9" s="145"/>
      <c r="TXX9" s="145"/>
      <c r="TXY9" s="145"/>
      <c r="TXZ9" s="145"/>
      <c r="TYA9" s="145"/>
      <c r="TYB9" s="145"/>
      <c r="TYC9" s="145"/>
      <c r="TYD9" s="145"/>
      <c r="TYE9" s="145"/>
      <c r="TYF9" s="145"/>
      <c r="TYG9" s="145"/>
      <c r="TYH9" s="145"/>
      <c r="TYI9" s="145"/>
      <c r="TYJ9" s="145"/>
      <c r="TYK9" s="145"/>
      <c r="TYL9" s="145"/>
      <c r="TYM9" s="145"/>
      <c r="TYN9" s="145"/>
      <c r="TYO9" s="145"/>
      <c r="TYP9" s="145"/>
      <c r="TYQ9" s="145"/>
      <c r="TYR9" s="145"/>
      <c r="TYS9" s="145"/>
      <c r="TYT9" s="145"/>
      <c r="TYU9" s="145"/>
      <c r="TYV9" s="145"/>
      <c r="TYW9" s="145"/>
      <c r="TYX9" s="145"/>
      <c r="TYY9" s="145"/>
      <c r="TYZ9" s="145"/>
      <c r="TZA9" s="145"/>
      <c r="TZB9" s="145"/>
      <c r="TZC9" s="145"/>
      <c r="TZD9" s="145"/>
      <c r="TZE9" s="145"/>
      <c r="TZF9" s="145"/>
      <c r="TZG9" s="145"/>
      <c r="TZH9" s="145"/>
      <c r="TZI9" s="145"/>
      <c r="TZJ9" s="145"/>
      <c r="TZK9" s="145"/>
      <c r="TZL9" s="145"/>
      <c r="TZM9" s="145"/>
      <c r="TZN9" s="145"/>
      <c r="TZO9" s="145"/>
      <c r="TZP9" s="145"/>
      <c r="TZQ9" s="145"/>
      <c r="TZR9" s="145"/>
      <c r="TZS9" s="145"/>
      <c r="TZT9" s="145"/>
      <c r="TZU9" s="145"/>
      <c r="TZV9" s="145"/>
      <c r="TZW9" s="145"/>
      <c r="TZX9" s="145"/>
      <c r="TZY9" s="145"/>
      <c r="TZZ9" s="145"/>
      <c r="UAA9" s="145"/>
      <c r="UAB9" s="145"/>
      <c r="UAC9" s="145"/>
      <c r="UAD9" s="145"/>
      <c r="UAE9" s="145"/>
      <c r="UAF9" s="145"/>
      <c r="UAG9" s="145"/>
      <c r="UAH9" s="145"/>
      <c r="UAI9" s="145"/>
      <c r="UAJ9" s="145"/>
      <c r="UAK9" s="145"/>
      <c r="UAL9" s="145"/>
      <c r="UAM9" s="145"/>
      <c r="UAN9" s="145"/>
      <c r="UAO9" s="145"/>
      <c r="UAP9" s="145"/>
      <c r="UAQ9" s="145"/>
      <c r="UAR9" s="145"/>
      <c r="UAS9" s="145"/>
      <c r="UAT9" s="145"/>
      <c r="UAU9" s="145"/>
      <c r="UAV9" s="145"/>
      <c r="UAW9" s="145"/>
      <c r="UAX9" s="145"/>
      <c r="UAY9" s="145"/>
      <c r="UAZ9" s="145"/>
      <c r="UBA9" s="145"/>
      <c r="UBB9" s="145"/>
      <c r="UBC9" s="145"/>
      <c r="UBD9" s="145"/>
      <c r="UBE9" s="145"/>
      <c r="UBF9" s="145"/>
      <c r="UBG9" s="145"/>
      <c r="UBH9" s="145"/>
      <c r="UBI9" s="145"/>
      <c r="UBJ9" s="145"/>
      <c r="UBK9" s="145"/>
      <c r="UBL9" s="145"/>
      <c r="UBM9" s="145"/>
      <c r="UBN9" s="145"/>
      <c r="UBO9" s="145"/>
      <c r="UBP9" s="145"/>
      <c r="UBQ9" s="145"/>
      <c r="UBR9" s="145"/>
      <c r="UBS9" s="145"/>
      <c r="UBT9" s="145"/>
      <c r="UBU9" s="145"/>
      <c r="UBV9" s="145"/>
      <c r="UBW9" s="145"/>
      <c r="UBX9" s="145"/>
      <c r="UBY9" s="145"/>
      <c r="UBZ9" s="145"/>
      <c r="UCA9" s="145"/>
      <c r="UCB9" s="145"/>
      <c r="UCC9" s="145"/>
      <c r="UCD9" s="145"/>
      <c r="UCE9" s="145"/>
      <c r="UCF9" s="145"/>
      <c r="UCG9" s="145"/>
      <c r="UCH9" s="145"/>
      <c r="UCI9" s="145"/>
      <c r="UCJ9" s="145"/>
      <c r="UCK9" s="145"/>
      <c r="UCL9" s="145"/>
      <c r="UCM9" s="145"/>
      <c r="UCN9" s="145"/>
      <c r="UCO9" s="145"/>
      <c r="UCP9" s="145"/>
      <c r="UCQ9" s="145"/>
      <c r="UCR9" s="145"/>
      <c r="UCS9" s="145"/>
      <c r="UCT9" s="145"/>
      <c r="UCU9" s="145"/>
      <c r="UCV9" s="145"/>
      <c r="UCW9" s="145"/>
      <c r="UCX9" s="145"/>
      <c r="UCY9" s="145"/>
      <c r="UCZ9" s="145"/>
      <c r="UDA9" s="145"/>
      <c r="UDB9" s="145"/>
      <c r="UDC9" s="145"/>
      <c r="UDD9" s="145"/>
      <c r="UDE9" s="145"/>
      <c r="UDF9" s="145"/>
      <c r="UDG9" s="145"/>
      <c r="UDH9" s="145"/>
      <c r="UDI9" s="145"/>
      <c r="UDJ9" s="145"/>
      <c r="UDK9" s="145"/>
      <c r="UDL9" s="145"/>
      <c r="UDM9" s="145"/>
      <c r="UDN9" s="145"/>
      <c r="UDO9" s="145"/>
      <c r="UDP9" s="145"/>
      <c r="UDQ9" s="145"/>
      <c r="UDR9" s="145"/>
      <c r="UDS9" s="145"/>
      <c r="UDT9" s="145"/>
      <c r="UDU9" s="145"/>
      <c r="UDV9" s="145"/>
      <c r="UDW9" s="145"/>
      <c r="UDX9" s="145"/>
      <c r="UDY9" s="145"/>
      <c r="UDZ9" s="145"/>
      <c r="UEA9" s="145"/>
      <c r="UEB9" s="145"/>
      <c r="UEC9" s="145"/>
      <c r="UED9" s="145"/>
      <c r="UEE9" s="145"/>
      <c r="UEF9" s="145"/>
      <c r="UEG9" s="145"/>
      <c r="UEH9" s="145"/>
      <c r="UEI9" s="145"/>
      <c r="UEJ9" s="145"/>
      <c r="UEK9" s="145"/>
      <c r="UEL9" s="145"/>
      <c r="UEM9" s="145"/>
      <c r="UEN9" s="145"/>
      <c r="UEO9" s="145"/>
      <c r="UEP9" s="145"/>
      <c r="UEQ9" s="145"/>
      <c r="UER9" s="145"/>
      <c r="UES9" s="145"/>
      <c r="UET9" s="145"/>
      <c r="UEU9" s="145"/>
      <c r="UEV9" s="145"/>
      <c r="UEW9" s="145"/>
      <c r="UEX9" s="145"/>
      <c r="UEY9" s="145"/>
      <c r="UEZ9" s="145"/>
      <c r="UFA9" s="145"/>
      <c r="UFB9" s="145"/>
      <c r="UFC9" s="145"/>
      <c r="UFD9" s="145"/>
      <c r="UFE9" s="145"/>
      <c r="UFF9" s="145"/>
      <c r="UFG9" s="145"/>
      <c r="UFH9" s="145"/>
      <c r="UFI9" s="145"/>
      <c r="UFJ9" s="145"/>
      <c r="UFK9" s="145"/>
      <c r="UFL9" s="145"/>
      <c r="UFM9" s="145"/>
      <c r="UFN9" s="145"/>
      <c r="UFO9" s="145"/>
      <c r="UFP9" s="145"/>
      <c r="UFQ9" s="145"/>
      <c r="UFR9" s="145"/>
      <c r="UFS9" s="145"/>
      <c r="UFT9" s="145"/>
      <c r="UFU9" s="145"/>
      <c r="UFV9" s="145"/>
      <c r="UFW9" s="145"/>
      <c r="UFX9" s="145"/>
      <c r="UFY9" s="145"/>
      <c r="UFZ9" s="145"/>
      <c r="UGA9" s="145"/>
      <c r="UGB9" s="145"/>
      <c r="UGC9" s="145"/>
      <c r="UGD9" s="145"/>
      <c r="UGE9" s="145"/>
      <c r="UGF9" s="145"/>
      <c r="UGG9" s="145"/>
      <c r="UGH9" s="145"/>
      <c r="UGI9" s="145"/>
      <c r="UGJ9" s="145"/>
      <c r="UGK9" s="145"/>
      <c r="UGL9" s="145"/>
      <c r="UGM9" s="145"/>
      <c r="UGN9" s="145"/>
      <c r="UGO9" s="145"/>
      <c r="UGP9" s="145"/>
      <c r="UGQ9" s="145"/>
      <c r="UGR9" s="145"/>
      <c r="UGS9" s="145"/>
      <c r="UGT9" s="145"/>
      <c r="UGU9" s="145"/>
      <c r="UGV9" s="145"/>
      <c r="UGW9" s="145"/>
      <c r="UGX9" s="145"/>
      <c r="UGY9" s="145"/>
      <c r="UGZ9" s="145"/>
      <c r="UHA9" s="145"/>
      <c r="UHB9" s="145"/>
      <c r="UHC9" s="145"/>
      <c r="UHD9" s="145"/>
      <c r="UHE9" s="145"/>
      <c r="UHF9" s="145"/>
      <c r="UHG9" s="145"/>
      <c r="UHH9" s="145"/>
      <c r="UHI9" s="145"/>
      <c r="UHJ9" s="145"/>
      <c r="UHK9" s="145"/>
      <c r="UHL9" s="145"/>
      <c r="UHM9" s="145"/>
      <c r="UHN9" s="145"/>
      <c r="UHO9" s="145"/>
      <c r="UHP9" s="145"/>
      <c r="UHQ9" s="145"/>
      <c r="UHR9" s="145"/>
      <c r="UHS9" s="145"/>
      <c r="UHT9" s="145"/>
      <c r="UHU9" s="145"/>
      <c r="UHV9" s="145"/>
      <c r="UHW9" s="145"/>
      <c r="UHX9" s="145"/>
      <c r="UHY9" s="145"/>
      <c r="UHZ9" s="145"/>
      <c r="UIA9" s="145"/>
      <c r="UIB9" s="145"/>
      <c r="UIC9" s="145"/>
      <c r="UID9" s="145"/>
      <c r="UIE9" s="145"/>
      <c r="UIF9" s="145"/>
      <c r="UIG9" s="145"/>
      <c r="UIH9" s="145"/>
      <c r="UII9" s="145"/>
      <c r="UIJ9" s="145"/>
      <c r="UIK9" s="145"/>
      <c r="UIL9" s="145"/>
      <c r="UIM9" s="145"/>
      <c r="UIN9" s="145"/>
      <c r="UIO9" s="145"/>
      <c r="UIP9" s="145"/>
      <c r="UIQ9" s="145"/>
      <c r="UIR9" s="145"/>
      <c r="UIS9" s="145"/>
      <c r="UIT9" s="145"/>
      <c r="UIU9" s="145"/>
      <c r="UIV9" s="145"/>
      <c r="UIW9" s="145"/>
      <c r="UIX9" s="145"/>
      <c r="UIY9" s="145"/>
      <c r="UIZ9" s="145"/>
      <c r="UJA9" s="145"/>
      <c r="UJB9" s="145"/>
      <c r="UJC9" s="145"/>
      <c r="UJD9" s="145"/>
      <c r="UJE9" s="145"/>
      <c r="UJF9" s="145"/>
      <c r="UJG9" s="145"/>
      <c r="UJH9" s="145"/>
      <c r="UJI9" s="145"/>
      <c r="UJJ9" s="145"/>
      <c r="UJK9" s="145"/>
      <c r="UJL9" s="145"/>
      <c r="UJM9" s="145"/>
      <c r="UJN9" s="145"/>
      <c r="UJO9" s="145"/>
      <c r="UJP9" s="145"/>
      <c r="UJQ9" s="145"/>
      <c r="UJR9" s="145"/>
      <c r="UJS9" s="145"/>
      <c r="UJT9" s="145"/>
      <c r="UJU9" s="145"/>
      <c r="UJV9" s="145"/>
      <c r="UJW9" s="145"/>
      <c r="UJX9" s="145"/>
      <c r="UJY9" s="145"/>
      <c r="UJZ9" s="145"/>
      <c r="UKA9" s="145"/>
      <c r="UKB9" s="145"/>
      <c r="UKC9" s="145"/>
      <c r="UKD9" s="145"/>
      <c r="UKE9" s="145"/>
      <c r="UKF9" s="145"/>
      <c r="UKG9" s="145"/>
      <c r="UKH9" s="145"/>
      <c r="UKI9" s="145"/>
      <c r="UKJ9" s="145"/>
      <c r="UKK9" s="145"/>
      <c r="UKL9" s="145"/>
      <c r="UKM9" s="145"/>
      <c r="UKN9" s="145"/>
      <c r="UKO9" s="145"/>
      <c r="UKP9" s="145"/>
      <c r="UKQ9" s="145"/>
      <c r="UKR9" s="145"/>
      <c r="UKS9" s="145"/>
      <c r="UKT9" s="145"/>
      <c r="UKU9" s="145"/>
      <c r="UKV9" s="145"/>
      <c r="UKW9" s="145"/>
      <c r="UKX9" s="145"/>
      <c r="UKY9" s="145"/>
      <c r="UKZ9" s="145"/>
      <c r="ULA9" s="145"/>
      <c r="ULB9" s="145"/>
      <c r="ULC9" s="145"/>
      <c r="ULD9" s="145"/>
      <c r="ULE9" s="145"/>
      <c r="ULF9" s="145"/>
      <c r="ULG9" s="145"/>
      <c r="ULH9" s="145"/>
      <c r="ULI9" s="145"/>
      <c r="ULJ9" s="145"/>
      <c r="ULK9" s="145"/>
      <c r="ULL9" s="145"/>
      <c r="ULM9" s="145"/>
      <c r="ULN9" s="145"/>
      <c r="ULO9" s="145"/>
      <c r="ULP9" s="145"/>
      <c r="ULQ9" s="145"/>
      <c r="ULR9" s="145"/>
      <c r="ULS9" s="145"/>
      <c r="ULT9" s="145"/>
      <c r="ULU9" s="145"/>
      <c r="ULV9" s="145"/>
      <c r="ULW9" s="145"/>
      <c r="ULX9" s="145"/>
      <c r="ULY9" s="145"/>
      <c r="ULZ9" s="145"/>
      <c r="UMA9" s="145"/>
      <c r="UMB9" s="145"/>
      <c r="UMC9" s="145"/>
      <c r="UMD9" s="145"/>
      <c r="UME9" s="145"/>
      <c r="UMF9" s="145"/>
      <c r="UMG9" s="145"/>
      <c r="UMH9" s="145"/>
      <c r="UMI9" s="145"/>
      <c r="UMJ9" s="145"/>
      <c r="UMK9" s="145"/>
      <c r="UML9" s="145"/>
      <c r="UMM9" s="145"/>
      <c r="UMN9" s="145"/>
      <c r="UMO9" s="145"/>
      <c r="UMP9" s="145"/>
      <c r="UMQ9" s="145"/>
      <c r="UMR9" s="145"/>
      <c r="UMS9" s="145"/>
      <c r="UMT9" s="145"/>
      <c r="UMU9" s="145"/>
      <c r="UMV9" s="145"/>
      <c r="UMW9" s="145"/>
      <c r="UMX9" s="145"/>
      <c r="UMY9" s="145"/>
      <c r="UMZ9" s="145"/>
      <c r="UNA9" s="145"/>
      <c r="UNB9" s="145"/>
      <c r="UNC9" s="145"/>
      <c r="UND9" s="145"/>
      <c r="UNE9" s="145"/>
      <c r="UNF9" s="145"/>
      <c r="UNG9" s="145"/>
      <c r="UNH9" s="145"/>
      <c r="UNI9" s="145"/>
      <c r="UNJ9" s="145"/>
      <c r="UNK9" s="145"/>
      <c r="UNL9" s="145"/>
      <c r="UNM9" s="145"/>
      <c r="UNN9" s="145"/>
      <c r="UNO9" s="145"/>
      <c r="UNP9" s="145"/>
      <c r="UNQ9" s="145"/>
      <c r="UNR9" s="145"/>
      <c r="UNS9" s="145"/>
      <c r="UNT9" s="145"/>
      <c r="UNU9" s="145"/>
      <c r="UNV9" s="145"/>
      <c r="UNW9" s="145"/>
      <c r="UNX9" s="145"/>
      <c r="UNY9" s="145"/>
      <c r="UNZ9" s="145"/>
      <c r="UOA9" s="145"/>
      <c r="UOB9" s="145"/>
      <c r="UOC9" s="145"/>
      <c r="UOD9" s="145"/>
      <c r="UOE9" s="145"/>
      <c r="UOF9" s="145"/>
      <c r="UOG9" s="145"/>
      <c r="UOH9" s="145"/>
      <c r="UOI9" s="145"/>
      <c r="UOJ9" s="145"/>
      <c r="UOK9" s="145"/>
      <c r="UOL9" s="145"/>
      <c r="UOM9" s="145"/>
      <c r="UON9" s="145"/>
      <c r="UOO9" s="145"/>
      <c r="UOP9" s="145"/>
      <c r="UOQ9" s="145"/>
      <c r="UOR9" s="145"/>
      <c r="UOS9" s="145"/>
      <c r="UOT9" s="145"/>
      <c r="UOU9" s="145"/>
      <c r="UOV9" s="145"/>
      <c r="UOW9" s="145"/>
      <c r="UOX9" s="145"/>
      <c r="UOY9" s="145"/>
      <c r="UOZ9" s="145"/>
      <c r="UPA9" s="145"/>
      <c r="UPB9" s="145"/>
      <c r="UPC9" s="145"/>
      <c r="UPD9" s="145"/>
      <c r="UPE9" s="145"/>
      <c r="UPF9" s="145"/>
      <c r="UPG9" s="145"/>
      <c r="UPH9" s="145"/>
      <c r="UPI9" s="145"/>
      <c r="UPJ9" s="145"/>
      <c r="UPK9" s="145"/>
      <c r="UPL9" s="145"/>
      <c r="UPM9" s="145"/>
      <c r="UPN9" s="145"/>
      <c r="UPO9" s="145"/>
      <c r="UPP9" s="145"/>
      <c r="UPQ9" s="145"/>
      <c r="UPR9" s="145"/>
      <c r="UPS9" s="145"/>
      <c r="UPT9" s="145"/>
      <c r="UPU9" s="145"/>
      <c r="UPV9" s="145"/>
      <c r="UPW9" s="145"/>
      <c r="UPX9" s="145"/>
      <c r="UPY9" s="145"/>
      <c r="UPZ9" s="145"/>
      <c r="UQA9" s="145"/>
      <c r="UQB9" s="145"/>
      <c r="UQC9" s="145"/>
      <c r="UQD9" s="145"/>
      <c r="UQE9" s="145"/>
      <c r="UQF9" s="145"/>
      <c r="UQG9" s="145"/>
      <c r="UQH9" s="145"/>
      <c r="UQI9" s="145"/>
      <c r="UQJ9" s="145"/>
      <c r="UQK9" s="145"/>
      <c r="UQL9" s="145"/>
      <c r="UQM9" s="145"/>
      <c r="UQN9" s="145"/>
      <c r="UQO9" s="145"/>
      <c r="UQP9" s="145"/>
      <c r="UQQ9" s="145"/>
      <c r="UQR9" s="145"/>
      <c r="UQS9" s="145"/>
      <c r="UQT9" s="145"/>
      <c r="UQU9" s="145"/>
      <c r="UQV9" s="145"/>
      <c r="UQW9" s="145"/>
      <c r="UQX9" s="145"/>
      <c r="UQY9" s="145"/>
      <c r="UQZ9" s="145"/>
      <c r="URA9" s="145"/>
      <c r="URB9" s="145"/>
      <c r="URC9" s="145"/>
      <c r="URD9" s="145"/>
      <c r="URE9" s="145"/>
      <c r="URF9" s="145"/>
      <c r="URG9" s="145"/>
      <c r="URH9" s="145"/>
      <c r="URI9" s="145"/>
      <c r="URJ9" s="145"/>
      <c r="URK9" s="145"/>
      <c r="URL9" s="145"/>
      <c r="URM9" s="145"/>
      <c r="URN9" s="145"/>
      <c r="URO9" s="145"/>
      <c r="URP9" s="145"/>
      <c r="URQ9" s="145"/>
      <c r="URR9" s="145"/>
      <c r="URS9" s="145"/>
      <c r="URT9" s="145"/>
      <c r="URU9" s="145"/>
      <c r="URV9" s="145"/>
      <c r="URW9" s="145"/>
      <c r="URX9" s="145"/>
      <c r="URY9" s="145"/>
      <c r="URZ9" s="145"/>
      <c r="USA9" s="145"/>
      <c r="USB9" s="145"/>
      <c r="USC9" s="145"/>
      <c r="USD9" s="145"/>
      <c r="USE9" s="145"/>
      <c r="USF9" s="145"/>
      <c r="USG9" s="145"/>
      <c r="USH9" s="145"/>
      <c r="USI9" s="145"/>
      <c r="USJ9" s="145"/>
      <c r="USK9" s="145"/>
      <c r="USL9" s="145"/>
      <c r="USM9" s="145"/>
      <c r="USN9" s="145"/>
      <c r="USO9" s="145"/>
      <c r="USP9" s="145"/>
      <c r="USQ9" s="145"/>
      <c r="USR9" s="145"/>
      <c r="USS9" s="145"/>
      <c r="UST9" s="145"/>
      <c r="USU9" s="145"/>
      <c r="USV9" s="145"/>
      <c r="USW9" s="145"/>
      <c r="USX9" s="145"/>
      <c r="USY9" s="145"/>
      <c r="USZ9" s="145"/>
      <c r="UTA9" s="145"/>
      <c r="UTB9" s="145"/>
      <c r="UTC9" s="145"/>
      <c r="UTD9" s="145"/>
      <c r="UTE9" s="145"/>
      <c r="UTF9" s="145"/>
      <c r="UTG9" s="145"/>
      <c r="UTH9" s="145"/>
      <c r="UTI9" s="145"/>
      <c r="UTJ9" s="145"/>
      <c r="UTK9" s="145"/>
      <c r="UTL9" s="145"/>
      <c r="UTM9" s="145"/>
      <c r="UTN9" s="145"/>
      <c r="UTO9" s="145"/>
      <c r="UTP9" s="145"/>
      <c r="UTQ9" s="145"/>
      <c r="UTR9" s="145"/>
      <c r="UTS9" s="145"/>
      <c r="UTT9" s="145"/>
      <c r="UTU9" s="145"/>
      <c r="UTV9" s="145"/>
      <c r="UTW9" s="145"/>
      <c r="UTX9" s="145"/>
      <c r="UTY9" s="145"/>
      <c r="UTZ9" s="145"/>
      <c r="UUA9" s="145"/>
      <c r="UUB9" s="145"/>
      <c r="UUC9" s="145"/>
      <c r="UUD9" s="145"/>
      <c r="UUE9" s="145"/>
      <c r="UUF9" s="145"/>
      <c r="UUG9" s="145"/>
      <c r="UUH9" s="145"/>
      <c r="UUI9" s="145"/>
      <c r="UUJ9" s="145"/>
      <c r="UUK9" s="145"/>
      <c r="UUL9" s="145"/>
      <c r="UUM9" s="145"/>
      <c r="UUN9" s="145"/>
      <c r="UUO9" s="145"/>
      <c r="UUP9" s="145"/>
      <c r="UUQ9" s="145"/>
      <c r="UUR9" s="145"/>
      <c r="UUS9" s="145"/>
      <c r="UUT9" s="145"/>
      <c r="UUU9" s="145"/>
      <c r="UUV9" s="145"/>
      <c r="UUW9" s="145"/>
      <c r="UUX9" s="145"/>
      <c r="UUY9" s="145"/>
      <c r="UUZ9" s="145"/>
      <c r="UVA9" s="145"/>
      <c r="UVB9" s="145"/>
      <c r="UVC9" s="145"/>
      <c r="UVD9" s="145"/>
      <c r="UVE9" s="145"/>
      <c r="UVF9" s="145"/>
      <c r="UVG9" s="145"/>
      <c r="UVH9" s="145"/>
      <c r="UVI9" s="145"/>
      <c r="UVJ9" s="145"/>
      <c r="UVK9" s="145"/>
      <c r="UVL9" s="145"/>
      <c r="UVM9" s="145"/>
      <c r="UVN9" s="145"/>
      <c r="UVO9" s="145"/>
      <c r="UVP9" s="145"/>
      <c r="UVQ9" s="145"/>
      <c r="UVR9" s="145"/>
      <c r="UVS9" s="145"/>
      <c r="UVT9" s="145"/>
      <c r="UVU9" s="145"/>
      <c r="UVV9" s="145"/>
      <c r="UVW9" s="145"/>
      <c r="UVX9" s="145"/>
      <c r="UVY9" s="145"/>
      <c r="UVZ9" s="145"/>
      <c r="UWA9" s="145"/>
      <c r="UWB9" s="145"/>
      <c r="UWC9" s="145"/>
      <c r="UWD9" s="145"/>
      <c r="UWE9" s="145"/>
      <c r="UWF9" s="145"/>
      <c r="UWG9" s="145"/>
      <c r="UWH9" s="145"/>
      <c r="UWI9" s="145"/>
      <c r="UWJ9" s="145"/>
      <c r="UWK9" s="145"/>
      <c r="UWL9" s="145"/>
      <c r="UWM9" s="145"/>
      <c r="UWN9" s="145"/>
      <c r="UWO9" s="145"/>
      <c r="UWP9" s="145"/>
      <c r="UWQ9" s="145"/>
      <c r="UWR9" s="145"/>
      <c r="UWS9" s="145"/>
      <c r="UWT9" s="145"/>
      <c r="UWU9" s="145"/>
      <c r="UWV9" s="145"/>
      <c r="UWW9" s="145"/>
      <c r="UWX9" s="145"/>
      <c r="UWY9" s="145"/>
      <c r="UWZ9" s="145"/>
      <c r="UXA9" s="145"/>
      <c r="UXB9" s="145"/>
      <c r="UXC9" s="145"/>
      <c r="UXD9" s="145"/>
      <c r="UXE9" s="145"/>
      <c r="UXF9" s="145"/>
      <c r="UXG9" s="145"/>
      <c r="UXH9" s="145"/>
      <c r="UXI9" s="145"/>
      <c r="UXJ9" s="145"/>
      <c r="UXK9" s="145"/>
      <c r="UXL9" s="145"/>
      <c r="UXM9" s="145"/>
      <c r="UXN9" s="145"/>
      <c r="UXO9" s="145"/>
      <c r="UXP9" s="145"/>
      <c r="UXQ9" s="145"/>
      <c r="UXR9" s="145"/>
      <c r="UXS9" s="145"/>
      <c r="UXT9" s="145"/>
      <c r="UXU9" s="145"/>
      <c r="UXV9" s="145"/>
      <c r="UXW9" s="145"/>
      <c r="UXX9" s="145"/>
      <c r="UXY9" s="145"/>
      <c r="UXZ9" s="145"/>
      <c r="UYA9" s="145"/>
      <c r="UYB9" s="145"/>
      <c r="UYC9" s="145"/>
      <c r="UYD9" s="145"/>
      <c r="UYE9" s="145"/>
      <c r="UYF9" s="145"/>
      <c r="UYG9" s="145"/>
      <c r="UYH9" s="145"/>
      <c r="UYI9" s="145"/>
      <c r="UYJ9" s="145"/>
      <c r="UYK9" s="145"/>
      <c r="UYL9" s="145"/>
      <c r="UYM9" s="145"/>
      <c r="UYN9" s="145"/>
      <c r="UYO9" s="145"/>
      <c r="UYP9" s="145"/>
      <c r="UYQ9" s="145"/>
      <c r="UYR9" s="145"/>
      <c r="UYS9" s="145"/>
      <c r="UYT9" s="145"/>
      <c r="UYU9" s="145"/>
      <c r="UYV9" s="145"/>
      <c r="UYW9" s="145"/>
      <c r="UYX9" s="145"/>
      <c r="UYY9" s="145"/>
      <c r="UYZ9" s="145"/>
      <c r="UZA9" s="145"/>
      <c r="UZB9" s="145"/>
      <c r="UZC9" s="145"/>
      <c r="UZD9" s="145"/>
      <c r="UZE9" s="145"/>
      <c r="UZF9" s="145"/>
      <c r="UZG9" s="145"/>
      <c r="UZH9" s="145"/>
      <c r="UZI9" s="145"/>
      <c r="UZJ9" s="145"/>
      <c r="UZK9" s="145"/>
      <c r="UZL9" s="145"/>
      <c r="UZM9" s="145"/>
      <c r="UZN9" s="145"/>
      <c r="UZO9" s="145"/>
      <c r="UZP9" s="145"/>
      <c r="UZQ9" s="145"/>
      <c r="UZR9" s="145"/>
      <c r="UZS9" s="145"/>
      <c r="UZT9" s="145"/>
      <c r="UZU9" s="145"/>
      <c r="UZV9" s="145"/>
      <c r="UZW9" s="145"/>
      <c r="UZX9" s="145"/>
      <c r="UZY9" s="145"/>
      <c r="UZZ9" s="145"/>
      <c r="VAA9" s="145"/>
      <c r="VAB9" s="145"/>
      <c r="VAC9" s="145"/>
      <c r="VAD9" s="145"/>
      <c r="VAE9" s="145"/>
      <c r="VAF9" s="145"/>
      <c r="VAG9" s="145"/>
      <c r="VAH9" s="145"/>
      <c r="VAI9" s="145"/>
      <c r="VAJ9" s="145"/>
      <c r="VAK9" s="145"/>
      <c r="VAL9" s="145"/>
      <c r="VAM9" s="145"/>
      <c r="VAN9" s="145"/>
      <c r="VAO9" s="145"/>
      <c r="VAP9" s="145"/>
      <c r="VAQ9" s="145"/>
      <c r="VAR9" s="145"/>
      <c r="VAS9" s="145"/>
      <c r="VAT9" s="145"/>
      <c r="VAU9" s="145"/>
      <c r="VAV9" s="145"/>
      <c r="VAW9" s="145"/>
      <c r="VAX9" s="145"/>
      <c r="VAY9" s="145"/>
      <c r="VAZ9" s="145"/>
      <c r="VBA9" s="145"/>
      <c r="VBB9" s="145"/>
      <c r="VBC9" s="145"/>
      <c r="VBD9" s="145"/>
      <c r="VBE9" s="145"/>
      <c r="VBF9" s="145"/>
      <c r="VBG9" s="145"/>
      <c r="VBH9" s="145"/>
      <c r="VBI9" s="145"/>
      <c r="VBJ9" s="145"/>
      <c r="VBK9" s="145"/>
      <c r="VBL9" s="145"/>
      <c r="VBM9" s="145"/>
      <c r="VBN9" s="145"/>
      <c r="VBO9" s="145"/>
      <c r="VBP9" s="145"/>
      <c r="VBQ9" s="145"/>
      <c r="VBR9" s="145"/>
      <c r="VBS9" s="145"/>
      <c r="VBT9" s="145"/>
      <c r="VBU9" s="145"/>
      <c r="VBV9" s="145"/>
      <c r="VBW9" s="145"/>
      <c r="VBX9" s="145"/>
      <c r="VBY9" s="145"/>
      <c r="VBZ9" s="145"/>
      <c r="VCA9" s="145"/>
      <c r="VCB9" s="145"/>
      <c r="VCC9" s="145"/>
      <c r="VCD9" s="145"/>
      <c r="VCE9" s="145"/>
      <c r="VCF9" s="145"/>
      <c r="VCG9" s="145"/>
      <c r="VCH9" s="145"/>
      <c r="VCI9" s="145"/>
      <c r="VCJ9" s="145"/>
      <c r="VCK9" s="145"/>
      <c r="VCL9" s="145"/>
      <c r="VCM9" s="145"/>
      <c r="VCN9" s="145"/>
      <c r="VCO9" s="145"/>
      <c r="VCP9" s="145"/>
      <c r="VCQ9" s="145"/>
      <c r="VCR9" s="145"/>
      <c r="VCS9" s="145"/>
      <c r="VCT9" s="145"/>
      <c r="VCU9" s="145"/>
      <c r="VCV9" s="145"/>
      <c r="VCW9" s="145"/>
      <c r="VCX9" s="145"/>
      <c r="VCY9" s="145"/>
      <c r="VCZ9" s="145"/>
      <c r="VDA9" s="145"/>
      <c r="VDB9" s="145"/>
      <c r="VDC9" s="145"/>
      <c r="VDD9" s="145"/>
      <c r="VDE9" s="145"/>
      <c r="VDF9" s="145"/>
      <c r="VDG9" s="145"/>
      <c r="VDH9" s="145"/>
      <c r="VDI9" s="145"/>
      <c r="VDJ9" s="145"/>
      <c r="VDK9" s="145"/>
      <c r="VDL9" s="145"/>
      <c r="VDM9" s="145"/>
      <c r="VDN9" s="145"/>
      <c r="VDO9" s="145"/>
      <c r="VDP9" s="145"/>
      <c r="VDQ9" s="145"/>
      <c r="VDR9" s="145"/>
      <c r="VDS9" s="145"/>
      <c r="VDT9" s="145"/>
      <c r="VDU9" s="145"/>
      <c r="VDV9" s="145"/>
      <c r="VDW9" s="145"/>
      <c r="VDX9" s="145"/>
      <c r="VDY9" s="145"/>
      <c r="VDZ9" s="145"/>
      <c r="VEA9" s="145"/>
      <c r="VEB9" s="145"/>
      <c r="VEC9" s="145"/>
      <c r="VED9" s="145"/>
      <c r="VEE9" s="145"/>
      <c r="VEF9" s="145"/>
      <c r="VEG9" s="145"/>
      <c r="VEH9" s="145"/>
      <c r="VEI9" s="145"/>
      <c r="VEJ9" s="145"/>
      <c r="VEK9" s="145"/>
      <c r="VEL9" s="145"/>
      <c r="VEM9" s="145"/>
      <c r="VEN9" s="145"/>
      <c r="VEO9" s="145"/>
      <c r="VEP9" s="145"/>
      <c r="VEQ9" s="145"/>
      <c r="VER9" s="145"/>
      <c r="VES9" s="145"/>
      <c r="VET9" s="145"/>
      <c r="VEU9" s="145"/>
      <c r="VEV9" s="145"/>
      <c r="VEW9" s="145"/>
      <c r="VEX9" s="145"/>
      <c r="VEY9" s="145"/>
      <c r="VEZ9" s="145"/>
      <c r="VFA9" s="145"/>
      <c r="VFB9" s="145"/>
      <c r="VFC9" s="145"/>
      <c r="VFD9" s="145"/>
      <c r="VFE9" s="145"/>
      <c r="VFF9" s="145"/>
      <c r="VFG9" s="145"/>
      <c r="VFH9" s="145"/>
      <c r="VFI9" s="145"/>
      <c r="VFJ9" s="145"/>
      <c r="VFK9" s="145"/>
      <c r="VFL9" s="145"/>
      <c r="VFM9" s="145"/>
      <c r="VFN9" s="145"/>
      <c r="VFO9" s="145"/>
      <c r="VFP9" s="145"/>
      <c r="VFQ9" s="145"/>
      <c r="VFR9" s="145"/>
      <c r="VFS9" s="145"/>
      <c r="VFT9" s="145"/>
      <c r="VFU9" s="145"/>
      <c r="VFV9" s="145"/>
      <c r="VFW9" s="145"/>
      <c r="VFX9" s="145"/>
      <c r="VFY9" s="145"/>
      <c r="VFZ9" s="145"/>
      <c r="VGA9" s="145"/>
      <c r="VGB9" s="145"/>
      <c r="VGC9" s="145"/>
      <c r="VGD9" s="145"/>
      <c r="VGE9" s="145"/>
      <c r="VGF9" s="145"/>
      <c r="VGG9" s="145"/>
      <c r="VGH9" s="145"/>
      <c r="VGI9" s="145"/>
      <c r="VGJ9" s="145"/>
      <c r="VGK9" s="145"/>
      <c r="VGL9" s="145"/>
      <c r="VGM9" s="145"/>
      <c r="VGN9" s="145"/>
      <c r="VGO9" s="145"/>
      <c r="VGP9" s="145"/>
      <c r="VGQ9" s="145"/>
      <c r="VGR9" s="145"/>
      <c r="VGS9" s="145"/>
      <c r="VGT9" s="145"/>
      <c r="VGU9" s="145"/>
      <c r="VGV9" s="145"/>
      <c r="VGW9" s="145"/>
      <c r="VGX9" s="145"/>
      <c r="VGY9" s="145"/>
      <c r="VGZ9" s="145"/>
      <c r="VHA9" s="145"/>
      <c r="VHB9" s="145"/>
      <c r="VHC9" s="145"/>
      <c r="VHD9" s="145"/>
      <c r="VHE9" s="145"/>
      <c r="VHF9" s="145"/>
      <c r="VHG9" s="145"/>
      <c r="VHH9" s="145"/>
      <c r="VHI9" s="145"/>
      <c r="VHJ9" s="145"/>
      <c r="VHK9" s="145"/>
      <c r="VHL9" s="145"/>
      <c r="VHM9" s="145"/>
      <c r="VHN9" s="145"/>
      <c r="VHO9" s="145"/>
      <c r="VHP9" s="145"/>
      <c r="VHQ9" s="145"/>
      <c r="VHR9" s="145"/>
      <c r="VHS9" s="145"/>
      <c r="VHT9" s="145"/>
      <c r="VHU9" s="145"/>
      <c r="VHV9" s="145"/>
      <c r="VHW9" s="145"/>
      <c r="VHX9" s="145"/>
      <c r="VHY9" s="145"/>
      <c r="VHZ9" s="145"/>
      <c r="VIA9" s="145"/>
      <c r="VIB9" s="145"/>
      <c r="VIC9" s="145"/>
      <c r="VID9" s="145"/>
      <c r="VIE9" s="145"/>
      <c r="VIF9" s="145"/>
      <c r="VIG9" s="145"/>
      <c r="VIH9" s="145"/>
      <c r="VII9" s="145"/>
      <c r="VIJ9" s="145"/>
      <c r="VIK9" s="145"/>
      <c r="VIL9" s="145"/>
      <c r="VIM9" s="145"/>
      <c r="VIN9" s="145"/>
      <c r="VIO9" s="145"/>
      <c r="VIP9" s="145"/>
      <c r="VIQ9" s="145"/>
      <c r="VIR9" s="145"/>
      <c r="VIS9" s="145"/>
      <c r="VIT9" s="145"/>
      <c r="VIU9" s="145"/>
      <c r="VIV9" s="145"/>
      <c r="VIW9" s="145"/>
      <c r="VIX9" s="145"/>
      <c r="VIY9" s="145"/>
      <c r="VIZ9" s="145"/>
      <c r="VJA9" s="145"/>
      <c r="VJB9" s="145"/>
      <c r="VJC9" s="145"/>
      <c r="VJD9" s="145"/>
      <c r="VJE9" s="145"/>
      <c r="VJF9" s="145"/>
      <c r="VJG9" s="145"/>
      <c r="VJH9" s="145"/>
      <c r="VJI9" s="145"/>
      <c r="VJJ9" s="145"/>
      <c r="VJK9" s="145"/>
      <c r="VJL9" s="145"/>
      <c r="VJM9" s="145"/>
      <c r="VJN9" s="145"/>
      <c r="VJO9" s="145"/>
      <c r="VJP9" s="145"/>
      <c r="VJQ9" s="145"/>
      <c r="VJR9" s="145"/>
      <c r="VJS9" s="145"/>
      <c r="VJT9" s="145"/>
      <c r="VJU9" s="145"/>
      <c r="VJV9" s="145"/>
      <c r="VJW9" s="145"/>
      <c r="VJX9" s="145"/>
      <c r="VJY9" s="145"/>
      <c r="VJZ9" s="145"/>
      <c r="VKA9" s="145"/>
      <c r="VKB9" s="145"/>
      <c r="VKC9" s="145"/>
      <c r="VKD9" s="145"/>
      <c r="VKE9" s="145"/>
      <c r="VKF9" s="145"/>
      <c r="VKG9" s="145"/>
      <c r="VKH9" s="145"/>
      <c r="VKI9" s="145"/>
      <c r="VKJ9" s="145"/>
      <c r="VKK9" s="145"/>
      <c r="VKL9" s="145"/>
      <c r="VKM9" s="145"/>
      <c r="VKN9" s="145"/>
      <c r="VKO9" s="145"/>
      <c r="VKP9" s="145"/>
      <c r="VKQ9" s="145"/>
      <c r="VKR9" s="145"/>
      <c r="VKS9" s="145"/>
      <c r="VKT9" s="145"/>
      <c r="VKU9" s="145"/>
      <c r="VKV9" s="145"/>
      <c r="VKW9" s="145"/>
      <c r="VKX9" s="145"/>
      <c r="VKY9" s="145"/>
      <c r="VKZ9" s="145"/>
      <c r="VLA9" s="145"/>
      <c r="VLB9" s="145"/>
      <c r="VLC9" s="145"/>
      <c r="VLD9" s="145"/>
      <c r="VLE9" s="145"/>
      <c r="VLF9" s="145"/>
      <c r="VLG9" s="145"/>
      <c r="VLH9" s="145"/>
      <c r="VLI9" s="145"/>
      <c r="VLJ9" s="145"/>
      <c r="VLK9" s="145"/>
      <c r="VLL9" s="145"/>
      <c r="VLM9" s="145"/>
      <c r="VLN9" s="145"/>
      <c r="VLO9" s="145"/>
      <c r="VLP9" s="145"/>
      <c r="VLQ9" s="145"/>
      <c r="VLR9" s="145"/>
      <c r="VLS9" s="145"/>
      <c r="VLT9" s="145"/>
      <c r="VLU9" s="145"/>
      <c r="VLV9" s="145"/>
      <c r="VLW9" s="145"/>
      <c r="VLX9" s="145"/>
      <c r="VLY9" s="145"/>
      <c r="VLZ9" s="145"/>
      <c r="VMA9" s="145"/>
      <c r="VMB9" s="145"/>
      <c r="VMC9" s="145"/>
      <c r="VMD9" s="145"/>
      <c r="VME9" s="145"/>
      <c r="VMF9" s="145"/>
      <c r="VMG9" s="145"/>
      <c r="VMH9" s="145"/>
      <c r="VMI9" s="145"/>
      <c r="VMJ9" s="145"/>
      <c r="VMK9" s="145"/>
      <c r="VML9" s="145"/>
      <c r="VMM9" s="145"/>
      <c r="VMN9" s="145"/>
      <c r="VMO9" s="145"/>
      <c r="VMP9" s="145"/>
      <c r="VMQ9" s="145"/>
      <c r="VMR9" s="145"/>
      <c r="VMS9" s="145"/>
      <c r="VMT9" s="145"/>
      <c r="VMU9" s="145"/>
      <c r="VMV9" s="145"/>
      <c r="VMW9" s="145"/>
      <c r="VMX9" s="145"/>
      <c r="VMY9" s="145"/>
      <c r="VMZ9" s="145"/>
      <c r="VNA9" s="145"/>
      <c r="VNB9" s="145"/>
      <c r="VNC9" s="145"/>
      <c r="VND9" s="145"/>
      <c r="VNE9" s="145"/>
      <c r="VNF9" s="145"/>
      <c r="VNG9" s="145"/>
      <c r="VNH9" s="145"/>
      <c r="VNI9" s="145"/>
      <c r="VNJ9" s="145"/>
      <c r="VNK9" s="145"/>
      <c r="VNL9" s="145"/>
      <c r="VNM9" s="145"/>
      <c r="VNN9" s="145"/>
      <c r="VNO9" s="145"/>
      <c r="VNP9" s="145"/>
      <c r="VNQ9" s="145"/>
      <c r="VNR9" s="145"/>
      <c r="VNS9" s="145"/>
      <c r="VNT9" s="145"/>
      <c r="VNU9" s="145"/>
      <c r="VNV9" s="145"/>
      <c r="VNW9" s="145"/>
      <c r="VNX9" s="145"/>
      <c r="VNY9" s="145"/>
      <c r="VNZ9" s="145"/>
      <c r="VOA9" s="145"/>
      <c r="VOB9" s="145"/>
      <c r="VOC9" s="145"/>
      <c r="VOD9" s="145"/>
      <c r="VOE9" s="145"/>
      <c r="VOF9" s="145"/>
      <c r="VOG9" s="145"/>
      <c r="VOH9" s="145"/>
      <c r="VOI9" s="145"/>
      <c r="VOJ9" s="145"/>
      <c r="VOK9" s="145"/>
      <c r="VOL9" s="145"/>
      <c r="VOM9" s="145"/>
      <c r="VON9" s="145"/>
      <c r="VOO9" s="145"/>
      <c r="VOP9" s="145"/>
      <c r="VOQ9" s="145"/>
      <c r="VOR9" s="145"/>
      <c r="VOS9" s="145"/>
      <c r="VOT9" s="145"/>
      <c r="VOU9" s="145"/>
      <c r="VOV9" s="145"/>
      <c r="VOW9" s="145"/>
      <c r="VOX9" s="145"/>
      <c r="VOY9" s="145"/>
      <c r="VOZ9" s="145"/>
      <c r="VPA9" s="145"/>
      <c r="VPB9" s="145"/>
      <c r="VPC9" s="145"/>
      <c r="VPD9" s="145"/>
      <c r="VPE9" s="145"/>
      <c r="VPF9" s="145"/>
      <c r="VPG9" s="145"/>
      <c r="VPH9" s="145"/>
      <c r="VPI9" s="145"/>
      <c r="VPJ9" s="145"/>
      <c r="VPK9" s="145"/>
      <c r="VPL9" s="145"/>
      <c r="VPM9" s="145"/>
      <c r="VPN9" s="145"/>
      <c r="VPO9" s="145"/>
      <c r="VPP9" s="145"/>
      <c r="VPQ9" s="145"/>
      <c r="VPR9" s="145"/>
      <c r="VPS9" s="145"/>
      <c r="VPT9" s="145"/>
      <c r="VPU9" s="145"/>
      <c r="VPV9" s="145"/>
      <c r="VPW9" s="145"/>
      <c r="VPX9" s="145"/>
      <c r="VPY9" s="145"/>
      <c r="VPZ9" s="145"/>
      <c r="VQA9" s="145"/>
      <c r="VQB9" s="145"/>
      <c r="VQC9" s="145"/>
      <c r="VQD9" s="145"/>
      <c r="VQE9" s="145"/>
      <c r="VQF9" s="145"/>
      <c r="VQG9" s="145"/>
      <c r="VQH9" s="145"/>
      <c r="VQI9" s="145"/>
      <c r="VQJ9" s="145"/>
      <c r="VQK9" s="145"/>
      <c r="VQL9" s="145"/>
      <c r="VQM9" s="145"/>
      <c r="VQN9" s="145"/>
      <c r="VQO9" s="145"/>
      <c r="VQP9" s="145"/>
      <c r="VQQ9" s="145"/>
      <c r="VQR9" s="145"/>
      <c r="VQS9" s="145"/>
      <c r="VQT9" s="145"/>
      <c r="VQU9" s="145"/>
      <c r="VQV9" s="145"/>
      <c r="VQW9" s="145"/>
      <c r="VQX9" s="145"/>
      <c r="VQY9" s="145"/>
      <c r="VQZ9" s="145"/>
      <c r="VRA9" s="145"/>
      <c r="VRB9" s="145"/>
      <c r="VRC9" s="145"/>
      <c r="VRD9" s="145"/>
      <c r="VRE9" s="145"/>
      <c r="VRF9" s="145"/>
      <c r="VRG9" s="145"/>
      <c r="VRH9" s="145"/>
      <c r="VRI9" s="145"/>
      <c r="VRJ9" s="145"/>
      <c r="VRK9" s="145"/>
      <c r="VRL9" s="145"/>
      <c r="VRM9" s="145"/>
      <c r="VRN9" s="145"/>
      <c r="VRO9" s="145"/>
      <c r="VRP9" s="145"/>
      <c r="VRQ9" s="145"/>
      <c r="VRR9" s="145"/>
      <c r="VRS9" s="145"/>
      <c r="VRT9" s="145"/>
      <c r="VRU9" s="145"/>
      <c r="VRV9" s="145"/>
      <c r="VRW9" s="145"/>
      <c r="VRX9" s="145"/>
      <c r="VRY9" s="145"/>
      <c r="VRZ9" s="145"/>
      <c r="VSA9" s="145"/>
      <c r="VSB9" s="145"/>
      <c r="VSC9" s="145"/>
      <c r="VSD9" s="145"/>
      <c r="VSE9" s="145"/>
      <c r="VSF9" s="145"/>
      <c r="VSG9" s="145"/>
      <c r="VSH9" s="145"/>
      <c r="VSI9" s="145"/>
      <c r="VSJ9" s="145"/>
      <c r="VSK9" s="145"/>
      <c r="VSL9" s="145"/>
      <c r="VSM9" s="145"/>
      <c r="VSN9" s="145"/>
      <c r="VSO9" s="145"/>
      <c r="VSP9" s="145"/>
      <c r="VSQ9" s="145"/>
      <c r="VSR9" s="145"/>
      <c r="VSS9" s="145"/>
      <c r="VST9" s="145"/>
      <c r="VSU9" s="145"/>
      <c r="VSV9" s="145"/>
      <c r="VSW9" s="145"/>
      <c r="VSX9" s="145"/>
      <c r="VSY9" s="145"/>
      <c r="VSZ9" s="145"/>
      <c r="VTA9" s="145"/>
      <c r="VTB9" s="145"/>
      <c r="VTC9" s="145"/>
      <c r="VTD9" s="145"/>
      <c r="VTE9" s="145"/>
      <c r="VTF9" s="145"/>
      <c r="VTG9" s="145"/>
      <c r="VTH9" s="145"/>
      <c r="VTI9" s="145"/>
      <c r="VTJ9" s="145"/>
      <c r="VTK9" s="145"/>
      <c r="VTL9" s="145"/>
      <c r="VTM9" s="145"/>
      <c r="VTN9" s="145"/>
      <c r="VTO9" s="145"/>
      <c r="VTP9" s="145"/>
      <c r="VTQ9" s="145"/>
      <c r="VTR9" s="145"/>
      <c r="VTS9" s="145"/>
      <c r="VTT9" s="145"/>
      <c r="VTU9" s="145"/>
      <c r="VTV9" s="145"/>
      <c r="VTW9" s="145"/>
      <c r="VTX9" s="145"/>
      <c r="VTY9" s="145"/>
      <c r="VTZ9" s="145"/>
      <c r="VUA9" s="145"/>
      <c r="VUB9" s="145"/>
      <c r="VUC9" s="145"/>
      <c r="VUD9" s="145"/>
      <c r="VUE9" s="145"/>
      <c r="VUF9" s="145"/>
      <c r="VUG9" s="145"/>
      <c r="VUH9" s="145"/>
      <c r="VUI9" s="145"/>
      <c r="VUJ9" s="145"/>
      <c r="VUK9" s="145"/>
      <c r="VUL9" s="145"/>
      <c r="VUM9" s="145"/>
      <c r="VUN9" s="145"/>
      <c r="VUO9" s="145"/>
      <c r="VUP9" s="145"/>
      <c r="VUQ9" s="145"/>
      <c r="VUR9" s="145"/>
      <c r="VUS9" s="145"/>
      <c r="VUT9" s="145"/>
      <c r="VUU9" s="145"/>
      <c r="VUV9" s="145"/>
      <c r="VUW9" s="145"/>
      <c r="VUX9" s="145"/>
      <c r="VUY9" s="145"/>
      <c r="VUZ9" s="145"/>
      <c r="VVA9" s="145"/>
      <c r="VVB9" s="145"/>
      <c r="VVC9" s="145"/>
      <c r="VVD9" s="145"/>
      <c r="VVE9" s="145"/>
      <c r="VVF9" s="145"/>
      <c r="VVG9" s="145"/>
      <c r="VVH9" s="145"/>
      <c r="VVI9" s="145"/>
      <c r="VVJ9" s="145"/>
      <c r="VVK9" s="145"/>
      <c r="VVL9" s="145"/>
      <c r="VVM9" s="145"/>
      <c r="VVN9" s="145"/>
      <c r="VVO9" s="145"/>
      <c r="VVP9" s="145"/>
      <c r="VVQ9" s="145"/>
      <c r="VVR9" s="145"/>
      <c r="VVS9" s="145"/>
      <c r="VVT9" s="145"/>
      <c r="VVU9" s="145"/>
      <c r="VVV9" s="145"/>
      <c r="VVW9" s="145"/>
      <c r="VVX9" s="145"/>
      <c r="VVY9" s="145"/>
      <c r="VVZ9" s="145"/>
      <c r="VWA9" s="145"/>
      <c r="VWB9" s="145"/>
      <c r="VWC9" s="145"/>
      <c r="VWD9" s="145"/>
      <c r="VWE9" s="145"/>
      <c r="VWF9" s="145"/>
      <c r="VWG9" s="145"/>
      <c r="VWH9" s="145"/>
      <c r="VWI9" s="145"/>
      <c r="VWJ9" s="145"/>
      <c r="VWK9" s="145"/>
      <c r="VWL9" s="145"/>
      <c r="VWM9" s="145"/>
      <c r="VWN9" s="145"/>
      <c r="VWO9" s="145"/>
      <c r="VWP9" s="145"/>
      <c r="VWQ9" s="145"/>
      <c r="VWR9" s="145"/>
      <c r="VWS9" s="145"/>
      <c r="VWT9" s="145"/>
      <c r="VWU9" s="145"/>
      <c r="VWV9" s="145"/>
      <c r="VWW9" s="145"/>
      <c r="VWX9" s="145"/>
      <c r="VWY9" s="145"/>
      <c r="VWZ9" s="145"/>
      <c r="VXA9" s="145"/>
      <c r="VXB9" s="145"/>
      <c r="VXC9" s="145"/>
      <c r="VXD9" s="145"/>
      <c r="VXE9" s="145"/>
      <c r="VXF9" s="145"/>
      <c r="VXG9" s="145"/>
      <c r="VXH9" s="145"/>
      <c r="VXI9" s="145"/>
      <c r="VXJ9" s="145"/>
      <c r="VXK9" s="145"/>
      <c r="VXL9" s="145"/>
      <c r="VXM9" s="145"/>
      <c r="VXN9" s="145"/>
      <c r="VXO9" s="145"/>
      <c r="VXP9" s="145"/>
      <c r="VXQ9" s="145"/>
      <c r="VXR9" s="145"/>
      <c r="VXS9" s="145"/>
      <c r="VXT9" s="145"/>
      <c r="VXU9" s="145"/>
      <c r="VXV9" s="145"/>
      <c r="VXW9" s="145"/>
      <c r="VXX9" s="145"/>
      <c r="VXY9" s="145"/>
      <c r="VXZ9" s="145"/>
      <c r="VYA9" s="145"/>
      <c r="VYB9" s="145"/>
      <c r="VYC9" s="145"/>
      <c r="VYD9" s="145"/>
      <c r="VYE9" s="145"/>
      <c r="VYF9" s="145"/>
      <c r="VYG9" s="145"/>
      <c r="VYH9" s="145"/>
      <c r="VYI9" s="145"/>
      <c r="VYJ9" s="145"/>
      <c r="VYK9" s="145"/>
      <c r="VYL9" s="145"/>
      <c r="VYM9" s="145"/>
      <c r="VYN9" s="145"/>
      <c r="VYO9" s="145"/>
      <c r="VYP9" s="145"/>
      <c r="VYQ9" s="145"/>
      <c r="VYR9" s="145"/>
      <c r="VYS9" s="145"/>
      <c r="VYT9" s="145"/>
      <c r="VYU9" s="145"/>
      <c r="VYV9" s="145"/>
      <c r="VYW9" s="145"/>
      <c r="VYX9" s="145"/>
      <c r="VYY9" s="145"/>
      <c r="VYZ9" s="145"/>
      <c r="VZA9" s="145"/>
      <c r="VZB9" s="145"/>
      <c r="VZC9" s="145"/>
      <c r="VZD9" s="145"/>
      <c r="VZE9" s="145"/>
      <c r="VZF9" s="145"/>
      <c r="VZG9" s="145"/>
      <c r="VZH9" s="145"/>
      <c r="VZI9" s="145"/>
      <c r="VZJ9" s="145"/>
      <c r="VZK9" s="145"/>
      <c r="VZL9" s="145"/>
      <c r="VZM9" s="145"/>
      <c r="VZN9" s="145"/>
      <c r="VZO9" s="145"/>
      <c r="VZP9" s="145"/>
      <c r="VZQ9" s="145"/>
      <c r="VZR9" s="145"/>
      <c r="VZS9" s="145"/>
      <c r="VZT9" s="145"/>
      <c r="VZU9" s="145"/>
      <c r="VZV9" s="145"/>
      <c r="VZW9" s="145"/>
      <c r="VZX9" s="145"/>
      <c r="VZY9" s="145"/>
      <c r="VZZ9" s="145"/>
      <c r="WAA9" s="145"/>
      <c r="WAB9" s="145"/>
      <c r="WAC9" s="145"/>
      <c r="WAD9" s="145"/>
      <c r="WAE9" s="145"/>
      <c r="WAF9" s="145"/>
      <c r="WAG9" s="145"/>
      <c r="WAH9" s="145"/>
      <c r="WAI9" s="145"/>
      <c r="WAJ9" s="145"/>
      <c r="WAK9" s="145"/>
      <c r="WAL9" s="145"/>
      <c r="WAM9" s="145"/>
      <c r="WAN9" s="145"/>
      <c r="WAO9" s="145"/>
      <c r="WAP9" s="145"/>
      <c r="WAQ9" s="145"/>
      <c r="WAR9" s="145"/>
      <c r="WAS9" s="145"/>
      <c r="WAT9" s="145"/>
      <c r="WAU9" s="145"/>
      <c r="WAV9" s="145"/>
      <c r="WAW9" s="145"/>
      <c r="WAX9" s="145"/>
      <c r="WAY9" s="145"/>
      <c r="WAZ9" s="145"/>
      <c r="WBA9" s="145"/>
      <c r="WBB9" s="145"/>
      <c r="WBC9" s="145"/>
      <c r="WBD9" s="145"/>
      <c r="WBE9" s="145"/>
      <c r="WBF9" s="145"/>
      <c r="WBG9" s="145"/>
      <c r="WBH9" s="145"/>
      <c r="WBI9" s="145"/>
      <c r="WBJ9" s="145"/>
      <c r="WBK9" s="145"/>
      <c r="WBL9" s="145"/>
      <c r="WBM9" s="145"/>
      <c r="WBN9" s="145"/>
      <c r="WBO9" s="145"/>
      <c r="WBP9" s="145"/>
      <c r="WBQ9" s="145"/>
      <c r="WBR9" s="145"/>
      <c r="WBS9" s="145"/>
      <c r="WBT9" s="145"/>
      <c r="WBU9" s="145"/>
      <c r="WBV9" s="145"/>
      <c r="WBW9" s="145"/>
      <c r="WBX9" s="145"/>
      <c r="WBY9" s="145"/>
      <c r="WBZ9" s="145"/>
      <c r="WCA9" s="145"/>
      <c r="WCB9" s="145"/>
      <c r="WCC9" s="145"/>
      <c r="WCD9" s="145"/>
      <c r="WCE9" s="145"/>
      <c r="WCF9" s="145"/>
      <c r="WCG9" s="145"/>
      <c r="WCH9" s="145"/>
      <c r="WCI9" s="145"/>
      <c r="WCJ9" s="145"/>
      <c r="WCK9" s="145"/>
      <c r="WCL9" s="145"/>
      <c r="WCM9" s="145"/>
      <c r="WCN9" s="145"/>
      <c r="WCO9" s="145"/>
      <c r="WCP9" s="145"/>
      <c r="WCQ9" s="145"/>
      <c r="WCR9" s="145"/>
      <c r="WCS9" s="145"/>
      <c r="WCT9" s="145"/>
      <c r="WCU9" s="145"/>
      <c r="WCV9" s="145"/>
      <c r="WCW9" s="145"/>
      <c r="WCX9" s="145"/>
      <c r="WCY9" s="145"/>
      <c r="WCZ9" s="145"/>
      <c r="WDA9" s="145"/>
      <c r="WDB9" s="145"/>
      <c r="WDC9" s="145"/>
      <c r="WDD9" s="145"/>
      <c r="WDE9" s="145"/>
      <c r="WDF9" s="145"/>
      <c r="WDG9" s="145"/>
      <c r="WDH9" s="145"/>
      <c r="WDI9" s="145"/>
      <c r="WDJ9" s="145"/>
      <c r="WDK9" s="145"/>
      <c r="WDL9" s="145"/>
      <c r="WDM9" s="145"/>
      <c r="WDN9" s="145"/>
      <c r="WDO9" s="145"/>
      <c r="WDP9" s="145"/>
      <c r="WDQ9" s="145"/>
      <c r="WDR9" s="145"/>
      <c r="WDS9" s="145"/>
      <c r="WDT9" s="145"/>
      <c r="WDU9" s="145"/>
      <c r="WDV9" s="145"/>
      <c r="WDW9" s="145"/>
      <c r="WDX9" s="145"/>
      <c r="WDY9" s="145"/>
      <c r="WDZ9" s="145"/>
      <c r="WEA9" s="145"/>
      <c r="WEB9" s="145"/>
      <c r="WEC9" s="145"/>
      <c r="WED9" s="145"/>
      <c r="WEE9" s="145"/>
      <c r="WEF9" s="145"/>
      <c r="WEG9" s="145"/>
      <c r="WEH9" s="145"/>
      <c r="WEI9" s="145"/>
      <c r="WEJ9" s="145"/>
      <c r="WEK9" s="145"/>
      <c r="WEL9" s="145"/>
      <c r="WEM9" s="145"/>
      <c r="WEN9" s="145"/>
      <c r="WEO9" s="145"/>
      <c r="WEP9" s="145"/>
      <c r="WEQ9" s="145"/>
      <c r="WER9" s="145"/>
      <c r="WES9" s="145"/>
      <c r="WET9" s="145"/>
      <c r="WEU9" s="145"/>
      <c r="WEV9" s="145"/>
      <c r="WEW9" s="145"/>
      <c r="WEX9" s="145"/>
      <c r="WEY9" s="145"/>
      <c r="WEZ9" s="145"/>
      <c r="WFA9" s="145"/>
      <c r="WFB9" s="145"/>
      <c r="WFC9" s="145"/>
      <c r="WFD9" s="145"/>
      <c r="WFE9" s="145"/>
      <c r="WFF9" s="145"/>
      <c r="WFG9" s="145"/>
      <c r="WFH9" s="145"/>
      <c r="WFI9" s="145"/>
      <c r="WFJ9" s="145"/>
      <c r="WFK9" s="145"/>
      <c r="WFL9" s="145"/>
      <c r="WFM9" s="145"/>
      <c r="WFN9" s="145"/>
      <c r="WFO9" s="145"/>
      <c r="WFP9" s="145"/>
      <c r="WFQ9" s="145"/>
      <c r="WFR9" s="145"/>
      <c r="WFS9" s="145"/>
      <c r="WFT9" s="145"/>
      <c r="WFU9" s="145"/>
      <c r="WFV9" s="145"/>
      <c r="WFW9" s="145"/>
      <c r="WFX9" s="145"/>
      <c r="WFY9" s="145"/>
      <c r="WFZ9" s="145"/>
      <c r="WGA9" s="145"/>
      <c r="WGB9" s="145"/>
      <c r="WGC9" s="145"/>
      <c r="WGD9" s="145"/>
      <c r="WGE9" s="145"/>
      <c r="WGF9" s="145"/>
      <c r="WGG9" s="145"/>
      <c r="WGH9" s="145"/>
      <c r="WGI9" s="145"/>
      <c r="WGJ9" s="145"/>
      <c r="WGK9" s="145"/>
      <c r="WGL9" s="145"/>
      <c r="WGM9" s="145"/>
      <c r="WGN9" s="145"/>
      <c r="WGO9" s="145"/>
      <c r="WGP9" s="145"/>
      <c r="WGQ9" s="145"/>
      <c r="WGR9" s="145"/>
      <c r="WGS9" s="145"/>
      <c r="WGT9" s="145"/>
      <c r="WGU9" s="145"/>
      <c r="WGV9" s="145"/>
      <c r="WGW9" s="145"/>
      <c r="WGX9" s="145"/>
      <c r="WGY9" s="145"/>
      <c r="WGZ9" s="145"/>
      <c r="WHA9" s="145"/>
      <c r="WHB9" s="145"/>
      <c r="WHC9" s="145"/>
      <c r="WHD9" s="145"/>
      <c r="WHE9" s="145"/>
      <c r="WHF9" s="145"/>
      <c r="WHG9" s="145"/>
      <c r="WHH9" s="145"/>
      <c r="WHI9" s="145"/>
      <c r="WHJ9" s="145"/>
      <c r="WHK9" s="145"/>
      <c r="WHL9" s="145"/>
      <c r="WHM9" s="145"/>
      <c r="WHN9" s="145"/>
      <c r="WHO9" s="145"/>
      <c r="WHP9" s="145"/>
      <c r="WHQ9" s="145"/>
      <c r="WHR9" s="145"/>
      <c r="WHS9" s="145"/>
      <c r="WHT9" s="145"/>
      <c r="WHU9" s="145"/>
      <c r="WHV9" s="145"/>
      <c r="WHW9" s="145"/>
      <c r="WHX9" s="145"/>
      <c r="WHY9" s="145"/>
      <c r="WHZ9" s="145"/>
      <c r="WIA9" s="145"/>
      <c r="WIB9" s="145"/>
      <c r="WIC9" s="145"/>
      <c r="WID9" s="145"/>
      <c r="WIE9" s="145"/>
      <c r="WIF9" s="145"/>
      <c r="WIG9" s="145"/>
      <c r="WIH9" s="145"/>
      <c r="WII9" s="145"/>
      <c r="WIJ9" s="145"/>
      <c r="WIK9" s="145"/>
      <c r="WIL9" s="145"/>
      <c r="WIM9" s="145"/>
      <c r="WIN9" s="145"/>
      <c r="WIO9" s="145"/>
      <c r="WIP9" s="145"/>
      <c r="WIQ9" s="145"/>
      <c r="WIR9" s="145"/>
      <c r="WIS9" s="145"/>
      <c r="WIT9" s="145"/>
      <c r="WIU9" s="145"/>
      <c r="WIV9" s="145"/>
      <c r="WIW9" s="145"/>
      <c r="WIX9" s="145"/>
      <c r="WIY9" s="145"/>
      <c r="WIZ9" s="145"/>
      <c r="WJA9" s="145"/>
      <c r="WJB9" s="145"/>
      <c r="WJC9" s="145"/>
      <c r="WJD9" s="145"/>
      <c r="WJE9" s="145"/>
      <c r="WJF9" s="145"/>
      <c r="WJG9" s="145"/>
      <c r="WJH9" s="145"/>
      <c r="WJI9" s="145"/>
      <c r="WJJ9" s="145"/>
      <c r="WJK9" s="145"/>
      <c r="WJL9" s="145"/>
      <c r="WJM9" s="145"/>
      <c r="WJN9" s="145"/>
      <c r="WJO9" s="145"/>
      <c r="WJP9" s="145"/>
      <c r="WJQ9" s="145"/>
      <c r="WJR9" s="145"/>
      <c r="WJS9" s="145"/>
      <c r="WJT9" s="145"/>
      <c r="WJU9" s="145"/>
      <c r="WJV9" s="145"/>
      <c r="WJW9" s="145"/>
      <c r="WJX9" s="145"/>
      <c r="WJY9" s="145"/>
      <c r="WJZ9" s="145"/>
      <c r="WKA9" s="145"/>
      <c r="WKB9" s="145"/>
      <c r="WKC9" s="145"/>
      <c r="WKD9" s="145"/>
      <c r="WKE9" s="145"/>
      <c r="WKF9" s="145"/>
      <c r="WKG9" s="145"/>
      <c r="WKH9" s="145"/>
      <c r="WKI9" s="145"/>
      <c r="WKJ9" s="145"/>
      <c r="WKK9" s="145"/>
      <c r="WKL9" s="145"/>
      <c r="WKM9" s="145"/>
      <c r="WKN9" s="145"/>
      <c r="WKO9" s="145"/>
      <c r="WKP9" s="145"/>
      <c r="WKQ9" s="145"/>
      <c r="WKR9" s="145"/>
      <c r="WKS9" s="145"/>
      <c r="WKT9" s="145"/>
      <c r="WKU9" s="145"/>
      <c r="WKV9" s="145"/>
      <c r="WKW9" s="145"/>
      <c r="WKX9" s="145"/>
      <c r="WKY9" s="145"/>
      <c r="WKZ9" s="145"/>
      <c r="WLA9" s="145"/>
      <c r="WLB9" s="145"/>
      <c r="WLC9" s="145"/>
      <c r="WLD9" s="145"/>
      <c r="WLE9" s="145"/>
      <c r="WLF9" s="145"/>
      <c r="WLG9" s="145"/>
      <c r="WLH9" s="145"/>
      <c r="WLI9" s="145"/>
      <c r="WLJ9" s="145"/>
      <c r="WLK9" s="145"/>
      <c r="WLL9" s="145"/>
      <c r="WLM9" s="145"/>
      <c r="WLN9" s="145"/>
      <c r="WLO9" s="145"/>
      <c r="WLP9" s="145"/>
      <c r="WLQ9" s="145"/>
      <c r="WLR9" s="145"/>
      <c r="WLS9" s="145"/>
      <c r="WLT9" s="145"/>
      <c r="WLU9" s="145"/>
      <c r="WLV9" s="145"/>
      <c r="WLW9" s="145"/>
      <c r="WLX9" s="145"/>
      <c r="WLY9" s="145"/>
      <c r="WLZ9" s="145"/>
      <c r="WMA9" s="145"/>
      <c r="WMB9" s="145"/>
      <c r="WMC9" s="145"/>
      <c r="WMD9" s="145"/>
      <c r="WME9" s="145"/>
      <c r="WMF9" s="145"/>
      <c r="WMG9" s="145"/>
      <c r="WMH9" s="145"/>
      <c r="WMI9" s="145"/>
      <c r="WMJ9" s="145"/>
      <c r="WMK9" s="145"/>
      <c r="WML9" s="145"/>
      <c r="WMM9" s="145"/>
      <c r="WMN9" s="145"/>
      <c r="WMO9" s="145"/>
      <c r="WMP9" s="145"/>
      <c r="WMQ9" s="145"/>
      <c r="WMR9" s="145"/>
      <c r="WMS9" s="145"/>
      <c r="WMT9" s="145"/>
      <c r="WMU9" s="145"/>
      <c r="WMV9" s="145"/>
      <c r="WMW9" s="145"/>
      <c r="WMX9" s="145"/>
      <c r="WMY9" s="145"/>
      <c r="WMZ9" s="145"/>
      <c r="WNA9" s="145"/>
      <c r="WNB9" s="145"/>
      <c r="WNC9" s="145"/>
      <c r="WND9" s="145"/>
      <c r="WNE9" s="145"/>
      <c r="WNF9" s="145"/>
      <c r="WNG9" s="145"/>
      <c r="WNH9" s="145"/>
      <c r="WNI9" s="145"/>
      <c r="WNJ9" s="145"/>
      <c r="WNK9" s="145"/>
      <c r="WNL9" s="145"/>
      <c r="WNM9" s="145"/>
      <c r="WNN9" s="145"/>
      <c r="WNO9" s="145"/>
      <c r="WNP9" s="145"/>
      <c r="WNQ9" s="145"/>
      <c r="WNR9" s="145"/>
      <c r="WNS9" s="145"/>
      <c r="WNT9" s="145"/>
      <c r="WNU9" s="145"/>
      <c r="WNV9" s="145"/>
      <c r="WNW9" s="145"/>
      <c r="WNX9" s="145"/>
      <c r="WNY9" s="145"/>
      <c r="WNZ9" s="145"/>
      <c r="WOA9" s="145"/>
      <c r="WOB9" s="145"/>
      <c r="WOC9" s="145"/>
      <c r="WOD9" s="145"/>
      <c r="WOE9" s="145"/>
      <c r="WOF9" s="145"/>
      <c r="WOG9" s="145"/>
      <c r="WOH9" s="145"/>
      <c r="WOI9" s="145"/>
      <c r="WOJ9" s="145"/>
      <c r="WOK9" s="145"/>
      <c r="WOL9" s="145"/>
      <c r="WOM9" s="145"/>
      <c r="WON9" s="145"/>
      <c r="WOO9" s="145"/>
      <c r="WOP9" s="145"/>
      <c r="WOQ9" s="145"/>
      <c r="WOR9" s="145"/>
      <c r="WOS9" s="145"/>
      <c r="WOT9" s="145"/>
      <c r="WOU9" s="145"/>
      <c r="WOV9" s="145"/>
      <c r="WOW9" s="145"/>
      <c r="WOX9" s="145"/>
      <c r="WOY9" s="145"/>
      <c r="WOZ9" s="145"/>
      <c r="WPA9" s="145"/>
      <c r="WPB9" s="145"/>
      <c r="WPC9" s="145"/>
      <c r="WPD9" s="145"/>
      <c r="WPE9" s="145"/>
      <c r="WPF9" s="145"/>
      <c r="WPG9" s="145"/>
      <c r="WPH9" s="145"/>
      <c r="WPI9" s="145"/>
      <c r="WPJ9" s="145"/>
      <c r="WPK9" s="145"/>
      <c r="WPL9" s="145"/>
      <c r="WPM9" s="145"/>
      <c r="WPN9" s="145"/>
      <c r="WPO9" s="145"/>
      <c r="WPP9" s="145"/>
      <c r="WPQ9" s="145"/>
      <c r="WPR9" s="145"/>
      <c r="WPS9" s="145"/>
      <c r="WPT9" s="145"/>
      <c r="WPU9" s="145"/>
      <c r="WPV9" s="145"/>
      <c r="WPW9" s="145"/>
      <c r="WPX9" s="145"/>
      <c r="WPY9" s="145"/>
      <c r="WPZ9" s="145"/>
      <c r="WQA9" s="145"/>
      <c r="WQB9" s="145"/>
      <c r="WQC9" s="145"/>
      <c r="WQD9" s="145"/>
      <c r="WQE9" s="145"/>
      <c r="WQF9" s="145"/>
      <c r="WQG9" s="145"/>
      <c r="WQH9" s="145"/>
      <c r="WQI9" s="145"/>
      <c r="WQJ9" s="145"/>
      <c r="WQK9" s="145"/>
      <c r="WQL9" s="145"/>
      <c r="WQM9" s="145"/>
      <c r="WQN9" s="145"/>
      <c r="WQO9" s="145"/>
      <c r="WQP9" s="145"/>
      <c r="WQQ9" s="145"/>
      <c r="WQR9" s="145"/>
      <c r="WQS9" s="145"/>
      <c r="WQT9" s="145"/>
      <c r="WQU9" s="145"/>
      <c r="WQV9" s="145"/>
      <c r="WQW9" s="145"/>
      <c r="WQX9" s="145"/>
      <c r="WQY9" s="145"/>
      <c r="WQZ9" s="145"/>
      <c r="WRA9" s="145"/>
      <c r="WRB9" s="145"/>
      <c r="WRC9" s="145"/>
      <c r="WRD9" s="145"/>
      <c r="WRE9" s="145"/>
      <c r="WRF9" s="145"/>
      <c r="WRG9" s="145"/>
      <c r="WRH9" s="145"/>
      <c r="WRI9" s="145"/>
      <c r="WRJ9" s="145"/>
      <c r="WRK9" s="145"/>
      <c r="WRL9" s="145"/>
      <c r="WRM9" s="145"/>
      <c r="WRN9" s="145"/>
      <c r="WRO9" s="145"/>
      <c r="WRP9" s="145"/>
      <c r="WRQ9" s="145"/>
      <c r="WRR9" s="145"/>
      <c r="WRS9" s="145"/>
      <c r="WRT9" s="145"/>
      <c r="WRU9" s="145"/>
      <c r="WRV9" s="145"/>
      <c r="WRW9" s="145"/>
      <c r="WRX9" s="145"/>
      <c r="WRY9" s="145"/>
      <c r="WRZ9" s="145"/>
      <c r="WSA9" s="145"/>
      <c r="WSB9" s="145"/>
      <c r="WSC9" s="145"/>
      <c r="WSD9" s="145"/>
      <c r="WSE9" s="145"/>
      <c r="WSF9" s="145"/>
      <c r="WSG9" s="145"/>
      <c r="WSH9" s="145"/>
      <c r="WSI9" s="145"/>
      <c r="WSJ9" s="145"/>
      <c r="WSK9" s="145"/>
      <c r="WSL9" s="145"/>
      <c r="WSM9" s="145"/>
      <c r="WSN9" s="145"/>
      <c r="WSO9" s="145"/>
      <c r="WSP9" s="145"/>
      <c r="WSQ9" s="145"/>
      <c r="WSR9" s="145"/>
      <c r="WSS9" s="145"/>
      <c r="WST9" s="145"/>
      <c r="WSU9" s="145"/>
      <c r="WSV9" s="145"/>
      <c r="WSW9" s="145"/>
      <c r="WSX9" s="145"/>
      <c r="WSY9" s="145"/>
      <c r="WSZ9" s="145"/>
      <c r="WTA9" s="145"/>
      <c r="WTB9" s="145"/>
      <c r="WTC9" s="145"/>
      <c r="WTD9" s="145"/>
      <c r="WTE9" s="145"/>
      <c r="WTF9" s="145"/>
      <c r="WTG9" s="145"/>
      <c r="WTH9" s="145"/>
      <c r="WTI9" s="145"/>
      <c r="WTJ9" s="145"/>
      <c r="WTK9" s="145"/>
      <c r="WTL9" s="145"/>
      <c r="WTM9" s="145"/>
      <c r="WTN9" s="145"/>
      <c r="WTO9" s="145"/>
      <c r="WTP9" s="145"/>
      <c r="WTQ9" s="145"/>
      <c r="WTR9" s="145"/>
      <c r="WTS9" s="145"/>
      <c r="WTT9" s="145"/>
      <c r="WTU9" s="145"/>
      <c r="WTV9" s="145"/>
      <c r="WTW9" s="145"/>
      <c r="WTX9" s="145"/>
      <c r="WTY9" s="145"/>
      <c r="WTZ9" s="145"/>
      <c r="WUA9" s="145"/>
      <c r="WUB9" s="145"/>
      <c r="WUC9" s="145"/>
      <c r="WUD9" s="145"/>
      <c r="WUE9" s="145"/>
      <c r="WUF9" s="145"/>
      <c r="WUG9" s="145"/>
      <c r="WUH9" s="145"/>
      <c r="WUI9" s="145"/>
      <c r="WUJ9" s="145"/>
      <c r="WUK9" s="145"/>
      <c r="WUL9" s="145"/>
      <c r="WUM9" s="145"/>
      <c r="WUN9" s="145"/>
      <c r="WUO9" s="145"/>
      <c r="WUP9" s="145"/>
      <c r="WUQ9" s="145"/>
      <c r="WUR9" s="145"/>
      <c r="WUS9" s="145"/>
      <c r="WUT9" s="145"/>
      <c r="WUU9" s="145"/>
      <c r="WUV9" s="145"/>
      <c r="WUW9" s="145"/>
      <c r="WUX9" s="145"/>
      <c r="WUY9" s="145"/>
      <c r="WUZ9" s="145"/>
      <c r="WVA9" s="145"/>
      <c r="WVB9" s="145"/>
      <c r="WVC9" s="145"/>
      <c r="WVD9" s="145"/>
      <c r="WVE9" s="145"/>
      <c r="WVF9" s="145"/>
      <c r="WVG9" s="145"/>
      <c r="WVH9" s="145"/>
      <c r="WVI9" s="145"/>
      <c r="WVJ9" s="145"/>
      <c r="WVK9" s="145"/>
      <c r="WVL9" s="145"/>
      <c r="WVM9" s="145"/>
      <c r="WVN9" s="145"/>
      <c r="WVO9" s="145"/>
      <c r="WVP9" s="145"/>
      <c r="WVQ9" s="145"/>
      <c r="WVR9" s="145"/>
      <c r="WVS9" s="145"/>
      <c r="WVT9" s="145"/>
      <c r="WVU9" s="145"/>
      <c r="WVV9" s="145"/>
      <c r="WVW9" s="145"/>
      <c r="WVX9" s="145"/>
      <c r="WVY9" s="145"/>
      <c r="WVZ9" s="145"/>
      <c r="WWA9" s="145"/>
      <c r="WWB9" s="145"/>
      <c r="WWC9" s="145"/>
      <c r="WWD9" s="145"/>
      <c r="WWE9" s="145"/>
      <c r="WWF9" s="145"/>
      <c r="WWG9" s="145"/>
      <c r="WWH9" s="145"/>
      <c r="WWI9" s="145"/>
      <c r="WWJ9" s="145"/>
      <c r="WWK9" s="145"/>
      <c r="WWL9" s="145"/>
      <c r="WWM9" s="145"/>
      <c r="WWN9" s="145"/>
      <c r="WWO9" s="145"/>
    </row>
    <row r="10" spans="1:16161" s="171" customFormat="1" ht="45.75" customHeight="1">
      <c r="A10" s="165">
        <v>4</v>
      </c>
      <c r="B10" s="545" t="s">
        <v>197</v>
      </c>
      <c r="C10" s="546" t="s">
        <v>399</v>
      </c>
      <c r="D10" s="547"/>
      <c r="E10" s="547">
        <v>59</v>
      </c>
      <c r="F10" s="548" t="s">
        <v>400</v>
      </c>
      <c r="G10" s="547" t="s">
        <v>172</v>
      </c>
      <c r="H10" s="558">
        <v>3525500</v>
      </c>
      <c r="I10" s="539" t="s">
        <v>200</v>
      </c>
      <c r="J10" s="166">
        <f t="shared" si="0"/>
        <v>475942.5</v>
      </c>
      <c r="K10" s="323" t="s">
        <v>204</v>
      </c>
      <c r="L10" s="166">
        <f t="shared" si="1"/>
        <v>105765</v>
      </c>
      <c r="M10" s="323" t="s">
        <v>56</v>
      </c>
      <c r="N10" s="166">
        <f t="shared" si="2"/>
        <v>0</v>
      </c>
      <c r="O10" s="323" t="s">
        <v>56</v>
      </c>
      <c r="P10" s="166">
        <f t="shared" si="3"/>
        <v>0</v>
      </c>
      <c r="Q10" s="167">
        <f t="shared" si="4"/>
        <v>17627.5</v>
      </c>
      <c r="R10" s="167">
        <f t="shared" si="5"/>
        <v>599335</v>
      </c>
      <c r="S10" s="172"/>
      <c r="T10" s="172"/>
      <c r="U10" s="172"/>
      <c r="V10" s="172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145"/>
      <c r="DV10" s="145"/>
      <c r="DW10" s="145"/>
      <c r="DX10" s="145"/>
      <c r="DY10" s="145"/>
      <c r="DZ10" s="145"/>
      <c r="EA10" s="145"/>
      <c r="EB10" s="145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45"/>
      <c r="EX10" s="145"/>
      <c r="EY10" s="145"/>
      <c r="EZ10" s="145"/>
      <c r="FA10" s="145"/>
      <c r="FB10" s="145"/>
      <c r="FC10" s="145"/>
      <c r="FD10" s="145"/>
      <c r="FE10" s="145"/>
      <c r="FF10" s="145"/>
      <c r="FG10" s="145"/>
      <c r="FH10" s="145"/>
      <c r="FI10" s="145"/>
      <c r="FJ10" s="145"/>
      <c r="FK10" s="145"/>
      <c r="FL10" s="145"/>
      <c r="FM10" s="145"/>
      <c r="FN10" s="145"/>
      <c r="FO10" s="145"/>
      <c r="FP10" s="145"/>
      <c r="FQ10" s="145"/>
      <c r="FR10" s="145"/>
      <c r="FS10" s="145"/>
      <c r="FT10" s="145"/>
      <c r="FU10" s="145"/>
      <c r="FV10" s="145"/>
      <c r="FW10" s="145"/>
      <c r="FX10" s="145"/>
      <c r="FY10" s="145"/>
      <c r="FZ10" s="145"/>
      <c r="GA10" s="145"/>
      <c r="GB10" s="145"/>
      <c r="GC10" s="145"/>
      <c r="GD10" s="145"/>
      <c r="GE10" s="145"/>
      <c r="GF10" s="145"/>
      <c r="GG10" s="145"/>
      <c r="GH10" s="145"/>
      <c r="GI10" s="145"/>
      <c r="GJ10" s="145"/>
      <c r="GK10" s="145"/>
      <c r="GL10" s="145"/>
      <c r="GM10" s="145"/>
      <c r="GN10" s="145"/>
      <c r="GO10" s="145"/>
      <c r="GP10" s="145"/>
      <c r="GQ10" s="145"/>
      <c r="GR10" s="145"/>
      <c r="GS10" s="145"/>
      <c r="GT10" s="145"/>
      <c r="GU10" s="145"/>
      <c r="GV10" s="145"/>
      <c r="GW10" s="145"/>
      <c r="GX10" s="145"/>
      <c r="GY10" s="145"/>
      <c r="GZ10" s="145"/>
      <c r="HA10" s="145"/>
      <c r="HB10" s="145"/>
      <c r="HC10" s="145"/>
      <c r="HD10" s="145"/>
      <c r="HE10" s="145"/>
      <c r="HF10" s="145"/>
      <c r="HG10" s="145"/>
      <c r="HH10" s="145"/>
      <c r="HI10" s="145"/>
      <c r="HJ10" s="145"/>
      <c r="HK10" s="145"/>
      <c r="HL10" s="145"/>
      <c r="HM10" s="145"/>
      <c r="HN10" s="145"/>
      <c r="HO10" s="145"/>
      <c r="HP10" s="145"/>
      <c r="HQ10" s="145"/>
      <c r="HR10" s="145"/>
      <c r="HS10" s="145"/>
      <c r="HT10" s="145"/>
      <c r="HU10" s="145"/>
      <c r="HV10" s="145"/>
      <c r="HW10" s="145"/>
      <c r="HX10" s="145"/>
      <c r="HY10" s="145"/>
      <c r="HZ10" s="145"/>
      <c r="IA10" s="145"/>
      <c r="IB10" s="145"/>
      <c r="IC10" s="145"/>
      <c r="ID10" s="145"/>
      <c r="IE10" s="145"/>
      <c r="IF10" s="145"/>
      <c r="IG10" s="145"/>
      <c r="IH10" s="145"/>
      <c r="II10" s="145"/>
      <c r="IJ10" s="145"/>
      <c r="IK10" s="145"/>
      <c r="IL10" s="145"/>
      <c r="IM10" s="145"/>
      <c r="IN10" s="145"/>
      <c r="IO10" s="145"/>
      <c r="IP10" s="145"/>
      <c r="IQ10" s="145"/>
      <c r="IR10" s="145"/>
      <c r="IS10" s="145"/>
      <c r="IT10" s="145"/>
      <c r="IU10" s="145"/>
      <c r="IV10" s="145"/>
      <c r="IW10" s="145"/>
      <c r="IX10" s="145"/>
      <c r="IY10" s="145"/>
      <c r="IZ10" s="145"/>
      <c r="JA10" s="145"/>
      <c r="JB10" s="145"/>
      <c r="JC10" s="145"/>
      <c r="JD10" s="145"/>
      <c r="JE10" s="145"/>
      <c r="JF10" s="145"/>
      <c r="JG10" s="145"/>
      <c r="JH10" s="145"/>
      <c r="JI10" s="145"/>
      <c r="JJ10" s="145"/>
      <c r="JK10" s="145"/>
      <c r="JL10" s="145"/>
      <c r="JM10" s="145"/>
      <c r="JN10" s="145"/>
      <c r="JO10" s="145"/>
      <c r="JP10" s="145"/>
      <c r="JQ10" s="145"/>
      <c r="JR10" s="145"/>
      <c r="JS10" s="145"/>
      <c r="JT10" s="145"/>
      <c r="JU10" s="145"/>
      <c r="JV10" s="145"/>
      <c r="JW10" s="145"/>
      <c r="JX10" s="145"/>
      <c r="JY10" s="145"/>
      <c r="JZ10" s="145"/>
      <c r="KA10" s="145"/>
      <c r="KB10" s="145"/>
      <c r="KC10" s="145"/>
      <c r="KD10" s="145"/>
      <c r="KE10" s="145"/>
      <c r="KF10" s="145"/>
      <c r="KG10" s="145"/>
      <c r="KH10" s="145"/>
      <c r="KI10" s="145"/>
      <c r="KJ10" s="145"/>
      <c r="KK10" s="145"/>
      <c r="KL10" s="145"/>
      <c r="KM10" s="145"/>
      <c r="KN10" s="145"/>
      <c r="KO10" s="145"/>
      <c r="KP10" s="145"/>
      <c r="KQ10" s="145"/>
      <c r="KR10" s="145"/>
      <c r="KS10" s="145"/>
      <c r="KT10" s="145"/>
      <c r="KU10" s="145"/>
      <c r="KV10" s="145"/>
      <c r="KW10" s="145"/>
      <c r="KX10" s="145"/>
      <c r="KY10" s="145"/>
      <c r="KZ10" s="145"/>
      <c r="LA10" s="145"/>
      <c r="LB10" s="145"/>
      <c r="LC10" s="145"/>
      <c r="LD10" s="145"/>
      <c r="LE10" s="145"/>
      <c r="LF10" s="145"/>
      <c r="LG10" s="145"/>
      <c r="LH10" s="145"/>
      <c r="LI10" s="145"/>
      <c r="LJ10" s="145"/>
      <c r="LK10" s="145"/>
      <c r="LL10" s="145"/>
      <c r="LM10" s="145"/>
      <c r="LN10" s="145"/>
      <c r="LO10" s="145"/>
      <c r="LP10" s="145"/>
      <c r="LQ10" s="145"/>
      <c r="LR10" s="145"/>
      <c r="LS10" s="145"/>
      <c r="LT10" s="145"/>
      <c r="LU10" s="145"/>
      <c r="LV10" s="145"/>
      <c r="LW10" s="145"/>
      <c r="LX10" s="145"/>
      <c r="LY10" s="145"/>
      <c r="LZ10" s="145"/>
      <c r="MA10" s="145"/>
      <c r="MB10" s="145"/>
      <c r="MC10" s="145"/>
      <c r="MD10" s="145"/>
      <c r="ME10" s="145"/>
      <c r="MF10" s="145"/>
      <c r="MG10" s="145"/>
      <c r="MH10" s="145"/>
      <c r="MI10" s="145"/>
      <c r="MJ10" s="145"/>
      <c r="MK10" s="145"/>
      <c r="ML10" s="145"/>
      <c r="MM10" s="145"/>
      <c r="MN10" s="145"/>
      <c r="MO10" s="145"/>
      <c r="MP10" s="145"/>
      <c r="MQ10" s="145"/>
      <c r="MR10" s="145"/>
      <c r="MS10" s="145"/>
      <c r="MT10" s="145"/>
      <c r="MU10" s="145"/>
      <c r="MV10" s="145"/>
      <c r="MW10" s="145"/>
      <c r="MX10" s="145"/>
      <c r="MY10" s="145"/>
      <c r="MZ10" s="145"/>
      <c r="NA10" s="145"/>
      <c r="NB10" s="145"/>
      <c r="NC10" s="145"/>
      <c r="ND10" s="145"/>
      <c r="NE10" s="145"/>
      <c r="NF10" s="145"/>
      <c r="NG10" s="145"/>
      <c r="NH10" s="145"/>
      <c r="NI10" s="145"/>
      <c r="NJ10" s="145"/>
      <c r="NK10" s="145"/>
      <c r="NL10" s="145"/>
      <c r="NM10" s="145"/>
      <c r="NN10" s="145"/>
      <c r="NO10" s="145"/>
      <c r="NP10" s="145"/>
      <c r="NQ10" s="145"/>
      <c r="NR10" s="145"/>
      <c r="NS10" s="145"/>
      <c r="NT10" s="145"/>
      <c r="NU10" s="145"/>
      <c r="NV10" s="145"/>
      <c r="NW10" s="145"/>
      <c r="NX10" s="145"/>
      <c r="NY10" s="145"/>
      <c r="NZ10" s="145"/>
      <c r="OA10" s="145"/>
      <c r="OB10" s="145"/>
      <c r="OC10" s="145"/>
      <c r="OD10" s="145"/>
      <c r="OE10" s="145"/>
      <c r="OF10" s="145"/>
      <c r="OG10" s="145"/>
      <c r="OH10" s="145"/>
      <c r="OI10" s="145"/>
      <c r="OJ10" s="145"/>
      <c r="OK10" s="145"/>
      <c r="OL10" s="145"/>
      <c r="OM10" s="145"/>
      <c r="ON10" s="145"/>
      <c r="OO10" s="145"/>
      <c r="OP10" s="145"/>
      <c r="OQ10" s="145"/>
      <c r="OR10" s="145"/>
      <c r="OS10" s="145"/>
      <c r="OT10" s="145"/>
      <c r="OU10" s="145"/>
      <c r="OV10" s="145"/>
      <c r="OW10" s="145"/>
      <c r="OX10" s="145"/>
      <c r="OY10" s="145"/>
      <c r="OZ10" s="145"/>
      <c r="PA10" s="145"/>
      <c r="PB10" s="145"/>
      <c r="PC10" s="145"/>
      <c r="PD10" s="145"/>
      <c r="PE10" s="145"/>
      <c r="PF10" s="145"/>
      <c r="PG10" s="145"/>
      <c r="PH10" s="145"/>
      <c r="PI10" s="145"/>
      <c r="PJ10" s="145"/>
      <c r="PK10" s="145"/>
      <c r="PL10" s="145"/>
      <c r="PM10" s="145"/>
      <c r="PN10" s="145"/>
      <c r="PO10" s="145"/>
      <c r="PP10" s="145"/>
      <c r="PQ10" s="145"/>
      <c r="PR10" s="145"/>
      <c r="PS10" s="145"/>
      <c r="PT10" s="145"/>
      <c r="PU10" s="145"/>
      <c r="PV10" s="145"/>
      <c r="PW10" s="145"/>
      <c r="PX10" s="145"/>
      <c r="PY10" s="145"/>
      <c r="PZ10" s="145"/>
      <c r="QA10" s="145"/>
      <c r="QB10" s="145"/>
      <c r="QC10" s="145"/>
      <c r="QD10" s="145"/>
      <c r="QE10" s="145"/>
      <c r="QF10" s="145"/>
      <c r="QG10" s="145"/>
      <c r="QH10" s="145"/>
      <c r="QI10" s="145"/>
      <c r="QJ10" s="145"/>
      <c r="QK10" s="145"/>
      <c r="QL10" s="145"/>
      <c r="QM10" s="145"/>
      <c r="QN10" s="145"/>
      <c r="QO10" s="145"/>
      <c r="QP10" s="145"/>
      <c r="QQ10" s="145"/>
      <c r="QR10" s="145"/>
      <c r="QS10" s="145"/>
      <c r="QT10" s="145"/>
      <c r="QU10" s="145"/>
      <c r="QV10" s="145"/>
      <c r="QW10" s="145"/>
      <c r="QX10" s="145"/>
      <c r="QY10" s="145"/>
      <c r="QZ10" s="145"/>
      <c r="RA10" s="145"/>
      <c r="RB10" s="145"/>
      <c r="RC10" s="145"/>
      <c r="RD10" s="145"/>
      <c r="RE10" s="145"/>
      <c r="RF10" s="145"/>
      <c r="RG10" s="145"/>
      <c r="RH10" s="145"/>
      <c r="RI10" s="145"/>
      <c r="RJ10" s="145"/>
      <c r="RK10" s="145"/>
      <c r="RL10" s="145"/>
      <c r="RM10" s="145"/>
      <c r="RN10" s="145"/>
      <c r="RO10" s="145"/>
      <c r="RP10" s="145"/>
      <c r="RQ10" s="145"/>
      <c r="RR10" s="145"/>
      <c r="RS10" s="145"/>
      <c r="RT10" s="145"/>
      <c r="RU10" s="145"/>
      <c r="RV10" s="145"/>
      <c r="RW10" s="145"/>
      <c r="RX10" s="145"/>
      <c r="RY10" s="145"/>
      <c r="RZ10" s="145"/>
      <c r="SA10" s="145"/>
      <c r="SB10" s="145"/>
      <c r="SC10" s="145"/>
      <c r="SD10" s="145"/>
      <c r="SE10" s="145"/>
      <c r="SF10" s="145"/>
      <c r="SG10" s="145"/>
      <c r="SH10" s="145"/>
      <c r="SI10" s="145"/>
      <c r="SJ10" s="145"/>
      <c r="SK10" s="145"/>
      <c r="SL10" s="145"/>
      <c r="SM10" s="145"/>
      <c r="SN10" s="145"/>
      <c r="SO10" s="145"/>
      <c r="SP10" s="145"/>
      <c r="SQ10" s="145"/>
      <c r="SR10" s="145"/>
      <c r="SS10" s="145"/>
      <c r="ST10" s="145"/>
      <c r="SU10" s="145"/>
      <c r="SV10" s="145"/>
      <c r="SW10" s="145"/>
      <c r="SX10" s="145"/>
      <c r="SY10" s="145"/>
      <c r="SZ10" s="145"/>
      <c r="TA10" s="145"/>
      <c r="TB10" s="145"/>
      <c r="TC10" s="145"/>
      <c r="TD10" s="145"/>
      <c r="TE10" s="145"/>
      <c r="TF10" s="145"/>
      <c r="TG10" s="145"/>
      <c r="TH10" s="145"/>
      <c r="TI10" s="145"/>
      <c r="TJ10" s="145"/>
      <c r="TK10" s="145"/>
      <c r="TL10" s="145"/>
      <c r="TM10" s="145"/>
      <c r="TN10" s="145"/>
      <c r="TO10" s="145"/>
      <c r="TP10" s="145"/>
      <c r="TQ10" s="145"/>
      <c r="TR10" s="145"/>
      <c r="TS10" s="145"/>
      <c r="TT10" s="145"/>
      <c r="TU10" s="145"/>
      <c r="TV10" s="145"/>
      <c r="TW10" s="145"/>
      <c r="TX10" s="145"/>
      <c r="TY10" s="145"/>
      <c r="TZ10" s="145"/>
      <c r="UA10" s="145"/>
      <c r="UB10" s="145"/>
      <c r="UC10" s="145"/>
      <c r="UD10" s="145"/>
      <c r="UE10" s="145"/>
      <c r="UF10" s="145"/>
      <c r="UG10" s="145"/>
      <c r="UH10" s="145"/>
      <c r="UI10" s="145"/>
      <c r="UJ10" s="145"/>
      <c r="UK10" s="145"/>
      <c r="UL10" s="145"/>
      <c r="UM10" s="145"/>
      <c r="UN10" s="145"/>
      <c r="UO10" s="145"/>
      <c r="UP10" s="145"/>
      <c r="UQ10" s="145"/>
      <c r="UR10" s="145"/>
      <c r="US10" s="145"/>
      <c r="UT10" s="145"/>
      <c r="UU10" s="145"/>
      <c r="UV10" s="145"/>
      <c r="UW10" s="145"/>
      <c r="UX10" s="145"/>
      <c r="UY10" s="145"/>
      <c r="UZ10" s="145"/>
      <c r="VA10" s="145"/>
      <c r="VB10" s="145"/>
      <c r="VC10" s="145"/>
      <c r="VD10" s="145"/>
      <c r="VE10" s="145"/>
      <c r="VF10" s="145"/>
      <c r="VG10" s="145"/>
      <c r="VH10" s="145"/>
      <c r="VI10" s="145"/>
      <c r="VJ10" s="145"/>
      <c r="VK10" s="145"/>
      <c r="VL10" s="145"/>
      <c r="VM10" s="145"/>
      <c r="VN10" s="145"/>
      <c r="VO10" s="145"/>
      <c r="VP10" s="145"/>
      <c r="VQ10" s="145"/>
      <c r="VR10" s="145"/>
      <c r="VS10" s="145"/>
      <c r="VT10" s="145"/>
      <c r="VU10" s="145"/>
      <c r="VV10" s="145"/>
      <c r="VW10" s="145"/>
      <c r="VX10" s="145"/>
      <c r="VY10" s="145"/>
      <c r="VZ10" s="145"/>
      <c r="WA10" s="145"/>
      <c r="WB10" s="145"/>
      <c r="WC10" s="145"/>
      <c r="WD10" s="145"/>
      <c r="WE10" s="145"/>
      <c r="WF10" s="145"/>
      <c r="WG10" s="145"/>
      <c r="WH10" s="145"/>
      <c r="WI10" s="145"/>
      <c r="WJ10" s="145"/>
      <c r="WK10" s="145"/>
      <c r="WL10" s="145"/>
      <c r="WM10" s="145"/>
      <c r="WN10" s="145"/>
      <c r="WO10" s="145"/>
      <c r="WP10" s="145"/>
      <c r="WQ10" s="145"/>
      <c r="WR10" s="145"/>
      <c r="WS10" s="145"/>
      <c r="WT10" s="145"/>
      <c r="WU10" s="145"/>
      <c r="WV10" s="145"/>
      <c r="WW10" s="145"/>
      <c r="WX10" s="145"/>
      <c r="WY10" s="145"/>
      <c r="WZ10" s="145"/>
      <c r="XA10" s="145"/>
      <c r="XB10" s="145"/>
      <c r="XC10" s="145"/>
      <c r="XD10" s="145"/>
      <c r="XE10" s="145"/>
      <c r="XF10" s="145"/>
      <c r="XG10" s="145"/>
      <c r="XH10" s="145"/>
      <c r="XI10" s="145"/>
      <c r="XJ10" s="145"/>
      <c r="XK10" s="145"/>
      <c r="XL10" s="145"/>
      <c r="XM10" s="145"/>
      <c r="XN10" s="145"/>
      <c r="XO10" s="145"/>
      <c r="XP10" s="145"/>
      <c r="XQ10" s="145"/>
      <c r="XR10" s="145"/>
      <c r="XS10" s="145"/>
      <c r="XT10" s="145"/>
      <c r="XU10" s="145"/>
      <c r="XV10" s="145"/>
      <c r="XW10" s="145"/>
      <c r="XX10" s="145"/>
      <c r="XY10" s="145"/>
      <c r="XZ10" s="145"/>
      <c r="YA10" s="145"/>
      <c r="YB10" s="145"/>
      <c r="YC10" s="145"/>
      <c r="YD10" s="145"/>
      <c r="YE10" s="145"/>
      <c r="YF10" s="145"/>
      <c r="YG10" s="145"/>
      <c r="YH10" s="145"/>
      <c r="YI10" s="145"/>
      <c r="YJ10" s="145"/>
      <c r="YK10" s="145"/>
      <c r="YL10" s="145"/>
      <c r="YM10" s="145"/>
      <c r="YN10" s="145"/>
      <c r="YO10" s="145"/>
      <c r="YP10" s="145"/>
      <c r="YQ10" s="145"/>
      <c r="YR10" s="145"/>
      <c r="YS10" s="145"/>
      <c r="YT10" s="145"/>
      <c r="YU10" s="145"/>
      <c r="YV10" s="145"/>
      <c r="YW10" s="145"/>
      <c r="YX10" s="145"/>
      <c r="YY10" s="145"/>
      <c r="YZ10" s="145"/>
      <c r="ZA10" s="145"/>
      <c r="ZB10" s="145"/>
      <c r="ZC10" s="145"/>
      <c r="ZD10" s="145"/>
      <c r="ZE10" s="145"/>
      <c r="ZF10" s="145"/>
      <c r="ZG10" s="145"/>
      <c r="ZH10" s="145"/>
      <c r="ZI10" s="145"/>
      <c r="ZJ10" s="145"/>
      <c r="ZK10" s="145"/>
      <c r="ZL10" s="145"/>
      <c r="ZM10" s="145"/>
      <c r="ZN10" s="145"/>
      <c r="ZO10" s="145"/>
      <c r="ZP10" s="145"/>
      <c r="ZQ10" s="145"/>
      <c r="ZR10" s="145"/>
      <c r="ZS10" s="145"/>
      <c r="ZT10" s="145"/>
      <c r="ZU10" s="145"/>
      <c r="ZV10" s="145"/>
      <c r="ZW10" s="145"/>
      <c r="ZX10" s="145"/>
      <c r="ZY10" s="145"/>
      <c r="ZZ10" s="145"/>
      <c r="AAA10" s="145"/>
      <c r="AAB10" s="145"/>
      <c r="AAC10" s="145"/>
      <c r="AAD10" s="145"/>
      <c r="AAE10" s="145"/>
      <c r="AAF10" s="145"/>
      <c r="AAG10" s="145"/>
      <c r="AAH10" s="145"/>
      <c r="AAI10" s="145"/>
      <c r="AAJ10" s="145"/>
      <c r="AAK10" s="145"/>
      <c r="AAL10" s="145"/>
      <c r="AAM10" s="145"/>
      <c r="AAN10" s="145"/>
      <c r="AAO10" s="145"/>
      <c r="AAP10" s="145"/>
      <c r="AAQ10" s="145"/>
      <c r="AAR10" s="145"/>
      <c r="AAS10" s="145"/>
      <c r="AAT10" s="145"/>
      <c r="AAU10" s="145"/>
      <c r="AAV10" s="145"/>
      <c r="AAW10" s="145"/>
      <c r="AAX10" s="145"/>
      <c r="AAY10" s="145"/>
      <c r="AAZ10" s="145"/>
      <c r="ABA10" s="145"/>
      <c r="ABB10" s="145"/>
      <c r="ABC10" s="145"/>
      <c r="ABD10" s="145"/>
      <c r="ABE10" s="145"/>
      <c r="ABF10" s="145"/>
      <c r="ABG10" s="145"/>
      <c r="ABH10" s="145"/>
      <c r="ABI10" s="145"/>
      <c r="ABJ10" s="145"/>
      <c r="ABK10" s="145"/>
      <c r="ABL10" s="145"/>
      <c r="ABM10" s="145"/>
      <c r="ABN10" s="145"/>
      <c r="ABO10" s="145"/>
      <c r="ABP10" s="145"/>
      <c r="ABQ10" s="145"/>
      <c r="ABR10" s="145"/>
      <c r="ABS10" s="145"/>
      <c r="ABT10" s="145"/>
      <c r="ABU10" s="145"/>
      <c r="ABV10" s="145"/>
      <c r="ABW10" s="145"/>
      <c r="ABX10" s="145"/>
      <c r="ABY10" s="145"/>
      <c r="ABZ10" s="145"/>
      <c r="ACA10" s="145"/>
      <c r="ACB10" s="145"/>
      <c r="ACC10" s="145"/>
      <c r="ACD10" s="145"/>
      <c r="ACE10" s="145"/>
      <c r="ACF10" s="145"/>
      <c r="ACG10" s="145"/>
      <c r="ACH10" s="145"/>
      <c r="ACI10" s="145"/>
      <c r="ACJ10" s="145"/>
      <c r="ACK10" s="145"/>
      <c r="ACL10" s="145"/>
      <c r="ACM10" s="145"/>
      <c r="ACN10" s="145"/>
      <c r="ACO10" s="145"/>
      <c r="ACP10" s="145"/>
      <c r="ACQ10" s="145"/>
      <c r="ACR10" s="145"/>
      <c r="ACS10" s="145"/>
      <c r="ACT10" s="145"/>
      <c r="ACU10" s="145"/>
      <c r="ACV10" s="145"/>
      <c r="ACW10" s="145"/>
      <c r="ACX10" s="145"/>
      <c r="ACY10" s="145"/>
      <c r="ACZ10" s="145"/>
      <c r="ADA10" s="145"/>
      <c r="ADB10" s="145"/>
      <c r="ADC10" s="145"/>
      <c r="ADD10" s="145"/>
      <c r="ADE10" s="145"/>
      <c r="ADF10" s="145"/>
      <c r="ADG10" s="145"/>
      <c r="ADH10" s="145"/>
      <c r="ADI10" s="145"/>
      <c r="ADJ10" s="145"/>
      <c r="ADK10" s="145"/>
      <c r="ADL10" s="145"/>
      <c r="ADM10" s="145"/>
      <c r="ADN10" s="145"/>
      <c r="ADO10" s="145"/>
      <c r="ADP10" s="145"/>
      <c r="ADQ10" s="145"/>
      <c r="ADR10" s="145"/>
      <c r="ADS10" s="145"/>
      <c r="ADT10" s="145"/>
      <c r="ADU10" s="145"/>
      <c r="ADV10" s="145"/>
      <c r="ADW10" s="145"/>
      <c r="ADX10" s="145"/>
      <c r="ADY10" s="145"/>
      <c r="ADZ10" s="145"/>
      <c r="AEA10" s="145"/>
      <c r="AEB10" s="145"/>
      <c r="AEC10" s="145"/>
      <c r="AED10" s="145"/>
      <c r="AEE10" s="145"/>
      <c r="AEF10" s="145"/>
      <c r="AEG10" s="145"/>
      <c r="AEH10" s="145"/>
      <c r="AEI10" s="145"/>
      <c r="AEJ10" s="145"/>
      <c r="AEK10" s="145"/>
      <c r="AEL10" s="145"/>
      <c r="AEM10" s="145"/>
      <c r="AEN10" s="145"/>
      <c r="AEO10" s="145"/>
      <c r="AEP10" s="145"/>
      <c r="AEQ10" s="145"/>
      <c r="AER10" s="145"/>
      <c r="AES10" s="145"/>
      <c r="AET10" s="145"/>
      <c r="AEU10" s="145"/>
      <c r="AEV10" s="145"/>
      <c r="AEW10" s="145"/>
      <c r="AEX10" s="145"/>
      <c r="AEY10" s="145"/>
      <c r="AEZ10" s="145"/>
      <c r="AFA10" s="145"/>
      <c r="AFB10" s="145"/>
      <c r="AFC10" s="145"/>
      <c r="AFD10" s="145"/>
      <c r="AFE10" s="145"/>
      <c r="AFF10" s="145"/>
      <c r="AFG10" s="145"/>
      <c r="AFH10" s="145"/>
      <c r="AFI10" s="145"/>
      <c r="AFJ10" s="145"/>
      <c r="AFK10" s="145"/>
      <c r="AFL10" s="145"/>
      <c r="AFM10" s="145"/>
      <c r="AFN10" s="145"/>
      <c r="AFO10" s="145"/>
      <c r="AFP10" s="145"/>
      <c r="AFQ10" s="145"/>
      <c r="AFR10" s="145"/>
      <c r="AFS10" s="145"/>
      <c r="AFT10" s="145"/>
      <c r="AFU10" s="145"/>
      <c r="AFV10" s="145"/>
      <c r="AFW10" s="145"/>
      <c r="AFX10" s="145"/>
      <c r="AFY10" s="145"/>
      <c r="AFZ10" s="145"/>
      <c r="AGA10" s="145"/>
      <c r="AGB10" s="145"/>
      <c r="AGC10" s="145"/>
      <c r="AGD10" s="145"/>
      <c r="AGE10" s="145"/>
      <c r="AGF10" s="145"/>
      <c r="AGG10" s="145"/>
      <c r="AGH10" s="145"/>
      <c r="AGI10" s="145"/>
      <c r="AGJ10" s="145"/>
      <c r="AGK10" s="145"/>
      <c r="AGL10" s="145"/>
      <c r="AGM10" s="145"/>
      <c r="AGN10" s="145"/>
      <c r="AGO10" s="145"/>
      <c r="AGP10" s="145"/>
      <c r="AGQ10" s="145"/>
      <c r="AGR10" s="145"/>
      <c r="AGS10" s="145"/>
      <c r="AGT10" s="145"/>
      <c r="AGU10" s="145"/>
      <c r="AGV10" s="145"/>
      <c r="AGW10" s="145"/>
      <c r="AGX10" s="145"/>
      <c r="AGY10" s="145"/>
      <c r="AGZ10" s="145"/>
      <c r="AHA10" s="145"/>
      <c r="AHB10" s="145"/>
      <c r="AHC10" s="145"/>
      <c r="AHD10" s="145"/>
      <c r="AHE10" s="145"/>
      <c r="AHF10" s="145"/>
      <c r="AHG10" s="145"/>
      <c r="AHH10" s="145"/>
      <c r="AHI10" s="145"/>
      <c r="AHJ10" s="145"/>
      <c r="AHK10" s="145"/>
      <c r="AHL10" s="145"/>
      <c r="AHM10" s="145"/>
      <c r="AHN10" s="145"/>
      <c r="AHO10" s="145"/>
      <c r="AHP10" s="145"/>
      <c r="AHQ10" s="145"/>
      <c r="AHR10" s="145"/>
      <c r="AHS10" s="145"/>
      <c r="AHT10" s="145"/>
      <c r="AHU10" s="145"/>
      <c r="AHV10" s="145"/>
      <c r="AHW10" s="145"/>
      <c r="AHX10" s="145"/>
      <c r="AHY10" s="145"/>
      <c r="AHZ10" s="145"/>
      <c r="AIA10" s="145"/>
      <c r="AIB10" s="145"/>
      <c r="AIC10" s="145"/>
      <c r="AID10" s="145"/>
      <c r="AIE10" s="145"/>
      <c r="AIF10" s="145"/>
      <c r="AIG10" s="145"/>
      <c r="AIH10" s="145"/>
      <c r="AII10" s="145"/>
      <c r="AIJ10" s="145"/>
      <c r="AIK10" s="145"/>
      <c r="AIL10" s="145"/>
      <c r="AIM10" s="145"/>
      <c r="AIN10" s="145"/>
      <c r="AIO10" s="145"/>
      <c r="AIP10" s="145"/>
      <c r="AIQ10" s="145"/>
      <c r="AIR10" s="145"/>
      <c r="AIS10" s="145"/>
      <c r="AIT10" s="145"/>
      <c r="AIU10" s="145"/>
      <c r="AIV10" s="145"/>
      <c r="AIW10" s="145"/>
      <c r="AIX10" s="145"/>
      <c r="AIY10" s="145"/>
      <c r="AIZ10" s="145"/>
      <c r="AJA10" s="145"/>
      <c r="AJB10" s="145"/>
      <c r="AJC10" s="145"/>
      <c r="AJD10" s="145"/>
      <c r="AJE10" s="145"/>
      <c r="AJF10" s="145"/>
      <c r="AJG10" s="145"/>
      <c r="AJH10" s="145"/>
      <c r="AJI10" s="145"/>
      <c r="AJJ10" s="145"/>
      <c r="AJK10" s="145"/>
      <c r="AJL10" s="145"/>
      <c r="AJM10" s="145"/>
      <c r="AJN10" s="145"/>
      <c r="AJO10" s="145"/>
      <c r="AJP10" s="145"/>
      <c r="AJQ10" s="145"/>
      <c r="AJR10" s="145"/>
      <c r="AJS10" s="145"/>
      <c r="AJT10" s="145"/>
      <c r="AJU10" s="145"/>
      <c r="AJV10" s="145"/>
      <c r="AJW10" s="145"/>
      <c r="AJX10" s="145"/>
      <c r="AJY10" s="145"/>
      <c r="AJZ10" s="145"/>
      <c r="AKA10" s="145"/>
      <c r="AKB10" s="145"/>
      <c r="AKC10" s="145"/>
      <c r="AKD10" s="145"/>
      <c r="AKE10" s="145"/>
      <c r="AKF10" s="145"/>
      <c r="AKG10" s="145"/>
      <c r="AKH10" s="145"/>
      <c r="AKI10" s="145"/>
      <c r="AKJ10" s="145"/>
      <c r="AKK10" s="145"/>
      <c r="AKL10" s="145"/>
      <c r="AKM10" s="145"/>
      <c r="AKN10" s="145"/>
      <c r="AKO10" s="145"/>
      <c r="AKP10" s="145"/>
      <c r="AKQ10" s="145"/>
      <c r="AKR10" s="145"/>
      <c r="AKS10" s="145"/>
      <c r="AKT10" s="145"/>
      <c r="AKU10" s="145"/>
      <c r="AKV10" s="145"/>
      <c r="AKW10" s="145"/>
      <c r="AKX10" s="145"/>
      <c r="AKY10" s="145"/>
      <c r="AKZ10" s="145"/>
      <c r="ALA10" s="145"/>
      <c r="ALB10" s="145"/>
      <c r="ALC10" s="145"/>
      <c r="ALD10" s="145"/>
      <c r="ALE10" s="145"/>
      <c r="ALF10" s="145"/>
      <c r="ALG10" s="145"/>
      <c r="ALH10" s="145"/>
      <c r="ALI10" s="145"/>
      <c r="ALJ10" s="145"/>
      <c r="ALK10" s="145"/>
      <c r="ALL10" s="145"/>
      <c r="ALM10" s="145"/>
      <c r="ALN10" s="145"/>
      <c r="ALO10" s="145"/>
      <c r="ALP10" s="145"/>
      <c r="ALQ10" s="145"/>
      <c r="ALR10" s="145"/>
      <c r="ALS10" s="145"/>
      <c r="ALT10" s="145"/>
      <c r="ALU10" s="145"/>
      <c r="ALV10" s="145"/>
      <c r="ALW10" s="145"/>
      <c r="ALX10" s="145"/>
      <c r="ALY10" s="145"/>
      <c r="ALZ10" s="145"/>
      <c r="AMA10" s="145"/>
      <c r="AMB10" s="145"/>
      <c r="AMC10" s="145"/>
      <c r="AMD10" s="145"/>
      <c r="AME10" s="145"/>
      <c r="AMF10" s="145"/>
      <c r="AMG10" s="145"/>
      <c r="AMH10" s="145"/>
      <c r="AMI10" s="145"/>
      <c r="AMJ10" s="145"/>
      <c r="AMK10" s="145"/>
      <c r="AML10" s="145"/>
      <c r="AMM10" s="145"/>
      <c r="AMN10" s="145"/>
      <c r="AMO10" s="145"/>
      <c r="AMP10" s="145"/>
      <c r="AMQ10" s="145"/>
      <c r="AMR10" s="145"/>
      <c r="AMS10" s="145"/>
      <c r="AMT10" s="145"/>
      <c r="AMU10" s="145"/>
      <c r="AMV10" s="145"/>
      <c r="AMW10" s="145"/>
      <c r="AMX10" s="145"/>
      <c r="AMY10" s="145"/>
      <c r="AMZ10" s="145"/>
      <c r="ANA10" s="145"/>
      <c r="ANB10" s="145"/>
      <c r="ANC10" s="145"/>
      <c r="AND10" s="145"/>
      <c r="ANE10" s="145"/>
      <c r="ANF10" s="145"/>
      <c r="ANG10" s="145"/>
      <c r="ANH10" s="145"/>
      <c r="ANI10" s="145"/>
      <c r="ANJ10" s="145"/>
      <c r="ANK10" s="145"/>
      <c r="ANL10" s="145"/>
      <c r="ANM10" s="145"/>
      <c r="ANN10" s="145"/>
      <c r="ANO10" s="145"/>
      <c r="ANP10" s="145"/>
      <c r="ANQ10" s="145"/>
      <c r="ANR10" s="145"/>
      <c r="ANS10" s="145"/>
      <c r="ANT10" s="145"/>
      <c r="ANU10" s="145"/>
      <c r="ANV10" s="145"/>
      <c r="ANW10" s="145"/>
      <c r="ANX10" s="145"/>
      <c r="ANY10" s="145"/>
      <c r="ANZ10" s="145"/>
      <c r="AOA10" s="145"/>
      <c r="AOB10" s="145"/>
      <c r="AOC10" s="145"/>
      <c r="AOD10" s="145"/>
      <c r="AOE10" s="145"/>
      <c r="AOF10" s="145"/>
      <c r="AOG10" s="145"/>
      <c r="AOH10" s="145"/>
      <c r="AOI10" s="145"/>
      <c r="AOJ10" s="145"/>
      <c r="AOK10" s="145"/>
      <c r="AOL10" s="145"/>
      <c r="AOM10" s="145"/>
      <c r="AON10" s="145"/>
      <c r="AOO10" s="145"/>
      <c r="AOP10" s="145"/>
      <c r="AOQ10" s="145"/>
      <c r="AOR10" s="145"/>
      <c r="AOS10" s="145"/>
      <c r="AOT10" s="145"/>
      <c r="AOU10" s="145"/>
      <c r="AOV10" s="145"/>
      <c r="AOW10" s="145"/>
      <c r="AOX10" s="145"/>
      <c r="AOY10" s="145"/>
      <c r="AOZ10" s="145"/>
      <c r="APA10" s="145"/>
      <c r="APB10" s="145"/>
      <c r="APC10" s="145"/>
      <c r="APD10" s="145"/>
      <c r="APE10" s="145"/>
      <c r="APF10" s="145"/>
      <c r="APG10" s="145"/>
      <c r="APH10" s="145"/>
      <c r="API10" s="145"/>
      <c r="APJ10" s="145"/>
      <c r="APK10" s="145"/>
      <c r="APL10" s="145"/>
      <c r="APM10" s="145"/>
      <c r="APN10" s="145"/>
      <c r="APO10" s="145"/>
      <c r="APP10" s="145"/>
      <c r="APQ10" s="145"/>
      <c r="APR10" s="145"/>
      <c r="APS10" s="145"/>
      <c r="APT10" s="145"/>
      <c r="APU10" s="145"/>
      <c r="APV10" s="145"/>
      <c r="APW10" s="145"/>
      <c r="APX10" s="145"/>
      <c r="APY10" s="145"/>
      <c r="APZ10" s="145"/>
      <c r="AQA10" s="145"/>
      <c r="AQB10" s="145"/>
      <c r="AQC10" s="145"/>
      <c r="AQD10" s="145"/>
      <c r="AQE10" s="145"/>
      <c r="AQF10" s="145"/>
      <c r="AQG10" s="145"/>
      <c r="AQH10" s="145"/>
      <c r="AQI10" s="145"/>
      <c r="AQJ10" s="145"/>
      <c r="AQK10" s="145"/>
      <c r="AQL10" s="145"/>
      <c r="AQM10" s="145"/>
      <c r="AQN10" s="145"/>
      <c r="AQO10" s="145"/>
      <c r="AQP10" s="145"/>
      <c r="AQQ10" s="145"/>
      <c r="AQR10" s="145"/>
      <c r="AQS10" s="145"/>
      <c r="AQT10" s="145"/>
      <c r="AQU10" s="145"/>
      <c r="AQV10" s="145"/>
      <c r="AQW10" s="145"/>
      <c r="AQX10" s="145"/>
      <c r="AQY10" s="145"/>
      <c r="AQZ10" s="145"/>
      <c r="ARA10" s="145"/>
      <c r="ARB10" s="145"/>
      <c r="ARC10" s="145"/>
      <c r="ARD10" s="145"/>
      <c r="ARE10" s="145"/>
      <c r="ARF10" s="145"/>
      <c r="ARG10" s="145"/>
      <c r="ARH10" s="145"/>
      <c r="ARI10" s="145"/>
      <c r="ARJ10" s="145"/>
      <c r="ARK10" s="145"/>
      <c r="ARL10" s="145"/>
      <c r="ARM10" s="145"/>
      <c r="ARN10" s="145"/>
      <c r="ARO10" s="145"/>
      <c r="ARP10" s="145"/>
      <c r="ARQ10" s="145"/>
      <c r="ARR10" s="145"/>
      <c r="ARS10" s="145"/>
      <c r="ART10" s="145"/>
      <c r="ARU10" s="145"/>
      <c r="ARV10" s="145"/>
      <c r="ARW10" s="145"/>
      <c r="ARX10" s="145"/>
      <c r="ARY10" s="145"/>
      <c r="ARZ10" s="145"/>
      <c r="ASA10" s="145"/>
      <c r="ASB10" s="145"/>
      <c r="ASC10" s="145"/>
      <c r="ASD10" s="145"/>
      <c r="ASE10" s="145"/>
      <c r="ASF10" s="145"/>
      <c r="ASG10" s="145"/>
      <c r="ASH10" s="145"/>
      <c r="ASI10" s="145"/>
      <c r="ASJ10" s="145"/>
      <c r="ASK10" s="145"/>
      <c r="ASL10" s="145"/>
      <c r="ASM10" s="145"/>
      <c r="ASN10" s="145"/>
      <c r="ASO10" s="145"/>
      <c r="ASP10" s="145"/>
      <c r="ASQ10" s="145"/>
      <c r="ASR10" s="145"/>
      <c r="ASS10" s="145"/>
      <c r="AST10" s="145"/>
      <c r="ASU10" s="145"/>
      <c r="ASV10" s="145"/>
      <c r="ASW10" s="145"/>
      <c r="ASX10" s="145"/>
      <c r="ASY10" s="145"/>
      <c r="ASZ10" s="145"/>
      <c r="ATA10" s="145"/>
      <c r="ATB10" s="145"/>
      <c r="ATC10" s="145"/>
      <c r="ATD10" s="145"/>
      <c r="ATE10" s="145"/>
      <c r="ATF10" s="145"/>
      <c r="ATG10" s="145"/>
      <c r="ATH10" s="145"/>
      <c r="ATI10" s="145"/>
      <c r="ATJ10" s="145"/>
      <c r="ATK10" s="145"/>
      <c r="ATL10" s="145"/>
      <c r="ATM10" s="145"/>
      <c r="ATN10" s="145"/>
      <c r="ATO10" s="145"/>
      <c r="ATP10" s="145"/>
      <c r="ATQ10" s="145"/>
      <c r="ATR10" s="145"/>
      <c r="ATS10" s="145"/>
      <c r="ATT10" s="145"/>
      <c r="ATU10" s="145"/>
      <c r="ATV10" s="145"/>
      <c r="ATW10" s="145"/>
      <c r="ATX10" s="145"/>
      <c r="ATY10" s="145"/>
      <c r="ATZ10" s="145"/>
      <c r="AUA10" s="145"/>
      <c r="AUB10" s="145"/>
      <c r="AUC10" s="145"/>
      <c r="AUD10" s="145"/>
      <c r="AUE10" s="145"/>
      <c r="AUF10" s="145"/>
      <c r="AUG10" s="145"/>
      <c r="AUH10" s="145"/>
      <c r="AUI10" s="145"/>
      <c r="AUJ10" s="145"/>
      <c r="AUK10" s="145"/>
      <c r="AUL10" s="145"/>
      <c r="AUM10" s="145"/>
      <c r="AUN10" s="145"/>
      <c r="AUO10" s="145"/>
      <c r="AUP10" s="145"/>
      <c r="AUQ10" s="145"/>
      <c r="AUR10" s="145"/>
      <c r="AUS10" s="145"/>
      <c r="AUT10" s="145"/>
      <c r="AUU10" s="145"/>
      <c r="AUV10" s="145"/>
      <c r="AUW10" s="145"/>
      <c r="AUX10" s="145"/>
      <c r="AUY10" s="145"/>
      <c r="AUZ10" s="145"/>
      <c r="AVA10" s="145"/>
      <c r="AVB10" s="145"/>
      <c r="AVC10" s="145"/>
      <c r="AVD10" s="145"/>
      <c r="AVE10" s="145"/>
      <c r="AVF10" s="145"/>
      <c r="AVG10" s="145"/>
      <c r="AVH10" s="145"/>
      <c r="AVI10" s="145"/>
      <c r="AVJ10" s="145"/>
      <c r="AVK10" s="145"/>
      <c r="AVL10" s="145"/>
      <c r="AVM10" s="145"/>
      <c r="AVN10" s="145"/>
      <c r="AVO10" s="145"/>
      <c r="AVP10" s="145"/>
      <c r="AVQ10" s="145"/>
      <c r="AVR10" s="145"/>
      <c r="AVS10" s="145"/>
      <c r="AVT10" s="145"/>
      <c r="AVU10" s="145"/>
      <c r="AVV10" s="145"/>
      <c r="AVW10" s="145"/>
      <c r="AVX10" s="145"/>
      <c r="AVY10" s="145"/>
      <c r="AVZ10" s="145"/>
      <c r="AWA10" s="145"/>
      <c r="AWB10" s="145"/>
      <c r="AWC10" s="145"/>
      <c r="AWD10" s="145"/>
      <c r="AWE10" s="145"/>
      <c r="AWF10" s="145"/>
      <c r="AWG10" s="145"/>
      <c r="AWH10" s="145"/>
      <c r="AWI10" s="145"/>
      <c r="AWJ10" s="145"/>
      <c r="AWK10" s="145"/>
      <c r="AWL10" s="145"/>
      <c r="AWM10" s="145"/>
      <c r="AWN10" s="145"/>
      <c r="AWO10" s="145"/>
      <c r="AWP10" s="145"/>
      <c r="AWQ10" s="145"/>
      <c r="AWR10" s="145"/>
      <c r="AWS10" s="145"/>
      <c r="AWT10" s="145"/>
      <c r="AWU10" s="145"/>
      <c r="AWV10" s="145"/>
      <c r="AWW10" s="145"/>
      <c r="AWX10" s="145"/>
      <c r="AWY10" s="145"/>
      <c r="AWZ10" s="145"/>
      <c r="AXA10" s="145"/>
      <c r="AXB10" s="145"/>
      <c r="AXC10" s="145"/>
      <c r="AXD10" s="145"/>
      <c r="AXE10" s="145"/>
      <c r="AXF10" s="145"/>
      <c r="AXG10" s="145"/>
      <c r="AXH10" s="145"/>
      <c r="AXI10" s="145"/>
      <c r="AXJ10" s="145"/>
      <c r="AXK10" s="145"/>
      <c r="AXL10" s="145"/>
      <c r="AXM10" s="145"/>
      <c r="AXN10" s="145"/>
      <c r="AXO10" s="145"/>
      <c r="AXP10" s="145"/>
      <c r="AXQ10" s="145"/>
      <c r="AXR10" s="145"/>
      <c r="AXS10" s="145"/>
      <c r="AXT10" s="145"/>
      <c r="AXU10" s="145"/>
      <c r="AXV10" s="145"/>
      <c r="AXW10" s="145"/>
      <c r="AXX10" s="145"/>
      <c r="AXY10" s="145"/>
      <c r="AXZ10" s="145"/>
      <c r="AYA10" s="145"/>
      <c r="AYB10" s="145"/>
      <c r="AYC10" s="145"/>
      <c r="AYD10" s="145"/>
      <c r="AYE10" s="145"/>
      <c r="AYF10" s="145"/>
      <c r="AYG10" s="145"/>
      <c r="AYH10" s="145"/>
      <c r="AYI10" s="145"/>
      <c r="AYJ10" s="145"/>
      <c r="AYK10" s="145"/>
      <c r="AYL10" s="145"/>
      <c r="AYM10" s="145"/>
      <c r="AYN10" s="145"/>
      <c r="AYO10" s="145"/>
      <c r="AYP10" s="145"/>
      <c r="AYQ10" s="145"/>
      <c r="AYR10" s="145"/>
      <c r="AYS10" s="145"/>
      <c r="AYT10" s="145"/>
      <c r="AYU10" s="145"/>
      <c r="AYV10" s="145"/>
      <c r="AYW10" s="145"/>
      <c r="AYX10" s="145"/>
      <c r="AYY10" s="145"/>
      <c r="AYZ10" s="145"/>
      <c r="AZA10" s="145"/>
      <c r="AZB10" s="145"/>
      <c r="AZC10" s="145"/>
      <c r="AZD10" s="145"/>
      <c r="AZE10" s="145"/>
      <c r="AZF10" s="145"/>
      <c r="AZG10" s="145"/>
      <c r="AZH10" s="145"/>
      <c r="AZI10" s="145"/>
      <c r="AZJ10" s="145"/>
      <c r="AZK10" s="145"/>
      <c r="AZL10" s="145"/>
      <c r="AZM10" s="145"/>
      <c r="AZN10" s="145"/>
      <c r="AZO10" s="145"/>
      <c r="AZP10" s="145"/>
      <c r="AZQ10" s="145"/>
      <c r="AZR10" s="145"/>
      <c r="AZS10" s="145"/>
      <c r="AZT10" s="145"/>
      <c r="AZU10" s="145"/>
      <c r="AZV10" s="145"/>
      <c r="AZW10" s="145"/>
      <c r="AZX10" s="145"/>
      <c r="AZY10" s="145"/>
      <c r="AZZ10" s="145"/>
      <c r="BAA10" s="145"/>
      <c r="BAB10" s="145"/>
      <c r="BAC10" s="145"/>
      <c r="BAD10" s="145"/>
      <c r="BAE10" s="145"/>
      <c r="BAF10" s="145"/>
      <c r="BAG10" s="145"/>
      <c r="BAH10" s="145"/>
      <c r="BAI10" s="145"/>
      <c r="BAJ10" s="145"/>
      <c r="BAK10" s="145"/>
      <c r="BAL10" s="145"/>
      <c r="BAM10" s="145"/>
      <c r="BAN10" s="145"/>
      <c r="BAO10" s="145"/>
      <c r="BAP10" s="145"/>
      <c r="BAQ10" s="145"/>
      <c r="BAR10" s="145"/>
      <c r="BAS10" s="145"/>
      <c r="BAT10" s="145"/>
      <c r="BAU10" s="145"/>
      <c r="BAV10" s="145"/>
      <c r="BAW10" s="145"/>
      <c r="BAX10" s="145"/>
      <c r="BAY10" s="145"/>
      <c r="BAZ10" s="145"/>
      <c r="BBA10" s="145"/>
      <c r="BBB10" s="145"/>
      <c r="BBC10" s="145"/>
      <c r="BBD10" s="145"/>
      <c r="BBE10" s="145"/>
      <c r="BBF10" s="145"/>
      <c r="BBG10" s="145"/>
      <c r="BBH10" s="145"/>
      <c r="BBI10" s="145"/>
      <c r="BBJ10" s="145"/>
      <c r="BBK10" s="145"/>
      <c r="BBL10" s="145"/>
      <c r="BBM10" s="145"/>
      <c r="BBN10" s="145"/>
      <c r="BBO10" s="145"/>
      <c r="BBP10" s="145"/>
      <c r="BBQ10" s="145"/>
      <c r="BBR10" s="145"/>
      <c r="BBS10" s="145"/>
      <c r="BBT10" s="145"/>
      <c r="BBU10" s="145"/>
      <c r="BBV10" s="145"/>
      <c r="BBW10" s="145"/>
      <c r="BBX10" s="145"/>
      <c r="BBY10" s="145"/>
      <c r="BBZ10" s="145"/>
      <c r="BCA10" s="145"/>
      <c r="BCB10" s="145"/>
      <c r="BCC10" s="145"/>
      <c r="BCD10" s="145"/>
      <c r="BCE10" s="145"/>
      <c r="BCF10" s="145"/>
      <c r="BCG10" s="145"/>
      <c r="BCH10" s="145"/>
      <c r="BCI10" s="145"/>
      <c r="BCJ10" s="145"/>
      <c r="BCK10" s="145"/>
      <c r="BCL10" s="145"/>
      <c r="BCM10" s="145"/>
      <c r="BCN10" s="145"/>
      <c r="BCO10" s="145"/>
      <c r="BCP10" s="145"/>
      <c r="BCQ10" s="145"/>
      <c r="BCR10" s="145"/>
      <c r="BCS10" s="145"/>
      <c r="BCT10" s="145"/>
      <c r="BCU10" s="145"/>
      <c r="BCV10" s="145"/>
      <c r="BCW10" s="145"/>
      <c r="BCX10" s="145"/>
      <c r="BCY10" s="145"/>
      <c r="BCZ10" s="145"/>
      <c r="BDA10" s="145"/>
      <c r="BDB10" s="145"/>
      <c r="BDC10" s="145"/>
      <c r="BDD10" s="145"/>
      <c r="BDE10" s="145"/>
      <c r="BDF10" s="145"/>
      <c r="BDG10" s="145"/>
      <c r="BDH10" s="145"/>
      <c r="BDI10" s="145"/>
      <c r="BDJ10" s="145"/>
      <c r="BDK10" s="145"/>
      <c r="BDL10" s="145"/>
      <c r="BDM10" s="145"/>
      <c r="BDN10" s="145"/>
      <c r="BDO10" s="145"/>
      <c r="BDP10" s="145"/>
      <c r="BDQ10" s="145"/>
      <c r="BDR10" s="145"/>
      <c r="BDS10" s="145"/>
      <c r="BDT10" s="145"/>
      <c r="BDU10" s="145"/>
      <c r="BDV10" s="145"/>
      <c r="BDW10" s="145"/>
      <c r="BDX10" s="145"/>
      <c r="BDY10" s="145"/>
      <c r="BDZ10" s="145"/>
      <c r="BEA10" s="145"/>
      <c r="BEB10" s="145"/>
      <c r="BEC10" s="145"/>
      <c r="BED10" s="145"/>
      <c r="BEE10" s="145"/>
      <c r="BEF10" s="145"/>
      <c r="BEG10" s="145"/>
      <c r="BEH10" s="145"/>
      <c r="BEI10" s="145"/>
      <c r="BEJ10" s="145"/>
      <c r="BEK10" s="145"/>
      <c r="BEL10" s="145"/>
      <c r="BEM10" s="145"/>
      <c r="BEN10" s="145"/>
      <c r="BEO10" s="145"/>
      <c r="BEP10" s="145"/>
      <c r="BEQ10" s="145"/>
      <c r="BER10" s="145"/>
      <c r="BES10" s="145"/>
      <c r="BET10" s="145"/>
      <c r="BEU10" s="145"/>
      <c r="BEV10" s="145"/>
      <c r="BEW10" s="145"/>
      <c r="BEX10" s="145"/>
      <c r="BEY10" s="145"/>
      <c r="BEZ10" s="145"/>
      <c r="BFA10" s="145"/>
      <c r="BFB10" s="145"/>
      <c r="BFC10" s="145"/>
      <c r="BFD10" s="145"/>
      <c r="BFE10" s="145"/>
      <c r="BFF10" s="145"/>
      <c r="BFG10" s="145"/>
      <c r="BFH10" s="145"/>
      <c r="BFI10" s="145"/>
      <c r="BFJ10" s="145"/>
      <c r="BFK10" s="145"/>
      <c r="BFL10" s="145"/>
      <c r="BFM10" s="145"/>
      <c r="BFN10" s="145"/>
      <c r="BFO10" s="145"/>
      <c r="BFP10" s="145"/>
      <c r="BFQ10" s="145"/>
      <c r="BFR10" s="145"/>
      <c r="BFS10" s="145"/>
      <c r="BFT10" s="145"/>
      <c r="BFU10" s="145"/>
      <c r="BFV10" s="145"/>
      <c r="BFW10" s="145"/>
      <c r="BFX10" s="145"/>
      <c r="BFY10" s="145"/>
      <c r="BFZ10" s="145"/>
      <c r="BGA10" s="145"/>
      <c r="BGB10" s="145"/>
      <c r="BGC10" s="145"/>
      <c r="BGD10" s="145"/>
      <c r="BGE10" s="145"/>
      <c r="BGF10" s="145"/>
      <c r="BGG10" s="145"/>
      <c r="BGH10" s="145"/>
      <c r="BGI10" s="145"/>
      <c r="BGJ10" s="145"/>
      <c r="BGK10" s="145"/>
      <c r="BGL10" s="145"/>
      <c r="BGM10" s="145"/>
      <c r="BGN10" s="145"/>
      <c r="BGO10" s="145"/>
      <c r="BGP10" s="145"/>
      <c r="BGQ10" s="145"/>
      <c r="BGR10" s="145"/>
      <c r="BGS10" s="145"/>
      <c r="BGT10" s="145"/>
      <c r="BGU10" s="145"/>
      <c r="BGV10" s="145"/>
      <c r="BGW10" s="145"/>
      <c r="BGX10" s="145"/>
      <c r="BGY10" s="145"/>
      <c r="BGZ10" s="145"/>
      <c r="BHA10" s="145"/>
      <c r="BHB10" s="145"/>
      <c r="BHC10" s="145"/>
      <c r="BHD10" s="145"/>
      <c r="BHE10" s="145"/>
      <c r="BHF10" s="145"/>
      <c r="BHG10" s="145"/>
      <c r="BHH10" s="145"/>
      <c r="BHI10" s="145"/>
      <c r="BHJ10" s="145"/>
      <c r="BHK10" s="145"/>
      <c r="BHL10" s="145"/>
      <c r="BHM10" s="145"/>
      <c r="BHN10" s="145"/>
      <c r="BHO10" s="145"/>
      <c r="BHP10" s="145"/>
      <c r="BHQ10" s="145"/>
      <c r="BHR10" s="145"/>
      <c r="BHS10" s="145"/>
      <c r="BHT10" s="145"/>
      <c r="BHU10" s="145"/>
      <c r="BHV10" s="145"/>
      <c r="BHW10" s="145"/>
      <c r="BHX10" s="145"/>
      <c r="BHY10" s="145"/>
      <c r="BHZ10" s="145"/>
      <c r="BIA10" s="145"/>
      <c r="BIB10" s="145"/>
      <c r="BIC10" s="145"/>
      <c r="BID10" s="145"/>
      <c r="BIE10" s="145"/>
      <c r="BIF10" s="145"/>
      <c r="BIG10" s="145"/>
      <c r="BIH10" s="145"/>
      <c r="BII10" s="145"/>
      <c r="BIJ10" s="145"/>
      <c r="BIK10" s="145"/>
      <c r="BIL10" s="145"/>
      <c r="BIM10" s="145"/>
      <c r="BIN10" s="145"/>
      <c r="BIO10" s="145"/>
      <c r="BIP10" s="145"/>
      <c r="BIQ10" s="145"/>
      <c r="BIR10" s="145"/>
      <c r="BIS10" s="145"/>
      <c r="BIT10" s="145"/>
      <c r="BIU10" s="145"/>
      <c r="BIV10" s="145"/>
      <c r="BIW10" s="145"/>
      <c r="BIX10" s="145"/>
      <c r="BIY10" s="145"/>
      <c r="BIZ10" s="145"/>
      <c r="BJA10" s="145"/>
      <c r="BJB10" s="145"/>
      <c r="BJC10" s="145"/>
      <c r="BJD10" s="145"/>
      <c r="BJE10" s="145"/>
      <c r="BJF10" s="145"/>
      <c r="BJG10" s="145"/>
      <c r="BJH10" s="145"/>
      <c r="BJI10" s="145"/>
      <c r="BJJ10" s="145"/>
      <c r="BJK10" s="145"/>
      <c r="BJL10" s="145"/>
      <c r="BJM10" s="145"/>
      <c r="BJN10" s="145"/>
      <c r="BJO10" s="145"/>
      <c r="BJP10" s="145"/>
      <c r="BJQ10" s="145"/>
      <c r="BJR10" s="145"/>
      <c r="BJS10" s="145"/>
      <c r="BJT10" s="145"/>
      <c r="BJU10" s="145"/>
      <c r="BJV10" s="145"/>
      <c r="BJW10" s="145"/>
      <c r="BJX10" s="145"/>
      <c r="BJY10" s="145"/>
      <c r="BJZ10" s="145"/>
      <c r="BKA10" s="145"/>
      <c r="BKB10" s="145"/>
      <c r="BKC10" s="145"/>
      <c r="BKD10" s="145"/>
      <c r="BKE10" s="145"/>
      <c r="BKF10" s="145"/>
      <c r="BKG10" s="145"/>
      <c r="BKH10" s="145"/>
      <c r="BKI10" s="145"/>
      <c r="BKJ10" s="145"/>
      <c r="BKK10" s="145"/>
      <c r="BKL10" s="145"/>
      <c r="BKM10" s="145"/>
      <c r="BKN10" s="145"/>
      <c r="BKO10" s="145"/>
      <c r="BKP10" s="145"/>
      <c r="BKQ10" s="145"/>
      <c r="BKR10" s="145"/>
      <c r="BKS10" s="145"/>
      <c r="BKT10" s="145"/>
      <c r="BKU10" s="145"/>
      <c r="BKV10" s="145"/>
      <c r="BKW10" s="145"/>
      <c r="BKX10" s="145"/>
      <c r="BKY10" s="145"/>
      <c r="BKZ10" s="145"/>
      <c r="BLA10" s="145"/>
      <c r="BLB10" s="145"/>
      <c r="BLC10" s="145"/>
      <c r="BLD10" s="145"/>
      <c r="BLE10" s="145"/>
      <c r="BLF10" s="145"/>
      <c r="BLG10" s="145"/>
      <c r="BLH10" s="145"/>
      <c r="BLI10" s="145"/>
      <c r="BLJ10" s="145"/>
      <c r="BLK10" s="145"/>
      <c r="BLL10" s="145"/>
      <c r="BLM10" s="145"/>
      <c r="BLN10" s="145"/>
      <c r="BLO10" s="145"/>
      <c r="BLP10" s="145"/>
      <c r="BLQ10" s="145"/>
      <c r="BLR10" s="145"/>
      <c r="BLS10" s="145"/>
      <c r="BLT10" s="145"/>
      <c r="BLU10" s="145"/>
      <c r="BLV10" s="145"/>
      <c r="BLW10" s="145"/>
      <c r="BLX10" s="145"/>
      <c r="BLY10" s="145"/>
      <c r="BLZ10" s="145"/>
      <c r="BMA10" s="145"/>
      <c r="BMB10" s="145"/>
      <c r="BMC10" s="145"/>
      <c r="BMD10" s="145"/>
      <c r="BME10" s="145"/>
      <c r="BMF10" s="145"/>
      <c r="BMG10" s="145"/>
      <c r="BMH10" s="145"/>
      <c r="BMI10" s="145"/>
      <c r="BMJ10" s="145"/>
      <c r="BMK10" s="145"/>
      <c r="BML10" s="145"/>
      <c r="BMM10" s="145"/>
      <c r="BMN10" s="145"/>
      <c r="BMO10" s="145"/>
      <c r="BMP10" s="145"/>
      <c r="BMQ10" s="145"/>
      <c r="BMR10" s="145"/>
      <c r="BMS10" s="145"/>
      <c r="BMT10" s="145"/>
      <c r="BMU10" s="145"/>
      <c r="BMV10" s="145"/>
      <c r="BMW10" s="145"/>
      <c r="BMX10" s="145"/>
      <c r="BMY10" s="145"/>
      <c r="BMZ10" s="145"/>
      <c r="BNA10" s="145"/>
      <c r="BNB10" s="145"/>
      <c r="BNC10" s="145"/>
      <c r="BND10" s="145"/>
      <c r="BNE10" s="145"/>
      <c r="BNF10" s="145"/>
      <c r="BNG10" s="145"/>
      <c r="BNH10" s="145"/>
      <c r="BNI10" s="145"/>
      <c r="BNJ10" s="145"/>
      <c r="BNK10" s="145"/>
      <c r="BNL10" s="145"/>
      <c r="BNM10" s="145"/>
      <c r="BNN10" s="145"/>
      <c r="BNO10" s="145"/>
      <c r="BNP10" s="145"/>
      <c r="BNQ10" s="145"/>
      <c r="BNR10" s="145"/>
      <c r="BNS10" s="145"/>
      <c r="BNT10" s="145"/>
      <c r="BNU10" s="145"/>
      <c r="BNV10" s="145"/>
      <c r="BNW10" s="145"/>
      <c r="BNX10" s="145"/>
      <c r="BNY10" s="145"/>
      <c r="BNZ10" s="145"/>
      <c r="BOA10" s="145"/>
      <c r="BOB10" s="145"/>
      <c r="BOC10" s="145"/>
      <c r="BOD10" s="145"/>
      <c r="BOE10" s="145"/>
      <c r="BOF10" s="145"/>
      <c r="BOG10" s="145"/>
      <c r="BOH10" s="145"/>
      <c r="BOI10" s="145"/>
      <c r="BOJ10" s="145"/>
      <c r="BOK10" s="145"/>
      <c r="BOL10" s="145"/>
      <c r="BOM10" s="145"/>
      <c r="BON10" s="145"/>
      <c r="BOO10" s="145"/>
      <c r="BOP10" s="145"/>
      <c r="BOQ10" s="145"/>
      <c r="BOR10" s="145"/>
      <c r="BOS10" s="145"/>
      <c r="BOT10" s="145"/>
      <c r="BOU10" s="145"/>
      <c r="BOV10" s="145"/>
      <c r="BOW10" s="145"/>
      <c r="BOX10" s="145"/>
      <c r="BOY10" s="145"/>
      <c r="BOZ10" s="145"/>
      <c r="BPA10" s="145"/>
      <c r="BPB10" s="145"/>
      <c r="BPC10" s="145"/>
      <c r="BPD10" s="145"/>
      <c r="BPE10" s="145"/>
      <c r="BPF10" s="145"/>
      <c r="BPG10" s="145"/>
      <c r="BPH10" s="145"/>
      <c r="BPI10" s="145"/>
      <c r="BPJ10" s="145"/>
      <c r="BPK10" s="145"/>
      <c r="BPL10" s="145"/>
      <c r="BPM10" s="145"/>
      <c r="BPN10" s="145"/>
      <c r="BPO10" s="145"/>
      <c r="BPP10" s="145"/>
      <c r="BPQ10" s="145"/>
      <c r="BPR10" s="145"/>
      <c r="BPS10" s="145"/>
      <c r="BPT10" s="145"/>
      <c r="BPU10" s="145"/>
      <c r="BPV10" s="145"/>
      <c r="BPW10" s="145"/>
      <c r="BPX10" s="145"/>
      <c r="BPY10" s="145"/>
      <c r="BPZ10" s="145"/>
      <c r="BQA10" s="145"/>
      <c r="BQB10" s="145"/>
      <c r="BQC10" s="145"/>
      <c r="BQD10" s="145"/>
      <c r="BQE10" s="145"/>
      <c r="BQF10" s="145"/>
      <c r="BQG10" s="145"/>
      <c r="BQH10" s="145"/>
      <c r="BQI10" s="145"/>
      <c r="BQJ10" s="145"/>
      <c r="BQK10" s="145"/>
      <c r="BQL10" s="145"/>
      <c r="BQM10" s="145"/>
      <c r="BQN10" s="145"/>
      <c r="BQO10" s="145"/>
      <c r="BQP10" s="145"/>
      <c r="BQQ10" s="145"/>
      <c r="BQR10" s="145"/>
      <c r="BQS10" s="145"/>
      <c r="BQT10" s="145"/>
      <c r="BQU10" s="145"/>
      <c r="BQV10" s="145"/>
      <c r="BQW10" s="145"/>
      <c r="BQX10" s="145"/>
      <c r="BQY10" s="145"/>
      <c r="BQZ10" s="145"/>
      <c r="BRA10" s="145"/>
      <c r="BRB10" s="145"/>
      <c r="BRC10" s="145"/>
      <c r="BRD10" s="145"/>
      <c r="BRE10" s="145"/>
      <c r="BRF10" s="145"/>
      <c r="BRG10" s="145"/>
      <c r="BRH10" s="145"/>
      <c r="BRI10" s="145"/>
      <c r="BRJ10" s="145"/>
      <c r="BRK10" s="145"/>
      <c r="BRL10" s="145"/>
      <c r="BRM10" s="145"/>
      <c r="BRN10" s="145"/>
      <c r="BRO10" s="145"/>
      <c r="BRP10" s="145"/>
      <c r="BRQ10" s="145"/>
      <c r="BRR10" s="145"/>
      <c r="BRS10" s="145"/>
      <c r="BRT10" s="145"/>
      <c r="BRU10" s="145"/>
      <c r="BRV10" s="145"/>
      <c r="BRW10" s="145"/>
      <c r="BRX10" s="145"/>
      <c r="BRY10" s="145"/>
      <c r="BRZ10" s="145"/>
      <c r="BSA10" s="145"/>
      <c r="BSB10" s="145"/>
      <c r="BSC10" s="145"/>
      <c r="BSD10" s="145"/>
      <c r="BSE10" s="145"/>
      <c r="BSF10" s="145"/>
      <c r="BSG10" s="145"/>
      <c r="BSH10" s="145"/>
      <c r="BSI10" s="145"/>
      <c r="BSJ10" s="145"/>
      <c r="BSK10" s="145"/>
      <c r="BSL10" s="145"/>
      <c r="BSM10" s="145"/>
      <c r="BSN10" s="145"/>
      <c r="BSO10" s="145"/>
      <c r="BSP10" s="145"/>
      <c r="BSQ10" s="145"/>
      <c r="BSR10" s="145"/>
      <c r="BSS10" s="145"/>
      <c r="BST10" s="145"/>
      <c r="BSU10" s="145"/>
      <c r="BSV10" s="145"/>
      <c r="BSW10" s="145"/>
      <c r="BSX10" s="145"/>
      <c r="BSY10" s="145"/>
      <c r="BSZ10" s="145"/>
      <c r="BTA10" s="145"/>
      <c r="BTB10" s="145"/>
      <c r="BTC10" s="145"/>
      <c r="BTD10" s="145"/>
      <c r="BTE10" s="145"/>
      <c r="BTF10" s="145"/>
      <c r="BTG10" s="145"/>
      <c r="BTH10" s="145"/>
      <c r="BTI10" s="145"/>
      <c r="BTJ10" s="145"/>
      <c r="BTK10" s="145"/>
      <c r="BTL10" s="145"/>
      <c r="BTM10" s="145"/>
      <c r="BTN10" s="145"/>
      <c r="BTO10" s="145"/>
      <c r="BTP10" s="145"/>
      <c r="BTQ10" s="145"/>
      <c r="BTR10" s="145"/>
      <c r="BTS10" s="145"/>
      <c r="BTT10" s="145"/>
      <c r="BTU10" s="145"/>
      <c r="BTV10" s="145"/>
      <c r="BTW10" s="145"/>
      <c r="BTX10" s="145"/>
      <c r="BTY10" s="145"/>
      <c r="BTZ10" s="145"/>
      <c r="BUA10" s="145"/>
      <c r="BUB10" s="145"/>
      <c r="BUC10" s="145"/>
      <c r="BUD10" s="145"/>
      <c r="BUE10" s="145"/>
      <c r="BUF10" s="145"/>
      <c r="BUG10" s="145"/>
      <c r="BUH10" s="145"/>
      <c r="BUI10" s="145"/>
      <c r="BUJ10" s="145"/>
      <c r="BUK10" s="145"/>
      <c r="BUL10" s="145"/>
      <c r="BUM10" s="145"/>
      <c r="BUN10" s="145"/>
      <c r="BUO10" s="145"/>
      <c r="BUP10" s="145"/>
      <c r="BUQ10" s="145"/>
      <c r="BUR10" s="145"/>
      <c r="BUS10" s="145"/>
      <c r="BUT10" s="145"/>
      <c r="BUU10" s="145"/>
      <c r="BUV10" s="145"/>
      <c r="BUW10" s="145"/>
      <c r="BUX10" s="145"/>
      <c r="BUY10" s="145"/>
      <c r="BUZ10" s="145"/>
      <c r="BVA10" s="145"/>
      <c r="BVB10" s="145"/>
      <c r="BVC10" s="145"/>
      <c r="BVD10" s="145"/>
      <c r="BVE10" s="145"/>
      <c r="BVF10" s="145"/>
      <c r="BVG10" s="145"/>
      <c r="BVH10" s="145"/>
      <c r="BVI10" s="145"/>
      <c r="BVJ10" s="145"/>
      <c r="BVK10" s="145"/>
      <c r="BVL10" s="145"/>
      <c r="BVM10" s="145"/>
      <c r="BVN10" s="145"/>
      <c r="BVO10" s="145"/>
      <c r="BVP10" s="145"/>
      <c r="BVQ10" s="145"/>
      <c r="BVR10" s="145"/>
      <c r="BVS10" s="145"/>
      <c r="BVT10" s="145"/>
      <c r="BVU10" s="145"/>
      <c r="BVV10" s="145"/>
      <c r="BVW10" s="145"/>
      <c r="BVX10" s="145"/>
      <c r="BVY10" s="145"/>
      <c r="BVZ10" s="145"/>
      <c r="BWA10" s="145"/>
      <c r="BWB10" s="145"/>
      <c r="BWC10" s="145"/>
      <c r="BWD10" s="145"/>
      <c r="BWE10" s="145"/>
      <c r="BWF10" s="145"/>
      <c r="BWG10" s="145"/>
      <c r="BWH10" s="145"/>
      <c r="BWI10" s="145"/>
      <c r="BWJ10" s="145"/>
      <c r="BWK10" s="145"/>
      <c r="BWL10" s="145"/>
      <c r="BWM10" s="145"/>
      <c r="BWN10" s="145"/>
      <c r="BWO10" s="145"/>
      <c r="BWP10" s="145"/>
      <c r="BWQ10" s="145"/>
      <c r="BWR10" s="145"/>
      <c r="BWS10" s="145"/>
      <c r="BWT10" s="145"/>
      <c r="BWU10" s="145"/>
      <c r="BWV10" s="145"/>
      <c r="BWW10" s="145"/>
      <c r="BWX10" s="145"/>
      <c r="BWY10" s="145"/>
      <c r="BWZ10" s="145"/>
      <c r="BXA10" s="145"/>
      <c r="BXB10" s="145"/>
      <c r="BXC10" s="145"/>
      <c r="BXD10" s="145"/>
      <c r="BXE10" s="145"/>
      <c r="BXF10" s="145"/>
      <c r="BXG10" s="145"/>
      <c r="BXH10" s="145"/>
      <c r="BXI10" s="145"/>
      <c r="BXJ10" s="145"/>
      <c r="BXK10" s="145"/>
      <c r="BXL10" s="145"/>
      <c r="BXM10" s="145"/>
      <c r="BXN10" s="145"/>
      <c r="BXO10" s="145"/>
      <c r="BXP10" s="145"/>
      <c r="BXQ10" s="145"/>
      <c r="BXR10" s="145"/>
      <c r="BXS10" s="145"/>
      <c r="BXT10" s="145"/>
      <c r="BXU10" s="145"/>
      <c r="BXV10" s="145"/>
      <c r="BXW10" s="145"/>
      <c r="BXX10" s="145"/>
      <c r="BXY10" s="145"/>
      <c r="BXZ10" s="145"/>
      <c r="BYA10" s="145"/>
      <c r="BYB10" s="145"/>
      <c r="BYC10" s="145"/>
      <c r="BYD10" s="145"/>
      <c r="BYE10" s="145"/>
      <c r="BYF10" s="145"/>
      <c r="BYG10" s="145"/>
      <c r="BYH10" s="145"/>
      <c r="BYI10" s="145"/>
      <c r="BYJ10" s="145"/>
      <c r="BYK10" s="145"/>
      <c r="BYL10" s="145"/>
      <c r="BYM10" s="145"/>
      <c r="BYN10" s="145"/>
      <c r="BYO10" s="145"/>
      <c r="BYP10" s="145"/>
      <c r="BYQ10" s="145"/>
      <c r="BYR10" s="145"/>
      <c r="BYS10" s="145"/>
      <c r="BYT10" s="145"/>
      <c r="BYU10" s="145"/>
      <c r="BYV10" s="145"/>
      <c r="BYW10" s="145"/>
      <c r="BYX10" s="145"/>
      <c r="BYY10" s="145"/>
      <c r="BYZ10" s="145"/>
      <c r="BZA10" s="145"/>
      <c r="BZB10" s="145"/>
      <c r="BZC10" s="145"/>
      <c r="BZD10" s="145"/>
      <c r="BZE10" s="145"/>
      <c r="BZF10" s="145"/>
      <c r="BZG10" s="145"/>
      <c r="BZH10" s="145"/>
      <c r="BZI10" s="145"/>
      <c r="BZJ10" s="145"/>
      <c r="BZK10" s="145"/>
      <c r="BZL10" s="145"/>
      <c r="BZM10" s="145"/>
      <c r="BZN10" s="145"/>
      <c r="BZO10" s="145"/>
      <c r="BZP10" s="145"/>
      <c r="BZQ10" s="145"/>
      <c r="BZR10" s="145"/>
      <c r="BZS10" s="145"/>
      <c r="BZT10" s="145"/>
      <c r="BZU10" s="145"/>
      <c r="BZV10" s="145"/>
      <c r="BZW10" s="145"/>
      <c r="BZX10" s="145"/>
      <c r="BZY10" s="145"/>
      <c r="BZZ10" s="145"/>
      <c r="CAA10" s="145"/>
      <c r="CAB10" s="145"/>
      <c r="CAC10" s="145"/>
      <c r="CAD10" s="145"/>
      <c r="CAE10" s="145"/>
      <c r="CAF10" s="145"/>
      <c r="CAG10" s="145"/>
      <c r="CAH10" s="145"/>
      <c r="CAI10" s="145"/>
      <c r="CAJ10" s="145"/>
      <c r="CAK10" s="145"/>
      <c r="CAL10" s="145"/>
      <c r="CAM10" s="145"/>
      <c r="CAN10" s="145"/>
      <c r="CAO10" s="145"/>
      <c r="CAP10" s="145"/>
      <c r="CAQ10" s="145"/>
      <c r="CAR10" s="145"/>
      <c r="CAS10" s="145"/>
      <c r="CAT10" s="145"/>
      <c r="CAU10" s="145"/>
      <c r="CAV10" s="145"/>
      <c r="CAW10" s="145"/>
      <c r="CAX10" s="145"/>
      <c r="CAY10" s="145"/>
      <c r="CAZ10" s="145"/>
      <c r="CBA10" s="145"/>
      <c r="CBB10" s="145"/>
      <c r="CBC10" s="145"/>
      <c r="CBD10" s="145"/>
      <c r="CBE10" s="145"/>
      <c r="CBF10" s="145"/>
      <c r="CBG10" s="145"/>
      <c r="CBH10" s="145"/>
      <c r="CBI10" s="145"/>
      <c r="CBJ10" s="145"/>
      <c r="CBK10" s="145"/>
      <c r="CBL10" s="145"/>
      <c r="CBM10" s="145"/>
      <c r="CBN10" s="145"/>
      <c r="CBO10" s="145"/>
      <c r="CBP10" s="145"/>
      <c r="CBQ10" s="145"/>
      <c r="CBR10" s="145"/>
      <c r="CBS10" s="145"/>
      <c r="CBT10" s="145"/>
      <c r="CBU10" s="145"/>
      <c r="CBV10" s="145"/>
      <c r="CBW10" s="145"/>
      <c r="CBX10" s="145"/>
      <c r="CBY10" s="145"/>
      <c r="CBZ10" s="145"/>
      <c r="CCA10" s="145"/>
      <c r="CCB10" s="145"/>
      <c r="CCC10" s="145"/>
      <c r="CCD10" s="145"/>
      <c r="CCE10" s="145"/>
      <c r="CCF10" s="145"/>
      <c r="CCG10" s="145"/>
      <c r="CCH10" s="145"/>
      <c r="CCI10" s="145"/>
      <c r="CCJ10" s="145"/>
      <c r="CCK10" s="145"/>
      <c r="CCL10" s="145"/>
      <c r="CCM10" s="145"/>
      <c r="CCN10" s="145"/>
      <c r="CCO10" s="145"/>
      <c r="CCP10" s="145"/>
      <c r="CCQ10" s="145"/>
      <c r="CCR10" s="145"/>
      <c r="CCS10" s="145"/>
      <c r="CCT10" s="145"/>
      <c r="CCU10" s="145"/>
      <c r="CCV10" s="145"/>
      <c r="CCW10" s="145"/>
      <c r="CCX10" s="145"/>
      <c r="CCY10" s="145"/>
      <c r="CCZ10" s="145"/>
      <c r="CDA10" s="145"/>
      <c r="CDB10" s="145"/>
      <c r="CDC10" s="145"/>
      <c r="CDD10" s="145"/>
      <c r="CDE10" s="145"/>
      <c r="CDF10" s="145"/>
      <c r="CDG10" s="145"/>
      <c r="CDH10" s="145"/>
      <c r="CDI10" s="145"/>
      <c r="CDJ10" s="145"/>
      <c r="CDK10" s="145"/>
      <c r="CDL10" s="145"/>
      <c r="CDM10" s="145"/>
      <c r="CDN10" s="145"/>
      <c r="CDO10" s="145"/>
      <c r="CDP10" s="145"/>
      <c r="CDQ10" s="145"/>
      <c r="CDR10" s="145"/>
      <c r="CDS10" s="145"/>
      <c r="CDT10" s="145"/>
      <c r="CDU10" s="145"/>
      <c r="CDV10" s="145"/>
      <c r="CDW10" s="145"/>
      <c r="CDX10" s="145"/>
      <c r="CDY10" s="145"/>
      <c r="CDZ10" s="145"/>
      <c r="CEA10" s="145"/>
      <c r="CEB10" s="145"/>
      <c r="CEC10" s="145"/>
      <c r="CED10" s="145"/>
      <c r="CEE10" s="145"/>
      <c r="CEF10" s="145"/>
      <c r="CEG10" s="145"/>
      <c r="CEH10" s="145"/>
      <c r="CEI10" s="145"/>
      <c r="CEJ10" s="145"/>
      <c r="CEK10" s="145"/>
      <c r="CEL10" s="145"/>
      <c r="CEM10" s="145"/>
      <c r="CEN10" s="145"/>
      <c r="CEO10" s="145"/>
      <c r="CEP10" s="145"/>
      <c r="CEQ10" s="145"/>
      <c r="CER10" s="145"/>
      <c r="CES10" s="145"/>
      <c r="CET10" s="145"/>
      <c r="CEU10" s="145"/>
      <c r="CEV10" s="145"/>
      <c r="CEW10" s="145"/>
      <c r="CEX10" s="145"/>
      <c r="CEY10" s="145"/>
      <c r="CEZ10" s="145"/>
      <c r="CFA10" s="145"/>
      <c r="CFB10" s="145"/>
      <c r="CFC10" s="145"/>
      <c r="CFD10" s="145"/>
      <c r="CFE10" s="145"/>
      <c r="CFF10" s="145"/>
      <c r="CFG10" s="145"/>
      <c r="CFH10" s="145"/>
      <c r="CFI10" s="145"/>
      <c r="CFJ10" s="145"/>
      <c r="CFK10" s="145"/>
      <c r="CFL10" s="145"/>
      <c r="CFM10" s="145"/>
      <c r="CFN10" s="145"/>
      <c r="CFO10" s="145"/>
      <c r="CFP10" s="145"/>
      <c r="CFQ10" s="145"/>
      <c r="CFR10" s="145"/>
      <c r="CFS10" s="145"/>
      <c r="CFT10" s="145"/>
      <c r="CFU10" s="145"/>
      <c r="CFV10" s="145"/>
      <c r="CFW10" s="145"/>
      <c r="CFX10" s="145"/>
      <c r="CFY10" s="145"/>
      <c r="CFZ10" s="145"/>
      <c r="CGA10" s="145"/>
      <c r="CGB10" s="145"/>
      <c r="CGC10" s="145"/>
      <c r="CGD10" s="145"/>
      <c r="CGE10" s="145"/>
      <c r="CGF10" s="145"/>
      <c r="CGG10" s="145"/>
      <c r="CGH10" s="145"/>
      <c r="CGI10" s="145"/>
      <c r="CGJ10" s="145"/>
      <c r="CGK10" s="145"/>
      <c r="CGL10" s="145"/>
      <c r="CGM10" s="145"/>
      <c r="CGN10" s="145"/>
      <c r="CGO10" s="145"/>
      <c r="CGP10" s="145"/>
      <c r="CGQ10" s="145"/>
      <c r="CGR10" s="145"/>
      <c r="CGS10" s="145"/>
      <c r="CGT10" s="145"/>
      <c r="CGU10" s="145"/>
      <c r="CGV10" s="145"/>
      <c r="CGW10" s="145"/>
      <c r="CGX10" s="145"/>
      <c r="CGY10" s="145"/>
      <c r="CGZ10" s="145"/>
      <c r="CHA10" s="145"/>
      <c r="CHB10" s="145"/>
      <c r="CHC10" s="145"/>
      <c r="CHD10" s="145"/>
      <c r="CHE10" s="145"/>
      <c r="CHF10" s="145"/>
      <c r="CHG10" s="145"/>
      <c r="CHH10" s="145"/>
      <c r="CHI10" s="145"/>
      <c r="CHJ10" s="145"/>
      <c r="CHK10" s="145"/>
      <c r="CHL10" s="145"/>
      <c r="CHM10" s="145"/>
      <c r="CHN10" s="145"/>
      <c r="CHO10" s="145"/>
      <c r="CHP10" s="145"/>
      <c r="CHQ10" s="145"/>
      <c r="CHR10" s="145"/>
      <c r="CHS10" s="145"/>
      <c r="CHT10" s="145"/>
      <c r="CHU10" s="145"/>
      <c r="CHV10" s="145"/>
      <c r="CHW10" s="145"/>
      <c r="CHX10" s="145"/>
      <c r="CHY10" s="145"/>
      <c r="CHZ10" s="145"/>
      <c r="CIA10" s="145"/>
      <c r="CIB10" s="145"/>
      <c r="CIC10" s="145"/>
      <c r="CID10" s="145"/>
      <c r="CIE10" s="145"/>
      <c r="CIF10" s="145"/>
      <c r="CIG10" s="145"/>
      <c r="CIH10" s="145"/>
      <c r="CII10" s="145"/>
      <c r="CIJ10" s="145"/>
      <c r="CIK10" s="145"/>
      <c r="CIL10" s="145"/>
      <c r="CIM10" s="145"/>
      <c r="CIN10" s="145"/>
      <c r="CIO10" s="145"/>
      <c r="CIP10" s="145"/>
      <c r="CIQ10" s="145"/>
      <c r="CIR10" s="145"/>
      <c r="CIS10" s="145"/>
      <c r="CIT10" s="145"/>
      <c r="CIU10" s="145"/>
      <c r="CIV10" s="145"/>
      <c r="CIW10" s="145"/>
      <c r="CIX10" s="145"/>
      <c r="CIY10" s="145"/>
      <c r="CIZ10" s="145"/>
      <c r="CJA10" s="145"/>
      <c r="CJB10" s="145"/>
      <c r="CJC10" s="145"/>
      <c r="CJD10" s="145"/>
      <c r="CJE10" s="145"/>
      <c r="CJF10" s="145"/>
      <c r="CJG10" s="145"/>
      <c r="CJH10" s="145"/>
      <c r="CJI10" s="145"/>
      <c r="CJJ10" s="145"/>
      <c r="CJK10" s="145"/>
      <c r="CJL10" s="145"/>
      <c r="CJM10" s="145"/>
      <c r="CJN10" s="145"/>
      <c r="CJO10" s="145"/>
      <c r="CJP10" s="145"/>
      <c r="CJQ10" s="145"/>
      <c r="CJR10" s="145"/>
      <c r="CJS10" s="145"/>
      <c r="CJT10" s="145"/>
      <c r="CJU10" s="145"/>
      <c r="CJV10" s="145"/>
      <c r="CJW10" s="145"/>
      <c r="CJX10" s="145"/>
      <c r="CJY10" s="145"/>
      <c r="CJZ10" s="145"/>
      <c r="CKA10" s="145"/>
      <c r="CKB10" s="145"/>
      <c r="CKC10" s="145"/>
      <c r="CKD10" s="145"/>
      <c r="CKE10" s="145"/>
      <c r="CKF10" s="145"/>
      <c r="CKG10" s="145"/>
      <c r="CKH10" s="145"/>
      <c r="CKI10" s="145"/>
      <c r="CKJ10" s="145"/>
      <c r="CKK10" s="145"/>
      <c r="CKL10" s="145"/>
      <c r="CKM10" s="145"/>
      <c r="CKN10" s="145"/>
      <c r="CKO10" s="145"/>
      <c r="CKP10" s="145"/>
      <c r="CKQ10" s="145"/>
      <c r="CKR10" s="145"/>
      <c r="CKS10" s="145"/>
      <c r="CKT10" s="145"/>
      <c r="CKU10" s="145"/>
      <c r="CKV10" s="145"/>
      <c r="CKW10" s="145"/>
      <c r="CKX10" s="145"/>
      <c r="CKY10" s="145"/>
      <c r="CKZ10" s="145"/>
      <c r="CLA10" s="145"/>
      <c r="CLB10" s="145"/>
      <c r="CLC10" s="145"/>
      <c r="CLD10" s="145"/>
      <c r="CLE10" s="145"/>
      <c r="CLF10" s="145"/>
      <c r="CLG10" s="145"/>
      <c r="CLH10" s="145"/>
      <c r="CLI10" s="145"/>
      <c r="CLJ10" s="145"/>
      <c r="CLK10" s="145"/>
      <c r="CLL10" s="145"/>
      <c r="CLM10" s="145"/>
      <c r="CLN10" s="145"/>
      <c r="CLO10" s="145"/>
      <c r="CLP10" s="145"/>
      <c r="CLQ10" s="145"/>
      <c r="CLR10" s="145"/>
      <c r="CLS10" s="145"/>
      <c r="CLT10" s="145"/>
      <c r="CLU10" s="145"/>
      <c r="CLV10" s="145"/>
      <c r="CLW10" s="145"/>
      <c r="CLX10" s="145"/>
      <c r="CLY10" s="145"/>
      <c r="CLZ10" s="145"/>
      <c r="CMA10" s="145"/>
      <c r="CMB10" s="145"/>
      <c r="CMC10" s="145"/>
      <c r="CMD10" s="145"/>
      <c r="CME10" s="145"/>
      <c r="CMF10" s="145"/>
      <c r="CMG10" s="145"/>
      <c r="CMH10" s="145"/>
      <c r="CMI10" s="145"/>
      <c r="CMJ10" s="145"/>
      <c r="CMK10" s="145"/>
      <c r="CML10" s="145"/>
      <c r="CMM10" s="145"/>
      <c r="CMN10" s="145"/>
      <c r="CMO10" s="145"/>
      <c r="CMP10" s="145"/>
      <c r="CMQ10" s="145"/>
      <c r="CMR10" s="145"/>
      <c r="CMS10" s="145"/>
      <c r="CMT10" s="145"/>
      <c r="CMU10" s="145"/>
      <c r="CMV10" s="145"/>
      <c r="CMW10" s="145"/>
      <c r="CMX10" s="145"/>
      <c r="CMY10" s="145"/>
      <c r="CMZ10" s="145"/>
      <c r="CNA10" s="145"/>
      <c r="CNB10" s="145"/>
      <c r="CNC10" s="145"/>
      <c r="CND10" s="145"/>
      <c r="CNE10" s="145"/>
      <c r="CNF10" s="145"/>
      <c r="CNG10" s="145"/>
      <c r="CNH10" s="145"/>
      <c r="CNI10" s="145"/>
      <c r="CNJ10" s="145"/>
      <c r="CNK10" s="145"/>
      <c r="CNL10" s="145"/>
      <c r="CNM10" s="145"/>
      <c r="CNN10" s="145"/>
      <c r="CNO10" s="145"/>
      <c r="CNP10" s="145"/>
      <c r="CNQ10" s="145"/>
      <c r="CNR10" s="145"/>
      <c r="CNS10" s="145"/>
      <c r="CNT10" s="145"/>
      <c r="CNU10" s="145"/>
      <c r="CNV10" s="145"/>
      <c r="CNW10" s="145"/>
      <c r="CNX10" s="145"/>
      <c r="CNY10" s="145"/>
      <c r="CNZ10" s="145"/>
      <c r="COA10" s="145"/>
      <c r="COB10" s="145"/>
      <c r="COC10" s="145"/>
      <c r="COD10" s="145"/>
      <c r="COE10" s="145"/>
      <c r="COF10" s="145"/>
      <c r="COG10" s="145"/>
      <c r="COH10" s="145"/>
      <c r="COI10" s="145"/>
      <c r="COJ10" s="145"/>
      <c r="COK10" s="145"/>
      <c r="COL10" s="145"/>
      <c r="COM10" s="145"/>
      <c r="CON10" s="145"/>
      <c r="COO10" s="145"/>
      <c r="COP10" s="145"/>
      <c r="COQ10" s="145"/>
      <c r="COR10" s="145"/>
      <c r="COS10" s="145"/>
      <c r="COT10" s="145"/>
      <c r="COU10" s="145"/>
      <c r="COV10" s="145"/>
      <c r="COW10" s="145"/>
      <c r="COX10" s="145"/>
      <c r="COY10" s="145"/>
      <c r="COZ10" s="145"/>
      <c r="CPA10" s="145"/>
      <c r="CPB10" s="145"/>
      <c r="CPC10" s="145"/>
      <c r="CPD10" s="145"/>
      <c r="CPE10" s="145"/>
      <c r="CPF10" s="145"/>
      <c r="CPG10" s="145"/>
      <c r="CPH10" s="145"/>
      <c r="CPI10" s="145"/>
      <c r="CPJ10" s="145"/>
      <c r="CPK10" s="145"/>
      <c r="CPL10" s="145"/>
      <c r="CPM10" s="145"/>
      <c r="CPN10" s="145"/>
      <c r="CPO10" s="145"/>
      <c r="CPP10" s="145"/>
      <c r="CPQ10" s="145"/>
      <c r="CPR10" s="145"/>
      <c r="CPS10" s="145"/>
      <c r="CPT10" s="145"/>
      <c r="CPU10" s="145"/>
      <c r="CPV10" s="145"/>
      <c r="CPW10" s="145"/>
      <c r="CPX10" s="145"/>
      <c r="CPY10" s="145"/>
      <c r="CPZ10" s="145"/>
      <c r="CQA10" s="145"/>
      <c r="CQB10" s="145"/>
      <c r="CQC10" s="145"/>
      <c r="CQD10" s="145"/>
      <c r="CQE10" s="145"/>
      <c r="CQF10" s="145"/>
      <c r="CQG10" s="145"/>
      <c r="CQH10" s="145"/>
      <c r="CQI10" s="145"/>
      <c r="CQJ10" s="145"/>
      <c r="CQK10" s="145"/>
      <c r="CQL10" s="145"/>
      <c r="CQM10" s="145"/>
      <c r="CQN10" s="145"/>
      <c r="CQO10" s="145"/>
      <c r="CQP10" s="145"/>
      <c r="CQQ10" s="145"/>
      <c r="CQR10" s="145"/>
      <c r="CQS10" s="145"/>
      <c r="CQT10" s="145"/>
      <c r="CQU10" s="145"/>
      <c r="CQV10" s="145"/>
      <c r="CQW10" s="145"/>
      <c r="CQX10" s="145"/>
      <c r="CQY10" s="145"/>
      <c r="CQZ10" s="145"/>
      <c r="CRA10" s="145"/>
      <c r="CRB10" s="145"/>
      <c r="CRC10" s="145"/>
      <c r="CRD10" s="145"/>
      <c r="CRE10" s="145"/>
      <c r="CRF10" s="145"/>
      <c r="CRG10" s="145"/>
      <c r="CRH10" s="145"/>
      <c r="CRI10" s="145"/>
      <c r="CRJ10" s="145"/>
      <c r="CRK10" s="145"/>
      <c r="CRL10" s="145"/>
      <c r="CRM10" s="145"/>
      <c r="CRN10" s="145"/>
      <c r="CRO10" s="145"/>
      <c r="CRP10" s="145"/>
      <c r="CRQ10" s="145"/>
      <c r="CRR10" s="145"/>
      <c r="CRS10" s="145"/>
      <c r="CRT10" s="145"/>
      <c r="CRU10" s="145"/>
      <c r="CRV10" s="145"/>
      <c r="CRW10" s="145"/>
      <c r="CRX10" s="145"/>
      <c r="CRY10" s="145"/>
      <c r="CRZ10" s="145"/>
      <c r="CSA10" s="145"/>
      <c r="CSB10" s="145"/>
      <c r="CSC10" s="145"/>
      <c r="CSD10" s="145"/>
      <c r="CSE10" s="145"/>
      <c r="CSF10" s="145"/>
      <c r="CSG10" s="145"/>
      <c r="CSH10" s="145"/>
      <c r="CSI10" s="145"/>
      <c r="CSJ10" s="145"/>
      <c r="CSK10" s="145"/>
      <c r="CSL10" s="145"/>
      <c r="CSM10" s="145"/>
      <c r="CSN10" s="145"/>
      <c r="CSO10" s="145"/>
      <c r="CSP10" s="145"/>
      <c r="CSQ10" s="145"/>
      <c r="CSR10" s="145"/>
      <c r="CSS10" s="145"/>
      <c r="CST10" s="145"/>
      <c r="CSU10" s="145"/>
      <c r="CSV10" s="145"/>
      <c r="CSW10" s="145"/>
      <c r="CSX10" s="145"/>
      <c r="CSY10" s="145"/>
      <c r="CSZ10" s="145"/>
      <c r="CTA10" s="145"/>
      <c r="CTB10" s="145"/>
      <c r="CTC10" s="145"/>
      <c r="CTD10" s="145"/>
      <c r="CTE10" s="145"/>
      <c r="CTF10" s="145"/>
      <c r="CTG10" s="145"/>
      <c r="CTH10" s="145"/>
      <c r="CTI10" s="145"/>
      <c r="CTJ10" s="145"/>
      <c r="CTK10" s="145"/>
      <c r="CTL10" s="145"/>
      <c r="CTM10" s="145"/>
      <c r="CTN10" s="145"/>
      <c r="CTO10" s="145"/>
      <c r="CTP10" s="145"/>
      <c r="CTQ10" s="145"/>
      <c r="CTR10" s="145"/>
      <c r="CTS10" s="145"/>
      <c r="CTT10" s="145"/>
      <c r="CTU10" s="145"/>
      <c r="CTV10" s="145"/>
      <c r="CTW10" s="145"/>
      <c r="CTX10" s="145"/>
      <c r="CTY10" s="145"/>
      <c r="CTZ10" s="145"/>
      <c r="CUA10" s="145"/>
      <c r="CUB10" s="145"/>
      <c r="CUC10" s="145"/>
      <c r="CUD10" s="145"/>
      <c r="CUE10" s="145"/>
      <c r="CUF10" s="145"/>
      <c r="CUG10" s="145"/>
      <c r="CUH10" s="145"/>
      <c r="CUI10" s="145"/>
      <c r="CUJ10" s="145"/>
      <c r="CUK10" s="145"/>
      <c r="CUL10" s="145"/>
      <c r="CUM10" s="145"/>
      <c r="CUN10" s="145"/>
      <c r="CUO10" s="145"/>
      <c r="CUP10" s="145"/>
      <c r="CUQ10" s="145"/>
      <c r="CUR10" s="145"/>
      <c r="CUS10" s="145"/>
      <c r="CUT10" s="145"/>
      <c r="CUU10" s="145"/>
      <c r="CUV10" s="145"/>
      <c r="CUW10" s="145"/>
      <c r="CUX10" s="145"/>
      <c r="CUY10" s="145"/>
      <c r="CUZ10" s="145"/>
      <c r="CVA10" s="145"/>
      <c r="CVB10" s="145"/>
      <c r="CVC10" s="145"/>
      <c r="CVD10" s="145"/>
      <c r="CVE10" s="145"/>
      <c r="CVF10" s="145"/>
      <c r="CVG10" s="145"/>
      <c r="CVH10" s="145"/>
      <c r="CVI10" s="145"/>
      <c r="CVJ10" s="145"/>
      <c r="CVK10" s="145"/>
      <c r="CVL10" s="145"/>
      <c r="CVM10" s="145"/>
      <c r="CVN10" s="145"/>
      <c r="CVO10" s="145"/>
      <c r="CVP10" s="145"/>
      <c r="CVQ10" s="145"/>
      <c r="CVR10" s="145"/>
      <c r="CVS10" s="145"/>
      <c r="CVT10" s="145"/>
      <c r="CVU10" s="145"/>
      <c r="CVV10" s="145"/>
      <c r="CVW10" s="145"/>
      <c r="CVX10" s="145"/>
      <c r="CVY10" s="145"/>
      <c r="CVZ10" s="145"/>
      <c r="CWA10" s="145"/>
      <c r="CWB10" s="145"/>
      <c r="CWC10" s="145"/>
      <c r="CWD10" s="145"/>
      <c r="CWE10" s="145"/>
      <c r="CWF10" s="145"/>
      <c r="CWG10" s="145"/>
      <c r="CWH10" s="145"/>
      <c r="CWI10" s="145"/>
      <c r="CWJ10" s="145"/>
      <c r="CWK10" s="145"/>
      <c r="CWL10" s="145"/>
      <c r="CWM10" s="145"/>
      <c r="CWN10" s="145"/>
      <c r="CWO10" s="145"/>
      <c r="CWP10" s="145"/>
      <c r="CWQ10" s="145"/>
      <c r="CWR10" s="145"/>
      <c r="CWS10" s="145"/>
      <c r="CWT10" s="145"/>
      <c r="CWU10" s="145"/>
      <c r="CWV10" s="145"/>
      <c r="CWW10" s="145"/>
      <c r="CWX10" s="145"/>
      <c r="CWY10" s="145"/>
      <c r="CWZ10" s="145"/>
      <c r="CXA10" s="145"/>
      <c r="CXB10" s="145"/>
      <c r="CXC10" s="145"/>
      <c r="CXD10" s="145"/>
      <c r="CXE10" s="145"/>
      <c r="CXF10" s="145"/>
      <c r="CXG10" s="145"/>
      <c r="CXH10" s="145"/>
      <c r="CXI10" s="145"/>
      <c r="CXJ10" s="145"/>
      <c r="CXK10" s="145"/>
      <c r="CXL10" s="145"/>
      <c r="CXM10" s="145"/>
      <c r="CXN10" s="145"/>
      <c r="CXO10" s="145"/>
      <c r="CXP10" s="145"/>
      <c r="CXQ10" s="145"/>
      <c r="CXR10" s="145"/>
      <c r="CXS10" s="145"/>
      <c r="CXT10" s="145"/>
      <c r="CXU10" s="145"/>
      <c r="CXV10" s="145"/>
      <c r="CXW10" s="145"/>
      <c r="CXX10" s="145"/>
      <c r="CXY10" s="145"/>
      <c r="CXZ10" s="145"/>
      <c r="CYA10" s="145"/>
      <c r="CYB10" s="145"/>
      <c r="CYC10" s="145"/>
      <c r="CYD10" s="145"/>
      <c r="CYE10" s="145"/>
      <c r="CYF10" s="145"/>
      <c r="CYG10" s="145"/>
      <c r="CYH10" s="145"/>
      <c r="CYI10" s="145"/>
      <c r="CYJ10" s="145"/>
      <c r="CYK10" s="145"/>
      <c r="CYL10" s="145"/>
      <c r="CYM10" s="145"/>
      <c r="CYN10" s="145"/>
      <c r="CYO10" s="145"/>
      <c r="CYP10" s="145"/>
      <c r="CYQ10" s="145"/>
      <c r="CYR10" s="145"/>
      <c r="CYS10" s="145"/>
      <c r="CYT10" s="145"/>
      <c r="CYU10" s="145"/>
      <c r="CYV10" s="145"/>
      <c r="CYW10" s="145"/>
      <c r="CYX10" s="145"/>
      <c r="CYY10" s="145"/>
      <c r="CYZ10" s="145"/>
      <c r="CZA10" s="145"/>
      <c r="CZB10" s="145"/>
      <c r="CZC10" s="145"/>
      <c r="CZD10" s="145"/>
      <c r="CZE10" s="145"/>
      <c r="CZF10" s="145"/>
      <c r="CZG10" s="145"/>
      <c r="CZH10" s="145"/>
      <c r="CZI10" s="145"/>
      <c r="CZJ10" s="145"/>
      <c r="CZK10" s="145"/>
      <c r="CZL10" s="145"/>
      <c r="CZM10" s="145"/>
      <c r="CZN10" s="145"/>
      <c r="CZO10" s="145"/>
      <c r="CZP10" s="145"/>
      <c r="CZQ10" s="145"/>
      <c r="CZR10" s="145"/>
      <c r="CZS10" s="145"/>
      <c r="CZT10" s="145"/>
      <c r="CZU10" s="145"/>
      <c r="CZV10" s="145"/>
      <c r="CZW10" s="145"/>
      <c r="CZX10" s="145"/>
      <c r="CZY10" s="145"/>
      <c r="CZZ10" s="145"/>
      <c r="DAA10" s="145"/>
      <c r="DAB10" s="145"/>
      <c r="DAC10" s="145"/>
      <c r="DAD10" s="145"/>
      <c r="DAE10" s="145"/>
      <c r="DAF10" s="145"/>
      <c r="DAG10" s="145"/>
      <c r="DAH10" s="145"/>
      <c r="DAI10" s="145"/>
      <c r="DAJ10" s="145"/>
      <c r="DAK10" s="145"/>
      <c r="DAL10" s="145"/>
      <c r="DAM10" s="145"/>
      <c r="DAN10" s="145"/>
      <c r="DAO10" s="145"/>
      <c r="DAP10" s="145"/>
      <c r="DAQ10" s="145"/>
      <c r="DAR10" s="145"/>
      <c r="DAS10" s="145"/>
      <c r="DAT10" s="145"/>
      <c r="DAU10" s="145"/>
      <c r="DAV10" s="145"/>
      <c r="DAW10" s="145"/>
      <c r="DAX10" s="145"/>
      <c r="DAY10" s="145"/>
      <c r="DAZ10" s="145"/>
      <c r="DBA10" s="145"/>
      <c r="DBB10" s="145"/>
      <c r="DBC10" s="145"/>
      <c r="DBD10" s="145"/>
      <c r="DBE10" s="145"/>
      <c r="DBF10" s="145"/>
      <c r="DBG10" s="145"/>
      <c r="DBH10" s="145"/>
      <c r="DBI10" s="145"/>
      <c r="DBJ10" s="145"/>
      <c r="DBK10" s="145"/>
      <c r="DBL10" s="145"/>
      <c r="DBM10" s="145"/>
      <c r="DBN10" s="145"/>
      <c r="DBO10" s="145"/>
      <c r="DBP10" s="145"/>
      <c r="DBQ10" s="145"/>
      <c r="DBR10" s="145"/>
      <c r="DBS10" s="145"/>
      <c r="DBT10" s="145"/>
      <c r="DBU10" s="145"/>
      <c r="DBV10" s="145"/>
      <c r="DBW10" s="145"/>
      <c r="DBX10" s="145"/>
      <c r="DBY10" s="145"/>
      <c r="DBZ10" s="145"/>
      <c r="DCA10" s="145"/>
      <c r="DCB10" s="145"/>
      <c r="DCC10" s="145"/>
      <c r="DCD10" s="145"/>
      <c r="DCE10" s="145"/>
      <c r="DCF10" s="145"/>
      <c r="DCG10" s="145"/>
      <c r="DCH10" s="145"/>
      <c r="DCI10" s="145"/>
      <c r="DCJ10" s="145"/>
      <c r="DCK10" s="145"/>
      <c r="DCL10" s="145"/>
      <c r="DCM10" s="145"/>
      <c r="DCN10" s="145"/>
      <c r="DCO10" s="145"/>
      <c r="DCP10" s="145"/>
      <c r="DCQ10" s="145"/>
      <c r="DCR10" s="145"/>
      <c r="DCS10" s="145"/>
      <c r="DCT10" s="145"/>
      <c r="DCU10" s="145"/>
      <c r="DCV10" s="145"/>
      <c r="DCW10" s="145"/>
      <c r="DCX10" s="145"/>
      <c r="DCY10" s="145"/>
      <c r="DCZ10" s="145"/>
      <c r="DDA10" s="145"/>
      <c r="DDB10" s="145"/>
      <c r="DDC10" s="145"/>
      <c r="DDD10" s="145"/>
      <c r="DDE10" s="145"/>
      <c r="DDF10" s="145"/>
      <c r="DDG10" s="145"/>
      <c r="DDH10" s="145"/>
      <c r="DDI10" s="145"/>
      <c r="DDJ10" s="145"/>
      <c r="DDK10" s="145"/>
      <c r="DDL10" s="145"/>
      <c r="DDM10" s="145"/>
      <c r="DDN10" s="145"/>
      <c r="DDO10" s="145"/>
      <c r="DDP10" s="145"/>
      <c r="DDQ10" s="145"/>
      <c r="DDR10" s="145"/>
      <c r="DDS10" s="145"/>
      <c r="DDT10" s="145"/>
      <c r="DDU10" s="145"/>
      <c r="DDV10" s="145"/>
      <c r="DDW10" s="145"/>
      <c r="DDX10" s="145"/>
      <c r="DDY10" s="145"/>
      <c r="DDZ10" s="145"/>
      <c r="DEA10" s="145"/>
      <c r="DEB10" s="145"/>
      <c r="DEC10" s="145"/>
      <c r="DED10" s="145"/>
      <c r="DEE10" s="145"/>
      <c r="DEF10" s="145"/>
      <c r="DEG10" s="145"/>
      <c r="DEH10" s="145"/>
      <c r="DEI10" s="145"/>
      <c r="DEJ10" s="145"/>
      <c r="DEK10" s="145"/>
      <c r="DEL10" s="145"/>
      <c r="DEM10" s="145"/>
      <c r="DEN10" s="145"/>
      <c r="DEO10" s="145"/>
      <c r="DEP10" s="145"/>
      <c r="DEQ10" s="145"/>
      <c r="DER10" s="145"/>
      <c r="DES10" s="145"/>
      <c r="DET10" s="145"/>
      <c r="DEU10" s="145"/>
      <c r="DEV10" s="145"/>
      <c r="DEW10" s="145"/>
      <c r="DEX10" s="145"/>
      <c r="DEY10" s="145"/>
      <c r="DEZ10" s="145"/>
      <c r="DFA10" s="145"/>
      <c r="DFB10" s="145"/>
      <c r="DFC10" s="145"/>
      <c r="DFD10" s="145"/>
      <c r="DFE10" s="145"/>
      <c r="DFF10" s="145"/>
      <c r="DFG10" s="145"/>
      <c r="DFH10" s="145"/>
      <c r="DFI10" s="145"/>
      <c r="DFJ10" s="145"/>
      <c r="DFK10" s="145"/>
      <c r="DFL10" s="145"/>
      <c r="DFM10" s="145"/>
      <c r="DFN10" s="145"/>
      <c r="DFO10" s="145"/>
      <c r="DFP10" s="145"/>
      <c r="DFQ10" s="145"/>
      <c r="DFR10" s="145"/>
      <c r="DFS10" s="145"/>
      <c r="DFT10" s="145"/>
      <c r="DFU10" s="145"/>
      <c r="DFV10" s="145"/>
      <c r="DFW10" s="145"/>
      <c r="DFX10" s="145"/>
      <c r="DFY10" s="145"/>
      <c r="DFZ10" s="145"/>
      <c r="DGA10" s="145"/>
      <c r="DGB10" s="145"/>
      <c r="DGC10" s="145"/>
      <c r="DGD10" s="145"/>
      <c r="DGE10" s="145"/>
      <c r="DGF10" s="145"/>
      <c r="DGG10" s="145"/>
      <c r="DGH10" s="145"/>
      <c r="DGI10" s="145"/>
      <c r="DGJ10" s="145"/>
      <c r="DGK10" s="145"/>
      <c r="DGL10" s="145"/>
      <c r="DGM10" s="145"/>
      <c r="DGN10" s="145"/>
      <c r="DGO10" s="145"/>
      <c r="DGP10" s="145"/>
      <c r="DGQ10" s="145"/>
      <c r="DGR10" s="145"/>
      <c r="DGS10" s="145"/>
      <c r="DGT10" s="145"/>
      <c r="DGU10" s="145"/>
      <c r="DGV10" s="145"/>
      <c r="DGW10" s="145"/>
      <c r="DGX10" s="145"/>
      <c r="DGY10" s="145"/>
      <c r="DGZ10" s="145"/>
      <c r="DHA10" s="145"/>
      <c r="DHB10" s="145"/>
      <c r="DHC10" s="145"/>
      <c r="DHD10" s="145"/>
      <c r="DHE10" s="145"/>
      <c r="DHF10" s="145"/>
      <c r="DHG10" s="145"/>
      <c r="DHH10" s="145"/>
      <c r="DHI10" s="145"/>
      <c r="DHJ10" s="145"/>
      <c r="DHK10" s="145"/>
      <c r="DHL10" s="145"/>
      <c r="DHM10" s="145"/>
      <c r="DHN10" s="145"/>
      <c r="DHO10" s="145"/>
      <c r="DHP10" s="145"/>
      <c r="DHQ10" s="145"/>
      <c r="DHR10" s="145"/>
      <c r="DHS10" s="145"/>
      <c r="DHT10" s="145"/>
      <c r="DHU10" s="145"/>
      <c r="DHV10" s="145"/>
      <c r="DHW10" s="145"/>
      <c r="DHX10" s="145"/>
      <c r="DHY10" s="145"/>
      <c r="DHZ10" s="145"/>
      <c r="DIA10" s="145"/>
      <c r="DIB10" s="145"/>
      <c r="DIC10" s="145"/>
      <c r="DID10" s="145"/>
      <c r="DIE10" s="145"/>
      <c r="DIF10" s="145"/>
      <c r="DIG10" s="145"/>
      <c r="DIH10" s="145"/>
      <c r="DII10" s="145"/>
      <c r="DIJ10" s="145"/>
      <c r="DIK10" s="145"/>
      <c r="DIL10" s="145"/>
      <c r="DIM10" s="145"/>
      <c r="DIN10" s="145"/>
      <c r="DIO10" s="145"/>
      <c r="DIP10" s="145"/>
      <c r="DIQ10" s="145"/>
      <c r="DIR10" s="145"/>
      <c r="DIS10" s="145"/>
      <c r="DIT10" s="145"/>
      <c r="DIU10" s="145"/>
      <c r="DIV10" s="145"/>
      <c r="DIW10" s="145"/>
      <c r="DIX10" s="145"/>
      <c r="DIY10" s="145"/>
      <c r="DIZ10" s="145"/>
      <c r="DJA10" s="145"/>
      <c r="DJB10" s="145"/>
      <c r="DJC10" s="145"/>
      <c r="DJD10" s="145"/>
      <c r="DJE10" s="145"/>
      <c r="DJF10" s="145"/>
      <c r="DJG10" s="145"/>
      <c r="DJH10" s="145"/>
      <c r="DJI10" s="145"/>
      <c r="DJJ10" s="145"/>
      <c r="DJK10" s="145"/>
      <c r="DJL10" s="145"/>
      <c r="DJM10" s="145"/>
      <c r="DJN10" s="145"/>
      <c r="DJO10" s="145"/>
      <c r="DJP10" s="145"/>
      <c r="DJQ10" s="145"/>
      <c r="DJR10" s="145"/>
      <c r="DJS10" s="145"/>
      <c r="DJT10" s="145"/>
      <c r="DJU10" s="145"/>
      <c r="DJV10" s="145"/>
      <c r="DJW10" s="145"/>
      <c r="DJX10" s="145"/>
      <c r="DJY10" s="145"/>
      <c r="DJZ10" s="145"/>
      <c r="DKA10" s="145"/>
      <c r="DKB10" s="145"/>
      <c r="DKC10" s="145"/>
      <c r="DKD10" s="145"/>
      <c r="DKE10" s="145"/>
      <c r="DKF10" s="145"/>
      <c r="DKG10" s="145"/>
      <c r="DKH10" s="145"/>
      <c r="DKI10" s="145"/>
      <c r="DKJ10" s="145"/>
      <c r="DKK10" s="145"/>
      <c r="DKL10" s="145"/>
      <c r="DKM10" s="145"/>
      <c r="DKN10" s="145"/>
      <c r="DKO10" s="145"/>
      <c r="DKP10" s="145"/>
      <c r="DKQ10" s="145"/>
      <c r="DKR10" s="145"/>
      <c r="DKS10" s="145"/>
      <c r="DKT10" s="145"/>
      <c r="DKU10" s="145"/>
      <c r="DKV10" s="145"/>
      <c r="DKW10" s="145"/>
      <c r="DKX10" s="145"/>
      <c r="DKY10" s="145"/>
      <c r="DKZ10" s="145"/>
      <c r="DLA10" s="145"/>
      <c r="DLB10" s="145"/>
      <c r="DLC10" s="145"/>
      <c r="DLD10" s="145"/>
      <c r="DLE10" s="145"/>
      <c r="DLF10" s="145"/>
      <c r="DLG10" s="145"/>
      <c r="DLH10" s="145"/>
      <c r="DLI10" s="145"/>
      <c r="DLJ10" s="145"/>
      <c r="DLK10" s="145"/>
      <c r="DLL10" s="145"/>
      <c r="DLM10" s="145"/>
      <c r="DLN10" s="145"/>
      <c r="DLO10" s="145"/>
      <c r="DLP10" s="145"/>
      <c r="DLQ10" s="145"/>
      <c r="DLR10" s="145"/>
      <c r="DLS10" s="145"/>
      <c r="DLT10" s="145"/>
      <c r="DLU10" s="145"/>
      <c r="DLV10" s="145"/>
      <c r="DLW10" s="145"/>
      <c r="DLX10" s="145"/>
      <c r="DLY10" s="145"/>
      <c r="DLZ10" s="145"/>
      <c r="DMA10" s="145"/>
      <c r="DMB10" s="145"/>
      <c r="DMC10" s="145"/>
      <c r="DMD10" s="145"/>
      <c r="DME10" s="145"/>
      <c r="DMF10" s="145"/>
      <c r="DMG10" s="145"/>
      <c r="DMH10" s="145"/>
      <c r="DMI10" s="145"/>
      <c r="DMJ10" s="145"/>
      <c r="DMK10" s="145"/>
      <c r="DML10" s="145"/>
      <c r="DMM10" s="145"/>
      <c r="DMN10" s="145"/>
      <c r="DMO10" s="145"/>
      <c r="DMP10" s="145"/>
      <c r="DMQ10" s="145"/>
      <c r="DMR10" s="145"/>
      <c r="DMS10" s="145"/>
      <c r="DMT10" s="145"/>
      <c r="DMU10" s="145"/>
      <c r="DMV10" s="145"/>
      <c r="DMW10" s="145"/>
      <c r="DMX10" s="145"/>
      <c r="DMY10" s="145"/>
      <c r="DMZ10" s="145"/>
      <c r="DNA10" s="145"/>
      <c r="DNB10" s="145"/>
      <c r="DNC10" s="145"/>
      <c r="DND10" s="145"/>
      <c r="DNE10" s="145"/>
      <c r="DNF10" s="145"/>
      <c r="DNG10" s="145"/>
      <c r="DNH10" s="145"/>
      <c r="DNI10" s="145"/>
      <c r="DNJ10" s="145"/>
      <c r="DNK10" s="145"/>
      <c r="DNL10" s="145"/>
      <c r="DNM10" s="145"/>
      <c r="DNN10" s="145"/>
      <c r="DNO10" s="145"/>
      <c r="DNP10" s="145"/>
      <c r="DNQ10" s="145"/>
      <c r="DNR10" s="145"/>
      <c r="DNS10" s="145"/>
      <c r="DNT10" s="145"/>
      <c r="DNU10" s="145"/>
      <c r="DNV10" s="145"/>
      <c r="DNW10" s="145"/>
      <c r="DNX10" s="145"/>
      <c r="DNY10" s="145"/>
      <c r="DNZ10" s="145"/>
      <c r="DOA10" s="145"/>
      <c r="DOB10" s="145"/>
      <c r="DOC10" s="145"/>
      <c r="DOD10" s="145"/>
      <c r="DOE10" s="145"/>
      <c r="DOF10" s="145"/>
      <c r="DOG10" s="145"/>
      <c r="DOH10" s="145"/>
      <c r="DOI10" s="145"/>
      <c r="DOJ10" s="145"/>
      <c r="DOK10" s="145"/>
      <c r="DOL10" s="145"/>
      <c r="DOM10" s="145"/>
      <c r="DON10" s="145"/>
      <c r="DOO10" s="145"/>
      <c r="DOP10" s="145"/>
      <c r="DOQ10" s="145"/>
      <c r="DOR10" s="145"/>
      <c r="DOS10" s="145"/>
      <c r="DOT10" s="145"/>
      <c r="DOU10" s="145"/>
      <c r="DOV10" s="145"/>
      <c r="DOW10" s="145"/>
      <c r="DOX10" s="145"/>
      <c r="DOY10" s="145"/>
      <c r="DOZ10" s="145"/>
      <c r="DPA10" s="145"/>
      <c r="DPB10" s="145"/>
      <c r="DPC10" s="145"/>
      <c r="DPD10" s="145"/>
      <c r="DPE10" s="145"/>
      <c r="DPF10" s="145"/>
      <c r="DPG10" s="145"/>
      <c r="DPH10" s="145"/>
      <c r="DPI10" s="145"/>
      <c r="DPJ10" s="145"/>
      <c r="DPK10" s="145"/>
      <c r="DPL10" s="145"/>
      <c r="DPM10" s="145"/>
      <c r="DPN10" s="145"/>
      <c r="DPO10" s="145"/>
      <c r="DPP10" s="145"/>
      <c r="DPQ10" s="145"/>
      <c r="DPR10" s="145"/>
      <c r="DPS10" s="145"/>
      <c r="DPT10" s="145"/>
      <c r="DPU10" s="145"/>
      <c r="DPV10" s="145"/>
      <c r="DPW10" s="145"/>
      <c r="DPX10" s="145"/>
      <c r="DPY10" s="145"/>
      <c r="DPZ10" s="145"/>
      <c r="DQA10" s="145"/>
      <c r="DQB10" s="145"/>
      <c r="DQC10" s="145"/>
      <c r="DQD10" s="145"/>
      <c r="DQE10" s="145"/>
      <c r="DQF10" s="145"/>
      <c r="DQG10" s="145"/>
      <c r="DQH10" s="145"/>
      <c r="DQI10" s="145"/>
      <c r="DQJ10" s="145"/>
      <c r="DQK10" s="145"/>
      <c r="DQL10" s="145"/>
      <c r="DQM10" s="145"/>
      <c r="DQN10" s="145"/>
      <c r="DQO10" s="145"/>
      <c r="DQP10" s="145"/>
      <c r="DQQ10" s="145"/>
      <c r="DQR10" s="145"/>
      <c r="DQS10" s="145"/>
      <c r="DQT10" s="145"/>
      <c r="DQU10" s="145"/>
      <c r="DQV10" s="145"/>
      <c r="DQW10" s="145"/>
      <c r="DQX10" s="145"/>
      <c r="DQY10" s="145"/>
      <c r="DQZ10" s="145"/>
      <c r="DRA10" s="145"/>
      <c r="DRB10" s="145"/>
      <c r="DRC10" s="145"/>
      <c r="DRD10" s="145"/>
      <c r="DRE10" s="145"/>
      <c r="DRF10" s="145"/>
      <c r="DRG10" s="145"/>
      <c r="DRH10" s="145"/>
      <c r="DRI10" s="145"/>
      <c r="DRJ10" s="145"/>
      <c r="DRK10" s="145"/>
      <c r="DRL10" s="145"/>
      <c r="DRM10" s="145"/>
      <c r="DRN10" s="145"/>
      <c r="DRO10" s="145"/>
      <c r="DRP10" s="145"/>
      <c r="DRQ10" s="145"/>
      <c r="DRR10" s="145"/>
      <c r="DRS10" s="145"/>
      <c r="DRT10" s="145"/>
      <c r="DRU10" s="145"/>
      <c r="DRV10" s="145"/>
      <c r="DRW10" s="145"/>
      <c r="DRX10" s="145"/>
      <c r="DRY10" s="145"/>
      <c r="DRZ10" s="145"/>
      <c r="DSA10" s="145"/>
      <c r="DSB10" s="145"/>
      <c r="DSC10" s="145"/>
      <c r="DSD10" s="145"/>
      <c r="DSE10" s="145"/>
      <c r="DSF10" s="145"/>
      <c r="DSG10" s="145"/>
      <c r="DSH10" s="145"/>
      <c r="DSI10" s="145"/>
      <c r="DSJ10" s="145"/>
      <c r="DSK10" s="145"/>
      <c r="DSL10" s="145"/>
      <c r="DSM10" s="145"/>
      <c r="DSN10" s="145"/>
      <c r="DSO10" s="145"/>
      <c r="DSP10" s="145"/>
      <c r="DSQ10" s="145"/>
      <c r="DSR10" s="145"/>
      <c r="DSS10" s="145"/>
      <c r="DST10" s="145"/>
      <c r="DSU10" s="145"/>
      <c r="DSV10" s="145"/>
      <c r="DSW10" s="145"/>
      <c r="DSX10" s="145"/>
      <c r="DSY10" s="145"/>
      <c r="DSZ10" s="145"/>
      <c r="DTA10" s="145"/>
      <c r="DTB10" s="145"/>
      <c r="DTC10" s="145"/>
      <c r="DTD10" s="145"/>
      <c r="DTE10" s="145"/>
      <c r="DTF10" s="145"/>
      <c r="DTG10" s="145"/>
      <c r="DTH10" s="145"/>
      <c r="DTI10" s="145"/>
      <c r="DTJ10" s="145"/>
      <c r="DTK10" s="145"/>
      <c r="DTL10" s="145"/>
      <c r="DTM10" s="145"/>
      <c r="DTN10" s="145"/>
      <c r="DTO10" s="145"/>
      <c r="DTP10" s="145"/>
      <c r="DTQ10" s="145"/>
      <c r="DTR10" s="145"/>
      <c r="DTS10" s="145"/>
      <c r="DTT10" s="145"/>
      <c r="DTU10" s="145"/>
      <c r="DTV10" s="145"/>
      <c r="DTW10" s="145"/>
      <c r="DTX10" s="145"/>
      <c r="DTY10" s="145"/>
      <c r="DTZ10" s="145"/>
      <c r="DUA10" s="145"/>
      <c r="DUB10" s="145"/>
      <c r="DUC10" s="145"/>
      <c r="DUD10" s="145"/>
      <c r="DUE10" s="145"/>
      <c r="DUF10" s="145"/>
      <c r="DUG10" s="145"/>
      <c r="DUH10" s="145"/>
      <c r="DUI10" s="145"/>
      <c r="DUJ10" s="145"/>
      <c r="DUK10" s="145"/>
      <c r="DUL10" s="145"/>
      <c r="DUM10" s="145"/>
      <c r="DUN10" s="145"/>
      <c r="DUO10" s="145"/>
      <c r="DUP10" s="145"/>
      <c r="DUQ10" s="145"/>
      <c r="DUR10" s="145"/>
      <c r="DUS10" s="145"/>
      <c r="DUT10" s="145"/>
      <c r="DUU10" s="145"/>
      <c r="DUV10" s="145"/>
      <c r="DUW10" s="145"/>
      <c r="DUX10" s="145"/>
      <c r="DUY10" s="145"/>
      <c r="DUZ10" s="145"/>
      <c r="DVA10" s="145"/>
      <c r="DVB10" s="145"/>
      <c r="DVC10" s="145"/>
      <c r="DVD10" s="145"/>
      <c r="DVE10" s="145"/>
      <c r="DVF10" s="145"/>
      <c r="DVG10" s="145"/>
      <c r="DVH10" s="145"/>
      <c r="DVI10" s="145"/>
      <c r="DVJ10" s="145"/>
      <c r="DVK10" s="145"/>
      <c r="DVL10" s="145"/>
      <c r="DVM10" s="145"/>
      <c r="DVN10" s="145"/>
      <c r="DVO10" s="145"/>
      <c r="DVP10" s="145"/>
      <c r="DVQ10" s="145"/>
      <c r="DVR10" s="145"/>
      <c r="DVS10" s="145"/>
      <c r="DVT10" s="145"/>
      <c r="DVU10" s="145"/>
      <c r="DVV10" s="145"/>
      <c r="DVW10" s="145"/>
      <c r="DVX10" s="145"/>
      <c r="DVY10" s="145"/>
      <c r="DVZ10" s="145"/>
      <c r="DWA10" s="145"/>
      <c r="DWB10" s="145"/>
      <c r="DWC10" s="145"/>
      <c r="DWD10" s="145"/>
      <c r="DWE10" s="145"/>
      <c r="DWF10" s="145"/>
      <c r="DWG10" s="145"/>
      <c r="DWH10" s="145"/>
      <c r="DWI10" s="145"/>
      <c r="DWJ10" s="145"/>
      <c r="DWK10" s="145"/>
      <c r="DWL10" s="145"/>
      <c r="DWM10" s="145"/>
      <c r="DWN10" s="145"/>
      <c r="DWO10" s="145"/>
      <c r="DWP10" s="145"/>
      <c r="DWQ10" s="145"/>
      <c r="DWR10" s="145"/>
      <c r="DWS10" s="145"/>
      <c r="DWT10" s="145"/>
      <c r="DWU10" s="145"/>
      <c r="DWV10" s="145"/>
      <c r="DWW10" s="145"/>
      <c r="DWX10" s="145"/>
      <c r="DWY10" s="145"/>
      <c r="DWZ10" s="145"/>
      <c r="DXA10" s="145"/>
      <c r="DXB10" s="145"/>
      <c r="DXC10" s="145"/>
      <c r="DXD10" s="145"/>
      <c r="DXE10" s="145"/>
      <c r="DXF10" s="145"/>
      <c r="DXG10" s="145"/>
      <c r="DXH10" s="145"/>
      <c r="DXI10" s="145"/>
      <c r="DXJ10" s="145"/>
      <c r="DXK10" s="145"/>
      <c r="DXL10" s="145"/>
      <c r="DXM10" s="145"/>
      <c r="DXN10" s="145"/>
      <c r="DXO10" s="145"/>
      <c r="DXP10" s="145"/>
      <c r="DXQ10" s="145"/>
      <c r="DXR10" s="145"/>
      <c r="DXS10" s="145"/>
      <c r="DXT10" s="145"/>
      <c r="DXU10" s="145"/>
      <c r="DXV10" s="145"/>
      <c r="DXW10" s="145"/>
      <c r="DXX10" s="145"/>
      <c r="DXY10" s="145"/>
      <c r="DXZ10" s="145"/>
      <c r="DYA10" s="145"/>
      <c r="DYB10" s="145"/>
      <c r="DYC10" s="145"/>
      <c r="DYD10" s="145"/>
      <c r="DYE10" s="145"/>
      <c r="DYF10" s="145"/>
      <c r="DYG10" s="145"/>
      <c r="DYH10" s="145"/>
      <c r="DYI10" s="145"/>
      <c r="DYJ10" s="145"/>
      <c r="DYK10" s="145"/>
      <c r="DYL10" s="145"/>
      <c r="DYM10" s="145"/>
      <c r="DYN10" s="145"/>
      <c r="DYO10" s="145"/>
      <c r="DYP10" s="145"/>
      <c r="DYQ10" s="145"/>
      <c r="DYR10" s="145"/>
      <c r="DYS10" s="145"/>
      <c r="DYT10" s="145"/>
      <c r="DYU10" s="145"/>
      <c r="DYV10" s="145"/>
      <c r="DYW10" s="145"/>
      <c r="DYX10" s="145"/>
      <c r="DYY10" s="145"/>
      <c r="DYZ10" s="145"/>
      <c r="DZA10" s="145"/>
      <c r="DZB10" s="145"/>
      <c r="DZC10" s="145"/>
      <c r="DZD10" s="145"/>
      <c r="DZE10" s="145"/>
      <c r="DZF10" s="145"/>
      <c r="DZG10" s="145"/>
      <c r="DZH10" s="145"/>
      <c r="DZI10" s="145"/>
      <c r="DZJ10" s="145"/>
      <c r="DZK10" s="145"/>
      <c r="DZL10" s="145"/>
      <c r="DZM10" s="145"/>
      <c r="DZN10" s="145"/>
      <c r="DZO10" s="145"/>
      <c r="DZP10" s="145"/>
      <c r="DZQ10" s="145"/>
      <c r="DZR10" s="145"/>
      <c r="DZS10" s="145"/>
      <c r="DZT10" s="145"/>
      <c r="DZU10" s="145"/>
      <c r="DZV10" s="145"/>
      <c r="DZW10" s="145"/>
      <c r="DZX10" s="145"/>
      <c r="DZY10" s="145"/>
      <c r="DZZ10" s="145"/>
      <c r="EAA10" s="145"/>
      <c r="EAB10" s="145"/>
      <c r="EAC10" s="145"/>
      <c r="EAD10" s="145"/>
      <c r="EAE10" s="145"/>
      <c r="EAF10" s="145"/>
      <c r="EAG10" s="145"/>
      <c r="EAH10" s="145"/>
      <c r="EAI10" s="145"/>
      <c r="EAJ10" s="145"/>
      <c r="EAK10" s="145"/>
      <c r="EAL10" s="145"/>
      <c r="EAM10" s="145"/>
      <c r="EAN10" s="145"/>
      <c r="EAO10" s="145"/>
      <c r="EAP10" s="145"/>
      <c r="EAQ10" s="145"/>
      <c r="EAR10" s="145"/>
      <c r="EAS10" s="145"/>
      <c r="EAT10" s="145"/>
      <c r="EAU10" s="145"/>
      <c r="EAV10" s="145"/>
      <c r="EAW10" s="145"/>
      <c r="EAX10" s="145"/>
      <c r="EAY10" s="145"/>
      <c r="EAZ10" s="145"/>
      <c r="EBA10" s="145"/>
      <c r="EBB10" s="145"/>
      <c r="EBC10" s="145"/>
      <c r="EBD10" s="145"/>
      <c r="EBE10" s="145"/>
      <c r="EBF10" s="145"/>
      <c r="EBG10" s="145"/>
      <c r="EBH10" s="145"/>
      <c r="EBI10" s="145"/>
      <c r="EBJ10" s="145"/>
      <c r="EBK10" s="145"/>
      <c r="EBL10" s="145"/>
      <c r="EBM10" s="145"/>
      <c r="EBN10" s="145"/>
      <c r="EBO10" s="145"/>
      <c r="EBP10" s="145"/>
      <c r="EBQ10" s="145"/>
      <c r="EBR10" s="145"/>
      <c r="EBS10" s="145"/>
      <c r="EBT10" s="145"/>
      <c r="EBU10" s="145"/>
      <c r="EBV10" s="145"/>
      <c r="EBW10" s="145"/>
      <c r="EBX10" s="145"/>
      <c r="EBY10" s="145"/>
      <c r="EBZ10" s="145"/>
      <c r="ECA10" s="145"/>
      <c r="ECB10" s="145"/>
      <c r="ECC10" s="145"/>
      <c r="ECD10" s="145"/>
      <c r="ECE10" s="145"/>
      <c r="ECF10" s="145"/>
      <c r="ECG10" s="145"/>
      <c r="ECH10" s="145"/>
      <c r="ECI10" s="145"/>
      <c r="ECJ10" s="145"/>
      <c r="ECK10" s="145"/>
      <c r="ECL10" s="145"/>
      <c r="ECM10" s="145"/>
      <c r="ECN10" s="145"/>
      <c r="ECO10" s="145"/>
      <c r="ECP10" s="145"/>
      <c r="ECQ10" s="145"/>
      <c r="ECR10" s="145"/>
      <c r="ECS10" s="145"/>
      <c r="ECT10" s="145"/>
      <c r="ECU10" s="145"/>
      <c r="ECV10" s="145"/>
      <c r="ECW10" s="145"/>
      <c r="ECX10" s="145"/>
      <c r="ECY10" s="145"/>
      <c r="ECZ10" s="145"/>
      <c r="EDA10" s="145"/>
      <c r="EDB10" s="145"/>
      <c r="EDC10" s="145"/>
      <c r="EDD10" s="145"/>
      <c r="EDE10" s="145"/>
      <c r="EDF10" s="145"/>
      <c r="EDG10" s="145"/>
      <c r="EDH10" s="145"/>
      <c r="EDI10" s="145"/>
      <c r="EDJ10" s="145"/>
      <c r="EDK10" s="145"/>
      <c r="EDL10" s="145"/>
      <c r="EDM10" s="145"/>
      <c r="EDN10" s="145"/>
      <c r="EDO10" s="145"/>
      <c r="EDP10" s="145"/>
      <c r="EDQ10" s="145"/>
      <c r="EDR10" s="145"/>
      <c r="EDS10" s="145"/>
      <c r="EDT10" s="145"/>
      <c r="EDU10" s="145"/>
      <c r="EDV10" s="145"/>
      <c r="EDW10" s="145"/>
      <c r="EDX10" s="145"/>
      <c r="EDY10" s="145"/>
      <c r="EDZ10" s="145"/>
      <c r="EEA10" s="145"/>
      <c r="EEB10" s="145"/>
      <c r="EEC10" s="145"/>
      <c r="EED10" s="145"/>
      <c r="EEE10" s="145"/>
      <c r="EEF10" s="145"/>
      <c r="EEG10" s="145"/>
      <c r="EEH10" s="145"/>
      <c r="EEI10" s="145"/>
      <c r="EEJ10" s="145"/>
      <c r="EEK10" s="145"/>
      <c r="EEL10" s="145"/>
      <c r="EEM10" s="145"/>
      <c r="EEN10" s="145"/>
      <c r="EEO10" s="145"/>
      <c r="EEP10" s="145"/>
      <c r="EEQ10" s="145"/>
      <c r="EER10" s="145"/>
      <c r="EES10" s="145"/>
      <c r="EET10" s="145"/>
      <c r="EEU10" s="145"/>
      <c r="EEV10" s="145"/>
      <c r="EEW10" s="145"/>
      <c r="EEX10" s="145"/>
      <c r="EEY10" s="145"/>
      <c r="EEZ10" s="145"/>
      <c r="EFA10" s="145"/>
      <c r="EFB10" s="145"/>
      <c r="EFC10" s="145"/>
      <c r="EFD10" s="145"/>
      <c r="EFE10" s="145"/>
      <c r="EFF10" s="145"/>
      <c r="EFG10" s="145"/>
      <c r="EFH10" s="145"/>
      <c r="EFI10" s="145"/>
      <c r="EFJ10" s="145"/>
      <c r="EFK10" s="145"/>
      <c r="EFL10" s="145"/>
      <c r="EFM10" s="145"/>
      <c r="EFN10" s="145"/>
      <c r="EFO10" s="145"/>
      <c r="EFP10" s="145"/>
      <c r="EFQ10" s="145"/>
      <c r="EFR10" s="145"/>
      <c r="EFS10" s="145"/>
      <c r="EFT10" s="145"/>
      <c r="EFU10" s="145"/>
      <c r="EFV10" s="145"/>
      <c r="EFW10" s="145"/>
      <c r="EFX10" s="145"/>
      <c r="EFY10" s="145"/>
      <c r="EFZ10" s="145"/>
      <c r="EGA10" s="145"/>
      <c r="EGB10" s="145"/>
      <c r="EGC10" s="145"/>
      <c r="EGD10" s="145"/>
      <c r="EGE10" s="145"/>
      <c r="EGF10" s="145"/>
      <c r="EGG10" s="145"/>
      <c r="EGH10" s="145"/>
      <c r="EGI10" s="145"/>
      <c r="EGJ10" s="145"/>
      <c r="EGK10" s="145"/>
      <c r="EGL10" s="145"/>
      <c r="EGM10" s="145"/>
      <c r="EGN10" s="145"/>
      <c r="EGO10" s="145"/>
      <c r="EGP10" s="145"/>
      <c r="EGQ10" s="145"/>
      <c r="EGR10" s="145"/>
      <c r="EGS10" s="145"/>
      <c r="EGT10" s="145"/>
      <c r="EGU10" s="145"/>
      <c r="EGV10" s="145"/>
      <c r="EGW10" s="145"/>
      <c r="EGX10" s="145"/>
      <c r="EGY10" s="145"/>
      <c r="EGZ10" s="145"/>
      <c r="EHA10" s="145"/>
      <c r="EHB10" s="145"/>
      <c r="EHC10" s="145"/>
      <c r="EHD10" s="145"/>
      <c r="EHE10" s="145"/>
      <c r="EHF10" s="145"/>
      <c r="EHG10" s="145"/>
      <c r="EHH10" s="145"/>
      <c r="EHI10" s="145"/>
      <c r="EHJ10" s="145"/>
      <c r="EHK10" s="145"/>
      <c r="EHL10" s="145"/>
      <c r="EHM10" s="145"/>
      <c r="EHN10" s="145"/>
      <c r="EHO10" s="145"/>
      <c r="EHP10" s="145"/>
      <c r="EHQ10" s="145"/>
      <c r="EHR10" s="145"/>
      <c r="EHS10" s="145"/>
      <c r="EHT10" s="145"/>
      <c r="EHU10" s="145"/>
      <c r="EHV10" s="145"/>
      <c r="EHW10" s="145"/>
      <c r="EHX10" s="145"/>
      <c r="EHY10" s="145"/>
      <c r="EHZ10" s="145"/>
      <c r="EIA10" s="145"/>
      <c r="EIB10" s="145"/>
      <c r="EIC10" s="145"/>
      <c r="EID10" s="145"/>
      <c r="EIE10" s="145"/>
      <c r="EIF10" s="145"/>
      <c r="EIG10" s="145"/>
      <c r="EIH10" s="145"/>
      <c r="EII10" s="145"/>
      <c r="EIJ10" s="145"/>
      <c r="EIK10" s="145"/>
      <c r="EIL10" s="145"/>
      <c r="EIM10" s="145"/>
      <c r="EIN10" s="145"/>
      <c r="EIO10" s="145"/>
      <c r="EIP10" s="145"/>
      <c r="EIQ10" s="145"/>
      <c r="EIR10" s="145"/>
      <c r="EIS10" s="145"/>
      <c r="EIT10" s="145"/>
      <c r="EIU10" s="145"/>
      <c r="EIV10" s="145"/>
      <c r="EIW10" s="145"/>
      <c r="EIX10" s="145"/>
      <c r="EIY10" s="145"/>
      <c r="EIZ10" s="145"/>
      <c r="EJA10" s="145"/>
      <c r="EJB10" s="145"/>
      <c r="EJC10" s="145"/>
      <c r="EJD10" s="145"/>
      <c r="EJE10" s="145"/>
      <c r="EJF10" s="145"/>
      <c r="EJG10" s="145"/>
      <c r="EJH10" s="145"/>
      <c r="EJI10" s="145"/>
      <c r="EJJ10" s="145"/>
      <c r="EJK10" s="145"/>
      <c r="EJL10" s="145"/>
      <c r="EJM10" s="145"/>
      <c r="EJN10" s="145"/>
      <c r="EJO10" s="145"/>
      <c r="EJP10" s="145"/>
      <c r="EJQ10" s="145"/>
      <c r="EJR10" s="145"/>
      <c r="EJS10" s="145"/>
      <c r="EJT10" s="145"/>
      <c r="EJU10" s="145"/>
      <c r="EJV10" s="145"/>
      <c r="EJW10" s="145"/>
      <c r="EJX10" s="145"/>
      <c r="EJY10" s="145"/>
      <c r="EJZ10" s="145"/>
      <c r="EKA10" s="145"/>
      <c r="EKB10" s="145"/>
      <c r="EKC10" s="145"/>
      <c r="EKD10" s="145"/>
      <c r="EKE10" s="145"/>
      <c r="EKF10" s="145"/>
      <c r="EKG10" s="145"/>
      <c r="EKH10" s="145"/>
      <c r="EKI10" s="145"/>
      <c r="EKJ10" s="145"/>
      <c r="EKK10" s="145"/>
      <c r="EKL10" s="145"/>
      <c r="EKM10" s="145"/>
      <c r="EKN10" s="145"/>
      <c r="EKO10" s="145"/>
      <c r="EKP10" s="145"/>
      <c r="EKQ10" s="145"/>
      <c r="EKR10" s="145"/>
      <c r="EKS10" s="145"/>
      <c r="EKT10" s="145"/>
      <c r="EKU10" s="145"/>
      <c r="EKV10" s="145"/>
      <c r="EKW10" s="145"/>
      <c r="EKX10" s="145"/>
      <c r="EKY10" s="145"/>
      <c r="EKZ10" s="145"/>
      <c r="ELA10" s="145"/>
      <c r="ELB10" s="145"/>
      <c r="ELC10" s="145"/>
      <c r="ELD10" s="145"/>
      <c r="ELE10" s="145"/>
      <c r="ELF10" s="145"/>
      <c r="ELG10" s="145"/>
      <c r="ELH10" s="145"/>
      <c r="ELI10" s="145"/>
      <c r="ELJ10" s="145"/>
      <c r="ELK10" s="145"/>
      <c r="ELL10" s="145"/>
      <c r="ELM10" s="145"/>
      <c r="ELN10" s="145"/>
      <c r="ELO10" s="145"/>
      <c r="ELP10" s="145"/>
      <c r="ELQ10" s="145"/>
      <c r="ELR10" s="145"/>
      <c r="ELS10" s="145"/>
      <c r="ELT10" s="145"/>
      <c r="ELU10" s="145"/>
      <c r="ELV10" s="145"/>
      <c r="ELW10" s="145"/>
      <c r="ELX10" s="145"/>
      <c r="ELY10" s="145"/>
      <c r="ELZ10" s="145"/>
      <c r="EMA10" s="145"/>
      <c r="EMB10" s="145"/>
      <c r="EMC10" s="145"/>
      <c r="EMD10" s="145"/>
      <c r="EME10" s="145"/>
      <c r="EMF10" s="145"/>
      <c r="EMG10" s="145"/>
      <c r="EMH10" s="145"/>
      <c r="EMI10" s="145"/>
      <c r="EMJ10" s="145"/>
      <c r="EMK10" s="145"/>
      <c r="EML10" s="145"/>
      <c r="EMM10" s="145"/>
      <c r="EMN10" s="145"/>
      <c r="EMO10" s="145"/>
      <c r="EMP10" s="145"/>
      <c r="EMQ10" s="145"/>
      <c r="EMR10" s="145"/>
      <c r="EMS10" s="145"/>
      <c r="EMT10" s="145"/>
      <c r="EMU10" s="145"/>
      <c r="EMV10" s="145"/>
      <c r="EMW10" s="145"/>
      <c r="EMX10" s="145"/>
      <c r="EMY10" s="145"/>
      <c r="EMZ10" s="145"/>
      <c r="ENA10" s="145"/>
      <c r="ENB10" s="145"/>
      <c r="ENC10" s="145"/>
      <c r="END10" s="145"/>
      <c r="ENE10" s="145"/>
      <c r="ENF10" s="145"/>
      <c r="ENG10" s="145"/>
      <c r="ENH10" s="145"/>
      <c r="ENI10" s="145"/>
      <c r="ENJ10" s="145"/>
      <c r="ENK10" s="145"/>
      <c r="ENL10" s="145"/>
      <c r="ENM10" s="145"/>
      <c r="ENN10" s="145"/>
      <c r="ENO10" s="145"/>
      <c r="ENP10" s="145"/>
      <c r="ENQ10" s="145"/>
      <c r="ENR10" s="145"/>
      <c r="ENS10" s="145"/>
      <c r="ENT10" s="145"/>
      <c r="ENU10" s="145"/>
      <c r="ENV10" s="145"/>
      <c r="ENW10" s="145"/>
      <c r="ENX10" s="145"/>
      <c r="ENY10" s="145"/>
      <c r="ENZ10" s="145"/>
      <c r="EOA10" s="145"/>
      <c r="EOB10" s="145"/>
      <c r="EOC10" s="145"/>
      <c r="EOD10" s="145"/>
      <c r="EOE10" s="145"/>
      <c r="EOF10" s="145"/>
      <c r="EOG10" s="145"/>
      <c r="EOH10" s="145"/>
      <c r="EOI10" s="145"/>
      <c r="EOJ10" s="145"/>
      <c r="EOK10" s="145"/>
      <c r="EOL10" s="145"/>
      <c r="EOM10" s="145"/>
      <c r="EON10" s="145"/>
      <c r="EOO10" s="145"/>
      <c r="EOP10" s="145"/>
      <c r="EOQ10" s="145"/>
      <c r="EOR10" s="145"/>
      <c r="EOS10" s="145"/>
      <c r="EOT10" s="145"/>
      <c r="EOU10" s="145"/>
      <c r="EOV10" s="145"/>
      <c r="EOW10" s="145"/>
      <c r="EOX10" s="145"/>
      <c r="EOY10" s="145"/>
      <c r="EOZ10" s="145"/>
      <c r="EPA10" s="145"/>
      <c r="EPB10" s="145"/>
      <c r="EPC10" s="145"/>
      <c r="EPD10" s="145"/>
      <c r="EPE10" s="145"/>
      <c r="EPF10" s="145"/>
      <c r="EPG10" s="145"/>
      <c r="EPH10" s="145"/>
      <c r="EPI10" s="145"/>
      <c r="EPJ10" s="145"/>
      <c r="EPK10" s="145"/>
      <c r="EPL10" s="145"/>
      <c r="EPM10" s="145"/>
      <c r="EPN10" s="145"/>
      <c r="EPO10" s="145"/>
      <c r="EPP10" s="145"/>
      <c r="EPQ10" s="145"/>
      <c r="EPR10" s="145"/>
      <c r="EPS10" s="145"/>
      <c r="EPT10" s="145"/>
      <c r="EPU10" s="145"/>
      <c r="EPV10" s="145"/>
      <c r="EPW10" s="145"/>
      <c r="EPX10" s="145"/>
      <c r="EPY10" s="145"/>
      <c r="EPZ10" s="145"/>
      <c r="EQA10" s="145"/>
      <c r="EQB10" s="145"/>
      <c r="EQC10" s="145"/>
      <c r="EQD10" s="145"/>
      <c r="EQE10" s="145"/>
      <c r="EQF10" s="145"/>
      <c r="EQG10" s="145"/>
      <c r="EQH10" s="145"/>
      <c r="EQI10" s="145"/>
      <c r="EQJ10" s="145"/>
      <c r="EQK10" s="145"/>
      <c r="EQL10" s="145"/>
      <c r="EQM10" s="145"/>
      <c r="EQN10" s="145"/>
      <c r="EQO10" s="145"/>
      <c r="EQP10" s="145"/>
      <c r="EQQ10" s="145"/>
      <c r="EQR10" s="145"/>
      <c r="EQS10" s="145"/>
      <c r="EQT10" s="145"/>
      <c r="EQU10" s="145"/>
      <c r="EQV10" s="145"/>
      <c r="EQW10" s="145"/>
      <c r="EQX10" s="145"/>
      <c r="EQY10" s="145"/>
      <c r="EQZ10" s="145"/>
      <c r="ERA10" s="145"/>
      <c r="ERB10" s="145"/>
      <c r="ERC10" s="145"/>
      <c r="ERD10" s="145"/>
      <c r="ERE10" s="145"/>
      <c r="ERF10" s="145"/>
      <c r="ERG10" s="145"/>
      <c r="ERH10" s="145"/>
      <c r="ERI10" s="145"/>
      <c r="ERJ10" s="145"/>
      <c r="ERK10" s="145"/>
      <c r="ERL10" s="145"/>
      <c r="ERM10" s="145"/>
      <c r="ERN10" s="145"/>
      <c r="ERO10" s="145"/>
      <c r="ERP10" s="145"/>
      <c r="ERQ10" s="145"/>
      <c r="ERR10" s="145"/>
      <c r="ERS10" s="145"/>
      <c r="ERT10" s="145"/>
      <c r="ERU10" s="145"/>
      <c r="ERV10" s="145"/>
      <c r="ERW10" s="145"/>
      <c r="ERX10" s="145"/>
      <c r="ERY10" s="145"/>
      <c r="ERZ10" s="145"/>
      <c r="ESA10" s="145"/>
      <c r="ESB10" s="145"/>
      <c r="ESC10" s="145"/>
      <c r="ESD10" s="145"/>
      <c r="ESE10" s="145"/>
      <c r="ESF10" s="145"/>
      <c r="ESG10" s="145"/>
      <c r="ESH10" s="145"/>
      <c r="ESI10" s="145"/>
      <c r="ESJ10" s="145"/>
      <c r="ESK10" s="145"/>
      <c r="ESL10" s="145"/>
      <c r="ESM10" s="145"/>
      <c r="ESN10" s="145"/>
      <c r="ESO10" s="145"/>
      <c r="ESP10" s="145"/>
      <c r="ESQ10" s="145"/>
      <c r="ESR10" s="145"/>
      <c r="ESS10" s="145"/>
      <c r="EST10" s="145"/>
      <c r="ESU10" s="145"/>
      <c r="ESV10" s="145"/>
      <c r="ESW10" s="145"/>
      <c r="ESX10" s="145"/>
      <c r="ESY10" s="145"/>
      <c r="ESZ10" s="145"/>
      <c r="ETA10" s="145"/>
      <c r="ETB10" s="145"/>
      <c r="ETC10" s="145"/>
      <c r="ETD10" s="145"/>
      <c r="ETE10" s="145"/>
      <c r="ETF10" s="145"/>
      <c r="ETG10" s="145"/>
      <c r="ETH10" s="145"/>
      <c r="ETI10" s="145"/>
      <c r="ETJ10" s="145"/>
      <c r="ETK10" s="145"/>
      <c r="ETL10" s="145"/>
      <c r="ETM10" s="145"/>
      <c r="ETN10" s="145"/>
      <c r="ETO10" s="145"/>
      <c r="ETP10" s="145"/>
      <c r="ETQ10" s="145"/>
      <c r="ETR10" s="145"/>
      <c r="ETS10" s="145"/>
      <c r="ETT10" s="145"/>
      <c r="ETU10" s="145"/>
      <c r="ETV10" s="145"/>
      <c r="ETW10" s="145"/>
      <c r="ETX10" s="145"/>
      <c r="ETY10" s="145"/>
      <c r="ETZ10" s="145"/>
      <c r="EUA10" s="145"/>
      <c r="EUB10" s="145"/>
      <c r="EUC10" s="145"/>
      <c r="EUD10" s="145"/>
      <c r="EUE10" s="145"/>
      <c r="EUF10" s="145"/>
      <c r="EUG10" s="145"/>
      <c r="EUH10" s="145"/>
      <c r="EUI10" s="145"/>
      <c r="EUJ10" s="145"/>
      <c r="EUK10" s="145"/>
      <c r="EUL10" s="145"/>
      <c r="EUM10" s="145"/>
      <c r="EUN10" s="145"/>
      <c r="EUO10" s="145"/>
      <c r="EUP10" s="145"/>
      <c r="EUQ10" s="145"/>
      <c r="EUR10" s="145"/>
      <c r="EUS10" s="145"/>
      <c r="EUT10" s="145"/>
      <c r="EUU10" s="145"/>
      <c r="EUV10" s="145"/>
      <c r="EUW10" s="145"/>
      <c r="EUX10" s="145"/>
      <c r="EUY10" s="145"/>
      <c r="EUZ10" s="145"/>
      <c r="EVA10" s="145"/>
      <c r="EVB10" s="145"/>
      <c r="EVC10" s="145"/>
      <c r="EVD10" s="145"/>
      <c r="EVE10" s="145"/>
      <c r="EVF10" s="145"/>
      <c r="EVG10" s="145"/>
      <c r="EVH10" s="145"/>
      <c r="EVI10" s="145"/>
      <c r="EVJ10" s="145"/>
      <c r="EVK10" s="145"/>
      <c r="EVL10" s="145"/>
      <c r="EVM10" s="145"/>
      <c r="EVN10" s="145"/>
      <c r="EVO10" s="145"/>
      <c r="EVP10" s="145"/>
      <c r="EVQ10" s="145"/>
      <c r="EVR10" s="145"/>
      <c r="EVS10" s="145"/>
      <c r="EVT10" s="145"/>
      <c r="EVU10" s="145"/>
      <c r="EVV10" s="145"/>
      <c r="EVW10" s="145"/>
      <c r="EVX10" s="145"/>
      <c r="EVY10" s="145"/>
      <c r="EVZ10" s="145"/>
      <c r="EWA10" s="145"/>
      <c r="EWB10" s="145"/>
      <c r="EWC10" s="145"/>
      <c r="EWD10" s="145"/>
      <c r="EWE10" s="145"/>
      <c r="EWF10" s="145"/>
      <c r="EWG10" s="145"/>
      <c r="EWH10" s="145"/>
      <c r="EWI10" s="145"/>
      <c r="EWJ10" s="145"/>
      <c r="EWK10" s="145"/>
      <c r="EWL10" s="145"/>
      <c r="EWM10" s="145"/>
      <c r="EWN10" s="145"/>
      <c r="EWO10" s="145"/>
      <c r="EWP10" s="145"/>
      <c r="EWQ10" s="145"/>
      <c r="EWR10" s="145"/>
      <c r="EWS10" s="145"/>
      <c r="EWT10" s="145"/>
      <c r="EWU10" s="145"/>
      <c r="EWV10" s="145"/>
      <c r="EWW10" s="145"/>
      <c r="EWX10" s="145"/>
      <c r="EWY10" s="145"/>
      <c r="EWZ10" s="145"/>
      <c r="EXA10" s="145"/>
      <c r="EXB10" s="145"/>
      <c r="EXC10" s="145"/>
      <c r="EXD10" s="145"/>
      <c r="EXE10" s="145"/>
      <c r="EXF10" s="145"/>
      <c r="EXG10" s="145"/>
      <c r="EXH10" s="145"/>
      <c r="EXI10" s="145"/>
      <c r="EXJ10" s="145"/>
      <c r="EXK10" s="145"/>
      <c r="EXL10" s="145"/>
      <c r="EXM10" s="145"/>
      <c r="EXN10" s="145"/>
      <c r="EXO10" s="145"/>
      <c r="EXP10" s="145"/>
      <c r="EXQ10" s="145"/>
      <c r="EXR10" s="145"/>
      <c r="EXS10" s="145"/>
      <c r="EXT10" s="145"/>
      <c r="EXU10" s="145"/>
      <c r="EXV10" s="145"/>
      <c r="EXW10" s="145"/>
      <c r="EXX10" s="145"/>
      <c r="EXY10" s="145"/>
      <c r="EXZ10" s="145"/>
      <c r="EYA10" s="145"/>
      <c r="EYB10" s="145"/>
      <c r="EYC10" s="145"/>
      <c r="EYD10" s="145"/>
      <c r="EYE10" s="145"/>
      <c r="EYF10" s="145"/>
      <c r="EYG10" s="145"/>
      <c r="EYH10" s="145"/>
      <c r="EYI10" s="145"/>
      <c r="EYJ10" s="145"/>
      <c r="EYK10" s="145"/>
      <c r="EYL10" s="145"/>
      <c r="EYM10" s="145"/>
      <c r="EYN10" s="145"/>
      <c r="EYO10" s="145"/>
      <c r="EYP10" s="145"/>
      <c r="EYQ10" s="145"/>
      <c r="EYR10" s="145"/>
      <c r="EYS10" s="145"/>
      <c r="EYT10" s="145"/>
      <c r="EYU10" s="145"/>
      <c r="EYV10" s="145"/>
      <c r="EYW10" s="145"/>
      <c r="EYX10" s="145"/>
      <c r="EYY10" s="145"/>
      <c r="EYZ10" s="145"/>
      <c r="EZA10" s="145"/>
      <c r="EZB10" s="145"/>
      <c r="EZC10" s="145"/>
      <c r="EZD10" s="145"/>
      <c r="EZE10" s="145"/>
      <c r="EZF10" s="145"/>
      <c r="EZG10" s="145"/>
      <c r="EZH10" s="145"/>
      <c r="EZI10" s="145"/>
      <c r="EZJ10" s="145"/>
      <c r="EZK10" s="145"/>
      <c r="EZL10" s="145"/>
      <c r="EZM10" s="145"/>
      <c r="EZN10" s="145"/>
      <c r="EZO10" s="145"/>
      <c r="EZP10" s="145"/>
      <c r="EZQ10" s="145"/>
      <c r="EZR10" s="145"/>
      <c r="EZS10" s="145"/>
      <c r="EZT10" s="145"/>
      <c r="EZU10" s="145"/>
      <c r="EZV10" s="145"/>
      <c r="EZW10" s="145"/>
      <c r="EZX10" s="145"/>
      <c r="EZY10" s="145"/>
      <c r="EZZ10" s="145"/>
      <c r="FAA10" s="145"/>
      <c r="FAB10" s="145"/>
      <c r="FAC10" s="145"/>
      <c r="FAD10" s="145"/>
      <c r="FAE10" s="145"/>
      <c r="FAF10" s="145"/>
      <c r="FAG10" s="145"/>
      <c r="FAH10" s="145"/>
      <c r="FAI10" s="145"/>
      <c r="FAJ10" s="145"/>
      <c r="FAK10" s="145"/>
      <c r="FAL10" s="145"/>
      <c r="FAM10" s="145"/>
      <c r="FAN10" s="145"/>
      <c r="FAO10" s="145"/>
      <c r="FAP10" s="145"/>
      <c r="FAQ10" s="145"/>
      <c r="FAR10" s="145"/>
      <c r="FAS10" s="145"/>
      <c r="FAT10" s="145"/>
      <c r="FAU10" s="145"/>
      <c r="FAV10" s="145"/>
      <c r="FAW10" s="145"/>
      <c r="FAX10" s="145"/>
      <c r="FAY10" s="145"/>
      <c r="FAZ10" s="145"/>
      <c r="FBA10" s="145"/>
      <c r="FBB10" s="145"/>
      <c r="FBC10" s="145"/>
      <c r="FBD10" s="145"/>
      <c r="FBE10" s="145"/>
      <c r="FBF10" s="145"/>
      <c r="FBG10" s="145"/>
      <c r="FBH10" s="145"/>
      <c r="FBI10" s="145"/>
      <c r="FBJ10" s="145"/>
      <c r="FBK10" s="145"/>
      <c r="FBL10" s="145"/>
      <c r="FBM10" s="145"/>
      <c r="FBN10" s="145"/>
      <c r="FBO10" s="145"/>
      <c r="FBP10" s="145"/>
      <c r="FBQ10" s="145"/>
      <c r="FBR10" s="145"/>
      <c r="FBS10" s="145"/>
      <c r="FBT10" s="145"/>
      <c r="FBU10" s="145"/>
      <c r="FBV10" s="145"/>
      <c r="FBW10" s="145"/>
      <c r="FBX10" s="145"/>
      <c r="FBY10" s="145"/>
      <c r="FBZ10" s="145"/>
      <c r="FCA10" s="145"/>
      <c r="FCB10" s="145"/>
      <c r="FCC10" s="145"/>
      <c r="FCD10" s="145"/>
      <c r="FCE10" s="145"/>
      <c r="FCF10" s="145"/>
      <c r="FCG10" s="145"/>
      <c r="FCH10" s="145"/>
      <c r="FCI10" s="145"/>
      <c r="FCJ10" s="145"/>
      <c r="FCK10" s="145"/>
      <c r="FCL10" s="145"/>
      <c r="FCM10" s="145"/>
      <c r="FCN10" s="145"/>
      <c r="FCO10" s="145"/>
      <c r="FCP10" s="145"/>
      <c r="FCQ10" s="145"/>
      <c r="FCR10" s="145"/>
      <c r="FCS10" s="145"/>
      <c r="FCT10" s="145"/>
      <c r="FCU10" s="145"/>
      <c r="FCV10" s="145"/>
      <c r="FCW10" s="145"/>
      <c r="FCX10" s="145"/>
      <c r="FCY10" s="145"/>
      <c r="FCZ10" s="145"/>
      <c r="FDA10" s="145"/>
      <c r="FDB10" s="145"/>
      <c r="FDC10" s="145"/>
      <c r="FDD10" s="145"/>
      <c r="FDE10" s="145"/>
      <c r="FDF10" s="145"/>
      <c r="FDG10" s="145"/>
      <c r="FDH10" s="145"/>
      <c r="FDI10" s="145"/>
      <c r="FDJ10" s="145"/>
      <c r="FDK10" s="145"/>
      <c r="FDL10" s="145"/>
      <c r="FDM10" s="145"/>
      <c r="FDN10" s="145"/>
      <c r="FDO10" s="145"/>
      <c r="FDP10" s="145"/>
      <c r="FDQ10" s="145"/>
      <c r="FDR10" s="145"/>
      <c r="FDS10" s="145"/>
      <c r="FDT10" s="145"/>
      <c r="FDU10" s="145"/>
      <c r="FDV10" s="145"/>
      <c r="FDW10" s="145"/>
      <c r="FDX10" s="145"/>
      <c r="FDY10" s="145"/>
      <c r="FDZ10" s="145"/>
      <c r="FEA10" s="145"/>
      <c r="FEB10" s="145"/>
      <c r="FEC10" s="145"/>
      <c r="FED10" s="145"/>
      <c r="FEE10" s="145"/>
      <c r="FEF10" s="145"/>
      <c r="FEG10" s="145"/>
      <c r="FEH10" s="145"/>
      <c r="FEI10" s="145"/>
      <c r="FEJ10" s="145"/>
      <c r="FEK10" s="145"/>
      <c r="FEL10" s="145"/>
      <c r="FEM10" s="145"/>
      <c r="FEN10" s="145"/>
      <c r="FEO10" s="145"/>
      <c r="FEP10" s="145"/>
      <c r="FEQ10" s="145"/>
      <c r="FER10" s="145"/>
      <c r="FES10" s="145"/>
      <c r="FET10" s="145"/>
      <c r="FEU10" s="145"/>
      <c r="FEV10" s="145"/>
      <c r="FEW10" s="145"/>
      <c r="FEX10" s="145"/>
      <c r="FEY10" s="145"/>
      <c r="FEZ10" s="145"/>
      <c r="FFA10" s="145"/>
      <c r="FFB10" s="145"/>
      <c r="FFC10" s="145"/>
      <c r="FFD10" s="145"/>
      <c r="FFE10" s="145"/>
      <c r="FFF10" s="145"/>
      <c r="FFG10" s="145"/>
      <c r="FFH10" s="145"/>
      <c r="FFI10" s="145"/>
      <c r="FFJ10" s="145"/>
      <c r="FFK10" s="145"/>
      <c r="FFL10" s="145"/>
      <c r="FFM10" s="145"/>
      <c r="FFN10" s="145"/>
      <c r="FFO10" s="145"/>
      <c r="FFP10" s="145"/>
      <c r="FFQ10" s="145"/>
      <c r="FFR10" s="145"/>
      <c r="FFS10" s="145"/>
      <c r="FFT10" s="145"/>
      <c r="FFU10" s="145"/>
      <c r="FFV10" s="145"/>
      <c r="FFW10" s="145"/>
      <c r="FFX10" s="145"/>
      <c r="FFY10" s="145"/>
      <c r="FFZ10" s="145"/>
      <c r="FGA10" s="145"/>
      <c r="FGB10" s="145"/>
      <c r="FGC10" s="145"/>
      <c r="FGD10" s="145"/>
      <c r="FGE10" s="145"/>
      <c r="FGF10" s="145"/>
      <c r="FGG10" s="145"/>
      <c r="FGH10" s="145"/>
      <c r="FGI10" s="145"/>
      <c r="FGJ10" s="145"/>
      <c r="FGK10" s="145"/>
      <c r="FGL10" s="145"/>
      <c r="FGM10" s="145"/>
      <c r="FGN10" s="145"/>
      <c r="FGO10" s="145"/>
      <c r="FGP10" s="145"/>
      <c r="FGQ10" s="145"/>
      <c r="FGR10" s="145"/>
      <c r="FGS10" s="145"/>
      <c r="FGT10" s="145"/>
      <c r="FGU10" s="145"/>
      <c r="FGV10" s="145"/>
      <c r="FGW10" s="145"/>
      <c r="FGX10" s="145"/>
      <c r="FGY10" s="145"/>
      <c r="FGZ10" s="145"/>
      <c r="FHA10" s="145"/>
      <c r="FHB10" s="145"/>
      <c r="FHC10" s="145"/>
      <c r="FHD10" s="145"/>
      <c r="FHE10" s="145"/>
      <c r="FHF10" s="145"/>
      <c r="FHG10" s="145"/>
      <c r="FHH10" s="145"/>
      <c r="FHI10" s="145"/>
      <c r="FHJ10" s="145"/>
      <c r="FHK10" s="145"/>
      <c r="FHL10" s="145"/>
      <c r="FHM10" s="145"/>
      <c r="FHN10" s="145"/>
      <c r="FHO10" s="145"/>
      <c r="FHP10" s="145"/>
      <c r="FHQ10" s="145"/>
      <c r="FHR10" s="145"/>
      <c r="FHS10" s="145"/>
      <c r="FHT10" s="145"/>
      <c r="FHU10" s="145"/>
      <c r="FHV10" s="145"/>
      <c r="FHW10" s="145"/>
      <c r="FHX10" s="145"/>
      <c r="FHY10" s="145"/>
      <c r="FHZ10" s="145"/>
      <c r="FIA10" s="145"/>
      <c r="FIB10" s="145"/>
      <c r="FIC10" s="145"/>
      <c r="FID10" s="145"/>
      <c r="FIE10" s="145"/>
      <c r="FIF10" s="145"/>
      <c r="FIG10" s="145"/>
      <c r="FIH10" s="145"/>
      <c r="FII10" s="145"/>
      <c r="FIJ10" s="145"/>
      <c r="FIK10" s="145"/>
      <c r="FIL10" s="145"/>
      <c r="FIM10" s="145"/>
      <c r="FIN10" s="145"/>
      <c r="FIO10" s="145"/>
      <c r="FIP10" s="145"/>
      <c r="FIQ10" s="145"/>
      <c r="FIR10" s="145"/>
      <c r="FIS10" s="145"/>
      <c r="FIT10" s="145"/>
      <c r="FIU10" s="145"/>
      <c r="FIV10" s="145"/>
      <c r="FIW10" s="145"/>
      <c r="FIX10" s="145"/>
      <c r="FIY10" s="145"/>
      <c r="FIZ10" s="145"/>
      <c r="FJA10" s="145"/>
      <c r="FJB10" s="145"/>
      <c r="FJC10" s="145"/>
      <c r="FJD10" s="145"/>
      <c r="FJE10" s="145"/>
      <c r="FJF10" s="145"/>
      <c r="FJG10" s="145"/>
      <c r="FJH10" s="145"/>
      <c r="FJI10" s="145"/>
      <c r="FJJ10" s="145"/>
      <c r="FJK10" s="145"/>
      <c r="FJL10" s="145"/>
      <c r="FJM10" s="145"/>
      <c r="FJN10" s="145"/>
      <c r="FJO10" s="145"/>
      <c r="FJP10" s="145"/>
      <c r="FJQ10" s="145"/>
      <c r="FJR10" s="145"/>
      <c r="FJS10" s="145"/>
      <c r="FJT10" s="145"/>
      <c r="FJU10" s="145"/>
      <c r="FJV10" s="145"/>
      <c r="FJW10" s="145"/>
      <c r="FJX10" s="145"/>
      <c r="FJY10" s="145"/>
      <c r="FJZ10" s="145"/>
      <c r="FKA10" s="145"/>
      <c r="FKB10" s="145"/>
      <c r="FKC10" s="145"/>
      <c r="FKD10" s="145"/>
      <c r="FKE10" s="145"/>
      <c r="FKF10" s="145"/>
      <c r="FKG10" s="145"/>
      <c r="FKH10" s="145"/>
      <c r="FKI10" s="145"/>
      <c r="FKJ10" s="145"/>
      <c r="FKK10" s="145"/>
      <c r="FKL10" s="145"/>
      <c r="FKM10" s="145"/>
      <c r="FKN10" s="145"/>
      <c r="FKO10" s="145"/>
      <c r="FKP10" s="145"/>
      <c r="FKQ10" s="145"/>
      <c r="FKR10" s="145"/>
      <c r="FKS10" s="145"/>
      <c r="FKT10" s="145"/>
      <c r="FKU10" s="145"/>
      <c r="FKV10" s="145"/>
      <c r="FKW10" s="145"/>
      <c r="FKX10" s="145"/>
      <c r="FKY10" s="145"/>
      <c r="FKZ10" s="145"/>
      <c r="FLA10" s="145"/>
      <c r="FLB10" s="145"/>
      <c r="FLC10" s="145"/>
      <c r="FLD10" s="145"/>
      <c r="FLE10" s="145"/>
      <c r="FLF10" s="145"/>
      <c r="FLG10" s="145"/>
      <c r="FLH10" s="145"/>
      <c r="FLI10" s="145"/>
      <c r="FLJ10" s="145"/>
      <c r="FLK10" s="145"/>
      <c r="FLL10" s="145"/>
      <c r="FLM10" s="145"/>
      <c r="FLN10" s="145"/>
      <c r="FLO10" s="145"/>
      <c r="FLP10" s="145"/>
      <c r="FLQ10" s="145"/>
      <c r="FLR10" s="145"/>
      <c r="FLS10" s="145"/>
      <c r="FLT10" s="145"/>
      <c r="FLU10" s="145"/>
      <c r="FLV10" s="145"/>
      <c r="FLW10" s="145"/>
      <c r="FLX10" s="145"/>
      <c r="FLY10" s="145"/>
      <c r="FLZ10" s="145"/>
      <c r="FMA10" s="145"/>
      <c r="FMB10" s="145"/>
      <c r="FMC10" s="145"/>
      <c r="FMD10" s="145"/>
      <c r="FME10" s="145"/>
      <c r="FMF10" s="145"/>
      <c r="FMG10" s="145"/>
      <c r="FMH10" s="145"/>
      <c r="FMI10" s="145"/>
      <c r="FMJ10" s="145"/>
      <c r="FMK10" s="145"/>
      <c r="FML10" s="145"/>
      <c r="FMM10" s="145"/>
      <c r="FMN10" s="145"/>
      <c r="FMO10" s="145"/>
      <c r="FMP10" s="145"/>
      <c r="FMQ10" s="145"/>
      <c r="FMR10" s="145"/>
      <c r="FMS10" s="145"/>
      <c r="FMT10" s="145"/>
      <c r="FMU10" s="145"/>
      <c r="FMV10" s="145"/>
      <c r="FMW10" s="145"/>
      <c r="FMX10" s="145"/>
      <c r="FMY10" s="145"/>
      <c r="FMZ10" s="145"/>
      <c r="FNA10" s="145"/>
      <c r="FNB10" s="145"/>
      <c r="FNC10" s="145"/>
      <c r="FND10" s="145"/>
      <c r="FNE10" s="145"/>
      <c r="FNF10" s="145"/>
      <c r="FNG10" s="145"/>
      <c r="FNH10" s="145"/>
      <c r="FNI10" s="145"/>
      <c r="FNJ10" s="145"/>
      <c r="FNK10" s="145"/>
      <c r="FNL10" s="145"/>
      <c r="FNM10" s="145"/>
      <c r="FNN10" s="145"/>
      <c r="FNO10" s="145"/>
      <c r="FNP10" s="145"/>
      <c r="FNQ10" s="145"/>
      <c r="FNR10" s="145"/>
      <c r="FNS10" s="145"/>
      <c r="FNT10" s="145"/>
      <c r="FNU10" s="145"/>
      <c r="FNV10" s="145"/>
      <c r="FNW10" s="145"/>
      <c r="FNX10" s="145"/>
      <c r="FNY10" s="145"/>
      <c r="FNZ10" s="145"/>
      <c r="FOA10" s="145"/>
      <c r="FOB10" s="145"/>
      <c r="FOC10" s="145"/>
      <c r="FOD10" s="145"/>
      <c r="FOE10" s="145"/>
      <c r="FOF10" s="145"/>
      <c r="FOG10" s="145"/>
      <c r="FOH10" s="145"/>
      <c r="FOI10" s="145"/>
      <c r="FOJ10" s="145"/>
      <c r="FOK10" s="145"/>
      <c r="FOL10" s="145"/>
      <c r="FOM10" s="145"/>
      <c r="FON10" s="145"/>
      <c r="FOO10" s="145"/>
      <c r="FOP10" s="145"/>
      <c r="FOQ10" s="145"/>
      <c r="FOR10" s="145"/>
      <c r="FOS10" s="145"/>
      <c r="FOT10" s="145"/>
      <c r="FOU10" s="145"/>
      <c r="FOV10" s="145"/>
      <c r="FOW10" s="145"/>
      <c r="FOX10" s="145"/>
      <c r="FOY10" s="145"/>
      <c r="FOZ10" s="145"/>
      <c r="FPA10" s="145"/>
      <c r="FPB10" s="145"/>
      <c r="FPC10" s="145"/>
      <c r="FPD10" s="145"/>
      <c r="FPE10" s="145"/>
      <c r="FPF10" s="145"/>
      <c r="FPG10" s="145"/>
      <c r="FPH10" s="145"/>
      <c r="FPI10" s="145"/>
      <c r="FPJ10" s="145"/>
      <c r="FPK10" s="145"/>
      <c r="FPL10" s="145"/>
      <c r="FPM10" s="145"/>
      <c r="FPN10" s="145"/>
      <c r="FPO10" s="145"/>
      <c r="FPP10" s="145"/>
      <c r="FPQ10" s="145"/>
      <c r="FPR10" s="145"/>
      <c r="FPS10" s="145"/>
      <c r="FPT10" s="145"/>
      <c r="FPU10" s="145"/>
      <c r="FPV10" s="145"/>
      <c r="FPW10" s="145"/>
      <c r="FPX10" s="145"/>
      <c r="FPY10" s="145"/>
      <c r="FPZ10" s="145"/>
      <c r="FQA10" s="145"/>
      <c r="FQB10" s="145"/>
      <c r="FQC10" s="145"/>
      <c r="FQD10" s="145"/>
      <c r="FQE10" s="145"/>
      <c r="FQF10" s="145"/>
      <c r="FQG10" s="145"/>
      <c r="FQH10" s="145"/>
      <c r="FQI10" s="145"/>
      <c r="FQJ10" s="145"/>
      <c r="FQK10" s="145"/>
      <c r="FQL10" s="145"/>
      <c r="FQM10" s="145"/>
      <c r="FQN10" s="145"/>
      <c r="FQO10" s="145"/>
      <c r="FQP10" s="145"/>
      <c r="FQQ10" s="145"/>
      <c r="FQR10" s="145"/>
      <c r="FQS10" s="145"/>
      <c r="FQT10" s="145"/>
      <c r="FQU10" s="145"/>
      <c r="FQV10" s="145"/>
      <c r="FQW10" s="145"/>
      <c r="FQX10" s="145"/>
      <c r="FQY10" s="145"/>
      <c r="FQZ10" s="145"/>
      <c r="FRA10" s="145"/>
      <c r="FRB10" s="145"/>
      <c r="FRC10" s="145"/>
      <c r="FRD10" s="145"/>
      <c r="FRE10" s="145"/>
      <c r="FRF10" s="145"/>
      <c r="FRG10" s="145"/>
      <c r="FRH10" s="145"/>
      <c r="FRI10" s="145"/>
      <c r="FRJ10" s="145"/>
      <c r="FRK10" s="145"/>
      <c r="FRL10" s="145"/>
      <c r="FRM10" s="145"/>
      <c r="FRN10" s="145"/>
      <c r="FRO10" s="145"/>
      <c r="FRP10" s="145"/>
      <c r="FRQ10" s="145"/>
      <c r="FRR10" s="145"/>
      <c r="FRS10" s="145"/>
      <c r="FRT10" s="145"/>
      <c r="FRU10" s="145"/>
      <c r="FRV10" s="145"/>
      <c r="FRW10" s="145"/>
      <c r="FRX10" s="145"/>
      <c r="FRY10" s="145"/>
      <c r="FRZ10" s="145"/>
      <c r="FSA10" s="145"/>
      <c r="FSB10" s="145"/>
      <c r="FSC10" s="145"/>
      <c r="FSD10" s="145"/>
      <c r="FSE10" s="145"/>
      <c r="FSF10" s="145"/>
      <c r="FSG10" s="145"/>
      <c r="FSH10" s="145"/>
      <c r="FSI10" s="145"/>
      <c r="FSJ10" s="145"/>
      <c r="FSK10" s="145"/>
      <c r="FSL10" s="145"/>
      <c r="FSM10" s="145"/>
      <c r="FSN10" s="145"/>
      <c r="FSO10" s="145"/>
      <c r="FSP10" s="145"/>
      <c r="FSQ10" s="145"/>
      <c r="FSR10" s="145"/>
      <c r="FSS10" s="145"/>
      <c r="FST10" s="145"/>
      <c r="FSU10" s="145"/>
      <c r="FSV10" s="145"/>
      <c r="FSW10" s="145"/>
      <c r="FSX10" s="145"/>
      <c r="FSY10" s="145"/>
      <c r="FSZ10" s="145"/>
      <c r="FTA10" s="145"/>
      <c r="FTB10" s="145"/>
      <c r="FTC10" s="145"/>
      <c r="FTD10" s="145"/>
      <c r="FTE10" s="145"/>
      <c r="FTF10" s="145"/>
      <c r="FTG10" s="145"/>
      <c r="FTH10" s="145"/>
      <c r="FTI10" s="145"/>
      <c r="FTJ10" s="145"/>
      <c r="FTK10" s="145"/>
      <c r="FTL10" s="145"/>
      <c r="FTM10" s="145"/>
      <c r="FTN10" s="145"/>
      <c r="FTO10" s="145"/>
      <c r="FTP10" s="145"/>
      <c r="FTQ10" s="145"/>
      <c r="FTR10" s="145"/>
      <c r="FTS10" s="145"/>
      <c r="FTT10" s="145"/>
      <c r="FTU10" s="145"/>
      <c r="FTV10" s="145"/>
      <c r="FTW10" s="145"/>
      <c r="FTX10" s="145"/>
      <c r="FTY10" s="145"/>
      <c r="FTZ10" s="145"/>
      <c r="FUA10" s="145"/>
      <c r="FUB10" s="145"/>
      <c r="FUC10" s="145"/>
      <c r="FUD10" s="145"/>
      <c r="FUE10" s="145"/>
      <c r="FUF10" s="145"/>
      <c r="FUG10" s="145"/>
      <c r="FUH10" s="145"/>
      <c r="FUI10" s="145"/>
      <c r="FUJ10" s="145"/>
      <c r="FUK10" s="145"/>
      <c r="FUL10" s="145"/>
      <c r="FUM10" s="145"/>
      <c r="FUN10" s="145"/>
      <c r="FUO10" s="145"/>
      <c r="FUP10" s="145"/>
      <c r="FUQ10" s="145"/>
      <c r="FUR10" s="145"/>
      <c r="FUS10" s="145"/>
      <c r="FUT10" s="145"/>
      <c r="FUU10" s="145"/>
      <c r="FUV10" s="145"/>
      <c r="FUW10" s="145"/>
      <c r="FUX10" s="145"/>
      <c r="FUY10" s="145"/>
      <c r="FUZ10" s="145"/>
      <c r="FVA10" s="145"/>
      <c r="FVB10" s="145"/>
      <c r="FVC10" s="145"/>
      <c r="FVD10" s="145"/>
      <c r="FVE10" s="145"/>
      <c r="FVF10" s="145"/>
      <c r="FVG10" s="145"/>
      <c r="FVH10" s="145"/>
      <c r="FVI10" s="145"/>
      <c r="FVJ10" s="145"/>
      <c r="FVK10" s="145"/>
      <c r="FVL10" s="145"/>
      <c r="FVM10" s="145"/>
      <c r="FVN10" s="145"/>
      <c r="FVO10" s="145"/>
      <c r="FVP10" s="145"/>
      <c r="FVQ10" s="145"/>
      <c r="FVR10" s="145"/>
      <c r="FVS10" s="145"/>
      <c r="FVT10" s="145"/>
      <c r="FVU10" s="145"/>
      <c r="FVV10" s="145"/>
      <c r="FVW10" s="145"/>
      <c r="FVX10" s="145"/>
      <c r="FVY10" s="145"/>
      <c r="FVZ10" s="145"/>
      <c r="FWA10" s="145"/>
      <c r="FWB10" s="145"/>
      <c r="FWC10" s="145"/>
      <c r="FWD10" s="145"/>
      <c r="FWE10" s="145"/>
      <c r="FWF10" s="145"/>
      <c r="FWG10" s="145"/>
      <c r="FWH10" s="145"/>
      <c r="FWI10" s="145"/>
      <c r="FWJ10" s="145"/>
      <c r="FWK10" s="145"/>
      <c r="FWL10" s="145"/>
      <c r="FWM10" s="145"/>
      <c r="FWN10" s="145"/>
      <c r="FWO10" s="145"/>
      <c r="FWP10" s="145"/>
      <c r="FWQ10" s="145"/>
      <c r="FWR10" s="145"/>
      <c r="FWS10" s="145"/>
      <c r="FWT10" s="145"/>
      <c r="FWU10" s="145"/>
      <c r="FWV10" s="145"/>
      <c r="FWW10" s="145"/>
      <c r="FWX10" s="145"/>
      <c r="FWY10" s="145"/>
      <c r="FWZ10" s="145"/>
      <c r="FXA10" s="145"/>
      <c r="FXB10" s="145"/>
      <c r="FXC10" s="145"/>
      <c r="FXD10" s="145"/>
      <c r="FXE10" s="145"/>
      <c r="FXF10" s="145"/>
      <c r="FXG10" s="145"/>
      <c r="FXH10" s="145"/>
      <c r="FXI10" s="145"/>
      <c r="FXJ10" s="145"/>
      <c r="FXK10" s="145"/>
      <c r="FXL10" s="145"/>
      <c r="FXM10" s="145"/>
      <c r="FXN10" s="145"/>
      <c r="FXO10" s="145"/>
      <c r="FXP10" s="145"/>
      <c r="FXQ10" s="145"/>
      <c r="FXR10" s="145"/>
      <c r="FXS10" s="145"/>
      <c r="FXT10" s="145"/>
      <c r="FXU10" s="145"/>
      <c r="FXV10" s="145"/>
      <c r="FXW10" s="145"/>
      <c r="FXX10" s="145"/>
      <c r="FXY10" s="145"/>
      <c r="FXZ10" s="145"/>
      <c r="FYA10" s="145"/>
      <c r="FYB10" s="145"/>
      <c r="FYC10" s="145"/>
      <c r="FYD10" s="145"/>
      <c r="FYE10" s="145"/>
      <c r="FYF10" s="145"/>
      <c r="FYG10" s="145"/>
      <c r="FYH10" s="145"/>
      <c r="FYI10" s="145"/>
      <c r="FYJ10" s="145"/>
      <c r="FYK10" s="145"/>
      <c r="FYL10" s="145"/>
      <c r="FYM10" s="145"/>
      <c r="FYN10" s="145"/>
      <c r="FYO10" s="145"/>
      <c r="FYP10" s="145"/>
      <c r="FYQ10" s="145"/>
      <c r="FYR10" s="145"/>
      <c r="FYS10" s="145"/>
      <c r="FYT10" s="145"/>
      <c r="FYU10" s="145"/>
      <c r="FYV10" s="145"/>
      <c r="FYW10" s="145"/>
      <c r="FYX10" s="145"/>
      <c r="FYY10" s="145"/>
      <c r="FYZ10" s="145"/>
      <c r="FZA10" s="145"/>
      <c r="FZB10" s="145"/>
      <c r="FZC10" s="145"/>
      <c r="FZD10" s="145"/>
      <c r="FZE10" s="145"/>
      <c r="FZF10" s="145"/>
      <c r="FZG10" s="145"/>
      <c r="FZH10" s="145"/>
      <c r="FZI10" s="145"/>
      <c r="FZJ10" s="145"/>
      <c r="FZK10" s="145"/>
      <c r="FZL10" s="145"/>
      <c r="FZM10" s="145"/>
      <c r="FZN10" s="145"/>
      <c r="FZO10" s="145"/>
      <c r="FZP10" s="145"/>
      <c r="FZQ10" s="145"/>
      <c r="FZR10" s="145"/>
      <c r="FZS10" s="145"/>
      <c r="FZT10" s="145"/>
      <c r="FZU10" s="145"/>
      <c r="FZV10" s="145"/>
      <c r="FZW10" s="145"/>
      <c r="FZX10" s="145"/>
      <c r="FZY10" s="145"/>
      <c r="FZZ10" s="145"/>
      <c r="GAA10" s="145"/>
      <c r="GAB10" s="145"/>
      <c r="GAC10" s="145"/>
      <c r="GAD10" s="145"/>
      <c r="GAE10" s="145"/>
      <c r="GAF10" s="145"/>
      <c r="GAG10" s="145"/>
      <c r="GAH10" s="145"/>
      <c r="GAI10" s="145"/>
      <c r="GAJ10" s="145"/>
      <c r="GAK10" s="145"/>
      <c r="GAL10" s="145"/>
      <c r="GAM10" s="145"/>
      <c r="GAN10" s="145"/>
      <c r="GAO10" s="145"/>
      <c r="GAP10" s="145"/>
      <c r="GAQ10" s="145"/>
      <c r="GAR10" s="145"/>
      <c r="GAS10" s="145"/>
      <c r="GAT10" s="145"/>
      <c r="GAU10" s="145"/>
      <c r="GAV10" s="145"/>
      <c r="GAW10" s="145"/>
      <c r="GAX10" s="145"/>
      <c r="GAY10" s="145"/>
      <c r="GAZ10" s="145"/>
      <c r="GBA10" s="145"/>
      <c r="GBB10" s="145"/>
      <c r="GBC10" s="145"/>
      <c r="GBD10" s="145"/>
      <c r="GBE10" s="145"/>
      <c r="GBF10" s="145"/>
      <c r="GBG10" s="145"/>
      <c r="GBH10" s="145"/>
      <c r="GBI10" s="145"/>
      <c r="GBJ10" s="145"/>
      <c r="GBK10" s="145"/>
      <c r="GBL10" s="145"/>
      <c r="GBM10" s="145"/>
      <c r="GBN10" s="145"/>
      <c r="GBO10" s="145"/>
      <c r="GBP10" s="145"/>
      <c r="GBQ10" s="145"/>
      <c r="GBR10" s="145"/>
      <c r="GBS10" s="145"/>
      <c r="GBT10" s="145"/>
      <c r="GBU10" s="145"/>
      <c r="GBV10" s="145"/>
      <c r="GBW10" s="145"/>
      <c r="GBX10" s="145"/>
      <c r="GBY10" s="145"/>
      <c r="GBZ10" s="145"/>
      <c r="GCA10" s="145"/>
      <c r="GCB10" s="145"/>
      <c r="GCC10" s="145"/>
      <c r="GCD10" s="145"/>
      <c r="GCE10" s="145"/>
      <c r="GCF10" s="145"/>
      <c r="GCG10" s="145"/>
      <c r="GCH10" s="145"/>
      <c r="GCI10" s="145"/>
      <c r="GCJ10" s="145"/>
      <c r="GCK10" s="145"/>
      <c r="GCL10" s="145"/>
      <c r="GCM10" s="145"/>
      <c r="GCN10" s="145"/>
      <c r="GCO10" s="145"/>
      <c r="GCP10" s="145"/>
      <c r="GCQ10" s="145"/>
      <c r="GCR10" s="145"/>
      <c r="GCS10" s="145"/>
      <c r="GCT10" s="145"/>
      <c r="GCU10" s="145"/>
      <c r="GCV10" s="145"/>
      <c r="GCW10" s="145"/>
      <c r="GCX10" s="145"/>
      <c r="GCY10" s="145"/>
      <c r="GCZ10" s="145"/>
      <c r="GDA10" s="145"/>
      <c r="GDB10" s="145"/>
      <c r="GDC10" s="145"/>
      <c r="GDD10" s="145"/>
      <c r="GDE10" s="145"/>
      <c r="GDF10" s="145"/>
      <c r="GDG10" s="145"/>
      <c r="GDH10" s="145"/>
      <c r="GDI10" s="145"/>
      <c r="GDJ10" s="145"/>
      <c r="GDK10" s="145"/>
      <c r="GDL10" s="145"/>
      <c r="GDM10" s="145"/>
      <c r="GDN10" s="145"/>
      <c r="GDO10" s="145"/>
      <c r="GDP10" s="145"/>
      <c r="GDQ10" s="145"/>
      <c r="GDR10" s="145"/>
      <c r="GDS10" s="145"/>
      <c r="GDT10" s="145"/>
      <c r="GDU10" s="145"/>
      <c r="GDV10" s="145"/>
      <c r="GDW10" s="145"/>
      <c r="GDX10" s="145"/>
      <c r="GDY10" s="145"/>
      <c r="GDZ10" s="145"/>
      <c r="GEA10" s="145"/>
      <c r="GEB10" s="145"/>
      <c r="GEC10" s="145"/>
      <c r="GED10" s="145"/>
      <c r="GEE10" s="145"/>
      <c r="GEF10" s="145"/>
      <c r="GEG10" s="145"/>
      <c r="GEH10" s="145"/>
      <c r="GEI10" s="145"/>
      <c r="GEJ10" s="145"/>
      <c r="GEK10" s="145"/>
      <c r="GEL10" s="145"/>
      <c r="GEM10" s="145"/>
      <c r="GEN10" s="145"/>
      <c r="GEO10" s="145"/>
      <c r="GEP10" s="145"/>
      <c r="GEQ10" s="145"/>
      <c r="GER10" s="145"/>
      <c r="GES10" s="145"/>
      <c r="GET10" s="145"/>
      <c r="GEU10" s="145"/>
      <c r="GEV10" s="145"/>
      <c r="GEW10" s="145"/>
      <c r="GEX10" s="145"/>
      <c r="GEY10" s="145"/>
      <c r="GEZ10" s="145"/>
      <c r="GFA10" s="145"/>
      <c r="GFB10" s="145"/>
      <c r="GFC10" s="145"/>
      <c r="GFD10" s="145"/>
      <c r="GFE10" s="145"/>
      <c r="GFF10" s="145"/>
      <c r="GFG10" s="145"/>
      <c r="GFH10" s="145"/>
      <c r="GFI10" s="145"/>
      <c r="GFJ10" s="145"/>
      <c r="GFK10" s="145"/>
      <c r="GFL10" s="145"/>
      <c r="GFM10" s="145"/>
      <c r="GFN10" s="145"/>
      <c r="GFO10" s="145"/>
      <c r="GFP10" s="145"/>
      <c r="GFQ10" s="145"/>
      <c r="GFR10" s="145"/>
      <c r="GFS10" s="145"/>
      <c r="GFT10" s="145"/>
      <c r="GFU10" s="145"/>
      <c r="GFV10" s="145"/>
      <c r="GFW10" s="145"/>
      <c r="GFX10" s="145"/>
      <c r="GFY10" s="145"/>
      <c r="GFZ10" s="145"/>
      <c r="GGA10" s="145"/>
      <c r="GGB10" s="145"/>
      <c r="GGC10" s="145"/>
      <c r="GGD10" s="145"/>
      <c r="GGE10" s="145"/>
      <c r="GGF10" s="145"/>
      <c r="GGG10" s="145"/>
      <c r="GGH10" s="145"/>
      <c r="GGI10" s="145"/>
      <c r="GGJ10" s="145"/>
      <c r="GGK10" s="145"/>
      <c r="GGL10" s="145"/>
      <c r="GGM10" s="145"/>
      <c r="GGN10" s="145"/>
      <c r="GGO10" s="145"/>
      <c r="GGP10" s="145"/>
      <c r="GGQ10" s="145"/>
      <c r="GGR10" s="145"/>
      <c r="GGS10" s="145"/>
      <c r="GGT10" s="145"/>
      <c r="GGU10" s="145"/>
      <c r="GGV10" s="145"/>
      <c r="GGW10" s="145"/>
      <c r="GGX10" s="145"/>
      <c r="GGY10" s="145"/>
      <c r="GGZ10" s="145"/>
      <c r="GHA10" s="145"/>
      <c r="GHB10" s="145"/>
      <c r="GHC10" s="145"/>
      <c r="GHD10" s="145"/>
      <c r="GHE10" s="145"/>
      <c r="GHF10" s="145"/>
      <c r="GHG10" s="145"/>
      <c r="GHH10" s="145"/>
      <c r="GHI10" s="145"/>
      <c r="GHJ10" s="145"/>
      <c r="GHK10" s="145"/>
      <c r="GHL10" s="145"/>
      <c r="GHM10" s="145"/>
      <c r="GHN10" s="145"/>
      <c r="GHO10" s="145"/>
      <c r="GHP10" s="145"/>
      <c r="GHQ10" s="145"/>
      <c r="GHR10" s="145"/>
      <c r="GHS10" s="145"/>
      <c r="GHT10" s="145"/>
      <c r="GHU10" s="145"/>
      <c r="GHV10" s="145"/>
      <c r="GHW10" s="145"/>
      <c r="GHX10" s="145"/>
      <c r="GHY10" s="145"/>
      <c r="GHZ10" s="145"/>
      <c r="GIA10" s="145"/>
      <c r="GIB10" s="145"/>
      <c r="GIC10" s="145"/>
      <c r="GID10" s="145"/>
      <c r="GIE10" s="145"/>
      <c r="GIF10" s="145"/>
      <c r="GIG10" s="145"/>
      <c r="GIH10" s="145"/>
      <c r="GII10" s="145"/>
      <c r="GIJ10" s="145"/>
      <c r="GIK10" s="145"/>
      <c r="GIL10" s="145"/>
      <c r="GIM10" s="145"/>
      <c r="GIN10" s="145"/>
      <c r="GIO10" s="145"/>
      <c r="GIP10" s="145"/>
      <c r="GIQ10" s="145"/>
      <c r="GIR10" s="145"/>
      <c r="GIS10" s="145"/>
      <c r="GIT10" s="145"/>
      <c r="GIU10" s="145"/>
      <c r="GIV10" s="145"/>
      <c r="GIW10" s="145"/>
      <c r="GIX10" s="145"/>
      <c r="GIY10" s="145"/>
      <c r="GIZ10" s="145"/>
      <c r="GJA10" s="145"/>
      <c r="GJB10" s="145"/>
      <c r="GJC10" s="145"/>
      <c r="GJD10" s="145"/>
      <c r="GJE10" s="145"/>
      <c r="GJF10" s="145"/>
      <c r="GJG10" s="145"/>
      <c r="GJH10" s="145"/>
      <c r="GJI10" s="145"/>
      <c r="GJJ10" s="145"/>
      <c r="GJK10" s="145"/>
      <c r="GJL10" s="145"/>
      <c r="GJM10" s="145"/>
      <c r="GJN10" s="145"/>
      <c r="GJO10" s="145"/>
      <c r="GJP10" s="145"/>
      <c r="GJQ10" s="145"/>
      <c r="GJR10" s="145"/>
      <c r="GJS10" s="145"/>
      <c r="GJT10" s="145"/>
      <c r="GJU10" s="145"/>
      <c r="GJV10" s="145"/>
      <c r="GJW10" s="145"/>
      <c r="GJX10" s="145"/>
      <c r="GJY10" s="145"/>
      <c r="GJZ10" s="145"/>
      <c r="GKA10" s="145"/>
      <c r="GKB10" s="145"/>
      <c r="GKC10" s="145"/>
      <c r="GKD10" s="145"/>
      <c r="GKE10" s="145"/>
      <c r="GKF10" s="145"/>
      <c r="GKG10" s="145"/>
      <c r="GKH10" s="145"/>
      <c r="GKI10" s="145"/>
      <c r="GKJ10" s="145"/>
      <c r="GKK10" s="145"/>
      <c r="GKL10" s="145"/>
      <c r="GKM10" s="145"/>
      <c r="GKN10" s="145"/>
      <c r="GKO10" s="145"/>
      <c r="GKP10" s="145"/>
      <c r="GKQ10" s="145"/>
      <c r="GKR10" s="145"/>
      <c r="GKS10" s="145"/>
      <c r="GKT10" s="145"/>
      <c r="GKU10" s="145"/>
      <c r="GKV10" s="145"/>
      <c r="GKW10" s="145"/>
      <c r="GKX10" s="145"/>
      <c r="GKY10" s="145"/>
      <c r="GKZ10" s="145"/>
      <c r="GLA10" s="145"/>
      <c r="GLB10" s="145"/>
      <c r="GLC10" s="145"/>
      <c r="GLD10" s="145"/>
      <c r="GLE10" s="145"/>
      <c r="GLF10" s="145"/>
      <c r="GLG10" s="145"/>
      <c r="GLH10" s="145"/>
      <c r="GLI10" s="145"/>
      <c r="GLJ10" s="145"/>
      <c r="GLK10" s="145"/>
      <c r="GLL10" s="145"/>
      <c r="GLM10" s="145"/>
      <c r="GLN10" s="145"/>
      <c r="GLO10" s="145"/>
      <c r="GLP10" s="145"/>
      <c r="GLQ10" s="145"/>
      <c r="GLR10" s="145"/>
      <c r="GLS10" s="145"/>
      <c r="GLT10" s="145"/>
      <c r="GLU10" s="145"/>
      <c r="GLV10" s="145"/>
      <c r="GLW10" s="145"/>
      <c r="GLX10" s="145"/>
      <c r="GLY10" s="145"/>
      <c r="GLZ10" s="145"/>
      <c r="GMA10" s="145"/>
      <c r="GMB10" s="145"/>
      <c r="GMC10" s="145"/>
      <c r="GMD10" s="145"/>
      <c r="GME10" s="145"/>
      <c r="GMF10" s="145"/>
      <c r="GMG10" s="145"/>
      <c r="GMH10" s="145"/>
      <c r="GMI10" s="145"/>
      <c r="GMJ10" s="145"/>
      <c r="GMK10" s="145"/>
      <c r="GML10" s="145"/>
      <c r="GMM10" s="145"/>
      <c r="GMN10" s="145"/>
      <c r="GMO10" s="145"/>
      <c r="GMP10" s="145"/>
      <c r="GMQ10" s="145"/>
      <c r="GMR10" s="145"/>
      <c r="GMS10" s="145"/>
      <c r="GMT10" s="145"/>
      <c r="GMU10" s="145"/>
      <c r="GMV10" s="145"/>
      <c r="GMW10" s="145"/>
      <c r="GMX10" s="145"/>
      <c r="GMY10" s="145"/>
      <c r="GMZ10" s="145"/>
      <c r="GNA10" s="145"/>
      <c r="GNB10" s="145"/>
      <c r="GNC10" s="145"/>
      <c r="GND10" s="145"/>
      <c r="GNE10" s="145"/>
      <c r="GNF10" s="145"/>
      <c r="GNG10" s="145"/>
      <c r="GNH10" s="145"/>
      <c r="GNI10" s="145"/>
      <c r="GNJ10" s="145"/>
      <c r="GNK10" s="145"/>
      <c r="GNL10" s="145"/>
      <c r="GNM10" s="145"/>
      <c r="GNN10" s="145"/>
      <c r="GNO10" s="145"/>
      <c r="GNP10" s="145"/>
      <c r="GNQ10" s="145"/>
      <c r="GNR10" s="145"/>
      <c r="GNS10" s="145"/>
      <c r="GNT10" s="145"/>
      <c r="GNU10" s="145"/>
      <c r="GNV10" s="145"/>
      <c r="GNW10" s="145"/>
      <c r="GNX10" s="145"/>
      <c r="GNY10" s="145"/>
      <c r="GNZ10" s="145"/>
      <c r="GOA10" s="145"/>
      <c r="GOB10" s="145"/>
      <c r="GOC10" s="145"/>
      <c r="GOD10" s="145"/>
      <c r="GOE10" s="145"/>
      <c r="GOF10" s="145"/>
      <c r="GOG10" s="145"/>
      <c r="GOH10" s="145"/>
      <c r="GOI10" s="145"/>
      <c r="GOJ10" s="145"/>
      <c r="GOK10" s="145"/>
      <c r="GOL10" s="145"/>
      <c r="GOM10" s="145"/>
      <c r="GON10" s="145"/>
      <c r="GOO10" s="145"/>
      <c r="GOP10" s="145"/>
      <c r="GOQ10" s="145"/>
      <c r="GOR10" s="145"/>
      <c r="GOS10" s="145"/>
      <c r="GOT10" s="145"/>
      <c r="GOU10" s="145"/>
      <c r="GOV10" s="145"/>
      <c r="GOW10" s="145"/>
      <c r="GOX10" s="145"/>
      <c r="GOY10" s="145"/>
      <c r="GOZ10" s="145"/>
      <c r="GPA10" s="145"/>
      <c r="GPB10" s="145"/>
      <c r="GPC10" s="145"/>
      <c r="GPD10" s="145"/>
      <c r="GPE10" s="145"/>
      <c r="GPF10" s="145"/>
      <c r="GPG10" s="145"/>
      <c r="GPH10" s="145"/>
      <c r="GPI10" s="145"/>
      <c r="GPJ10" s="145"/>
      <c r="GPK10" s="145"/>
      <c r="GPL10" s="145"/>
      <c r="GPM10" s="145"/>
      <c r="GPN10" s="145"/>
      <c r="GPO10" s="145"/>
      <c r="GPP10" s="145"/>
      <c r="GPQ10" s="145"/>
      <c r="GPR10" s="145"/>
      <c r="GPS10" s="145"/>
      <c r="GPT10" s="145"/>
      <c r="GPU10" s="145"/>
      <c r="GPV10" s="145"/>
      <c r="GPW10" s="145"/>
      <c r="GPX10" s="145"/>
      <c r="GPY10" s="145"/>
      <c r="GPZ10" s="145"/>
      <c r="GQA10" s="145"/>
      <c r="GQB10" s="145"/>
      <c r="GQC10" s="145"/>
      <c r="GQD10" s="145"/>
      <c r="GQE10" s="145"/>
      <c r="GQF10" s="145"/>
      <c r="GQG10" s="145"/>
      <c r="GQH10" s="145"/>
      <c r="GQI10" s="145"/>
      <c r="GQJ10" s="145"/>
      <c r="GQK10" s="145"/>
      <c r="GQL10" s="145"/>
      <c r="GQM10" s="145"/>
      <c r="GQN10" s="145"/>
      <c r="GQO10" s="145"/>
      <c r="GQP10" s="145"/>
      <c r="GQQ10" s="145"/>
      <c r="GQR10" s="145"/>
      <c r="GQS10" s="145"/>
      <c r="GQT10" s="145"/>
      <c r="GQU10" s="145"/>
      <c r="GQV10" s="145"/>
      <c r="GQW10" s="145"/>
      <c r="GQX10" s="145"/>
      <c r="GQY10" s="145"/>
      <c r="GQZ10" s="145"/>
      <c r="GRA10" s="145"/>
      <c r="GRB10" s="145"/>
      <c r="GRC10" s="145"/>
      <c r="GRD10" s="145"/>
      <c r="GRE10" s="145"/>
      <c r="GRF10" s="145"/>
      <c r="GRG10" s="145"/>
      <c r="GRH10" s="145"/>
      <c r="GRI10" s="145"/>
      <c r="GRJ10" s="145"/>
      <c r="GRK10" s="145"/>
      <c r="GRL10" s="145"/>
      <c r="GRM10" s="145"/>
      <c r="GRN10" s="145"/>
      <c r="GRO10" s="145"/>
      <c r="GRP10" s="145"/>
      <c r="GRQ10" s="145"/>
      <c r="GRR10" s="145"/>
      <c r="GRS10" s="145"/>
      <c r="GRT10" s="145"/>
      <c r="GRU10" s="145"/>
      <c r="GRV10" s="145"/>
      <c r="GRW10" s="145"/>
      <c r="GRX10" s="145"/>
      <c r="GRY10" s="145"/>
      <c r="GRZ10" s="145"/>
      <c r="GSA10" s="145"/>
      <c r="GSB10" s="145"/>
      <c r="GSC10" s="145"/>
      <c r="GSD10" s="145"/>
      <c r="GSE10" s="145"/>
      <c r="GSF10" s="145"/>
      <c r="GSG10" s="145"/>
      <c r="GSH10" s="145"/>
      <c r="GSI10" s="145"/>
      <c r="GSJ10" s="145"/>
      <c r="GSK10" s="145"/>
      <c r="GSL10" s="145"/>
      <c r="GSM10" s="145"/>
      <c r="GSN10" s="145"/>
      <c r="GSO10" s="145"/>
      <c r="GSP10" s="145"/>
      <c r="GSQ10" s="145"/>
      <c r="GSR10" s="145"/>
      <c r="GSS10" s="145"/>
      <c r="GST10" s="145"/>
      <c r="GSU10" s="145"/>
      <c r="GSV10" s="145"/>
      <c r="GSW10" s="145"/>
      <c r="GSX10" s="145"/>
      <c r="GSY10" s="145"/>
      <c r="GSZ10" s="145"/>
      <c r="GTA10" s="145"/>
      <c r="GTB10" s="145"/>
      <c r="GTC10" s="145"/>
      <c r="GTD10" s="145"/>
      <c r="GTE10" s="145"/>
      <c r="GTF10" s="145"/>
      <c r="GTG10" s="145"/>
      <c r="GTH10" s="145"/>
      <c r="GTI10" s="145"/>
      <c r="GTJ10" s="145"/>
      <c r="GTK10" s="145"/>
      <c r="GTL10" s="145"/>
      <c r="GTM10" s="145"/>
      <c r="GTN10" s="145"/>
      <c r="GTO10" s="145"/>
      <c r="GTP10" s="145"/>
      <c r="GTQ10" s="145"/>
      <c r="GTR10" s="145"/>
      <c r="GTS10" s="145"/>
      <c r="GTT10" s="145"/>
      <c r="GTU10" s="145"/>
      <c r="GTV10" s="145"/>
      <c r="GTW10" s="145"/>
      <c r="GTX10" s="145"/>
      <c r="GTY10" s="145"/>
      <c r="GTZ10" s="145"/>
      <c r="GUA10" s="145"/>
      <c r="GUB10" s="145"/>
      <c r="GUC10" s="145"/>
      <c r="GUD10" s="145"/>
      <c r="GUE10" s="145"/>
      <c r="GUF10" s="145"/>
      <c r="GUG10" s="145"/>
      <c r="GUH10" s="145"/>
      <c r="GUI10" s="145"/>
      <c r="GUJ10" s="145"/>
      <c r="GUK10" s="145"/>
      <c r="GUL10" s="145"/>
      <c r="GUM10" s="145"/>
      <c r="GUN10" s="145"/>
      <c r="GUO10" s="145"/>
      <c r="GUP10" s="145"/>
      <c r="GUQ10" s="145"/>
      <c r="GUR10" s="145"/>
      <c r="GUS10" s="145"/>
      <c r="GUT10" s="145"/>
      <c r="GUU10" s="145"/>
      <c r="GUV10" s="145"/>
      <c r="GUW10" s="145"/>
      <c r="GUX10" s="145"/>
      <c r="GUY10" s="145"/>
      <c r="GUZ10" s="145"/>
      <c r="GVA10" s="145"/>
      <c r="GVB10" s="145"/>
      <c r="GVC10" s="145"/>
      <c r="GVD10" s="145"/>
      <c r="GVE10" s="145"/>
      <c r="GVF10" s="145"/>
      <c r="GVG10" s="145"/>
      <c r="GVH10" s="145"/>
      <c r="GVI10" s="145"/>
      <c r="GVJ10" s="145"/>
      <c r="GVK10" s="145"/>
      <c r="GVL10" s="145"/>
      <c r="GVM10" s="145"/>
      <c r="GVN10" s="145"/>
      <c r="GVO10" s="145"/>
      <c r="GVP10" s="145"/>
      <c r="GVQ10" s="145"/>
      <c r="GVR10" s="145"/>
      <c r="GVS10" s="145"/>
      <c r="GVT10" s="145"/>
      <c r="GVU10" s="145"/>
      <c r="GVV10" s="145"/>
      <c r="GVW10" s="145"/>
      <c r="GVX10" s="145"/>
      <c r="GVY10" s="145"/>
      <c r="GVZ10" s="145"/>
      <c r="GWA10" s="145"/>
      <c r="GWB10" s="145"/>
      <c r="GWC10" s="145"/>
      <c r="GWD10" s="145"/>
      <c r="GWE10" s="145"/>
      <c r="GWF10" s="145"/>
      <c r="GWG10" s="145"/>
      <c r="GWH10" s="145"/>
      <c r="GWI10" s="145"/>
      <c r="GWJ10" s="145"/>
      <c r="GWK10" s="145"/>
      <c r="GWL10" s="145"/>
      <c r="GWM10" s="145"/>
      <c r="GWN10" s="145"/>
      <c r="GWO10" s="145"/>
      <c r="GWP10" s="145"/>
      <c r="GWQ10" s="145"/>
      <c r="GWR10" s="145"/>
      <c r="GWS10" s="145"/>
      <c r="GWT10" s="145"/>
      <c r="GWU10" s="145"/>
      <c r="GWV10" s="145"/>
      <c r="GWW10" s="145"/>
      <c r="GWX10" s="145"/>
      <c r="GWY10" s="145"/>
      <c r="GWZ10" s="145"/>
      <c r="GXA10" s="145"/>
      <c r="GXB10" s="145"/>
      <c r="GXC10" s="145"/>
      <c r="GXD10" s="145"/>
      <c r="GXE10" s="145"/>
      <c r="GXF10" s="145"/>
      <c r="GXG10" s="145"/>
      <c r="GXH10" s="145"/>
      <c r="GXI10" s="145"/>
      <c r="GXJ10" s="145"/>
      <c r="GXK10" s="145"/>
      <c r="GXL10" s="145"/>
      <c r="GXM10" s="145"/>
      <c r="GXN10" s="145"/>
      <c r="GXO10" s="145"/>
      <c r="GXP10" s="145"/>
      <c r="GXQ10" s="145"/>
      <c r="GXR10" s="145"/>
      <c r="GXS10" s="145"/>
      <c r="GXT10" s="145"/>
      <c r="GXU10" s="145"/>
      <c r="GXV10" s="145"/>
      <c r="GXW10" s="145"/>
      <c r="GXX10" s="145"/>
      <c r="GXY10" s="145"/>
      <c r="GXZ10" s="145"/>
      <c r="GYA10" s="145"/>
      <c r="GYB10" s="145"/>
      <c r="GYC10" s="145"/>
      <c r="GYD10" s="145"/>
      <c r="GYE10" s="145"/>
      <c r="GYF10" s="145"/>
      <c r="GYG10" s="145"/>
      <c r="GYH10" s="145"/>
      <c r="GYI10" s="145"/>
      <c r="GYJ10" s="145"/>
      <c r="GYK10" s="145"/>
      <c r="GYL10" s="145"/>
      <c r="GYM10" s="145"/>
      <c r="GYN10" s="145"/>
      <c r="GYO10" s="145"/>
      <c r="GYP10" s="145"/>
      <c r="GYQ10" s="145"/>
      <c r="GYR10" s="145"/>
      <c r="GYS10" s="145"/>
      <c r="GYT10" s="145"/>
      <c r="GYU10" s="145"/>
      <c r="GYV10" s="145"/>
      <c r="GYW10" s="145"/>
      <c r="GYX10" s="145"/>
      <c r="GYY10" s="145"/>
      <c r="GYZ10" s="145"/>
      <c r="GZA10" s="145"/>
      <c r="GZB10" s="145"/>
      <c r="GZC10" s="145"/>
      <c r="GZD10" s="145"/>
      <c r="GZE10" s="145"/>
      <c r="GZF10" s="145"/>
      <c r="GZG10" s="145"/>
      <c r="GZH10" s="145"/>
      <c r="GZI10" s="145"/>
      <c r="GZJ10" s="145"/>
      <c r="GZK10" s="145"/>
      <c r="GZL10" s="145"/>
      <c r="GZM10" s="145"/>
      <c r="GZN10" s="145"/>
      <c r="GZO10" s="145"/>
      <c r="GZP10" s="145"/>
      <c r="GZQ10" s="145"/>
      <c r="GZR10" s="145"/>
      <c r="GZS10" s="145"/>
      <c r="GZT10" s="145"/>
      <c r="GZU10" s="145"/>
      <c r="GZV10" s="145"/>
      <c r="GZW10" s="145"/>
      <c r="GZX10" s="145"/>
      <c r="GZY10" s="145"/>
      <c r="GZZ10" s="145"/>
      <c r="HAA10" s="145"/>
      <c r="HAB10" s="145"/>
      <c r="HAC10" s="145"/>
      <c r="HAD10" s="145"/>
      <c r="HAE10" s="145"/>
      <c r="HAF10" s="145"/>
      <c r="HAG10" s="145"/>
      <c r="HAH10" s="145"/>
      <c r="HAI10" s="145"/>
      <c r="HAJ10" s="145"/>
      <c r="HAK10" s="145"/>
      <c r="HAL10" s="145"/>
      <c r="HAM10" s="145"/>
      <c r="HAN10" s="145"/>
      <c r="HAO10" s="145"/>
      <c r="HAP10" s="145"/>
      <c r="HAQ10" s="145"/>
      <c r="HAR10" s="145"/>
      <c r="HAS10" s="145"/>
      <c r="HAT10" s="145"/>
      <c r="HAU10" s="145"/>
      <c r="HAV10" s="145"/>
      <c r="HAW10" s="145"/>
      <c r="HAX10" s="145"/>
      <c r="HAY10" s="145"/>
      <c r="HAZ10" s="145"/>
      <c r="HBA10" s="145"/>
      <c r="HBB10" s="145"/>
      <c r="HBC10" s="145"/>
      <c r="HBD10" s="145"/>
      <c r="HBE10" s="145"/>
      <c r="HBF10" s="145"/>
      <c r="HBG10" s="145"/>
      <c r="HBH10" s="145"/>
      <c r="HBI10" s="145"/>
      <c r="HBJ10" s="145"/>
      <c r="HBK10" s="145"/>
      <c r="HBL10" s="145"/>
      <c r="HBM10" s="145"/>
      <c r="HBN10" s="145"/>
      <c r="HBO10" s="145"/>
      <c r="HBP10" s="145"/>
      <c r="HBQ10" s="145"/>
      <c r="HBR10" s="145"/>
      <c r="HBS10" s="145"/>
      <c r="HBT10" s="145"/>
      <c r="HBU10" s="145"/>
      <c r="HBV10" s="145"/>
      <c r="HBW10" s="145"/>
      <c r="HBX10" s="145"/>
      <c r="HBY10" s="145"/>
      <c r="HBZ10" s="145"/>
      <c r="HCA10" s="145"/>
      <c r="HCB10" s="145"/>
      <c r="HCC10" s="145"/>
      <c r="HCD10" s="145"/>
      <c r="HCE10" s="145"/>
      <c r="HCF10" s="145"/>
      <c r="HCG10" s="145"/>
      <c r="HCH10" s="145"/>
      <c r="HCI10" s="145"/>
      <c r="HCJ10" s="145"/>
      <c r="HCK10" s="145"/>
      <c r="HCL10" s="145"/>
      <c r="HCM10" s="145"/>
      <c r="HCN10" s="145"/>
      <c r="HCO10" s="145"/>
      <c r="HCP10" s="145"/>
      <c r="HCQ10" s="145"/>
      <c r="HCR10" s="145"/>
      <c r="HCS10" s="145"/>
      <c r="HCT10" s="145"/>
      <c r="HCU10" s="145"/>
      <c r="HCV10" s="145"/>
      <c r="HCW10" s="145"/>
      <c r="HCX10" s="145"/>
      <c r="HCY10" s="145"/>
      <c r="HCZ10" s="145"/>
      <c r="HDA10" s="145"/>
      <c r="HDB10" s="145"/>
      <c r="HDC10" s="145"/>
      <c r="HDD10" s="145"/>
      <c r="HDE10" s="145"/>
      <c r="HDF10" s="145"/>
      <c r="HDG10" s="145"/>
      <c r="HDH10" s="145"/>
      <c r="HDI10" s="145"/>
      <c r="HDJ10" s="145"/>
      <c r="HDK10" s="145"/>
      <c r="HDL10" s="145"/>
      <c r="HDM10" s="145"/>
      <c r="HDN10" s="145"/>
      <c r="HDO10" s="145"/>
      <c r="HDP10" s="145"/>
      <c r="HDQ10" s="145"/>
      <c r="HDR10" s="145"/>
      <c r="HDS10" s="145"/>
      <c r="HDT10" s="145"/>
      <c r="HDU10" s="145"/>
      <c r="HDV10" s="145"/>
      <c r="HDW10" s="145"/>
      <c r="HDX10" s="145"/>
      <c r="HDY10" s="145"/>
      <c r="HDZ10" s="145"/>
      <c r="HEA10" s="145"/>
      <c r="HEB10" s="145"/>
      <c r="HEC10" s="145"/>
      <c r="HED10" s="145"/>
      <c r="HEE10" s="145"/>
      <c r="HEF10" s="145"/>
      <c r="HEG10" s="145"/>
      <c r="HEH10" s="145"/>
      <c r="HEI10" s="145"/>
      <c r="HEJ10" s="145"/>
      <c r="HEK10" s="145"/>
      <c r="HEL10" s="145"/>
      <c r="HEM10" s="145"/>
      <c r="HEN10" s="145"/>
      <c r="HEO10" s="145"/>
      <c r="HEP10" s="145"/>
      <c r="HEQ10" s="145"/>
      <c r="HER10" s="145"/>
      <c r="HES10" s="145"/>
      <c r="HET10" s="145"/>
      <c r="HEU10" s="145"/>
      <c r="HEV10" s="145"/>
      <c r="HEW10" s="145"/>
      <c r="HEX10" s="145"/>
      <c r="HEY10" s="145"/>
      <c r="HEZ10" s="145"/>
      <c r="HFA10" s="145"/>
      <c r="HFB10" s="145"/>
      <c r="HFC10" s="145"/>
      <c r="HFD10" s="145"/>
      <c r="HFE10" s="145"/>
      <c r="HFF10" s="145"/>
      <c r="HFG10" s="145"/>
      <c r="HFH10" s="145"/>
      <c r="HFI10" s="145"/>
      <c r="HFJ10" s="145"/>
      <c r="HFK10" s="145"/>
      <c r="HFL10" s="145"/>
      <c r="HFM10" s="145"/>
      <c r="HFN10" s="145"/>
      <c r="HFO10" s="145"/>
      <c r="HFP10" s="145"/>
      <c r="HFQ10" s="145"/>
      <c r="HFR10" s="145"/>
      <c r="HFS10" s="145"/>
      <c r="HFT10" s="145"/>
      <c r="HFU10" s="145"/>
      <c r="HFV10" s="145"/>
      <c r="HFW10" s="145"/>
      <c r="HFX10" s="145"/>
      <c r="HFY10" s="145"/>
      <c r="HFZ10" s="145"/>
      <c r="HGA10" s="145"/>
      <c r="HGB10" s="145"/>
      <c r="HGC10" s="145"/>
      <c r="HGD10" s="145"/>
      <c r="HGE10" s="145"/>
      <c r="HGF10" s="145"/>
      <c r="HGG10" s="145"/>
      <c r="HGH10" s="145"/>
      <c r="HGI10" s="145"/>
      <c r="HGJ10" s="145"/>
      <c r="HGK10" s="145"/>
      <c r="HGL10" s="145"/>
      <c r="HGM10" s="145"/>
      <c r="HGN10" s="145"/>
      <c r="HGO10" s="145"/>
      <c r="HGP10" s="145"/>
      <c r="HGQ10" s="145"/>
      <c r="HGR10" s="145"/>
      <c r="HGS10" s="145"/>
      <c r="HGT10" s="145"/>
      <c r="HGU10" s="145"/>
      <c r="HGV10" s="145"/>
      <c r="HGW10" s="145"/>
      <c r="HGX10" s="145"/>
      <c r="HGY10" s="145"/>
      <c r="HGZ10" s="145"/>
      <c r="HHA10" s="145"/>
      <c r="HHB10" s="145"/>
      <c r="HHC10" s="145"/>
      <c r="HHD10" s="145"/>
      <c r="HHE10" s="145"/>
      <c r="HHF10" s="145"/>
      <c r="HHG10" s="145"/>
      <c r="HHH10" s="145"/>
      <c r="HHI10" s="145"/>
      <c r="HHJ10" s="145"/>
      <c r="HHK10" s="145"/>
      <c r="HHL10" s="145"/>
      <c r="HHM10" s="145"/>
      <c r="HHN10" s="145"/>
      <c r="HHO10" s="145"/>
      <c r="HHP10" s="145"/>
      <c r="HHQ10" s="145"/>
      <c r="HHR10" s="145"/>
      <c r="HHS10" s="145"/>
      <c r="HHT10" s="145"/>
      <c r="HHU10" s="145"/>
      <c r="HHV10" s="145"/>
      <c r="HHW10" s="145"/>
      <c r="HHX10" s="145"/>
      <c r="HHY10" s="145"/>
      <c r="HHZ10" s="145"/>
      <c r="HIA10" s="145"/>
      <c r="HIB10" s="145"/>
      <c r="HIC10" s="145"/>
      <c r="HID10" s="145"/>
      <c r="HIE10" s="145"/>
      <c r="HIF10" s="145"/>
      <c r="HIG10" s="145"/>
      <c r="HIH10" s="145"/>
      <c r="HII10" s="145"/>
      <c r="HIJ10" s="145"/>
      <c r="HIK10" s="145"/>
      <c r="HIL10" s="145"/>
      <c r="HIM10" s="145"/>
      <c r="HIN10" s="145"/>
      <c r="HIO10" s="145"/>
      <c r="HIP10" s="145"/>
      <c r="HIQ10" s="145"/>
      <c r="HIR10" s="145"/>
      <c r="HIS10" s="145"/>
      <c r="HIT10" s="145"/>
      <c r="HIU10" s="145"/>
      <c r="HIV10" s="145"/>
      <c r="HIW10" s="145"/>
      <c r="HIX10" s="145"/>
      <c r="HIY10" s="145"/>
      <c r="HIZ10" s="145"/>
      <c r="HJA10" s="145"/>
      <c r="HJB10" s="145"/>
      <c r="HJC10" s="145"/>
      <c r="HJD10" s="145"/>
      <c r="HJE10" s="145"/>
      <c r="HJF10" s="145"/>
      <c r="HJG10" s="145"/>
      <c r="HJH10" s="145"/>
      <c r="HJI10" s="145"/>
      <c r="HJJ10" s="145"/>
      <c r="HJK10" s="145"/>
      <c r="HJL10" s="145"/>
      <c r="HJM10" s="145"/>
      <c r="HJN10" s="145"/>
      <c r="HJO10" s="145"/>
      <c r="HJP10" s="145"/>
      <c r="HJQ10" s="145"/>
      <c r="HJR10" s="145"/>
      <c r="HJS10" s="145"/>
      <c r="HJT10" s="145"/>
      <c r="HJU10" s="145"/>
      <c r="HJV10" s="145"/>
      <c r="HJW10" s="145"/>
      <c r="HJX10" s="145"/>
      <c r="HJY10" s="145"/>
      <c r="HJZ10" s="145"/>
      <c r="HKA10" s="145"/>
      <c r="HKB10" s="145"/>
      <c r="HKC10" s="145"/>
      <c r="HKD10" s="145"/>
      <c r="HKE10" s="145"/>
      <c r="HKF10" s="145"/>
      <c r="HKG10" s="145"/>
      <c r="HKH10" s="145"/>
      <c r="HKI10" s="145"/>
      <c r="HKJ10" s="145"/>
      <c r="HKK10" s="145"/>
      <c r="HKL10" s="145"/>
      <c r="HKM10" s="145"/>
      <c r="HKN10" s="145"/>
      <c r="HKO10" s="145"/>
      <c r="HKP10" s="145"/>
      <c r="HKQ10" s="145"/>
      <c r="HKR10" s="145"/>
      <c r="HKS10" s="145"/>
      <c r="HKT10" s="145"/>
      <c r="HKU10" s="145"/>
      <c r="HKV10" s="145"/>
      <c r="HKW10" s="145"/>
      <c r="HKX10" s="145"/>
      <c r="HKY10" s="145"/>
      <c r="HKZ10" s="145"/>
      <c r="HLA10" s="145"/>
      <c r="HLB10" s="145"/>
      <c r="HLC10" s="145"/>
      <c r="HLD10" s="145"/>
      <c r="HLE10" s="145"/>
      <c r="HLF10" s="145"/>
      <c r="HLG10" s="145"/>
      <c r="HLH10" s="145"/>
      <c r="HLI10" s="145"/>
      <c r="HLJ10" s="145"/>
      <c r="HLK10" s="145"/>
      <c r="HLL10" s="145"/>
      <c r="HLM10" s="145"/>
      <c r="HLN10" s="145"/>
      <c r="HLO10" s="145"/>
      <c r="HLP10" s="145"/>
      <c r="HLQ10" s="145"/>
      <c r="HLR10" s="145"/>
      <c r="HLS10" s="145"/>
      <c r="HLT10" s="145"/>
      <c r="HLU10" s="145"/>
      <c r="HLV10" s="145"/>
      <c r="HLW10" s="145"/>
      <c r="HLX10" s="145"/>
      <c r="HLY10" s="145"/>
      <c r="HLZ10" s="145"/>
      <c r="HMA10" s="145"/>
      <c r="HMB10" s="145"/>
      <c r="HMC10" s="145"/>
      <c r="HMD10" s="145"/>
      <c r="HME10" s="145"/>
      <c r="HMF10" s="145"/>
      <c r="HMG10" s="145"/>
      <c r="HMH10" s="145"/>
      <c r="HMI10" s="145"/>
      <c r="HMJ10" s="145"/>
      <c r="HMK10" s="145"/>
      <c r="HML10" s="145"/>
      <c r="HMM10" s="145"/>
      <c r="HMN10" s="145"/>
      <c r="HMO10" s="145"/>
      <c r="HMP10" s="145"/>
      <c r="HMQ10" s="145"/>
      <c r="HMR10" s="145"/>
      <c r="HMS10" s="145"/>
      <c r="HMT10" s="145"/>
      <c r="HMU10" s="145"/>
      <c r="HMV10" s="145"/>
      <c r="HMW10" s="145"/>
      <c r="HMX10" s="145"/>
      <c r="HMY10" s="145"/>
      <c r="HMZ10" s="145"/>
      <c r="HNA10" s="145"/>
      <c r="HNB10" s="145"/>
      <c r="HNC10" s="145"/>
      <c r="HND10" s="145"/>
      <c r="HNE10" s="145"/>
      <c r="HNF10" s="145"/>
      <c r="HNG10" s="145"/>
      <c r="HNH10" s="145"/>
      <c r="HNI10" s="145"/>
      <c r="HNJ10" s="145"/>
      <c r="HNK10" s="145"/>
      <c r="HNL10" s="145"/>
      <c r="HNM10" s="145"/>
      <c r="HNN10" s="145"/>
      <c r="HNO10" s="145"/>
      <c r="HNP10" s="145"/>
      <c r="HNQ10" s="145"/>
      <c r="HNR10" s="145"/>
      <c r="HNS10" s="145"/>
      <c r="HNT10" s="145"/>
      <c r="HNU10" s="145"/>
      <c r="HNV10" s="145"/>
      <c r="HNW10" s="145"/>
      <c r="HNX10" s="145"/>
      <c r="HNY10" s="145"/>
      <c r="HNZ10" s="145"/>
      <c r="HOA10" s="145"/>
      <c r="HOB10" s="145"/>
      <c r="HOC10" s="145"/>
      <c r="HOD10" s="145"/>
      <c r="HOE10" s="145"/>
      <c r="HOF10" s="145"/>
      <c r="HOG10" s="145"/>
      <c r="HOH10" s="145"/>
      <c r="HOI10" s="145"/>
      <c r="HOJ10" s="145"/>
      <c r="HOK10" s="145"/>
      <c r="HOL10" s="145"/>
      <c r="HOM10" s="145"/>
      <c r="HON10" s="145"/>
      <c r="HOO10" s="145"/>
      <c r="HOP10" s="145"/>
      <c r="HOQ10" s="145"/>
      <c r="HOR10" s="145"/>
      <c r="HOS10" s="145"/>
      <c r="HOT10" s="145"/>
      <c r="HOU10" s="145"/>
      <c r="HOV10" s="145"/>
      <c r="HOW10" s="145"/>
      <c r="HOX10" s="145"/>
      <c r="HOY10" s="145"/>
      <c r="HOZ10" s="145"/>
      <c r="HPA10" s="145"/>
      <c r="HPB10" s="145"/>
      <c r="HPC10" s="145"/>
      <c r="HPD10" s="145"/>
      <c r="HPE10" s="145"/>
      <c r="HPF10" s="145"/>
      <c r="HPG10" s="145"/>
      <c r="HPH10" s="145"/>
      <c r="HPI10" s="145"/>
      <c r="HPJ10" s="145"/>
      <c r="HPK10" s="145"/>
      <c r="HPL10" s="145"/>
      <c r="HPM10" s="145"/>
      <c r="HPN10" s="145"/>
      <c r="HPO10" s="145"/>
      <c r="HPP10" s="145"/>
      <c r="HPQ10" s="145"/>
      <c r="HPR10" s="145"/>
      <c r="HPS10" s="145"/>
      <c r="HPT10" s="145"/>
      <c r="HPU10" s="145"/>
      <c r="HPV10" s="145"/>
      <c r="HPW10" s="145"/>
      <c r="HPX10" s="145"/>
      <c r="HPY10" s="145"/>
      <c r="HPZ10" s="145"/>
      <c r="HQA10" s="145"/>
      <c r="HQB10" s="145"/>
      <c r="HQC10" s="145"/>
      <c r="HQD10" s="145"/>
      <c r="HQE10" s="145"/>
      <c r="HQF10" s="145"/>
      <c r="HQG10" s="145"/>
      <c r="HQH10" s="145"/>
      <c r="HQI10" s="145"/>
      <c r="HQJ10" s="145"/>
      <c r="HQK10" s="145"/>
      <c r="HQL10" s="145"/>
      <c r="HQM10" s="145"/>
      <c r="HQN10" s="145"/>
      <c r="HQO10" s="145"/>
      <c r="HQP10" s="145"/>
      <c r="HQQ10" s="145"/>
      <c r="HQR10" s="145"/>
      <c r="HQS10" s="145"/>
      <c r="HQT10" s="145"/>
      <c r="HQU10" s="145"/>
      <c r="HQV10" s="145"/>
      <c r="HQW10" s="145"/>
      <c r="HQX10" s="145"/>
      <c r="HQY10" s="145"/>
      <c r="HQZ10" s="145"/>
      <c r="HRA10" s="145"/>
      <c r="HRB10" s="145"/>
      <c r="HRC10" s="145"/>
      <c r="HRD10" s="145"/>
      <c r="HRE10" s="145"/>
      <c r="HRF10" s="145"/>
      <c r="HRG10" s="145"/>
      <c r="HRH10" s="145"/>
      <c r="HRI10" s="145"/>
      <c r="HRJ10" s="145"/>
      <c r="HRK10" s="145"/>
      <c r="HRL10" s="145"/>
      <c r="HRM10" s="145"/>
      <c r="HRN10" s="145"/>
      <c r="HRO10" s="145"/>
      <c r="HRP10" s="145"/>
      <c r="HRQ10" s="145"/>
      <c r="HRR10" s="145"/>
      <c r="HRS10" s="145"/>
      <c r="HRT10" s="145"/>
      <c r="HRU10" s="145"/>
      <c r="HRV10" s="145"/>
      <c r="HRW10" s="145"/>
      <c r="HRX10" s="145"/>
      <c r="HRY10" s="145"/>
      <c r="HRZ10" s="145"/>
      <c r="HSA10" s="145"/>
      <c r="HSB10" s="145"/>
      <c r="HSC10" s="145"/>
      <c r="HSD10" s="145"/>
      <c r="HSE10" s="145"/>
      <c r="HSF10" s="145"/>
      <c r="HSG10" s="145"/>
      <c r="HSH10" s="145"/>
      <c r="HSI10" s="145"/>
      <c r="HSJ10" s="145"/>
      <c r="HSK10" s="145"/>
      <c r="HSL10" s="145"/>
      <c r="HSM10" s="145"/>
      <c r="HSN10" s="145"/>
      <c r="HSO10" s="145"/>
      <c r="HSP10" s="145"/>
      <c r="HSQ10" s="145"/>
      <c r="HSR10" s="145"/>
      <c r="HSS10" s="145"/>
      <c r="HST10" s="145"/>
      <c r="HSU10" s="145"/>
      <c r="HSV10" s="145"/>
      <c r="HSW10" s="145"/>
      <c r="HSX10" s="145"/>
      <c r="HSY10" s="145"/>
      <c r="HSZ10" s="145"/>
      <c r="HTA10" s="145"/>
      <c r="HTB10" s="145"/>
      <c r="HTC10" s="145"/>
      <c r="HTD10" s="145"/>
      <c r="HTE10" s="145"/>
      <c r="HTF10" s="145"/>
      <c r="HTG10" s="145"/>
      <c r="HTH10" s="145"/>
      <c r="HTI10" s="145"/>
      <c r="HTJ10" s="145"/>
      <c r="HTK10" s="145"/>
      <c r="HTL10" s="145"/>
      <c r="HTM10" s="145"/>
      <c r="HTN10" s="145"/>
      <c r="HTO10" s="145"/>
      <c r="HTP10" s="145"/>
      <c r="HTQ10" s="145"/>
      <c r="HTR10" s="145"/>
      <c r="HTS10" s="145"/>
      <c r="HTT10" s="145"/>
      <c r="HTU10" s="145"/>
      <c r="HTV10" s="145"/>
      <c r="HTW10" s="145"/>
      <c r="HTX10" s="145"/>
      <c r="HTY10" s="145"/>
      <c r="HTZ10" s="145"/>
      <c r="HUA10" s="145"/>
      <c r="HUB10" s="145"/>
      <c r="HUC10" s="145"/>
      <c r="HUD10" s="145"/>
      <c r="HUE10" s="145"/>
      <c r="HUF10" s="145"/>
      <c r="HUG10" s="145"/>
      <c r="HUH10" s="145"/>
      <c r="HUI10" s="145"/>
      <c r="HUJ10" s="145"/>
      <c r="HUK10" s="145"/>
      <c r="HUL10" s="145"/>
      <c r="HUM10" s="145"/>
      <c r="HUN10" s="145"/>
      <c r="HUO10" s="145"/>
      <c r="HUP10" s="145"/>
      <c r="HUQ10" s="145"/>
      <c r="HUR10" s="145"/>
      <c r="HUS10" s="145"/>
      <c r="HUT10" s="145"/>
      <c r="HUU10" s="145"/>
      <c r="HUV10" s="145"/>
      <c r="HUW10" s="145"/>
      <c r="HUX10" s="145"/>
      <c r="HUY10" s="145"/>
      <c r="HUZ10" s="145"/>
      <c r="HVA10" s="145"/>
      <c r="HVB10" s="145"/>
      <c r="HVC10" s="145"/>
      <c r="HVD10" s="145"/>
      <c r="HVE10" s="145"/>
      <c r="HVF10" s="145"/>
      <c r="HVG10" s="145"/>
      <c r="HVH10" s="145"/>
      <c r="HVI10" s="145"/>
      <c r="HVJ10" s="145"/>
      <c r="HVK10" s="145"/>
      <c r="HVL10" s="145"/>
      <c r="HVM10" s="145"/>
      <c r="HVN10" s="145"/>
      <c r="HVO10" s="145"/>
      <c r="HVP10" s="145"/>
      <c r="HVQ10" s="145"/>
      <c r="HVR10" s="145"/>
      <c r="HVS10" s="145"/>
      <c r="HVT10" s="145"/>
      <c r="HVU10" s="145"/>
      <c r="HVV10" s="145"/>
      <c r="HVW10" s="145"/>
      <c r="HVX10" s="145"/>
      <c r="HVY10" s="145"/>
      <c r="HVZ10" s="145"/>
      <c r="HWA10" s="145"/>
      <c r="HWB10" s="145"/>
      <c r="HWC10" s="145"/>
      <c r="HWD10" s="145"/>
      <c r="HWE10" s="145"/>
      <c r="HWF10" s="145"/>
      <c r="HWG10" s="145"/>
      <c r="HWH10" s="145"/>
      <c r="HWI10" s="145"/>
      <c r="HWJ10" s="145"/>
      <c r="HWK10" s="145"/>
      <c r="HWL10" s="145"/>
      <c r="HWM10" s="145"/>
      <c r="HWN10" s="145"/>
      <c r="HWO10" s="145"/>
      <c r="HWP10" s="145"/>
      <c r="HWQ10" s="145"/>
      <c r="HWR10" s="145"/>
      <c r="HWS10" s="145"/>
      <c r="HWT10" s="145"/>
      <c r="HWU10" s="145"/>
      <c r="HWV10" s="145"/>
      <c r="HWW10" s="145"/>
      <c r="HWX10" s="145"/>
      <c r="HWY10" s="145"/>
      <c r="HWZ10" s="145"/>
      <c r="HXA10" s="145"/>
      <c r="HXB10" s="145"/>
      <c r="HXC10" s="145"/>
      <c r="HXD10" s="145"/>
      <c r="HXE10" s="145"/>
      <c r="HXF10" s="145"/>
      <c r="HXG10" s="145"/>
      <c r="HXH10" s="145"/>
      <c r="HXI10" s="145"/>
      <c r="HXJ10" s="145"/>
      <c r="HXK10" s="145"/>
      <c r="HXL10" s="145"/>
      <c r="HXM10" s="145"/>
      <c r="HXN10" s="145"/>
      <c r="HXO10" s="145"/>
      <c r="HXP10" s="145"/>
      <c r="HXQ10" s="145"/>
      <c r="HXR10" s="145"/>
      <c r="HXS10" s="145"/>
      <c r="HXT10" s="145"/>
      <c r="HXU10" s="145"/>
      <c r="HXV10" s="145"/>
      <c r="HXW10" s="145"/>
      <c r="HXX10" s="145"/>
      <c r="HXY10" s="145"/>
      <c r="HXZ10" s="145"/>
      <c r="HYA10" s="145"/>
      <c r="HYB10" s="145"/>
      <c r="HYC10" s="145"/>
      <c r="HYD10" s="145"/>
      <c r="HYE10" s="145"/>
      <c r="HYF10" s="145"/>
      <c r="HYG10" s="145"/>
      <c r="HYH10" s="145"/>
      <c r="HYI10" s="145"/>
      <c r="HYJ10" s="145"/>
      <c r="HYK10" s="145"/>
      <c r="HYL10" s="145"/>
      <c r="HYM10" s="145"/>
      <c r="HYN10" s="145"/>
      <c r="HYO10" s="145"/>
      <c r="HYP10" s="145"/>
      <c r="HYQ10" s="145"/>
      <c r="HYR10" s="145"/>
      <c r="HYS10" s="145"/>
      <c r="HYT10" s="145"/>
      <c r="HYU10" s="145"/>
      <c r="HYV10" s="145"/>
      <c r="HYW10" s="145"/>
      <c r="HYX10" s="145"/>
      <c r="HYY10" s="145"/>
      <c r="HYZ10" s="145"/>
      <c r="HZA10" s="145"/>
      <c r="HZB10" s="145"/>
      <c r="HZC10" s="145"/>
      <c r="HZD10" s="145"/>
      <c r="HZE10" s="145"/>
      <c r="HZF10" s="145"/>
      <c r="HZG10" s="145"/>
      <c r="HZH10" s="145"/>
      <c r="HZI10" s="145"/>
      <c r="HZJ10" s="145"/>
      <c r="HZK10" s="145"/>
      <c r="HZL10" s="145"/>
      <c r="HZM10" s="145"/>
      <c r="HZN10" s="145"/>
      <c r="HZO10" s="145"/>
      <c r="HZP10" s="145"/>
      <c r="HZQ10" s="145"/>
      <c r="HZR10" s="145"/>
      <c r="HZS10" s="145"/>
      <c r="HZT10" s="145"/>
      <c r="HZU10" s="145"/>
      <c r="HZV10" s="145"/>
      <c r="HZW10" s="145"/>
      <c r="HZX10" s="145"/>
      <c r="HZY10" s="145"/>
      <c r="HZZ10" s="145"/>
      <c r="IAA10" s="145"/>
      <c r="IAB10" s="145"/>
      <c r="IAC10" s="145"/>
      <c r="IAD10" s="145"/>
      <c r="IAE10" s="145"/>
      <c r="IAF10" s="145"/>
      <c r="IAG10" s="145"/>
      <c r="IAH10" s="145"/>
      <c r="IAI10" s="145"/>
      <c r="IAJ10" s="145"/>
      <c r="IAK10" s="145"/>
      <c r="IAL10" s="145"/>
      <c r="IAM10" s="145"/>
      <c r="IAN10" s="145"/>
      <c r="IAO10" s="145"/>
      <c r="IAP10" s="145"/>
      <c r="IAQ10" s="145"/>
      <c r="IAR10" s="145"/>
      <c r="IAS10" s="145"/>
      <c r="IAT10" s="145"/>
      <c r="IAU10" s="145"/>
      <c r="IAV10" s="145"/>
      <c r="IAW10" s="145"/>
      <c r="IAX10" s="145"/>
      <c r="IAY10" s="145"/>
      <c r="IAZ10" s="145"/>
      <c r="IBA10" s="145"/>
      <c r="IBB10" s="145"/>
      <c r="IBC10" s="145"/>
      <c r="IBD10" s="145"/>
      <c r="IBE10" s="145"/>
      <c r="IBF10" s="145"/>
      <c r="IBG10" s="145"/>
      <c r="IBH10" s="145"/>
      <c r="IBI10" s="145"/>
      <c r="IBJ10" s="145"/>
      <c r="IBK10" s="145"/>
      <c r="IBL10" s="145"/>
      <c r="IBM10" s="145"/>
      <c r="IBN10" s="145"/>
      <c r="IBO10" s="145"/>
      <c r="IBP10" s="145"/>
      <c r="IBQ10" s="145"/>
      <c r="IBR10" s="145"/>
      <c r="IBS10" s="145"/>
      <c r="IBT10" s="145"/>
      <c r="IBU10" s="145"/>
      <c r="IBV10" s="145"/>
      <c r="IBW10" s="145"/>
      <c r="IBX10" s="145"/>
      <c r="IBY10" s="145"/>
      <c r="IBZ10" s="145"/>
      <c r="ICA10" s="145"/>
      <c r="ICB10" s="145"/>
      <c r="ICC10" s="145"/>
      <c r="ICD10" s="145"/>
      <c r="ICE10" s="145"/>
      <c r="ICF10" s="145"/>
      <c r="ICG10" s="145"/>
      <c r="ICH10" s="145"/>
      <c r="ICI10" s="145"/>
      <c r="ICJ10" s="145"/>
      <c r="ICK10" s="145"/>
      <c r="ICL10" s="145"/>
      <c r="ICM10" s="145"/>
      <c r="ICN10" s="145"/>
      <c r="ICO10" s="145"/>
      <c r="ICP10" s="145"/>
      <c r="ICQ10" s="145"/>
      <c r="ICR10" s="145"/>
      <c r="ICS10" s="145"/>
      <c r="ICT10" s="145"/>
      <c r="ICU10" s="145"/>
      <c r="ICV10" s="145"/>
      <c r="ICW10" s="145"/>
      <c r="ICX10" s="145"/>
      <c r="ICY10" s="145"/>
      <c r="ICZ10" s="145"/>
      <c r="IDA10" s="145"/>
      <c r="IDB10" s="145"/>
      <c r="IDC10" s="145"/>
      <c r="IDD10" s="145"/>
      <c r="IDE10" s="145"/>
      <c r="IDF10" s="145"/>
      <c r="IDG10" s="145"/>
      <c r="IDH10" s="145"/>
      <c r="IDI10" s="145"/>
      <c r="IDJ10" s="145"/>
      <c r="IDK10" s="145"/>
      <c r="IDL10" s="145"/>
      <c r="IDM10" s="145"/>
      <c r="IDN10" s="145"/>
      <c r="IDO10" s="145"/>
      <c r="IDP10" s="145"/>
      <c r="IDQ10" s="145"/>
      <c r="IDR10" s="145"/>
      <c r="IDS10" s="145"/>
      <c r="IDT10" s="145"/>
      <c r="IDU10" s="145"/>
      <c r="IDV10" s="145"/>
      <c r="IDW10" s="145"/>
      <c r="IDX10" s="145"/>
      <c r="IDY10" s="145"/>
      <c r="IDZ10" s="145"/>
      <c r="IEA10" s="145"/>
      <c r="IEB10" s="145"/>
      <c r="IEC10" s="145"/>
      <c r="IED10" s="145"/>
      <c r="IEE10" s="145"/>
      <c r="IEF10" s="145"/>
      <c r="IEG10" s="145"/>
      <c r="IEH10" s="145"/>
      <c r="IEI10" s="145"/>
      <c r="IEJ10" s="145"/>
      <c r="IEK10" s="145"/>
      <c r="IEL10" s="145"/>
      <c r="IEM10" s="145"/>
      <c r="IEN10" s="145"/>
      <c r="IEO10" s="145"/>
      <c r="IEP10" s="145"/>
      <c r="IEQ10" s="145"/>
      <c r="IER10" s="145"/>
      <c r="IES10" s="145"/>
      <c r="IET10" s="145"/>
      <c r="IEU10" s="145"/>
      <c r="IEV10" s="145"/>
      <c r="IEW10" s="145"/>
      <c r="IEX10" s="145"/>
      <c r="IEY10" s="145"/>
      <c r="IEZ10" s="145"/>
      <c r="IFA10" s="145"/>
      <c r="IFB10" s="145"/>
      <c r="IFC10" s="145"/>
      <c r="IFD10" s="145"/>
      <c r="IFE10" s="145"/>
      <c r="IFF10" s="145"/>
      <c r="IFG10" s="145"/>
      <c r="IFH10" s="145"/>
      <c r="IFI10" s="145"/>
      <c r="IFJ10" s="145"/>
      <c r="IFK10" s="145"/>
      <c r="IFL10" s="145"/>
      <c r="IFM10" s="145"/>
      <c r="IFN10" s="145"/>
      <c r="IFO10" s="145"/>
      <c r="IFP10" s="145"/>
      <c r="IFQ10" s="145"/>
      <c r="IFR10" s="145"/>
      <c r="IFS10" s="145"/>
      <c r="IFT10" s="145"/>
      <c r="IFU10" s="145"/>
      <c r="IFV10" s="145"/>
      <c r="IFW10" s="145"/>
      <c r="IFX10" s="145"/>
      <c r="IFY10" s="145"/>
      <c r="IFZ10" s="145"/>
      <c r="IGA10" s="145"/>
      <c r="IGB10" s="145"/>
      <c r="IGC10" s="145"/>
      <c r="IGD10" s="145"/>
      <c r="IGE10" s="145"/>
      <c r="IGF10" s="145"/>
      <c r="IGG10" s="145"/>
      <c r="IGH10" s="145"/>
      <c r="IGI10" s="145"/>
      <c r="IGJ10" s="145"/>
      <c r="IGK10" s="145"/>
      <c r="IGL10" s="145"/>
      <c r="IGM10" s="145"/>
      <c r="IGN10" s="145"/>
      <c r="IGO10" s="145"/>
      <c r="IGP10" s="145"/>
      <c r="IGQ10" s="145"/>
      <c r="IGR10" s="145"/>
      <c r="IGS10" s="145"/>
      <c r="IGT10" s="145"/>
      <c r="IGU10" s="145"/>
      <c r="IGV10" s="145"/>
      <c r="IGW10" s="145"/>
      <c r="IGX10" s="145"/>
      <c r="IGY10" s="145"/>
      <c r="IGZ10" s="145"/>
      <c r="IHA10" s="145"/>
      <c r="IHB10" s="145"/>
      <c r="IHC10" s="145"/>
      <c r="IHD10" s="145"/>
      <c r="IHE10" s="145"/>
      <c r="IHF10" s="145"/>
      <c r="IHG10" s="145"/>
      <c r="IHH10" s="145"/>
      <c r="IHI10" s="145"/>
      <c r="IHJ10" s="145"/>
      <c r="IHK10" s="145"/>
      <c r="IHL10" s="145"/>
      <c r="IHM10" s="145"/>
      <c r="IHN10" s="145"/>
      <c r="IHO10" s="145"/>
      <c r="IHP10" s="145"/>
      <c r="IHQ10" s="145"/>
      <c r="IHR10" s="145"/>
      <c r="IHS10" s="145"/>
      <c r="IHT10" s="145"/>
      <c r="IHU10" s="145"/>
      <c r="IHV10" s="145"/>
      <c r="IHW10" s="145"/>
      <c r="IHX10" s="145"/>
      <c r="IHY10" s="145"/>
      <c r="IHZ10" s="145"/>
      <c r="IIA10" s="145"/>
      <c r="IIB10" s="145"/>
      <c r="IIC10" s="145"/>
      <c r="IID10" s="145"/>
      <c r="IIE10" s="145"/>
      <c r="IIF10" s="145"/>
      <c r="IIG10" s="145"/>
      <c r="IIH10" s="145"/>
      <c r="III10" s="145"/>
      <c r="IIJ10" s="145"/>
      <c r="IIK10" s="145"/>
      <c r="IIL10" s="145"/>
      <c r="IIM10" s="145"/>
      <c r="IIN10" s="145"/>
      <c r="IIO10" s="145"/>
      <c r="IIP10" s="145"/>
      <c r="IIQ10" s="145"/>
      <c r="IIR10" s="145"/>
      <c r="IIS10" s="145"/>
      <c r="IIT10" s="145"/>
      <c r="IIU10" s="145"/>
      <c r="IIV10" s="145"/>
      <c r="IIW10" s="145"/>
      <c r="IIX10" s="145"/>
      <c r="IIY10" s="145"/>
      <c r="IIZ10" s="145"/>
      <c r="IJA10" s="145"/>
      <c r="IJB10" s="145"/>
      <c r="IJC10" s="145"/>
      <c r="IJD10" s="145"/>
      <c r="IJE10" s="145"/>
      <c r="IJF10" s="145"/>
      <c r="IJG10" s="145"/>
      <c r="IJH10" s="145"/>
      <c r="IJI10" s="145"/>
      <c r="IJJ10" s="145"/>
      <c r="IJK10" s="145"/>
      <c r="IJL10" s="145"/>
      <c r="IJM10" s="145"/>
      <c r="IJN10" s="145"/>
      <c r="IJO10" s="145"/>
      <c r="IJP10" s="145"/>
      <c r="IJQ10" s="145"/>
      <c r="IJR10" s="145"/>
      <c r="IJS10" s="145"/>
      <c r="IJT10" s="145"/>
      <c r="IJU10" s="145"/>
      <c r="IJV10" s="145"/>
      <c r="IJW10" s="145"/>
      <c r="IJX10" s="145"/>
      <c r="IJY10" s="145"/>
      <c r="IJZ10" s="145"/>
      <c r="IKA10" s="145"/>
      <c r="IKB10" s="145"/>
      <c r="IKC10" s="145"/>
      <c r="IKD10" s="145"/>
      <c r="IKE10" s="145"/>
      <c r="IKF10" s="145"/>
      <c r="IKG10" s="145"/>
      <c r="IKH10" s="145"/>
      <c r="IKI10" s="145"/>
      <c r="IKJ10" s="145"/>
      <c r="IKK10" s="145"/>
      <c r="IKL10" s="145"/>
      <c r="IKM10" s="145"/>
      <c r="IKN10" s="145"/>
      <c r="IKO10" s="145"/>
      <c r="IKP10" s="145"/>
      <c r="IKQ10" s="145"/>
      <c r="IKR10" s="145"/>
      <c r="IKS10" s="145"/>
      <c r="IKT10" s="145"/>
      <c r="IKU10" s="145"/>
      <c r="IKV10" s="145"/>
      <c r="IKW10" s="145"/>
      <c r="IKX10" s="145"/>
      <c r="IKY10" s="145"/>
      <c r="IKZ10" s="145"/>
      <c r="ILA10" s="145"/>
      <c r="ILB10" s="145"/>
      <c r="ILC10" s="145"/>
      <c r="ILD10" s="145"/>
      <c r="ILE10" s="145"/>
      <c r="ILF10" s="145"/>
      <c r="ILG10" s="145"/>
      <c r="ILH10" s="145"/>
      <c r="ILI10" s="145"/>
      <c r="ILJ10" s="145"/>
      <c r="ILK10" s="145"/>
      <c r="ILL10" s="145"/>
      <c r="ILM10" s="145"/>
      <c r="ILN10" s="145"/>
      <c r="ILO10" s="145"/>
      <c r="ILP10" s="145"/>
      <c r="ILQ10" s="145"/>
      <c r="ILR10" s="145"/>
      <c r="ILS10" s="145"/>
      <c r="ILT10" s="145"/>
      <c r="ILU10" s="145"/>
      <c r="ILV10" s="145"/>
      <c r="ILW10" s="145"/>
      <c r="ILX10" s="145"/>
      <c r="ILY10" s="145"/>
      <c r="ILZ10" s="145"/>
      <c r="IMA10" s="145"/>
      <c r="IMB10" s="145"/>
      <c r="IMC10" s="145"/>
      <c r="IMD10" s="145"/>
      <c r="IME10" s="145"/>
      <c r="IMF10" s="145"/>
      <c r="IMG10" s="145"/>
      <c r="IMH10" s="145"/>
      <c r="IMI10" s="145"/>
      <c r="IMJ10" s="145"/>
      <c r="IMK10" s="145"/>
      <c r="IML10" s="145"/>
      <c r="IMM10" s="145"/>
      <c r="IMN10" s="145"/>
      <c r="IMO10" s="145"/>
      <c r="IMP10" s="145"/>
      <c r="IMQ10" s="145"/>
      <c r="IMR10" s="145"/>
      <c r="IMS10" s="145"/>
      <c r="IMT10" s="145"/>
      <c r="IMU10" s="145"/>
      <c r="IMV10" s="145"/>
      <c r="IMW10" s="145"/>
      <c r="IMX10" s="145"/>
      <c r="IMY10" s="145"/>
      <c r="IMZ10" s="145"/>
      <c r="INA10" s="145"/>
      <c r="INB10" s="145"/>
      <c r="INC10" s="145"/>
      <c r="IND10" s="145"/>
      <c r="INE10" s="145"/>
      <c r="INF10" s="145"/>
      <c r="ING10" s="145"/>
      <c r="INH10" s="145"/>
      <c r="INI10" s="145"/>
      <c r="INJ10" s="145"/>
      <c r="INK10" s="145"/>
      <c r="INL10" s="145"/>
      <c r="INM10" s="145"/>
      <c r="INN10" s="145"/>
      <c r="INO10" s="145"/>
      <c r="INP10" s="145"/>
      <c r="INQ10" s="145"/>
      <c r="INR10" s="145"/>
      <c r="INS10" s="145"/>
      <c r="INT10" s="145"/>
      <c r="INU10" s="145"/>
      <c r="INV10" s="145"/>
      <c r="INW10" s="145"/>
      <c r="INX10" s="145"/>
      <c r="INY10" s="145"/>
      <c r="INZ10" s="145"/>
      <c r="IOA10" s="145"/>
      <c r="IOB10" s="145"/>
      <c r="IOC10" s="145"/>
      <c r="IOD10" s="145"/>
      <c r="IOE10" s="145"/>
      <c r="IOF10" s="145"/>
      <c r="IOG10" s="145"/>
      <c r="IOH10" s="145"/>
      <c r="IOI10" s="145"/>
      <c r="IOJ10" s="145"/>
      <c r="IOK10" s="145"/>
      <c r="IOL10" s="145"/>
      <c r="IOM10" s="145"/>
      <c r="ION10" s="145"/>
      <c r="IOO10" s="145"/>
      <c r="IOP10" s="145"/>
      <c r="IOQ10" s="145"/>
      <c r="IOR10" s="145"/>
      <c r="IOS10" s="145"/>
      <c r="IOT10" s="145"/>
      <c r="IOU10" s="145"/>
      <c r="IOV10" s="145"/>
      <c r="IOW10" s="145"/>
      <c r="IOX10" s="145"/>
      <c r="IOY10" s="145"/>
      <c r="IOZ10" s="145"/>
      <c r="IPA10" s="145"/>
      <c r="IPB10" s="145"/>
      <c r="IPC10" s="145"/>
      <c r="IPD10" s="145"/>
      <c r="IPE10" s="145"/>
      <c r="IPF10" s="145"/>
      <c r="IPG10" s="145"/>
      <c r="IPH10" s="145"/>
      <c r="IPI10" s="145"/>
      <c r="IPJ10" s="145"/>
      <c r="IPK10" s="145"/>
      <c r="IPL10" s="145"/>
      <c r="IPM10" s="145"/>
      <c r="IPN10" s="145"/>
      <c r="IPO10" s="145"/>
      <c r="IPP10" s="145"/>
      <c r="IPQ10" s="145"/>
      <c r="IPR10" s="145"/>
      <c r="IPS10" s="145"/>
      <c r="IPT10" s="145"/>
      <c r="IPU10" s="145"/>
      <c r="IPV10" s="145"/>
      <c r="IPW10" s="145"/>
      <c r="IPX10" s="145"/>
      <c r="IPY10" s="145"/>
      <c r="IPZ10" s="145"/>
      <c r="IQA10" s="145"/>
      <c r="IQB10" s="145"/>
      <c r="IQC10" s="145"/>
      <c r="IQD10" s="145"/>
      <c r="IQE10" s="145"/>
      <c r="IQF10" s="145"/>
      <c r="IQG10" s="145"/>
      <c r="IQH10" s="145"/>
      <c r="IQI10" s="145"/>
      <c r="IQJ10" s="145"/>
      <c r="IQK10" s="145"/>
      <c r="IQL10" s="145"/>
      <c r="IQM10" s="145"/>
      <c r="IQN10" s="145"/>
      <c r="IQO10" s="145"/>
      <c r="IQP10" s="145"/>
      <c r="IQQ10" s="145"/>
      <c r="IQR10" s="145"/>
      <c r="IQS10" s="145"/>
      <c r="IQT10" s="145"/>
      <c r="IQU10" s="145"/>
      <c r="IQV10" s="145"/>
      <c r="IQW10" s="145"/>
      <c r="IQX10" s="145"/>
      <c r="IQY10" s="145"/>
      <c r="IQZ10" s="145"/>
      <c r="IRA10" s="145"/>
      <c r="IRB10" s="145"/>
      <c r="IRC10" s="145"/>
      <c r="IRD10" s="145"/>
      <c r="IRE10" s="145"/>
      <c r="IRF10" s="145"/>
      <c r="IRG10" s="145"/>
      <c r="IRH10" s="145"/>
      <c r="IRI10" s="145"/>
      <c r="IRJ10" s="145"/>
      <c r="IRK10" s="145"/>
      <c r="IRL10" s="145"/>
      <c r="IRM10" s="145"/>
      <c r="IRN10" s="145"/>
      <c r="IRO10" s="145"/>
      <c r="IRP10" s="145"/>
      <c r="IRQ10" s="145"/>
      <c r="IRR10" s="145"/>
      <c r="IRS10" s="145"/>
      <c r="IRT10" s="145"/>
      <c r="IRU10" s="145"/>
      <c r="IRV10" s="145"/>
      <c r="IRW10" s="145"/>
      <c r="IRX10" s="145"/>
      <c r="IRY10" s="145"/>
      <c r="IRZ10" s="145"/>
      <c r="ISA10" s="145"/>
      <c r="ISB10" s="145"/>
      <c r="ISC10" s="145"/>
      <c r="ISD10" s="145"/>
      <c r="ISE10" s="145"/>
      <c r="ISF10" s="145"/>
      <c r="ISG10" s="145"/>
      <c r="ISH10" s="145"/>
      <c r="ISI10" s="145"/>
      <c r="ISJ10" s="145"/>
      <c r="ISK10" s="145"/>
      <c r="ISL10" s="145"/>
      <c r="ISM10" s="145"/>
      <c r="ISN10" s="145"/>
      <c r="ISO10" s="145"/>
      <c r="ISP10" s="145"/>
      <c r="ISQ10" s="145"/>
      <c r="ISR10" s="145"/>
      <c r="ISS10" s="145"/>
      <c r="IST10" s="145"/>
      <c r="ISU10" s="145"/>
      <c r="ISV10" s="145"/>
      <c r="ISW10" s="145"/>
      <c r="ISX10" s="145"/>
      <c r="ISY10" s="145"/>
      <c r="ISZ10" s="145"/>
      <c r="ITA10" s="145"/>
      <c r="ITB10" s="145"/>
      <c r="ITC10" s="145"/>
      <c r="ITD10" s="145"/>
      <c r="ITE10" s="145"/>
      <c r="ITF10" s="145"/>
      <c r="ITG10" s="145"/>
      <c r="ITH10" s="145"/>
      <c r="ITI10" s="145"/>
      <c r="ITJ10" s="145"/>
      <c r="ITK10" s="145"/>
      <c r="ITL10" s="145"/>
      <c r="ITM10" s="145"/>
      <c r="ITN10" s="145"/>
      <c r="ITO10" s="145"/>
      <c r="ITP10" s="145"/>
      <c r="ITQ10" s="145"/>
      <c r="ITR10" s="145"/>
      <c r="ITS10" s="145"/>
      <c r="ITT10" s="145"/>
      <c r="ITU10" s="145"/>
      <c r="ITV10" s="145"/>
      <c r="ITW10" s="145"/>
      <c r="ITX10" s="145"/>
      <c r="ITY10" s="145"/>
      <c r="ITZ10" s="145"/>
      <c r="IUA10" s="145"/>
      <c r="IUB10" s="145"/>
      <c r="IUC10" s="145"/>
      <c r="IUD10" s="145"/>
      <c r="IUE10" s="145"/>
      <c r="IUF10" s="145"/>
      <c r="IUG10" s="145"/>
      <c r="IUH10" s="145"/>
      <c r="IUI10" s="145"/>
      <c r="IUJ10" s="145"/>
      <c r="IUK10" s="145"/>
      <c r="IUL10" s="145"/>
      <c r="IUM10" s="145"/>
      <c r="IUN10" s="145"/>
      <c r="IUO10" s="145"/>
      <c r="IUP10" s="145"/>
      <c r="IUQ10" s="145"/>
      <c r="IUR10" s="145"/>
      <c r="IUS10" s="145"/>
      <c r="IUT10" s="145"/>
      <c r="IUU10" s="145"/>
      <c r="IUV10" s="145"/>
      <c r="IUW10" s="145"/>
      <c r="IUX10" s="145"/>
      <c r="IUY10" s="145"/>
      <c r="IUZ10" s="145"/>
      <c r="IVA10" s="145"/>
      <c r="IVB10" s="145"/>
      <c r="IVC10" s="145"/>
      <c r="IVD10" s="145"/>
      <c r="IVE10" s="145"/>
      <c r="IVF10" s="145"/>
      <c r="IVG10" s="145"/>
      <c r="IVH10" s="145"/>
      <c r="IVI10" s="145"/>
      <c r="IVJ10" s="145"/>
      <c r="IVK10" s="145"/>
      <c r="IVL10" s="145"/>
      <c r="IVM10" s="145"/>
      <c r="IVN10" s="145"/>
      <c r="IVO10" s="145"/>
      <c r="IVP10" s="145"/>
      <c r="IVQ10" s="145"/>
      <c r="IVR10" s="145"/>
      <c r="IVS10" s="145"/>
      <c r="IVT10" s="145"/>
      <c r="IVU10" s="145"/>
      <c r="IVV10" s="145"/>
      <c r="IVW10" s="145"/>
      <c r="IVX10" s="145"/>
      <c r="IVY10" s="145"/>
      <c r="IVZ10" s="145"/>
      <c r="IWA10" s="145"/>
      <c r="IWB10" s="145"/>
      <c r="IWC10" s="145"/>
      <c r="IWD10" s="145"/>
      <c r="IWE10" s="145"/>
      <c r="IWF10" s="145"/>
      <c r="IWG10" s="145"/>
      <c r="IWH10" s="145"/>
      <c r="IWI10" s="145"/>
      <c r="IWJ10" s="145"/>
      <c r="IWK10" s="145"/>
      <c r="IWL10" s="145"/>
      <c r="IWM10" s="145"/>
      <c r="IWN10" s="145"/>
      <c r="IWO10" s="145"/>
      <c r="IWP10" s="145"/>
      <c r="IWQ10" s="145"/>
      <c r="IWR10" s="145"/>
      <c r="IWS10" s="145"/>
      <c r="IWT10" s="145"/>
      <c r="IWU10" s="145"/>
      <c r="IWV10" s="145"/>
      <c r="IWW10" s="145"/>
      <c r="IWX10" s="145"/>
      <c r="IWY10" s="145"/>
      <c r="IWZ10" s="145"/>
      <c r="IXA10" s="145"/>
      <c r="IXB10" s="145"/>
      <c r="IXC10" s="145"/>
      <c r="IXD10" s="145"/>
      <c r="IXE10" s="145"/>
      <c r="IXF10" s="145"/>
      <c r="IXG10" s="145"/>
      <c r="IXH10" s="145"/>
      <c r="IXI10" s="145"/>
      <c r="IXJ10" s="145"/>
      <c r="IXK10" s="145"/>
      <c r="IXL10" s="145"/>
      <c r="IXM10" s="145"/>
      <c r="IXN10" s="145"/>
      <c r="IXO10" s="145"/>
      <c r="IXP10" s="145"/>
      <c r="IXQ10" s="145"/>
      <c r="IXR10" s="145"/>
      <c r="IXS10" s="145"/>
      <c r="IXT10" s="145"/>
      <c r="IXU10" s="145"/>
      <c r="IXV10" s="145"/>
      <c r="IXW10" s="145"/>
      <c r="IXX10" s="145"/>
      <c r="IXY10" s="145"/>
      <c r="IXZ10" s="145"/>
      <c r="IYA10" s="145"/>
      <c r="IYB10" s="145"/>
      <c r="IYC10" s="145"/>
      <c r="IYD10" s="145"/>
      <c r="IYE10" s="145"/>
      <c r="IYF10" s="145"/>
      <c r="IYG10" s="145"/>
      <c r="IYH10" s="145"/>
      <c r="IYI10" s="145"/>
      <c r="IYJ10" s="145"/>
      <c r="IYK10" s="145"/>
      <c r="IYL10" s="145"/>
      <c r="IYM10" s="145"/>
      <c r="IYN10" s="145"/>
      <c r="IYO10" s="145"/>
      <c r="IYP10" s="145"/>
      <c r="IYQ10" s="145"/>
      <c r="IYR10" s="145"/>
      <c r="IYS10" s="145"/>
      <c r="IYT10" s="145"/>
      <c r="IYU10" s="145"/>
      <c r="IYV10" s="145"/>
      <c r="IYW10" s="145"/>
      <c r="IYX10" s="145"/>
      <c r="IYY10" s="145"/>
      <c r="IYZ10" s="145"/>
      <c r="IZA10" s="145"/>
      <c r="IZB10" s="145"/>
      <c r="IZC10" s="145"/>
      <c r="IZD10" s="145"/>
      <c r="IZE10" s="145"/>
      <c r="IZF10" s="145"/>
      <c r="IZG10" s="145"/>
      <c r="IZH10" s="145"/>
      <c r="IZI10" s="145"/>
      <c r="IZJ10" s="145"/>
      <c r="IZK10" s="145"/>
      <c r="IZL10" s="145"/>
      <c r="IZM10" s="145"/>
      <c r="IZN10" s="145"/>
      <c r="IZO10" s="145"/>
      <c r="IZP10" s="145"/>
      <c r="IZQ10" s="145"/>
      <c r="IZR10" s="145"/>
      <c r="IZS10" s="145"/>
      <c r="IZT10" s="145"/>
      <c r="IZU10" s="145"/>
      <c r="IZV10" s="145"/>
      <c r="IZW10" s="145"/>
      <c r="IZX10" s="145"/>
      <c r="IZY10" s="145"/>
      <c r="IZZ10" s="145"/>
      <c r="JAA10" s="145"/>
      <c r="JAB10" s="145"/>
      <c r="JAC10" s="145"/>
      <c r="JAD10" s="145"/>
      <c r="JAE10" s="145"/>
      <c r="JAF10" s="145"/>
      <c r="JAG10" s="145"/>
      <c r="JAH10" s="145"/>
      <c r="JAI10" s="145"/>
      <c r="JAJ10" s="145"/>
      <c r="JAK10" s="145"/>
      <c r="JAL10" s="145"/>
      <c r="JAM10" s="145"/>
      <c r="JAN10" s="145"/>
      <c r="JAO10" s="145"/>
      <c r="JAP10" s="145"/>
      <c r="JAQ10" s="145"/>
      <c r="JAR10" s="145"/>
      <c r="JAS10" s="145"/>
      <c r="JAT10" s="145"/>
      <c r="JAU10" s="145"/>
      <c r="JAV10" s="145"/>
      <c r="JAW10" s="145"/>
      <c r="JAX10" s="145"/>
      <c r="JAY10" s="145"/>
      <c r="JAZ10" s="145"/>
      <c r="JBA10" s="145"/>
      <c r="JBB10" s="145"/>
      <c r="JBC10" s="145"/>
      <c r="JBD10" s="145"/>
      <c r="JBE10" s="145"/>
      <c r="JBF10" s="145"/>
      <c r="JBG10" s="145"/>
      <c r="JBH10" s="145"/>
      <c r="JBI10" s="145"/>
      <c r="JBJ10" s="145"/>
      <c r="JBK10" s="145"/>
      <c r="JBL10" s="145"/>
      <c r="JBM10" s="145"/>
      <c r="JBN10" s="145"/>
      <c r="JBO10" s="145"/>
      <c r="JBP10" s="145"/>
      <c r="JBQ10" s="145"/>
      <c r="JBR10" s="145"/>
      <c r="JBS10" s="145"/>
      <c r="JBT10" s="145"/>
      <c r="JBU10" s="145"/>
      <c r="JBV10" s="145"/>
      <c r="JBW10" s="145"/>
      <c r="JBX10" s="145"/>
      <c r="JBY10" s="145"/>
      <c r="JBZ10" s="145"/>
      <c r="JCA10" s="145"/>
      <c r="JCB10" s="145"/>
      <c r="JCC10" s="145"/>
      <c r="JCD10" s="145"/>
      <c r="JCE10" s="145"/>
      <c r="JCF10" s="145"/>
      <c r="JCG10" s="145"/>
      <c r="JCH10" s="145"/>
      <c r="JCI10" s="145"/>
      <c r="JCJ10" s="145"/>
      <c r="JCK10" s="145"/>
      <c r="JCL10" s="145"/>
      <c r="JCM10" s="145"/>
      <c r="JCN10" s="145"/>
      <c r="JCO10" s="145"/>
      <c r="JCP10" s="145"/>
      <c r="JCQ10" s="145"/>
      <c r="JCR10" s="145"/>
      <c r="JCS10" s="145"/>
      <c r="JCT10" s="145"/>
      <c r="JCU10" s="145"/>
      <c r="JCV10" s="145"/>
      <c r="JCW10" s="145"/>
      <c r="JCX10" s="145"/>
      <c r="JCY10" s="145"/>
      <c r="JCZ10" s="145"/>
      <c r="JDA10" s="145"/>
      <c r="JDB10" s="145"/>
      <c r="JDC10" s="145"/>
      <c r="JDD10" s="145"/>
      <c r="JDE10" s="145"/>
      <c r="JDF10" s="145"/>
      <c r="JDG10" s="145"/>
      <c r="JDH10" s="145"/>
      <c r="JDI10" s="145"/>
      <c r="JDJ10" s="145"/>
      <c r="JDK10" s="145"/>
      <c r="JDL10" s="145"/>
      <c r="JDM10" s="145"/>
      <c r="JDN10" s="145"/>
      <c r="JDO10" s="145"/>
      <c r="JDP10" s="145"/>
      <c r="JDQ10" s="145"/>
      <c r="JDR10" s="145"/>
      <c r="JDS10" s="145"/>
      <c r="JDT10" s="145"/>
      <c r="JDU10" s="145"/>
      <c r="JDV10" s="145"/>
      <c r="JDW10" s="145"/>
      <c r="JDX10" s="145"/>
      <c r="JDY10" s="145"/>
      <c r="JDZ10" s="145"/>
      <c r="JEA10" s="145"/>
      <c r="JEB10" s="145"/>
      <c r="JEC10" s="145"/>
      <c r="JED10" s="145"/>
      <c r="JEE10" s="145"/>
      <c r="JEF10" s="145"/>
      <c r="JEG10" s="145"/>
      <c r="JEH10" s="145"/>
      <c r="JEI10" s="145"/>
      <c r="JEJ10" s="145"/>
      <c r="JEK10" s="145"/>
      <c r="JEL10" s="145"/>
      <c r="JEM10" s="145"/>
      <c r="JEN10" s="145"/>
      <c r="JEO10" s="145"/>
      <c r="JEP10" s="145"/>
      <c r="JEQ10" s="145"/>
      <c r="JER10" s="145"/>
      <c r="JES10" s="145"/>
      <c r="JET10" s="145"/>
      <c r="JEU10" s="145"/>
      <c r="JEV10" s="145"/>
      <c r="JEW10" s="145"/>
      <c r="JEX10" s="145"/>
      <c r="JEY10" s="145"/>
      <c r="JEZ10" s="145"/>
      <c r="JFA10" s="145"/>
      <c r="JFB10" s="145"/>
      <c r="JFC10" s="145"/>
      <c r="JFD10" s="145"/>
      <c r="JFE10" s="145"/>
      <c r="JFF10" s="145"/>
      <c r="JFG10" s="145"/>
      <c r="JFH10" s="145"/>
      <c r="JFI10" s="145"/>
      <c r="JFJ10" s="145"/>
      <c r="JFK10" s="145"/>
      <c r="JFL10" s="145"/>
      <c r="JFM10" s="145"/>
      <c r="JFN10" s="145"/>
      <c r="JFO10" s="145"/>
      <c r="JFP10" s="145"/>
      <c r="JFQ10" s="145"/>
      <c r="JFR10" s="145"/>
      <c r="JFS10" s="145"/>
      <c r="JFT10" s="145"/>
      <c r="JFU10" s="145"/>
      <c r="JFV10" s="145"/>
      <c r="JFW10" s="145"/>
      <c r="JFX10" s="145"/>
      <c r="JFY10" s="145"/>
      <c r="JFZ10" s="145"/>
      <c r="JGA10" s="145"/>
      <c r="JGB10" s="145"/>
      <c r="JGC10" s="145"/>
      <c r="JGD10" s="145"/>
      <c r="JGE10" s="145"/>
      <c r="JGF10" s="145"/>
      <c r="JGG10" s="145"/>
      <c r="JGH10" s="145"/>
      <c r="JGI10" s="145"/>
      <c r="JGJ10" s="145"/>
      <c r="JGK10" s="145"/>
      <c r="JGL10" s="145"/>
      <c r="JGM10" s="145"/>
      <c r="JGN10" s="145"/>
      <c r="JGO10" s="145"/>
      <c r="JGP10" s="145"/>
      <c r="JGQ10" s="145"/>
      <c r="JGR10" s="145"/>
      <c r="JGS10" s="145"/>
      <c r="JGT10" s="145"/>
      <c r="JGU10" s="145"/>
      <c r="JGV10" s="145"/>
      <c r="JGW10" s="145"/>
      <c r="JGX10" s="145"/>
      <c r="JGY10" s="145"/>
      <c r="JGZ10" s="145"/>
      <c r="JHA10" s="145"/>
      <c r="JHB10" s="145"/>
      <c r="JHC10" s="145"/>
      <c r="JHD10" s="145"/>
      <c r="JHE10" s="145"/>
      <c r="JHF10" s="145"/>
      <c r="JHG10" s="145"/>
      <c r="JHH10" s="145"/>
      <c r="JHI10" s="145"/>
      <c r="JHJ10" s="145"/>
      <c r="JHK10" s="145"/>
      <c r="JHL10" s="145"/>
      <c r="JHM10" s="145"/>
      <c r="JHN10" s="145"/>
      <c r="JHO10" s="145"/>
      <c r="JHP10" s="145"/>
      <c r="JHQ10" s="145"/>
      <c r="JHR10" s="145"/>
      <c r="JHS10" s="145"/>
      <c r="JHT10" s="145"/>
      <c r="JHU10" s="145"/>
      <c r="JHV10" s="145"/>
      <c r="JHW10" s="145"/>
      <c r="JHX10" s="145"/>
      <c r="JHY10" s="145"/>
      <c r="JHZ10" s="145"/>
      <c r="JIA10" s="145"/>
      <c r="JIB10" s="145"/>
      <c r="JIC10" s="145"/>
      <c r="JID10" s="145"/>
      <c r="JIE10" s="145"/>
      <c r="JIF10" s="145"/>
      <c r="JIG10" s="145"/>
      <c r="JIH10" s="145"/>
      <c r="JII10" s="145"/>
      <c r="JIJ10" s="145"/>
      <c r="JIK10" s="145"/>
      <c r="JIL10" s="145"/>
      <c r="JIM10" s="145"/>
      <c r="JIN10" s="145"/>
      <c r="JIO10" s="145"/>
      <c r="JIP10" s="145"/>
      <c r="JIQ10" s="145"/>
      <c r="JIR10" s="145"/>
      <c r="JIS10" s="145"/>
      <c r="JIT10" s="145"/>
      <c r="JIU10" s="145"/>
      <c r="JIV10" s="145"/>
      <c r="JIW10" s="145"/>
      <c r="JIX10" s="145"/>
      <c r="JIY10" s="145"/>
      <c r="JIZ10" s="145"/>
      <c r="JJA10" s="145"/>
      <c r="JJB10" s="145"/>
      <c r="JJC10" s="145"/>
      <c r="JJD10" s="145"/>
      <c r="JJE10" s="145"/>
      <c r="JJF10" s="145"/>
      <c r="JJG10" s="145"/>
      <c r="JJH10" s="145"/>
      <c r="JJI10" s="145"/>
      <c r="JJJ10" s="145"/>
      <c r="JJK10" s="145"/>
      <c r="JJL10" s="145"/>
      <c r="JJM10" s="145"/>
      <c r="JJN10" s="145"/>
      <c r="JJO10" s="145"/>
      <c r="JJP10" s="145"/>
      <c r="JJQ10" s="145"/>
      <c r="JJR10" s="145"/>
      <c r="JJS10" s="145"/>
      <c r="JJT10" s="145"/>
      <c r="JJU10" s="145"/>
      <c r="JJV10" s="145"/>
      <c r="JJW10" s="145"/>
      <c r="JJX10" s="145"/>
      <c r="JJY10" s="145"/>
      <c r="JJZ10" s="145"/>
      <c r="JKA10" s="145"/>
      <c r="JKB10" s="145"/>
      <c r="JKC10" s="145"/>
      <c r="JKD10" s="145"/>
      <c r="JKE10" s="145"/>
      <c r="JKF10" s="145"/>
      <c r="JKG10" s="145"/>
      <c r="JKH10" s="145"/>
      <c r="JKI10" s="145"/>
      <c r="JKJ10" s="145"/>
      <c r="JKK10" s="145"/>
      <c r="JKL10" s="145"/>
      <c r="JKM10" s="145"/>
      <c r="JKN10" s="145"/>
      <c r="JKO10" s="145"/>
      <c r="JKP10" s="145"/>
      <c r="JKQ10" s="145"/>
      <c r="JKR10" s="145"/>
      <c r="JKS10" s="145"/>
      <c r="JKT10" s="145"/>
      <c r="JKU10" s="145"/>
      <c r="JKV10" s="145"/>
      <c r="JKW10" s="145"/>
      <c r="JKX10" s="145"/>
      <c r="JKY10" s="145"/>
      <c r="JKZ10" s="145"/>
      <c r="JLA10" s="145"/>
      <c r="JLB10" s="145"/>
      <c r="JLC10" s="145"/>
      <c r="JLD10" s="145"/>
      <c r="JLE10" s="145"/>
      <c r="JLF10" s="145"/>
      <c r="JLG10" s="145"/>
      <c r="JLH10" s="145"/>
      <c r="JLI10" s="145"/>
      <c r="JLJ10" s="145"/>
      <c r="JLK10" s="145"/>
      <c r="JLL10" s="145"/>
      <c r="JLM10" s="145"/>
      <c r="JLN10" s="145"/>
      <c r="JLO10" s="145"/>
      <c r="JLP10" s="145"/>
      <c r="JLQ10" s="145"/>
      <c r="JLR10" s="145"/>
      <c r="JLS10" s="145"/>
      <c r="JLT10" s="145"/>
      <c r="JLU10" s="145"/>
      <c r="JLV10" s="145"/>
      <c r="JLW10" s="145"/>
      <c r="JLX10" s="145"/>
      <c r="JLY10" s="145"/>
      <c r="JLZ10" s="145"/>
      <c r="JMA10" s="145"/>
      <c r="JMB10" s="145"/>
      <c r="JMC10" s="145"/>
      <c r="JMD10" s="145"/>
      <c r="JME10" s="145"/>
      <c r="JMF10" s="145"/>
      <c r="JMG10" s="145"/>
      <c r="JMH10" s="145"/>
      <c r="JMI10" s="145"/>
      <c r="JMJ10" s="145"/>
      <c r="JMK10" s="145"/>
      <c r="JML10" s="145"/>
      <c r="JMM10" s="145"/>
      <c r="JMN10" s="145"/>
      <c r="JMO10" s="145"/>
      <c r="JMP10" s="145"/>
      <c r="JMQ10" s="145"/>
      <c r="JMR10" s="145"/>
      <c r="JMS10" s="145"/>
      <c r="JMT10" s="145"/>
      <c r="JMU10" s="145"/>
      <c r="JMV10" s="145"/>
      <c r="JMW10" s="145"/>
      <c r="JMX10" s="145"/>
      <c r="JMY10" s="145"/>
      <c r="JMZ10" s="145"/>
      <c r="JNA10" s="145"/>
      <c r="JNB10" s="145"/>
      <c r="JNC10" s="145"/>
      <c r="JND10" s="145"/>
      <c r="JNE10" s="145"/>
      <c r="JNF10" s="145"/>
      <c r="JNG10" s="145"/>
      <c r="JNH10" s="145"/>
      <c r="JNI10" s="145"/>
      <c r="JNJ10" s="145"/>
      <c r="JNK10" s="145"/>
      <c r="JNL10" s="145"/>
      <c r="JNM10" s="145"/>
      <c r="JNN10" s="145"/>
      <c r="JNO10" s="145"/>
      <c r="JNP10" s="145"/>
      <c r="JNQ10" s="145"/>
      <c r="JNR10" s="145"/>
      <c r="JNS10" s="145"/>
      <c r="JNT10" s="145"/>
      <c r="JNU10" s="145"/>
      <c r="JNV10" s="145"/>
      <c r="JNW10" s="145"/>
      <c r="JNX10" s="145"/>
      <c r="JNY10" s="145"/>
      <c r="JNZ10" s="145"/>
      <c r="JOA10" s="145"/>
      <c r="JOB10" s="145"/>
      <c r="JOC10" s="145"/>
      <c r="JOD10" s="145"/>
      <c r="JOE10" s="145"/>
      <c r="JOF10" s="145"/>
      <c r="JOG10" s="145"/>
      <c r="JOH10" s="145"/>
      <c r="JOI10" s="145"/>
      <c r="JOJ10" s="145"/>
      <c r="JOK10" s="145"/>
      <c r="JOL10" s="145"/>
      <c r="JOM10" s="145"/>
      <c r="JON10" s="145"/>
      <c r="JOO10" s="145"/>
      <c r="JOP10" s="145"/>
      <c r="JOQ10" s="145"/>
      <c r="JOR10" s="145"/>
      <c r="JOS10" s="145"/>
      <c r="JOT10" s="145"/>
      <c r="JOU10" s="145"/>
      <c r="JOV10" s="145"/>
      <c r="JOW10" s="145"/>
      <c r="JOX10" s="145"/>
      <c r="JOY10" s="145"/>
      <c r="JOZ10" s="145"/>
      <c r="JPA10" s="145"/>
      <c r="JPB10" s="145"/>
      <c r="JPC10" s="145"/>
      <c r="JPD10" s="145"/>
      <c r="JPE10" s="145"/>
      <c r="JPF10" s="145"/>
      <c r="JPG10" s="145"/>
      <c r="JPH10" s="145"/>
      <c r="JPI10" s="145"/>
      <c r="JPJ10" s="145"/>
      <c r="JPK10" s="145"/>
      <c r="JPL10" s="145"/>
      <c r="JPM10" s="145"/>
      <c r="JPN10" s="145"/>
      <c r="JPO10" s="145"/>
      <c r="JPP10" s="145"/>
      <c r="JPQ10" s="145"/>
      <c r="JPR10" s="145"/>
      <c r="JPS10" s="145"/>
      <c r="JPT10" s="145"/>
      <c r="JPU10" s="145"/>
      <c r="JPV10" s="145"/>
      <c r="JPW10" s="145"/>
      <c r="JPX10" s="145"/>
      <c r="JPY10" s="145"/>
      <c r="JPZ10" s="145"/>
      <c r="JQA10" s="145"/>
      <c r="JQB10" s="145"/>
      <c r="JQC10" s="145"/>
      <c r="JQD10" s="145"/>
      <c r="JQE10" s="145"/>
      <c r="JQF10" s="145"/>
      <c r="JQG10" s="145"/>
      <c r="JQH10" s="145"/>
      <c r="JQI10" s="145"/>
      <c r="JQJ10" s="145"/>
      <c r="JQK10" s="145"/>
      <c r="JQL10" s="145"/>
      <c r="JQM10" s="145"/>
      <c r="JQN10" s="145"/>
      <c r="JQO10" s="145"/>
      <c r="JQP10" s="145"/>
      <c r="JQQ10" s="145"/>
      <c r="JQR10" s="145"/>
      <c r="JQS10" s="145"/>
      <c r="JQT10" s="145"/>
      <c r="JQU10" s="145"/>
      <c r="JQV10" s="145"/>
      <c r="JQW10" s="145"/>
      <c r="JQX10" s="145"/>
      <c r="JQY10" s="145"/>
      <c r="JQZ10" s="145"/>
      <c r="JRA10" s="145"/>
      <c r="JRB10" s="145"/>
      <c r="JRC10" s="145"/>
      <c r="JRD10" s="145"/>
      <c r="JRE10" s="145"/>
      <c r="JRF10" s="145"/>
      <c r="JRG10" s="145"/>
      <c r="JRH10" s="145"/>
      <c r="JRI10" s="145"/>
      <c r="JRJ10" s="145"/>
      <c r="JRK10" s="145"/>
      <c r="JRL10" s="145"/>
      <c r="JRM10" s="145"/>
      <c r="JRN10" s="145"/>
      <c r="JRO10" s="145"/>
      <c r="JRP10" s="145"/>
      <c r="JRQ10" s="145"/>
      <c r="JRR10" s="145"/>
      <c r="JRS10" s="145"/>
      <c r="JRT10" s="145"/>
      <c r="JRU10" s="145"/>
      <c r="JRV10" s="145"/>
      <c r="JRW10" s="145"/>
      <c r="JRX10" s="145"/>
      <c r="JRY10" s="145"/>
      <c r="JRZ10" s="145"/>
      <c r="JSA10" s="145"/>
      <c r="JSB10" s="145"/>
      <c r="JSC10" s="145"/>
      <c r="JSD10" s="145"/>
      <c r="JSE10" s="145"/>
      <c r="JSF10" s="145"/>
      <c r="JSG10" s="145"/>
      <c r="JSH10" s="145"/>
      <c r="JSI10" s="145"/>
      <c r="JSJ10" s="145"/>
      <c r="JSK10" s="145"/>
      <c r="JSL10" s="145"/>
      <c r="JSM10" s="145"/>
      <c r="JSN10" s="145"/>
      <c r="JSO10" s="145"/>
      <c r="JSP10" s="145"/>
      <c r="JSQ10" s="145"/>
      <c r="JSR10" s="145"/>
      <c r="JSS10" s="145"/>
      <c r="JST10" s="145"/>
      <c r="JSU10" s="145"/>
      <c r="JSV10" s="145"/>
      <c r="JSW10" s="145"/>
      <c r="JSX10" s="145"/>
      <c r="JSY10" s="145"/>
      <c r="JSZ10" s="145"/>
      <c r="JTA10" s="145"/>
      <c r="JTB10" s="145"/>
      <c r="JTC10" s="145"/>
      <c r="JTD10" s="145"/>
      <c r="JTE10" s="145"/>
      <c r="JTF10" s="145"/>
      <c r="JTG10" s="145"/>
      <c r="JTH10" s="145"/>
      <c r="JTI10" s="145"/>
      <c r="JTJ10" s="145"/>
      <c r="JTK10" s="145"/>
      <c r="JTL10" s="145"/>
      <c r="JTM10" s="145"/>
      <c r="JTN10" s="145"/>
      <c r="JTO10" s="145"/>
      <c r="JTP10" s="145"/>
      <c r="JTQ10" s="145"/>
      <c r="JTR10" s="145"/>
      <c r="JTS10" s="145"/>
      <c r="JTT10" s="145"/>
      <c r="JTU10" s="145"/>
      <c r="JTV10" s="145"/>
      <c r="JTW10" s="145"/>
      <c r="JTX10" s="145"/>
      <c r="JTY10" s="145"/>
      <c r="JTZ10" s="145"/>
      <c r="JUA10" s="145"/>
      <c r="JUB10" s="145"/>
      <c r="JUC10" s="145"/>
      <c r="JUD10" s="145"/>
      <c r="JUE10" s="145"/>
      <c r="JUF10" s="145"/>
      <c r="JUG10" s="145"/>
      <c r="JUH10" s="145"/>
      <c r="JUI10" s="145"/>
      <c r="JUJ10" s="145"/>
      <c r="JUK10" s="145"/>
      <c r="JUL10" s="145"/>
      <c r="JUM10" s="145"/>
      <c r="JUN10" s="145"/>
      <c r="JUO10" s="145"/>
      <c r="JUP10" s="145"/>
      <c r="JUQ10" s="145"/>
      <c r="JUR10" s="145"/>
      <c r="JUS10" s="145"/>
      <c r="JUT10" s="145"/>
      <c r="JUU10" s="145"/>
      <c r="JUV10" s="145"/>
      <c r="JUW10" s="145"/>
      <c r="JUX10" s="145"/>
      <c r="JUY10" s="145"/>
      <c r="JUZ10" s="145"/>
      <c r="JVA10" s="145"/>
      <c r="JVB10" s="145"/>
      <c r="JVC10" s="145"/>
      <c r="JVD10" s="145"/>
      <c r="JVE10" s="145"/>
      <c r="JVF10" s="145"/>
      <c r="JVG10" s="145"/>
      <c r="JVH10" s="145"/>
      <c r="JVI10" s="145"/>
      <c r="JVJ10" s="145"/>
      <c r="JVK10" s="145"/>
      <c r="JVL10" s="145"/>
      <c r="JVM10" s="145"/>
      <c r="JVN10" s="145"/>
      <c r="JVO10" s="145"/>
      <c r="JVP10" s="145"/>
      <c r="JVQ10" s="145"/>
      <c r="JVR10" s="145"/>
      <c r="JVS10" s="145"/>
      <c r="JVT10" s="145"/>
      <c r="JVU10" s="145"/>
      <c r="JVV10" s="145"/>
      <c r="JVW10" s="145"/>
      <c r="JVX10" s="145"/>
      <c r="JVY10" s="145"/>
      <c r="JVZ10" s="145"/>
      <c r="JWA10" s="145"/>
      <c r="JWB10" s="145"/>
      <c r="JWC10" s="145"/>
      <c r="JWD10" s="145"/>
      <c r="JWE10" s="145"/>
      <c r="JWF10" s="145"/>
      <c r="JWG10" s="145"/>
      <c r="JWH10" s="145"/>
      <c r="JWI10" s="145"/>
      <c r="JWJ10" s="145"/>
      <c r="JWK10" s="145"/>
      <c r="JWL10" s="145"/>
      <c r="JWM10" s="145"/>
      <c r="JWN10" s="145"/>
      <c r="JWO10" s="145"/>
      <c r="JWP10" s="145"/>
      <c r="JWQ10" s="145"/>
      <c r="JWR10" s="145"/>
      <c r="JWS10" s="145"/>
      <c r="JWT10" s="145"/>
      <c r="JWU10" s="145"/>
      <c r="JWV10" s="145"/>
      <c r="JWW10" s="145"/>
      <c r="JWX10" s="145"/>
      <c r="JWY10" s="145"/>
      <c r="JWZ10" s="145"/>
      <c r="JXA10" s="145"/>
      <c r="JXB10" s="145"/>
      <c r="JXC10" s="145"/>
      <c r="JXD10" s="145"/>
      <c r="JXE10" s="145"/>
      <c r="JXF10" s="145"/>
      <c r="JXG10" s="145"/>
      <c r="JXH10" s="145"/>
      <c r="JXI10" s="145"/>
      <c r="JXJ10" s="145"/>
      <c r="JXK10" s="145"/>
      <c r="JXL10" s="145"/>
      <c r="JXM10" s="145"/>
      <c r="JXN10" s="145"/>
      <c r="JXO10" s="145"/>
      <c r="JXP10" s="145"/>
      <c r="JXQ10" s="145"/>
      <c r="JXR10" s="145"/>
      <c r="JXS10" s="145"/>
      <c r="JXT10" s="145"/>
      <c r="JXU10" s="145"/>
      <c r="JXV10" s="145"/>
      <c r="JXW10" s="145"/>
      <c r="JXX10" s="145"/>
      <c r="JXY10" s="145"/>
      <c r="JXZ10" s="145"/>
      <c r="JYA10" s="145"/>
      <c r="JYB10" s="145"/>
      <c r="JYC10" s="145"/>
      <c r="JYD10" s="145"/>
      <c r="JYE10" s="145"/>
      <c r="JYF10" s="145"/>
      <c r="JYG10" s="145"/>
      <c r="JYH10" s="145"/>
      <c r="JYI10" s="145"/>
      <c r="JYJ10" s="145"/>
      <c r="JYK10" s="145"/>
      <c r="JYL10" s="145"/>
      <c r="JYM10" s="145"/>
      <c r="JYN10" s="145"/>
      <c r="JYO10" s="145"/>
      <c r="JYP10" s="145"/>
      <c r="JYQ10" s="145"/>
      <c r="JYR10" s="145"/>
      <c r="JYS10" s="145"/>
      <c r="JYT10" s="145"/>
      <c r="JYU10" s="145"/>
      <c r="JYV10" s="145"/>
      <c r="JYW10" s="145"/>
      <c r="JYX10" s="145"/>
      <c r="JYY10" s="145"/>
      <c r="JYZ10" s="145"/>
      <c r="JZA10" s="145"/>
      <c r="JZB10" s="145"/>
      <c r="JZC10" s="145"/>
      <c r="JZD10" s="145"/>
      <c r="JZE10" s="145"/>
      <c r="JZF10" s="145"/>
      <c r="JZG10" s="145"/>
      <c r="JZH10" s="145"/>
      <c r="JZI10" s="145"/>
      <c r="JZJ10" s="145"/>
      <c r="JZK10" s="145"/>
      <c r="JZL10" s="145"/>
      <c r="JZM10" s="145"/>
      <c r="JZN10" s="145"/>
      <c r="JZO10" s="145"/>
      <c r="JZP10" s="145"/>
      <c r="JZQ10" s="145"/>
      <c r="JZR10" s="145"/>
      <c r="JZS10" s="145"/>
      <c r="JZT10" s="145"/>
      <c r="JZU10" s="145"/>
      <c r="JZV10" s="145"/>
      <c r="JZW10" s="145"/>
      <c r="JZX10" s="145"/>
      <c r="JZY10" s="145"/>
      <c r="JZZ10" s="145"/>
      <c r="KAA10" s="145"/>
      <c r="KAB10" s="145"/>
      <c r="KAC10" s="145"/>
      <c r="KAD10" s="145"/>
      <c r="KAE10" s="145"/>
      <c r="KAF10" s="145"/>
      <c r="KAG10" s="145"/>
      <c r="KAH10" s="145"/>
      <c r="KAI10" s="145"/>
      <c r="KAJ10" s="145"/>
      <c r="KAK10" s="145"/>
      <c r="KAL10" s="145"/>
      <c r="KAM10" s="145"/>
      <c r="KAN10" s="145"/>
      <c r="KAO10" s="145"/>
      <c r="KAP10" s="145"/>
      <c r="KAQ10" s="145"/>
      <c r="KAR10" s="145"/>
      <c r="KAS10" s="145"/>
      <c r="KAT10" s="145"/>
      <c r="KAU10" s="145"/>
      <c r="KAV10" s="145"/>
      <c r="KAW10" s="145"/>
      <c r="KAX10" s="145"/>
      <c r="KAY10" s="145"/>
      <c r="KAZ10" s="145"/>
      <c r="KBA10" s="145"/>
      <c r="KBB10" s="145"/>
      <c r="KBC10" s="145"/>
      <c r="KBD10" s="145"/>
      <c r="KBE10" s="145"/>
      <c r="KBF10" s="145"/>
      <c r="KBG10" s="145"/>
      <c r="KBH10" s="145"/>
      <c r="KBI10" s="145"/>
      <c r="KBJ10" s="145"/>
      <c r="KBK10" s="145"/>
      <c r="KBL10" s="145"/>
      <c r="KBM10" s="145"/>
      <c r="KBN10" s="145"/>
      <c r="KBO10" s="145"/>
      <c r="KBP10" s="145"/>
      <c r="KBQ10" s="145"/>
      <c r="KBR10" s="145"/>
      <c r="KBS10" s="145"/>
      <c r="KBT10" s="145"/>
      <c r="KBU10" s="145"/>
      <c r="KBV10" s="145"/>
      <c r="KBW10" s="145"/>
      <c r="KBX10" s="145"/>
      <c r="KBY10" s="145"/>
      <c r="KBZ10" s="145"/>
      <c r="KCA10" s="145"/>
      <c r="KCB10" s="145"/>
      <c r="KCC10" s="145"/>
      <c r="KCD10" s="145"/>
      <c r="KCE10" s="145"/>
      <c r="KCF10" s="145"/>
      <c r="KCG10" s="145"/>
      <c r="KCH10" s="145"/>
      <c r="KCI10" s="145"/>
      <c r="KCJ10" s="145"/>
      <c r="KCK10" s="145"/>
      <c r="KCL10" s="145"/>
      <c r="KCM10" s="145"/>
      <c r="KCN10" s="145"/>
      <c r="KCO10" s="145"/>
      <c r="KCP10" s="145"/>
      <c r="KCQ10" s="145"/>
      <c r="KCR10" s="145"/>
      <c r="KCS10" s="145"/>
      <c r="KCT10" s="145"/>
      <c r="KCU10" s="145"/>
      <c r="KCV10" s="145"/>
      <c r="KCW10" s="145"/>
      <c r="KCX10" s="145"/>
      <c r="KCY10" s="145"/>
      <c r="KCZ10" s="145"/>
      <c r="KDA10" s="145"/>
      <c r="KDB10" s="145"/>
      <c r="KDC10" s="145"/>
      <c r="KDD10" s="145"/>
      <c r="KDE10" s="145"/>
      <c r="KDF10" s="145"/>
      <c r="KDG10" s="145"/>
      <c r="KDH10" s="145"/>
      <c r="KDI10" s="145"/>
      <c r="KDJ10" s="145"/>
      <c r="KDK10" s="145"/>
      <c r="KDL10" s="145"/>
      <c r="KDM10" s="145"/>
      <c r="KDN10" s="145"/>
      <c r="KDO10" s="145"/>
      <c r="KDP10" s="145"/>
      <c r="KDQ10" s="145"/>
      <c r="KDR10" s="145"/>
      <c r="KDS10" s="145"/>
      <c r="KDT10" s="145"/>
      <c r="KDU10" s="145"/>
      <c r="KDV10" s="145"/>
      <c r="KDW10" s="145"/>
      <c r="KDX10" s="145"/>
      <c r="KDY10" s="145"/>
      <c r="KDZ10" s="145"/>
      <c r="KEA10" s="145"/>
      <c r="KEB10" s="145"/>
      <c r="KEC10" s="145"/>
      <c r="KED10" s="145"/>
      <c r="KEE10" s="145"/>
      <c r="KEF10" s="145"/>
      <c r="KEG10" s="145"/>
      <c r="KEH10" s="145"/>
      <c r="KEI10" s="145"/>
      <c r="KEJ10" s="145"/>
      <c r="KEK10" s="145"/>
      <c r="KEL10" s="145"/>
      <c r="KEM10" s="145"/>
      <c r="KEN10" s="145"/>
      <c r="KEO10" s="145"/>
      <c r="KEP10" s="145"/>
      <c r="KEQ10" s="145"/>
      <c r="KER10" s="145"/>
      <c r="KES10" s="145"/>
      <c r="KET10" s="145"/>
      <c r="KEU10" s="145"/>
      <c r="KEV10" s="145"/>
      <c r="KEW10" s="145"/>
      <c r="KEX10" s="145"/>
      <c r="KEY10" s="145"/>
      <c r="KEZ10" s="145"/>
      <c r="KFA10" s="145"/>
      <c r="KFB10" s="145"/>
      <c r="KFC10" s="145"/>
      <c r="KFD10" s="145"/>
      <c r="KFE10" s="145"/>
      <c r="KFF10" s="145"/>
      <c r="KFG10" s="145"/>
      <c r="KFH10" s="145"/>
      <c r="KFI10" s="145"/>
      <c r="KFJ10" s="145"/>
      <c r="KFK10" s="145"/>
      <c r="KFL10" s="145"/>
      <c r="KFM10" s="145"/>
      <c r="KFN10" s="145"/>
      <c r="KFO10" s="145"/>
      <c r="KFP10" s="145"/>
      <c r="KFQ10" s="145"/>
      <c r="KFR10" s="145"/>
      <c r="KFS10" s="145"/>
      <c r="KFT10" s="145"/>
      <c r="KFU10" s="145"/>
      <c r="KFV10" s="145"/>
      <c r="KFW10" s="145"/>
      <c r="KFX10" s="145"/>
      <c r="KFY10" s="145"/>
      <c r="KFZ10" s="145"/>
      <c r="KGA10" s="145"/>
      <c r="KGB10" s="145"/>
      <c r="KGC10" s="145"/>
      <c r="KGD10" s="145"/>
      <c r="KGE10" s="145"/>
      <c r="KGF10" s="145"/>
      <c r="KGG10" s="145"/>
      <c r="KGH10" s="145"/>
      <c r="KGI10" s="145"/>
      <c r="KGJ10" s="145"/>
      <c r="KGK10" s="145"/>
      <c r="KGL10" s="145"/>
      <c r="KGM10" s="145"/>
      <c r="KGN10" s="145"/>
      <c r="KGO10" s="145"/>
      <c r="KGP10" s="145"/>
      <c r="KGQ10" s="145"/>
      <c r="KGR10" s="145"/>
      <c r="KGS10" s="145"/>
      <c r="KGT10" s="145"/>
      <c r="KGU10" s="145"/>
      <c r="KGV10" s="145"/>
      <c r="KGW10" s="145"/>
      <c r="KGX10" s="145"/>
      <c r="KGY10" s="145"/>
      <c r="KGZ10" s="145"/>
      <c r="KHA10" s="145"/>
      <c r="KHB10" s="145"/>
      <c r="KHC10" s="145"/>
      <c r="KHD10" s="145"/>
      <c r="KHE10" s="145"/>
      <c r="KHF10" s="145"/>
      <c r="KHG10" s="145"/>
      <c r="KHH10" s="145"/>
      <c r="KHI10" s="145"/>
      <c r="KHJ10" s="145"/>
      <c r="KHK10" s="145"/>
      <c r="KHL10" s="145"/>
      <c r="KHM10" s="145"/>
      <c r="KHN10" s="145"/>
      <c r="KHO10" s="145"/>
      <c r="KHP10" s="145"/>
      <c r="KHQ10" s="145"/>
      <c r="KHR10" s="145"/>
      <c r="KHS10" s="145"/>
      <c r="KHT10" s="145"/>
      <c r="KHU10" s="145"/>
      <c r="KHV10" s="145"/>
      <c r="KHW10" s="145"/>
      <c r="KHX10" s="145"/>
      <c r="KHY10" s="145"/>
      <c r="KHZ10" s="145"/>
      <c r="KIA10" s="145"/>
      <c r="KIB10" s="145"/>
      <c r="KIC10" s="145"/>
      <c r="KID10" s="145"/>
      <c r="KIE10" s="145"/>
      <c r="KIF10" s="145"/>
      <c r="KIG10" s="145"/>
      <c r="KIH10" s="145"/>
      <c r="KII10" s="145"/>
      <c r="KIJ10" s="145"/>
      <c r="KIK10" s="145"/>
      <c r="KIL10" s="145"/>
      <c r="KIM10" s="145"/>
      <c r="KIN10" s="145"/>
      <c r="KIO10" s="145"/>
      <c r="KIP10" s="145"/>
      <c r="KIQ10" s="145"/>
      <c r="KIR10" s="145"/>
      <c r="KIS10" s="145"/>
      <c r="KIT10" s="145"/>
      <c r="KIU10" s="145"/>
      <c r="KIV10" s="145"/>
      <c r="KIW10" s="145"/>
      <c r="KIX10" s="145"/>
      <c r="KIY10" s="145"/>
      <c r="KIZ10" s="145"/>
      <c r="KJA10" s="145"/>
      <c r="KJB10" s="145"/>
      <c r="KJC10" s="145"/>
      <c r="KJD10" s="145"/>
      <c r="KJE10" s="145"/>
      <c r="KJF10" s="145"/>
      <c r="KJG10" s="145"/>
      <c r="KJH10" s="145"/>
      <c r="KJI10" s="145"/>
      <c r="KJJ10" s="145"/>
      <c r="KJK10" s="145"/>
      <c r="KJL10" s="145"/>
      <c r="KJM10" s="145"/>
      <c r="KJN10" s="145"/>
      <c r="KJO10" s="145"/>
      <c r="KJP10" s="145"/>
      <c r="KJQ10" s="145"/>
      <c r="KJR10" s="145"/>
      <c r="KJS10" s="145"/>
      <c r="KJT10" s="145"/>
      <c r="KJU10" s="145"/>
      <c r="KJV10" s="145"/>
      <c r="KJW10" s="145"/>
      <c r="KJX10" s="145"/>
      <c r="KJY10" s="145"/>
      <c r="KJZ10" s="145"/>
      <c r="KKA10" s="145"/>
      <c r="KKB10" s="145"/>
      <c r="KKC10" s="145"/>
      <c r="KKD10" s="145"/>
      <c r="KKE10" s="145"/>
      <c r="KKF10" s="145"/>
      <c r="KKG10" s="145"/>
      <c r="KKH10" s="145"/>
      <c r="KKI10" s="145"/>
      <c r="KKJ10" s="145"/>
      <c r="KKK10" s="145"/>
      <c r="KKL10" s="145"/>
      <c r="KKM10" s="145"/>
      <c r="KKN10" s="145"/>
      <c r="KKO10" s="145"/>
      <c r="KKP10" s="145"/>
      <c r="KKQ10" s="145"/>
      <c r="KKR10" s="145"/>
      <c r="KKS10" s="145"/>
      <c r="KKT10" s="145"/>
      <c r="KKU10" s="145"/>
      <c r="KKV10" s="145"/>
      <c r="KKW10" s="145"/>
      <c r="KKX10" s="145"/>
      <c r="KKY10" s="145"/>
      <c r="KKZ10" s="145"/>
      <c r="KLA10" s="145"/>
      <c r="KLB10" s="145"/>
      <c r="KLC10" s="145"/>
      <c r="KLD10" s="145"/>
      <c r="KLE10" s="145"/>
      <c r="KLF10" s="145"/>
      <c r="KLG10" s="145"/>
      <c r="KLH10" s="145"/>
      <c r="KLI10" s="145"/>
      <c r="KLJ10" s="145"/>
      <c r="KLK10" s="145"/>
      <c r="KLL10" s="145"/>
      <c r="KLM10" s="145"/>
      <c r="KLN10" s="145"/>
      <c r="KLO10" s="145"/>
      <c r="KLP10" s="145"/>
      <c r="KLQ10" s="145"/>
      <c r="KLR10" s="145"/>
      <c r="KLS10" s="145"/>
      <c r="KLT10" s="145"/>
      <c r="KLU10" s="145"/>
      <c r="KLV10" s="145"/>
      <c r="KLW10" s="145"/>
      <c r="KLX10" s="145"/>
      <c r="KLY10" s="145"/>
      <c r="KLZ10" s="145"/>
      <c r="KMA10" s="145"/>
      <c r="KMB10" s="145"/>
      <c r="KMC10" s="145"/>
      <c r="KMD10" s="145"/>
      <c r="KME10" s="145"/>
      <c r="KMF10" s="145"/>
      <c r="KMG10" s="145"/>
      <c r="KMH10" s="145"/>
      <c r="KMI10" s="145"/>
      <c r="KMJ10" s="145"/>
      <c r="KMK10" s="145"/>
      <c r="KML10" s="145"/>
      <c r="KMM10" s="145"/>
      <c r="KMN10" s="145"/>
      <c r="KMO10" s="145"/>
      <c r="KMP10" s="145"/>
      <c r="KMQ10" s="145"/>
      <c r="KMR10" s="145"/>
      <c r="KMS10" s="145"/>
      <c r="KMT10" s="145"/>
      <c r="KMU10" s="145"/>
      <c r="KMV10" s="145"/>
      <c r="KMW10" s="145"/>
      <c r="KMX10" s="145"/>
      <c r="KMY10" s="145"/>
      <c r="KMZ10" s="145"/>
      <c r="KNA10" s="145"/>
      <c r="KNB10" s="145"/>
      <c r="KNC10" s="145"/>
      <c r="KND10" s="145"/>
      <c r="KNE10" s="145"/>
      <c r="KNF10" s="145"/>
      <c r="KNG10" s="145"/>
      <c r="KNH10" s="145"/>
      <c r="KNI10" s="145"/>
      <c r="KNJ10" s="145"/>
      <c r="KNK10" s="145"/>
      <c r="KNL10" s="145"/>
      <c r="KNM10" s="145"/>
      <c r="KNN10" s="145"/>
      <c r="KNO10" s="145"/>
      <c r="KNP10" s="145"/>
      <c r="KNQ10" s="145"/>
      <c r="KNR10" s="145"/>
      <c r="KNS10" s="145"/>
      <c r="KNT10" s="145"/>
      <c r="KNU10" s="145"/>
      <c r="KNV10" s="145"/>
      <c r="KNW10" s="145"/>
      <c r="KNX10" s="145"/>
      <c r="KNY10" s="145"/>
      <c r="KNZ10" s="145"/>
      <c r="KOA10" s="145"/>
      <c r="KOB10" s="145"/>
      <c r="KOC10" s="145"/>
      <c r="KOD10" s="145"/>
      <c r="KOE10" s="145"/>
      <c r="KOF10" s="145"/>
      <c r="KOG10" s="145"/>
      <c r="KOH10" s="145"/>
      <c r="KOI10" s="145"/>
      <c r="KOJ10" s="145"/>
      <c r="KOK10" s="145"/>
      <c r="KOL10" s="145"/>
      <c r="KOM10" s="145"/>
      <c r="KON10" s="145"/>
      <c r="KOO10" s="145"/>
      <c r="KOP10" s="145"/>
      <c r="KOQ10" s="145"/>
      <c r="KOR10" s="145"/>
      <c r="KOS10" s="145"/>
      <c r="KOT10" s="145"/>
      <c r="KOU10" s="145"/>
      <c r="KOV10" s="145"/>
      <c r="KOW10" s="145"/>
      <c r="KOX10" s="145"/>
      <c r="KOY10" s="145"/>
      <c r="KOZ10" s="145"/>
      <c r="KPA10" s="145"/>
      <c r="KPB10" s="145"/>
      <c r="KPC10" s="145"/>
      <c r="KPD10" s="145"/>
      <c r="KPE10" s="145"/>
      <c r="KPF10" s="145"/>
      <c r="KPG10" s="145"/>
      <c r="KPH10" s="145"/>
      <c r="KPI10" s="145"/>
      <c r="KPJ10" s="145"/>
      <c r="KPK10" s="145"/>
      <c r="KPL10" s="145"/>
      <c r="KPM10" s="145"/>
      <c r="KPN10" s="145"/>
      <c r="KPO10" s="145"/>
      <c r="KPP10" s="145"/>
      <c r="KPQ10" s="145"/>
      <c r="KPR10" s="145"/>
      <c r="KPS10" s="145"/>
      <c r="KPT10" s="145"/>
      <c r="KPU10" s="145"/>
      <c r="KPV10" s="145"/>
      <c r="KPW10" s="145"/>
      <c r="KPX10" s="145"/>
      <c r="KPY10" s="145"/>
      <c r="KPZ10" s="145"/>
      <c r="KQA10" s="145"/>
      <c r="KQB10" s="145"/>
      <c r="KQC10" s="145"/>
      <c r="KQD10" s="145"/>
      <c r="KQE10" s="145"/>
      <c r="KQF10" s="145"/>
      <c r="KQG10" s="145"/>
      <c r="KQH10" s="145"/>
      <c r="KQI10" s="145"/>
      <c r="KQJ10" s="145"/>
      <c r="KQK10" s="145"/>
      <c r="KQL10" s="145"/>
      <c r="KQM10" s="145"/>
      <c r="KQN10" s="145"/>
      <c r="KQO10" s="145"/>
      <c r="KQP10" s="145"/>
      <c r="KQQ10" s="145"/>
      <c r="KQR10" s="145"/>
      <c r="KQS10" s="145"/>
      <c r="KQT10" s="145"/>
      <c r="KQU10" s="145"/>
      <c r="KQV10" s="145"/>
      <c r="KQW10" s="145"/>
      <c r="KQX10" s="145"/>
      <c r="KQY10" s="145"/>
      <c r="KQZ10" s="145"/>
      <c r="KRA10" s="145"/>
      <c r="KRB10" s="145"/>
      <c r="KRC10" s="145"/>
      <c r="KRD10" s="145"/>
      <c r="KRE10" s="145"/>
      <c r="KRF10" s="145"/>
      <c r="KRG10" s="145"/>
      <c r="KRH10" s="145"/>
      <c r="KRI10" s="145"/>
      <c r="KRJ10" s="145"/>
      <c r="KRK10" s="145"/>
      <c r="KRL10" s="145"/>
      <c r="KRM10" s="145"/>
      <c r="KRN10" s="145"/>
      <c r="KRO10" s="145"/>
      <c r="KRP10" s="145"/>
      <c r="KRQ10" s="145"/>
      <c r="KRR10" s="145"/>
      <c r="KRS10" s="145"/>
      <c r="KRT10" s="145"/>
      <c r="KRU10" s="145"/>
      <c r="KRV10" s="145"/>
      <c r="KRW10" s="145"/>
      <c r="KRX10" s="145"/>
      <c r="KRY10" s="145"/>
      <c r="KRZ10" s="145"/>
      <c r="KSA10" s="145"/>
      <c r="KSB10" s="145"/>
      <c r="KSC10" s="145"/>
      <c r="KSD10" s="145"/>
      <c r="KSE10" s="145"/>
      <c r="KSF10" s="145"/>
      <c r="KSG10" s="145"/>
      <c r="KSH10" s="145"/>
      <c r="KSI10" s="145"/>
      <c r="KSJ10" s="145"/>
      <c r="KSK10" s="145"/>
      <c r="KSL10" s="145"/>
      <c r="KSM10" s="145"/>
      <c r="KSN10" s="145"/>
      <c r="KSO10" s="145"/>
      <c r="KSP10" s="145"/>
      <c r="KSQ10" s="145"/>
      <c r="KSR10" s="145"/>
      <c r="KSS10" s="145"/>
      <c r="KST10" s="145"/>
      <c r="KSU10" s="145"/>
      <c r="KSV10" s="145"/>
      <c r="KSW10" s="145"/>
      <c r="KSX10" s="145"/>
      <c r="KSY10" s="145"/>
      <c r="KSZ10" s="145"/>
      <c r="KTA10" s="145"/>
      <c r="KTB10" s="145"/>
      <c r="KTC10" s="145"/>
      <c r="KTD10" s="145"/>
      <c r="KTE10" s="145"/>
      <c r="KTF10" s="145"/>
      <c r="KTG10" s="145"/>
      <c r="KTH10" s="145"/>
      <c r="KTI10" s="145"/>
      <c r="KTJ10" s="145"/>
      <c r="KTK10" s="145"/>
      <c r="KTL10" s="145"/>
      <c r="KTM10" s="145"/>
      <c r="KTN10" s="145"/>
      <c r="KTO10" s="145"/>
      <c r="KTP10" s="145"/>
      <c r="KTQ10" s="145"/>
      <c r="KTR10" s="145"/>
      <c r="KTS10" s="145"/>
      <c r="KTT10" s="145"/>
      <c r="KTU10" s="145"/>
      <c r="KTV10" s="145"/>
      <c r="KTW10" s="145"/>
      <c r="KTX10" s="145"/>
      <c r="KTY10" s="145"/>
      <c r="KTZ10" s="145"/>
      <c r="KUA10" s="145"/>
      <c r="KUB10" s="145"/>
      <c r="KUC10" s="145"/>
      <c r="KUD10" s="145"/>
      <c r="KUE10" s="145"/>
      <c r="KUF10" s="145"/>
      <c r="KUG10" s="145"/>
      <c r="KUH10" s="145"/>
      <c r="KUI10" s="145"/>
      <c r="KUJ10" s="145"/>
      <c r="KUK10" s="145"/>
      <c r="KUL10" s="145"/>
      <c r="KUM10" s="145"/>
      <c r="KUN10" s="145"/>
      <c r="KUO10" s="145"/>
      <c r="KUP10" s="145"/>
      <c r="KUQ10" s="145"/>
      <c r="KUR10" s="145"/>
      <c r="KUS10" s="145"/>
      <c r="KUT10" s="145"/>
      <c r="KUU10" s="145"/>
      <c r="KUV10" s="145"/>
      <c r="KUW10" s="145"/>
      <c r="KUX10" s="145"/>
      <c r="KUY10" s="145"/>
      <c r="KUZ10" s="145"/>
      <c r="KVA10" s="145"/>
      <c r="KVB10" s="145"/>
      <c r="KVC10" s="145"/>
      <c r="KVD10" s="145"/>
      <c r="KVE10" s="145"/>
      <c r="KVF10" s="145"/>
      <c r="KVG10" s="145"/>
      <c r="KVH10" s="145"/>
      <c r="KVI10" s="145"/>
      <c r="KVJ10" s="145"/>
      <c r="KVK10" s="145"/>
      <c r="KVL10" s="145"/>
      <c r="KVM10" s="145"/>
      <c r="KVN10" s="145"/>
      <c r="KVO10" s="145"/>
      <c r="KVP10" s="145"/>
      <c r="KVQ10" s="145"/>
      <c r="KVR10" s="145"/>
      <c r="KVS10" s="145"/>
      <c r="KVT10" s="145"/>
      <c r="KVU10" s="145"/>
      <c r="KVV10" s="145"/>
      <c r="KVW10" s="145"/>
      <c r="KVX10" s="145"/>
      <c r="KVY10" s="145"/>
      <c r="KVZ10" s="145"/>
      <c r="KWA10" s="145"/>
      <c r="KWB10" s="145"/>
      <c r="KWC10" s="145"/>
      <c r="KWD10" s="145"/>
      <c r="KWE10" s="145"/>
      <c r="KWF10" s="145"/>
      <c r="KWG10" s="145"/>
      <c r="KWH10" s="145"/>
      <c r="KWI10" s="145"/>
      <c r="KWJ10" s="145"/>
      <c r="KWK10" s="145"/>
      <c r="KWL10" s="145"/>
      <c r="KWM10" s="145"/>
      <c r="KWN10" s="145"/>
      <c r="KWO10" s="145"/>
      <c r="KWP10" s="145"/>
      <c r="KWQ10" s="145"/>
      <c r="KWR10" s="145"/>
      <c r="KWS10" s="145"/>
      <c r="KWT10" s="145"/>
      <c r="KWU10" s="145"/>
      <c r="KWV10" s="145"/>
      <c r="KWW10" s="145"/>
      <c r="KWX10" s="145"/>
      <c r="KWY10" s="145"/>
      <c r="KWZ10" s="145"/>
      <c r="KXA10" s="145"/>
      <c r="KXB10" s="145"/>
      <c r="KXC10" s="145"/>
      <c r="KXD10" s="145"/>
      <c r="KXE10" s="145"/>
      <c r="KXF10" s="145"/>
      <c r="KXG10" s="145"/>
      <c r="KXH10" s="145"/>
      <c r="KXI10" s="145"/>
      <c r="KXJ10" s="145"/>
      <c r="KXK10" s="145"/>
      <c r="KXL10" s="145"/>
      <c r="KXM10" s="145"/>
      <c r="KXN10" s="145"/>
      <c r="KXO10" s="145"/>
      <c r="KXP10" s="145"/>
      <c r="KXQ10" s="145"/>
      <c r="KXR10" s="145"/>
      <c r="KXS10" s="145"/>
      <c r="KXT10" s="145"/>
      <c r="KXU10" s="145"/>
      <c r="KXV10" s="145"/>
      <c r="KXW10" s="145"/>
      <c r="KXX10" s="145"/>
      <c r="KXY10" s="145"/>
      <c r="KXZ10" s="145"/>
      <c r="KYA10" s="145"/>
      <c r="KYB10" s="145"/>
      <c r="KYC10" s="145"/>
      <c r="KYD10" s="145"/>
      <c r="KYE10" s="145"/>
      <c r="KYF10" s="145"/>
      <c r="KYG10" s="145"/>
      <c r="KYH10" s="145"/>
      <c r="KYI10" s="145"/>
      <c r="KYJ10" s="145"/>
      <c r="KYK10" s="145"/>
      <c r="KYL10" s="145"/>
      <c r="KYM10" s="145"/>
      <c r="KYN10" s="145"/>
      <c r="KYO10" s="145"/>
      <c r="KYP10" s="145"/>
      <c r="KYQ10" s="145"/>
      <c r="KYR10" s="145"/>
      <c r="KYS10" s="145"/>
      <c r="KYT10" s="145"/>
      <c r="KYU10" s="145"/>
      <c r="KYV10" s="145"/>
      <c r="KYW10" s="145"/>
      <c r="KYX10" s="145"/>
      <c r="KYY10" s="145"/>
      <c r="KYZ10" s="145"/>
      <c r="KZA10" s="145"/>
      <c r="KZB10" s="145"/>
      <c r="KZC10" s="145"/>
      <c r="KZD10" s="145"/>
      <c r="KZE10" s="145"/>
      <c r="KZF10" s="145"/>
      <c r="KZG10" s="145"/>
      <c r="KZH10" s="145"/>
      <c r="KZI10" s="145"/>
      <c r="KZJ10" s="145"/>
      <c r="KZK10" s="145"/>
      <c r="KZL10" s="145"/>
      <c r="KZM10" s="145"/>
      <c r="KZN10" s="145"/>
      <c r="KZO10" s="145"/>
      <c r="KZP10" s="145"/>
      <c r="KZQ10" s="145"/>
      <c r="KZR10" s="145"/>
      <c r="KZS10" s="145"/>
      <c r="KZT10" s="145"/>
      <c r="KZU10" s="145"/>
      <c r="KZV10" s="145"/>
      <c r="KZW10" s="145"/>
      <c r="KZX10" s="145"/>
      <c r="KZY10" s="145"/>
      <c r="KZZ10" s="145"/>
      <c r="LAA10" s="145"/>
      <c r="LAB10" s="145"/>
      <c r="LAC10" s="145"/>
      <c r="LAD10" s="145"/>
      <c r="LAE10" s="145"/>
      <c r="LAF10" s="145"/>
      <c r="LAG10" s="145"/>
      <c r="LAH10" s="145"/>
      <c r="LAI10" s="145"/>
      <c r="LAJ10" s="145"/>
      <c r="LAK10" s="145"/>
      <c r="LAL10" s="145"/>
      <c r="LAM10" s="145"/>
      <c r="LAN10" s="145"/>
      <c r="LAO10" s="145"/>
      <c r="LAP10" s="145"/>
      <c r="LAQ10" s="145"/>
      <c r="LAR10" s="145"/>
      <c r="LAS10" s="145"/>
      <c r="LAT10" s="145"/>
      <c r="LAU10" s="145"/>
      <c r="LAV10" s="145"/>
      <c r="LAW10" s="145"/>
      <c r="LAX10" s="145"/>
      <c r="LAY10" s="145"/>
      <c r="LAZ10" s="145"/>
      <c r="LBA10" s="145"/>
      <c r="LBB10" s="145"/>
      <c r="LBC10" s="145"/>
      <c r="LBD10" s="145"/>
      <c r="LBE10" s="145"/>
      <c r="LBF10" s="145"/>
      <c r="LBG10" s="145"/>
      <c r="LBH10" s="145"/>
      <c r="LBI10" s="145"/>
      <c r="LBJ10" s="145"/>
      <c r="LBK10" s="145"/>
      <c r="LBL10" s="145"/>
      <c r="LBM10" s="145"/>
      <c r="LBN10" s="145"/>
      <c r="LBO10" s="145"/>
      <c r="LBP10" s="145"/>
      <c r="LBQ10" s="145"/>
      <c r="LBR10" s="145"/>
      <c r="LBS10" s="145"/>
      <c r="LBT10" s="145"/>
      <c r="LBU10" s="145"/>
      <c r="LBV10" s="145"/>
      <c r="LBW10" s="145"/>
      <c r="LBX10" s="145"/>
      <c r="LBY10" s="145"/>
      <c r="LBZ10" s="145"/>
      <c r="LCA10" s="145"/>
      <c r="LCB10" s="145"/>
      <c r="LCC10" s="145"/>
      <c r="LCD10" s="145"/>
      <c r="LCE10" s="145"/>
      <c r="LCF10" s="145"/>
      <c r="LCG10" s="145"/>
      <c r="LCH10" s="145"/>
      <c r="LCI10" s="145"/>
      <c r="LCJ10" s="145"/>
      <c r="LCK10" s="145"/>
      <c r="LCL10" s="145"/>
      <c r="LCM10" s="145"/>
      <c r="LCN10" s="145"/>
      <c r="LCO10" s="145"/>
      <c r="LCP10" s="145"/>
      <c r="LCQ10" s="145"/>
      <c r="LCR10" s="145"/>
      <c r="LCS10" s="145"/>
      <c r="LCT10" s="145"/>
      <c r="LCU10" s="145"/>
      <c r="LCV10" s="145"/>
      <c r="LCW10" s="145"/>
      <c r="LCX10" s="145"/>
      <c r="LCY10" s="145"/>
      <c r="LCZ10" s="145"/>
      <c r="LDA10" s="145"/>
      <c r="LDB10" s="145"/>
      <c r="LDC10" s="145"/>
      <c r="LDD10" s="145"/>
      <c r="LDE10" s="145"/>
      <c r="LDF10" s="145"/>
      <c r="LDG10" s="145"/>
      <c r="LDH10" s="145"/>
      <c r="LDI10" s="145"/>
      <c r="LDJ10" s="145"/>
      <c r="LDK10" s="145"/>
      <c r="LDL10" s="145"/>
      <c r="LDM10" s="145"/>
      <c r="LDN10" s="145"/>
      <c r="LDO10" s="145"/>
      <c r="LDP10" s="145"/>
      <c r="LDQ10" s="145"/>
      <c r="LDR10" s="145"/>
      <c r="LDS10" s="145"/>
      <c r="LDT10" s="145"/>
      <c r="LDU10" s="145"/>
      <c r="LDV10" s="145"/>
      <c r="LDW10" s="145"/>
      <c r="LDX10" s="145"/>
      <c r="LDY10" s="145"/>
      <c r="LDZ10" s="145"/>
      <c r="LEA10" s="145"/>
      <c r="LEB10" s="145"/>
      <c r="LEC10" s="145"/>
      <c r="LED10" s="145"/>
      <c r="LEE10" s="145"/>
      <c r="LEF10" s="145"/>
      <c r="LEG10" s="145"/>
      <c r="LEH10" s="145"/>
      <c r="LEI10" s="145"/>
      <c r="LEJ10" s="145"/>
      <c r="LEK10" s="145"/>
      <c r="LEL10" s="145"/>
      <c r="LEM10" s="145"/>
      <c r="LEN10" s="145"/>
      <c r="LEO10" s="145"/>
      <c r="LEP10" s="145"/>
      <c r="LEQ10" s="145"/>
      <c r="LER10" s="145"/>
      <c r="LES10" s="145"/>
      <c r="LET10" s="145"/>
      <c r="LEU10" s="145"/>
      <c r="LEV10" s="145"/>
      <c r="LEW10" s="145"/>
      <c r="LEX10" s="145"/>
      <c r="LEY10" s="145"/>
      <c r="LEZ10" s="145"/>
      <c r="LFA10" s="145"/>
      <c r="LFB10" s="145"/>
      <c r="LFC10" s="145"/>
      <c r="LFD10" s="145"/>
      <c r="LFE10" s="145"/>
      <c r="LFF10" s="145"/>
      <c r="LFG10" s="145"/>
      <c r="LFH10" s="145"/>
      <c r="LFI10" s="145"/>
      <c r="LFJ10" s="145"/>
      <c r="LFK10" s="145"/>
      <c r="LFL10" s="145"/>
      <c r="LFM10" s="145"/>
      <c r="LFN10" s="145"/>
      <c r="LFO10" s="145"/>
      <c r="LFP10" s="145"/>
      <c r="LFQ10" s="145"/>
      <c r="LFR10" s="145"/>
      <c r="LFS10" s="145"/>
      <c r="LFT10" s="145"/>
      <c r="LFU10" s="145"/>
      <c r="LFV10" s="145"/>
      <c r="LFW10" s="145"/>
      <c r="LFX10" s="145"/>
      <c r="LFY10" s="145"/>
      <c r="LFZ10" s="145"/>
      <c r="LGA10" s="145"/>
      <c r="LGB10" s="145"/>
      <c r="LGC10" s="145"/>
      <c r="LGD10" s="145"/>
      <c r="LGE10" s="145"/>
      <c r="LGF10" s="145"/>
      <c r="LGG10" s="145"/>
      <c r="LGH10" s="145"/>
      <c r="LGI10" s="145"/>
      <c r="LGJ10" s="145"/>
      <c r="LGK10" s="145"/>
      <c r="LGL10" s="145"/>
      <c r="LGM10" s="145"/>
      <c r="LGN10" s="145"/>
      <c r="LGO10" s="145"/>
      <c r="LGP10" s="145"/>
      <c r="LGQ10" s="145"/>
      <c r="LGR10" s="145"/>
      <c r="LGS10" s="145"/>
      <c r="LGT10" s="145"/>
      <c r="LGU10" s="145"/>
      <c r="LGV10" s="145"/>
      <c r="LGW10" s="145"/>
      <c r="LGX10" s="145"/>
      <c r="LGY10" s="145"/>
      <c r="LGZ10" s="145"/>
      <c r="LHA10" s="145"/>
      <c r="LHB10" s="145"/>
      <c r="LHC10" s="145"/>
      <c r="LHD10" s="145"/>
      <c r="LHE10" s="145"/>
      <c r="LHF10" s="145"/>
      <c r="LHG10" s="145"/>
      <c r="LHH10" s="145"/>
      <c r="LHI10" s="145"/>
      <c r="LHJ10" s="145"/>
      <c r="LHK10" s="145"/>
      <c r="LHL10" s="145"/>
      <c r="LHM10" s="145"/>
      <c r="LHN10" s="145"/>
      <c r="LHO10" s="145"/>
      <c r="LHP10" s="145"/>
      <c r="LHQ10" s="145"/>
      <c r="LHR10" s="145"/>
      <c r="LHS10" s="145"/>
      <c r="LHT10" s="145"/>
      <c r="LHU10" s="145"/>
      <c r="LHV10" s="145"/>
      <c r="LHW10" s="145"/>
      <c r="LHX10" s="145"/>
      <c r="LHY10" s="145"/>
      <c r="LHZ10" s="145"/>
      <c r="LIA10" s="145"/>
      <c r="LIB10" s="145"/>
      <c r="LIC10" s="145"/>
      <c r="LID10" s="145"/>
      <c r="LIE10" s="145"/>
      <c r="LIF10" s="145"/>
      <c r="LIG10" s="145"/>
      <c r="LIH10" s="145"/>
      <c r="LII10" s="145"/>
      <c r="LIJ10" s="145"/>
      <c r="LIK10" s="145"/>
      <c r="LIL10" s="145"/>
      <c r="LIM10" s="145"/>
      <c r="LIN10" s="145"/>
      <c r="LIO10" s="145"/>
      <c r="LIP10" s="145"/>
      <c r="LIQ10" s="145"/>
      <c r="LIR10" s="145"/>
      <c r="LIS10" s="145"/>
      <c r="LIT10" s="145"/>
      <c r="LIU10" s="145"/>
      <c r="LIV10" s="145"/>
      <c r="LIW10" s="145"/>
      <c r="LIX10" s="145"/>
      <c r="LIY10" s="145"/>
      <c r="LIZ10" s="145"/>
      <c r="LJA10" s="145"/>
      <c r="LJB10" s="145"/>
      <c r="LJC10" s="145"/>
      <c r="LJD10" s="145"/>
      <c r="LJE10" s="145"/>
      <c r="LJF10" s="145"/>
      <c r="LJG10" s="145"/>
      <c r="LJH10" s="145"/>
      <c r="LJI10" s="145"/>
      <c r="LJJ10" s="145"/>
      <c r="LJK10" s="145"/>
      <c r="LJL10" s="145"/>
      <c r="LJM10" s="145"/>
      <c r="LJN10" s="145"/>
      <c r="LJO10" s="145"/>
      <c r="LJP10" s="145"/>
      <c r="LJQ10" s="145"/>
      <c r="LJR10" s="145"/>
      <c r="LJS10" s="145"/>
      <c r="LJT10" s="145"/>
      <c r="LJU10" s="145"/>
      <c r="LJV10" s="145"/>
      <c r="LJW10" s="145"/>
      <c r="LJX10" s="145"/>
      <c r="LJY10" s="145"/>
      <c r="LJZ10" s="145"/>
      <c r="LKA10" s="145"/>
      <c r="LKB10" s="145"/>
      <c r="LKC10" s="145"/>
      <c r="LKD10" s="145"/>
      <c r="LKE10" s="145"/>
      <c r="LKF10" s="145"/>
      <c r="LKG10" s="145"/>
      <c r="LKH10" s="145"/>
      <c r="LKI10" s="145"/>
      <c r="LKJ10" s="145"/>
      <c r="LKK10" s="145"/>
      <c r="LKL10" s="145"/>
      <c r="LKM10" s="145"/>
      <c r="LKN10" s="145"/>
      <c r="LKO10" s="145"/>
      <c r="LKP10" s="145"/>
      <c r="LKQ10" s="145"/>
      <c r="LKR10" s="145"/>
      <c r="LKS10" s="145"/>
      <c r="LKT10" s="145"/>
      <c r="LKU10" s="145"/>
      <c r="LKV10" s="145"/>
      <c r="LKW10" s="145"/>
      <c r="LKX10" s="145"/>
      <c r="LKY10" s="145"/>
      <c r="LKZ10" s="145"/>
      <c r="LLA10" s="145"/>
      <c r="LLB10" s="145"/>
      <c r="LLC10" s="145"/>
      <c r="LLD10" s="145"/>
      <c r="LLE10" s="145"/>
      <c r="LLF10" s="145"/>
      <c r="LLG10" s="145"/>
      <c r="LLH10" s="145"/>
      <c r="LLI10" s="145"/>
      <c r="LLJ10" s="145"/>
      <c r="LLK10" s="145"/>
      <c r="LLL10" s="145"/>
      <c r="LLM10" s="145"/>
      <c r="LLN10" s="145"/>
      <c r="LLO10" s="145"/>
      <c r="LLP10" s="145"/>
      <c r="LLQ10" s="145"/>
      <c r="LLR10" s="145"/>
      <c r="LLS10" s="145"/>
      <c r="LLT10" s="145"/>
      <c r="LLU10" s="145"/>
      <c r="LLV10" s="145"/>
      <c r="LLW10" s="145"/>
      <c r="LLX10" s="145"/>
      <c r="LLY10" s="145"/>
      <c r="LLZ10" s="145"/>
      <c r="LMA10" s="145"/>
      <c r="LMB10" s="145"/>
      <c r="LMC10" s="145"/>
      <c r="LMD10" s="145"/>
      <c r="LME10" s="145"/>
      <c r="LMF10" s="145"/>
      <c r="LMG10" s="145"/>
      <c r="LMH10" s="145"/>
      <c r="LMI10" s="145"/>
      <c r="LMJ10" s="145"/>
      <c r="LMK10" s="145"/>
      <c r="LML10" s="145"/>
      <c r="LMM10" s="145"/>
      <c r="LMN10" s="145"/>
      <c r="LMO10" s="145"/>
      <c r="LMP10" s="145"/>
      <c r="LMQ10" s="145"/>
      <c r="LMR10" s="145"/>
      <c r="LMS10" s="145"/>
      <c r="LMT10" s="145"/>
      <c r="LMU10" s="145"/>
      <c r="LMV10" s="145"/>
      <c r="LMW10" s="145"/>
      <c r="LMX10" s="145"/>
      <c r="LMY10" s="145"/>
      <c r="LMZ10" s="145"/>
      <c r="LNA10" s="145"/>
      <c r="LNB10" s="145"/>
      <c r="LNC10" s="145"/>
      <c r="LND10" s="145"/>
      <c r="LNE10" s="145"/>
      <c r="LNF10" s="145"/>
      <c r="LNG10" s="145"/>
      <c r="LNH10" s="145"/>
      <c r="LNI10" s="145"/>
      <c r="LNJ10" s="145"/>
      <c r="LNK10" s="145"/>
      <c r="LNL10" s="145"/>
      <c r="LNM10" s="145"/>
      <c r="LNN10" s="145"/>
      <c r="LNO10" s="145"/>
      <c r="LNP10" s="145"/>
      <c r="LNQ10" s="145"/>
      <c r="LNR10" s="145"/>
      <c r="LNS10" s="145"/>
      <c r="LNT10" s="145"/>
      <c r="LNU10" s="145"/>
      <c r="LNV10" s="145"/>
      <c r="LNW10" s="145"/>
      <c r="LNX10" s="145"/>
      <c r="LNY10" s="145"/>
      <c r="LNZ10" s="145"/>
      <c r="LOA10" s="145"/>
      <c r="LOB10" s="145"/>
      <c r="LOC10" s="145"/>
      <c r="LOD10" s="145"/>
      <c r="LOE10" s="145"/>
      <c r="LOF10" s="145"/>
      <c r="LOG10" s="145"/>
      <c r="LOH10" s="145"/>
      <c r="LOI10" s="145"/>
      <c r="LOJ10" s="145"/>
      <c r="LOK10" s="145"/>
      <c r="LOL10" s="145"/>
      <c r="LOM10" s="145"/>
      <c r="LON10" s="145"/>
      <c r="LOO10" s="145"/>
      <c r="LOP10" s="145"/>
      <c r="LOQ10" s="145"/>
      <c r="LOR10" s="145"/>
      <c r="LOS10" s="145"/>
      <c r="LOT10" s="145"/>
      <c r="LOU10" s="145"/>
      <c r="LOV10" s="145"/>
      <c r="LOW10" s="145"/>
      <c r="LOX10" s="145"/>
      <c r="LOY10" s="145"/>
      <c r="LOZ10" s="145"/>
      <c r="LPA10" s="145"/>
      <c r="LPB10" s="145"/>
      <c r="LPC10" s="145"/>
      <c r="LPD10" s="145"/>
      <c r="LPE10" s="145"/>
      <c r="LPF10" s="145"/>
      <c r="LPG10" s="145"/>
      <c r="LPH10" s="145"/>
      <c r="LPI10" s="145"/>
      <c r="LPJ10" s="145"/>
      <c r="LPK10" s="145"/>
      <c r="LPL10" s="145"/>
      <c r="LPM10" s="145"/>
      <c r="LPN10" s="145"/>
      <c r="LPO10" s="145"/>
      <c r="LPP10" s="145"/>
      <c r="LPQ10" s="145"/>
      <c r="LPR10" s="145"/>
      <c r="LPS10" s="145"/>
      <c r="LPT10" s="145"/>
      <c r="LPU10" s="145"/>
      <c r="LPV10" s="145"/>
      <c r="LPW10" s="145"/>
      <c r="LPX10" s="145"/>
      <c r="LPY10" s="145"/>
      <c r="LPZ10" s="145"/>
      <c r="LQA10" s="145"/>
      <c r="LQB10" s="145"/>
      <c r="LQC10" s="145"/>
      <c r="LQD10" s="145"/>
      <c r="LQE10" s="145"/>
      <c r="LQF10" s="145"/>
      <c r="LQG10" s="145"/>
      <c r="LQH10" s="145"/>
      <c r="LQI10" s="145"/>
      <c r="LQJ10" s="145"/>
      <c r="LQK10" s="145"/>
      <c r="LQL10" s="145"/>
      <c r="LQM10" s="145"/>
      <c r="LQN10" s="145"/>
      <c r="LQO10" s="145"/>
      <c r="LQP10" s="145"/>
      <c r="LQQ10" s="145"/>
      <c r="LQR10" s="145"/>
      <c r="LQS10" s="145"/>
      <c r="LQT10" s="145"/>
      <c r="LQU10" s="145"/>
      <c r="LQV10" s="145"/>
      <c r="LQW10" s="145"/>
      <c r="LQX10" s="145"/>
      <c r="LQY10" s="145"/>
      <c r="LQZ10" s="145"/>
      <c r="LRA10" s="145"/>
      <c r="LRB10" s="145"/>
      <c r="LRC10" s="145"/>
      <c r="LRD10" s="145"/>
      <c r="LRE10" s="145"/>
      <c r="LRF10" s="145"/>
      <c r="LRG10" s="145"/>
      <c r="LRH10" s="145"/>
      <c r="LRI10" s="145"/>
      <c r="LRJ10" s="145"/>
      <c r="LRK10" s="145"/>
      <c r="LRL10" s="145"/>
      <c r="LRM10" s="145"/>
      <c r="LRN10" s="145"/>
      <c r="LRO10" s="145"/>
      <c r="LRP10" s="145"/>
      <c r="LRQ10" s="145"/>
      <c r="LRR10" s="145"/>
      <c r="LRS10" s="145"/>
      <c r="LRT10" s="145"/>
      <c r="LRU10" s="145"/>
      <c r="LRV10" s="145"/>
      <c r="LRW10" s="145"/>
      <c r="LRX10" s="145"/>
      <c r="LRY10" s="145"/>
      <c r="LRZ10" s="145"/>
      <c r="LSA10" s="145"/>
      <c r="LSB10" s="145"/>
      <c r="LSC10" s="145"/>
      <c r="LSD10" s="145"/>
      <c r="LSE10" s="145"/>
      <c r="LSF10" s="145"/>
      <c r="LSG10" s="145"/>
      <c r="LSH10" s="145"/>
      <c r="LSI10" s="145"/>
      <c r="LSJ10" s="145"/>
      <c r="LSK10" s="145"/>
      <c r="LSL10" s="145"/>
      <c r="LSM10" s="145"/>
      <c r="LSN10" s="145"/>
      <c r="LSO10" s="145"/>
      <c r="LSP10" s="145"/>
      <c r="LSQ10" s="145"/>
      <c r="LSR10" s="145"/>
      <c r="LSS10" s="145"/>
      <c r="LST10" s="145"/>
      <c r="LSU10" s="145"/>
      <c r="LSV10" s="145"/>
      <c r="LSW10" s="145"/>
      <c r="LSX10" s="145"/>
      <c r="LSY10" s="145"/>
      <c r="LSZ10" s="145"/>
      <c r="LTA10" s="145"/>
      <c r="LTB10" s="145"/>
      <c r="LTC10" s="145"/>
      <c r="LTD10" s="145"/>
      <c r="LTE10" s="145"/>
      <c r="LTF10" s="145"/>
      <c r="LTG10" s="145"/>
      <c r="LTH10" s="145"/>
      <c r="LTI10" s="145"/>
      <c r="LTJ10" s="145"/>
      <c r="LTK10" s="145"/>
      <c r="LTL10" s="145"/>
      <c r="LTM10" s="145"/>
      <c r="LTN10" s="145"/>
      <c r="LTO10" s="145"/>
      <c r="LTP10" s="145"/>
      <c r="LTQ10" s="145"/>
      <c r="LTR10" s="145"/>
      <c r="LTS10" s="145"/>
      <c r="LTT10" s="145"/>
      <c r="LTU10" s="145"/>
      <c r="LTV10" s="145"/>
      <c r="LTW10" s="145"/>
      <c r="LTX10" s="145"/>
      <c r="LTY10" s="145"/>
      <c r="LTZ10" s="145"/>
      <c r="LUA10" s="145"/>
      <c r="LUB10" s="145"/>
      <c r="LUC10" s="145"/>
      <c r="LUD10" s="145"/>
      <c r="LUE10" s="145"/>
      <c r="LUF10" s="145"/>
      <c r="LUG10" s="145"/>
      <c r="LUH10" s="145"/>
      <c r="LUI10" s="145"/>
      <c r="LUJ10" s="145"/>
      <c r="LUK10" s="145"/>
      <c r="LUL10" s="145"/>
      <c r="LUM10" s="145"/>
      <c r="LUN10" s="145"/>
      <c r="LUO10" s="145"/>
      <c r="LUP10" s="145"/>
      <c r="LUQ10" s="145"/>
      <c r="LUR10" s="145"/>
      <c r="LUS10" s="145"/>
      <c r="LUT10" s="145"/>
      <c r="LUU10" s="145"/>
      <c r="LUV10" s="145"/>
      <c r="LUW10" s="145"/>
      <c r="LUX10" s="145"/>
      <c r="LUY10" s="145"/>
      <c r="LUZ10" s="145"/>
      <c r="LVA10" s="145"/>
      <c r="LVB10" s="145"/>
      <c r="LVC10" s="145"/>
      <c r="LVD10" s="145"/>
      <c r="LVE10" s="145"/>
      <c r="LVF10" s="145"/>
      <c r="LVG10" s="145"/>
      <c r="LVH10" s="145"/>
      <c r="LVI10" s="145"/>
      <c r="LVJ10" s="145"/>
      <c r="LVK10" s="145"/>
      <c r="LVL10" s="145"/>
      <c r="LVM10" s="145"/>
      <c r="LVN10" s="145"/>
      <c r="LVO10" s="145"/>
      <c r="LVP10" s="145"/>
      <c r="LVQ10" s="145"/>
      <c r="LVR10" s="145"/>
      <c r="LVS10" s="145"/>
      <c r="LVT10" s="145"/>
      <c r="LVU10" s="145"/>
      <c r="LVV10" s="145"/>
      <c r="LVW10" s="145"/>
      <c r="LVX10" s="145"/>
      <c r="LVY10" s="145"/>
      <c r="LVZ10" s="145"/>
      <c r="LWA10" s="145"/>
      <c r="LWB10" s="145"/>
      <c r="LWC10" s="145"/>
      <c r="LWD10" s="145"/>
      <c r="LWE10" s="145"/>
      <c r="LWF10" s="145"/>
      <c r="LWG10" s="145"/>
      <c r="LWH10" s="145"/>
      <c r="LWI10" s="145"/>
      <c r="LWJ10" s="145"/>
      <c r="LWK10" s="145"/>
      <c r="LWL10" s="145"/>
      <c r="LWM10" s="145"/>
      <c r="LWN10" s="145"/>
      <c r="LWO10" s="145"/>
      <c r="LWP10" s="145"/>
      <c r="LWQ10" s="145"/>
      <c r="LWR10" s="145"/>
      <c r="LWS10" s="145"/>
      <c r="LWT10" s="145"/>
      <c r="LWU10" s="145"/>
      <c r="LWV10" s="145"/>
      <c r="LWW10" s="145"/>
      <c r="LWX10" s="145"/>
      <c r="LWY10" s="145"/>
      <c r="LWZ10" s="145"/>
      <c r="LXA10" s="145"/>
      <c r="LXB10" s="145"/>
      <c r="LXC10" s="145"/>
      <c r="LXD10" s="145"/>
      <c r="LXE10" s="145"/>
      <c r="LXF10" s="145"/>
      <c r="LXG10" s="145"/>
      <c r="LXH10" s="145"/>
      <c r="LXI10" s="145"/>
      <c r="LXJ10" s="145"/>
      <c r="LXK10" s="145"/>
      <c r="LXL10" s="145"/>
      <c r="LXM10" s="145"/>
      <c r="LXN10" s="145"/>
      <c r="LXO10" s="145"/>
      <c r="LXP10" s="145"/>
      <c r="LXQ10" s="145"/>
      <c r="LXR10" s="145"/>
      <c r="LXS10" s="145"/>
      <c r="LXT10" s="145"/>
      <c r="LXU10" s="145"/>
      <c r="LXV10" s="145"/>
      <c r="LXW10" s="145"/>
      <c r="LXX10" s="145"/>
      <c r="LXY10" s="145"/>
      <c r="LXZ10" s="145"/>
      <c r="LYA10" s="145"/>
      <c r="LYB10" s="145"/>
      <c r="LYC10" s="145"/>
      <c r="LYD10" s="145"/>
      <c r="LYE10" s="145"/>
      <c r="LYF10" s="145"/>
      <c r="LYG10" s="145"/>
      <c r="LYH10" s="145"/>
      <c r="LYI10" s="145"/>
      <c r="LYJ10" s="145"/>
      <c r="LYK10" s="145"/>
      <c r="LYL10" s="145"/>
      <c r="LYM10" s="145"/>
      <c r="LYN10" s="145"/>
      <c r="LYO10" s="145"/>
      <c r="LYP10" s="145"/>
      <c r="LYQ10" s="145"/>
      <c r="LYR10" s="145"/>
      <c r="LYS10" s="145"/>
      <c r="LYT10" s="145"/>
      <c r="LYU10" s="145"/>
      <c r="LYV10" s="145"/>
      <c r="LYW10" s="145"/>
      <c r="LYX10" s="145"/>
      <c r="LYY10" s="145"/>
      <c r="LYZ10" s="145"/>
      <c r="LZA10" s="145"/>
      <c r="LZB10" s="145"/>
      <c r="LZC10" s="145"/>
      <c r="LZD10" s="145"/>
      <c r="LZE10" s="145"/>
      <c r="LZF10" s="145"/>
      <c r="LZG10" s="145"/>
      <c r="LZH10" s="145"/>
      <c r="LZI10" s="145"/>
      <c r="LZJ10" s="145"/>
      <c r="LZK10" s="145"/>
      <c r="LZL10" s="145"/>
      <c r="LZM10" s="145"/>
      <c r="LZN10" s="145"/>
      <c r="LZO10" s="145"/>
      <c r="LZP10" s="145"/>
      <c r="LZQ10" s="145"/>
      <c r="LZR10" s="145"/>
      <c r="LZS10" s="145"/>
      <c r="LZT10" s="145"/>
      <c r="LZU10" s="145"/>
      <c r="LZV10" s="145"/>
      <c r="LZW10" s="145"/>
      <c r="LZX10" s="145"/>
      <c r="LZY10" s="145"/>
      <c r="LZZ10" s="145"/>
      <c r="MAA10" s="145"/>
      <c r="MAB10" s="145"/>
      <c r="MAC10" s="145"/>
      <c r="MAD10" s="145"/>
      <c r="MAE10" s="145"/>
      <c r="MAF10" s="145"/>
      <c r="MAG10" s="145"/>
      <c r="MAH10" s="145"/>
      <c r="MAI10" s="145"/>
      <c r="MAJ10" s="145"/>
      <c r="MAK10" s="145"/>
      <c r="MAL10" s="145"/>
      <c r="MAM10" s="145"/>
      <c r="MAN10" s="145"/>
      <c r="MAO10" s="145"/>
      <c r="MAP10" s="145"/>
      <c r="MAQ10" s="145"/>
      <c r="MAR10" s="145"/>
      <c r="MAS10" s="145"/>
      <c r="MAT10" s="145"/>
      <c r="MAU10" s="145"/>
      <c r="MAV10" s="145"/>
      <c r="MAW10" s="145"/>
      <c r="MAX10" s="145"/>
      <c r="MAY10" s="145"/>
      <c r="MAZ10" s="145"/>
      <c r="MBA10" s="145"/>
      <c r="MBB10" s="145"/>
      <c r="MBC10" s="145"/>
      <c r="MBD10" s="145"/>
      <c r="MBE10" s="145"/>
      <c r="MBF10" s="145"/>
      <c r="MBG10" s="145"/>
      <c r="MBH10" s="145"/>
      <c r="MBI10" s="145"/>
      <c r="MBJ10" s="145"/>
      <c r="MBK10" s="145"/>
      <c r="MBL10" s="145"/>
      <c r="MBM10" s="145"/>
      <c r="MBN10" s="145"/>
      <c r="MBO10" s="145"/>
      <c r="MBP10" s="145"/>
      <c r="MBQ10" s="145"/>
      <c r="MBR10" s="145"/>
      <c r="MBS10" s="145"/>
      <c r="MBT10" s="145"/>
      <c r="MBU10" s="145"/>
      <c r="MBV10" s="145"/>
      <c r="MBW10" s="145"/>
      <c r="MBX10" s="145"/>
      <c r="MBY10" s="145"/>
      <c r="MBZ10" s="145"/>
      <c r="MCA10" s="145"/>
      <c r="MCB10" s="145"/>
      <c r="MCC10" s="145"/>
      <c r="MCD10" s="145"/>
      <c r="MCE10" s="145"/>
      <c r="MCF10" s="145"/>
      <c r="MCG10" s="145"/>
      <c r="MCH10" s="145"/>
      <c r="MCI10" s="145"/>
      <c r="MCJ10" s="145"/>
      <c r="MCK10" s="145"/>
      <c r="MCL10" s="145"/>
      <c r="MCM10" s="145"/>
      <c r="MCN10" s="145"/>
      <c r="MCO10" s="145"/>
      <c r="MCP10" s="145"/>
      <c r="MCQ10" s="145"/>
      <c r="MCR10" s="145"/>
      <c r="MCS10" s="145"/>
      <c r="MCT10" s="145"/>
      <c r="MCU10" s="145"/>
      <c r="MCV10" s="145"/>
      <c r="MCW10" s="145"/>
      <c r="MCX10" s="145"/>
      <c r="MCY10" s="145"/>
      <c r="MCZ10" s="145"/>
      <c r="MDA10" s="145"/>
      <c r="MDB10" s="145"/>
      <c r="MDC10" s="145"/>
      <c r="MDD10" s="145"/>
      <c r="MDE10" s="145"/>
      <c r="MDF10" s="145"/>
      <c r="MDG10" s="145"/>
      <c r="MDH10" s="145"/>
      <c r="MDI10" s="145"/>
      <c r="MDJ10" s="145"/>
      <c r="MDK10" s="145"/>
      <c r="MDL10" s="145"/>
      <c r="MDM10" s="145"/>
      <c r="MDN10" s="145"/>
      <c r="MDO10" s="145"/>
      <c r="MDP10" s="145"/>
      <c r="MDQ10" s="145"/>
      <c r="MDR10" s="145"/>
      <c r="MDS10" s="145"/>
      <c r="MDT10" s="145"/>
      <c r="MDU10" s="145"/>
      <c r="MDV10" s="145"/>
      <c r="MDW10" s="145"/>
      <c r="MDX10" s="145"/>
      <c r="MDY10" s="145"/>
      <c r="MDZ10" s="145"/>
      <c r="MEA10" s="145"/>
      <c r="MEB10" s="145"/>
      <c r="MEC10" s="145"/>
      <c r="MED10" s="145"/>
      <c r="MEE10" s="145"/>
      <c r="MEF10" s="145"/>
      <c r="MEG10" s="145"/>
      <c r="MEH10" s="145"/>
      <c r="MEI10" s="145"/>
      <c r="MEJ10" s="145"/>
      <c r="MEK10" s="145"/>
      <c r="MEL10" s="145"/>
      <c r="MEM10" s="145"/>
      <c r="MEN10" s="145"/>
      <c r="MEO10" s="145"/>
      <c r="MEP10" s="145"/>
      <c r="MEQ10" s="145"/>
      <c r="MER10" s="145"/>
      <c r="MES10" s="145"/>
      <c r="MET10" s="145"/>
      <c r="MEU10" s="145"/>
      <c r="MEV10" s="145"/>
      <c r="MEW10" s="145"/>
      <c r="MEX10" s="145"/>
      <c r="MEY10" s="145"/>
      <c r="MEZ10" s="145"/>
      <c r="MFA10" s="145"/>
      <c r="MFB10" s="145"/>
      <c r="MFC10" s="145"/>
      <c r="MFD10" s="145"/>
      <c r="MFE10" s="145"/>
      <c r="MFF10" s="145"/>
      <c r="MFG10" s="145"/>
      <c r="MFH10" s="145"/>
      <c r="MFI10" s="145"/>
      <c r="MFJ10" s="145"/>
      <c r="MFK10" s="145"/>
      <c r="MFL10" s="145"/>
      <c r="MFM10" s="145"/>
      <c r="MFN10" s="145"/>
      <c r="MFO10" s="145"/>
      <c r="MFP10" s="145"/>
      <c r="MFQ10" s="145"/>
      <c r="MFR10" s="145"/>
      <c r="MFS10" s="145"/>
      <c r="MFT10" s="145"/>
      <c r="MFU10" s="145"/>
      <c r="MFV10" s="145"/>
      <c r="MFW10" s="145"/>
      <c r="MFX10" s="145"/>
      <c r="MFY10" s="145"/>
      <c r="MFZ10" s="145"/>
      <c r="MGA10" s="145"/>
      <c r="MGB10" s="145"/>
      <c r="MGC10" s="145"/>
      <c r="MGD10" s="145"/>
      <c r="MGE10" s="145"/>
      <c r="MGF10" s="145"/>
      <c r="MGG10" s="145"/>
      <c r="MGH10" s="145"/>
      <c r="MGI10" s="145"/>
      <c r="MGJ10" s="145"/>
      <c r="MGK10" s="145"/>
      <c r="MGL10" s="145"/>
      <c r="MGM10" s="145"/>
      <c r="MGN10" s="145"/>
      <c r="MGO10" s="145"/>
      <c r="MGP10" s="145"/>
      <c r="MGQ10" s="145"/>
      <c r="MGR10" s="145"/>
      <c r="MGS10" s="145"/>
      <c r="MGT10" s="145"/>
      <c r="MGU10" s="145"/>
      <c r="MGV10" s="145"/>
      <c r="MGW10" s="145"/>
      <c r="MGX10" s="145"/>
      <c r="MGY10" s="145"/>
      <c r="MGZ10" s="145"/>
      <c r="MHA10" s="145"/>
      <c r="MHB10" s="145"/>
      <c r="MHC10" s="145"/>
      <c r="MHD10" s="145"/>
      <c r="MHE10" s="145"/>
      <c r="MHF10" s="145"/>
      <c r="MHG10" s="145"/>
      <c r="MHH10" s="145"/>
      <c r="MHI10" s="145"/>
      <c r="MHJ10" s="145"/>
      <c r="MHK10" s="145"/>
      <c r="MHL10" s="145"/>
      <c r="MHM10" s="145"/>
      <c r="MHN10" s="145"/>
      <c r="MHO10" s="145"/>
      <c r="MHP10" s="145"/>
      <c r="MHQ10" s="145"/>
      <c r="MHR10" s="145"/>
      <c r="MHS10" s="145"/>
      <c r="MHT10" s="145"/>
      <c r="MHU10" s="145"/>
      <c r="MHV10" s="145"/>
      <c r="MHW10" s="145"/>
      <c r="MHX10" s="145"/>
      <c r="MHY10" s="145"/>
      <c r="MHZ10" s="145"/>
      <c r="MIA10" s="145"/>
      <c r="MIB10" s="145"/>
      <c r="MIC10" s="145"/>
      <c r="MID10" s="145"/>
      <c r="MIE10" s="145"/>
      <c r="MIF10" s="145"/>
      <c r="MIG10" s="145"/>
      <c r="MIH10" s="145"/>
      <c r="MII10" s="145"/>
      <c r="MIJ10" s="145"/>
      <c r="MIK10" s="145"/>
      <c r="MIL10" s="145"/>
      <c r="MIM10" s="145"/>
      <c r="MIN10" s="145"/>
      <c r="MIO10" s="145"/>
      <c r="MIP10" s="145"/>
      <c r="MIQ10" s="145"/>
      <c r="MIR10" s="145"/>
      <c r="MIS10" s="145"/>
      <c r="MIT10" s="145"/>
      <c r="MIU10" s="145"/>
      <c r="MIV10" s="145"/>
      <c r="MIW10" s="145"/>
      <c r="MIX10" s="145"/>
      <c r="MIY10" s="145"/>
      <c r="MIZ10" s="145"/>
      <c r="MJA10" s="145"/>
      <c r="MJB10" s="145"/>
      <c r="MJC10" s="145"/>
      <c r="MJD10" s="145"/>
      <c r="MJE10" s="145"/>
      <c r="MJF10" s="145"/>
      <c r="MJG10" s="145"/>
      <c r="MJH10" s="145"/>
      <c r="MJI10" s="145"/>
      <c r="MJJ10" s="145"/>
      <c r="MJK10" s="145"/>
      <c r="MJL10" s="145"/>
      <c r="MJM10" s="145"/>
      <c r="MJN10" s="145"/>
      <c r="MJO10" s="145"/>
      <c r="MJP10" s="145"/>
      <c r="MJQ10" s="145"/>
      <c r="MJR10" s="145"/>
      <c r="MJS10" s="145"/>
      <c r="MJT10" s="145"/>
      <c r="MJU10" s="145"/>
      <c r="MJV10" s="145"/>
      <c r="MJW10" s="145"/>
      <c r="MJX10" s="145"/>
      <c r="MJY10" s="145"/>
      <c r="MJZ10" s="145"/>
      <c r="MKA10" s="145"/>
      <c r="MKB10" s="145"/>
      <c r="MKC10" s="145"/>
      <c r="MKD10" s="145"/>
      <c r="MKE10" s="145"/>
      <c r="MKF10" s="145"/>
      <c r="MKG10" s="145"/>
      <c r="MKH10" s="145"/>
      <c r="MKI10" s="145"/>
      <c r="MKJ10" s="145"/>
      <c r="MKK10" s="145"/>
      <c r="MKL10" s="145"/>
      <c r="MKM10" s="145"/>
      <c r="MKN10" s="145"/>
      <c r="MKO10" s="145"/>
      <c r="MKP10" s="145"/>
      <c r="MKQ10" s="145"/>
      <c r="MKR10" s="145"/>
      <c r="MKS10" s="145"/>
      <c r="MKT10" s="145"/>
      <c r="MKU10" s="145"/>
      <c r="MKV10" s="145"/>
      <c r="MKW10" s="145"/>
      <c r="MKX10" s="145"/>
      <c r="MKY10" s="145"/>
      <c r="MKZ10" s="145"/>
      <c r="MLA10" s="145"/>
      <c r="MLB10" s="145"/>
      <c r="MLC10" s="145"/>
      <c r="MLD10" s="145"/>
      <c r="MLE10" s="145"/>
      <c r="MLF10" s="145"/>
      <c r="MLG10" s="145"/>
      <c r="MLH10" s="145"/>
      <c r="MLI10" s="145"/>
      <c r="MLJ10" s="145"/>
      <c r="MLK10" s="145"/>
      <c r="MLL10" s="145"/>
      <c r="MLM10" s="145"/>
      <c r="MLN10" s="145"/>
      <c r="MLO10" s="145"/>
      <c r="MLP10" s="145"/>
      <c r="MLQ10" s="145"/>
      <c r="MLR10" s="145"/>
      <c r="MLS10" s="145"/>
      <c r="MLT10" s="145"/>
      <c r="MLU10" s="145"/>
      <c r="MLV10" s="145"/>
      <c r="MLW10" s="145"/>
      <c r="MLX10" s="145"/>
      <c r="MLY10" s="145"/>
      <c r="MLZ10" s="145"/>
      <c r="MMA10" s="145"/>
      <c r="MMB10" s="145"/>
      <c r="MMC10" s="145"/>
      <c r="MMD10" s="145"/>
      <c r="MME10" s="145"/>
      <c r="MMF10" s="145"/>
      <c r="MMG10" s="145"/>
      <c r="MMH10" s="145"/>
      <c r="MMI10" s="145"/>
      <c r="MMJ10" s="145"/>
      <c r="MMK10" s="145"/>
      <c r="MML10" s="145"/>
      <c r="MMM10" s="145"/>
      <c r="MMN10" s="145"/>
      <c r="MMO10" s="145"/>
      <c r="MMP10" s="145"/>
      <c r="MMQ10" s="145"/>
      <c r="MMR10" s="145"/>
      <c r="MMS10" s="145"/>
      <c r="MMT10" s="145"/>
      <c r="MMU10" s="145"/>
      <c r="MMV10" s="145"/>
      <c r="MMW10" s="145"/>
      <c r="MMX10" s="145"/>
      <c r="MMY10" s="145"/>
      <c r="MMZ10" s="145"/>
      <c r="MNA10" s="145"/>
      <c r="MNB10" s="145"/>
      <c r="MNC10" s="145"/>
      <c r="MND10" s="145"/>
      <c r="MNE10" s="145"/>
      <c r="MNF10" s="145"/>
      <c r="MNG10" s="145"/>
      <c r="MNH10" s="145"/>
      <c r="MNI10" s="145"/>
      <c r="MNJ10" s="145"/>
      <c r="MNK10" s="145"/>
      <c r="MNL10" s="145"/>
      <c r="MNM10" s="145"/>
      <c r="MNN10" s="145"/>
      <c r="MNO10" s="145"/>
      <c r="MNP10" s="145"/>
      <c r="MNQ10" s="145"/>
      <c r="MNR10" s="145"/>
      <c r="MNS10" s="145"/>
      <c r="MNT10" s="145"/>
      <c r="MNU10" s="145"/>
      <c r="MNV10" s="145"/>
      <c r="MNW10" s="145"/>
      <c r="MNX10" s="145"/>
      <c r="MNY10" s="145"/>
      <c r="MNZ10" s="145"/>
      <c r="MOA10" s="145"/>
      <c r="MOB10" s="145"/>
      <c r="MOC10" s="145"/>
      <c r="MOD10" s="145"/>
      <c r="MOE10" s="145"/>
      <c r="MOF10" s="145"/>
      <c r="MOG10" s="145"/>
      <c r="MOH10" s="145"/>
      <c r="MOI10" s="145"/>
      <c r="MOJ10" s="145"/>
      <c r="MOK10" s="145"/>
      <c r="MOL10" s="145"/>
      <c r="MOM10" s="145"/>
      <c r="MON10" s="145"/>
      <c r="MOO10" s="145"/>
      <c r="MOP10" s="145"/>
      <c r="MOQ10" s="145"/>
      <c r="MOR10" s="145"/>
      <c r="MOS10" s="145"/>
      <c r="MOT10" s="145"/>
      <c r="MOU10" s="145"/>
      <c r="MOV10" s="145"/>
      <c r="MOW10" s="145"/>
      <c r="MOX10" s="145"/>
      <c r="MOY10" s="145"/>
      <c r="MOZ10" s="145"/>
      <c r="MPA10" s="145"/>
      <c r="MPB10" s="145"/>
      <c r="MPC10" s="145"/>
      <c r="MPD10" s="145"/>
      <c r="MPE10" s="145"/>
      <c r="MPF10" s="145"/>
      <c r="MPG10" s="145"/>
      <c r="MPH10" s="145"/>
      <c r="MPI10" s="145"/>
      <c r="MPJ10" s="145"/>
      <c r="MPK10" s="145"/>
      <c r="MPL10" s="145"/>
      <c r="MPM10" s="145"/>
      <c r="MPN10" s="145"/>
      <c r="MPO10" s="145"/>
      <c r="MPP10" s="145"/>
      <c r="MPQ10" s="145"/>
      <c r="MPR10" s="145"/>
      <c r="MPS10" s="145"/>
      <c r="MPT10" s="145"/>
      <c r="MPU10" s="145"/>
      <c r="MPV10" s="145"/>
      <c r="MPW10" s="145"/>
      <c r="MPX10" s="145"/>
      <c r="MPY10" s="145"/>
      <c r="MPZ10" s="145"/>
      <c r="MQA10" s="145"/>
      <c r="MQB10" s="145"/>
      <c r="MQC10" s="145"/>
      <c r="MQD10" s="145"/>
      <c r="MQE10" s="145"/>
      <c r="MQF10" s="145"/>
      <c r="MQG10" s="145"/>
      <c r="MQH10" s="145"/>
      <c r="MQI10" s="145"/>
      <c r="MQJ10" s="145"/>
      <c r="MQK10" s="145"/>
      <c r="MQL10" s="145"/>
      <c r="MQM10" s="145"/>
      <c r="MQN10" s="145"/>
      <c r="MQO10" s="145"/>
      <c r="MQP10" s="145"/>
      <c r="MQQ10" s="145"/>
      <c r="MQR10" s="145"/>
      <c r="MQS10" s="145"/>
      <c r="MQT10" s="145"/>
      <c r="MQU10" s="145"/>
      <c r="MQV10" s="145"/>
      <c r="MQW10" s="145"/>
      <c r="MQX10" s="145"/>
      <c r="MQY10" s="145"/>
      <c r="MQZ10" s="145"/>
      <c r="MRA10" s="145"/>
      <c r="MRB10" s="145"/>
      <c r="MRC10" s="145"/>
      <c r="MRD10" s="145"/>
      <c r="MRE10" s="145"/>
      <c r="MRF10" s="145"/>
      <c r="MRG10" s="145"/>
      <c r="MRH10" s="145"/>
      <c r="MRI10" s="145"/>
      <c r="MRJ10" s="145"/>
      <c r="MRK10" s="145"/>
      <c r="MRL10" s="145"/>
      <c r="MRM10" s="145"/>
      <c r="MRN10" s="145"/>
      <c r="MRO10" s="145"/>
      <c r="MRP10" s="145"/>
      <c r="MRQ10" s="145"/>
      <c r="MRR10" s="145"/>
      <c r="MRS10" s="145"/>
      <c r="MRT10" s="145"/>
      <c r="MRU10" s="145"/>
      <c r="MRV10" s="145"/>
      <c r="MRW10" s="145"/>
      <c r="MRX10" s="145"/>
      <c r="MRY10" s="145"/>
      <c r="MRZ10" s="145"/>
      <c r="MSA10" s="145"/>
      <c r="MSB10" s="145"/>
      <c r="MSC10" s="145"/>
      <c r="MSD10" s="145"/>
      <c r="MSE10" s="145"/>
      <c r="MSF10" s="145"/>
      <c r="MSG10" s="145"/>
      <c r="MSH10" s="145"/>
      <c r="MSI10" s="145"/>
      <c r="MSJ10" s="145"/>
      <c r="MSK10" s="145"/>
      <c r="MSL10" s="145"/>
      <c r="MSM10" s="145"/>
      <c r="MSN10" s="145"/>
      <c r="MSO10" s="145"/>
      <c r="MSP10" s="145"/>
      <c r="MSQ10" s="145"/>
      <c r="MSR10" s="145"/>
      <c r="MSS10" s="145"/>
      <c r="MST10" s="145"/>
      <c r="MSU10" s="145"/>
      <c r="MSV10" s="145"/>
      <c r="MSW10" s="145"/>
      <c r="MSX10" s="145"/>
      <c r="MSY10" s="145"/>
      <c r="MSZ10" s="145"/>
      <c r="MTA10" s="145"/>
      <c r="MTB10" s="145"/>
      <c r="MTC10" s="145"/>
      <c r="MTD10" s="145"/>
      <c r="MTE10" s="145"/>
      <c r="MTF10" s="145"/>
      <c r="MTG10" s="145"/>
      <c r="MTH10" s="145"/>
      <c r="MTI10" s="145"/>
      <c r="MTJ10" s="145"/>
      <c r="MTK10" s="145"/>
      <c r="MTL10" s="145"/>
      <c r="MTM10" s="145"/>
      <c r="MTN10" s="145"/>
      <c r="MTO10" s="145"/>
      <c r="MTP10" s="145"/>
      <c r="MTQ10" s="145"/>
      <c r="MTR10" s="145"/>
      <c r="MTS10" s="145"/>
      <c r="MTT10" s="145"/>
      <c r="MTU10" s="145"/>
      <c r="MTV10" s="145"/>
      <c r="MTW10" s="145"/>
      <c r="MTX10" s="145"/>
      <c r="MTY10" s="145"/>
      <c r="MTZ10" s="145"/>
      <c r="MUA10" s="145"/>
      <c r="MUB10" s="145"/>
      <c r="MUC10" s="145"/>
      <c r="MUD10" s="145"/>
      <c r="MUE10" s="145"/>
      <c r="MUF10" s="145"/>
      <c r="MUG10" s="145"/>
      <c r="MUH10" s="145"/>
      <c r="MUI10" s="145"/>
      <c r="MUJ10" s="145"/>
      <c r="MUK10" s="145"/>
      <c r="MUL10" s="145"/>
      <c r="MUM10" s="145"/>
      <c r="MUN10" s="145"/>
      <c r="MUO10" s="145"/>
      <c r="MUP10" s="145"/>
      <c r="MUQ10" s="145"/>
      <c r="MUR10" s="145"/>
      <c r="MUS10" s="145"/>
      <c r="MUT10" s="145"/>
      <c r="MUU10" s="145"/>
      <c r="MUV10" s="145"/>
      <c r="MUW10" s="145"/>
      <c r="MUX10" s="145"/>
      <c r="MUY10" s="145"/>
      <c r="MUZ10" s="145"/>
      <c r="MVA10" s="145"/>
      <c r="MVB10" s="145"/>
      <c r="MVC10" s="145"/>
      <c r="MVD10" s="145"/>
      <c r="MVE10" s="145"/>
      <c r="MVF10" s="145"/>
      <c r="MVG10" s="145"/>
      <c r="MVH10" s="145"/>
      <c r="MVI10" s="145"/>
      <c r="MVJ10" s="145"/>
      <c r="MVK10" s="145"/>
      <c r="MVL10" s="145"/>
      <c r="MVM10" s="145"/>
      <c r="MVN10" s="145"/>
      <c r="MVO10" s="145"/>
      <c r="MVP10" s="145"/>
      <c r="MVQ10" s="145"/>
      <c r="MVR10" s="145"/>
      <c r="MVS10" s="145"/>
      <c r="MVT10" s="145"/>
      <c r="MVU10" s="145"/>
      <c r="MVV10" s="145"/>
      <c r="MVW10" s="145"/>
      <c r="MVX10" s="145"/>
      <c r="MVY10" s="145"/>
      <c r="MVZ10" s="145"/>
      <c r="MWA10" s="145"/>
      <c r="MWB10" s="145"/>
      <c r="MWC10" s="145"/>
      <c r="MWD10" s="145"/>
      <c r="MWE10" s="145"/>
      <c r="MWF10" s="145"/>
      <c r="MWG10" s="145"/>
      <c r="MWH10" s="145"/>
      <c r="MWI10" s="145"/>
      <c r="MWJ10" s="145"/>
      <c r="MWK10" s="145"/>
      <c r="MWL10" s="145"/>
      <c r="MWM10" s="145"/>
      <c r="MWN10" s="145"/>
      <c r="MWO10" s="145"/>
      <c r="MWP10" s="145"/>
      <c r="MWQ10" s="145"/>
      <c r="MWR10" s="145"/>
      <c r="MWS10" s="145"/>
      <c r="MWT10" s="145"/>
      <c r="MWU10" s="145"/>
      <c r="MWV10" s="145"/>
      <c r="MWW10" s="145"/>
      <c r="MWX10" s="145"/>
      <c r="MWY10" s="145"/>
      <c r="MWZ10" s="145"/>
      <c r="MXA10" s="145"/>
      <c r="MXB10" s="145"/>
      <c r="MXC10" s="145"/>
      <c r="MXD10" s="145"/>
      <c r="MXE10" s="145"/>
      <c r="MXF10" s="145"/>
      <c r="MXG10" s="145"/>
      <c r="MXH10" s="145"/>
      <c r="MXI10" s="145"/>
      <c r="MXJ10" s="145"/>
      <c r="MXK10" s="145"/>
      <c r="MXL10" s="145"/>
      <c r="MXM10" s="145"/>
      <c r="MXN10" s="145"/>
      <c r="MXO10" s="145"/>
      <c r="MXP10" s="145"/>
      <c r="MXQ10" s="145"/>
      <c r="MXR10" s="145"/>
      <c r="MXS10" s="145"/>
      <c r="MXT10" s="145"/>
      <c r="MXU10" s="145"/>
      <c r="MXV10" s="145"/>
      <c r="MXW10" s="145"/>
      <c r="MXX10" s="145"/>
      <c r="MXY10" s="145"/>
      <c r="MXZ10" s="145"/>
      <c r="MYA10" s="145"/>
      <c r="MYB10" s="145"/>
      <c r="MYC10" s="145"/>
      <c r="MYD10" s="145"/>
      <c r="MYE10" s="145"/>
      <c r="MYF10" s="145"/>
      <c r="MYG10" s="145"/>
      <c r="MYH10" s="145"/>
      <c r="MYI10" s="145"/>
      <c r="MYJ10" s="145"/>
      <c r="MYK10" s="145"/>
      <c r="MYL10" s="145"/>
      <c r="MYM10" s="145"/>
      <c r="MYN10" s="145"/>
      <c r="MYO10" s="145"/>
      <c r="MYP10" s="145"/>
      <c r="MYQ10" s="145"/>
      <c r="MYR10" s="145"/>
      <c r="MYS10" s="145"/>
      <c r="MYT10" s="145"/>
      <c r="MYU10" s="145"/>
      <c r="MYV10" s="145"/>
      <c r="MYW10" s="145"/>
      <c r="MYX10" s="145"/>
      <c r="MYY10" s="145"/>
      <c r="MYZ10" s="145"/>
      <c r="MZA10" s="145"/>
      <c r="MZB10" s="145"/>
      <c r="MZC10" s="145"/>
      <c r="MZD10" s="145"/>
      <c r="MZE10" s="145"/>
      <c r="MZF10" s="145"/>
      <c r="MZG10" s="145"/>
      <c r="MZH10" s="145"/>
      <c r="MZI10" s="145"/>
      <c r="MZJ10" s="145"/>
      <c r="MZK10" s="145"/>
      <c r="MZL10" s="145"/>
      <c r="MZM10" s="145"/>
      <c r="MZN10" s="145"/>
      <c r="MZO10" s="145"/>
      <c r="MZP10" s="145"/>
      <c r="MZQ10" s="145"/>
      <c r="MZR10" s="145"/>
      <c r="MZS10" s="145"/>
      <c r="MZT10" s="145"/>
      <c r="MZU10" s="145"/>
      <c r="MZV10" s="145"/>
      <c r="MZW10" s="145"/>
      <c r="MZX10" s="145"/>
      <c r="MZY10" s="145"/>
      <c r="MZZ10" s="145"/>
      <c r="NAA10" s="145"/>
      <c r="NAB10" s="145"/>
      <c r="NAC10" s="145"/>
      <c r="NAD10" s="145"/>
      <c r="NAE10" s="145"/>
      <c r="NAF10" s="145"/>
      <c r="NAG10" s="145"/>
      <c r="NAH10" s="145"/>
      <c r="NAI10" s="145"/>
      <c r="NAJ10" s="145"/>
      <c r="NAK10" s="145"/>
      <c r="NAL10" s="145"/>
      <c r="NAM10" s="145"/>
      <c r="NAN10" s="145"/>
      <c r="NAO10" s="145"/>
      <c r="NAP10" s="145"/>
      <c r="NAQ10" s="145"/>
      <c r="NAR10" s="145"/>
      <c r="NAS10" s="145"/>
      <c r="NAT10" s="145"/>
      <c r="NAU10" s="145"/>
      <c r="NAV10" s="145"/>
      <c r="NAW10" s="145"/>
      <c r="NAX10" s="145"/>
      <c r="NAY10" s="145"/>
      <c r="NAZ10" s="145"/>
      <c r="NBA10" s="145"/>
      <c r="NBB10" s="145"/>
      <c r="NBC10" s="145"/>
      <c r="NBD10" s="145"/>
      <c r="NBE10" s="145"/>
      <c r="NBF10" s="145"/>
      <c r="NBG10" s="145"/>
      <c r="NBH10" s="145"/>
      <c r="NBI10" s="145"/>
      <c r="NBJ10" s="145"/>
      <c r="NBK10" s="145"/>
      <c r="NBL10" s="145"/>
      <c r="NBM10" s="145"/>
      <c r="NBN10" s="145"/>
      <c r="NBO10" s="145"/>
      <c r="NBP10" s="145"/>
      <c r="NBQ10" s="145"/>
      <c r="NBR10" s="145"/>
      <c r="NBS10" s="145"/>
      <c r="NBT10" s="145"/>
      <c r="NBU10" s="145"/>
      <c r="NBV10" s="145"/>
      <c r="NBW10" s="145"/>
      <c r="NBX10" s="145"/>
      <c r="NBY10" s="145"/>
      <c r="NBZ10" s="145"/>
      <c r="NCA10" s="145"/>
      <c r="NCB10" s="145"/>
      <c r="NCC10" s="145"/>
      <c r="NCD10" s="145"/>
      <c r="NCE10" s="145"/>
      <c r="NCF10" s="145"/>
      <c r="NCG10" s="145"/>
      <c r="NCH10" s="145"/>
      <c r="NCI10" s="145"/>
      <c r="NCJ10" s="145"/>
      <c r="NCK10" s="145"/>
      <c r="NCL10" s="145"/>
      <c r="NCM10" s="145"/>
      <c r="NCN10" s="145"/>
      <c r="NCO10" s="145"/>
      <c r="NCP10" s="145"/>
      <c r="NCQ10" s="145"/>
      <c r="NCR10" s="145"/>
      <c r="NCS10" s="145"/>
      <c r="NCT10" s="145"/>
      <c r="NCU10" s="145"/>
      <c r="NCV10" s="145"/>
      <c r="NCW10" s="145"/>
      <c r="NCX10" s="145"/>
      <c r="NCY10" s="145"/>
      <c r="NCZ10" s="145"/>
      <c r="NDA10" s="145"/>
      <c r="NDB10" s="145"/>
      <c r="NDC10" s="145"/>
      <c r="NDD10" s="145"/>
      <c r="NDE10" s="145"/>
      <c r="NDF10" s="145"/>
      <c r="NDG10" s="145"/>
      <c r="NDH10" s="145"/>
      <c r="NDI10" s="145"/>
      <c r="NDJ10" s="145"/>
      <c r="NDK10" s="145"/>
      <c r="NDL10" s="145"/>
      <c r="NDM10" s="145"/>
      <c r="NDN10" s="145"/>
      <c r="NDO10" s="145"/>
      <c r="NDP10" s="145"/>
      <c r="NDQ10" s="145"/>
      <c r="NDR10" s="145"/>
      <c r="NDS10" s="145"/>
      <c r="NDT10" s="145"/>
      <c r="NDU10" s="145"/>
      <c r="NDV10" s="145"/>
      <c r="NDW10" s="145"/>
      <c r="NDX10" s="145"/>
      <c r="NDY10" s="145"/>
      <c r="NDZ10" s="145"/>
      <c r="NEA10" s="145"/>
      <c r="NEB10" s="145"/>
      <c r="NEC10" s="145"/>
      <c r="NED10" s="145"/>
      <c r="NEE10" s="145"/>
      <c r="NEF10" s="145"/>
      <c r="NEG10" s="145"/>
      <c r="NEH10" s="145"/>
      <c r="NEI10" s="145"/>
      <c r="NEJ10" s="145"/>
      <c r="NEK10" s="145"/>
      <c r="NEL10" s="145"/>
      <c r="NEM10" s="145"/>
      <c r="NEN10" s="145"/>
      <c r="NEO10" s="145"/>
      <c r="NEP10" s="145"/>
      <c r="NEQ10" s="145"/>
      <c r="NER10" s="145"/>
      <c r="NES10" s="145"/>
      <c r="NET10" s="145"/>
      <c r="NEU10" s="145"/>
      <c r="NEV10" s="145"/>
      <c r="NEW10" s="145"/>
      <c r="NEX10" s="145"/>
      <c r="NEY10" s="145"/>
      <c r="NEZ10" s="145"/>
      <c r="NFA10" s="145"/>
      <c r="NFB10" s="145"/>
      <c r="NFC10" s="145"/>
      <c r="NFD10" s="145"/>
      <c r="NFE10" s="145"/>
      <c r="NFF10" s="145"/>
      <c r="NFG10" s="145"/>
      <c r="NFH10" s="145"/>
      <c r="NFI10" s="145"/>
      <c r="NFJ10" s="145"/>
      <c r="NFK10" s="145"/>
      <c r="NFL10" s="145"/>
      <c r="NFM10" s="145"/>
      <c r="NFN10" s="145"/>
      <c r="NFO10" s="145"/>
      <c r="NFP10" s="145"/>
      <c r="NFQ10" s="145"/>
      <c r="NFR10" s="145"/>
      <c r="NFS10" s="145"/>
      <c r="NFT10" s="145"/>
      <c r="NFU10" s="145"/>
      <c r="NFV10" s="145"/>
      <c r="NFW10" s="145"/>
      <c r="NFX10" s="145"/>
      <c r="NFY10" s="145"/>
      <c r="NFZ10" s="145"/>
      <c r="NGA10" s="145"/>
      <c r="NGB10" s="145"/>
      <c r="NGC10" s="145"/>
      <c r="NGD10" s="145"/>
      <c r="NGE10" s="145"/>
      <c r="NGF10" s="145"/>
      <c r="NGG10" s="145"/>
      <c r="NGH10" s="145"/>
      <c r="NGI10" s="145"/>
      <c r="NGJ10" s="145"/>
      <c r="NGK10" s="145"/>
      <c r="NGL10" s="145"/>
      <c r="NGM10" s="145"/>
      <c r="NGN10" s="145"/>
      <c r="NGO10" s="145"/>
      <c r="NGP10" s="145"/>
      <c r="NGQ10" s="145"/>
      <c r="NGR10" s="145"/>
      <c r="NGS10" s="145"/>
      <c r="NGT10" s="145"/>
      <c r="NGU10" s="145"/>
      <c r="NGV10" s="145"/>
      <c r="NGW10" s="145"/>
      <c r="NGX10" s="145"/>
      <c r="NGY10" s="145"/>
      <c r="NGZ10" s="145"/>
      <c r="NHA10" s="145"/>
      <c r="NHB10" s="145"/>
      <c r="NHC10" s="145"/>
      <c r="NHD10" s="145"/>
      <c r="NHE10" s="145"/>
      <c r="NHF10" s="145"/>
      <c r="NHG10" s="145"/>
      <c r="NHH10" s="145"/>
      <c r="NHI10" s="145"/>
      <c r="NHJ10" s="145"/>
      <c r="NHK10" s="145"/>
      <c r="NHL10" s="145"/>
      <c r="NHM10" s="145"/>
      <c r="NHN10" s="145"/>
      <c r="NHO10" s="145"/>
      <c r="NHP10" s="145"/>
      <c r="NHQ10" s="145"/>
      <c r="NHR10" s="145"/>
      <c r="NHS10" s="145"/>
      <c r="NHT10" s="145"/>
      <c r="NHU10" s="145"/>
      <c r="NHV10" s="145"/>
      <c r="NHW10" s="145"/>
      <c r="NHX10" s="145"/>
      <c r="NHY10" s="145"/>
      <c r="NHZ10" s="145"/>
      <c r="NIA10" s="145"/>
      <c r="NIB10" s="145"/>
      <c r="NIC10" s="145"/>
      <c r="NID10" s="145"/>
      <c r="NIE10" s="145"/>
      <c r="NIF10" s="145"/>
      <c r="NIG10" s="145"/>
      <c r="NIH10" s="145"/>
      <c r="NII10" s="145"/>
      <c r="NIJ10" s="145"/>
      <c r="NIK10" s="145"/>
      <c r="NIL10" s="145"/>
      <c r="NIM10" s="145"/>
      <c r="NIN10" s="145"/>
      <c r="NIO10" s="145"/>
      <c r="NIP10" s="145"/>
      <c r="NIQ10" s="145"/>
      <c r="NIR10" s="145"/>
      <c r="NIS10" s="145"/>
      <c r="NIT10" s="145"/>
      <c r="NIU10" s="145"/>
      <c r="NIV10" s="145"/>
      <c r="NIW10" s="145"/>
      <c r="NIX10" s="145"/>
      <c r="NIY10" s="145"/>
      <c r="NIZ10" s="145"/>
      <c r="NJA10" s="145"/>
      <c r="NJB10" s="145"/>
      <c r="NJC10" s="145"/>
      <c r="NJD10" s="145"/>
      <c r="NJE10" s="145"/>
      <c r="NJF10" s="145"/>
      <c r="NJG10" s="145"/>
      <c r="NJH10" s="145"/>
      <c r="NJI10" s="145"/>
      <c r="NJJ10" s="145"/>
      <c r="NJK10" s="145"/>
      <c r="NJL10" s="145"/>
      <c r="NJM10" s="145"/>
      <c r="NJN10" s="145"/>
      <c r="NJO10" s="145"/>
      <c r="NJP10" s="145"/>
      <c r="NJQ10" s="145"/>
      <c r="NJR10" s="145"/>
      <c r="NJS10" s="145"/>
      <c r="NJT10" s="145"/>
      <c r="NJU10" s="145"/>
      <c r="NJV10" s="145"/>
      <c r="NJW10" s="145"/>
      <c r="NJX10" s="145"/>
      <c r="NJY10" s="145"/>
      <c r="NJZ10" s="145"/>
      <c r="NKA10" s="145"/>
      <c r="NKB10" s="145"/>
      <c r="NKC10" s="145"/>
      <c r="NKD10" s="145"/>
      <c r="NKE10" s="145"/>
      <c r="NKF10" s="145"/>
      <c r="NKG10" s="145"/>
      <c r="NKH10" s="145"/>
      <c r="NKI10" s="145"/>
      <c r="NKJ10" s="145"/>
      <c r="NKK10" s="145"/>
      <c r="NKL10" s="145"/>
      <c r="NKM10" s="145"/>
      <c r="NKN10" s="145"/>
      <c r="NKO10" s="145"/>
      <c r="NKP10" s="145"/>
      <c r="NKQ10" s="145"/>
      <c r="NKR10" s="145"/>
      <c r="NKS10" s="145"/>
      <c r="NKT10" s="145"/>
      <c r="NKU10" s="145"/>
      <c r="NKV10" s="145"/>
      <c r="NKW10" s="145"/>
      <c r="NKX10" s="145"/>
      <c r="NKY10" s="145"/>
      <c r="NKZ10" s="145"/>
      <c r="NLA10" s="145"/>
      <c r="NLB10" s="145"/>
      <c r="NLC10" s="145"/>
      <c r="NLD10" s="145"/>
      <c r="NLE10" s="145"/>
      <c r="NLF10" s="145"/>
      <c r="NLG10" s="145"/>
      <c r="NLH10" s="145"/>
      <c r="NLI10" s="145"/>
      <c r="NLJ10" s="145"/>
      <c r="NLK10" s="145"/>
      <c r="NLL10" s="145"/>
      <c r="NLM10" s="145"/>
      <c r="NLN10" s="145"/>
      <c r="NLO10" s="145"/>
      <c r="NLP10" s="145"/>
      <c r="NLQ10" s="145"/>
      <c r="NLR10" s="145"/>
      <c r="NLS10" s="145"/>
      <c r="NLT10" s="145"/>
      <c r="NLU10" s="145"/>
      <c r="NLV10" s="145"/>
      <c r="NLW10" s="145"/>
      <c r="NLX10" s="145"/>
      <c r="NLY10" s="145"/>
      <c r="NLZ10" s="145"/>
      <c r="NMA10" s="145"/>
      <c r="NMB10" s="145"/>
      <c r="NMC10" s="145"/>
      <c r="NMD10" s="145"/>
      <c r="NME10" s="145"/>
      <c r="NMF10" s="145"/>
      <c r="NMG10" s="145"/>
      <c r="NMH10" s="145"/>
      <c r="NMI10" s="145"/>
      <c r="NMJ10" s="145"/>
      <c r="NMK10" s="145"/>
      <c r="NML10" s="145"/>
      <c r="NMM10" s="145"/>
      <c r="NMN10" s="145"/>
      <c r="NMO10" s="145"/>
      <c r="NMP10" s="145"/>
      <c r="NMQ10" s="145"/>
      <c r="NMR10" s="145"/>
      <c r="NMS10" s="145"/>
      <c r="NMT10" s="145"/>
      <c r="NMU10" s="145"/>
      <c r="NMV10" s="145"/>
      <c r="NMW10" s="145"/>
      <c r="NMX10" s="145"/>
      <c r="NMY10" s="145"/>
      <c r="NMZ10" s="145"/>
      <c r="NNA10" s="145"/>
      <c r="NNB10" s="145"/>
      <c r="NNC10" s="145"/>
      <c r="NND10" s="145"/>
      <c r="NNE10" s="145"/>
      <c r="NNF10" s="145"/>
      <c r="NNG10" s="145"/>
      <c r="NNH10" s="145"/>
      <c r="NNI10" s="145"/>
      <c r="NNJ10" s="145"/>
      <c r="NNK10" s="145"/>
      <c r="NNL10" s="145"/>
      <c r="NNM10" s="145"/>
      <c r="NNN10" s="145"/>
      <c r="NNO10" s="145"/>
      <c r="NNP10" s="145"/>
      <c r="NNQ10" s="145"/>
      <c r="NNR10" s="145"/>
      <c r="NNS10" s="145"/>
      <c r="NNT10" s="145"/>
      <c r="NNU10" s="145"/>
      <c r="NNV10" s="145"/>
      <c r="NNW10" s="145"/>
      <c r="NNX10" s="145"/>
      <c r="NNY10" s="145"/>
      <c r="NNZ10" s="145"/>
      <c r="NOA10" s="145"/>
      <c r="NOB10" s="145"/>
      <c r="NOC10" s="145"/>
      <c r="NOD10" s="145"/>
      <c r="NOE10" s="145"/>
      <c r="NOF10" s="145"/>
      <c r="NOG10" s="145"/>
      <c r="NOH10" s="145"/>
      <c r="NOI10" s="145"/>
      <c r="NOJ10" s="145"/>
      <c r="NOK10" s="145"/>
      <c r="NOL10" s="145"/>
      <c r="NOM10" s="145"/>
      <c r="NON10" s="145"/>
      <c r="NOO10" s="145"/>
      <c r="NOP10" s="145"/>
      <c r="NOQ10" s="145"/>
      <c r="NOR10" s="145"/>
      <c r="NOS10" s="145"/>
      <c r="NOT10" s="145"/>
      <c r="NOU10" s="145"/>
      <c r="NOV10" s="145"/>
      <c r="NOW10" s="145"/>
      <c r="NOX10" s="145"/>
      <c r="NOY10" s="145"/>
      <c r="NOZ10" s="145"/>
      <c r="NPA10" s="145"/>
      <c r="NPB10" s="145"/>
      <c r="NPC10" s="145"/>
      <c r="NPD10" s="145"/>
      <c r="NPE10" s="145"/>
      <c r="NPF10" s="145"/>
      <c r="NPG10" s="145"/>
      <c r="NPH10" s="145"/>
      <c r="NPI10" s="145"/>
      <c r="NPJ10" s="145"/>
      <c r="NPK10" s="145"/>
      <c r="NPL10" s="145"/>
      <c r="NPM10" s="145"/>
      <c r="NPN10" s="145"/>
      <c r="NPO10" s="145"/>
      <c r="NPP10" s="145"/>
      <c r="NPQ10" s="145"/>
      <c r="NPR10" s="145"/>
      <c r="NPS10" s="145"/>
      <c r="NPT10" s="145"/>
      <c r="NPU10" s="145"/>
      <c r="NPV10" s="145"/>
      <c r="NPW10" s="145"/>
      <c r="NPX10" s="145"/>
      <c r="NPY10" s="145"/>
      <c r="NPZ10" s="145"/>
      <c r="NQA10" s="145"/>
      <c r="NQB10" s="145"/>
      <c r="NQC10" s="145"/>
      <c r="NQD10" s="145"/>
      <c r="NQE10" s="145"/>
      <c r="NQF10" s="145"/>
      <c r="NQG10" s="145"/>
      <c r="NQH10" s="145"/>
      <c r="NQI10" s="145"/>
      <c r="NQJ10" s="145"/>
      <c r="NQK10" s="145"/>
      <c r="NQL10" s="145"/>
      <c r="NQM10" s="145"/>
      <c r="NQN10" s="145"/>
      <c r="NQO10" s="145"/>
      <c r="NQP10" s="145"/>
      <c r="NQQ10" s="145"/>
      <c r="NQR10" s="145"/>
      <c r="NQS10" s="145"/>
      <c r="NQT10" s="145"/>
      <c r="NQU10" s="145"/>
      <c r="NQV10" s="145"/>
      <c r="NQW10" s="145"/>
      <c r="NQX10" s="145"/>
      <c r="NQY10" s="145"/>
      <c r="NQZ10" s="145"/>
      <c r="NRA10" s="145"/>
      <c r="NRB10" s="145"/>
      <c r="NRC10" s="145"/>
      <c r="NRD10" s="145"/>
      <c r="NRE10" s="145"/>
      <c r="NRF10" s="145"/>
      <c r="NRG10" s="145"/>
      <c r="NRH10" s="145"/>
      <c r="NRI10" s="145"/>
      <c r="NRJ10" s="145"/>
      <c r="NRK10" s="145"/>
      <c r="NRL10" s="145"/>
      <c r="NRM10" s="145"/>
      <c r="NRN10" s="145"/>
      <c r="NRO10" s="145"/>
      <c r="NRP10" s="145"/>
      <c r="NRQ10" s="145"/>
      <c r="NRR10" s="145"/>
      <c r="NRS10" s="145"/>
      <c r="NRT10" s="145"/>
      <c r="NRU10" s="145"/>
      <c r="NRV10" s="145"/>
      <c r="NRW10" s="145"/>
      <c r="NRX10" s="145"/>
      <c r="NRY10" s="145"/>
      <c r="NRZ10" s="145"/>
      <c r="NSA10" s="145"/>
      <c r="NSB10" s="145"/>
      <c r="NSC10" s="145"/>
      <c r="NSD10" s="145"/>
      <c r="NSE10" s="145"/>
      <c r="NSF10" s="145"/>
      <c r="NSG10" s="145"/>
      <c r="NSH10" s="145"/>
      <c r="NSI10" s="145"/>
      <c r="NSJ10" s="145"/>
      <c r="NSK10" s="145"/>
      <c r="NSL10" s="145"/>
      <c r="NSM10" s="145"/>
      <c r="NSN10" s="145"/>
      <c r="NSO10" s="145"/>
      <c r="NSP10" s="145"/>
      <c r="NSQ10" s="145"/>
      <c r="NSR10" s="145"/>
      <c r="NSS10" s="145"/>
      <c r="NST10" s="145"/>
      <c r="NSU10" s="145"/>
      <c r="NSV10" s="145"/>
      <c r="NSW10" s="145"/>
      <c r="NSX10" s="145"/>
      <c r="NSY10" s="145"/>
      <c r="NSZ10" s="145"/>
      <c r="NTA10" s="145"/>
      <c r="NTB10" s="145"/>
      <c r="NTC10" s="145"/>
      <c r="NTD10" s="145"/>
      <c r="NTE10" s="145"/>
      <c r="NTF10" s="145"/>
      <c r="NTG10" s="145"/>
      <c r="NTH10" s="145"/>
      <c r="NTI10" s="145"/>
      <c r="NTJ10" s="145"/>
      <c r="NTK10" s="145"/>
      <c r="NTL10" s="145"/>
      <c r="NTM10" s="145"/>
      <c r="NTN10" s="145"/>
      <c r="NTO10" s="145"/>
      <c r="NTP10" s="145"/>
      <c r="NTQ10" s="145"/>
      <c r="NTR10" s="145"/>
      <c r="NTS10" s="145"/>
      <c r="NTT10" s="145"/>
      <c r="NTU10" s="145"/>
      <c r="NTV10" s="145"/>
      <c r="NTW10" s="145"/>
      <c r="NTX10" s="145"/>
      <c r="NTY10" s="145"/>
      <c r="NTZ10" s="145"/>
      <c r="NUA10" s="145"/>
      <c r="NUB10" s="145"/>
      <c r="NUC10" s="145"/>
      <c r="NUD10" s="145"/>
      <c r="NUE10" s="145"/>
      <c r="NUF10" s="145"/>
      <c r="NUG10" s="145"/>
      <c r="NUH10" s="145"/>
      <c r="NUI10" s="145"/>
      <c r="NUJ10" s="145"/>
      <c r="NUK10" s="145"/>
      <c r="NUL10" s="145"/>
      <c r="NUM10" s="145"/>
      <c r="NUN10" s="145"/>
      <c r="NUO10" s="145"/>
      <c r="NUP10" s="145"/>
      <c r="NUQ10" s="145"/>
      <c r="NUR10" s="145"/>
      <c r="NUS10" s="145"/>
      <c r="NUT10" s="145"/>
      <c r="NUU10" s="145"/>
      <c r="NUV10" s="145"/>
      <c r="NUW10" s="145"/>
      <c r="NUX10" s="145"/>
      <c r="NUY10" s="145"/>
      <c r="NUZ10" s="145"/>
      <c r="NVA10" s="145"/>
      <c r="NVB10" s="145"/>
      <c r="NVC10" s="145"/>
      <c r="NVD10" s="145"/>
      <c r="NVE10" s="145"/>
      <c r="NVF10" s="145"/>
      <c r="NVG10" s="145"/>
      <c r="NVH10" s="145"/>
      <c r="NVI10" s="145"/>
      <c r="NVJ10" s="145"/>
      <c r="NVK10" s="145"/>
      <c r="NVL10" s="145"/>
      <c r="NVM10" s="145"/>
      <c r="NVN10" s="145"/>
      <c r="NVO10" s="145"/>
      <c r="NVP10" s="145"/>
      <c r="NVQ10" s="145"/>
      <c r="NVR10" s="145"/>
      <c r="NVS10" s="145"/>
      <c r="NVT10" s="145"/>
      <c r="NVU10" s="145"/>
      <c r="NVV10" s="145"/>
      <c r="NVW10" s="145"/>
      <c r="NVX10" s="145"/>
      <c r="NVY10" s="145"/>
      <c r="NVZ10" s="145"/>
      <c r="NWA10" s="145"/>
      <c r="NWB10" s="145"/>
      <c r="NWC10" s="145"/>
      <c r="NWD10" s="145"/>
      <c r="NWE10" s="145"/>
      <c r="NWF10" s="145"/>
      <c r="NWG10" s="145"/>
      <c r="NWH10" s="145"/>
      <c r="NWI10" s="145"/>
      <c r="NWJ10" s="145"/>
      <c r="NWK10" s="145"/>
      <c r="NWL10" s="145"/>
      <c r="NWM10" s="145"/>
      <c r="NWN10" s="145"/>
      <c r="NWO10" s="145"/>
      <c r="NWP10" s="145"/>
      <c r="NWQ10" s="145"/>
      <c r="NWR10" s="145"/>
      <c r="NWS10" s="145"/>
      <c r="NWT10" s="145"/>
      <c r="NWU10" s="145"/>
      <c r="NWV10" s="145"/>
      <c r="NWW10" s="145"/>
      <c r="NWX10" s="145"/>
      <c r="NWY10" s="145"/>
      <c r="NWZ10" s="145"/>
      <c r="NXA10" s="145"/>
      <c r="NXB10" s="145"/>
      <c r="NXC10" s="145"/>
      <c r="NXD10" s="145"/>
      <c r="NXE10" s="145"/>
      <c r="NXF10" s="145"/>
      <c r="NXG10" s="145"/>
      <c r="NXH10" s="145"/>
      <c r="NXI10" s="145"/>
      <c r="NXJ10" s="145"/>
      <c r="NXK10" s="145"/>
      <c r="NXL10" s="145"/>
      <c r="NXM10" s="145"/>
      <c r="NXN10" s="145"/>
      <c r="NXO10" s="145"/>
      <c r="NXP10" s="145"/>
      <c r="NXQ10" s="145"/>
      <c r="NXR10" s="145"/>
      <c r="NXS10" s="145"/>
      <c r="NXT10" s="145"/>
      <c r="NXU10" s="145"/>
      <c r="NXV10" s="145"/>
      <c r="NXW10" s="145"/>
      <c r="NXX10" s="145"/>
      <c r="NXY10" s="145"/>
      <c r="NXZ10" s="145"/>
      <c r="NYA10" s="145"/>
      <c r="NYB10" s="145"/>
      <c r="NYC10" s="145"/>
      <c r="NYD10" s="145"/>
      <c r="NYE10" s="145"/>
      <c r="NYF10" s="145"/>
      <c r="NYG10" s="145"/>
      <c r="NYH10" s="145"/>
      <c r="NYI10" s="145"/>
      <c r="NYJ10" s="145"/>
      <c r="NYK10" s="145"/>
      <c r="NYL10" s="145"/>
      <c r="NYM10" s="145"/>
      <c r="NYN10" s="145"/>
      <c r="NYO10" s="145"/>
      <c r="NYP10" s="145"/>
      <c r="NYQ10" s="145"/>
      <c r="NYR10" s="145"/>
      <c r="NYS10" s="145"/>
      <c r="NYT10" s="145"/>
      <c r="NYU10" s="145"/>
      <c r="NYV10" s="145"/>
      <c r="NYW10" s="145"/>
      <c r="NYX10" s="145"/>
      <c r="NYY10" s="145"/>
      <c r="NYZ10" s="145"/>
      <c r="NZA10" s="145"/>
      <c r="NZB10" s="145"/>
      <c r="NZC10" s="145"/>
      <c r="NZD10" s="145"/>
      <c r="NZE10" s="145"/>
      <c r="NZF10" s="145"/>
      <c r="NZG10" s="145"/>
      <c r="NZH10" s="145"/>
      <c r="NZI10" s="145"/>
      <c r="NZJ10" s="145"/>
      <c r="NZK10" s="145"/>
      <c r="NZL10" s="145"/>
      <c r="NZM10" s="145"/>
      <c r="NZN10" s="145"/>
      <c r="NZO10" s="145"/>
      <c r="NZP10" s="145"/>
      <c r="NZQ10" s="145"/>
      <c r="NZR10" s="145"/>
      <c r="NZS10" s="145"/>
      <c r="NZT10" s="145"/>
      <c r="NZU10" s="145"/>
      <c r="NZV10" s="145"/>
      <c r="NZW10" s="145"/>
      <c r="NZX10" s="145"/>
      <c r="NZY10" s="145"/>
      <c r="NZZ10" s="145"/>
      <c r="OAA10" s="145"/>
      <c r="OAB10" s="145"/>
      <c r="OAC10" s="145"/>
      <c r="OAD10" s="145"/>
      <c r="OAE10" s="145"/>
      <c r="OAF10" s="145"/>
      <c r="OAG10" s="145"/>
      <c r="OAH10" s="145"/>
      <c r="OAI10" s="145"/>
      <c r="OAJ10" s="145"/>
      <c r="OAK10" s="145"/>
      <c r="OAL10" s="145"/>
      <c r="OAM10" s="145"/>
      <c r="OAN10" s="145"/>
      <c r="OAO10" s="145"/>
      <c r="OAP10" s="145"/>
      <c r="OAQ10" s="145"/>
      <c r="OAR10" s="145"/>
      <c r="OAS10" s="145"/>
      <c r="OAT10" s="145"/>
      <c r="OAU10" s="145"/>
      <c r="OAV10" s="145"/>
      <c r="OAW10" s="145"/>
      <c r="OAX10" s="145"/>
      <c r="OAY10" s="145"/>
      <c r="OAZ10" s="145"/>
      <c r="OBA10" s="145"/>
      <c r="OBB10" s="145"/>
      <c r="OBC10" s="145"/>
      <c r="OBD10" s="145"/>
      <c r="OBE10" s="145"/>
      <c r="OBF10" s="145"/>
      <c r="OBG10" s="145"/>
      <c r="OBH10" s="145"/>
      <c r="OBI10" s="145"/>
      <c r="OBJ10" s="145"/>
      <c r="OBK10" s="145"/>
      <c r="OBL10" s="145"/>
      <c r="OBM10" s="145"/>
      <c r="OBN10" s="145"/>
      <c r="OBO10" s="145"/>
      <c r="OBP10" s="145"/>
      <c r="OBQ10" s="145"/>
      <c r="OBR10" s="145"/>
      <c r="OBS10" s="145"/>
      <c r="OBT10" s="145"/>
      <c r="OBU10" s="145"/>
      <c r="OBV10" s="145"/>
      <c r="OBW10" s="145"/>
      <c r="OBX10" s="145"/>
      <c r="OBY10" s="145"/>
      <c r="OBZ10" s="145"/>
      <c r="OCA10" s="145"/>
      <c r="OCB10" s="145"/>
      <c r="OCC10" s="145"/>
      <c r="OCD10" s="145"/>
      <c r="OCE10" s="145"/>
      <c r="OCF10" s="145"/>
      <c r="OCG10" s="145"/>
      <c r="OCH10" s="145"/>
      <c r="OCI10" s="145"/>
      <c r="OCJ10" s="145"/>
      <c r="OCK10" s="145"/>
      <c r="OCL10" s="145"/>
      <c r="OCM10" s="145"/>
      <c r="OCN10" s="145"/>
      <c r="OCO10" s="145"/>
      <c r="OCP10" s="145"/>
      <c r="OCQ10" s="145"/>
      <c r="OCR10" s="145"/>
      <c r="OCS10" s="145"/>
      <c r="OCT10" s="145"/>
      <c r="OCU10" s="145"/>
      <c r="OCV10" s="145"/>
      <c r="OCW10" s="145"/>
      <c r="OCX10" s="145"/>
      <c r="OCY10" s="145"/>
      <c r="OCZ10" s="145"/>
      <c r="ODA10" s="145"/>
      <c r="ODB10" s="145"/>
      <c r="ODC10" s="145"/>
      <c r="ODD10" s="145"/>
      <c r="ODE10" s="145"/>
      <c r="ODF10" s="145"/>
      <c r="ODG10" s="145"/>
      <c r="ODH10" s="145"/>
      <c r="ODI10" s="145"/>
      <c r="ODJ10" s="145"/>
      <c r="ODK10" s="145"/>
      <c r="ODL10" s="145"/>
      <c r="ODM10" s="145"/>
      <c r="ODN10" s="145"/>
      <c r="ODO10" s="145"/>
      <c r="ODP10" s="145"/>
      <c r="ODQ10" s="145"/>
      <c r="ODR10" s="145"/>
      <c r="ODS10" s="145"/>
      <c r="ODT10" s="145"/>
      <c r="ODU10" s="145"/>
      <c r="ODV10" s="145"/>
      <c r="ODW10" s="145"/>
      <c r="ODX10" s="145"/>
      <c r="ODY10" s="145"/>
      <c r="ODZ10" s="145"/>
      <c r="OEA10" s="145"/>
      <c r="OEB10" s="145"/>
      <c r="OEC10" s="145"/>
      <c r="OED10" s="145"/>
      <c r="OEE10" s="145"/>
      <c r="OEF10" s="145"/>
      <c r="OEG10" s="145"/>
      <c r="OEH10" s="145"/>
      <c r="OEI10" s="145"/>
      <c r="OEJ10" s="145"/>
      <c r="OEK10" s="145"/>
      <c r="OEL10" s="145"/>
      <c r="OEM10" s="145"/>
      <c r="OEN10" s="145"/>
      <c r="OEO10" s="145"/>
      <c r="OEP10" s="145"/>
      <c r="OEQ10" s="145"/>
      <c r="OER10" s="145"/>
      <c r="OES10" s="145"/>
      <c r="OET10" s="145"/>
      <c r="OEU10" s="145"/>
      <c r="OEV10" s="145"/>
      <c r="OEW10" s="145"/>
      <c r="OEX10" s="145"/>
      <c r="OEY10" s="145"/>
      <c r="OEZ10" s="145"/>
      <c r="OFA10" s="145"/>
      <c r="OFB10" s="145"/>
      <c r="OFC10" s="145"/>
      <c r="OFD10" s="145"/>
      <c r="OFE10" s="145"/>
      <c r="OFF10" s="145"/>
      <c r="OFG10" s="145"/>
      <c r="OFH10" s="145"/>
      <c r="OFI10" s="145"/>
      <c r="OFJ10" s="145"/>
      <c r="OFK10" s="145"/>
      <c r="OFL10" s="145"/>
      <c r="OFM10" s="145"/>
      <c r="OFN10" s="145"/>
      <c r="OFO10" s="145"/>
      <c r="OFP10" s="145"/>
      <c r="OFQ10" s="145"/>
      <c r="OFR10" s="145"/>
      <c r="OFS10" s="145"/>
      <c r="OFT10" s="145"/>
      <c r="OFU10" s="145"/>
      <c r="OFV10" s="145"/>
      <c r="OFW10" s="145"/>
      <c r="OFX10" s="145"/>
      <c r="OFY10" s="145"/>
      <c r="OFZ10" s="145"/>
      <c r="OGA10" s="145"/>
      <c r="OGB10" s="145"/>
      <c r="OGC10" s="145"/>
      <c r="OGD10" s="145"/>
      <c r="OGE10" s="145"/>
      <c r="OGF10" s="145"/>
      <c r="OGG10" s="145"/>
      <c r="OGH10" s="145"/>
      <c r="OGI10" s="145"/>
      <c r="OGJ10" s="145"/>
      <c r="OGK10" s="145"/>
      <c r="OGL10" s="145"/>
      <c r="OGM10" s="145"/>
      <c r="OGN10" s="145"/>
      <c r="OGO10" s="145"/>
      <c r="OGP10" s="145"/>
      <c r="OGQ10" s="145"/>
      <c r="OGR10" s="145"/>
      <c r="OGS10" s="145"/>
      <c r="OGT10" s="145"/>
      <c r="OGU10" s="145"/>
      <c r="OGV10" s="145"/>
      <c r="OGW10" s="145"/>
      <c r="OGX10" s="145"/>
      <c r="OGY10" s="145"/>
      <c r="OGZ10" s="145"/>
      <c r="OHA10" s="145"/>
      <c r="OHB10" s="145"/>
      <c r="OHC10" s="145"/>
      <c r="OHD10" s="145"/>
      <c r="OHE10" s="145"/>
      <c r="OHF10" s="145"/>
      <c r="OHG10" s="145"/>
      <c r="OHH10" s="145"/>
      <c r="OHI10" s="145"/>
      <c r="OHJ10" s="145"/>
      <c r="OHK10" s="145"/>
      <c r="OHL10" s="145"/>
      <c r="OHM10" s="145"/>
      <c r="OHN10" s="145"/>
      <c r="OHO10" s="145"/>
      <c r="OHP10" s="145"/>
      <c r="OHQ10" s="145"/>
      <c r="OHR10" s="145"/>
      <c r="OHS10" s="145"/>
      <c r="OHT10" s="145"/>
      <c r="OHU10" s="145"/>
      <c r="OHV10" s="145"/>
      <c r="OHW10" s="145"/>
      <c r="OHX10" s="145"/>
      <c r="OHY10" s="145"/>
      <c r="OHZ10" s="145"/>
      <c r="OIA10" s="145"/>
      <c r="OIB10" s="145"/>
      <c r="OIC10" s="145"/>
      <c r="OID10" s="145"/>
      <c r="OIE10" s="145"/>
      <c r="OIF10" s="145"/>
      <c r="OIG10" s="145"/>
      <c r="OIH10" s="145"/>
      <c r="OII10" s="145"/>
      <c r="OIJ10" s="145"/>
      <c r="OIK10" s="145"/>
      <c r="OIL10" s="145"/>
      <c r="OIM10" s="145"/>
      <c r="OIN10" s="145"/>
      <c r="OIO10" s="145"/>
      <c r="OIP10" s="145"/>
      <c r="OIQ10" s="145"/>
      <c r="OIR10" s="145"/>
      <c r="OIS10" s="145"/>
      <c r="OIT10" s="145"/>
      <c r="OIU10" s="145"/>
      <c r="OIV10" s="145"/>
      <c r="OIW10" s="145"/>
      <c r="OIX10" s="145"/>
      <c r="OIY10" s="145"/>
      <c r="OIZ10" s="145"/>
      <c r="OJA10" s="145"/>
      <c r="OJB10" s="145"/>
      <c r="OJC10" s="145"/>
      <c r="OJD10" s="145"/>
      <c r="OJE10" s="145"/>
      <c r="OJF10" s="145"/>
      <c r="OJG10" s="145"/>
      <c r="OJH10" s="145"/>
      <c r="OJI10" s="145"/>
      <c r="OJJ10" s="145"/>
      <c r="OJK10" s="145"/>
      <c r="OJL10" s="145"/>
      <c r="OJM10" s="145"/>
      <c r="OJN10" s="145"/>
      <c r="OJO10" s="145"/>
      <c r="OJP10" s="145"/>
      <c r="OJQ10" s="145"/>
      <c r="OJR10" s="145"/>
      <c r="OJS10" s="145"/>
      <c r="OJT10" s="145"/>
      <c r="OJU10" s="145"/>
      <c r="OJV10" s="145"/>
      <c r="OJW10" s="145"/>
      <c r="OJX10" s="145"/>
      <c r="OJY10" s="145"/>
      <c r="OJZ10" s="145"/>
      <c r="OKA10" s="145"/>
      <c r="OKB10" s="145"/>
      <c r="OKC10" s="145"/>
      <c r="OKD10" s="145"/>
      <c r="OKE10" s="145"/>
      <c r="OKF10" s="145"/>
      <c r="OKG10" s="145"/>
      <c r="OKH10" s="145"/>
      <c r="OKI10" s="145"/>
      <c r="OKJ10" s="145"/>
      <c r="OKK10" s="145"/>
      <c r="OKL10" s="145"/>
      <c r="OKM10" s="145"/>
      <c r="OKN10" s="145"/>
      <c r="OKO10" s="145"/>
      <c r="OKP10" s="145"/>
      <c r="OKQ10" s="145"/>
      <c r="OKR10" s="145"/>
      <c r="OKS10" s="145"/>
      <c r="OKT10" s="145"/>
      <c r="OKU10" s="145"/>
      <c r="OKV10" s="145"/>
      <c r="OKW10" s="145"/>
      <c r="OKX10" s="145"/>
      <c r="OKY10" s="145"/>
      <c r="OKZ10" s="145"/>
      <c r="OLA10" s="145"/>
      <c r="OLB10" s="145"/>
      <c r="OLC10" s="145"/>
      <c r="OLD10" s="145"/>
      <c r="OLE10" s="145"/>
      <c r="OLF10" s="145"/>
      <c r="OLG10" s="145"/>
      <c r="OLH10" s="145"/>
      <c r="OLI10" s="145"/>
      <c r="OLJ10" s="145"/>
      <c r="OLK10" s="145"/>
      <c r="OLL10" s="145"/>
      <c r="OLM10" s="145"/>
      <c r="OLN10" s="145"/>
      <c r="OLO10" s="145"/>
      <c r="OLP10" s="145"/>
      <c r="OLQ10" s="145"/>
      <c r="OLR10" s="145"/>
      <c r="OLS10" s="145"/>
      <c r="OLT10" s="145"/>
      <c r="OLU10" s="145"/>
      <c r="OLV10" s="145"/>
      <c r="OLW10" s="145"/>
      <c r="OLX10" s="145"/>
      <c r="OLY10" s="145"/>
      <c r="OLZ10" s="145"/>
      <c r="OMA10" s="145"/>
      <c r="OMB10" s="145"/>
      <c r="OMC10" s="145"/>
      <c r="OMD10" s="145"/>
      <c r="OME10" s="145"/>
      <c r="OMF10" s="145"/>
      <c r="OMG10" s="145"/>
      <c r="OMH10" s="145"/>
      <c r="OMI10" s="145"/>
      <c r="OMJ10" s="145"/>
      <c r="OMK10" s="145"/>
      <c r="OML10" s="145"/>
      <c r="OMM10" s="145"/>
      <c r="OMN10" s="145"/>
      <c r="OMO10" s="145"/>
      <c r="OMP10" s="145"/>
      <c r="OMQ10" s="145"/>
      <c r="OMR10" s="145"/>
      <c r="OMS10" s="145"/>
      <c r="OMT10" s="145"/>
      <c r="OMU10" s="145"/>
      <c r="OMV10" s="145"/>
      <c r="OMW10" s="145"/>
      <c r="OMX10" s="145"/>
      <c r="OMY10" s="145"/>
      <c r="OMZ10" s="145"/>
      <c r="ONA10" s="145"/>
      <c r="ONB10" s="145"/>
      <c r="ONC10" s="145"/>
      <c r="OND10" s="145"/>
      <c r="ONE10" s="145"/>
      <c r="ONF10" s="145"/>
      <c r="ONG10" s="145"/>
      <c r="ONH10" s="145"/>
      <c r="ONI10" s="145"/>
      <c r="ONJ10" s="145"/>
      <c r="ONK10" s="145"/>
      <c r="ONL10" s="145"/>
      <c r="ONM10" s="145"/>
      <c r="ONN10" s="145"/>
      <c r="ONO10" s="145"/>
      <c r="ONP10" s="145"/>
      <c r="ONQ10" s="145"/>
      <c r="ONR10" s="145"/>
      <c r="ONS10" s="145"/>
      <c r="ONT10" s="145"/>
      <c r="ONU10" s="145"/>
      <c r="ONV10" s="145"/>
      <c r="ONW10" s="145"/>
      <c r="ONX10" s="145"/>
      <c r="ONY10" s="145"/>
      <c r="ONZ10" s="145"/>
      <c r="OOA10" s="145"/>
      <c r="OOB10" s="145"/>
      <c r="OOC10" s="145"/>
      <c r="OOD10" s="145"/>
      <c r="OOE10" s="145"/>
      <c r="OOF10" s="145"/>
      <c r="OOG10" s="145"/>
      <c r="OOH10" s="145"/>
      <c r="OOI10" s="145"/>
      <c r="OOJ10" s="145"/>
      <c r="OOK10" s="145"/>
      <c r="OOL10" s="145"/>
      <c r="OOM10" s="145"/>
      <c r="OON10" s="145"/>
      <c r="OOO10" s="145"/>
      <c r="OOP10" s="145"/>
      <c r="OOQ10" s="145"/>
      <c r="OOR10" s="145"/>
      <c r="OOS10" s="145"/>
      <c r="OOT10" s="145"/>
      <c r="OOU10" s="145"/>
      <c r="OOV10" s="145"/>
      <c r="OOW10" s="145"/>
      <c r="OOX10" s="145"/>
      <c r="OOY10" s="145"/>
      <c r="OOZ10" s="145"/>
      <c r="OPA10" s="145"/>
      <c r="OPB10" s="145"/>
      <c r="OPC10" s="145"/>
      <c r="OPD10" s="145"/>
      <c r="OPE10" s="145"/>
      <c r="OPF10" s="145"/>
      <c r="OPG10" s="145"/>
      <c r="OPH10" s="145"/>
      <c r="OPI10" s="145"/>
      <c r="OPJ10" s="145"/>
      <c r="OPK10" s="145"/>
      <c r="OPL10" s="145"/>
      <c r="OPM10" s="145"/>
      <c r="OPN10" s="145"/>
      <c r="OPO10" s="145"/>
      <c r="OPP10" s="145"/>
      <c r="OPQ10" s="145"/>
      <c r="OPR10" s="145"/>
      <c r="OPS10" s="145"/>
      <c r="OPT10" s="145"/>
      <c r="OPU10" s="145"/>
      <c r="OPV10" s="145"/>
      <c r="OPW10" s="145"/>
      <c r="OPX10" s="145"/>
      <c r="OPY10" s="145"/>
      <c r="OPZ10" s="145"/>
      <c r="OQA10" s="145"/>
      <c r="OQB10" s="145"/>
      <c r="OQC10" s="145"/>
      <c r="OQD10" s="145"/>
      <c r="OQE10" s="145"/>
      <c r="OQF10" s="145"/>
      <c r="OQG10" s="145"/>
      <c r="OQH10" s="145"/>
      <c r="OQI10" s="145"/>
      <c r="OQJ10" s="145"/>
      <c r="OQK10" s="145"/>
      <c r="OQL10" s="145"/>
      <c r="OQM10" s="145"/>
      <c r="OQN10" s="145"/>
      <c r="OQO10" s="145"/>
      <c r="OQP10" s="145"/>
      <c r="OQQ10" s="145"/>
      <c r="OQR10" s="145"/>
      <c r="OQS10" s="145"/>
      <c r="OQT10" s="145"/>
      <c r="OQU10" s="145"/>
      <c r="OQV10" s="145"/>
      <c r="OQW10" s="145"/>
      <c r="OQX10" s="145"/>
      <c r="OQY10" s="145"/>
      <c r="OQZ10" s="145"/>
      <c r="ORA10" s="145"/>
      <c r="ORB10" s="145"/>
      <c r="ORC10" s="145"/>
      <c r="ORD10" s="145"/>
      <c r="ORE10" s="145"/>
      <c r="ORF10" s="145"/>
      <c r="ORG10" s="145"/>
      <c r="ORH10" s="145"/>
      <c r="ORI10" s="145"/>
      <c r="ORJ10" s="145"/>
      <c r="ORK10" s="145"/>
      <c r="ORL10" s="145"/>
      <c r="ORM10" s="145"/>
      <c r="ORN10" s="145"/>
      <c r="ORO10" s="145"/>
      <c r="ORP10" s="145"/>
      <c r="ORQ10" s="145"/>
      <c r="ORR10" s="145"/>
      <c r="ORS10" s="145"/>
      <c r="ORT10" s="145"/>
      <c r="ORU10" s="145"/>
      <c r="ORV10" s="145"/>
      <c r="ORW10" s="145"/>
      <c r="ORX10" s="145"/>
      <c r="ORY10" s="145"/>
      <c r="ORZ10" s="145"/>
      <c r="OSA10" s="145"/>
      <c r="OSB10" s="145"/>
      <c r="OSC10" s="145"/>
      <c r="OSD10" s="145"/>
      <c r="OSE10" s="145"/>
      <c r="OSF10" s="145"/>
      <c r="OSG10" s="145"/>
      <c r="OSH10" s="145"/>
      <c r="OSI10" s="145"/>
      <c r="OSJ10" s="145"/>
      <c r="OSK10" s="145"/>
      <c r="OSL10" s="145"/>
      <c r="OSM10" s="145"/>
      <c r="OSN10" s="145"/>
      <c r="OSO10" s="145"/>
      <c r="OSP10" s="145"/>
      <c r="OSQ10" s="145"/>
      <c r="OSR10" s="145"/>
      <c r="OSS10" s="145"/>
      <c r="OST10" s="145"/>
      <c r="OSU10" s="145"/>
      <c r="OSV10" s="145"/>
      <c r="OSW10" s="145"/>
      <c r="OSX10" s="145"/>
      <c r="OSY10" s="145"/>
      <c r="OSZ10" s="145"/>
      <c r="OTA10" s="145"/>
      <c r="OTB10" s="145"/>
      <c r="OTC10" s="145"/>
      <c r="OTD10" s="145"/>
      <c r="OTE10" s="145"/>
      <c r="OTF10" s="145"/>
      <c r="OTG10" s="145"/>
      <c r="OTH10" s="145"/>
      <c r="OTI10" s="145"/>
      <c r="OTJ10" s="145"/>
      <c r="OTK10" s="145"/>
      <c r="OTL10" s="145"/>
      <c r="OTM10" s="145"/>
      <c r="OTN10" s="145"/>
      <c r="OTO10" s="145"/>
      <c r="OTP10" s="145"/>
      <c r="OTQ10" s="145"/>
      <c r="OTR10" s="145"/>
      <c r="OTS10" s="145"/>
      <c r="OTT10" s="145"/>
      <c r="OTU10" s="145"/>
      <c r="OTV10" s="145"/>
      <c r="OTW10" s="145"/>
      <c r="OTX10" s="145"/>
      <c r="OTY10" s="145"/>
      <c r="OTZ10" s="145"/>
      <c r="OUA10" s="145"/>
      <c r="OUB10" s="145"/>
      <c r="OUC10" s="145"/>
      <c r="OUD10" s="145"/>
      <c r="OUE10" s="145"/>
      <c r="OUF10" s="145"/>
      <c r="OUG10" s="145"/>
      <c r="OUH10" s="145"/>
      <c r="OUI10" s="145"/>
      <c r="OUJ10" s="145"/>
      <c r="OUK10" s="145"/>
      <c r="OUL10" s="145"/>
      <c r="OUM10" s="145"/>
      <c r="OUN10" s="145"/>
      <c r="OUO10" s="145"/>
      <c r="OUP10" s="145"/>
      <c r="OUQ10" s="145"/>
      <c r="OUR10" s="145"/>
      <c r="OUS10" s="145"/>
      <c r="OUT10" s="145"/>
      <c r="OUU10" s="145"/>
      <c r="OUV10" s="145"/>
      <c r="OUW10" s="145"/>
      <c r="OUX10" s="145"/>
      <c r="OUY10" s="145"/>
      <c r="OUZ10" s="145"/>
      <c r="OVA10" s="145"/>
      <c r="OVB10" s="145"/>
      <c r="OVC10" s="145"/>
      <c r="OVD10" s="145"/>
      <c r="OVE10" s="145"/>
      <c r="OVF10" s="145"/>
      <c r="OVG10" s="145"/>
      <c r="OVH10" s="145"/>
      <c r="OVI10" s="145"/>
      <c r="OVJ10" s="145"/>
      <c r="OVK10" s="145"/>
      <c r="OVL10" s="145"/>
      <c r="OVM10" s="145"/>
      <c r="OVN10" s="145"/>
      <c r="OVO10" s="145"/>
      <c r="OVP10" s="145"/>
      <c r="OVQ10" s="145"/>
      <c r="OVR10" s="145"/>
      <c r="OVS10" s="145"/>
      <c r="OVT10" s="145"/>
      <c r="OVU10" s="145"/>
      <c r="OVV10" s="145"/>
      <c r="OVW10" s="145"/>
      <c r="OVX10" s="145"/>
      <c r="OVY10" s="145"/>
      <c r="OVZ10" s="145"/>
      <c r="OWA10" s="145"/>
      <c r="OWB10" s="145"/>
      <c r="OWC10" s="145"/>
      <c r="OWD10" s="145"/>
      <c r="OWE10" s="145"/>
      <c r="OWF10" s="145"/>
      <c r="OWG10" s="145"/>
      <c r="OWH10" s="145"/>
      <c r="OWI10" s="145"/>
      <c r="OWJ10" s="145"/>
      <c r="OWK10" s="145"/>
      <c r="OWL10" s="145"/>
      <c r="OWM10" s="145"/>
      <c r="OWN10" s="145"/>
      <c r="OWO10" s="145"/>
      <c r="OWP10" s="145"/>
      <c r="OWQ10" s="145"/>
      <c r="OWR10" s="145"/>
      <c r="OWS10" s="145"/>
      <c r="OWT10" s="145"/>
      <c r="OWU10" s="145"/>
      <c r="OWV10" s="145"/>
      <c r="OWW10" s="145"/>
      <c r="OWX10" s="145"/>
      <c r="OWY10" s="145"/>
      <c r="OWZ10" s="145"/>
      <c r="OXA10" s="145"/>
      <c r="OXB10" s="145"/>
      <c r="OXC10" s="145"/>
      <c r="OXD10" s="145"/>
      <c r="OXE10" s="145"/>
      <c r="OXF10" s="145"/>
      <c r="OXG10" s="145"/>
      <c r="OXH10" s="145"/>
      <c r="OXI10" s="145"/>
      <c r="OXJ10" s="145"/>
      <c r="OXK10" s="145"/>
      <c r="OXL10" s="145"/>
      <c r="OXM10" s="145"/>
      <c r="OXN10" s="145"/>
      <c r="OXO10" s="145"/>
      <c r="OXP10" s="145"/>
      <c r="OXQ10" s="145"/>
      <c r="OXR10" s="145"/>
      <c r="OXS10" s="145"/>
      <c r="OXT10" s="145"/>
      <c r="OXU10" s="145"/>
      <c r="OXV10" s="145"/>
      <c r="OXW10" s="145"/>
      <c r="OXX10" s="145"/>
      <c r="OXY10" s="145"/>
      <c r="OXZ10" s="145"/>
      <c r="OYA10" s="145"/>
      <c r="OYB10" s="145"/>
      <c r="OYC10" s="145"/>
      <c r="OYD10" s="145"/>
      <c r="OYE10" s="145"/>
      <c r="OYF10" s="145"/>
      <c r="OYG10" s="145"/>
      <c r="OYH10" s="145"/>
      <c r="OYI10" s="145"/>
      <c r="OYJ10" s="145"/>
      <c r="OYK10" s="145"/>
      <c r="OYL10" s="145"/>
      <c r="OYM10" s="145"/>
      <c r="OYN10" s="145"/>
      <c r="OYO10" s="145"/>
      <c r="OYP10" s="145"/>
      <c r="OYQ10" s="145"/>
      <c r="OYR10" s="145"/>
      <c r="OYS10" s="145"/>
      <c r="OYT10" s="145"/>
      <c r="OYU10" s="145"/>
      <c r="OYV10" s="145"/>
      <c r="OYW10" s="145"/>
      <c r="OYX10" s="145"/>
      <c r="OYY10" s="145"/>
      <c r="OYZ10" s="145"/>
      <c r="OZA10" s="145"/>
      <c r="OZB10" s="145"/>
      <c r="OZC10" s="145"/>
      <c r="OZD10" s="145"/>
      <c r="OZE10" s="145"/>
      <c r="OZF10" s="145"/>
      <c r="OZG10" s="145"/>
      <c r="OZH10" s="145"/>
      <c r="OZI10" s="145"/>
      <c r="OZJ10" s="145"/>
      <c r="OZK10" s="145"/>
      <c r="OZL10" s="145"/>
      <c r="OZM10" s="145"/>
      <c r="OZN10" s="145"/>
      <c r="OZO10" s="145"/>
      <c r="OZP10" s="145"/>
      <c r="OZQ10" s="145"/>
      <c r="OZR10" s="145"/>
      <c r="OZS10" s="145"/>
      <c r="OZT10" s="145"/>
      <c r="OZU10" s="145"/>
      <c r="OZV10" s="145"/>
      <c r="OZW10" s="145"/>
      <c r="OZX10" s="145"/>
      <c r="OZY10" s="145"/>
      <c r="OZZ10" s="145"/>
      <c r="PAA10" s="145"/>
      <c r="PAB10" s="145"/>
      <c r="PAC10" s="145"/>
      <c r="PAD10" s="145"/>
      <c r="PAE10" s="145"/>
      <c r="PAF10" s="145"/>
      <c r="PAG10" s="145"/>
      <c r="PAH10" s="145"/>
      <c r="PAI10" s="145"/>
      <c r="PAJ10" s="145"/>
      <c r="PAK10" s="145"/>
      <c r="PAL10" s="145"/>
      <c r="PAM10" s="145"/>
      <c r="PAN10" s="145"/>
      <c r="PAO10" s="145"/>
      <c r="PAP10" s="145"/>
      <c r="PAQ10" s="145"/>
      <c r="PAR10" s="145"/>
      <c r="PAS10" s="145"/>
      <c r="PAT10" s="145"/>
      <c r="PAU10" s="145"/>
      <c r="PAV10" s="145"/>
      <c r="PAW10" s="145"/>
      <c r="PAX10" s="145"/>
      <c r="PAY10" s="145"/>
      <c r="PAZ10" s="145"/>
      <c r="PBA10" s="145"/>
      <c r="PBB10" s="145"/>
      <c r="PBC10" s="145"/>
      <c r="PBD10" s="145"/>
      <c r="PBE10" s="145"/>
      <c r="PBF10" s="145"/>
      <c r="PBG10" s="145"/>
      <c r="PBH10" s="145"/>
      <c r="PBI10" s="145"/>
      <c r="PBJ10" s="145"/>
      <c r="PBK10" s="145"/>
      <c r="PBL10" s="145"/>
      <c r="PBM10" s="145"/>
      <c r="PBN10" s="145"/>
      <c r="PBO10" s="145"/>
      <c r="PBP10" s="145"/>
      <c r="PBQ10" s="145"/>
      <c r="PBR10" s="145"/>
      <c r="PBS10" s="145"/>
      <c r="PBT10" s="145"/>
      <c r="PBU10" s="145"/>
      <c r="PBV10" s="145"/>
      <c r="PBW10" s="145"/>
      <c r="PBX10" s="145"/>
      <c r="PBY10" s="145"/>
      <c r="PBZ10" s="145"/>
      <c r="PCA10" s="145"/>
      <c r="PCB10" s="145"/>
      <c r="PCC10" s="145"/>
      <c r="PCD10" s="145"/>
      <c r="PCE10" s="145"/>
      <c r="PCF10" s="145"/>
      <c r="PCG10" s="145"/>
      <c r="PCH10" s="145"/>
      <c r="PCI10" s="145"/>
      <c r="PCJ10" s="145"/>
      <c r="PCK10" s="145"/>
      <c r="PCL10" s="145"/>
      <c r="PCM10" s="145"/>
      <c r="PCN10" s="145"/>
      <c r="PCO10" s="145"/>
      <c r="PCP10" s="145"/>
      <c r="PCQ10" s="145"/>
      <c r="PCR10" s="145"/>
      <c r="PCS10" s="145"/>
      <c r="PCT10" s="145"/>
      <c r="PCU10" s="145"/>
      <c r="PCV10" s="145"/>
      <c r="PCW10" s="145"/>
      <c r="PCX10" s="145"/>
      <c r="PCY10" s="145"/>
      <c r="PCZ10" s="145"/>
      <c r="PDA10" s="145"/>
      <c r="PDB10" s="145"/>
      <c r="PDC10" s="145"/>
      <c r="PDD10" s="145"/>
      <c r="PDE10" s="145"/>
      <c r="PDF10" s="145"/>
      <c r="PDG10" s="145"/>
      <c r="PDH10" s="145"/>
      <c r="PDI10" s="145"/>
      <c r="PDJ10" s="145"/>
      <c r="PDK10" s="145"/>
      <c r="PDL10" s="145"/>
      <c r="PDM10" s="145"/>
      <c r="PDN10" s="145"/>
      <c r="PDO10" s="145"/>
      <c r="PDP10" s="145"/>
      <c r="PDQ10" s="145"/>
      <c r="PDR10" s="145"/>
      <c r="PDS10" s="145"/>
      <c r="PDT10" s="145"/>
      <c r="PDU10" s="145"/>
      <c r="PDV10" s="145"/>
      <c r="PDW10" s="145"/>
      <c r="PDX10" s="145"/>
      <c r="PDY10" s="145"/>
      <c r="PDZ10" s="145"/>
      <c r="PEA10" s="145"/>
      <c r="PEB10" s="145"/>
      <c r="PEC10" s="145"/>
      <c r="PED10" s="145"/>
      <c r="PEE10" s="145"/>
      <c r="PEF10" s="145"/>
      <c r="PEG10" s="145"/>
      <c r="PEH10" s="145"/>
      <c r="PEI10" s="145"/>
      <c r="PEJ10" s="145"/>
      <c r="PEK10" s="145"/>
      <c r="PEL10" s="145"/>
      <c r="PEM10" s="145"/>
      <c r="PEN10" s="145"/>
      <c r="PEO10" s="145"/>
      <c r="PEP10" s="145"/>
      <c r="PEQ10" s="145"/>
      <c r="PER10" s="145"/>
      <c r="PES10" s="145"/>
      <c r="PET10" s="145"/>
      <c r="PEU10" s="145"/>
      <c r="PEV10" s="145"/>
      <c r="PEW10" s="145"/>
      <c r="PEX10" s="145"/>
      <c r="PEY10" s="145"/>
      <c r="PEZ10" s="145"/>
      <c r="PFA10" s="145"/>
      <c r="PFB10" s="145"/>
      <c r="PFC10" s="145"/>
      <c r="PFD10" s="145"/>
      <c r="PFE10" s="145"/>
      <c r="PFF10" s="145"/>
      <c r="PFG10" s="145"/>
      <c r="PFH10" s="145"/>
      <c r="PFI10" s="145"/>
      <c r="PFJ10" s="145"/>
      <c r="PFK10" s="145"/>
      <c r="PFL10" s="145"/>
      <c r="PFM10" s="145"/>
      <c r="PFN10" s="145"/>
      <c r="PFO10" s="145"/>
      <c r="PFP10" s="145"/>
      <c r="PFQ10" s="145"/>
      <c r="PFR10" s="145"/>
      <c r="PFS10" s="145"/>
      <c r="PFT10" s="145"/>
      <c r="PFU10" s="145"/>
      <c r="PFV10" s="145"/>
      <c r="PFW10" s="145"/>
      <c r="PFX10" s="145"/>
      <c r="PFY10" s="145"/>
      <c r="PFZ10" s="145"/>
      <c r="PGA10" s="145"/>
      <c r="PGB10" s="145"/>
      <c r="PGC10" s="145"/>
      <c r="PGD10" s="145"/>
      <c r="PGE10" s="145"/>
      <c r="PGF10" s="145"/>
      <c r="PGG10" s="145"/>
      <c r="PGH10" s="145"/>
      <c r="PGI10" s="145"/>
      <c r="PGJ10" s="145"/>
      <c r="PGK10" s="145"/>
      <c r="PGL10" s="145"/>
      <c r="PGM10" s="145"/>
      <c r="PGN10" s="145"/>
      <c r="PGO10" s="145"/>
      <c r="PGP10" s="145"/>
      <c r="PGQ10" s="145"/>
      <c r="PGR10" s="145"/>
      <c r="PGS10" s="145"/>
      <c r="PGT10" s="145"/>
      <c r="PGU10" s="145"/>
      <c r="PGV10" s="145"/>
      <c r="PGW10" s="145"/>
      <c r="PGX10" s="145"/>
      <c r="PGY10" s="145"/>
      <c r="PGZ10" s="145"/>
      <c r="PHA10" s="145"/>
      <c r="PHB10" s="145"/>
      <c r="PHC10" s="145"/>
      <c r="PHD10" s="145"/>
      <c r="PHE10" s="145"/>
      <c r="PHF10" s="145"/>
      <c r="PHG10" s="145"/>
      <c r="PHH10" s="145"/>
      <c r="PHI10" s="145"/>
      <c r="PHJ10" s="145"/>
      <c r="PHK10" s="145"/>
      <c r="PHL10" s="145"/>
      <c r="PHM10" s="145"/>
      <c r="PHN10" s="145"/>
      <c r="PHO10" s="145"/>
      <c r="PHP10" s="145"/>
      <c r="PHQ10" s="145"/>
      <c r="PHR10" s="145"/>
      <c r="PHS10" s="145"/>
      <c r="PHT10" s="145"/>
      <c r="PHU10" s="145"/>
      <c r="PHV10" s="145"/>
      <c r="PHW10" s="145"/>
      <c r="PHX10" s="145"/>
      <c r="PHY10" s="145"/>
      <c r="PHZ10" s="145"/>
      <c r="PIA10" s="145"/>
      <c r="PIB10" s="145"/>
      <c r="PIC10" s="145"/>
      <c r="PID10" s="145"/>
      <c r="PIE10" s="145"/>
      <c r="PIF10" s="145"/>
      <c r="PIG10" s="145"/>
      <c r="PIH10" s="145"/>
      <c r="PII10" s="145"/>
      <c r="PIJ10" s="145"/>
      <c r="PIK10" s="145"/>
      <c r="PIL10" s="145"/>
      <c r="PIM10" s="145"/>
      <c r="PIN10" s="145"/>
      <c r="PIO10" s="145"/>
      <c r="PIP10" s="145"/>
      <c r="PIQ10" s="145"/>
      <c r="PIR10" s="145"/>
      <c r="PIS10" s="145"/>
      <c r="PIT10" s="145"/>
      <c r="PIU10" s="145"/>
      <c r="PIV10" s="145"/>
      <c r="PIW10" s="145"/>
      <c r="PIX10" s="145"/>
      <c r="PIY10" s="145"/>
      <c r="PIZ10" s="145"/>
      <c r="PJA10" s="145"/>
      <c r="PJB10" s="145"/>
      <c r="PJC10" s="145"/>
      <c r="PJD10" s="145"/>
      <c r="PJE10" s="145"/>
      <c r="PJF10" s="145"/>
      <c r="PJG10" s="145"/>
      <c r="PJH10" s="145"/>
      <c r="PJI10" s="145"/>
      <c r="PJJ10" s="145"/>
      <c r="PJK10" s="145"/>
      <c r="PJL10" s="145"/>
      <c r="PJM10" s="145"/>
      <c r="PJN10" s="145"/>
      <c r="PJO10" s="145"/>
      <c r="PJP10" s="145"/>
      <c r="PJQ10" s="145"/>
      <c r="PJR10" s="145"/>
      <c r="PJS10" s="145"/>
      <c r="PJT10" s="145"/>
      <c r="PJU10" s="145"/>
      <c r="PJV10" s="145"/>
      <c r="PJW10" s="145"/>
      <c r="PJX10" s="145"/>
      <c r="PJY10" s="145"/>
      <c r="PJZ10" s="145"/>
      <c r="PKA10" s="145"/>
      <c r="PKB10" s="145"/>
      <c r="PKC10" s="145"/>
      <c r="PKD10" s="145"/>
      <c r="PKE10" s="145"/>
      <c r="PKF10" s="145"/>
      <c r="PKG10" s="145"/>
      <c r="PKH10" s="145"/>
      <c r="PKI10" s="145"/>
      <c r="PKJ10" s="145"/>
      <c r="PKK10" s="145"/>
      <c r="PKL10" s="145"/>
      <c r="PKM10" s="145"/>
      <c r="PKN10" s="145"/>
      <c r="PKO10" s="145"/>
      <c r="PKP10" s="145"/>
      <c r="PKQ10" s="145"/>
      <c r="PKR10" s="145"/>
      <c r="PKS10" s="145"/>
      <c r="PKT10" s="145"/>
      <c r="PKU10" s="145"/>
      <c r="PKV10" s="145"/>
      <c r="PKW10" s="145"/>
      <c r="PKX10" s="145"/>
      <c r="PKY10" s="145"/>
      <c r="PKZ10" s="145"/>
      <c r="PLA10" s="145"/>
      <c r="PLB10" s="145"/>
      <c r="PLC10" s="145"/>
      <c r="PLD10" s="145"/>
      <c r="PLE10" s="145"/>
      <c r="PLF10" s="145"/>
      <c r="PLG10" s="145"/>
      <c r="PLH10" s="145"/>
      <c r="PLI10" s="145"/>
      <c r="PLJ10" s="145"/>
      <c r="PLK10" s="145"/>
      <c r="PLL10" s="145"/>
      <c r="PLM10" s="145"/>
      <c r="PLN10" s="145"/>
      <c r="PLO10" s="145"/>
      <c r="PLP10" s="145"/>
      <c r="PLQ10" s="145"/>
      <c r="PLR10" s="145"/>
      <c r="PLS10" s="145"/>
      <c r="PLT10" s="145"/>
      <c r="PLU10" s="145"/>
      <c r="PLV10" s="145"/>
      <c r="PLW10" s="145"/>
      <c r="PLX10" s="145"/>
      <c r="PLY10" s="145"/>
      <c r="PLZ10" s="145"/>
      <c r="PMA10" s="145"/>
      <c r="PMB10" s="145"/>
      <c r="PMC10" s="145"/>
      <c r="PMD10" s="145"/>
      <c r="PME10" s="145"/>
      <c r="PMF10" s="145"/>
      <c r="PMG10" s="145"/>
      <c r="PMH10" s="145"/>
      <c r="PMI10" s="145"/>
      <c r="PMJ10" s="145"/>
      <c r="PMK10" s="145"/>
      <c r="PML10" s="145"/>
      <c r="PMM10" s="145"/>
      <c r="PMN10" s="145"/>
      <c r="PMO10" s="145"/>
      <c r="PMP10" s="145"/>
      <c r="PMQ10" s="145"/>
      <c r="PMR10" s="145"/>
      <c r="PMS10" s="145"/>
      <c r="PMT10" s="145"/>
      <c r="PMU10" s="145"/>
      <c r="PMV10" s="145"/>
      <c r="PMW10" s="145"/>
      <c r="PMX10" s="145"/>
      <c r="PMY10" s="145"/>
      <c r="PMZ10" s="145"/>
      <c r="PNA10" s="145"/>
      <c r="PNB10" s="145"/>
      <c r="PNC10" s="145"/>
      <c r="PND10" s="145"/>
      <c r="PNE10" s="145"/>
      <c r="PNF10" s="145"/>
      <c r="PNG10" s="145"/>
      <c r="PNH10" s="145"/>
      <c r="PNI10" s="145"/>
      <c r="PNJ10" s="145"/>
      <c r="PNK10" s="145"/>
      <c r="PNL10" s="145"/>
      <c r="PNM10" s="145"/>
      <c r="PNN10" s="145"/>
      <c r="PNO10" s="145"/>
      <c r="PNP10" s="145"/>
      <c r="PNQ10" s="145"/>
      <c r="PNR10" s="145"/>
      <c r="PNS10" s="145"/>
      <c r="PNT10" s="145"/>
      <c r="PNU10" s="145"/>
      <c r="PNV10" s="145"/>
      <c r="PNW10" s="145"/>
      <c r="PNX10" s="145"/>
      <c r="PNY10" s="145"/>
      <c r="PNZ10" s="145"/>
      <c r="POA10" s="145"/>
      <c r="POB10" s="145"/>
      <c r="POC10" s="145"/>
      <c r="POD10" s="145"/>
      <c r="POE10" s="145"/>
      <c r="POF10" s="145"/>
      <c r="POG10" s="145"/>
      <c r="POH10" s="145"/>
      <c r="POI10" s="145"/>
      <c r="POJ10" s="145"/>
      <c r="POK10" s="145"/>
      <c r="POL10" s="145"/>
      <c r="POM10" s="145"/>
      <c r="PON10" s="145"/>
      <c r="POO10" s="145"/>
      <c r="POP10" s="145"/>
      <c r="POQ10" s="145"/>
      <c r="POR10" s="145"/>
      <c r="POS10" s="145"/>
      <c r="POT10" s="145"/>
      <c r="POU10" s="145"/>
      <c r="POV10" s="145"/>
      <c r="POW10" s="145"/>
      <c r="POX10" s="145"/>
      <c r="POY10" s="145"/>
      <c r="POZ10" s="145"/>
      <c r="PPA10" s="145"/>
      <c r="PPB10" s="145"/>
      <c r="PPC10" s="145"/>
      <c r="PPD10" s="145"/>
      <c r="PPE10" s="145"/>
      <c r="PPF10" s="145"/>
      <c r="PPG10" s="145"/>
      <c r="PPH10" s="145"/>
      <c r="PPI10" s="145"/>
      <c r="PPJ10" s="145"/>
      <c r="PPK10" s="145"/>
      <c r="PPL10" s="145"/>
      <c r="PPM10" s="145"/>
      <c r="PPN10" s="145"/>
      <c r="PPO10" s="145"/>
      <c r="PPP10" s="145"/>
      <c r="PPQ10" s="145"/>
      <c r="PPR10" s="145"/>
      <c r="PPS10" s="145"/>
      <c r="PPT10" s="145"/>
      <c r="PPU10" s="145"/>
      <c r="PPV10" s="145"/>
      <c r="PPW10" s="145"/>
      <c r="PPX10" s="145"/>
      <c r="PPY10" s="145"/>
      <c r="PPZ10" s="145"/>
      <c r="PQA10" s="145"/>
      <c r="PQB10" s="145"/>
      <c r="PQC10" s="145"/>
      <c r="PQD10" s="145"/>
      <c r="PQE10" s="145"/>
      <c r="PQF10" s="145"/>
      <c r="PQG10" s="145"/>
      <c r="PQH10" s="145"/>
      <c r="PQI10" s="145"/>
      <c r="PQJ10" s="145"/>
      <c r="PQK10" s="145"/>
      <c r="PQL10" s="145"/>
      <c r="PQM10" s="145"/>
      <c r="PQN10" s="145"/>
      <c r="PQO10" s="145"/>
      <c r="PQP10" s="145"/>
      <c r="PQQ10" s="145"/>
      <c r="PQR10" s="145"/>
      <c r="PQS10" s="145"/>
      <c r="PQT10" s="145"/>
      <c r="PQU10" s="145"/>
      <c r="PQV10" s="145"/>
      <c r="PQW10" s="145"/>
      <c r="PQX10" s="145"/>
      <c r="PQY10" s="145"/>
      <c r="PQZ10" s="145"/>
      <c r="PRA10" s="145"/>
      <c r="PRB10" s="145"/>
      <c r="PRC10" s="145"/>
      <c r="PRD10" s="145"/>
      <c r="PRE10" s="145"/>
      <c r="PRF10" s="145"/>
      <c r="PRG10" s="145"/>
      <c r="PRH10" s="145"/>
      <c r="PRI10" s="145"/>
      <c r="PRJ10" s="145"/>
      <c r="PRK10" s="145"/>
      <c r="PRL10" s="145"/>
      <c r="PRM10" s="145"/>
      <c r="PRN10" s="145"/>
      <c r="PRO10" s="145"/>
      <c r="PRP10" s="145"/>
      <c r="PRQ10" s="145"/>
      <c r="PRR10" s="145"/>
      <c r="PRS10" s="145"/>
      <c r="PRT10" s="145"/>
      <c r="PRU10" s="145"/>
      <c r="PRV10" s="145"/>
      <c r="PRW10" s="145"/>
      <c r="PRX10" s="145"/>
      <c r="PRY10" s="145"/>
      <c r="PRZ10" s="145"/>
      <c r="PSA10" s="145"/>
      <c r="PSB10" s="145"/>
      <c r="PSC10" s="145"/>
      <c r="PSD10" s="145"/>
      <c r="PSE10" s="145"/>
      <c r="PSF10" s="145"/>
      <c r="PSG10" s="145"/>
      <c r="PSH10" s="145"/>
      <c r="PSI10" s="145"/>
      <c r="PSJ10" s="145"/>
      <c r="PSK10" s="145"/>
      <c r="PSL10" s="145"/>
      <c r="PSM10" s="145"/>
      <c r="PSN10" s="145"/>
      <c r="PSO10" s="145"/>
      <c r="PSP10" s="145"/>
      <c r="PSQ10" s="145"/>
      <c r="PSR10" s="145"/>
      <c r="PSS10" s="145"/>
      <c r="PST10" s="145"/>
      <c r="PSU10" s="145"/>
      <c r="PSV10" s="145"/>
      <c r="PSW10" s="145"/>
      <c r="PSX10" s="145"/>
      <c r="PSY10" s="145"/>
      <c r="PSZ10" s="145"/>
      <c r="PTA10" s="145"/>
      <c r="PTB10" s="145"/>
      <c r="PTC10" s="145"/>
      <c r="PTD10" s="145"/>
      <c r="PTE10" s="145"/>
      <c r="PTF10" s="145"/>
      <c r="PTG10" s="145"/>
      <c r="PTH10" s="145"/>
      <c r="PTI10" s="145"/>
      <c r="PTJ10" s="145"/>
      <c r="PTK10" s="145"/>
      <c r="PTL10" s="145"/>
      <c r="PTM10" s="145"/>
      <c r="PTN10" s="145"/>
      <c r="PTO10" s="145"/>
      <c r="PTP10" s="145"/>
      <c r="PTQ10" s="145"/>
      <c r="PTR10" s="145"/>
      <c r="PTS10" s="145"/>
      <c r="PTT10" s="145"/>
      <c r="PTU10" s="145"/>
      <c r="PTV10" s="145"/>
      <c r="PTW10" s="145"/>
      <c r="PTX10" s="145"/>
      <c r="PTY10" s="145"/>
      <c r="PTZ10" s="145"/>
      <c r="PUA10" s="145"/>
      <c r="PUB10" s="145"/>
      <c r="PUC10" s="145"/>
      <c r="PUD10" s="145"/>
      <c r="PUE10" s="145"/>
      <c r="PUF10" s="145"/>
      <c r="PUG10" s="145"/>
      <c r="PUH10" s="145"/>
      <c r="PUI10" s="145"/>
      <c r="PUJ10" s="145"/>
      <c r="PUK10" s="145"/>
      <c r="PUL10" s="145"/>
      <c r="PUM10" s="145"/>
      <c r="PUN10" s="145"/>
      <c r="PUO10" s="145"/>
      <c r="PUP10" s="145"/>
      <c r="PUQ10" s="145"/>
      <c r="PUR10" s="145"/>
      <c r="PUS10" s="145"/>
      <c r="PUT10" s="145"/>
      <c r="PUU10" s="145"/>
      <c r="PUV10" s="145"/>
      <c r="PUW10" s="145"/>
      <c r="PUX10" s="145"/>
      <c r="PUY10" s="145"/>
      <c r="PUZ10" s="145"/>
      <c r="PVA10" s="145"/>
      <c r="PVB10" s="145"/>
      <c r="PVC10" s="145"/>
      <c r="PVD10" s="145"/>
      <c r="PVE10" s="145"/>
      <c r="PVF10" s="145"/>
      <c r="PVG10" s="145"/>
      <c r="PVH10" s="145"/>
      <c r="PVI10" s="145"/>
      <c r="PVJ10" s="145"/>
      <c r="PVK10" s="145"/>
      <c r="PVL10" s="145"/>
      <c r="PVM10" s="145"/>
      <c r="PVN10" s="145"/>
      <c r="PVO10" s="145"/>
      <c r="PVP10" s="145"/>
      <c r="PVQ10" s="145"/>
      <c r="PVR10" s="145"/>
      <c r="PVS10" s="145"/>
      <c r="PVT10" s="145"/>
      <c r="PVU10" s="145"/>
      <c r="PVV10" s="145"/>
      <c r="PVW10" s="145"/>
      <c r="PVX10" s="145"/>
      <c r="PVY10" s="145"/>
      <c r="PVZ10" s="145"/>
      <c r="PWA10" s="145"/>
      <c r="PWB10" s="145"/>
      <c r="PWC10" s="145"/>
      <c r="PWD10" s="145"/>
      <c r="PWE10" s="145"/>
      <c r="PWF10" s="145"/>
      <c r="PWG10" s="145"/>
      <c r="PWH10" s="145"/>
      <c r="PWI10" s="145"/>
      <c r="PWJ10" s="145"/>
      <c r="PWK10" s="145"/>
      <c r="PWL10" s="145"/>
      <c r="PWM10" s="145"/>
      <c r="PWN10" s="145"/>
      <c r="PWO10" s="145"/>
      <c r="PWP10" s="145"/>
      <c r="PWQ10" s="145"/>
      <c r="PWR10" s="145"/>
      <c r="PWS10" s="145"/>
      <c r="PWT10" s="145"/>
      <c r="PWU10" s="145"/>
      <c r="PWV10" s="145"/>
      <c r="PWW10" s="145"/>
      <c r="PWX10" s="145"/>
      <c r="PWY10" s="145"/>
      <c r="PWZ10" s="145"/>
      <c r="PXA10" s="145"/>
      <c r="PXB10" s="145"/>
      <c r="PXC10" s="145"/>
      <c r="PXD10" s="145"/>
      <c r="PXE10" s="145"/>
      <c r="PXF10" s="145"/>
      <c r="PXG10" s="145"/>
      <c r="PXH10" s="145"/>
      <c r="PXI10" s="145"/>
      <c r="PXJ10" s="145"/>
      <c r="PXK10" s="145"/>
      <c r="PXL10" s="145"/>
      <c r="PXM10" s="145"/>
      <c r="PXN10" s="145"/>
      <c r="PXO10" s="145"/>
      <c r="PXP10" s="145"/>
      <c r="PXQ10" s="145"/>
      <c r="PXR10" s="145"/>
      <c r="PXS10" s="145"/>
      <c r="PXT10" s="145"/>
      <c r="PXU10" s="145"/>
      <c r="PXV10" s="145"/>
      <c r="PXW10" s="145"/>
      <c r="PXX10" s="145"/>
      <c r="PXY10" s="145"/>
      <c r="PXZ10" s="145"/>
      <c r="PYA10" s="145"/>
      <c r="PYB10" s="145"/>
      <c r="PYC10" s="145"/>
      <c r="PYD10" s="145"/>
      <c r="PYE10" s="145"/>
      <c r="PYF10" s="145"/>
      <c r="PYG10" s="145"/>
      <c r="PYH10" s="145"/>
      <c r="PYI10" s="145"/>
      <c r="PYJ10" s="145"/>
      <c r="PYK10" s="145"/>
      <c r="PYL10" s="145"/>
      <c r="PYM10" s="145"/>
      <c r="PYN10" s="145"/>
      <c r="PYO10" s="145"/>
      <c r="PYP10" s="145"/>
      <c r="PYQ10" s="145"/>
      <c r="PYR10" s="145"/>
      <c r="PYS10" s="145"/>
      <c r="PYT10" s="145"/>
      <c r="PYU10" s="145"/>
      <c r="PYV10" s="145"/>
      <c r="PYW10" s="145"/>
      <c r="PYX10" s="145"/>
      <c r="PYY10" s="145"/>
      <c r="PYZ10" s="145"/>
      <c r="PZA10" s="145"/>
      <c r="PZB10" s="145"/>
      <c r="PZC10" s="145"/>
      <c r="PZD10" s="145"/>
      <c r="PZE10" s="145"/>
      <c r="PZF10" s="145"/>
      <c r="PZG10" s="145"/>
      <c r="PZH10" s="145"/>
      <c r="PZI10" s="145"/>
      <c r="PZJ10" s="145"/>
      <c r="PZK10" s="145"/>
      <c r="PZL10" s="145"/>
      <c r="PZM10" s="145"/>
      <c r="PZN10" s="145"/>
      <c r="PZO10" s="145"/>
      <c r="PZP10" s="145"/>
      <c r="PZQ10" s="145"/>
      <c r="PZR10" s="145"/>
      <c r="PZS10" s="145"/>
      <c r="PZT10" s="145"/>
      <c r="PZU10" s="145"/>
      <c r="PZV10" s="145"/>
      <c r="PZW10" s="145"/>
      <c r="PZX10" s="145"/>
      <c r="PZY10" s="145"/>
      <c r="PZZ10" s="145"/>
      <c r="QAA10" s="145"/>
      <c r="QAB10" s="145"/>
      <c r="QAC10" s="145"/>
      <c r="QAD10" s="145"/>
      <c r="QAE10" s="145"/>
      <c r="QAF10" s="145"/>
      <c r="QAG10" s="145"/>
      <c r="QAH10" s="145"/>
      <c r="QAI10" s="145"/>
      <c r="QAJ10" s="145"/>
      <c r="QAK10" s="145"/>
      <c r="QAL10" s="145"/>
      <c r="QAM10" s="145"/>
      <c r="QAN10" s="145"/>
      <c r="QAO10" s="145"/>
      <c r="QAP10" s="145"/>
      <c r="QAQ10" s="145"/>
      <c r="QAR10" s="145"/>
      <c r="QAS10" s="145"/>
      <c r="QAT10" s="145"/>
      <c r="QAU10" s="145"/>
      <c r="QAV10" s="145"/>
      <c r="QAW10" s="145"/>
      <c r="QAX10" s="145"/>
      <c r="QAY10" s="145"/>
      <c r="QAZ10" s="145"/>
      <c r="QBA10" s="145"/>
      <c r="QBB10" s="145"/>
      <c r="QBC10" s="145"/>
      <c r="QBD10" s="145"/>
      <c r="QBE10" s="145"/>
      <c r="QBF10" s="145"/>
      <c r="QBG10" s="145"/>
      <c r="QBH10" s="145"/>
      <c r="QBI10" s="145"/>
      <c r="QBJ10" s="145"/>
      <c r="QBK10" s="145"/>
      <c r="QBL10" s="145"/>
      <c r="QBM10" s="145"/>
      <c r="QBN10" s="145"/>
      <c r="QBO10" s="145"/>
      <c r="QBP10" s="145"/>
      <c r="QBQ10" s="145"/>
      <c r="QBR10" s="145"/>
      <c r="QBS10" s="145"/>
      <c r="QBT10" s="145"/>
      <c r="QBU10" s="145"/>
      <c r="QBV10" s="145"/>
      <c r="QBW10" s="145"/>
      <c r="QBX10" s="145"/>
      <c r="QBY10" s="145"/>
      <c r="QBZ10" s="145"/>
      <c r="QCA10" s="145"/>
      <c r="QCB10" s="145"/>
      <c r="QCC10" s="145"/>
      <c r="QCD10" s="145"/>
      <c r="QCE10" s="145"/>
      <c r="QCF10" s="145"/>
      <c r="QCG10" s="145"/>
      <c r="QCH10" s="145"/>
      <c r="QCI10" s="145"/>
      <c r="QCJ10" s="145"/>
      <c r="QCK10" s="145"/>
      <c r="QCL10" s="145"/>
      <c r="QCM10" s="145"/>
      <c r="QCN10" s="145"/>
      <c r="QCO10" s="145"/>
      <c r="QCP10" s="145"/>
      <c r="QCQ10" s="145"/>
      <c r="QCR10" s="145"/>
      <c r="QCS10" s="145"/>
      <c r="QCT10" s="145"/>
      <c r="QCU10" s="145"/>
      <c r="QCV10" s="145"/>
      <c r="QCW10" s="145"/>
      <c r="QCX10" s="145"/>
      <c r="QCY10" s="145"/>
      <c r="QCZ10" s="145"/>
      <c r="QDA10" s="145"/>
      <c r="QDB10" s="145"/>
      <c r="QDC10" s="145"/>
      <c r="QDD10" s="145"/>
      <c r="QDE10" s="145"/>
      <c r="QDF10" s="145"/>
      <c r="QDG10" s="145"/>
      <c r="QDH10" s="145"/>
      <c r="QDI10" s="145"/>
      <c r="QDJ10" s="145"/>
      <c r="QDK10" s="145"/>
      <c r="QDL10" s="145"/>
      <c r="QDM10" s="145"/>
      <c r="QDN10" s="145"/>
      <c r="QDO10" s="145"/>
      <c r="QDP10" s="145"/>
      <c r="QDQ10" s="145"/>
      <c r="QDR10" s="145"/>
      <c r="QDS10" s="145"/>
      <c r="QDT10" s="145"/>
      <c r="QDU10" s="145"/>
      <c r="QDV10" s="145"/>
      <c r="QDW10" s="145"/>
      <c r="QDX10" s="145"/>
      <c r="QDY10" s="145"/>
      <c r="QDZ10" s="145"/>
      <c r="QEA10" s="145"/>
      <c r="QEB10" s="145"/>
      <c r="QEC10" s="145"/>
      <c r="QED10" s="145"/>
      <c r="QEE10" s="145"/>
      <c r="QEF10" s="145"/>
      <c r="QEG10" s="145"/>
      <c r="QEH10" s="145"/>
      <c r="QEI10" s="145"/>
      <c r="QEJ10" s="145"/>
      <c r="QEK10" s="145"/>
      <c r="QEL10" s="145"/>
      <c r="QEM10" s="145"/>
      <c r="QEN10" s="145"/>
      <c r="QEO10" s="145"/>
      <c r="QEP10" s="145"/>
      <c r="QEQ10" s="145"/>
      <c r="QER10" s="145"/>
      <c r="QES10" s="145"/>
      <c r="QET10" s="145"/>
      <c r="QEU10" s="145"/>
      <c r="QEV10" s="145"/>
      <c r="QEW10" s="145"/>
      <c r="QEX10" s="145"/>
      <c r="QEY10" s="145"/>
      <c r="QEZ10" s="145"/>
      <c r="QFA10" s="145"/>
      <c r="QFB10" s="145"/>
      <c r="QFC10" s="145"/>
      <c r="QFD10" s="145"/>
      <c r="QFE10" s="145"/>
      <c r="QFF10" s="145"/>
      <c r="QFG10" s="145"/>
      <c r="QFH10" s="145"/>
      <c r="QFI10" s="145"/>
      <c r="QFJ10" s="145"/>
      <c r="QFK10" s="145"/>
      <c r="QFL10" s="145"/>
      <c r="QFM10" s="145"/>
      <c r="QFN10" s="145"/>
      <c r="QFO10" s="145"/>
      <c r="QFP10" s="145"/>
      <c r="QFQ10" s="145"/>
      <c r="QFR10" s="145"/>
      <c r="QFS10" s="145"/>
      <c r="QFT10" s="145"/>
      <c r="QFU10" s="145"/>
      <c r="QFV10" s="145"/>
      <c r="QFW10" s="145"/>
      <c r="QFX10" s="145"/>
      <c r="QFY10" s="145"/>
      <c r="QFZ10" s="145"/>
      <c r="QGA10" s="145"/>
      <c r="QGB10" s="145"/>
      <c r="QGC10" s="145"/>
      <c r="QGD10" s="145"/>
      <c r="QGE10" s="145"/>
      <c r="QGF10" s="145"/>
      <c r="QGG10" s="145"/>
      <c r="QGH10" s="145"/>
      <c r="QGI10" s="145"/>
      <c r="QGJ10" s="145"/>
      <c r="QGK10" s="145"/>
      <c r="QGL10" s="145"/>
      <c r="QGM10" s="145"/>
      <c r="QGN10" s="145"/>
      <c r="QGO10" s="145"/>
      <c r="QGP10" s="145"/>
      <c r="QGQ10" s="145"/>
      <c r="QGR10" s="145"/>
      <c r="QGS10" s="145"/>
      <c r="QGT10" s="145"/>
      <c r="QGU10" s="145"/>
      <c r="QGV10" s="145"/>
      <c r="QGW10" s="145"/>
      <c r="QGX10" s="145"/>
      <c r="QGY10" s="145"/>
      <c r="QGZ10" s="145"/>
      <c r="QHA10" s="145"/>
      <c r="QHB10" s="145"/>
      <c r="QHC10" s="145"/>
      <c r="QHD10" s="145"/>
      <c r="QHE10" s="145"/>
      <c r="QHF10" s="145"/>
      <c r="QHG10" s="145"/>
      <c r="QHH10" s="145"/>
      <c r="QHI10" s="145"/>
      <c r="QHJ10" s="145"/>
      <c r="QHK10" s="145"/>
      <c r="QHL10" s="145"/>
      <c r="QHM10" s="145"/>
      <c r="QHN10" s="145"/>
      <c r="QHO10" s="145"/>
      <c r="QHP10" s="145"/>
      <c r="QHQ10" s="145"/>
      <c r="QHR10" s="145"/>
      <c r="QHS10" s="145"/>
      <c r="QHT10" s="145"/>
      <c r="QHU10" s="145"/>
      <c r="QHV10" s="145"/>
      <c r="QHW10" s="145"/>
      <c r="QHX10" s="145"/>
      <c r="QHY10" s="145"/>
      <c r="QHZ10" s="145"/>
      <c r="QIA10" s="145"/>
      <c r="QIB10" s="145"/>
      <c r="QIC10" s="145"/>
      <c r="QID10" s="145"/>
      <c r="QIE10" s="145"/>
      <c r="QIF10" s="145"/>
      <c r="QIG10" s="145"/>
      <c r="QIH10" s="145"/>
      <c r="QII10" s="145"/>
      <c r="QIJ10" s="145"/>
      <c r="QIK10" s="145"/>
      <c r="QIL10" s="145"/>
      <c r="QIM10" s="145"/>
      <c r="QIN10" s="145"/>
      <c r="QIO10" s="145"/>
      <c r="QIP10" s="145"/>
      <c r="QIQ10" s="145"/>
      <c r="QIR10" s="145"/>
      <c r="QIS10" s="145"/>
      <c r="QIT10" s="145"/>
      <c r="QIU10" s="145"/>
      <c r="QIV10" s="145"/>
      <c r="QIW10" s="145"/>
      <c r="QIX10" s="145"/>
      <c r="QIY10" s="145"/>
      <c r="QIZ10" s="145"/>
      <c r="QJA10" s="145"/>
      <c r="QJB10" s="145"/>
      <c r="QJC10" s="145"/>
      <c r="QJD10" s="145"/>
      <c r="QJE10" s="145"/>
      <c r="QJF10" s="145"/>
      <c r="QJG10" s="145"/>
      <c r="QJH10" s="145"/>
      <c r="QJI10" s="145"/>
      <c r="QJJ10" s="145"/>
      <c r="QJK10" s="145"/>
      <c r="QJL10" s="145"/>
      <c r="QJM10" s="145"/>
      <c r="QJN10" s="145"/>
      <c r="QJO10" s="145"/>
      <c r="QJP10" s="145"/>
      <c r="QJQ10" s="145"/>
      <c r="QJR10" s="145"/>
      <c r="QJS10" s="145"/>
      <c r="QJT10" s="145"/>
      <c r="QJU10" s="145"/>
      <c r="QJV10" s="145"/>
      <c r="QJW10" s="145"/>
      <c r="QJX10" s="145"/>
      <c r="QJY10" s="145"/>
      <c r="QJZ10" s="145"/>
      <c r="QKA10" s="145"/>
      <c r="QKB10" s="145"/>
      <c r="QKC10" s="145"/>
      <c r="QKD10" s="145"/>
      <c r="QKE10" s="145"/>
      <c r="QKF10" s="145"/>
      <c r="QKG10" s="145"/>
      <c r="QKH10" s="145"/>
      <c r="QKI10" s="145"/>
      <c r="QKJ10" s="145"/>
      <c r="QKK10" s="145"/>
      <c r="QKL10" s="145"/>
      <c r="QKM10" s="145"/>
      <c r="QKN10" s="145"/>
      <c r="QKO10" s="145"/>
      <c r="QKP10" s="145"/>
      <c r="QKQ10" s="145"/>
      <c r="QKR10" s="145"/>
      <c r="QKS10" s="145"/>
      <c r="QKT10" s="145"/>
      <c r="QKU10" s="145"/>
      <c r="QKV10" s="145"/>
      <c r="QKW10" s="145"/>
      <c r="QKX10" s="145"/>
      <c r="QKY10" s="145"/>
      <c r="QKZ10" s="145"/>
      <c r="QLA10" s="145"/>
      <c r="QLB10" s="145"/>
      <c r="QLC10" s="145"/>
      <c r="QLD10" s="145"/>
      <c r="QLE10" s="145"/>
      <c r="QLF10" s="145"/>
      <c r="QLG10" s="145"/>
      <c r="QLH10" s="145"/>
      <c r="QLI10" s="145"/>
      <c r="QLJ10" s="145"/>
      <c r="QLK10" s="145"/>
      <c r="QLL10" s="145"/>
      <c r="QLM10" s="145"/>
      <c r="QLN10" s="145"/>
      <c r="QLO10" s="145"/>
      <c r="QLP10" s="145"/>
      <c r="QLQ10" s="145"/>
      <c r="QLR10" s="145"/>
      <c r="QLS10" s="145"/>
      <c r="QLT10" s="145"/>
      <c r="QLU10" s="145"/>
      <c r="QLV10" s="145"/>
      <c r="QLW10" s="145"/>
      <c r="QLX10" s="145"/>
      <c r="QLY10" s="145"/>
      <c r="QLZ10" s="145"/>
      <c r="QMA10" s="145"/>
      <c r="QMB10" s="145"/>
      <c r="QMC10" s="145"/>
      <c r="QMD10" s="145"/>
      <c r="QME10" s="145"/>
      <c r="QMF10" s="145"/>
      <c r="QMG10" s="145"/>
      <c r="QMH10" s="145"/>
      <c r="QMI10" s="145"/>
      <c r="QMJ10" s="145"/>
      <c r="QMK10" s="145"/>
      <c r="QML10" s="145"/>
      <c r="QMM10" s="145"/>
      <c r="QMN10" s="145"/>
      <c r="QMO10" s="145"/>
      <c r="QMP10" s="145"/>
      <c r="QMQ10" s="145"/>
      <c r="QMR10" s="145"/>
      <c r="QMS10" s="145"/>
      <c r="QMT10" s="145"/>
      <c r="QMU10" s="145"/>
      <c r="QMV10" s="145"/>
      <c r="QMW10" s="145"/>
      <c r="QMX10" s="145"/>
      <c r="QMY10" s="145"/>
      <c r="QMZ10" s="145"/>
      <c r="QNA10" s="145"/>
      <c r="QNB10" s="145"/>
      <c r="QNC10" s="145"/>
      <c r="QND10" s="145"/>
      <c r="QNE10" s="145"/>
      <c r="QNF10" s="145"/>
      <c r="QNG10" s="145"/>
      <c r="QNH10" s="145"/>
      <c r="QNI10" s="145"/>
      <c r="QNJ10" s="145"/>
      <c r="QNK10" s="145"/>
      <c r="QNL10" s="145"/>
      <c r="QNM10" s="145"/>
      <c r="QNN10" s="145"/>
      <c r="QNO10" s="145"/>
      <c r="QNP10" s="145"/>
      <c r="QNQ10" s="145"/>
      <c r="QNR10" s="145"/>
      <c r="QNS10" s="145"/>
      <c r="QNT10" s="145"/>
      <c r="QNU10" s="145"/>
      <c r="QNV10" s="145"/>
      <c r="QNW10" s="145"/>
      <c r="QNX10" s="145"/>
      <c r="QNY10" s="145"/>
      <c r="QNZ10" s="145"/>
      <c r="QOA10" s="145"/>
      <c r="QOB10" s="145"/>
      <c r="QOC10" s="145"/>
      <c r="QOD10" s="145"/>
      <c r="QOE10" s="145"/>
      <c r="QOF10" s="145"/>
      <c r="QOG10" s="145"/>
      <c r="QOH10" s="145"/>
      <c r="QOI10" s="145"/>
      <c r="QOJ10" s="145"/>
      <c r="QOK10" s="145"/>
      <c r="QOL10" s="145"/>
      <c r="QOM10" s="145"/>
      <c r="QON10" s="145"/>
      <c r="QOO10" s="145"/>
      <c r="QOP10" s="145"/>
      <c r="QOQ10" s="145"/>
      <c r="QOR10" s="145"/>
      <c r="QOS10" s="145"/>
      <c r="QOT10" s="145"/>
      <c r="QOU10" s="145"/>
      <c r="QOV10" s="145"/>
      <c r="QOW10" s="145"/>
      <c r="QOX10" s="145"/>
      <c r="QOY10" s="145"/>
      <c r="QOZ10" s="145"/>
      <c r="QPA10" s="145"/>
      <c r="QPB10" s="145"/>
      <c r="QPC10" s="145"/>
      <c r="QPD10" s="145"/>
      <c r="QPE10" s="145"/>
      <c r="QPF10" s="145"/>
      <c r="QPG10" s="145"/>
      <c r="QPH10" s="145"/>
      <c r="QPI10" s="145"/>
      <c r="QPJ10" s="145"/>
      <c r="QPK10" s="145"/>
      <c r="QPL10" s="145"/>
      <c r="QPM10" s="145"/>
      <c r="QPN10" s="145"/>
      <c r="QPO10" s="145"/>
      <c r="QPP10" s="145"/>
      <c r="QPQ10" s="145"/>
      <c r="QPR10" s="145"/>
      <c r="QPS10" s="145"/>
      <c r="QPT10" s="145"/>
      <c r="QPU10" s="145"/>
      <c r="QPV10" s="145"/>
      <c r="QPW10" s="145"/>
      <c r="QPX10" s="145"/>
      <c r="QPY10" s="145"/>
      <c r="QPZ10" s="145"/>
      <c r="QQA10" s="145"/>
      <c r="QQB10" s="145"/>
      <c r="QQC10" s="145"/>
      <c r="QQD10" s="145"/>
      <c r="QQE10" s="145"/>
      <c r="QQF10" s="145"/>
      <c r="QQG10" s="145"/>
      <c r="QQH10" s="145"/>
      <c r="QQI10" s="145"/>
      <c r="QQJ10" s="145"/>
      <c r="QQK10" s="145"/>
      <c r="QQL10" s="145"/>
      <c r="QQM10" s="145"/>
      <c r="QQN10" s="145"/>
      <c r="QQO10" s="145"/>
      <c r="QQP10" s="145"/>
      <c r="QQQ10" s="145"/>
      <c r="QQR10" s="145"/>
      <c r="QQS10" s="145"/>
      <c r="QQT10" s="145"/>
      <c r="QQU10" s="145"/>
      <c r="QQV10" s="145"/>
      <c r="QQW10" s="145"/>
      <c r="QQX10" s="145"/>
      <c r="QQY10" s="145"/>
      <c r="QQZ10" s="145"/>
      <c r="QRA10" s="145"/>
      <c r="QRB10" s="145"/>
      <c r="QRC10" s="145"/>
      <c r="QRD10" s="145"/>
      <c r="QRE10" s="145"/>
      <c r="QRF10" s="145"/>
      <c r="QRG10" s="145"/>
      <c r="QRH10" s="145"/>
      <c r="QRI10" s="145"/>
      <c r="QRJ10" s="145"/>
      <c r="QRK10" s="145"/>
      <c r="QRL10" s="145"/>
      <c r="QRM10" s="145"/>
      <c r="QRN10" s="145"/>
      <c r="QRO10" s="145"/>
      <c r="QRP10" s="145"/>
      <c r="QRQ10" s="145"/>
      <c r="QRR10" s="145"/>
      <c r="QRS10" s="145"/>
      <c r="QRT10" s="145"/>
      <c r="QRU10" s="145"/>
      <c r="QRV10" s="145"/>
      <c r="QRW10" s="145"/>
      <c r="QRX10" s="145"/>
      <c r="QRY10" s="145"/>
      <c r="QRZ10" s="145"/>
      <c r="QSA10" s="145"/>
      <c r="QSB10" s="145"/>
      <c r="QSC10" s="145"/>
      <c r="QSD10" s="145"/>
      <c r="QSE10" s="145"/>
      <c r="QSF10" s="145"/>
      <c r="QSG10" s="145"/>
      <c r="QSH10" s="145"/>
      <c r="QSI10" s="145"/>
      <c r="QSJ10" s="145"/>
      <c r="QSK10" s="145"/>
      <c r="QSL10" s="145"/>
      <c r="QSM10" s="145"/>
      <c r="QSN10" s="145"/>
      <c r="QSO10" s="145"/>
      <c r="QSP10" s="145"/>
      <c r="QSQ10" s="145"/>
      <c r="QSR10" s="145"/>
      <c r="QSS10" s="145"/>
      <c r="QST10" s="145"/>
      <c r="QSU10" s="145"/>
      <c r="QSV10" s="145"/>
      <c r="QSW10" s="145"/>
      <c r="QSX10" s="145"/>
      <c r="QSY10" s="145"/>
      <c r="QSZ10" s="145"/>
      <c r="QTA10" s="145"/>
      <c r="QTB10" s="145"/>
      <c r="QTC10" s="145"/>
      <c r="QTD10" s="145"/>
      <c r="QTE10" s="145"/>
      <c r="QTF10" s="145"/>
      <c r="QTG10" s="145"/>
      <c r="QTH10" s="145"/>
      <c r="QTI10" s="145"/>
      <c r="QTJ10" s="145"/>
      <c r="QTK10" s="145"/>
      <c r="QTL10" s="145"/>
      <c r="QTM10" s="145"/>
      <c r="QTN10" s="145"/>
      <c r="QTO10" s="145"/>
      <c r="QTP10" s="145"/>
      <c r="QTQ10" s="145"/>
      <c r="QTR10" s="145"/>
      <c r="QTS10" s="145"/>
      <c r="QTT10" s="145"/>
      <c r="QTU10" s="145"/>
      <c r="QTV10" s="145"/>
      <c r="QTW10" s="145"/>
      <c r="QTX10" s="145"/>
      <c r="QTY10" s="145"/>
      <c r="QTZ10" s="145"/>
      <c r="QUA10" s="145"/>
      <c r="QUB10" s="145"/>
      <c r="QUC10" s="145"/>
      <c r="QUD10" s="145"/>
      <c r="QUE10" s="145"/>
      <c r="QUF10" s="145"/>
      <c r="QUG10" s="145"/>
      <c r="QUH10" s="145"/>
      <c r="QUI10" s="145"/>
      <c r="QUJ10" s="145"/>
      <c r="QUK10" s="145"/>
      <c r="QUL10" s="145"/>
      <c r="QUM10" s="145"/>
      <c r="QUN10" s="145"/>
      <c r="QUO10" s="145"/>
      <c r="QUP10" s="145"/>
      <c r="QUQ10" s="145"/>
      <c r="QUR10" s="145"/>
      <c r="QUS10" s="145"/>
      <c r="QUT10" s="145"/>
      <c r="QUU10" s="145"/>
      <c r="QUV10" s="145"/>
      <c r="QUW10" s="145"/>
      <c r="QUX10" s="145"/>
      <c r="QUY10" s="145"/>
      <c r="QUZ10" s="145"/>
      <c r="QVA10" s="145"/>
      <c r="QVB10" s="145"/>
      <c r="QVC10" s="145"/>
      <c r="QVD10" s="145"/>
      <c r="QVE10" s="145"/>
      <c r="QVF10" s="145"/>
      <c r="QVG10" s="145"/>
      <c r="QVH10" s="145"/>
      <c r="QVI10" s="145"/>
      <c r="QVJ10" s="145"/>
      <c r="QVK10" s="145"/>
      <c r="QVL10" s="145"/>
      <c r="QVM10" s="145"/>
      <c r="QVN10" s="145"/>
      <c r="QVO10" s="145"/>
      <c r="QVP10" s="145"/>
      <c r="QVQ10" s="145"/>
      <c r="QVR10" s="145"/>
      <c r="QVS10" s="145"/>
      <c r="QVT10" s="145"/>
      <c r="QVU10" s="145"/>
      <c r="QVV10" s="145"/>
      <c r="QVW10" s="145"/>
      <c r="QVX10" s="145"/>
      <c r="QVY10" s="145"/>
      <c r="QVZ10" s="145"/>
      <c r="QWA10" s="145"/>
      <c r="QWB10" s="145"/>
      <c r="QWC10" s="145"/>
      <c r="QWD10" s="145"/>
      <c r="QWE10" s="145"/>
      <c r="QWF10" s="145"/>
      <c r="QWG10" s="145"/>
      <c r="QWH10" s="145"/>
      <c r="QWI10" s="145"/>
      <c r="QWJ10" s="145"/>
      <c r="QWK10" s="145"/>
      <c r="QWL10" s="145"/>
      <c r="QWM10" s="145"/>
      <c r="QWN10" s="145"/>
      <c r="QWO10" s="145"/>
      <c r="QWP10" s="145"/>
      <c r="QWQ10" s="145"/>
      <c r="QWR10" s="145"/>
      <c r="QWS10" s="145"/>
      <c r="QWT10" s="145"/>
      <c r="QWU10" s="145"/>
      <c r="QWV10" s="145"/>
      <c r="QWW10" s="145"/>
      <c r="QWX10" s="145"/>
      <c r="QWY10" s="145"/>
      <c r="QWZ10" s="145"/>
      <c r="QXA10" s="145"/>
      <c r="QXB10" s="145"/>
      <c r="QXC10" s="145"/>
      <c r="QXD10" s="145"/>
      <c r="QXE10" s="145"/>
      <c r="QXF10" s="145"/>
      <c r="QXG10" s="145"/>
      <c r="QXH10" s="145"/>
      <c r="QXI10" s="145"/>
      <c r="QXJ10" s="145"/>
      <c r="QXK10" s="145"/>
      <c r="QXL10" s="145"/>
      <c r="QXM10" s="145"/>
      <c r="QXN10" s="145"/>
      <c r="QXO10" s="145"/>
      <c r="QXP10" s="145"/>
      <c r="QXQ10" s="145"/>
      <c r="QXR10" s="145"/>
      <c r="QXS10" s="145"/>
      <c r="QXT10" s="145"/>
      <c r="QXU10" s="145"/>
      <c r="QXV10" s="145"/>
      <c r="QXW10" s="145"/>
      <c r="QXX10" s="145"/>
      <c r="QXY10" s="145"/>
      <c r="QXZ10" s="145"/>
      <c r="QYA10" s="145"/>
      <c r="QYB10" s="145"/>
      <c r="QYC10" s="145"/>
      <c r="QYD10" s="145"/>
      <c r="QYE10" s="145"/>
      <c r="QYF10" s="145"/>
      <c r="QYG10" s="145"/>
      <c r="QYH10" s="145"/>
      <c r="QYI10" s="145"/>
      <c r="QYJ10" s="145"/>
      <c r="QYK10" s="145"/>
      <c r="QYL10" s="145"/>
      <c r="QYM10" s="145"/>
      <c r="QYN10" s="145"/>
      <c r="QYO10" s="145"/>
      <c r="QYP10" s="145"/>
      <c r="QYQ10" s="145"/>
      <c r="QYR10" s="145"/>
      <c r="QYS10" s="145"/>
      <c r="QYT10" s="145"/>
      <c r="QYU10" s="145"/>
      <c r="QYV10" s="145"/>
      <c r="QYW10" s="145"/>
      <c r="QYX10" s="145"/>
      <c r="QYY10" s="145"/>
      <c r="QYZ10" s="145"/>
      <c r="QZA10" s="145"/>
      <c r="QZB10" s="145"/>
      <c r="QZC10" s="145"/>
      <c r="QZD10" s="145"/>
      <c r="QZE10" s="145"/>
      <c r="QZF10" s="145"/>
      <c r="QZG10" s="145"/>
      <c r="QZH10" s="145"/>
      <c r="QZI10" s="145"/>
      <c r="QZJ10" s="145"/>
      <c r="QZK10" s="145"/>
      <c r="QZL10" s="145"/>
      <c r="QZM10" s="145"/>
      <c r="QZN10" s="145"/>
      <c r="QZO10" s="145"/>
      <c r="QZP10" s="145"/>
      <c r="QZQ10" s="145"/>
      <c r="QZR10" s="145"/>
      <c r="QZS10" s="145"/>
      <c r="QZT10" s="145"/>
      <c r="QZU10" s="145"/>
      <c r="QZV10" s="145"/>
      <c r="QZW10" s="145"/>
      <c r="QZX10" s="145"/>
      <c r="QZY10" s="145"/>
      <c r="QZZ10" s="145"/>
      <c r="RAA10" s="145"/>
      <c r="RAB10" s="145"/>
      <c r="RAC10" s="145"/>
      <c r="RAD10" s="145"/>
      <c r="RAE10" s="145"/>
      <c r="RAF10" s="145"/>
      <c r="RAG10" s="145"/>
      <c r="RAH10" s="145"/>
      <c r="RAI10" s="145"/>
      <c r="RAJ10" s="145"/>
      <c r="RAK10" s="145"/>
      <c r="RAL10" s="145"/>
      <c r="RAM10" s="145"/>
      <c r="RAN10" s="145"/>
      <c r="RAO10" s="145"/>
      <c r="RAP10" s="145"/>
      <c r="RAQ10" s="145"/>
      <c r="RAR10" s="145"/>
      <c r="RAS10" s="145"/>
      <c r="RAT10" s="145"/>
      <c r="RAU10" s="145"/>
      <c r="RAV10" s="145"/>
      <c r="RAW10" s="145"/>
      <c r="RAX10" s="145"/>
      <c r="RAY10" s="145"/>
      <c r="RAZ10" s="145"/>
      <c r="RBA10" s="145"/>
      <c r="RBB10" s="145"/>
      <c r="RBC10" s="145"/>
      <c r="RBD10" s="145"/>
      <c r="RBE10" s="145"/>
      <c r="RBF10" s="145"/>
      <c r="RBG10" s="145"/>
      <c r="RBH10" s="145"/>
      <c r="RBI10" s="145"/>
      <c r="RBJ10" s="145"/>
      <c r="RBK10" s="145"/>
      <c r="RBL10" s="145"/>
      <c r="RBM10" s="145"/>
      <c r="RBN10" s="145"/>
      <c r="RBO10" s="145"/>
      <c r="RBP10" s="145"/>
      <c r="RBQ10" s="145"/>
      <c r="RBR10" s="145"/>
      <c r="RBS10" s="145"/>
      <c r="RBT10" s="145"/>
      <c r="RBU10" s="145"/>
      <c r="RBV10" s="145"/>
      <c r="RBW10" s="145"/>
      <c r="RBX10" s="145"/>
      <c r="RBY10" s="145"/>
      <c r="RBZ10" s="145"/>
      <c r="RCA10" s="145"/>
      <c r="RCB10" s="145"/>
      <c r="RCC10" s="145"/>
      <c r="RCD10" s="145"/>
      <c r="RCE10" s="145"/>
      <c r="RCF10" s="145"/>
      <c r="RCG10" s="145"/>
      <c r="RCH10" s="145"/>
      <c r="RCI10" s="145"/>
      <c r="RCJ10" s="145"/>
      <c r="RCK10" s="145"/>
      <c r="RCL10" s="145"/>
      <c r="RCM10" s="145"/>
      <c r="RCN10" s="145"/>
      <c r="RCO10" s="145"/>
      <c r="RCP10" s="145"/>
      <c r="RCQ10" s="145"/>
      <c r="RCR10" s="145"/>
      <c r="RCS10" s="145"/>
      <c r="RCT10" s="145"/>
      <c r="RCU10" s="145"/>
      <c r="RCV10" s="145"/>
      <c r="RCW10" s="145"/>
      <c r="RCX10" s="145"/>
      <c r="RCY10" s="145"/>
      <c r="RCZ10" s="145"/>
      <c r="RDA10" s="145"/>
      <c r="RDB10" s="145"/>
      <c r="RDC10" s="145"/>
      <c r="RDD10" s="145"/>
      <c r="RDE10" s="145"/>
      <c r="RDF10" s="145"/>
      <c r="RDG10" s="145"/>
      <c r="RDH10" s="145"/>
      <c r="RDI10" s="145"/>
      <c r="RDJ10" s="145"/>
      <c r="RDK10" s="145"/>
      <c r="RDL10" s="145"/>
      <c r="RDM10" s="145"/>
      <c r="RDN10" s="145"/>
      <c r="RDO10" s="145"/>
      <c r="RDP10" s="145"/>
      <c r="RDQ10" s="145"/>
      <c r="RDR10" s="145"/>
      <c r="RDS10" s="145"/>
      <c r="RDT10" s="145"/>
      <c r="RDU10" s="145"/>
      <c r="RDV10" s="145"/>
      <c r="RDW10" s="145"/>
      <c r="RDX10" s="145"/>
      <c r="RDY10" s="145"/>
      <c r="RDZ10" s="145"/>
      <c r="REA10" s="145"/>
      <c r="REB10" s="145"/>
      <c r="REC10" s="145"/>
      <c r="RED10" s="145"/>
      <c r="REE10" s="145"/>
      <c r="REF10" s="145"/>
      <c r="REG10" s="145"/>
      <c r="REH10" s="145"/>
      <c r="REI10" s="145"/>
      <c r="REJ10" s="145"/>
      <c r="REK10" s="145"/>
      <c r="REL10" s="145"/>
      <c r="REM10" s="145"/>
      <c r="REN10" s="145"/>
      <c r="REO10" s="145"/>
      <c r="REP10" s="145"/>
      <c r="REQ10" s="145"/>
      <c r="RER10" s="145"/>
      <c r="RES10" s="145"/>
      <c r="RET10" s="145"/>
      <c r="REU10" s="145"/>
      <c r="REV10" s="145"/>
      <c r="REW10" s="145"/>
      <c r="REX10" s="145"/>
      <c r="REY10" s="145"/>
      <c r="REZ10" s="145"/>
      <c r="RFA10" s="145"/>
      <c r="RFB10" s="145"/>
      <c r="RFC10" s="145"/>
      <c r="RFD10" s="145"/>
      <c r="RFE10" s="145"/>
      <c r="RFF10" s="145"/>
      <c r="RFG10" s="145"/>
      <c r="RFH10" s="145"/>
      <c r="RFI10" s="145"/>
      <c r="RFJ10" s="145"/>
      <c r="RFK10" s="145"/>
      <c r="RFL10" s="145"/>
      <c r="RFM10" s="145"/>
      <c r="RFN10" s="145"/>
      <c r="RFO10" s="145"/>
      <c r="RFP10" s="145"/>
      <c r="RFQ10" s="145"/>
      <c r="RFR10" s="145"/>
      <c r="RFS10" s="145"/>
      <c r="RFT10" s="145"/>
      <c r="RFU10" s="145"/>
      <c r="RFV10" s="145"/>
      <c r="RFW10" s="145"/>
      <c r="RFX10" s="145"/>
      <c r="RFY10" s="145"/>
      <c r="RFZ10" s="145"/>
      <c r="RGA10" s="145"/>
      <c r="RGB10" s="145"/>
      <c r="RGC10" s="145"/>
      <c r="RGD10" s="145"/>
      <c r="RGE10" s="145"/>
      <c r="RGF10" s="145"/>
      <c r="RGG10" s="145"/>
      <c r="RGH10" s="145"/>
      <c r="RGI10" s="145"/>
      <c r="RGJ10" s="145"/>
      <c r="RGK10" s="145"/>
      <c r="RGL10" s="145"/>
      <c r="RGM10" s="145"/>
      <c r="RGN10" s="145"/>
      <c r="RGO10" s="145"/>
      <c r="RGP10" s="145"/>
      <c r="RGQ10" s="145"/>
      <c r="RGR10" s="145"/>
      <c r="RGS10" s="145"/>
      <c r="RGT10" s="145"/>
      <c r="RGU10" s="145"/>
      <c r="RGV10" s="145"/>
      <c r="RGW10" s="145"/>
      <c r="RGX10" s="145"/>
      <c r="RGY10" s="145"/>
      <c r="RGZ10" s="145"/>
      <c r="RHA10" s="145"/>
      <c r="RHB10" s="145"/>
      <c r="RHC10" s="145"/>
      <c r="RHD10" s="145"/>
      <c r="RHE10" s="145"/>
      <c r="RHF10" s="145"/>
      <c r="RHG10" s="145"/>
      <c r="RHH10" s="145"/>
      <c r="RHI10" s="145"/>
      <c r="RHJ10" s="145"/>
      <c r="RHK10" s="145"/>
      <c r="RHL10" s="145"/>
      <c r="RHM10" s="145"/>
      <c r="RHN10" s="145"/>
      <c r="RHO10" s="145"/>
      <c r="RHP10" s="145"/>
      <c r="RHQ10" s="145"/>
      <c r="RHR10" s="145"/>
      <c r="RHS10" s="145"/>
      <c r="RHT10" s="145"/>
      <c r="RHU10" s="145"/>
      <c r="RHV10" s="145"/>
      <c r="RHW10" s="145"/>
      <c r="RHX10" s="145"/>
      <c r="RHY10" s="145"/>
      <c r="RHZ10" s="145"/>
      <c r="RIA10" s="145"/>
      <c r="RIB10" s="145"/>
      <c r="RIC10" s="145"/>
      <c r="RID10" s="145"/>
      <c r="RIE10" s="145"/>
      <c r="RIF10" s="145"/>
      <c r="RIG10" s="145"/>
      <c r="RIH10" s="145"/>
      <c r="RII10" s="145"/>
      <c r="RIJ10" s="145"/>
      <c r="RIK10" s="145"/>
      <c r="RIL10" s="145"/>
      <c r="RIM10" s="145"/>
      <c r="RIN10" s="145"/>
      <c r="RIO10" s="145"/>
      <c r="RIP10" s="145"/>
      <c r="RIQ10" s="145"/>
      <c r="RIR10" s="145"/>
      <c r="RIS10" s="145"/>
      <c r="RIT10" s="145"/>
      <c r="RIU10" s="145"/>
      <c r="RIV10" s="145"/>
      <c r="RIW10" s="145"/>
      <c r="RIX10" s="145"/>
      <c r="RIY10" s="145"/>
      <c r="RIZ10" s="145"/>
      <c r="RJA10" s="145"/>
      <c r="RJB10" s="145"/>
      <c r="RJC10" s="145"/>
      <c r="RJD10" s="145"/>
      <c r="RJE10" s="145"/>
      <c r="RJF10" s="145"/>
      <c r="RJG10" s="145"/>
      <c r="RJH10" s="145"/>
      <c r="RJI10" s="145"/>
      <c r="RJJ10" s="145"/>
      <c r="RJK10" s="145"/>
      <c r="RJL10" s="145"/>
      <c r="RJM10" s="145"/>
      <c r="RJN10" s="145"/>
      <c r="RJO10" s="145"/>
      <c r="RJP10" s="145"/>
      <c r="RJQ10" s="145"/>
      <c r="RJR10" s="145"/>
      <c r="RJS10" s="145"/>
      <c r="RJT10" s="145"/>
      <c r="RJU10" s="145"/>
      <c r="RJV10" s="145"/>
      <c r="RJW10" s="145"/>
      <c r="RJX10" s="145"/>
      <c r="RJY10" s="145"/>
      <c r="RJZ10" s="145"/>
      <c r="RKA10" s="145"/>
      <c r="RKB10" s="145"/>
      <c r="RKC10" s="145"/>
      <c r="RKD10" s="145"/>
      <c r="RKE10" s="145"/>
      <c r="RKF10" s="145"/>
      <c r="RKG10" s="145"/>
      <c r="RKH10" s="145"/>
      <c r="RKI10" s="145"/>
      <c r="RKJ10" s="145"/>
      <c r="RKK10" s="145"/>
      <c r="RKL10" s="145"/>
      <c r="RKM10" s="145"/>
      <c r="RKN10" s="145"/>
      <c r="RKO10" s="145"/>
      <c r="RKP10" s="145"/>
      <c r="RKQ10" s="145"/>
      <c r="RKR10" s="145"/>
      <c r="RKS10" s="145"/>
      <c r="RKT10" s="145"/>
      <c r="RKU10" s="145"/>
      <c r="RKV10" s="145"/>
      <c r="RKW10" s="145"/>
      <c r="RKX10" s="145"/>
      <c r="RKY10" s="145"/>
      <c r="RKZ10" s="145"/>
      <c r="RLA10" s="145"/>
      <c r="RLB10" s="145"/>
      <c r="RLC10" s="145"/>
      <c r="RLD10" s="145"/>
      <c r="RLE10" s="145"/>
      <c r="RLF10" s="145"/>
      <c r="RLG10" s="145"/>
      <c r="RLH10" s="145"/>
      <c r="RLI10" s="145"/>
      <c r="RLJ10" s="145"/>
      <c r="RLK10" s="145"/>
      <c r="RLL10" s="145"/>
      <c r="RLM10" s="145"/>
      <c r="RLN10" s="145"/>
      <c r="RLO10" s="145"/>
      <c r="RLP10" s="145"/>
      <c r="RLQ10" s="145"/>
      <c r="RLR10" s="145"/>
      <c r="RLS10" s="145"/>
      <c r="RLT10" s="145"/>
      <c r="RLU10" s="145"/>
      <c r="RLV10" s="145"/>
      <c r="RLW10" s="145"/>
      <c r="RLX10" s="145"/>
      <c r="RLY10" s="145"/>
      <c r="RLZ10" s="145"/>
      <c r="RMA10" s="145"/>
      <c r="RMB10" s="145"/>
      <c r="RMC10" s="145"/>
      <c r="RMD10" s="145"/>
      <c r="RME10" s="145"/>
      <c r="RMF10" s="145"/>
      <c r="RMG10" s="145"/>
      <c r="RMH10" s="145"/>
      <c r="RMI10" s="145"/>
      <c r="RMJ10" s="145"/>
      <c r="RMK10" s="145"/>
      <c r="RML10" s="145"/>
      <c r="RMM10" s="145"/>
      <c r="RMN10" s="145"/>
      <c r="RMO10" s="145"/>
      <c r="RMP10" s="145"/>
      <c r="RMQ10" s="145"/>
      <c r="RMR10" s="145"/>
      <c r="RMS10" s="145"/>
      <c r="RMT10" s="145"/>
      <c r="RMU10" s="145"/>
      <c r="RMV10" s="145"/>
      <c r="RMW10" s="145"/>
      <c r="RMX10" s="145"/>
      <c r="RMY10" s="145"/>
      <c r="RMZ10" s="145"/>
      <c r="RNA10" s="145"/>
      <c r="RNB10" s="145"/>
      <c r="RNC10" s="145"/>
      <c r="RND10" s="145"/>
      <c r="RNE10" s="145"/>
      <c r="RNF10" s="145"/>
      <c r="RNG10" s="145"/>
      <c r="RNH10" s="145"/>
      <c r="RNI10" s="145"/>
      <c r="RNJ10" s="145"/>
      <c r="RNK10" s="145"/>
      <c r="RNL10" s="145"/>
      <c r="RNM10" s="145"/>
      <c r="RNN10" s="145"/>
      <c r="RNO10" s="145"/>
      <c r="RNP10" s="145"/>
      <c r="RNQ10" s="145"/>
      <c r="RNR10" s="145"/>
      <c r="RNS10" s="145"/>
      <c r="RNT10" s="145"/>
      <c r="RNU10" s="145"/>
      <c r="RNV10" s="145"/>
      <c r="RNW10" s="145"/>
      <c r="RNX10" s="145"/>
      <c r="RNY10" s="145"/>
      <c r="RNZ10" s="145"/>
      <c r="ROA10" s="145"/>
      <c r="ROB10" s="145"/>
      <c r="ROC10" s="145"/>
      <c r="ROD10" s="145"/>
      <c r="ROE10" s="145"/>
      <c r="ROF10" s="145"/>
      <c r="ROG10" s="145"/>
      <c r="ROH10" s="145"/>
      <c r="ROI10" s="145"/>
      <c r="ROJ10" s="145"/>
      <c r="ROK10" s="145"/>
      <c r="ROL10" s="145"/>
      <c r="ROM10" s="145"/>
      <c r="RON10" s="145"/>
      <c r="ROO10" s="145"/>
      <c r="ROP10" s="145"/>
      <c r="ROQ10" s="145"/>
      <c r="ROR10" s="145"/>
      <c r="ROS10" s="145"/>
      <c r="ROT10" s="145"/>
      <c r="ROU10" s="145"/>
      <c r="ROV10" s="145"/>
      <c r="ROW10" s="145"/>
      <c r="ROX10" s="145"/>
      <c r="ROY10" s="145"/>
      <c r="ROZ10" s="145"/>
      <c r="RPA10" s="145"/>
      <c r="RPB10" s="145"/>
      <c r="RPC10" s="145"/>
      <c r="RPD10" s="145"/>
      <c r="RPE10" s="145"/>
      <c r="RPF10" s="145"/>
      <c r="RPG10" s="145"/>
      <c r="RPH10" s="145"/>
      <c r="RPI10" s="145"/>
      <c r="RPJ10" s="145"/>
      <c r="RPK10" s="145"/>
      <c r="RPL10" s="145"/>
      <c r="RPM10" s="145"/>
      <c r="RPN10" s="145"/>
      <c r="RPO10" s="145"/>
      <c r="RPP10" s="145"/>
      <c r="RPQ10" s="145"/>
      <c r="RPR10" s="145"/>
      <c r="RPS10" s="145"/>
      <c r="RPT10" s="145"/>
      <c r="RPU10" s="145"/>
      <c r="RPV10" s="145"/>
      <c r="RPW10" s="145"/>
      <c r="RPX10" s="145"/>
      <c r="RPY10" s="145"/>
      <c r="RPZ10" s="145"/>
      <c r="RQA10" s="145"/>
      <c r="RQB10" s="145"/>
      <c r="RQC10" s="145"/>
      <c r="RQD10" s="145"/>
      <c r="RQE10" s="145"/>
      <c r="RQF10" s="145"/>
      <c r="RQG10" s="145"/>
      <c r="RQH10" s="145"/>
      <c r="RQI10" s="145"/>
      <c r="RQJ10" s="145"/>
      <c r="RQK10" s="145"/>
      <c r="RQL10" s="145"/>
      <c r="RQM10" s="145"/>
      <c r="RQN10" s="145"/>
      <c r="RQO10" s="145"/>
      <c r="RQP10" s="145"/>
      <c r="RQQ10" s="145"/>
      <c r="RQR10" s="145"/>
      <c r="RQS10" s="145"/>
      <c r="RQT10" s="145"/>
      <c r="RQU10" s="145"/>
      <c r="RQV10" s="145"/>
      <c r="RQW10" s="145"/>
      <c r="RQX10" s="145"/>
      <c r="RQY10" s="145"/>
      <c r="RQZ10" s="145"/>
      <c r="RRA10" s="145"/>
      <c r="RRB10" s="145"/>
      <c r="RRC10" s="145"/>
      <c r="RRD10" s="145"/>
      <c r="RRE10" s="145"/>
      <c r="RRF10" s="145"/>
      <c r="RRG10" s="145"/>
      <c r="RRH10" s="145"/>
      <c r="RRI10" s="145"/>
      <c r="RRJ10" s="145"/>
      <c r="RRK10" s="145"/>
      <c r="RRL10" s="145"/>
      <c r="RRM10" s="145"/>
      <c r="RRN10" s="145"/>
      <c r="RRO10" s="145"/>
      <c r="RRP10" s="145"/>
      <c r="RRQ10" s="145"/>
      <c r="RRR10" s="145"/>
      <c r="RRS10" s="145"/>
      <c r="RRT10" s="145"/>
      <c r="RRU10" s="145"/>
      <c r="RRV10" s="145"/>
      <c r="RRW10" s="145"/>
      <c r="RRX10" s="145"/>
      <c r="RRY10" s="145"/>
      <c r="RRZ10" s="145"/>
      <c r="RSA10" s="145"/>
      <c r="RSB10" s="145"/>
      <c r="RSC10" s="145"/>
      <c r="RSD10" s="145"/>
      <c r="RSE10" s="145"/>
      <c r="RSF10" s="145"/>
      <c r="RSG10" s="145"/>
      <c r="RSH10" s="145"/>
      <c r="RSI10" s="145"/>
      <c r="RSJ10" s="145"/>
      <c r="RSK10" s="145"/>
      <c r="RSL10" s="145"/>
      <c r="RSM10" s="145"/>
      <c r="RSN10" s="145"/>
      <c r="RSO10" s="145"/>
      <c r="RSP10" s="145"/>
      <c r="RSQ10" s="145"/>
      <c r="RSR10" s="145"/>
      <c r="RSS10" s="145"/>
      <c r="RST10" s="145"/>
      <c r="RSU10" s="145"/>
      <c r="RSV10" s="145"/>
      <c r="RSW10" s="145"/>
      <c r="RSX10" s="145"/>
      <c r="RSY10" s="145"/>
      <c r="RSZ10" s="145"/>
      <c r="RTA10" s="145"/>
      <c r="RTB10" s="145"/>
      <c r="RTC10" s="145"/>
      <c r="RTD10" s="145"/>
      <c r="RTE10" s="145"/>
      <c r="RTF10" s="145"/>
      <c r="RTG10" s="145"/>
      <c r="RTH10" s="145"/>
      <c r="RTI10" s="145"/>
      <c r="RTJ10" s="145"/>
      <c r="RTK10" s="145"/>
      <c r="RTL10" s="145"/>
      <c r="RTM10" s="145"/>
      <c r="RTN10" s="145"/>
      <c r="RTO10" s="145"/>
      <c r="RTP10" s="145"/>
      <c r="RTQ10" s="145"/>
      <c r="RTR10" s="145"/>
      <c r="RTS10" s="145"/>
      <c r="RTT10" s="145"/>
      <c r="RTU10" s="145"/>
      <c r="RTV10" s="145"/>
      <c r="RTW10" s="145"/>
      <c r="RTX10" s="145"/>
      <c r="RTY10" s="145"/>
      <c r="RTZ10" s="145"/>
      <c r="RUA10" s="145"/>
      <c r="RUB10" s="145"/>
      <c r="RUC10" s="145"/>
      <c r="RUD10" s="145"/>
      <c r="RUE10" s="145"/>
      <c r="RUF10" s="145"/>
      <c r="RUG10" s="145"/>
      <c r="RUH10" s="145"/>
      <c r="RUI10" s="145"/>
      <c r="RUJ10" s="145"/>
      <c r="RUK10" s="145"/>
      <c r="RUL10" s="145"/>
      <c r="RUM10" s="145"/>
      <c r="RUN10" s="145"/>
      <c r="RUO10" s="145"/>
      <c r="RUP10" s="145"/>
      <c r="RUQ10" s="145"/>
      <c r="RUR10" s="145"/>
      <c r="RUS10" s="145"/>
      <c r="RUT10" s="145"/>
      <c r="RUU10" s="145"/>
      <c r="RUV10" s="145"/>
      <c r="RUW10" s="145"/>
      <c r="RUX10" s="145"/>
      <c r="RUY10" s="145"/>
      <c r="RUZ10" s="145"/>
      <c r="RVA10" s="145"/>
      <c r="RVB10" s="145"/>
      <c r="RVC10" s="145"/>
      <c r="RVD10" s="145"/>
      <c r="RVE10" s="145"/>
      <c r="RVF10" s="145"/>
      <c r="RVG10" s="145"/>
      <c r="RVH10" s="145"/>
      <c r="RVI10" s="145"/>
      <c r="RVJ10" s="145"/>
      <c r="RVK10" s="145"/>
      <c r="RVL10" s="145"/>
      <c r="RVM10" s="145"/>
      <c r="RVN10" s="145"/>
      <c r="RVO10" s="145"/>
      <c r="RVP10" s="145"/>
      <c r="RVQ10" s="145"/>
      <c r="RVR10" s="145"/>
      <c r="RVS10" s="145"/>
      <c r="RVT10" s="145"/>
      <c r="RVU10" s="145"/>
      <c r="RVV10" s="145"/>
      <c r="RVW10" s="145"/>
      <c r="RVX10" s="145"/>
      <c r="RVY10" s="145"/>
      <c r="RVZ10" s="145"/>
      <c r="RWA10" s="145"/>
      <c r="RWB10" s="145"/>
      <c r="RWC10" s="145"/>
      <c r="RWD10" s="145"/>
      <c r="RWE10" s="145"/>
      <c r="RWF10" s="145"/>
      <c r="RWG10" s="145"/>
      <c r="RWH10" s="145"/>
      <c r="RWI10" s="145"/>
      <c r="RWJ10" s="145"/>
      <c r="RWK10" s="145"/>
      <c r="RWL10" s="145"/>
      <c r="RWM10" s="145"/>
      <c r="RWN10" s="145"/>
      <c r="RWO10" s="145"/>
      <c r="RWP10" s="145"/>
      <c r="RWQ10" s="145"/>
      <c r="RWR10" s="145"/>
      <c r="RWS10" s="145"/>
      <c r="RWT10" s="145"/>
      <c r="RWU10" s="145"/>
      <c r="RWV10" s="145"/>
      <c r="RWW10" s="145"/>
      <c r="RWX10" s="145"/>
      <c r="RWY10" s="145"/>
      <c r="RWZ10" s="145"/>
      <c r="RXA10" s="145"/>
      <c r="RXB10" s="145"/>
      <c r="RXC10" s="145"/>
      <c r="RXD10" s="145"/>
      <c r="RXE10" s="145"/>
      <c r="RXF10" s="145"/>
      <c r="RXG10" s="145"/>
      <c r="RXH10" s="145"/>
      <c r="RXI10" s="145"/>
      <c r="RXJ10" s="145"/>
      <c r="RXK10" s="145"/>
      <c r="RXL10" s="145"/>
      <c r="RXM10" s="145"/>
      <c r="RXN10" s="145"/>
      <c r="RXO10" s="145"/>
      <c r="RXP10" s="145"/>
      <c r="RXQ10" s="145"/>
      <c r="RXR10" s="145"/>
      <c r="RXS10" s="145"/>
      <c r="RXT10" s="145"/>
      <c r="RXU10" s="145"/>
      <c r="RXV10" s="145"/>
      <c r="RXW10" s="145"/>
      <c r="RXX10" s="145"/>
      <c r="RXY10" s="145"/>
      <c r="RXZ10" s="145"/>
      <c r="RYA10" s="145"/>
      <c r="RYB10" s="145"/>
      <c r="RYC10" s="145"/>
      <c r="RYD10" s="145"/>
      <c r="RYE10" s="145"/>
      <c r="RYF10" s="145"/>
      <c r="RYG10" s="145"/>
      <c r="RYH10" s="145"/>
      <c r="RYI10" s="145"/>
      <c r="RYJ10" s="145"/>
      <c r="RYK10" s="145"/>
      <c r="RYL10" s="145"/>
      <c r="RYM10" s="145"/>
      <c r="RYN10" s="145"/>
      <c r="RYO10" s="145"/>
      <c r="RYP10" s="145"/>
      <c r="RYQ10" s="145"/>
      <c r="RYR10" s="145"/>
      <c r="RYS10" s="145"/>
      <c r="RYT10" s="145"/>
      <c r="RYU10" s="145"/>
      <c r="RYV10" s="145"/>
      <c r="RYW10" s="145"/>
      <c r="RYX10" s="145"/>
      <c r="RYY10" s="145"/>
      <c r="RYZ10" s="145"/>
      <c r="RZA10" s="145"/>
      <c r="RZB10" s="145"/>
      <c r="RZC10" s="145"/>
      <c r="RZD10" s="145"/>
      <c r="RZE10" s="145"/>
      <c r="RZF10" s="145"/>
      <c r="RZG10" s="145"/>
      <c r="RZH10" s="145"/>
      <c r="RZI10" s="145"/>
      <c r="RZJ10" s="145"/>
      <c r="RZK10" s="145"/>
      <c r="RZL10" s="145"/>
      <c r="RZM10" s="145"/>
      <c r="RZN10" s="145"/>
      <c r="RZO10" s="145"/>
      <c r="RZP10" s="145"/>
      <c r="RZQ10" s="145"/>
      <c r="RZR10" s="145"/>
      <c r="RZS10" s="145"/>
      <c r="RZT10" s="145"/>
      <c r="RZU10" s="145"/>
      <c r="RZV10" s="145"/>
      <c r="RZW10" s="145"/>
      <c r="RZX10" s="145"/>
      <c r="RZY10" s="145"/>
      <c r="RZZ10" s="145"/>
      <c r="SAA10" s="145"/>
      <c r="SAB10" s="145"/>
      <c r="SAC10" s="145"/>
      <c r="SAD10" s="145"/>
      <c r="SAE10" s="145"/>
      <c r="SAF10" s="145"/>
      <c r="SAG10" s="145"/>
      <c r="SAH10" s="145"/>
      <c r="SAI10" s="145"/>
      <c r="SAJ10" s="145"/>
      <c r="SAK10" s="145"/>
      <c r="SAL10" s="145"/>
      <c r="SAM10" s="145"/>
      <c r="SAN10" s="145"/>
      <c r="SAO10" s="145"/>
      <c r="SAP10" s="145"/>
      <c r="SAQ10" s="145"/>
      <c r="SAR10" s="145"/>
      <c r="SAS10" s="145"/>
      <c r="SAT10" s="145"/>
      <c r="SAU10" s="145"/>
      <c r="SAV10" s="145"/>
      <c r="SAW10" s="145"/>
      <c r="SAX10" s="145"/>
      <c r="SAY10" s="145"/>
      <c r="SAZ10" s="145"/>
      <c r="SBA10" s="145"/>
      <c r="SBB10" s="145"/>
      <c r="SBC10" s="145"/>
      <c r="SBD10" s="145"/>
      <c r="SBE10" s="145"/>
      <c r="SBF10" s="145"/>
      <c r="SBG10" s="145"/>
      <c r="SBH10" s="145"/>
      <c r="SBI10" s="145"/>
      <c r="SBJ10" s="145"/>
      <c r="SBK10" s="145"/>
      <c r="SBL10" s="145"/>
      <c r="SBM10" s="145"/>
      <c r="SBN10" s="145"/>
      <c r="SBO10" s="145"/>
      <c r="SBP10" s="145"/>
      <c r="SBQ10" s="145"/>
      <c r="SBR10" s="145"/>
      <c r="SBS10" s="145"/>
      <c r="SBT10" s="145"/>
      <c r="SBU10" s="145"/>
      <c r="SBV10" s="145"/>
      <c r="SBW10" s="145"/>
      <c r="SBX10" s="145"/>
      <c r="SBY10" s="145"/>
      <c r="SBZ10" s="145"/>
      <c r="SCA10" s="145"/>
      <c r="SCB10" s="145"/>
      <c r="SCC10" s="145"/>
      <c r="SCD10" s="145"/>
      <c r="SCE10" s="145"/>
      <c r="SCF10" s="145"/>
      <c r="SCG10" s="145"/>
      <c r="SCH10" s="145"/>
      <c r="SCI10" s="145"/>
      <c r="SCJ10" s="145"/>
      <c r="SCK10" s="145"/>
      <c r="SCL10" s="145"/>
      <c r="SCM10" s="145"/>
      <c r="SCN10" s="145"/>
      <c r="SCO10" s="145"/>
      <c r="SCP10" s="145"/>
      <c r="SCQ10" s="145"/>
      <c r="SCR10" s="145"/>
      <c r="SCS10" s="145"/>
      <c r="SCT10" s="145"/>
      <c r="SCU10" s="145"/>
      <c r="SCV10" s="145"/>
      <c r="SCW10" s="145"/>
      <c r="SCX10" s="145"/>
      <c r="SCY10" s="145"/>
      <c r="SCZ10" s="145"/>
      <c r="SDA10" s="145"/>
      <c r="SDB10" s="145"/>
      <c r="SDC10" s="145"/>
      <c r="SDD10" s="145"/>
      <c r="SDE10" s="145"/>
      <c r="SDF10" s="145"/>
      <c r="SDG10" s="145"/>
      <c r="SDH10" s="145"/>
      <c r="SDI10" s="145"/>
      <c r="SDJ10" s="145"/>
      <c r="SDK10" s="145"/>
      <c r="SDL10" s="145"/>
      <c r="SDM10" s="145"/>
      <c r="SDN10" s="145"/>
      <c r="SDO10" s="145"/>
      <c r="SDP10" s="145"/>
      <c r="SDQ10" s="145"/>
      <c r="SDR10" s="145"/>
      <c r="SDS10" s="145"/>
      <c r="SDT10" s="145"/>
      <c r="SDU10" s="145"/>
      <c r="SDV10" s="145"/>
      <c r="SDW10" s="145"/>
      <c r="SDX10" s="145"/>
      <c r="SDY10" s="145"/>
      <c r="SDZ10" s="145"/>
      <c r="SEA10" s="145"/>
      <c r="SEB10" s="145"/>
      <c r="SEC10" s="145"/>
      <c r="SED10" s="145"/>
      <c r="SEE10" s="145"/>
      <c r="SEF10" s="145"/>
      <c r="SEG10" s="145"/>
      <c r="SEH10" s="145"/>
      <c r="SEI10" s="145"/>
      <c r="SEJ10" s="145"/>
      <c r="SEK10" s="145"/>
      <c r="SEL10" s="145"/>
      <c r="SEM10" s="145"/>
      <c r="SEN10" s="145"/>
      <c r="SEO10" s="145"/>
      <c r="SEP10" s="145"/>
      <c r="SEQ10" s="145"/>
      <c r="SER10" s="145"/>
      <c r="SES10" s="145"/>
      <c r="SET10" s="145"/>
      <c r="SEU10" s="145"/>
      <c r="SEV10" s="145"/>
      <c r="SEW10" s="145"/>
      <c r="SEX10" s="145"/>
      <c r="SEY10" s="145"/>
      <c r="SEZ10" s="145"/>
      <c r="SFA10" s="145"/>
      <c r="SFB10" s="145"/>
      <c r="SFC10" s="145"/>
      <c r="SFD10" s="145"/>
      <c r="SFE10" s="145"/>
      <c r="SFF10" s="145"/>
      <c r="SFG10" s="145"/>
      <c r="SFH10" s="145"/>
      <c r="SFI10" s="145"/>
      <c r="SFJ10" s="145"/>
      <c r="SFK10" s="145"/>
      <c r="SFL10" s="145"/>
      <c r="SFM10" s="145"/>
      <c r="SFN10" s="145"/>
      <c r="SFO10" s="145"/>
      <c r="SFP10" s="145"/>
      <c r="SFQ10" s="145"/>
      <c r="SFR10" s="145"/>
      <c r="SFS10" s="145"/>
      <c r="SFT10" s="145"/>
      <c r="SFU10" s="145"/>
      <c r="SFV10" s="145"/>
      <c r="SFW10" s="145"/>
      <c r="SFX10" s="145"/>
      <c r="SFY10" s="145"/>
      <c r="SFZ10" s="145"/>
      <c r="SGA10" s="145"/>
      <c r="SGB10" s="145"/>
      <c r="SGC10" s="145"/>
      <c r="SGD10" s="145"/>
      <c r="SGE10" s="145"/>
      <c r="SGF10" s="145"/>
      <c r="SGG10" s="145"/>
      <c r="SGH10" s="145"/>
      <c r="SGI10" s="145"/>
      <c r="SGJ10" s="145"/>
      <c r="SGK10" s="145"/>
      <c r="SGL10" s="145"/>
      <c r="SGM10" s="145"/>
      <c r="SGN10" s="145"/>
      <c r="SGO10" s="145"/>
      <c r="SGP10" s="145"/>
      <c r="SGQ10" s="145"/>
      <c r="SGR10" s="145"/>
      <c r="SGS10" s="145"/>
      <c r="SGT10" s="145"/>
      <c r="SGU10" s="145"/>
      <c r="SGV10" s="145"/>
      <c r="SGW10" s="145"/>
      <c r="SGX10" s="145"/>
      <c r="SGY10" s="145"/>
      <c r="SGZ10" s="145"/>
      <c r="SHA10" s="145"/>
      <c r="SHB10" s="145"/>
      <c r="SHC10" s="145"/>
      <c r="SHD10" s="145"/>
      <c r="SHE10" s="145"/>
      <c r="SHF10" s="145"/>
      <c r="SHG10" s="145"/>
      <c r="SHH10" s="145"/>
      <c r="SHI10" s="145"/>
      <c r="SHJ10" s="145"/>
      <c r="SHK10" s="145"/>
      <c r="SHL10" s="145"/>
      <c r="SHM10" s="145"/>
      <c r="SHN10" s="145"/>
      <c r="SHO10" s="145"/>
      <c r="SHP10" s="145"/>
      <c r="SHQ10" s="145"/>
      <c r="SHR10" s="145"/>
      <c r="SHS10" s="145"/>
      <c r="SHT10" s="145"/>
      <c r="SHU10" s="145"/>
      <c r="SHV10" s="145"/>
      <c r="SHW10" s="145"/>
      <c r="SHX10" s="145"/>
      <c r="SHY10" s="145"/>
      <c r="SHZ10" s="145"/>
      <c r="SIA10" s="145"/>
      <c r="SIB10" s="145"/>
      <c r="SIC10" s="145"/>
      <c r="SID10" s="145"/>
      <c r="SIE10" s="145"/>
      <c r="SIF10" s="145"/>
      <c r="SIG10" s="145"/>
      <c r="SIH10" s="145"/>
      <c r="SII10" s="145"/>
      <c r="SIJ10" s="145"/>
      <c r="SIK10" s="145"/>
      <c r="SIL10" s="145"/>
      <c r="SIM10" s="145"/>
      <c r="SIN10" s="145"/>
      <c r="SIO10" s="145"/>
      <c r="SIP10" s="145"/>
      <c r="SIQ10" s="145"/>
      <c r="SIR10" s="145"/>
      <c r="SIS10" s="145"/>
      <c r="SIT10" s="145"/>
      <c r="SIU10" s="145"/>
      <c r="SIV10" s="145"/>
      <c r="SIW10" s="145"/>
      <c r="SIX10" s="145"/>
      <c r="SIY10" s="145"/>
      <c r="SIZ10" s="145"/>
      <c r="SJA10" s="145"/>
      <c r="SJB10" s="145"/>
      <c r="SJC10" s="145"/>
      <c r="SJD10" s="145"/>
      <c r="SJE10" s="145"/>
      <c r="SJF10" s="145"/>
      <c r="SJG10" s="145"/>
      <c r="SJH10" s="145"/>
      <c r="SJI10" s="145"/>
      <c r="SJJ10" s="145"/>
      <c r="SJK10" s="145"/>
      <c r="SJL10" s="145"/>
      <c r="SJM10" s="145"/>
      <c r="SJN10" s="145"/>
      <c r="SJO10" s="145"/>
      <c r="SJP10" s="145"/>
      <c r="SJQ10" s="145"/>
      <c r="SJR10" s="145"/>
      <c r="SJS10" s="145"/>
      <c r="SJT10" s="145"/>
      <c r="SJU10" s="145"/>
      <c r="SJV10" s="145"/>
      <c r="SJW10" s="145"/>
      <c r="SJX10" s="145"/>
      <c r="SJY10" s="145"/>
      <c r="SJZ10" s="145"/>
      <c r="SKA10" s="145"/>
      <c r="SKB10" s="145"/>
      <c r="SKC10" s="145"/>
      <c r="SKD10" s="145"/>
      <c r="SKE10" s="145"/>
      <c r="SKF10" s="145"/>
      <c r="SKG10" s="145"/>
      <c r="SKH10" s="145"/>
      <c r="SKI10" s="145"/>
      <c r="SKJ10" s="145"/>
      <c r="SKK10" s="145"/>
      <c r="SKL10" s="145"/>
      <c r="SKM10" s="145"/>
      <c r="SKN10" s="145"/>
      <c r="SKO10" s="145"/>
      <c r="SKP10" s="145"/>
      <c r="SKQ10" s="145"/>
      <c r="SKR10" s="145"/>
      <c r="SKS10" s="145"/>
      <c r="SKT10" s="145"/>
      <c r="SKU10" s="145"/>
      <c r="SKV10" s="145"/>
      <c r="SKW10" s="145"/>
      <c r="SKX10" s="145"/>
      <c r="SKY10" s="145"/>
      <c r="SKZ10" s="145"/>
      <c r="SLA10" s="145"/>
      <c r="SLB10" s="145"/>
      <c r="SLC10" s="145"/>
      <c r="SLD10" s="145"/>
      <c r="SLE10" s="145"/>
      <c r="SLF10" s="145"/>
      <c r="SLG10" s="145"/>
      <c r="SLH10" s="145"/>
      <c r="SLI10" s="145"/>
      <c r="SLJ10" s="145"/>
      <c r="SLK10" s="145"/>
      <c r="SLL10" s="145"/>
      <c r="SLM10" s="145"/>
      <c r="SLN10" s="145"/>
      <c r="SLO10" s="145"/>
      <c r="SLP10" s="145"/>
      <c r="SLQ10" s="145"/>
      <c r="SLR10" s="145"/>
      <c r="SLS10" s="145"/>
      <c r="SLT10" s="145"/>
      <c r="SLU10" s="145"/>
      <c r="SLV10" s="145"/>
      <c r="SLW10" s="145"/>
      <c r="SLX10" s="145"/>
      <c r="SLY10" s="145"/>
      <c r="SLZ10" s="145"/>
      <c r="SMA10" s="145"/>
      <c r="SMB10" s="145"/>
      <c r="SMC10" s="145"/>
      <c r="SMD10" s="145"/>
      <c r="SME10" s="145"/>
      <c r="SMF10" s="145"/>
      <c r="SMG10" s="145"/>
      <c r="SMH10" s="145"/>
      <c r="SMI10" s="145"/>
      <c r="SMJ10" s="145"/>
      <c r="SMK10" s="145"/>
      <c r="SML10" s="145"/>
      <c r="SMM10" s="145"/>
      <c r="SMN10" s="145"/>
      <c r="SMO10" s="145"/>
      <c r="SMP10" s="145"/>
      <c r="SMQ10" s="145"/>
      <c r="SMR10" s="145"/>
      <c r="SMS10" s="145"/>
      <c r="SMT10" s="145"/>
      <c r="SMU10" s="145"/>
      <c r="SMV10" s="145"/>
      <c r="SMW10" s="145"/>
      <c r="SMX10" s="145"/>
      <c r="SMY10" s="145"/>
      <c r="SMZ10" s="145"/>
      <c r="SNA10" s="145"/>
      <c r="SNB10" s="145"/>
      <c r="SNC10" s="145"/>
      <c r="SND10" s="145"/>
      <c r="SNE10" s="145"/>
      <c r="SNF10" s="145"/>
      <c r="SNG10" s="145"/>
      <c r="SNH10" s="145"/>
      <c r="SNI10" s="145"/>
      <c r="SNJ10" s="145"/>
      <c r="SNK10" s="145"/>
      <c r="SNL10" s="145"/>
      <c r="SNM10" s="145"/>
      <c r="SNN10" s="145"/>
      <c r="SNO10" s="145"/>
      <c r="SNP10" s="145"/>
      <c r="SNQ10" s="145"/>
      <c r="SNR10" s="145"/>
      <c r="SNS10" s="145"/>
      <c r="SNT10" s="145"/>
      <c r="SNU10" s="145"/>
      <c r="SNV10" s="145"/>
      <c r="SNW10" s="145"/>
      <c r="SNX10" s="145"/>
      <c r="SNY10" s="145"/>
      <c r="SNZ10" s="145"/>
      <c r="SOA10" s="145"/>
      <c r="SOB10" s="145"/>
      <c r="SOC10" s="145"/>
      <c r="SOD10" s="145"/>
      <c r="SOE10" s="145"/>
      <c r="SOF10" s="145"/>
      <c r="SOG10" s="145"/>
      <c r="SOH10" s="145"/>
      <c r="SOI10" s="145"/>
      <c r="SOJ10" s="145"/>
      <c r="SOK10" s="145"/>
      <c r="SOL10" s="145"/>
      <c r="SOM10" s="145"/>
      <c r="SON10" s="145"/>
      <c r="SOO10" s="145"/>
      <c r="SOP10" s="145"/>
      <c r="SOQ10" s="145"/>
      <c r="SOR10" s="145"/>
      <c r="SOS10" s="145"/>
      <c r="SOT10" s="145"/>
      <c r="SOU10" s="145"/>
      <c r="SOV10" s="145"/>
      <c r="SOW10" s="145"/>
      <c r="SOX10" s="145"/>
      <c r="SOY10" s="145"/>
      <c r="SOZ10" s="145"/>
      <c r="SPA10" s="145"/>
      <c r="SPB10" s="145"/>
      <c r="SPC10" s="145"/>
      <c r="SPD10" s="145"/>
      <c r="SPE10" s="145"/>
      <c r="SPF10" s="145"/>
      <c r="SPG10" s="145"/>
      <c r="SPH10" s="145"/>
      <c r="SPI10" s="145"/>
      <c r="SPJ10" s="145"/>
      <c r="SPK10" s="145"/>
      <c r="SPL10" s="145"/>
      <c r="SPM10" s="145"/>
      <c r="SPN10" s="145"/>
      <c r="SPO10" s="145"/>
      <c r="SPP10" s="145"/>
      <c r="SPQ10" s="145"/>
      <c r="SPR10" s="145"/>
      <c r="SPS10" s="145"/>
      <c r="SPT10" s="145"/>
      <c r="SPU10" s="145"/>
      <c r="SPV10" s="145"/>
      <c r="SPW10" s="145"/>
      <c r="SPX10" s="145"/>
      <c r="SPY10" s="145"/>
      <c r="SPZ10" s="145"/>
      <c r="SQA10" s="145"/>
      <c r="SQB10" s="145"/>
      <c r="SQC10" s="145"/>
      <c r="SQD10" s="145"/>
      <c r="SQE10" s="145"/>
      <c r="SQF10" s="145"/>
      <c r="SQG10" s="145"/>
      <c r="SQH10" s="145"/>
      <c r="SQI10" s="145"/>
      <c r="SQJ10" s="145"/>
      <c r="SQK10" s="145"/>
      <c r="SQL10" s="145"/>
      <c r="SQM10" s="145"/>
      <c r="SQN10" s="145"/>
      <c r="SQO10" s="145"/>
      <c r="SQP10" s="145"/>
      <c r="SQQ10" s="145"/>
      <c r="SQR10" s="145"/>
      <c r="SQS10" s="145"/>
      <c r="SQT10" s="145"/>
      <c r="SQU10" s="145"/>
      <c r="SQV10" s="145"/>
      <c r="SQW10" s="145"/>
      <c r="SQX10" s="145"/>
      <c r="SQY10" s="145"/>
      <c r="SQZ10" s="145"/>
      <c r="SRA10" s="145"/>
      <c r="SRB10" s="145"/>
      <c r="SRC10" s="145"/>
      <c r="SRD10" s="145"/>
      <c r="SRE10" s="145"/>
      <c r="SRF10" s="145"/>
      <c r="SRG10" s="145"/>
      <c r="SRH10" s="145"/>
      <c r="SRI10" s="145"/>
      <c r="SRJ10" s="145"/>
      <c r="SRK10" s="145"/>
      <c r="SRL10" s="145"/>
      <c r="SRM10" s="145"/>
      <c r="SRN10" s="145"/>
      <c r="SRO10" s="145"/>
      <c r="SRP10" s="145"/>
      <c r="SRQ10" s="145"/>
      <c r="SRR10" s="145"/>
      <c r="SRS10" s="145"/>
      <c r="SRT10" s="145"/>
      <c r="SRU10" s="145"/>
      <c r="SRV10" s="145"/>
      <c r="SRW10" s="145"/>
      <c r="SRX10" s="145"/>
      <c r="SRY10" s="145"/>
      <c r="SRZ10" s="145"/>
      <c r="SSA10" s="145"/>
      <c r="SSB10" s="145"/>
      <c r="SSC10" s="145"/>
      <c r="SSD10" s="145"/>
      <c r="SSE10" s="145"/>
      <c r="SSF10" s="145"/>
      <c r="SSG10" s="145"/>
      <c r="SSH10" s="145"/>
      <c r="SSI10" s="145"/>
      <c r="SSJ10" s="145"/>
      <c r="SSK10" s="145"/>
      <c r="SSL10" s="145"/>
      <c r="SSM10" s="145"/>
      <c r="SSN10" s="145"/>
      <c r="SSO10" s="145"/>
      <c r="SSP10" s="145"/>
      <c r="SSQ10" s="145"/>
      <c r="SSR10" s="145"/>
      <c r="SSS10" s="145"/>
      <c r="SST10" s="145"/>
      <c r="SSU10" s="145"/>
      <c r="SSV10" s="145"/>
      <c r="SSW10" s="145"/>
      <c r="SSX10" s="145"/>
      <c r="SSY10" s="145"/>
      <c r="SSZ10" s="145"/>
      <c r="STA10" s="145"/>
      <c r="STB10" s="145"/>
      <c r="STC10" s="145"/>
      <c r="STD10" s="145"/>
      <c r="STE10" s="145"/>
      <c r="STF10" s="145"/>
      <c r="STG10" s="145"/>
      <c r="STH10" s="145"/>
      <c r="STI10" s="145"/>
      <c r="STJ10" s="145"/>
      <c r="STK10" s="145"/>
      <c r="STL10" s="145"/>
      <c r="STM10" s="145"/>
      <c r="STN10" s="145"/>
      <c r="STO10" s="145"/>
      <c r="STP10" s="145"/>
      <c r="STQ10" s="145"/>
      <c r="STR10" s="145"/>
      <c r="STS10" s="145"/>
      <c r="STT10" s="145"/>
      <c r="STU10" s="145"/>
      <c r="STV10" s="145"/>
      <c r="STW10" s="145"/>
      <c r="STX10" s="145"/>
      <c r="STY10" s="145"/>
      <c r="STZ10" s="145"/>
      <c r="SUA10" s="145"/>
      <c r="SUB10" s="145"/>
      <c r="SUC10" s="145"/>
      <c r="SUD10" s="145"/>
      <c r="SUE10" s="145"/>
      <c r="SUF10" s="145"/>
      <c r="SUG10" s="145"/>
      <c r="SUH10" s="145"/>
      <c r="SUI10" s="145"/>
      <c r="SUJ10" s="145"/>
      <c r="SUK10" s="145"/>
      <c r="SUL10" s="145"/>
      <c r="SUM10" s="145"/>
      <c r="SUN10" s="145"/>
      <c r="SUO10" s="145"/>
      <c r="SUP10" s="145"/>
      <c r="SUQ10" s="145"/>
      <c r="SUR10" s="145"/>
      <c r="SUS10" s="145"/>
      <c r="SUT10" s="145"/>
      <c r="SUU10" s="145"/>
      <c r="SUV10" s="145"/>
      <c r="SUW10" s="145"/>
      <c r="SUX10" s="145"/>
      <c r="SUY10" s="145"/>
      <c r="SUZ10" s="145"/>
      <c r="SVA10" s="145"/>
      <c r="SVB10" s="145"/>
      <c r="SVC10" s="145"/>
      <c r="SVD10" s="145"/>
      <c r="SVE10" s="145"/>
      <c r="SVF10" s="145"/>
      <c r="SVG10" s="145"/>
      <c r="SVH10" s="145"/>
      <c r="SVI10" s="145"/>
      <c r="SVJ10" s="145"/>
      <c r="SVK10" s="145"/>
      <c r="SVL10" s="145"/>
      <c r="SVM10" s="145"/>
      <c r="SVN10" s="145"/>
      <c r="SVO10" s="145"/>
      <c r="SVP10" s="145"/>
      <c r="SVQ10" s="145"/>
      <c r="SVR10" s="145"/>
      <c r="SVS10" s="145"/>
      <c r="SVT10" s="145"/>
      <c r="SVU10" s="145"/>
      <c r="SVV10" s="145"/>
      <c r="SVW10" s="145"/>
      <c r="SVX10" s="145"/>
      <c r="SVY10" s="145"/>
      <c r="SVZ10" s="145"/>
      <c r="SWA10" s="145"/>
      <c r="SWB10" s="145"/>
      <c r="SWC10" s="145"/>
      <c r="SWD10" s="145"/>
      <c r="SWE10" s="145"/>
      <c r="SWF10" s="145"/>
      <c r="SWG10" s="145"/>
      <c r="SWH10" s="145"/>
      <c r="SWI10" s="145"/>
      <c r="SWJ10" s="145"/>
      <c r="SWK10" s="145"/>
      <c r="SWL10" s="145"/>
      <c r="SWM10" s="145"/>
      <c r="SWN10" s="145"/>
      <c r="SWO10" s="145"/>
      <c r="SWP10" s="145"/>
      <c r="SWQ10" s="145"/>
      <c r="SWR10" s="145"/>
      <c r="SWS10" s="145"/>
      <c r="SWT10" s="145"/>
      <c r="SWU10" s="145"/>
      <c r="SWV10" s="145"/>
      <c r="SWW10" s="145"/>
      <c r="SWX10" s="145"/>
      <c r="SWY10" s="145"/>
      <c r="SWZ10" s="145"/>
      <c r="SXA10" s="145"/>
      <c r="SXB10" s="145"/>
      <c r="SXC10" s="145"/>
      <c r="SXD10" s="145"/>
      <c r="SXE10" s="145"/>
      <c r="SXF10" s="145"/>
      <c r="SXG10" s="145"/>
      <c r="SXH10" s="145"/>
      <c r="SXI10" s="145"/>
      <c r="SXJ10" s="145"/>
      <c r="SXK10" s="145"/>
      <c r="SXL10" s="145"/>
      <c r="SXM10" s="145"/>
      <c r="SXN10" s="145"/>
      <c r="SXO10" s="145"/>
      <c r="SXP10" s="145"/>
      <c r="SXQ10" s="145"/>
      <c r="SXR10" s="145"/>
      <c r="SXS10" s="145"/>
      <c r="SXT10" s="145"/>
      <c r="SXU10" s="145"/>
      <c r="SXV10" s="145"/>
      <c r="SXW10" s="145"/>
      <c r="SXX10" s="145"/>
      <c r="SXY10" s="145"/>
      <c r="SXZ10" s="145"/>
      <c r="SYA10" s="145"/>
      <c r="SYB10" s="145"/>
      <c r="SYC10" s="145"/>
      <c r="SYD10" s="145"/>
      <c r="SYE10" s="145"/>
      <c r="SYF10" s="145"/>
      <c r="SYG10" s="145"/>
      <c r="SYH10" s="145"/>
      <c r="SYI10" s="145"/>
      <c r="SYJ10" s="145"/>
      <c r="SYK10" s="145"/>
      <c r="SYL10" s="145"/>
      <c r="SYM10" s="145"/>
      <c r="SYN10" s="145"/>
      <c r="SYO10" s="145"/>
      <c r="SYP10" s="145"/>
      <c r="SYQ10" s="145"/>
      <c r="SYR10" s="145"/>
      <c r="SYS10" s="145"/>
      <c r="SYT10" s="145"/>
      <c r="SYU10" s="145"/>
      <c r="SYV10" s="145"/>
      <c r="SYW10" s="145"/>
      <c r="SYX10" s="145"/>
      <c r="SYY10" s="145"/>
      <c r="SYZ10" s="145"/>
      <c r="SZA10" s="145"/>
      <c r="SZB10" s="145"/>
      <c r="SZC10" s="145"/>
      <c r="SZD10" s="145"/>
      <c r="SZE10" s="145"/>
      <c r="SZF10" s="145"/>
      <c r="SZG10" s="145"/>
      <c r="SZH10" s="145"/>
      <c r="SZI10" s="145"/>
      <c r="SZJ10" s="145"/>
      <c r="SZK10" s="145"/>
      <c r="SZL10" s="145"/>
      <c r="SZM10" s="145"/>
      <c r="SZN10" s="145"/>
      <c r="SZO10" s="145"/>
      <c r="SZP10" s="145"/>
      <c r="SZQ10" s="145"/>
      <c r="SZR10" s="145"/>
      <c r="SZS10" s="145"/>
      <c r="SZT10" s="145"/>
      <c r="SZU10" s="145"/>
      <c r="SZV10" s="145"/>
      <c r="SZW10" s="145"/>
      <c r="SZX10" s="145"/>
      <c r="SZY10" s="145"/>
      <c r="SZZ10" s="145"/>
      <c r="TAA10" s="145"/>
      <c r="TAB10" s="145"/>
      <c r="TAC10" s="145"/>
      <c r="TAD10" s="145"/>
      <c r="TAE10" s="145"/>
      <c r="TAF10" s="145"/>
      <c r="TAG10" s="145"/>
      <c r="TAH10" s="145"/>
      <c r="TAI10" s="145"/>
      <c r="TAJ10" s="145"/>
      <c r="TAK10" s="145"/>
      <c r="TAL10" s="145"/>
      <c r="TAM10" s="145"/>
      <c r="TAN10" s="145"/>
      <c r="TAO10" s="145"/>
      <c r="TAP10" s="145"/>
      <c r="TAQ10" s="145"/>
      <c r="TAR10" s="145"/>
      <c r="TAS10" s="145"/>
      <c r="TAT10" s="145"/>
      <c r="TAU10" s="145"/>
      <c r="TAV10" s="145"/>
      <c r="TAW10" s="145"/>
      <c r="TAX10" s="145"/>
      <c r="TAY10" s="145"/>
      <c r="TAZ10" s="145"/>
      <c r="TBA10" s="145"/>
      <c r="TBB10" s="145"/>
      <c r="TBC10" s="145"/>
      <c r="TBD10" s="145"/>
      <c r="TBE10" s="145"/>
      <c r="TBF10" s="145"/>
      <c r="TBG10" s="145"/>
      <c r="TBH10" s="145"/>
      <c r="TBI10" s="145"/>
      <c r="TBJ10" s="145"/>
      <c r="TBK10" s="145"/>
      <c r="TBL10" s="145"/>
      <c r="TBM10" s="145"/>
      <c r="TBN10" s="145"/>
      <c r="TBO10" s="145"/>
      <c r="TBP10" s="145"/>
      <c r="TBQ10" s="145"/>
      <c r="TBR10" s="145"/>
      <c r="TBS10" s="145"/>
      <c r="TBT10" s="145"/>
      <c r="TBU10" s="145"/>
      <c r="TBV10" s="145"/>
      <c r="TBW10" s="145"/>
      <c r="TBX10" s="145"/>
      <c r="TBY10" s="145"/>
      <c r="TBZ10" s="145"/>
      <c r="TCA10" s="145"/>
      <c r="TCB10" s="145"/>
      <c r="TCC10" s="145"/>
      <c r="TCD10" s="145"/>
      <c r="TCE10" s="145"/>
      <c r="TCF10" s="145"/>
      <c r="TCG10" s="145"/>
      <c r="TCH10" s="145"/>
      <c r="TCI10" s="145"/>
      <c r="TCJ10" s="145"/>
      <c r="TCK10" s="145"/>
      <c r="TCL10" s="145"/>
      <c r="TCM10" s="145"/>
      <c r="TCN10" s="145"/>
      <c r="TCO10" s="145"/>
      <c r="TCP10" s="145"/>
      <c r="TCQ10" s="145"/>
      <c r="TCR10" s="145"/>
      <c r="TCS10" s="145"/>
      <c r="TCT10" s="145"/>
      <c r="TCU10" s="145"/>
      <c r="TCV10" s="145"/>
      <c r="TCW10" s="145"/>
      <c r="TCX10" s="145"/>
      <c r="TCY10" s="145"/>
      <c r="TCZ10" s="145"/>
      <c r="TDA10" s="145"/>
      <c r="TDB10" s="145"/>
      <c r="TDC10" s="145"/>
      <c r="TDD10" s="145"/>
      <c r="TDE10" s="145"/>
      <c r="TDF10" s="145"/>
      <c r="TDG10" s="145"/>
      <c r="TDH10" s="145"/>
      <c r="TDI10" s="145"/>
      <c r="TDJ10" s="145"/>
      <c r="TDK10" s="145"/>
      <c r="TDL10" s="145"/>
      <c r="TDM10" s="145"/>
      <c r="TDN10" s="145"/>
      <c r="TDO10" s="145"/>
      <c r="TDP10" s="145"/>
      <c r="TDQ10" s="145"/>
      <c r="TDR10" s="145"/>
      <c r="TDS10" s="145"/>
      <c r="TDT10" s="145"/>
      <c r="TDU10" s="145"/>
      <c r="TDV10" s="145"/>
      <c r="TDW10" s="145"/>
      <c r="TDX10" s="145"/>
      <c r="TDY10" s="145"/>
      <c r="TDZ10" s="145"/>
      <c r="TEA10" s="145"/>
      <c r="TEB10" s="145"/>
      <c r="TEC10" s="145"/>
      <c r="TED10" s="145"/>
      <c r="TEE10" s="145"/>
      <c r="TEF10" s="145"/>
      <c r="TEG10" s="145"/>
      <c r="TEH10" s="145"/>
      <c r="TEI10" s="145"/>
      <c r="TEJ10" s="145"/>
      <c r="TEK10" s="145"/>
      <c r="TEL10" s="145"/>
      <c r="TEM10" s="145"/>
      <c r="TEN10" s="145"/>
      <c r="TEO10" s="145"/>
      <c r="TEP10" s="145"/>
      <c r="TEQ10" s="145"/>
      <c r="TER10" s="145"/>
      <c r="TES10" s="145"/>
      <c r="TET10" s="145"/>
      <c r="TEU10" s="145"/>
      <c r="TEV10" s="145"/>
      <c r="TEW10" s="145"/>
      <c r="TEX10" s="145"/>
      <c r="TEY10" s="145"/>
      <c r="TEZ10" s="145"/>
      <c r="TFA10" s="145"/>
      <c r="TFB10" s="145"/>
      <c r="TFC10" s="145"/>
      <c r="TFD10" s="145"/>
      <c r="TFE10" s="145"/>
      <c r="TFF10" s="145"/>
      <c r="TFG10" s="145"/>
      <c r="TFH10" s="145"/>
      <c r="TFI10" s="145"/>
      <c r="TFJ10" s="145"/>
      <c r="TFK10" s="145"/>
      <c r="TFL10" s="145"/>
      <c r="TFM10" s="145"/>
      <c r="TFN10" s="145"/>
      <c r="TFO10" s="145"/>
      <c r="TFP10" s="145"/>
      <c r="TFQ10" s="145"/>
      <c r="TFR10" s="145"/>
      <c r="TFS10" s="145"/>
      <c r="TFT10" s="145"/>
      <c r="TFU10" s="145"/>
      <c r="TFV10" s="145"/>
      <c r="TFW10" s="145"/>
      <c r="TFX10" s="145"/>
      <c r="TFY10" s="145"/>
      <c r="TFZ10" s="145"/>
      <c r="TGA10" s="145"/>
      <c r="TGB10" s="145"/>
      <c r="TGC10" s="145"/>
      <c r="TGD10" s="145"/>
      <c r="TGE10" s="145"/>
      <c r="TGF10" s="145"/>
      <c r="TGG10" s="145"/>
      <c r="TGH10" s="145"/>
      <c r="TGI10" s="145"/>
      <c r="TGJ10" s="145"/>
      <c r="TGK10" s="145"/>
      <c r="TGL10" s="145"/>
      <c r="TGM10" s="145"/>
      <c r="TGN10" s="145"/>
      <c r="TGO10" s="145"/>
      <c r="TGP10" s="145"/>
      <c r="TGQ10" s="145"/>
      <c r="TGR10" s="145"/>
      <c r="TGS10" s="145"/>
      <c r="TGT10" s="145"/>
      <c r="TGU10" s="145"/>
      <c r="TGV10" s="145"/>
      <c r="TGW10" s="145"/>
      <c r="TGX10" s="145"/>
      <c r="TGY10" s="145"/>
      <c r="TGZ10" s="145"/>
      <c r="THA10" s="145"/>
      <c r="THB10" s="145"/>
      <c r="THC10" s="145"/>
      <c r="THD10" s="145"/>
      <c r="THE10" s="145"/>
      <c r="THF10" s="145"/>
      <c r="THG10" s="145"/>
      <c r="THH10" s="145"/>
      <c r="THI10" s="145"/>
      <c r="THJ10" s="145"/>
      <c r="THK10" s="145"/>
      <c r="THL10" s="145"/>
      <c r="THM10" s="145"/>
      <c r="THN10" s="145"/>
      <c r="THO10" s="145"/>
      <c r="THP10" s="145"/>
      <c r="THQ10" s="145"/>
      <c r="THR10" s="145"/>
      <c r="THS10" s="145"/>
      <c r="THT10" s="145"/>
      <c r="THU10" s="145"/>
      <c r="THV10" s="145"/>
      <c r="THW10" s="145"/>
      <c r="THX10" s="145"/>
      <c r="THY10" s="145"/>
      <c r="THZ10" s="145"/>
      <c r="TIA10" s="145"/>
      <c r="TIB10" s="145"/>
      <c r="TIC10" s="145"/>
      <c r="TID10" s="145"/>
      <c r="TIE10" s="145"/>
      <c r="TIF10" s="145"/>
      <c r="TIG10" s="145"/>
      <c r="TIH10" s="145"/>
      <c r="TII10" s="145"/>
      <c r="TIJ10" s="145"/>
      <c r="TIK10" s="145"/>
      <c r="TIL10" s="145"/>
      <c r="TIM10" s="145"/>
      <c r="TIN10" s="145"/>
      <c r="TIO10" s="145"/>
      <c r="TIP10" s="145"/>
      <c r="TIQ10" s="145"/>
      <c r="TIR10" s="145"/>
      <c r="TIS10" s="145"/>
      <c r="TIT10" s="145"/>
      <c r="TIU10" s="145"/>
      <c r="TIV10" s="145"/>
      <c r="TIW10" s="145"/>
      <c r="TIX10" s="145"/>
      <c r="TIY10" s="145"/>
      <c r="TIZ10" s="145"/>
      <c r="TJA10" s="145"/>
      <c r="TJB10" s="145"/>
      <c r="TJC10" s="145"/>
      <c r="TJD10" s="145"/>
      <c r="TJE10" s="145"/>
      <c r="TJF10" s="145"/>
      <c r="TJG10" s="145"/>
      <c r="TJH10" s="145"/>
      <c r="TJI10" s="145"/>
      <c r="TJJ10" s="145"/>
      <c r="TJK10" s="145"/>
      <c r="TJL10" s="145"/>
      <c r="TJM10" s="145"/>
      <c r="TJN10" s="145"/>
      <c r="TJO10" s="145"/>
      <c r="TJP10" s="145"/>
      <c r="TJQ10" s="145"/>
      <c r="TJR10" s="145"/>
      <c r="TJS10" s="145"/>
      <c r="TJT10" s="145"/>
      <c r="TJU10" s="145"/>
      <c r="TJV10" s="145"/>
      <c r="TJW10" s="145"/>
      <c r="TJX10" s="145"/>
      <c r="TJY10" s="145"/>
      <c r="TJZ10" s="145"/>
      <c r="TKA10" s="145"/>
      <c r="TKB10" s="145"/>
      <c r="TKC10" s="145"/>
      <c r="TKD10" s="145"/>
      <c r="TKE10" s="145"/>
      <c r="TKF10" s="145"/>
      <c r="TKG10" s="145"/>
      <c r="TKH10" s="145"/>
      <c r="TKI10" s="145"/>
      <c r="TKJ10" s="145"/>
      <c r="TKK10" s="145"/>
      <c r="TKL10" s="145"/>
      <c r="TKM10" s="145"/>
      <c r="TKN10" s="145"/>
      <c r="TKO10" s="145"/>
      <c r="TKP10" s="145"/>
      <c r="TKQ10" s="145"/>
      <c r="TKR10" s="145"/>
      <c r="TKS10" s="145"/>
      <c r="TKT10" s="145"/>
      <c r="TKU10" s="145"/>
      <c r="TKV10" s="145"/>
      <c r="TKW10" s="145"/>
      <c r="TKX10" s="145"/>
      <c r="TKY10" s="145"/>
      <c r="TKZ10" s="145"/>
      <c r="TLA10" s="145"/>
      <c r="TLB10" s="145"/>
      <c r="TLC10" s="145"/>
      <c r="TLD10" s="145"/>
      <c r="TLE10" s="145"/>
      <c r="TLF10" s="145"/>
      <c r="TLG10" s="145"/>
      <c r="TLH10" s="145"/>
      <c r="TLI10" s="145"/>
      <c r="TLJ10" s="145"/>
      <c r="TLK10" s="145"/>
      <c r="TLL10" s="145"/>
      <c r="TLM10" s="145"/>
      <c r="TLN10" s="145"/>
      <c r="TLO10" s="145"/>
      <c r="TLP10" s="145"/>
      <c r="TLQ10" s="145"/>
      <c r="TLR10" s="145"/>
      <c r="TLS10" s="145"/>
      <c r="TLT10" s="145"/>
      <c r="TLU10" s="145"/>
      <c r="TLV10" s="145"/>
      <c r="TLW10" s="145"/>
      <c r="TLX10" s="145"/>
      <c r="TLY10" s="145"/>
      <c r="TLZ10" s="145"/>
      <c r="TMA10" s="145"/>
      <c r="TMB10" s="145"/>
      <c r="TMC10" s="145"/>
      <c r="TMD10" s="145"/>
      <c r="TME10" s="145"/>
      <c r="TMF10" s="145"/>
      <c r="TMG10" s="145"/>
      <c r="TMH10" s="145"/>
      <c r="TMI10" s="145"/>
      <c r="TMJ10" s="145"/>
      <c r="TMK10" s="145"/>
      <c r="TML10" s="145"/>
      <c r="TMM10" s="145"/>
      <c r="TMN10" s="145"/>
      <c r="TMO10" s="145"/>
      <c r="TMP10" s="145"/>
      <c r="TMQ10" s="145"/>
      <c r="TMR10" s="145"/>
      <c r="TMS10" s="145"/>
      <c r="TMT10" s="145"/>
      <c r="TMU10" s="145"/>
      <c r="TMV10" s="145"/>
      <c r="TMW10" s="145"/>
      <c r="TMX10" s="145"/>
      <c r="TMY10" s="145"/>
      <c r="TMZ10" s="145"/>
      <c r="TNA10" s="145"/>
      <c r="TNB10" s="145"/>
      <c r="TNC10" s="145"/>
      <c r="TND10" s="145"/>
      <c r="TNE10" s="145"/>
      <c r="TNF10" s="145"/>
      <c r="TNG10" s="145"/>
      <c r="TNH10" s="145"/>
      <c r="TNI10" s="145"/>
      <c r="TNJ10" s="145"/>
      <c r="TNK10" s="145"/>
      <c r="TNL10" s="145"/>
      <c r="TNM10" s="145"/>
      <c r="TNN10" s="145"/>
      <c r="TNO10" s="145"/>
      <c r="TNP10" s="145"/>
      <c r="TNQ10" s="145"/>
      <c r="TNR10" s="145"/>
      <c r="TNS10" s="145"/>
      <c r="TNT10" s="145"/>
      <c r="TNU10" s="145"/>
      <c r="TNV10" s="145"/>
      <c r="TNW10" s="145"/>
      <c r="TNX10" s="145"/>
      <c r="TNY10" s="145"/>
      <c r="TNZ10" s="145"/>
      <c r="TOA10" s="145"/>
      <c r="TOB10" s="145"/>
      <c r="TOC10" s="145"/>
      <c r="TOD10" s="145"/>
      <c r="TOE10" s="145"/>
      <c r="TOF10" s="145"/>
      <c r="TOG10" s="145"/>
      <c r="TOH10" s="145"/>
      <c r="TOI10" s="145"/>
      <c r="TOJ10" s="145"/>
      <c r="TOK10" s="145"/>
      <c r="TOL10" s="145"/>
      <c r="TOM10" s="145"/>
      <c r="TON10" s="145"/>
      <c r="TOO10" s="145"/>
      <c r="TOP10" s="145"/>
      <c r="TOQ10" s="145"/>
      <c r="TOR10" s="145"/>
      <c r="TOS10" s="145"/>
      <c r="TOT10" s="145"/>
      <c r="TOU10" s="145"/>
      <c r="TOV10" s="145"/>
      <c r="TOW10" s="145"/>
      <c r="TOX10" s="145"/>
      <c r="TOY10" s="145"/>
      <c r="TOZ10" s="145"/>
      <c r="TPA10" s="145"/>
      <c r="TPB10" s="145"/>
      <c r="TPC10" s="145"/>
      <c r="TPD10" s="145"/>
      <c r="TPE10" s="145"/>
      <c r="TPF10" s="145"/>
      <c r="TPG10" s="145"/>
      <c r="TPH10" s="145"/>
      <c r="TPI10" s="145"/>
      <c r="TPJ10" s="145"/>
      <c r="TPK10" s="145"/>
      <c r="TPL10" s="145"/>
      <c r="TPM10" s="145"/>
      <c r="TPN10" s="145"/>
      <c r="TPO10" s="145"/>
      <c r="TPP10" s="145"/>
      <c r="TPQ10" s="145"/>
      <c r="TPR10" s="145"/>
      <c r="TPS10" s="145"/>
      <c r="TPT10" s="145"/>
      <c r="TPU10" s="145"/>
      <c r="TPV10" s="145"/>
      <c r="TPW10" s="145"/>
      <c r="TPX10" s="145"/>
      <c r="TPY10" s="145"/>
      <c r="TPZ10" s="145"/>
      <c r="TQA10" s="145"/>
      <c r="TQB10" s="145"/>
      <c r="TQC10" s="145"/>
      <c r="TQD10" s="145"/>
      <c r="TQE10" s="145"/>
      <c r="TQF10" s="145"/>
      <c r="TQG10" s="145"/>
      <c r="TQH10" s="145"/>
      <c r="TQI10" s="145"/>
      <c r="TQJ10" s="145"/>
      <c r="TQK10" s="145"/>
      <c r="TQL10" s="145"/>
      <c r="TQM10" s="145"/>
      <c r="TQN10" s="145"/>
      <c r="TQO10" s="145"/>
      <c r="TQP10" s="145"/>
      <c r="TQQ10" s="145"/>
      <c r="TQR10" s="145"/>
      <c r="TQS10" s="145"/>
      <c r="TQT10" s="145"/>
      <c r="TQU10" s="145"/>
      <c r="TQV10" s="145"/>
      <c r="TQW10" s="145"/>
      <c r="TQX10" s="145"/>
      <c r="TQY10" s="145"/>
      <c r="TQZ10" s="145"/>
      <c r="TRA10" s="145"/>
      <c r="TRB10" s="145"/>
      <c r="TRC10" s="145"/>
      <c r="TRD10" s="145"/>
      <c r="TRE10" s="145"/>
      <c r="TRF10" s="145"/>
      <c r="TRG10" s="145"/>
      <c r="TRH10" s="145"/>
      <c r="TRI10" s="145"/>
      <c r="TRJ10" s="145"/>
      <c r="TRK10" s="145"/>
      <c r="TRL10" s="145"/>
      <c r="TRM10" s="145"/>
      <c r="TRN10" s="145"/>
      <c r="TRO10" s="145"/>
      <c r="TRP10" s="145"/>
      <c r="TRQ10" s="145"/>
      <c r="TRR10" s="145"/>
      <c r="TRS10" s="145"/>
      <c r="TRT10" s="145"/>
      <c r="TRU10" s="145"/>
      <c r="TRV10" s="145"/>
      <c r="TRW10" s="145"/>
      <c r="TRX10" s="145"/>
      <c r="TRY10" s="145"/>
      <c r="TRZ10" s="145"/>
      <c r="TSA10" s="145"/>
      <c r="TSB10" s="145"/>
      <c r="TSC10" s="145"/>
      <c r="TSD10" s="145"/>
      <c r="TSE10" s="145"/>
      <c r="TSF10" s="145"/>
      <c r="TSG10" s="145"/>
      <c r="TSH10" s="145"/>
      <c r="TSI10" s="145"/>
      <c r="TSJ10" s="145"/>
      <c r="TSK10" s="145"/>
      <c r="TSL10" s="145"/>
      <c r="TSM10" s="145"/>
      <c r="TSN10" s="145"/>
      <c r="TSO10" s="145"/>
      <c r="TSP10" s="145"/>
      <c r="TSQ10" s="145"/>
      <c r="TSR10" s="145"/>
      <c r="TSS10" s="145"/>
      <c r="TST10" s="145"/>
      <c r="TSU10" s="145"/>
      <c r="TSV10" s="145"/>
      <c r="TSW10" s="145"/>
      <c r="TSX10" s="145"/>
      <c r="TSY10" s="145"/>
      <c r="TSZ10" s="145"/>
      <c r="TTA10" s="145"/>
      <c r="TTB10" s="145"/>
      <c r="TTC10" s="145"/>
      <c r="TTD10" s="145"/>
      <c r="TTE10" s="145"/>
      <c r="TTF10" s="145"/>
      <c r="TTG10" s="145"/>
      <c r="TTH10" s="145"/>
      <c r="TTI10" s="145"/>
      <c r="TTJ10" s="145"/>
      <c r="TTK10" s="145"/>
      <c r="TTL10" s="145"/>
      <c r="TTM10" s="145"/>
      <c r="TTN10" s="145"/>
      <c r="TTO10" s="145"/>
      <c r="TTP10" s="145"/>
      <c r="TTQ10" s="145"/>
      <c r="TTR10" s="145"/>
      <c r="TTS10" s="145"/>
      <c r="TTT10" s="145"/>
      <c r="TTU10" s="145"/>
      <c r="TTV10" s="145"/>
      <c r="TTW10" s="145"/>
      <c r="TTX10" s="145"/>
      <c r="TTY10" s="145"/>
      <c r="TTZ10" s="145"/>
      <c r="TUA10" s="145"/>
      <c r="TUB10" s="145"/>
      <c r="TUC10" s="145"/>
      <c r="TUD10" s="145"/>
      <c r="TUE10" s="145"/>
      <c r="TUF10" s="145"/>
      <c r="TUG10" s="145"/>
      <c r="TUH10" s="145"/>
      <c r="TUI10" s="145"/>
      <c r="TUJ10" s="145"/>
      <c r="TUK10" s="145"/>
      <c r="TUL10" s="145"/>
      <c r="TUM10" s="145"/>
      <c r="TUN10" s="145"/>
      <c r="TUO10" s="145"/>
      <c r="TUP10" s="145"/>
      <c r="TUQ10" s="145"/>
      <c r="TUR10" s="145"/>
      <c r="TUS10" s="145"/>
      <c r="TUT10" s="145"/>
      <c r="TUU10" s="145"/>
      <c r="TUV10" s="145"/>
      <c r="TUW10" s="145"/>
      <c r="TUX10" s="145"/>
      <c r="TUY10" s="145"/>
      <c r="TUZ10" s="145"/>
      <c r="TVA10" s="145"/>
      <c r="TVB10" s="145"/>
      <c r="TVC10" s="145"/>
      <c r="TVD10" s="145"/>
      <c r="TVE10" s="145"/>
      <c r="TVF10" s="145"/>
      <c r="TVG10" s="145"/>
      <c r="TVH10" s="145"/>
      <c r="TVI10" s="145"/>
      <c r="TVJ10" s="145"/>
      <c r="TVK10" s="145"/>
      <c r="TVL10" s="145"/>
      <c r="TVM10" s="145"/>
      <c r="TVN10" s="145"/>
      <c r="TVO10" s="145"/>
      <c r="TVP10" s="145"/>
      <c r="TVQ10" s="145"/>
      <c r="TVR10" s="145"/>
      <c r="TVS10" s="145"/>
      <c r="TVT10" s="145"/>
      <c r="TVU10" s="145"/>
      <c r="TVV10" s="145"/>
      <c r="TVW10" s="145"/>
      <c r="TVX10" s="145"/>
      <c r="TVY10" s="145"/>
      <c r="TVZ10" s="145"/>
      <c r="TWA10" s="145"/>
      <c r="TWB10" s="145"/>
      <c r="TWC10" s="145"/>
      <c r="TWD10" s="145"/>
      <c r="TWE10" s="145"/>
      <c r="TWF10" s="145"/>
      <c r="TWG10" s="145"/>
      <c r="TWH10" s="145"/>
      <c r="TWI10" s="145"/>
      <c r="TWJ10" s="145"/>
      <c r="TWK10" s="145"/>
      <c r="TWL10" s="145"/>
      <c r="TWM10" s="145"/>
      <c r="TWN10" s="145"/>
      <c r="TWO10" s="145"/>
      <c r="TWP10" s="145"/>
      <c r="TWQ10" s="145"/>
      <c r="TWR10" s="145"/>
      <c r="TWS10" s="145"/>
      <c r="TWT10" s="145"/>
      <c r="TWU10" s="145"/>
      <c r="TWV10" s="145"/>
      <c r="TWW10" s="145"/>
      <c r="TWX10" s="145"/>
      <c r="TWY10" s="145"/>
      <c r="TWZ10" s="145"/>
      <c r="TXA10" s="145"/>
      <c r="TXB10" s="145"/>
      <c r="TXC10" s="145"/>
      <c r="TXD10" s="145"/>
      <c r="TXE10" s="145"/>
      <c r="TXF10" s="145"/>
      <c r="TXG10" s="145"/>
      <c r="TXH10" s="145"/>
      <c r="TXI10" s="145"/>
      <c r="TXJ10" s="145"/>
      <c r="TXK10" s="145"/>
      <c r="TXL10" s="145"/>
      <c r="TXM10" s="145"/>
      <c r="TXN10" s="145"/>
      <c r="TXO10" s="145"/>
      <c r="TXP10" s="145"/>
      <c r="TXQ10" s="145"/>
      <c r="TXR10" s="145"/>
      <c r="TXS10" s="145"/>
      <c r="TXT10" s="145"/>
      <c r="TXU10" s="145"/>
      <c r="TXV10" s="145"/>
      <c r="TXW10" s="145"/>
      <c r="TXX10" s="145"/>
      <c r="TXY10" s="145"/>
      <c r="TXZ10" s="145"/>
      <c r="TYA10" s="145"/>
      <c r="TYB10" s="145"/>
      <c r="TYC10" s="145"/>
      <c r="TYD10" s="145"/>
      <c r="TYE10" s="145"/>
      <c r="TYF10" s="145"/>
      <c r="TYG10" s="145"/>
      <c r="TYH10" s="145"/>
      <c r="TYI10" s="145"/>
      <c r="TYJ10" s="145"/>
      <c r="TYK10" s="145"/>
      <c r="TYL10" s="145"/>
      <c r="TYM10" s="145"/>
      <c r="TYN10" s="145"/>
      <c r="TYO10" s="145"/>
      <c r="TYP10" s="145"/>
      <c r="TYQ10" s="145"/>
      <c r="TYR10" s="145"/>
      <c r="TYS10" s="145"/>
      <c r="TYT10" s="145"/>
      <c r="TYU10" s="145"/>
      <c r="TYV10" s="145"/>
      <c r="TYW10" s="145"/>
      <c r="TYX10" s="145"/>
      <c r="TYY10" s="145"/>
      <c r="TYZ10" s="145"/>
      <c r="TZA10" s="145"/>
      <c r="TZB10" s="145"/>
      <c r="TZC10" s="145"/>
      <c r="TZD10" s="145"/>
      <c r="TZE10" s="145"/>
      <c r="TZF10" s="145"/>
      <c r="TZG10" s="145"/>
      <c r="TZH10" s="145"/>
      <c r="TZI10" s="145"/>
      <c r="TZJ10" s="145"/>
      <c r="TZK10" s="145"/>
      <c r="TZL10" s="145"/>
      <c r="TZM10" s="145"/>
      <c r="TZN10" s="145"/>
      <c r="TZO10" s="145"/>
      <c r="TZP10" s="145"/>
      <c r="TZQ10" s="145"/>
      <c r="TZR10" s="145"/>
      <c r="TZS10" s="145"/>
      <c r="TZT10" s="145"/>
      <c r="TZU10" s="145"/>
      <c r="TZV10" s="145"/>
      <c r="TZW10" s="145"/>
      <c r="TZX10" s="145"/>
      <c r="TZY10" s="145"/>
      <c r="TZZ10" s="145"/>
      <c r="UAA10" s="145"/>
      <c r="UAB10" s="145"/>
      <c r="UAC10" s="145"/>
      <c r="UAD10" s="145"/>
      <c r="UAE10" s="145"/>
      <c r="UAF10" s="145"/>
      <c r="UAG10" s="145"/>
      <c r="UAH10" s="145"/>
      <c r="UAI10" s="145"/>
      <c r="UAJ10" s="145"/>
      <c r="UAK10" s="145"/>
      <c r="UAL10" s="145"/>
      <c r="UAM10" s="145"/>
      <c r="UAN10" s="145"/>
      <c r="UAO10" s="145"/>
      <c r="UAP10" s="145"/>
      <c r="UAQ10" s="145"/>
      <c r="UAR10" s="145"/>
      <c r="UAS10" s="145"/>
      <c r="UAT10" s="145"/>
      <c r="UAU10" s="145"/>
      <c r="UAV10" s="145"/>
      <c r="UAW10" s="145"/>
      <c r="UAX10" s="145"/>
      <c r="UAY10" s="145"/>
      <c r="UAZ10" s="145"/>
      <c r="UBA10" s="145"/>
      <c r="UBB10" s="145"/>
      <c r="UBC10" s="145"/>
      <c r="UBD10" s="145"/>
      <c r="UBE10" s="145"/>
      <c r="UBF10" s="145"/>
      <c r="UBG10" s="145"/>
      <c r="UBH10" s="145"/>
      <c r="UBI10" s="145"/>
      <c r="UBJ10" s="145"/>
      <c r="UBK10" s="145"/>
      <c r="UBL10" s="145"/>
      <c r="UBM10" s="145"/>
      <c r="UBN10" s="145"/>
      <c r="UBO10" s="145"/>
      <c r="UBP10" s="145"/>
      <c r="UBQ10" s="145"/>
      <c r="UBR10" s="145"/>
      <c r="UBS10" s="145"/>
      <c r="UBT10" s="145"/>
      <c r="UBU10" s="145"/>
      <c r="UBV10" s="145"/>
      <c r="UBW10" s="145"/>
      <c r="UBX10" s="145"/>
      <c r="UBY10" s="145"/>
      <c r="UBZ10" s="145"/>
      <c r="UCA10" s="145"/>
      <c r="UCB10" s="145"/>
      <c r="UCC10" s="145"/>
      <c r="UCD10" s="145"/>
      <c r="UCE10" s="145"/>
      <c r="UCF10" s="145"/>
      <c r="UCG10" s="145"/>
      <c r="UCH10" s="145"/>
      <c r="UCI10" s="145"/>
      <c r="UCJ10" s="145"/>
      <c r="UCK10" s="145"/>
      <c r="UCL10" s="145"/>
      <c r="UCM10" s="145"/>
      <c r="UCN10" s="145"/>
      <c r="UCO10" s="145"/>
      <c r="UCP10" s="145"/>
      <c r="UCQ10" s="145"/>
      <c r="UCR10" s="145"/>
      <c r="UCS10" s="145"/>
      <c r="UCT10" s="145"/>
      <c r="UCU10" s="145"/>
      <c r="UCV10" s="145"/>
      <c r="UCW10" s="145"/>
      <c r="UCX10" s="145"/>
      <c r="UCY10" s="145"/>
      <c r="UCZ10" s="145"/>
      <c r="UDA10" s="145"/>
      <c r="UDB10" s="145"/>
      <c r="UDC10" s="145"/>
      <c r="UDD10" s="145"/>
      <c r="UDE10" s="145"/>
      <c r="UDF10" s="145"/>
      <c r="UDG10" s="145"/>
      <c r="UDH10" s="145"/>
      <c r="UDI10" s="145"/>
      <c r="UDJ10" s="145"/>
      <c r="UDK10" s="145"/>
      <c r="UDL10" s="145"/>
      <c r="UDM10" s="145"/>
      <c r="UDN10" s="145"/>
      <c r="UDO10" s="145"/>
      <c r="UDP10" s="145"/>
      <c r="UDQ10" s="145"/>
      <c r="UDR10" s="145"/>
      <c r="UDS10" s="145"/>
      <c r="UDT10" s="145"/>
      <c r="UDU10" s="145"/>
      <c r="UDV10" s="145"/>
      <c r="UDW10" s="145"/>
      <c r="UDX10" s="145"/>
      <c r="UDY10" s="145"/>
      <c r="UDZ10" s="145"/>
      <c r="UEA10" s="145"/>
      <c r="UEB10" s="145"/>
      <c r="UEC10" s="145"/>
      <c r="UED10" s="145"/>
      <c r="UEE10" s="145"/>
      <c r="UEF10" s="145"/>
      <c r="UEG10" s="145"/>
      <c r="UEH10" s="145"/>
      <c r="UEI10" s="145"/>
      <c r="UEJ10" s="145"/>
      <c r="UEK10" s="145"/>
      <c r="UEL10" s="145"/>
      <c r="UEM10" s="145"/>
      <c r="UEN10" s="145"/>
      <c r="UEO10" s="145"/>
      <c r="UEP10" s="145"/>
      <c r="UEQ10" s="145"/>
      <c r="UER10" s="145"/>
      <c r="UES10" s="145"/>
      <c r="UET10" s="145"/>
      <c r="UEU10" s="145"/>
      <c r="UEV10" s="145"/>
      <c r="UEW10" s="145"/>
      <c r="UEX10" s="145"/>
      <c r="UEY10" s="145"/>
      <c r="UEZ10" s="145"/>
      <c r="UFA10" s="145"/>
      <c r="UFB10" s="145"/>
      <c r="UFC10" s="145"/>
      <c r="UFD10" s="145"/>
      <c r="UFE10" s="145"/>
      <c r="UFF10" s="145"/>
      <c r="UFG10" s="145"/>
      <c r="UFH10" s="145"/>
      <c r="UFI10" s="145"/>
      <c r="UFJ10" s="145"/>
      <c r="UFK10" s="145"/>
      <c r="UFL10" s="145"/>
      <c r="UFM10" s="145"/>
      <c r="UFN10" s="145"/>
      <c r="UFO10" s="145"/>
      <c r="UFP10" s="145"/>
      <c r="UFQ10" s="145"/>
      <c r="UFR10" s="145"/>
      <c r="UFS10" s="145"/>
      <c r="UFT10" s="145"/>
      <c r="UFU10" s="145"/>
      <c r="UFV10" s="145"/>
      <c r="UFW10" s="145"/>
      <c r="UFX10" s="145"/>
      <c r="UFY10" s="145"/>
      <c r="UFZ10" s="145"/>
      <c r="UGA10" s="145"/>
      <c r="UGB10" s="145"/>
      <c r="UGC10" s="145"/>
      <c r="UGD10" s="145"/>
      <c r="UGE10" s="145"/>
      <c r="UGF10" s="145"/>
      <c r="UGG10" s="145"/>
      <c r="UGH10" s="145"/>
      <c r="UGI10" s="145"/>
      <c r="UGJ10" s="145"/>
      <c r="UGK10" s="145"/>
      <c r="UGL10" s="145"/>
      <c r="UGM10" s="145"/>
      <c r="UGN10" s="145"/>
      <c r="UGO10" s="145"/>
      <c r="UGP10" s="145"/>
      <c r="UGQ10" s="145"/>
      <c r="UGR10" s="145"/>
      <c r="UGS10" s="145"/>
      <c r="UGT10" s="145"/>
      <c r="UGU10" s="145"/>
      <c r="UGV10" s="145"/>
      <c r="UGW10" s="145"/>
      <c r="UGX10" s="145"/>
      <c r="UGY10" s="145"/>
      <c r="UGZ10" s="145"/>
      <c r="UHA10" s="145"/>
      <c r="UHB10" s="145"/>
      <c r="UHC10" s="145"/>
      <c r="UHD10" s="145"/>
      <c r="UHE10" s="145"/>
      <c r="UHF10" s="145"/>
      <c r="UHG10" s="145"/>
      <c r="UHH10" s="145"/>
      <c r="UHI10" s="145"/>
      <c r="UHJ10" s="145"/>
      <c r="UHK10" s="145"/>
      <c r="UHL10" s="145"/>
      <c r="UHM10" s="145"/>
      <c r="UHN10" s="145"/>
      <c r="UHO10" s="145"/>
      <c r="UHP10" s="145"/>
      <c r="UHQ10" s="145"/>
      <c r="UHR10" s="145"/>
      <c r="UHS10" s="145"/>
      <c r="UHT10" s="145"/>
      <c r="UHU10" s="145"/>
      <c r="UHV10" s="145"/>
      <c r="UHW10" s="145"/>
      <c r="UHX10" s="145"/>
      <c r="UHY10" s="145"/>
      <c r="UHZ10" s="145"/>
      <c r="UIA10" s="145"/>
      <c r="UIB10" s="145"/>
      <c r="UIC10" s="145"/>
      <c r="UID10" s="145"/>
      <c r="UIE10" s="145"/>
      <c r="UIF10" s="145"/>
      <c r="UIG10" s="145"/>
      <c r="UIH10" s="145"/>
      <c r="UII10" s="145"/>
      <c r="UIJ10" s="145"/>
      <c r="UIK10" s="145"/>
      <c r="UIL10" s="145"/>
      <c r="UIM10" s="145"/>
      <c r="UIN10" s="145"/>
      <c r="UIO10" s="145"/>
      <c r="UIP10" s="145"/>
      <c r="UIQ10" s="145"/>
      <c r="UIR10" s="145"/>
      <c r="UIS10" s="145"/>
      <c r="UIT10" s="145"/>
      <c r="UIU10" s="145"/>
      <c r="UIV10" s="145"/>
      <c r="UIW10" s="145"/>
      <c r="UIX10" s="145"/>
      <c r="UIY10" s="145"/>
      <c r="UIZ10" s="145"/>
      <c r="UJA10" s="145"/>
      <c r="UJB10" s="145"/>
      <c r="UJC10" s="145"/>
      <c r="UJD10" s="145"/>
      <c r="UJE10" s="145"/>
      <c r="UJF10" s="145"/>
      <c r="UJG10" s="145"/>
      <c r="UJH10" s="145"/>
      <c r="UJI10" s="145"/>
      <c r="UJJ10" s="145"/>
      <c r="UJK10" s="145"/>
      <c r="UJL10" s="145"/>
      <c r="UJM10" s="145"/>
      <c r="UJN10" s="145"/>
      <c r="UJO10" s="145"/>
      <c r="UJP10" s="145"/>
      <c r="UJQ10" s="145"/>
      <c r="UJR10" s="145"/>
      <c r="UJS10" s="145"/>
      <c r="UJT10" s="145"/>
      <c r="UJU10" s="145"/>
      <c r="UJV10" s="145"/>
      <c r="UJW10" s="145"/>
      <c r="UJX10" s="145"/>
      <c r="UJY10" s="145"/>
      <c r="UJZ10" s="145"/>
      <c r="UKA10" s="145"/>
      <c r="UKB10" s="145"/>
      <c r="UKC10" s="145"/>
      <c r="UKD10" s="145"/>
      <c r="UKE10" s="145"/>
      <c r="UKF10" s="145"/>
      <c r="UKG10" s="145"/>
      <c r="UKH10" s="145"/>
      <c r="UKI10" s="145"/>
      <c r="UKJ10" s="145"/>
      <c r="UKK10" s="145"/>
      <c r="UKL10" s="145"/>
      <c r="UKM10" s="145"/>
      <c r="UKN10" s="145"/>
      <c r="UKO10" s="145"/>
      <c r="UKP10" s="145"/>
      <c r="UKQ10" s="145"/>
      <c r="UKR10" s="145"/>
      <c r="UKS10" s="145"/>
      <c r="UKT10" s="145"/>
      <c r="UKU10" s="145"/>
      <c r="UKV10" s="145"/>
      <c r="UKW10" s="145"/>
      <c r="UKX10" s="145"/>
      <c r="UKY10" s="145"/>
      <c r="UKZ10" s="145"/>
      <c r="ULA10" s="145"/>
      <c r="ULB10" s="145"/>
      <c r="ULC10" s="145"/>
      <c r="ULD10" s="145"/>
      <c r="ULE10" s="145"/>
      <c r="ULF10" s="145"/>
      <c r="ULG10" s="145"/>
      <c r="ULH10" s="145"/>
      <c r="ULI10" s="145"/>
      <c r="ULJ10" s="145"/>
      <c r="ULK10" s="145"/>
      <c r="ULL10" s="145"/>
      <c r="ULM10" s="145"/>
      <c r="ULN10" s="145"/>
      <c r="ULO10" s="145"/>
      <c r="ULP10" s="145"/>
      <c r="ULQ10" s="145"/>
      <c r="ULR10" s="145"/>
      <c r="ULS10" s="145"/>
      <c r="ULT10" s="145"/>
      <c r="ULU10" s="145"/>
      <c r="ULV10" s="145"/>
      <c r="ULW10" s="145"/>
      <c r="ULX10" s="145"/>
      <c r="ULY10" s="145"/>
      <c r="ULZ10" s="145"/>
      <c r="UMA10" s="145"/>
      <c r="UMB10" s="145"/>
      <c r="UMC10" s="145"/>
      <c r="UMD10" s="145"/>
      <c r="UME10" s="145"/>
      <c r="UMF10" s="145"/>
      <c r="UMG10" s="145"/>
      <c r="UMH10" s="145"/>
      <c r="UMI10" s="145"/>
      <c r="UMJ10" s="145"/>
      <c r="UMK10" s="145"/>
      <c r="UML10" s="145"/>
      <c r="UMM10" s="145"/>
      <c r="UMN10" s="145"/>
      <c r="UMO10" s="145"/>
      <c r="UMP10" s="145"/>
      <c r="UMQ10" s="145"/>
      <c r="UMR10" s="145"/>
      <c r="UMS10" s="145"/>
      <c r="UMT10" s="145"/>
      <c r="UMU10" s="145"/>
      <c r="UMV10" s="145"/>
      <c r="UMW10" s="145"/>
      <c r="UMX10" s="145"/>
      <c r="UMY10" s="145"/>
      <c r="UMZ10" s="145"/>
      <c r="UNA10" s="145"/>
      <c r="UNB10" s="145"/>
      <c r="UNC10" s="145"/>
      <c r="UND10" s="145"/>
      <c r="UNE10" s="145"/>
      <c r="UNF10" s="145"/>
      <c r="UNG10" s="145"/>
      <c r="UNH10" s="145"/>
      <c r="UNI10" s="145"/>
      <c r="UNJ10" s="145"/>
      <c r="UNK10" s="145"/>
      <c r="UNL10" s="145"/>
      <c r="UNM10" s="145"/>
      <c r="UNN10" s="145"/>
      <c r="UNO10" s="145"/>
      <c r="UNP10" s="145"/>
      <c r="UNQ10" s="145"/>
      <c r="UNR10" s="145"/>
      <c r="UNS10" s="145"/>
      <c r="UNT10" s="145"/>
      <c r="UNU10" s="145"/>
      <c r="UNV10" s="145"/>
      <c r="UNW10" s="145"/>
      <c r="UNX10" s="145"/>
      <c r="UNY10" s="145"/>
      <c r="UNZ10" s="145"/>
      <c r="UOA10" s="145"/>
      <c r="UOB10" s="145"/>
      <c r="UOC10" s="145"/>
      <c r="UOD10" s="145"/>
      <c r="UOE10" s="145"/>
      <c r="UOF10" s="145"/>
      <c r="UOG10" s="145"/>
      <c r="UOH10" s="145"/>
      <c r="UOI10" s="145"/>
      <c r="UOJ10" s="145"/>
      <c r="UOK10" s="145"/>
      <c r="UOL10" s="145"/>
      <c r="UOM10" s="145"/>
      <c r="UON10" s="145"/>
      <c r="UOO10" s="145"/>
      <c r="UOP10" s="145"/>
      <c r="UOQ10" s="145"/>
      <c r="UOR10" s="145"/>
      <c r="UOS10" s="145"/>
      <c r="UOT10" s="145"/>
      <c r="UOU10" s="145"/>
      <c r="UOV10" s="145"/>
      <c r="UOW10" s="145"/>
      <c r="UOX10" s="145"/>
      <c r="UOY10" s="145"/>
      <c r="UOZ10" s="145"/>
      <c r="UPA10" s="145"/>
      <c r="UPB10" s="145"/>
      <c r="UPC10" s="145"/>
      <c r="UPD10" s="145"/>
      <c r="UPE10" s="145"/>
      <c r="UPF10" s="145"/>
      <c r="UPG10" s="145"/>
      <c r="UPH10" s="145"/>
      <c r="UPI10" s="145"/>
      <c r="UPJ10" s="145"/>
      <c r="UPK10" s="145"/>
      <c r="UPL10" s="145"/>
      <c r="UPM10" s="145"/>
      <c r="UPN10" s="145"/>
      <c r="UPO10" s="145"/>
      <c r="UPP10" s="145"/>
      <c r="UPQ10" s="145"/>
      <c r="UPR10" s="145"/>
      <c r="UPS10" s="145"/>
      <c r="UPT10" s="145"/>
      <c r="UPU10" s="145"/>
      <c r="UPV10" s="145"/>
      <c r="UPW10" s="145"/>
      <c r="UPX10" s="145"/>
      <c r="UPY10" s="145"/>
      <c r="UPZ10" s="145"/>
      <c r="UQA10" s="145"/>
      <c r="UQB10" s="145"/>
      <c r="UQC10" s="145"/>
      <c r="UQD10" s="145"/>
      <c r="UQE10" s="145"/>
      <c r="UQF10" s="145"/>
      <c r="UQG10" s="145"/>
      <c r="UQH10" s="145"/>
      <c r="UQI10" s="145"/>
      <c r="UQJ10" s="145"/>
      <c r="UQK10" s="145"/>
      <c r="UQL10" s="145"/>
      <c r="UQM10" s="145"/>
      <c r="UQN10" s="145"/>
      <c r="UQO10" s="145"/>
      <c r="UQP10" s="145"/>
      <c r="UQQ10" s="145"/>
      <c r="UQR10" s="145"/>
      <c r="UQS10" s="145"/>
      <c r="UQT10" s="145"/>
      <c r="UQU10" s="145"/>
      <c r="UQV10" s="145"/>
      <c r="UQW10" s="145"/>
      <c r="UQX10" s="145"/>
      <c r="UQY10" s="145"/>
      <c r="UQZ10" s="145"/>
      <c r="URA10" s="145"/>
      <c r="URB10" s="145"/>
      <c r="URC10" s="145"/>
      <c r="URD10" s="145"/>
      <c r="URE10" s="145"/>
      <c r="URF10" s="145"/>
      <c r="URG10" s="145"/>
      <c r="URH10" s="145"/>
      <c r="URI10" s="145"/>
      <c r="URJ10" s="145"/>
      <c r="URK10" s="145"/>
      <c r="URL10" s="145"/>
      <c r="URM10" s="145"/>
      <c r="URN10" s="145"/>
      <c r="URO10" s="145"/>
      <c r="URP10" s="145"/>
      <c r="URQ10" s="145"/>
      <c r="URR10" s="145"/>
      <c r="URS10" s="145"/>
      <c r="URT10" s="145"/>
      <c r="URU10" s="145"/>
      <c r="URV10" s="145"/>
      <c r="URW10" s="145"/>
      <c r="URX10" s="145"/>
      <c r="URY10" s="145"/>
      <c r="URZ10" s="145"/>
      <c r="USA10" s="145"/>
      <c r="USB10" s="145"/>
      <c r="USC10" s="145"/>
      <c r="USD10" s="145"/>
      <c r="USE10" s="145"/>
      <c r="USF10" s="145"/>
      <c r="USG10" s="145"/>
      <c r="USH10" s="145"/>
      <c r="USI10" s="145"/>
      <c r="USJ10" s="145"/>
      <c r="USK10" s="145"/>
      <c r="USL10" s="145"/>
      <c r="USM10" s="145"/>
      <c r="USN10" s="145"/>
      <c r="USO10" s="145"/>
      <c r="USP10" s="145"/>
      <c r="USQ10" s="145"/>
      <c r="USR10" s="145"/>
      <c r="USS10" s="145"/>
      <c r="UST10" s="145"/>
      <c r="USU10" s="145"/>
      <c r="USV10" s="145"/>
      <c r="USW10" s="145"/>
      <c r="USX10" s="145"/>
      <c r="USY10" s="145"/>
      <c r="USZ10" s="145"/>
      <c r="UTA10" s="145"/>
      <c r="UTB10" s="145"/>
      <c r="UTC10" s="145"/>
      <c r="UTD10" s="145"/>
      <c r="UTE10" s="145"/>
      <c r="UTF10" s="145"/>
      <c r="UTG10" s="145"/>
      <c r="UTH10" s="145"/>
      <c r="UTI10" s="145"/>
      <c r="UTJ10" s="145"/>
      <c r="UTK10" s="145"/>
      <c r="UTL10" s="145"/>
      <c r="UTM10" s="145"/>
      <c r="UTN10" s="145"/>
      <c r="UTO10" s="145"/>
      <c r="UTP10" s="145"/>
      <c r="UTQ10" s="145"/>
      <c r="UTR10" s="145"/>
      <c r="UTS10" s="145"/>
      <c r="UTT10" s="145"/>
      <c r="UTU10" s="145"/>
      <c r="UTV10" s="145"/>
      <c r="UTW10" s="145"/>
      <c r="UTX10" s="145"/>
      <c r="UTY10" s="145"/>
      <c r="UTZ10" s="145"/>
      <c r="UUA10" s="145"/>
      <c r="UUB10" s="145"/>
      <c r="UUC10" s="145"/>
      <c r="UUD10" s="145"/>
      <c r="UUE10" s="145"/>
      <c r="UUF10" s="145"/>
      <c r="UUG10" s="145"/>
      <c r="UUH10" s="145"/>
      <c r="UUI10" s="145"/>
      <c r="UUJ10" s="145"/>
      <c r="UUK10" s="145"/>
      <c r="UUL10" s="145"/>
      <c r="UUM10" s="145"/>
      <c r="UUN10" s="145"/>
      <c r="UUO10" s="145"/>
      <c r="UUP10" s="145"/>
      <c r="UUQ10" s="145"/>
      <c r="UUR10" s="145"/>
      <c r="UUS10" s="145"/>
      <c r="UUT10" s="145"/>
      <c r="UUU10" s="145"/>
      <c r="UUV10" s="145"/>
      <c r="UUW10" s="145"/>
      <c r="UUX10" s="145"/>
      <c r="UUY10" s="145"/>
      <c r="UUZ10" s="145"/>
      <c r="UVA10" s="145"/>
      <c r="UVB10" s="145"/>
      <c r="UVC10" s="145"/>
      <c r="UVD10" s="145"/>
      <c r="UVE10" s="145"/>
      <c r="UVF10" s="145"/>
      <c r="UVG10" s="145"/>
      <c r="UVH10" s="145"/>
      <c r="UVI10" s="145"/>
      <c r="UVJ10" s="145"/>
      <c r="UVK10" s="145"/>
      <c r="UVL10" s="145"/>
      <c r="UVM10" s="145"/>
      <c r="UVN10" s="145"/>
      <c r="UVO10" s="145"/>
      <c r="UVP10" s="145"/>
      <c r="UVQ10" s="145"/>
      <c r="UVR10" s="145"/>
      <c r="UVS10" s="145"/>
      <c r="UVT10" s="145"/>
      <c r="UVU10" s="145"/>
      <c r="UVV10" s="145"/>
      <c r="UVW10" s="145"/>
      <c r="UVX10" s="145"/>
      <c r="UVY10" s="145"/>
      <c r="UVZ10" s="145"/>
      <c r="UWA10" s="145"/>
      <c r="UWB10" s="145"/>
      <c r="UWC10" s="145"/>
      <c r="UWD10" s="145"/>
      <c r="UWE10" s="145"/>
      <c r="UWF10" s="145"/>
      <c r="UWG10" s="145"/>
      <c r="UWH10" s="145"/>
      <c r="UWI10" s="145"/>
      <c r="UWJ10" s="145"/>
      <c r="UWK10" s="145"/>
      <c r="UWL10" s="145"/>
      <c r="UWM10" s="145"/>
      <c r="UWN10" s="145"/>
      <c r="UWO10" s="145"/>
      <c r="UWP10" s="145"/>
      <c r="UWQ10" s="145"/>
      <c r="UWR10" s="145"/>
      <c r="UWS10" s="145"/>
      <c r="UWT10" s="145"/>
      <c r="UWU10" s="145"/>
      <c r="UWV10" s="145"/>
      <c r="UWW10" s="145"/>
      <c r="UWX10" s="145"/>
      <c r="UWY10" s="145"/>
      <c r="UWZ10" s="145"/>
      <c r="UXA10" s="145"/>
      <c r="UXB10" s="145"/>
      <c r="UXC10" s="145"/>
      <c r="UXD10" s="145"/>
      <c r="UXE10" s="145"/>
      <c r="UXF10" s="145"/>
      <c r="UXG10" s="145"/>
      <c r="UXH10" s="145"/>
      <c r="UXI10" s="145"/>
      <c r="UXJ10" s="145"/>
      <c r="UXK10" s="145"/>
      <c r="UXL10" s="145"/>
      <c r="UXM10" s="145"/>
      <c r="UXN10" s="145"/>
      <c r="UXO10" s="145"/>
      <c r="UXP10" s="145"/>
      <c r="UXQ10" s="145"/>
      <c r="UXR10" s="145"/>
      <c r="UXS10" s="145"/>
      <c r="UXT10" s="145"/>
      <c r="UXU10" s="145"/>
      <c r="UXV10" s="145"/>
      <c r="UXW10" s="145"/>
      <c r="UXX10" s="145"/>
      <c r="UXY10" s="145"/>
      <c r="UXZ10" s="145"/>
      <c r="UYA10" s="145"/>
      <c r="UYB10" s="145"/>
      <c r="UYC10" s="145"/>
      <c r="UYD10" s="145"/>
      <c r="UYE10" s="145"/>
      <c r="UYF10" s="145"/>
      <c r="UYG10" s="145"/>
      <c r="UYH10" s="145"/>
      <c r="UYI10" s="145"/>
      <c r="UYJ10" s="145"/>
      <c r="UYK10" s="145"/>
      <c r="UYL10" s="145"/>
      <c r="UYM10" s="145"/>
      <c r="UYN10" s="145"/>
      <c r="UYO10" s="145"/>
      <c r="UYP10" s="145"/>
      <c r="UYQ10" s="145"/>
      <c r="UYR10" s="145"/>
      <c r="UYS10" s="145"/>
      <c r="UYT10" s="145"/>
      <c r="UYU10" s="145"/>
      <c r="UYV10" s="145"/>
      <c r="UYW10" s="145"/>
      <c r="UYX10" s="145"/>
      <c r="UYY10" s="145"/>
      <c r="UYZ10" s="145"/>
      <c r="UZA10" s="145"/>
      <c r="UZB10" s="145"/>
      <c r="UZC10" s="145"/>
      <c r="UZD10" s="145"/>
      <c r="UZE10" s="145"/>
      <c r="UZF10" s="145"/>
      <c r="UZG10" s="145"/>
      <c r="UZH10" s="145"/>
      <c r="UZI10" s="145"/>
      <c r="UZJ10" s="145"/>
      <c r="UZK10" s="145"/>
      <c r="UZL10" s="145"/>
      <c r="UZM10" s="145"/>
      <c r="UZN10" s="145"/>
      <c r="UZO10" s="145"/>
      <c r="UZP10" s="145"/>
      <c r="UZQ10" s="145"/>
      <c r="UZR10" s="145"/>
      <c r="UZS10" s="145"/>
      <c r="UZT10" s="145"/>
      <c r="UZU10" s="145"/>
      <c r="UZV10" s="145"/>
      <c r="UZW10" s="145"/>
      <c r="UZX10" s="145"/>
      <c r="UZY10" s="145"/>
      <c r="UZZ10" s="145"/>
      <c r="VAA10" s="145"/>
      <c r="VAB10" s="145"/>
      <c r="VAC10" s="145"/>
      <c r="VAD10" s="145"/>
      <c r="VAE10" s="145"/>
      <c r="VAF10" s="145"/>
      <c r="VAG10" s="145"/>
      <c r="VAH10" s="145"/>
      <c r="VAI10" s="145"/>
      <c r="VAJ10" s="145"/>
      <c r="VAK10" s="145"/>
      <c r="VAL10" s="145"/>
      <c r="VAM10" s="145"/>
      <c r="VAN10" s="145"/>
      <c r="VAO10" s="145"/>
      <c r="VAP10" s="145"/>
      <c r="VAQ10" s="145"/>
      <c r="VAR10" s="145"/>
      <c r="VAS10" s="145"/>
      <c r="VAT10" s="145"/>
      <c r="VAU10" s="145"/>
      <c r="VAV10" s="145"/>
      <c r="VAW10" s="145"/>
      <c r="VAX10" s="145"/>
      <c r="VAY10" s="145"/>
      <c r="VAZ10" s="145"/>
      <c r="VBA10" s="145"/>
      <c r="VBB10" s="145"/>
      <c r="VBC10" s="145"/>
      <c r="VBD10" s="145"/>
      <c r="VBE10" s="145"/>
      <c r="VBF10" s="145"/>
      <c r="VBG10" s="145"/>
      <c r="VBH10" s="145"/>
      <c r="VBI10" s="145"/>
      <c r="VBJ10" s="145"/>
      <c r="VBK10" s="145"/>
      <c r="VBL10" s="145"/>
      <c r="VBM10" s="145"/>
      <c r="VBN10" s="145"/>
      <c r="VBO10" s="145"/>
      <c r="VBP10" s="145"/>
      <c r="VBQ10" s="145"/>
      <c r="VBR10" s="145"/>
      <c r="VBS10" s="145"/>
      <c r="VBT10" s="145"/>
      <c r="VBU10" s="145"/>
      <c r="VBV10" s="145"/>
      <c r="VBW10" s="145"/>
      <c r="VBX10" s="145"/>
      <c r="VBY10" s="145"/>
      <c r="VBZ10" s="145"/>
      <c r="VCA10" s="145"/>
      <c r="VCB10" s="145"/>
      <c r="VCC10" s="145"/>
      <c r="VCD10" s="145"/>
      <c r="VCE10" s="145"/>
      <c r="VCF10" s="145"/>
      <c r="VCG10" s="145"/>
      <c r="VCH10" s="145"/>
      <c r="VCI10" s="145"/>
      <c r="VCJ10" s="145"/>
      <c r="VCK10" s="145"/>
      <c r="VCL10" s="145"/>
      <c r="VCM10" s="145"/>
      <c r="VCN10" s="145"/>
      <c r="VCO10" s="145"/>
      <c r="VCP10" s="145"/>
      <c r="VCQ10" s="145"/>
      <c r="VCR10" s="145"/>
      <c r="VCS10" s="145"/>
      <c r="VCT10" s="145"/>
      <c r="VCU10" s="145"/>
      <c r="VCV10" s="145"/>
      <c r="VCW10" s="145"/>
      <c r="VCX10" s="145"/>
      <c r="VCY10" s="145"/>
      <c r="VCZ10" s="145"/>
      <c r="VDA10" s="145"/>
      <c r="VDB10" s="145"/>
      <c r="VDC10" s="145"/>
      <c r="VDD10" s="145"/>
      <c r="VDE10" s="145"/>
      <c r="VDF10" s="145"/>
      <c r="VDG10" s="145"/>
      <c r="VDH10" s="145"/>
      <c r="VDI10" s="145"/>
      <c r="VDJ10" s="145"/>
      <c r="VDK10" s="145"/>
      <c r="VDL10" s="145"/>
      <c r="VDM10" s="145"/>
      <c r="VDN10" s="145"/>
      <c r="VDO10" s="145"/>
      <c r="VDP10" s="145"/>
      <c r="VDQ10" s="145"/>
      <c r="VDR10" s="145"/>
      <c r="VDS10" s="145"/>
      <c r="VDT10" s="145"/>
      <c r="VDU10" s="145"/>
      <c r="VDV10" s="145"/>
      <c r="VDW10" s="145"/>
      <c r="VDX10" s="145"/>
      <c r="VDY10" s="145"/>
      <c r="VDZ10" s="145"/>
      <c r="VEA10" s="145"/>
      <c r="VEB10" s="145"/>
      <c r="VEC10" s="145"/>
      <c r="VED10" s="145"/>
      <c r="VEE10" s="145"/>
      <c r="VEF10" s="145"/>
      <c r="VEG10" s="145"/>
      <c r="VEH10" s="145"/>
      <c r="VEI10" s="145"/>
      <c r="VEJ10" s="145"/>
      <c r="VEK10" s="145"/>
      <c r="VEL10" s="145"/>
      <c r="VEM10" s="145"/>
      <c r="VEN10" s="145"/>
      <c r="VEO10" s="145"/>
      <c r="VEP10" s="145"/>
      <c r="VEQ10" s="145"/>
      <c r="VER10" s="145"/>
      <c r="VES10" s="145"/>
      <c r="VET10" s="145"/>
      <c r="VEU10" s="145"/>
      <c r="VEV10" s="145"/>
      <c r="VEW10" s="145"/>
      <c r="VEX10" s="145"/>
      <c r="VEY10" s="145"/>
      <c r="VEZ10" s="145"/>
      <c r="VFA10" s="145"/>
      <c r="VFB10" s="145"/>
      <c r="VFC10" s="145"/>
      <c r="VFD10" s="145"/>
      <c r="VFE10" s="145"/>
      <c r="VFF10" s="145"/>
      <c r="VFG10" s="145"/>
      <c r="VFH10" s="145"/>
      <c r="VFI10" s="145"/>
      <c r="VFJ10" s="145"/>
      <c r="VFK10" s="145"/>
      <c r="VFL10" s="145"/>
      <c r="VFM10" s="145"/>
      <c r="VFN10" s="145"/>
      <c r="VFO10" s="145"/>
      <c r="VFP10" s="145"/>
      <c r="VFQ10" s="145"/>
      <c r="VFR10" s="145"/>
      <c r="VFS10" s="145"/>
      <c r="VFT10" s="145"/>
      <c r="VFU10" s="145"/>
      <c r="VFV10" s="145"/>
      <c r="VFW10" s="145"/>
      <c r="VFX10" s="145"/>
      <c r="VFY10" s="145"/>
      <c r="VFZ10" s="145"/>
      <c r="VGA10" s="145"/>
      <c r="VGB10" s="145"/>
      <c r="VGC10" s="145"/>
      <c r="VGD10" s="145"/>
      <c r="VGE10" s="145"/>
      <c r="VGF10" s="145"/>
      <c r="VGG10" s="145"/>
      <c r="VGH10" s="145"/>
      <c r="VGI10" s="145"/>
      <c r="VGJ10" s="145"/>
      <c r="VGK10" s="145"/>
      <c r="VGL10" s="145"/>
      <c r="VGM10" s="145"/>
      <c r="VGN10" s="145"/>
      <c r="VGO10" s="145"/>
      <c r="VGP10" s="145"/>
      <c r="VGQ10" s="145"/>
      <c r="VGR10" s="145"/>
      <c r="VGS10" s="145"/>
      <c r="VGT10" s="145"/>
      <c r="VGU10" s="145"/>
      <c r="VGV10" s="145"/>
      <c r="VGW10" s="145"/>
      <c r="VGX10" s="145"/>
      <c r="VGY10" s="145"/>
      <c r="VGZ10" s="145"/>
      <c r="VHA10" s="145"/>
      <c r="VHB10" s="145"/>
      <c r="VHC10" s="145"/>
      <c r="VHD10" s="145"/>
      <c r="VHE10" s="145"/>
      <c r="VHF10" s="145"/>
      <c r="VHG10" s="145"/>
      <c r="VHH10" s="145"/>
      <c r="VHI10" s="145"/>
      <c r="VHJ10" s="145"/>
      <c r="VHK10" s="145"/>
      <c r="VHL10" s="145"/>
      <c r="VHM10" s="145"/>
      <c r="VHN10" s="145"/>
      <c r="VHO10" s="145"/>
      <c r="VHP10" s="145"/>
      <c r="VHQ10" s="145"/>
      <c r="VHR10" s="145"/>
      <c r="VHS10" s="145"/>
      <c r="VHT10" s="145"/>
      <c r="VHU10" s="145"/>
      <c r="VHV10" s="145"/>
      <c r="VHW10" s="145"/>
      <c r="VHX10" s="145"/>
      <c r="VHY10" s="145"/>
      <c r="VHZ10" s="145"/>
      <c r="VIA10" s="145"/>
      <c r="VIB10" s="145"/>
      <c r="VIC10" s="145"/>
      <c r="VID10" s="145"/>
      <c r="VIE10" s="145"/>
      <c r="VIF10" s="145"/>
      <c r="VIG10" s="145"/>
      <c r="VIH10" s="145"/>
      <c r="VII10" s="145"/>
      <c r="VIJ10" s="145"/>
      <c r="VIK10" s="145"/>
      <c r="VIL10" s="145"/>
      <c r="VIM10" s="145"/>
      <c r="VIN10" s="145"/>
      <c r="VIO10" s="145"/>
      <c r="VIP10" s="145"/>
      <c r="VIQ10" s="145"/>
      <c r="VIR10" s="145"/>
      <c r="VIS10" s="145"/>
      <c r="VIT10" s="145"/>
      <c r="VIU10" s="145"/>
      <c r="VIV10" s="145"/>
      <c r="VIW10" s="145"/>
      <c r="VIX10" s="145"/>
      <c r="VIY10" s="145"/>
      <c r="VIZ10" s="145"/>
      <c r="VJA10" s="145"/>
      <c r="VJB10" s="145"/>
      <c r="VJC10" s="145"/>
      <c r="VJD10" s="145"/>
      <c r="VJE10" s="145"/>
      <c r="VJF10" s="145"/>
      <c r="VJG10" s="145"/>
      <c r="VJH10" s="145"/>
      <c r="VJI10" s="145"/>
      <c r="VJJ10" s="145"/>
      <c r="VJK10" s="145"/>
      <c r="VJL10" s="145"/>
      <c r="VJM10" s="145"/>
      <c r="VJN10" s="145"/>
      <c r="VJO10" s="145"/>
      <c r="VJP10" s="145"/>
      <c r="VJQ10" s="145"/>
      <c r="VJR10" s="145"/>
      <c r="VJS10" s="145"/>
      <c r="VJT10" s="145"/>
      <c r="VJU10" s="145"/>
      <c r="VJV10" s="145"/>
      <c r="VJW10" s="145"/>
      <c r="VJX10" s="145"/>
      <c r="VJY10" s="145"/>
      <c r="VJZ10" s="145"/>
      <c r="VKA10" s="145"/>
      <c r="VKB10" s="145"/>
      <c r="VKC10" s="145"/>
      <c r="VKD10" s="145"/>
      <c r="VKE10" s="145"/>
      <c r="VKF10" s="145"/>
      <c r="VKG10" s="145"/>
      <c r="VKH10" s="145"/>
      <c r="VKI10" s="145"/>
      <c r="VKJ10" s="145"/>
      <c r="VKK10" s="145"/>
      <c r="VKL10" s="145"/>
      <c r="VKM10" s="145"/>
      <c r="VKN10" s="145"/>
      <c r="VKO10" s="145"/>
      <c r="VKP10" s="145"/>
      <c r="VKQ10" s="145"/>
      <c r="VKR10" s="145"/>
      <c r="VKS10" s="145"/>
      <c r="VKT10" s="145"/>
      <c r="VKU10" s="145"/>
      <c r="VKV10" s="145"/>
      <c r="VKW10" s="145"/>
      <c r="VKX10" s="145"/>
      <c r="VKY10" s="145"/>
      <c r="VKZ10" s="145"/>
      <c r="VLA10" s="145"/>
      <c r="VLB10" s="145"/>
      <c r="VLC10" s="145"/>
      <c r="VLD10" s="145"/>
      <c r="VLE10" s="145"/>
      <c r="VLF10" s="145"/>
      <c r="VLG10" s="145"/>
      <c r="VLH10" s="145"/>
      <c r="VLI10" s="145"/>
      <c r="VLJ10" s="145"/>
      <c r="VLK10" s="145"/>
      <c r="VLL10" s="145"/>
      <c r="VLM10" s="145"/>
      <c r="VLN10" s="145"/>
      <c r="VLO10" s="145"/>
      <c r="VLP10" s="145"/>
      <c r="VLQ10" s="145"/>
      <c r="VLR10" s="145"/>
      <c r="VLS10" s="145"/>
      <c r="VLT10" s="145"/>
      <c r="VLU10" s="145"/>
      <c r="VLV10" s="145"/>
      <c r="VLW10" s="145"/>
      <c r="VLX10" s="145"/>
      <c r="VLY10" s="145"/>
      <c r="VLZ10" s="145"/>
      <c r="VMA10" s="145"/>
      <c r="VMB10" s="145"/>
      <c r="VMC10" s="145"/>
      <c r="VMD10" s="145"/>
      <c r="VME10" s="145"/>
      <c r="VMF10" s="145"/>
      <c r="VMG10" s="145"/>
      <c r="VMH10" s="145"/>
      <c r="VMI10" s="145"/>
      <c r="VMJ10" s="145"/>
      <c r="VMK10" s="145"/>
      <c r="VML10" s="145"/>
      <c r="VMM10" s="145"/>
      <c r="VMN10" s="145"/>
      <c r="VMO10" s="145"/>
      <c r="VMP10" s="145"/>
      <c r="VMQ10" s="145"/>
      <c r="VMR10" s="145"/>
      <c r="VMS10" s="145"/>
      <c r="VMT10" s="145"/>
      <c r="VMU10" s="145"/>
      <c r="VMV10" s="145"/>
      <c r="VMW10" s="145"/>
      <c r="VMX10" s="145"/>
      <c r="VMY10" s="145"/>
      <c r="VMZ10" s="145"/>
      <c r="VNA10" s="145"/>
      <c r="VNB10" s="145"/>
      <c r="VNC10" s="145"/>
      <c r="VND10" s="145"/>
      <c r="VNE10" s="145"/>
      <c r="VNF10" s="145"/>
      <c r="VNG10" s="145"/>
      <c r="VNH10" s="145"/>
      <c r="VNI10" s="145"/>
      <c r="VNJ10" s="145"/>
      <c r="VNK10" s="145"/>
      <c r="VNL10" s="145"/>
      <c r="VNM10" s="145"/>
      <c r="VNN10" s="145"/>
      <c r="VNO10" s="145"/>
      <c r="VNP10" s="145"/>
      <c r="VNQ10" s="145"/>
      <c r="VNR10" s="145"/>
      <c r="VNS10" s="145"/>
      <c r="VNT10" s="145"/>
      <c r="VNU10" s="145"/>
      <c r="VNV10" s="145"/>
      <c r="VNW10" s="145"/>
      <c r="VNX10" s="145"/>
      <c r="VNY10" s="145"/>
      <c r="VNZ10" s="145"/>
      <c r="VOA10" s="145"/>
      <c r="VOB10" s="145"/>
      <c r="VOC10" s="145"/>
      <c r="VOD10" s="145"/>
      <c r="VOE10" s="145"/>
      <c r="VOF10" s="145"/>
      <c r="VOG10" s="145"/>
      <c r="VOH10" s="145"/>
      <c r="VOI10" s="145"/>
      <c r="VOJ10" s="145"/>
      <c r="VOK10" s="145"/>
      <c r="VOL10" s="145"/>
      <c r="VOM10" s="145"/>
      <c r="VON10" s="145"/>
      <c r="VOO10" s="145"/>
      <c r="VOP10" s="145"/>
      <c r="VOQ10" s="145"/>
      <c r="VOR10" s="145"/>
      <c r="VOS10" s="145"/>
      <c r="VOT10" s="145"/>
      <c r="VOU10" s="145"/>
      <c r="VOV10" s="145"/>
      <c r="VOW10" s="145"/>
      <c r="VOX10" s="145"/>
      <c r="VOY10" s="145"/>
      <c r="VOZ10" s="145"/>
      <c r="VPA10" s="145"/>
      <c r="VPB10" s="145"/>
      <c r="VPC10" s="145"/>
      <c r="VPD10" s="145"/>
      <c r="VPE10" s="145"/>
      <c r="VPF10" s="145"/>
      <c r="VPG10" s="145"/>
      <c r="VPH10" s="145"/>
      <c r="VPI10" s="145"/>
      <c r="VPJ10" s="145"/>
      <c r="VPK10" s="145"/>
      <c r="VPL10" s="145"/>
      <c r="VPM10" s="145"/>
      <c r="VPN10" s="145"/>
      <c r="VPO10" s="145"/>
      <c r="VPP10" s="145"/>
      <c r="VPQ10" s="145"/>
      <c r="VPR10" s="145"/>
      <c r="VPS10" s="145"/>
      <c r="VPT10" s="145"/>
      <c r="VPU10" s="145"/>
      <c r="VPV10" s="145"/>
      <c r="VPW10" s="145"/>
      <c r="VPX10" s="145"/>
      <c r="VPY10" s="145"/>
      <c r="VPZ10" s="145"/>
      <c r="VQA10" s="145"/>
      <c r="VQB10" s="145"/>
      <c r="VQC10" s="145"/>
      <c r="VQD10" s="145"/>
      <c r="VQE10" s="145"/>
      <c r="VQF10" s="145"/>
      <c r="VQG10" s="145"/>
      <c r="VQH10" s="145"/>
      <c r="VQI10" s="145"/>
      <c r="VQJ10" s="145"/>
      <c r="VQK10" s="145"/>
      <c r="VQL10" s="145"/>
      <c r="VQM10" s="145"/>
      <c r="VQN10" s="145"/>
      <c r="VQO10" s="145"/>
      <c r="VQP10" s="145"/>
      <c r="VQQ10" s="145"/>
      <c r="VQR10" s="145"/>
      <c r="VQS10" s="145"/>
      <c r="VQT10" s="145"/>
      <c r="VQU10" s="145"/>
      <c r="VQV10" s="145"/>
      <c r="VQW10" s="145"/>
      <c r="VQX10" s="145"/>
      <c r="VQY10" s="145"/>
      <c r="VQZ10" s="145"/>
      <c r="VRA10" s="145"/>
      <c r="VRB10" s="145"/>
      <c r="VRC10" s="145"/>
      <c r="VRD10" s="145"/>
      <c r="VRE10" s="145"/>
      <c r="VRF10" s="145"/>
      <c r="VRG10" s="145"/>
      <c r="VRH10" s="145"/>
      <c r="VRI10" s="145"/>
      <c r="VRJ10" s="145"/>
      <c r="VRK10" s="145"/>
      <c r="VRL10" s="145"/>
      <c r="VRM10" s="145"/>
      <c r="VRN10" s="145"/>
      <c r="VRO10" s="145"/>
      <c r="VRP10" s="145"/>
      <c r="VRQ10" s="145"/>
      <c r="VRR10" s="145"/>
      <c r="VRS10" s="145"/>
      <c r="VRT10" s="145"/>
      <c r="VRU10" s="145"/>
      <c r="VRV10" s="145"/>
      <c r="VRW10" s="145"/>
      <c r="VRX10" s="145"/>
      <c r="VRY10" s="145"/>
      <c r="VRZ10" s="145"/>
      <c r="VSA10" s="145"/>
      <c r="VSB10" s="145"/>
      <c r="VSC10" s="145"/>
      <c r="VSD10" s="145"/>
      <c r="VSE10" s="145"/>
      <c r="VSF10" s="145"/>
      <c r="VSG10" s="145"/>
      <c r="VSH10" s="145"/>
      <c r="VSI10" s="145"/>
      <c r="VSJ10" s="145"/>
      <c r="VSK10" s="145"/>
      <c r="VSL10" s="145"/>
      <c r="VSM10" s="145"/>
      <c r="VSN10" s="145"/>
      <c r="VSO10" s="145"/>
      <c r="VSP10" s="145"/>
      <c r="VSQ10" s="145"/>
      <c r="VSR10" s="145"/>
      <c r="VSS10" s="145"/>
      <c r="VST10" s="145"/>
      <c r="VSU10" s="145"/>
      <c r="VSV10" s="145"/>
      <c r="VSW10" s="145"/>
      <c r="VSX10" s="145"/>
      <c r="VSY10" s="145"/>
      <c r="VSZ10" s="145"/>
      <c r="VTA10" s="145"/>
      <c r="VTB10" s="145"/>
      <c r="VTC10" s="145"/>
      <c r="VTD10" s="145"/>
      <c r="VTE10" s="145"/>
      <c r="VTF10" s="145"/>
      <c r="VTG10" s="145"/>
      <c r="VTH10" s="145"/>
      <c r="VTI10" s="145"/>
      <c r="VTJ10" s="145"/>
      <c r="VTK10" s="145"/>
      <c r="VTL10" s="145"/>
      <c r="VTM10" s="145"/>
      <c r="VTN10" s="145"/>
      <c r="VTO10" s="145"/>
      <c r="VTP10" s="145"/>
      <c r="VTQ10" s="145"/>
      <c r="VTR10" s="145"/>
      <c r="VTS10" s="145"/>
      <c r="VTT10" s="145"/>
      <c r="VTU10" s="145"/>
      <c r="VTV10" s="145"/>
      <c r="VTW10" s="145"/>
      <c r="VTX10" s="145"/>
      <c r="VTY10" s="145"/>
      <c r="VTZ10" s="145"/>
      <c r="VUA10" s="145"/>
      <c r="VUB10" s="145"/>
      <c r="VUC10" s="145"/>
      <c r="VUD10" s="145"/>
      <c r="VUE10" s="145"/>
      <c r="VUF10" s="145"/>
      <c r="VUG10" s="145"/>
      <c r="VUH10" s="145"/>
      <c r="VUI10" s="145"/>
      <c r="VUJ10" s="145"/>
      <c r="VUK10" s="145"/>
      <c r="VUL10" s="145"/>
      <c r="VUM10" s="145"/>
      <c r="VUN10" s="145"/>
      <c r="VUO10" s="145"/>
      <c r="VUP10" s="145"/>
      <c r="VUQ10" s="145"/>
      <c r="VUR10" s="145"/>
      <c r="VUS10" s="145"/>
      <c r="VUT10" s="145"/>
      <c r="VUU10" s="145"/>
      <c r="VUV10" s="145"/>
      <c r="VUW10" s="145"/>
      <c r="VUX10" s="145"/>
      <c r="VUY10" s="145"/>
      <c r="VUZ10" s="145"/>
      <c r="VVA10" s="145"/>
      <c r="VVB10" s="145"/>
      <c r="VVC10" s="145"/>
      <c r="VVD10" s="145"/>
      <c r="VVE10" s="145"/>
      <c r="VVF10" s="145"/>
      <c r="VVG10" s="145"/>
      <c r="VVH10" s="145"/>
      <c r="VVI10" s="145"/>
      <c r="VVJ10" s="145"/>
      <c r="VVK10" s="145"/>
      <c r="VVL10" s="145"/>
      <c r="VVM10" s="145"/>
      <c r="VVN10" s="145"/>
      <c r="VVO10" s="145"/>
      <c r="VVP10" s="145"/>
      <c r="VVQ10" s="145"/>
      <c r="VVR10" s="145"/>
      <c r="VVS10" s="145"/>
      <c r="VVT10" s="145"/>
      <c r="VVU10" s="145"/>
      <c r="VVV10" s="145"/>
      <c r="VVW10" s="145"/>
      <c r="VVX10" s="145"/>
      <c r="VVY10" s="145"/>
      <c r="VVZ10" s="145"/>
      <c r="VWA10" s="145"/>
      <c r="VWB10" s="145"/>
      <c r="VWC10" s="145"/>
      <c r="VWD10" s="145"/>
      <c r="VWE10" s="145"/>
      <c r="VWF10" s="145"/>
      <c r="VWG10" s="145"/>
      <c r="VWH10" s="145"/>
      <c r="VWI10" s="145"/>
      <c r="VWJ10" s="145"/>
      <c r="VWK10" s="145"/>
      <c r="VWL10" s="145"/>
      <c r="VWM10" s="145"/>
      <c r="VWN10" s="145"/>
      <c r="VWO10" s="145"/>
      <c r="VWP10" s="145"/>
      <c r="VWQ10" s="145"/>
      <c r="VWR10" s="145"/>
      <c r="VWS10" s="145"/>
      <c r="VWT10" s="145"/>
      <c r="VWU10" s="145"/>
      <c r="VWV10" s="145"/>
      <c r="VWW10" s="145"/>
      <c r="VWX10" s="145"/>
      <c r="VWY10" s="145"/>
      <c r="VWZ10" s="145"/>
      <c r="VXA10" s="145"/>
      <c r="VXB10" s="145"/>
      <c r="VXC10" s="145"/>
      <c r="VXD10" s="145"/>
      <c r="VXE10" s="145"/>
      <c r="VXF10" s="145"/>
      <c r="VXG10" s="145"/>
      <c r="VXH10" s="145"/>
      <c r="VXI10" s="145"/>
      <c r="VXJ10" s="145"/>
      <c r="VXK10" s="145"/>
      <c r="VXL10" s="145"/>
      <c r="VXM10" s="145"/>
      <c r="VXN10" s="145"/>
      <c r="VXO10" s="145"/>
      <c r="VXP10" s="145"/>
      <c r="VXQ10" s="145"/>
      <c r="VXR10" s="145"/>
      <c r="VXS10" s="145"/>
      <c r="VXT10" s="145"/>
      <c r="VXU10" s="145"/>
      <c r="VXV10" s="145"/>
      <c r="VXW10" s="145"/>
      <c r="VXX10" s="145"/>
      <c r="VXY10" s="145"/>
      <c r="VXZ10" s="145"/>
      <c r="VYA10" s="145"/>
      <c r="VYB10" s="145"/>
      <c r="VYC10" s="145"/>
      <c r="VYD10" s="145"/>
      <c r="VYE10" s="145"/>
      <c r="VYF10" s="145"/>
      <c r="VYG10" s="145"/>
      <c r="VYH10" s="145"/>
      <c r="VYI10" s="145"/>
      <c r="VYJ10" s="145"/>
      <c r="VYK10" s="145"/>
      <c r="VYL10" s="145"/>
      <c r="VYM10" s="145"/>
      <c r="VYN10" s="145"/>
      <c r="VYO10" s="145"/>
      <c r="VYP10" s="145"/>
      <c r="VYQ10" s="145"/>
      <c r="VYR10" s="145"/>
      <c r="VYS10" s="145"/>
      <c r="VYT10" s="145"/>
      <c r="VYU10" s="145"/>
      <c r="VYV10" s="145"/>
      <c r="VYW10" s="145"/>
      <c r="VYX10" s="145"/>
      <c r="VYY10" s="145"/>
      <c r="VYZ10" s="145"/>
      <c r="VZA10" s="145"/>
      <c r="VZB10" s="145"/>
      <c r="VZC10" s="145"/>
      <c r="VZD10" s="145"/>
      <c r="VZE10" s="145"/>
      <c r="VZF10" s="145"/>
      <c r="VZG10" s="145"/>
      <c r="VZH10" s="145"/>
      <c r="VZI10" s="145"/>
      <c r="VZJ10" s="145"/>
      <c r="VZK10" s="145"/>
      <c r="VZL10" s="145"/>
      <c r="VZM10" s="145"/>
      <c r="VZN10" s="145"/>
      <c r="VZO10" s="145"/>
      <c r="VZP10" s="145"/>
      <c r="VZQ10" s="145"/>
      <c r="VZR10" s="145"/>
      <c r="VZS10" s="145"/>
      <c r="VZT10" s="145"/>
      <c r="VZU10" s="145"/>
      <c r="VZV10" s="145"/>
      <c r="VZW10" s="145"/>
      <c r="VZX10" s="145"/>
      <c r="VZY10" s="145"/>
      <c r="VZZ10" s="145"/>
      <c r="WAA10" s="145"/>
      <c r="WAB10" s="145"/>
      <c r="WAC10" s="145"/>
      <c r="WAD10" s="145"/>
      <c r="WAE10" s="145"/>
      <c r="WAF10" s="145"/>
      <c r="WAG10" s="145"/>
      <c r="WAH10" s="145"/>
      <c r="WAI10" s="145"/>
      <c r="WAJ10" s="145"/>
      <c r="WAK10" s="145"/>
      <c r="WAL10" s="145"/>
      <c r="WAM10" s="145"/>
      <c r="WAN10" s="145"/>
      <c r="WAO10" s="145"/>
      <c r="WAP10" s="145"/>
      <c r="WAQ10" s="145"/>
      <c r="WAR10" s="145"/>
      <c r="WAS10" s="145"/>
      <c r="WAT10" s="145"/>
      <c r="WAU10" s="145"/>
      <c r="WAV10" s="145"/>
      <c r="WAW10" s="145"/>
      <c r="WAX10" s="145"/>
      <c r="WAY10" s="145"/>
      <c r="WAZ10" s="145"/>
      <c r="WBA10" s="145"/>
      <c r="WBB10" s="145"/>
      <c r="WBC10" s="145"/>
      <c r="WBD10" s="145"/>
      <c r="WBE10" s="145"/>
      <c r="WBF10" s="145"/>
      <c r="WBG10" s="145"/>
      <c r="WBH10" s="145"/>
      <c r="WBI10" s="145"/>
      <c r="WBJ10" s="145"/>
      <c r="WBK10" s="145"/>
      <c r="WBL10" s="145"/>
      <c r="WBM10" s="145"/>
      <c r="WBN10" s="145"/>
      <c r="WBO10" s="145"/>
      <c r="WBP10" s="145"/>
      <c r="WBQ10" s="145"/>
      <c r="WBR10" s="145"/>
      <c r="WBS10" s="145"/>
      <c r="WBT10" s="145"/>
      <c r="WBU10" s="145"/>
      <c r="WBV10" s="145"/>
      <c r="WBW10" s="145"/>
      <c r="WBX10" s="145"/>
      <c r="WBY10" s="145"/>
      <c r="WBZ10" s="145"/>
      <c r="WCA10" s="145"/>
      <c r="WCB10" s="145"/>
      <c r="WCC10" s="145"/>
      <c r="WCD10" s="145"/>
      <c r="WCE10" s="145"/>
      <c r="WCF10" s="145"/>
      <c r="WCG10" s="145"/>
      <c r="WCH10" s="145"/>
      <c r="WCI10" s="145"/>
      <c r="WCJ10" s="145"/>
      <c r="WCK10" s="145"/>
      <c r="WCL10" s="145"/>
      <c r="WCM10" s="145"/>
      <c r="WCN10" s="145"/>
      <c r="WCO10" s="145"/>
      <c r="WCP10" s="145"/>
      <c r="WCQ10" s="145"/>
      <c r="WCR10" s="145"/>
      <c r="WCS10" s="145"/>
      <c r="WCT10" s="145"/>
      <c r="WCU10" s="145"/>
      <c r="WCV10" s="145"/>
      <c r="WCW10" s="145"/>
      <c r="WCX10" s="145"/>
      <c r="WCY10" s="145"/>
      <c r="WCZ10" s="145"/>
      <c r="WDA10" s="145"/>
      <c r="WDB10" s="145"/>
      <c r="WDC10" s="145"/>
      <c r="WDD10" s="145"/>
      <c r="WDE10" s="145"/>
      <c r="WDF10" s="145"/>
      <c r="WDG10" s="145"/>
      <c r="WDH10" s="145"/>
      <c r="WDI10" s="145"/>
      <c r="WDJ10" s="145"/>
      <c r="WDK10" s="145"/>
      <c r="WDL10" s="145"/>
      <c r="WDM10" s="145"/>
      <c r="WDN10" s="145"/>
      <c r="WDO10" s="145"/>
      <c r="WDP10" s="145"/>
      <c r="WDQ10" s="145"/>
      <c r="WDR10" s="145"/>
      <c r="WDS10" s="145"/>
      <c r="WDT10" s="145"/>
      <c r="WDU10" s="145"/>
      <c r="WDV10" s="145"/>
      <c r="WDW10" s="145"/>
      <c r="WDX10" s="145"/>
      <c r="WDY10" s="145"/>
      <c r="WDZ10" s="145"/>
      <c r="WEA10" s="145"/>
      <c r="WEB10" s="145"/>
      <c r="WEC10" s="145"/>
      <c r="WED10" s="145"/>
      <c r="WEE10" s="145"/>
      <c r="WEF10" s="145"/>
      <c r="WEG10" s="145"/>
      <c r="WEH10" s="145"/>
      <c r="WEI10" s="145"/>
      <c r="WEJ10" s="145"/>
      <c r="WEK10" s="145"/>
      <c r="WEL10" s="145"/>
      <c r="WEM10" s="145"/>
      <c r="WEN10" s="145"/>
      <c r="WEO10" s="145"/>
      <c r="WEP10" s="145"/>
      <c r="WEQ10" s="145"/>
      <c r="WER10" s="145"/>
      <c r="WES10" s="145"/>
      <c r="WET10" s="145"/>
      <c r="WEU10" s="145"/>
      <c r="WEV10" s="145"/>
      <c r="WEW10" s="145"/>
      <c r="WEX10" s="145"/>
      <c r="WEY10" s="145"/>
      <c r="WEZ10" s="145"/>
      <c r="WFA10" s="145"/>
      <c r="WFB10" s="145"/>
      <c r="WFC10" s="145"/>
      <c r="WFD10" s="145"/>
      <c r="WFE10" s="145"/>
      <c r="WFF10" s="145"/>
      <c r="WFG10" s="145"/>
      <c r="WFH10" s="145"/>
      <c r="WFI10" s="145"/>
      <c r="WFJ10" s="145"/>
      <c r="WFK10" s="145"/>
      <c r="WFL10" s="145"/>
      <c r="WFM10" s="145"/>
      <c r="WFN10" s="145"/>
      <c r="WFO10" s="145"/>
      <c r="WFP10" s="145"/>
      <c r="WFQ10" s="145"/>
      <c r="WFR10" s="145"/>
      <c r="WFS10" s="145"/>
      <c r="WFT10" s="145"/>
      <c r="WFU10" s="145"/>
      <c r="WFV10" s="145"/>
      <c r="WFW10" s="145"/>
      <c r="WFX10" s="145"/>
      <c r="WFY10" s="145"/>
      <c r="WFZ10" s="145"/>
      <c r="WGA10" s="145"/>
      <c r="WGB10" s="145"/>
      <c r="WGC10" s="145"/>
      <c r="WGD10" s="145"/>
      <c r="WGE10" s="145"/>
      <c r="WGF10" s="145"/>
      <c r="WGG10" s="145"/>
      <c r="WGH10" s="145"/>
      <c r="WGI10" s="145"/>
      <c r="WGJ10" s="145"/>
      <c r="WGK10" s="145"/>
      <c r="WGL10" s="145"/>
      <c r="WGM10" s="145"/>
      <c r="WGN10" s="145"/>
      <c r="WGO10" s="145"/>
      <c r="WGP10" s="145"/>
      <c r="WGQ10" s="145"/>
      <c r="WGR10" s="145"/>
      <c r="WGS10" s="145"/>
      <c r="WGT10" s="145"/>
      <c r="WGU10" s="145"/>
      <c r="WGV10" s="145"/>
      <c r="WGW10" s="145"/>
      <c r="WGX10" s="145"/>
      <c r="WGY10" s="145"/>
      <c r="WGZ10" s="145"/>
      <c r="WHA10" s="145"/>
      <c r="WHB10" s="145"/>
      <c r="WHC10" s="145"/>
      <c r="WHD10" s="145"/>
      <c r="WHE10" s="145"/>
      <c r="WHF10" s="145"/>
      <c r="WHG10" s="145"/>
      <c r="WHH10" s="145"/>
      <c r="WHI10" s="145"/>
      <c r="WHJ10" s="145"/>
      <c r="WHK10" s="145"/>
      <c r="WHL10" s="145"/>
      <c r="WHM10" s="145"/>
      <c r="WHN10" s="145"/>
      <c r="WHO10" s="145"/>
      <c r="WHP10" s="145"/>
      <c r="WHQ10" s="145"/>
      <c r="WHR10" s="145"/>
      <c r="WHS10" s="145"/>
      <c r="WHT10" s="145"/>
      <c r="WHU10" s="145"/>
      <c r="WHV10" s="145"/>
      <c r="WHW10" s="145"/>
      <c r="WHX10" s="145"/>
      <c r="WHY10" s="145"/>
      <c r="WHZ10" s="145"/>
      <c r="WIA10" s="145"/>
      <c r="WIB10" s="145"/>
      <c r="WIC10" s="145"/>
      <c r="WID10" s="145"/>
      <c r="WIE10" s="145"/>
      <c r="WIF10" s="145"/>
      <c r="WIG10" s="145"/>
      <c r="WIH10" s="145"/>
      <c r="WII10" s="145"/>
      <c r="WIJ10" s="145"/>
      <c r="WIK10" s="145"/>
      <c r="WIL10" s="145"/>
      <c r="WIM10" s="145"/>
      <c r="WIN10" s="145"/>
      <c r="WIO10" s="145"/>
      <c r="WIP10" s="145"/>
      <c r="WIQ10" s="145"/>
      <c r="WIR10" s="145"/>
      <c r="WIS10" s="145"/>
      <c r="WIT10" s="145"/>
      <c r="WIU10" s="145"/>
      <c r="WIV10" s="145"/>
      <c r="WIW10" s="145"/>
      <c r="WIX10" s="145"/>
      <c r="WIY10" s="145"/>
      <c r="WIZ10" s="145"/>
      <c r="WJA10" s="145"/>
      <c r="WJB10" s="145"/>
      <c r="WJC10" s="145"/>
      <c r="WJD10" s="145"/>
      <c r="WJE10" s="145"/>
      <c r="WJF10" s="145"/>
      <c r="WJG10" s="145"/>
      <c r="WJH10" s="145"/>
      <c r="WJI10" s="145"/>
      <c r="WJJ10" s="145"/>
      <c r="WJK10" s="145"/>
      <c r="WJL10" s="145"/>
      <c r="WJM10" s="145"/>
      <c r="WJN10" s="145"/>
      <c r="WJO10" s="145"/>
      <c r="WJP10" s="145"/>
      <c r="WJQ10" s="145"/>
      <c r="WJR10" s="145"/>
      <c r="WJS10" s="145"/>
      <c r="WJT10" s="145"/>
      <c r="WJU10" s="145"/>
      <c r="WJV10" s="145"/>
      <c r="WJW10" s="145"/>
      <c r="WJX10" s="145"/>
      <c r="WJY10" s="145"/>
      <c r="WJZ10" s="145"/>
      <c r="WKA10" s="145"/>
      <c r="WKB10" s="145"/>
      <c r="WKC10" s="145"/>
      <c r="WKD10" s="145"/>
      <c r="WKE10" s="145"/>
      <c r="WKF10" s="145"/>
      <c r="WKG10" s="145"/>
      <c r="WKH10" s="145"/>
      <c r="WKI10" s="145"/>
      <c r="WKJ10" s="145"/>
      <c r="WKK10" s="145"/>
      <c r="WKL10" s="145"/>
      <c r="WKM10" s="145"/>
      <c r="WKN10" s="145"/>
      <c r="WKO10" s="145"/>
      <c r="WKP10" s="145"/>
      <c r="WKQ10" s="145"/>
      <c r="WKR10" s="145"/>
      <c r="WKS10" s="145"/>
      <c r="WKT10" s="145"/>
      <c r="WKU10" s="145"/>
      <c r="WKV10" s="145"/>
      <c r="WKW10" s="145"/>
      <c r="WKX10" s="145"/>
      <c r="WKY10" s="145"/>
      <c r="WKZ10" s="145"/>
      <c r="WLA10" s="145"/>
      <c r="WLB10" s="145"/>
      <c r="WLC10" s="145"/>
      <c r="WLD10" s="145"/>
      <c r="WLE10" s="145"/>
      <c r="WLF10" s="145"/>
      <c r="WLG10" s="145"/>
      <c r="WLH10" s="145"/>
      <c r="WLI10" s="145"/>
      <c r="WLJ10" s="145"/>
      <c r="WLK10" s="145"/>
      <c r="WLL10" s="145"/>
      <c r="WLM10" s="145"/>
      <c r="WLN10" s="145"/>
      <c r="WLO10" s="145"/>
      <c r="WLP10" s="145"/>
      <c r="WLQ10" s="145"/>
      <c r="WLR10" s="145"/>
      <c r="WLS10" s="145"/>
      <c r="WLT10" s="145"/>
      <c r="WLU10" s="145"/>
      <c r="WLV10" s="145"/>
      <c r="WLW10" s="145"/>
      <c r="WLX10" s="145"/>
      <c r="WLY10" s="145"/>
      <c r="WLZ10" s="145"/>
      <c r="WMA10" s="145"/>
      <c r="WMB10" s="145"/>
      <c r="WMC10" s="145"/>
      <c r="WMD10" s="145"/>
      <c r="WME10" s="145"/>
      <c r="WMF10" s="145"/>
      <c r="WMG10" s="145"/>
      <c r="WMH10" s="145"/>
      <c r="WMI10" s="145"/>
      <c r="WMJ10" s="145"/>
      <c r="WMK10" s="145"/>
      <c r="WML10" s="145"/>
      <c r="WMM10" s="145"/>
      <c r="WMN10" s="145"/>
      <c r="WMO10" s="145"/>
      <c r="WMP10" s="145"/>
      <c r="WMQ10" s="145"/>
      <c r="WMR10" s="145"/>
      <c r="WMS10" s="145"/>
      <c r="WMT10" s="145"/>
      <c r="WMU10" s="145"/>
      <c r="WMV10" s="145"/>
      <c r="WMW10" s="145"/>
      <c r="WMX10" s="145"/>
      <c r="WMY10" s="145"/>
      <c r="WMZ10" s="145"/>
      <c r="WNA10" s="145"/>
      <c r="WNB10" s="145"/>
      <c r="WNC10" s="145"/>
      <c r="WND10" s="145"/>
      <c r="WNE10" s="145"/>
      <c r="WNF10" s="145"/>
      <c r="WNG10" s="145"/>
      <c r="WNH10" s="145"/>
      <c r="WNI10" s="145"/>
      <c r="WNJ10" s="145"/>
      <c r="WNK10" s="145"/>
      <c r="WNL10" s="145"/>
      <c r="WNM10" s="145"/>
      <c r="WNN10" s="145"/>
      <c r="WNO10" s="145"/>
      <c r="WNP10" s="145"/>
      <c r="WNQ10" s="145"/>
      <c r="WNR10" s="145"/>
      <c r="WNS10" s="145"/>
      <c r="WNT10" s="145"/>
      <c r="WNU10" s="145"/>
      <c r="WNV10" s="145"/>
      <c r="WNW10" s="145"/>
      <c r="WNX10" s="145"/>
      <c r="WNY10" s="145"/>
      <c r="WNZ10" s="145"/>
      <c r="WOA10" s="145"/>
      <c r="WOB10" s="145"/>
      <c r="WOC10" s="145"/>
      <c r="WOD10" s="145"/>
      <c r="WOE10" s="145"/>
      <c r="WOF10" s="145"/>
      <c r="WOG10" s="145"/>
      <c r="WOH10" s="145"/>
      <c r="WOI10" s="145"/>
      <c r="WOJ10" s="145"/>
      <c r="WOK10" s="145"/>
      <c r="WOL10" s="145"/>
      <c r="WOM10" s="145"/>
      <c r="WON10" s="145"/>
      <c r="WOO10" s="145"/>
      <c r="WOP10" s="145"/>
      <c r="WOQ10" s="145"/>
      <c r="WOR10" s="145"/>
      <c r="WOS10" s="145"/>
      <c r="WOT10" s="145"/>
      <c r="WOU10" s="145"/>
      <c r="WOV10" s="145"/>
      <c r="WOW10" s="145"/>
      <c r="WOX10" s="145"/>
      <c r="WOY10" s="145"/>
      <c r="WOZ10" s="145"/>
      <c r="WPA10" s="145"/>
      <c r="WPB10" s="145"/>
      <c r="WPC10" s="145"/>
      <c r="WPD10" s="145"/>
      <c r="WPE10" s="145"/>
      <c r="WPF10" s="145"/>
      <c r="WPG10" s="145"/>
      <c r="WPH10" s="145"/>
      <c r="WPI10" s="145"/>
      <c r="WPJ10" s="145"/>
      <c r="WPK10" s="145"/>
      <c r="WPL10" s="145"/>
      <c r="WPM10" s="145"/>
      <c r="WPN10" s="145"/>
      <c r="WPO10" s="145"/>
      <c r="WPP10" s="145"/>
      <c r="WPQ10" s="145"/>
      <c r="WPR10" s="145"/>
      <c r="WPS10" s="145"/>
      <c r="WPT10" s="145"/>
      <c r="WPU10" s="145"/>
      <c r="WPV10" s="145"/>
      <c r="WPW10" s="145"/>
      <c r="WPX10" s="145"/>
      <c r="WPY10" s="145"/>
      <c r="WPZ10" s="145"/>
      <c r="WQA10" s="145"/>
      <c r="WQB10" s="145"/>
      <c r="WQC10" s="145"/>
      <c r="WQD10" s="145"/>
      <c r="WQE10" s="145"/>
      <c r="WQF10" s="145"/>
      <c r="WQG10" s="145"/>
      <c r="WQH10" s="145"/>
      <c r="WQI10" s="145"/>
      <c r="WQJ10" s="145"/>
      <c r="WQK10" s="145"/>
      <c r="WQL10" s="145"/>
      <c r="WQM10" s="145"/>
      <c r="WQN10" s="145"/>
      <c r="WQO10" s="145"/>
      <c r="WQP10" s="145"/>
      <c r="WQQ10" s="145"/>
      <c r="WQR10" s="145"/>
      <c r="WQS10" s="145"/>
      <c r="WQT10" s="145"/>
      <c r="WQU10" s="145"/>
      <c r="WQV10" s="145"/>
      <c r="WQW10" s="145"/>
      <c r="WQX10" s="145"/>
      <c r="WQY10" s="145"/>
      <c r="WQZ10" s="145"/>
      <c r="WRA10" s="145"/>
      <c r="WRB10" s="145"/>
      <c r="WRC10" s="145"/>
      <c r="WRD10" s="145"/>
      <c r="WRE10" s="145"/>
      <c r="WRF10" s="145"/>
      <c r="WRG10" s="145"/>
      <c r="WRH10" s="145"/>
      <c r="WRI10" s="145"/>
      <c r="WRJ10" s="145"/>
      <c r="WRK10" s="145"/>
      <c r="WRL10" s="145"/>
      <c r="WRM10" s="145"/>
      <c r="WRN10" s="145"/>
      <c r="WRO10" s="145"/>
      <c r="WRP10" s="145"/>
      <c r="WRQ10" s="145"/>
      <c r="WRR10" s="145"/>
      <c r="WRS10" s="145"/>
      <c r="WRT10" s="145"/>
      <c r="WRU10" s="145"/>
      <c r="WRV10" s="145"/>
      <c r="WRW10" s="145"/>
      <c r="WRX10" s="145"/>
      <c r="WRY10" s="145"/>
      <c r="WRZ10" s="145"/>
      <c r="WSA10" s="145"/>
      <c r="WSB10" s="145"/>
      <c r="WSC10" s="145"/>
      <c r="WSD10" s="145"/>
      <c r="WSE10" s="145"/>
      <c r="WSF10" s="145"/>
      <c r="WSG10" s="145"/>
      <c r="WSH10" s="145"/>
      <c r="WSI10" s="145"/>
      <c r="WSJ10" s="145"/>
      <c r="WSK10" s="145"/>
      <c r="WSL10" s="145"/>
      <c r="WSM10" s="145"/>
      <c r="WSN10" s="145"/>
      <c r="WSO10" s="145"/>
      <c r="WSP10" s="145"/>
      <c r="WSQ10" s="145"/>
      <c r="WSR10" s="145"/>
      <c r="WSS10" s="145"/>
      <c r="WST10" s="145"/>
      <c r="WSU10" s="145"/>
      <c r="WSV10" s="145"/>
      <c r="WSW10" s="145"/>
      <c r="WSX10" s="145"/>
      <c r="WSY10" s="145"/>
      <c r="WSZ10" s="145"/>
      <c r="WTA10" s="145"/>
      <c r="WTB10" s="145"/>
      <c r="WTC10" s="145"/>
      <c r="WTD10" s="145"/>
      <c r="WTE10" s="145"/>
      <c r="WTF10" s="145"/>
      <c r="WTG10" s="145"/>
      <c r="WTH10" s="145"/>
      <c r="WTI10" s="145"/>
      <c r="WTJ10" s="145"/>
      <c r="WTK10" s="145"/>
      <c r="WTL10" s="145"/>
      <c r="WTM10" s="145"/>
      <c r="WTN10" s="145"/>
      <c r="WTO10" s="145"/>
      <c r="WTP10" s="145"/>
      <c r="WTQ10" s="145"/>
      <c r="WTR10" s="145"/>
      <c r="WTS10" s="145"/>
      <c r="WTT10" s="145"/>
      <c r="WTU10" s="145"/>
      <c r="WTV10" s="145"/>
      <c r="WTW10" s="145"/>
      <c r="WTX10" s="145"/>
      <c r="WTY10" s="145"/>
      <c r="WTZ10" s="145"/>
      <c r="WUA10" s="145"/>
      <c r="WUB10" s="145"/>
      <c r="WUC10" s="145"/>
      <c r="WUD10" s="145"/>
      <c r="WUE10" s="145"/>
      <c r="WUF10" s="145"/>
      <c r="WUG10" s="145"/>
      <c r="WUH10" s="145"/>
      <c r="WUI10" s="145"/>
      <c r="WUJ10" s="145"/>
      <c r="WUK10" s="145"/>
      <c r="WUL10" s="145"/>
      <c r="WUM10" s="145"/>
      <c r="WUN10" s="145"/>
      <c r="WUO10" s="145"/>
      <c r="WUP10" s="145"/>
      <c r="WUQ10" s="145"/>
      <c r="WUR10" s="145"/>
      <c r="WUS10" s="145"/>
      <c r="WUT10" s="145"/>
      <c r="WUU10" s="145"/>
      <c r="WUV10" s="145"/>
      <c r="WUW10" s="145"/>
      <c r="WUX10" s="145"/>
      <c r="WUY10" s="145"/>
      <c r="WUZ10" s="145"/>
      <c r="WVA10" s="145"/>
      <c r="WVB10" s="145"/>
      <c r="WVC10" s="145"/>
      <c r="WVD10" s="145"/>
      <c r="WVE10" s="145"/>
      <c r="WVF10" s="145"/>
      <c r="WVG10" s="145"/>
      <c r="WVH10" s="145"/>
      <c r="WVI10" s="145"/>
      <c r="WVJ10" s="145"/>
      <c r="WVK10" s="145"/>
      <c r="WVL10" s="145"/>
      <c r="WVM10" s="145"/>
      <c r="WVN10" s="145"/>
      <c r="WVO10" s="145"/>
      <c r="WVP10" s="145"/>
      <c r="WVQ10" s="145"/>
      <c r="WVR10" s="145"/>
      <c r="WVS10" s="145"/>
      <c r="WVT10" s="145"/>
      <c r="WVU10" s="145"/>
      <c r="WVV10" s="145"/>
      <c r="WVW10" s="145"/>
      <c r="WVX10" s="145"/>
      <c r="WVY10" s="145"/>
      <c r="WVZ10" s="145"/>
      <c r="WWA10" s="145"/>
      <c r="WWB10" s="145"/>
      <c r="WWC10" s="145"/>
      <c r="WWD10" s="145"/>
      <c r="WWE10" s="145"/>
      <c r="WWF10" s="145"/>
      <c r="WWG10" s="145"/>
      <c r="WWH10" s="145"/>
      <c r="WWI10" s="145"/>
      <c r="WWJ10" s="145"/>
      <c r="WWK10" s="145"/>
      <c r="WWL10" s="145"/>
      <c r="WWM10" s="145"/>
      <c r="WWN10" s="145"/>
      <c r="WWO10" s="145"/>
    </row>
    <row r="11" spans="1:16161" s="171" customFormat="1" ht="45.75" customHeight="1">
      <c r="A11" s="165">
        <v>5</v>
      </c>
      <c r="B11" s="545" t="s">
        <v>197</v>
      </c>
      <c r="C11" s="546" t="s">
        <v>401</v>
      </c>
      <c r="D11" s="547">
        <v>64</v>
      </c>
      <c r="E11" s="547"/>
      <c r="F11" s="548" t="s">
        <v>220</v>
      </c>
      <c r="G11" s="547" t="s">
        <v>161</v>
      </c>
      <c r="H11" s="558">
        <v>2127400</v>
      </c>
      <c r="I11" s="539" t="s">
        <v>207</v>
      </c>
      <c r="J11" s="166">
        <f t="shared" si="0"/>
        <v>223377</v>
      </c>
      <c r="K11" s="323" t="s">
        <v>203</v>
      </c>
      <c r="L11" s="166">
        <f t="shared" si="1"/>
        <v>63822</v>
      </c>
      <c r="M11" s="323" t="s">
        <v>213</v>
      </c>
      <c r="N11" s="166">
        <f t="shared" si="2"/>
        <v>42548</v>
      </c>
      <c r="O11" s="323" t="s">
        <v>214</v>
      </c>
      <c r="P11" s="166">
        <f t="shared" si="3"/>
        <v>21274</v>
      </c>
      <c r="Q11" s="167">
        <f t="shared" si="4"/>
        <v>10637</v>
      </c>
      <c r="R11" s="167">
        <f t="shared" si="5"/>
        <v>361658</v>
      </c>
      <c r="S11" s="172"/>
      <c r="T11" s="172"/>
      <c r="U11" s="172"/>
      <c r="V11" s="172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45"/>
      <c r="DM11" s="145"/>
      <c r="DN11" s="145"/>
      <c r="DO11" s="145"/>
      <c r="DP11" s="145"/>
      <c r="DQ11" s="145"/>
      <c r="DR11" s="145"/>
      <c r="DS11" s="145"/>
      <c r="DT11" s="145"/>
      <c r="DU11" s="145"/>
      <c r="DV11" s="145"/>
      <c r="DW11" s="145"/>
      <c r="DX11" s="145"/>
      <c r="DY11" s="145"/>
      <c r="DZ11" s="145"/>
      <c r="EA11" s="145"/>
      <c r="EB11" s="145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  <c r="EO11" s="145"/>
      <c r="EP11" s="145"/>
      <c r="EQ11" s="145"/>
      <c r="ER11" s="145"/>
      <c r="ES11" s="145"/>
      <c r="ET11" s="145"/>
      <c r="EU11" s="145"/>
      <c r="EV11" s="145"/>
      <c r="EW11" s="145"/>
      <c r="EX11" s="145"/>
      <c r="EY11" s="145"/>
      <c r="EZ11" s="145"/>
      <c r="FA11" s="145"/>
      <c r="FB11" s="145"/>
      <c r="FC11" s="145"/>
      <c r="FD11" s="145"/>
      <c r="FE11" s="145"/>
      <c r="FF11" s="145"/>
      <c r="FG11" s="145"/>
      <c r="FH11" s="145"/>
      <c r="FI11" s="145"/>
      <c r="FJ11" s="145"/>
      <c r="FK11" s="145"/>
      <c r="FL11" s="145"/>
      <c r="FM11" s="145"/>
      <c r="FN11" s="145"/>
      <c r="FO11" s="145"/>
      <c r="FP11" s="145"/>
      <c r="FQ11" s="145"/>
      <c r="FR11" s="145"/>
      <c r="FS11" s="145"/>
      <c r="FT11" s="145"/>
      <c r="FU11" s="145"/>
      <c r="FV11" s="145"/>
      <c r="FW11" s="145"/>
      <c r="FX11" s="145"/>
      <c r="FY11" s="145"/>
      <c r="FZ11" s="145"/>
      <c r="GA11" s="145"/>
      <c r="GB11" s="145"/>
      <c r="GC11" s="145"/>
      <c r="GD11" s="145"/>
      <c r="GE11" s="145"/>
      <c r="GF11" s="145"/>
      <c r="GG11" s="145"/>
      <c r="GH11" s="145"/>
      <c r="GI11" s="145"/>
      <c r="GJ11" s="145"/>
      <c r="GK11" s="145"/>
      <c r="GL11" s="145"/>
      <c r="GM11" s="145"/>
      <c r="GN11" s="145"/>
      <c r="GO11" s="145"/>
      <c r="GP11" s="145"/>
      <c r="GQ11" s="145"/>
      <c r="GR11" s="145"/>
      <c r="GS11" s="145"/>
      <c r="GT11" s="145"/>
      <c r="GU11" s="145"/>
      <c r="GV11" s="145"/>
      <c r="GW11" s="145"/>
      <c r="GX11" s="145"/>
      <c r="GY11" s="145"/>
      <c r="GZ11" s="145"/>
      <c r="HA11" s="145"/>
      <c r="HB11" s="145"/>
      <c r="HC11" s="145"/>
      <c r="HD11" s="145"/>
      <c r="HE11" s="145"/>
      <c r="HF11" s="145"/>
      <c r="HG11" s="145"/>
      <c r="HH11" s="145"/>
      <c r="HI11" s="145"/>
      <c r="HJ11" s="145"/>
      <c r="HK11" s="145"/>
      <c r="HL11" s="145"/>
      <c r="HM11" s="145"/>
      <c r="HN11" s="145"/>
      <c r="HO11" s="145"/>
      <c r="HP11" s="145"/>
      <c r="HQ11" s="145"/>
      <c r="HR11" s="145"/>
      <c r="HS11" s="145"/>
      <c r="HT11" s="145"/>
      <c r="HU11" s="145"/>
      <c r="HV11" s="145"/>
      <c r="HW11" s="145"/>
      <c r="HX11" s="145"/>
      <c r="HY11" s="145"/>
      <c r="HZ11" s="145"/>
      <c r="IA11" s="145"/>
      <c r="IB11" s="145"/>
      <c r="IC11" s="145"/>
      <c r="ID11" s="145"/>
      <c r="IE11" s="145"/>
      <c r="IF11" s="145"/>
      <c r="IG11" s="145"/>
      <c r="IH11" s="145"/>
      <c r="II11" s="145"/>
      <c r="IJ11" s="145"/>
      <c r="IK11" s="145"/>
      <c r="IL11" s="145"/>
      <c r="IM11" s="145"/>
      <c r="IN11" s="145"/>
      <c r="IO11" s="145"/>
      <c r="IP11" s="145"/>
      <c r="IQ11" s="145"/>
      <c r="IR11" s="145"/>
      <c r="IS11" s="145"/>
      <c r="IT11" s="145"/>
      <c r="IU11" s="145"/>
      <c r="IV11" s="145"/>
      <c r="IW11" s="145"/>
      <c r="IX11" s="145"/>
      <c r="IY11" s="145"/>
      <c r="IZ11" s="145"/>
      <c r="JA11" s="145"/>
      <c r="JB11" s="145"/>
      <c r="JC11" s="145"/>
      <c r="JD11" s="145"/>
      <c r="JE11" s="145"/>
      <c r="JF11" s="145"/>
      <c r="JG11" s="145"/>
      <c r="JH11" s="145"/>
      <c r="JI11" s="145"/>
      <c r="JJ11" s="145"/>
      <c r="JK11" s="145"/>
      <c r="JL11" s="145"/>
      <c r="JM11" s="145"/>
      <c r="JN11" s="145"/>
      <c r="JO11" s="145"/>
      <c r="JP11" s="145"/>
      <c r="JQ11" s="145"/>
      <c r="JR11" s="145"/>
      <c r="JS11" s="145"/>
      <c r="JT11" s="145"/>
      <c r="JU11" s="145"/>
      <c r="JV11" s="145"/>
      <c r="JW11" s="145"/>
      <c r="JX11" s="145"/>
      <c r="JY11" s="145"/>
      <c r="JZ11" s="145"/>
      <c r="KA11" s="145"/>
      <c r="KB11" s="145"/>
      <c r="KC11" s="145"/>
      <c r="KD11" s="145"/>
      <c r="KE11" s="145"/>
      <c r="KF11" s="145"/>
      <c r="KG11" s="145"/>
      <c r="KH11" s="145"/>
      <c r="KI11" s="145"/>
      <c r="KJ11" s="145"/>
      <c r="KK11" s="145"/>
      <c r="KL11" s="145"/>
      <c r="KM11" s="145"/>
      <c r="KN11" s="145"/>
      <c r="KO11" s="145"/>
      <c r="KP11" s="145"/>
      <c r="KQ11" s="145"/>
      <c r="KR11" s="145"/>
      <c r="KS11" s="145"/>
      <c r="KT11" s="145"/>
      <c r="KU11" s="145"/>
      <c r="KV11" s="145"/>
      <c r="KW11" s="145"/>
      <c r="KX11" s="145"/>
      <c r="KY11" s="145"/>
      <c r="KZ11" s="145"/>
      <c r="LA11" s="145"/>
      <c r="LB11" s="145"/>
      <c r="LC11" s="145"/>
      <c r="LD11" s="145"/>
      <c r="LE11" s="145"/>
      <c r="LF11" s="145"/>
      <c r="LG11" s="145"/>
      <c r="LH11" s="145"/>
      <c r="LI11" s="145"/>
      <c r="LJ11" s="145"/>
      <c r="LK11" s="145"/>
      <c r="LL11" s="145"/>
      <c r="LM11" s="145"/>
      <c r="LN11" s="145"/>
      <c r="LO11" s="145"/>
      <c r="LP11" s="145"/>
      <c r="LQ11" s="145"/>
      <c r="LR11" s="145"/>
      <c r="LS11" s="145"/>
      <c r="LT11" s="145"/>
      <c r="LU11" s="145"/>
      <c r="LV11" s="145"/>
      <c r="LW11" s="145"/>
      <c r="LX11" s="145"/>
      <c r="LY11" s="145"/>
      <c r="LZ11" s="145"/>
      <c r="MA11" s="145"/>
      <c r="MB11" s="145"/>
      <c r="MC11" s="145"/>
      <c r="MD11" s="145"/>
      <c r="ME11" s="145"/>
      <c r="MF11" s="145"/>
      <c r="MG11" s="145"/>
      <c r="MH11" s="145"/>
      <c r="MI11" s="145"/>
      <c r="MJ11" s="145"/>
      <c r="MK11" s="145"/>
      <c r="ML11" s="145"/>
      <c r="MM11" s="145"/>
      <c r="MN11" s="145"/>
      <c r="MO11" s="145"/>
      <c r="MP11" s="145"/>
      <c r="MQ11" s="145"/>
      <c r="MR11" s="145"/>
      <c r="MS11" s="145"/>
      <c r="MT11" s="145"/>
      <c r="MU11" s="145"/>
      <c r="MV11" s="145"/>
      <c r="MW11" s="145"/>
      <c r="MX11" s="145"/>
      <c r="MY11" s="145"/>
      <c r="MZ11" s="145"/>
      <c r="NA11" s="145"/>
      <c r="NB11" s="145"/>
      <c r="NC11" s="145"/>
      <c r="ND11" s="145"/>
      <c r="NE11" s="145"/>
      <c r="NF11" s="145"/>
      <c r="NG11" s="145"/>
      <c r="NH11" s="145"/>
      <c r="NI11" s="145"/>
      <c r="NJ11" s="145"/>
      <c r="NK11" s="145"/>
      <c r="NL11" s="145"/>
      <c r="NM11" s="145"/>
      <c r="NN11" s="145"/>
      <c r="NO11" s="145"/>
      <c r="NP11" s="145"/>
      <c r="NQ11" s="145"/>
      <c r="NR11" s="145"/>
      <c r="NS11" s="145"/>
      <c r="NT11" s="145"/>
      <c r="NU11" s="145"/>
      <c r="NV11" s="145"/>
      <c r="NW11" s="145"/>
      <c r="NX11" s="145"/>
      <c r="NY11" s="145"/>
      <c r="NZ11" s="145"/>
      <c r="OA11" s="145"/>
      <c r="OB11" s="145"/>
      <c r="OC11" s="145"/>
      <c r="OD11" s="145"/>
      <c r="OE11" s="145"/>
      <c r="OF11" s="145"/>
      <c r="OG11" s="145"/>
      <c r="OH11" s="145"/>
      <c r="OI11" s="145"/>
      <c r="OJ11" s="145"/>
      <c r="OK11" s="145"/>
      <c r="OL11" s="145"/>
      <c r="OM11" s="145"/>
      <c r="ON11" s="145"/>
      <c r="OO11" s="145"/>
      <c r="OP11" s="145"/>
      <c r="OQ11" s="145"/>
      <c r="OR11" s="145"/>
      <c r="OS11" s="145"/>
      <c r="OT11" s="145"/>
      <c r="OU11" s="145"/>
      <c r="OV11" s="145"/>
      <c r="OW11" s="145"/>
      <c r="OX11" s="145"/>
      <c r="OY11" s="145"/>
      <c r="OZ11" s="145"/>
      <c r="PA11" s="145"/>
      <c r="PB11" s="145"/>
      <c r="PC11" s="145"/>
      <c r="PD11" s="145"/>
      <c r="PE11" s="145"/>
      <c r="PF11" s="145"/>
      <c r="PG11" s="145"/>
      <c r="PH11" s="145"/>
      <c r="PI11" s="145"/>
      <c r="PJ11" s="145"/>
      <c r="PK11" s="145"/>
      <c r="PL11" s="145"/>
      <c r="PM11" s="145"/>
      <c r="PN11" s="145"/>
      <c r="PO11" s="145"/>
      <c r="PP11" s="145"/>
      <c r="PQ11" s="145"/>
      <c r="PR11" s="145"/>
      <c r="PS11" s="145"/>
      <c r="PT11" s="145"/>
      <c r="PU11" s="145"/>
      <c r="PV11" s="145"/>
      <c r="PW11" s="145"/>
      <c r="PX11" s="145"/>
      <c r="PY11" s="145"/>
      <c r="PZ11" s="145"/>
      <c r="QA11" s="145"/>
      <c r="QB11" s="145"/>
      <c r="QC11" s="145"/>
      <c r="QD11" s="145"/>
      <c r="QE11" s="145"/>
      <c r="QF11" s="145"/>
      <c r="QG11" s="145"/>
      <c r="QH11" s="145"/>
      <c r="QI11" s="145"/>
      <c r="QJ11" s="145"/>
      <c r="QK11" s="145"/>
      <c r="QL11" s="145"/>
      <c r="QM11" s="145"/>
      <c r="QN11" s="145"/>
      <c r="QO11" s="145"/>
      <c r="QP11" s="145"/>
      <c r="QQ11" s="145"/>
      <c r="QR11" s="145"/>
      <c r="QS11" s="145"/>
      <c r="QT11" s="145"/>
      <c r="QU11" s="145"/>
      <c r="QV11" s="145"/>
      <c r="QW11" s="145"/>
      <c r="QX11" s="145"/>
      <c r="QY11" s="145"/>
      <c r="QZ11" s="145"/>
      <c r="RA11" s="145"/>
      <c r="RB11" s="145"/>
      <c r="RC11" s="145"/>
      <c r="RD11" s="145"/>
      <c r="RE11" s="145"/>
      <c r="RF11" s="145"/>
      <c r="RG11" s="145"/>
      <c r="RH11" s="145"/>
      <c r="RI11" s="145"/>
      <c r="RJ11" s="145"/>
      <c r="RK11" s="145"/>
      <c r="RL11" s="145"/>
      <c r="RM11" s="145"/>
      <c r="RN11" s="145"/>
      <c r="RO11" s="145"/>
      <c r="RP11" s="145"/>
      <c r="RQ11" s="145"/>
      <c r="RR11" s="145"/>
      <c r="RS11" s="145"/>
      <c r="RT11" s="145"/>
      <c r="RU11" s="145"/>
      <c r="RV11" s="145"/>
      <c r="RW11" s="145"/>
      <c r="RX11" s="145"/>
      <c r="RY11" s="145"/>
      <c r="RZ11" s="145"/>
      <c r="SA11" s="145"/>
      <c r="SB11" s="145"/>
      <c r="SC11" s="145"/>
      <c r="SD11" s="145"/>
      <c r="SE11" s="145"/>
      <c r="SF11" s="145"/>
      <c r="SG11" s="145"/>
      <c r="SH11" s="145"/>
      <c r="SI11" s="145"/>
      <c r="SJ11" s="145"/>
      <c r="SK11" s="145"/>
      <c r="SL11" s="145"/>
      <c r="SM11" s="145"/>
      <c r="SN11" s="145"/>
      <c r="SO11" s="145"/>
      <c r="SP11" s="145"/>
      <c r="SQ11" s="145"/>
      <c r="SR11" s="145"/>
      <c r="SS11" s="145"/>
      <c r="ST11" s="145"/>
      <c r="SU11" s="145"/>
      <c r="SV11" s="145"/>
      <c r="SW11" s="145"/>
      <c r="SX11" s="145"/>
      <c r="SY11" s="145"/>
      <c r="SZ11" s="145"/>
      <c r="TA11" s="145"/>
      <c r="TB11" s="145"/>
      <c r="TC11" s="145"/>
      <c r="TD11" s="145"/>
      <c r="TE11" s="145"/>
      <c r="TF11" s="145"/>
      <c r="TG11" s="145"/>
      <c r="TH11" s="145"/>
      <c r="TI11" s="145"/>
      <c r="TJ11" s="145"/>
      <c r="TK11" s="145"/>
      <c r="TL11" s="145"/>
      <c r="TM11" s="145"/>
      <c r="TN11" s="145"/>
      <c r="TO11" s="145"/>
      <c r="TP11" s="145"/>
      <c r="TQ11" s="145"/>
      <c r="TR11" s="145"/>
      <c r="TS11" s="145"/>
      <c r="TT11" s="145"/>
      <c r="TU11" s="145"/>
      <c r="TV11" s="145"/>
      <c r="TW11" s="145"/>
      <c r="TX11" s="145"/>
      <c r="TY11" s="145"/>
      <c r="TZ11" s="145"/>
      <c r="UA11" s="145"/>
      <c r="UB11" s="145"/>
      <c r="UC11" s="145"/>
      <c r="UD11" s="145"/>
      <c r="UE11" s="145"/>
      <c r="UF11" s="145"/>
      <c r="UG11" s="145"/>
      <c r="UH11" s="145"/>
      <c r="UI11" s="145"/>
      <c r="UJ11" s="145"/>
      <c r="UK11" s="145"/>
      <c r="UL11" s="145"/>
      <c r="UM11" s="145"/>
      <c r="UN11" s="145"/>
      <c r="UO11" s="145"/>
      <c r="UP11" s="145"/>
      <c r="UQ11" s="145"/>
      <c r="UR11" s="145"/>
      <c r="US11" s="145"/>
      <c r="UT11" s="145"/>
      <c r="UU11" s="145"/>
      <c r="UV11" s="145"/>
      <c r="UW11" s="145"/>
      <c r="UX11" s="145"/>
      <c r="UY11" s="145"/>
      <c r="UZ11" s="145"/>
      <c r="VA11" s="145"/>
      <c r="VB11" s="145"/>
      <c r="VC11" s="145"/>
      <c r="VD11" s="145"/>
      <c r="VE11" s="145"/>
      <c r="VF11" s="145"/>
      <c r="VG11" s="145"/>
      <c r="VH11" s="145"/>
      <c r="VI11" s="145"/>
      <c r="VJ11" s="145"/>
      <c r="VK11" s="145"/>
      <c r="VL11" s="145"/>
      <c r="VM11" s="145"/>
      <c r="VN11" s="145"/>
      <c r="VO11" s="145"/>
      <c r="VP11" s="145"/>
      <c r="VQ11" s="145"/>
      <c r="VR11" s="145"/>
      <c r="VS11" s="145"/>
      <c r="VT11" s="145"/>
      <c r="VU11" s="145"/>
      <c r="VV11" s="145"/>
      <c r="VW11" s="145"/>
      <c r="VX11" s="145"/>
      <c r="VY11" s="145"/>
      <c r="VZ11" s="145"/>
      <c r="WA11" s="145"/>
      <c r="WB11" s="145"/>
      <c r="WC11" s="145"/>
      <c r="WD11" s="145"/>
      <c r="WE11" s="145"/>
      <c r="WF11" s="145"/>
      <c r="WG11" s="145"/>
      <c r="WH11" s="145"/>
      <c r="WI11" s="145"/>
      <c r="WJ11" s="145"/>
      <c r="WK11" s="145"/>
      <c r="WL11" s="145"/>
      <c r="WM11" s="145"/>
      <c r="WN11" s="145"/>
      <c r="WO11" s="145"/>
      <c r="WP11" s="145"/>
      <c r="WQ11" s="145"/>
      <c r="WR11" s="145"/>
      <c r="WS11" s="145"/>
      <c r="WT11" s="145"/>
      <c r="WU11" s="145"/>
      <c r="WV11" s="145"/>
      <c r="WW11" s="145"/>
      <c r="WX11" s="145"/>
      <c r="WY11" s="145"/>
      <c r="WZ11" s="145"/>
      <c r="XA11" s="145"/>
      <c r="XB11" s="145"/>
      <c r="XC11" s="145"/>
      <c r="XD11" s="145"/>
      <c r="XE11" s="145"/>
      <c r="XF11" s="145"/>
      <c r="XG11" s="145"/>
      <c r="XH11" s="145"/>
      <c r="XI11" s="145"/>
      <c r="XJ11" s="145"/>
      <c r="XK11" s="145"/>
      <c r="XL11" s="145"/>
      <c r="XM11" s="145"/>
      <c r="XN11" s="145"/>
      <c r="XO11" s="145"/>
      <c r="XP11" s="145"/>
      <c r="XQ11" s="145"/>
      <c r="XR11" s="145"/>
      <c r="XS11" s="145"/>
      <c r="XT11" s="145"/>
      <c r="XU11" s="145"/>
      <c r="XV11" s="145"/>
      <c r="XW11" s="145"/>
      <c r="XX11" s="145"/>
      <c r="XY11" s="145"/>
      <c r="XZ11" s="145"/>
      <c r="YA11" s="145"/>
      <c r="YB11" s="145"/>
      <c r="YC11" s="145"/>
      <c r="YD11" s="145"/>
      <c r="YE11" s="145"/>
      <c r="YF11" s="145"/>
      <c r="YG11" s="145"/>
      <c r="YH11" s="145"/>
      <c r="YI11" s="145"/>
      <c r="YJ11" s="145"/>
      <c r="YK11" s="145"/>
      <c r="YL11" s="145"/>
      <c r="YM11" s="145"/>
      <c r="YN11" s="145"/>
      <c r="YO11" s="145"/>
      <c r="YP11" s="145"/>
      <c r="YQ11" s="145"/>
      <c r="YR11" s="145"/>
      <c r="YS11" s="145"/>
      <c r="YT11" s="145"/>
      <c r="YU11" s="145"/>
      <c r="YV11" s="145"/>
      <c r="YW11" s="145"/>
      <c r="YX11" s="145"/>
      <c r="YY11" s="145"/>
      <c r="YZ11" s="145"/>
      <c r="ZA11" s="145"/>
      <c r="ZB11" s="145"/>
      <c r="ZC11" s="145"/>
      <c r="ZD11" s="145"/>
      <c r="ZE11" s="145"/>
      <c r="ZF11" s="145"/>
      <c r="ZG11" s="145"/>
      <c r="ZH11" s="145"/>
      <c r="ZI11" s="145"/>
      <c r="ZJ11" s="145"/>
      <c r="ZK11" s="145"/>
      <c r="ZL11" s="145"/>
      <c r="ZM11" s="145"/>
      <c r="ZN11" s="145"/>
      <c r="ZO11" s="145"/>
      <c r="ZP11" s="145"/>
      <c r="ZQ11" s="145"/>
      <c r="ZR11" s="145"/>
      <c r="ZS11" s="145"/>
      <c r="ZT11" s="145"/>
      <c r="ZU11" s="145"/>
      <c r="ZV11" s="145"/>
      <c r="ZW11" s="145"/>
      <c r="ZX11" s="145"/>
      <c r="ZY11" s="145"/>
      <c r="ZZ11" s="145"/>
      <c r="AAA11" s="145"/>
      <c r="AAB11" s="145"/>
      <c r="AAC11" s="145"/>
      <c r="AAD11" s="145"/>
      <c r="AAE11" s="145"/>
      <c r="AAF11" s="145"/>
      <c r="AAG11" s="145"/>
      <c r="AAH11" s="145"/>
      <c r="AAI11" s="145"/>
      <c r="AAJ11" s="145"/>
      <c r="AAK11" s="145"/>
      <c r="AAL11" s="145"/>
      <c r="AAM11" s="145"/>
      <c r="AAN11" s="145"/>
      <c r="AAO11" s="145"/>
      <c r="AAP11" s="145"/>
      <c r="AAQ11" s="145"/>
      <c r="AAR11" s="145"/>
      <c r="AAS11" s="145"/>
      <c r="AAT11" s="145"/>
      <c r="AAU11" s="145"/>
      <c r="AAV11" s="145"/>
      <c r="AAW11" s="145"/>
      <c r="AAX11" s="145"/>
      <c r="AAY11" s="145"/>
      <c r="AAZ11" s="145"/>
      <c r="ABA11" s="145"/>
      <c r="ABB11" s="145"/>
      <c r="ABC11" s="145"/>
      <c r="ABD11" s="145"/>
      <c r="ABE11" s="145"/>
      <c r="ABF11" s="145"/>
      <c r="ABG11" s="145"/>
      <c r="ABH11" s="145"/>
      <c r="ABI11" s="145"/>
      <c r="ABJ11" s="145"/>
      <c r="ABK11" s="145"/>
      <c r="ABL11" s="145"/>
      <c r="ABM11" s="145"/>
      <c r="ABN11" s="145"/>
      <c r="ABO11" s="145"/>
      <c r="ABP11" s="145"/>
      <c r="ABQ11" s="145"/>
      <c r="ABR11" s="145"/>
      <c r="ABS11" s="145"/>
      <c r="ABT11" s="145"/>
      <c r="ABU11" s="145"/>
      <c r="ABV11" s="145"/>
      <c r="ABW11" s="145"/>
      <c r="ABX11" s="145"/>
      <c r="ABY11" s="145"/>
      <c r="ABZ11" s="145"/>
      <c r="ACA11" s="145"/>
      <c r="ACB11" s="145"/>
      <c r="ACC11" s="145"/>
      <c r="ACD11" s="145"/>
      <c r="ACE11" s="145"/>
      <c r="ACF11" s="145"/>
      <c r="ACG11" s="145"/>
      <c r="ACH11" s="145"/>
      <c r="ACI11" s="145"/>
      <c r="ACJ11" s="145"/>
      <c r="ACK11" s="145"/>
      <c r="ACL11" s="145"/>
      <c r="ACM11" s="145"/>
      <c r="ACN11" s="145"/>
      <c r="ACO11" s="145"/>
      <c r="ACP11" s="145"/>
      <c r="ACQ11" s="145"/>
      <c r="ACR11" s="145"/>
      <c r="ACS11" s="145"/>
      <c r="ACT11" s="145"/>
      <c r="ACU11" s="145"/>
      <c r="ACV11" s="145"/>
      <c r="ACW11" s="145"/>
      <c r="ACX11" s="145"/>
      <c r="ACY11" s="145"/>
      <c r="ACZ11" s="145"/>
      <c r="ADA11" s="145"/>
      <c r="ADB11" s="145"/>
      <c r="ADC11" s="145"/>
      <c r="ADD11" s="145"/>
      <c r="ADE11" s="145"/>
      <c r="ADF11" s="145"/>
      <c r="ADG11" s="145"/>
      <c r="ADH11" s="145"/>
      <c r="ADI11" s="145"/>
      <c r="ADJ11" s="145"/>
      <c r="ADK11" s="145"/>
      <c r="ADL11" s="145"/>
      <c r="ADM11" s="145"/>
      <c r="ADN11" s="145"/>
      <c r="ADO11" s="145"/>
      <c r="ADP11" s="145"/>
      <c r="ADQ11" s="145"/>
      <c r="ADR11" s="145"/>
      <c r="ADS11" s="145"/>
      <c r="ADT11" s="145"/>
      <c r="ADU11" s="145"/>
      <c r="ADV11" s="145"/>
      <c r="ADW11" s="145"/>
      <c r="ADX11" s="145"/>
      <c r="ADY11" s="145"/>
      <c r="ADZ11" s="145"/>
      <c r="AEA11" s="145"/>
      <c r="AEB11" s="145"/>
      <c r="AEC11" s="145"/>
      <c r="AED11" s="145"/>
      <c r="AEE11" s="145"/>
      <c r="AEF11" s="145"/>
      <c r="AEG11" s="145"/>
      <c r="AEH11" s="145"/>
      <c r="AEI11" s="145"/>
      <c r="AEJ11" s="145"/>
      <c r="AEK11" s="145"/>
      <c r="AEL11" s="145"/>
      <c r="AEM11" s="145"/>
      <c r="AEN11" s="145"/>
      <c r="AEO11" s="145"/>
      <c r="AEP11" s="145"/>
      <c r="AEQ11" s="145"/>
      <c r="AER11" s="145"/>
      <c r="AES11" s="145"/>
      <c r="AET11" s="145"/>
      <c r="AEU11" s="145"/>
      <c r="AEV11" s="145"/>
      <c r="AEW11" s="145"/>
      <c r="AEX11" s="145"/>
      <c r="AEY11" s="145"/>
      <c r="AEZ11" s="145"/>
      <c r="AFA11" s="145"/>
      <c r="AFB11" s="145"/>
      <c r="AFC11" s="145"/>
      <c r="AFD11" s="145"/>
      <c r="AFE11" s="145"/>
      <c r="AFF11" s="145"/>
      <c r="AFG11" s="145"/>
      <c r="AFH11" s="145"/>
      <c r="AFI11" s="145"/>
      <c r="AFJ11" s="145"/>
      <c r="AFK11" s="145"/>
      <c r="AFL11" s="145"/>
      <c r="AFM11" s="145"/>
      <c r="AFN11" s="145"/>
      <c r="AFO11" s="145"/>
      <c r="AFP11" s="145"/>
      <c r="AFQ11" s="145"/>
      <c r="AFR11" s="145"/>
      <c r="AFS11" s="145"/>
      <c r="AFT11" s="145"/>
      <c r="AFU11" s="145"/>
      <c r="AFV11" s="145"/>
      <c r="AFW11" s="145"/>
      <c r="AFX11" s="145"/>
      <c r="AFY11" s="145"/>
      <c r="AFZ11" s="145"/>
      <c r="AGA11" s="145"/>
      <c r="AGB11" s="145"/>
      <c r="AGC11" s="145"/>
      <c r="AGD11" s="145"/>
      <c r="AGE11" s="145"/>
      <c r="AGF11" s="145"/>
      <c r="AGG11" s="145"/>
      <c r="AGH11" s="145"/>
      <c r="AGI11" s="145"/>
      <c r="AGJ11" s="145"/>
      <c r="AGK11" s="145"/>
      <c r="AGL11" s="145"/>
      <c r="AGM11" s="145"/>
      <c r="AGN11" s="145"/>
      <c r="AGO11" s="145"/>
      <c r="AGP11" s="145"/>
      <c r="AGQ11" s="145"/>
      <c r="AGR11" s="145"/>
      <c r="AGS11" s="145"/>
      <c r="AGT11" s="145"/>
      <c r="AGU11" s="145"/>
      <c r="AGV11" s="145"/>
      <c r="AGW11" s="145"/>
      <c r="AGX11" s="145"/>
      <c r="AGY11" s="145"/>
      <c r="AGZ11" s="145"/>
      <c r="AHA11" s="145"/>
      <c r="AHB11" s="145"/>
      <c r="AHC11" s="145"/>
      <c r="AHD11" s="145"/>
      <c r="AHE11" s="145"/>
      <c r="AHF11" s="145"/>
      <c r="AHG11" s="145"/>
      <c r="AHH11" s="145"/>
      <c r="AHI11" s="145"/>
      <c r="AHJ11" s="145"/>
      <c r="AHK11" s="145"/>
      <c r="AHL11" s="145"/>
      <c r="AHM11" s="145"/>
      <c r="AHN11" s="145"/>
      <c r="AHO11" s="145"/>
      <c r="AHP11" s="145"/>
      <c r="AHQ11" s="145"/>
      <c r="AHR11" s="145"/>
      <c r="AHS11" s="145"/>
      <c r="AHT11" s="145"/>
      <c r="AHU11" s="145"/>
      <c r="AHV11" s="145"/>
      <c r="AHW11" s="145"/>
      <c r="AHX11" s="145"/>
      <c r="AHY11" s="145"/>
      <c r="AHZ11" s="145"/>
      <c r="AIA11" s="145"/>
      <c r="AIB11" s="145"/>
      <c r="AIC11" s="145"/>
      <c r="AID11" s="145"/>
      <c r="AIE11" s="145"/>
      <c r="AIF11" s="145"/>
      <c r="AIG11" s="145"/>
      <c r="AIH11" s="145"/>
      <c r="AII11" s="145"/>
      <c r="AIJ11" s="145"/>
      <c r="AIK11" s="145"/>
      <c r="AIL11" s="145"/>
      <c r="AIM11" s="145"/>
      <c r="AIN11" s="145"/>
      <c r="AIO11" s="145"/>
      <c r="AIP11" s="145"/>
      <c r="AIQ11" s="145"/>
      <c r="AIR11" s="145"/>
      <c r="AIS11" s="145"/>
      <c r="AIT11" s="145"/>
      <c r="AIU11" s="145"/>
      <c r="AIV11" s="145"/>
      <c r="AIW11" s="145"/>
      <c r="AIX11" s="145"/>
      <c r="AIY11" s="145"/>
      <c r="AIZ11" s="145"/>
      <c r="AJA11" s="145"/>
      <c r="AJB11" s="145"/>
      <c r="AJC11" s="145"/>
      <c r="AJD11" s="145"/>
      <c r="AJE11" s="145"/>
      <c r="AJF11" s="145"/>
      <c r="AJG11" s="145"/>
      <c r="AJH11" s="145"/>
      <c r="AJI11" s="145"/>
      <c r="AJJ11" s="145"/>
      <c r="AJK11" s="145"/>
      <c r="AJL11" s="145"/>
      <c r="AJM11" s="145"/>
      <c r="AJN11" s="145"/>
      <c r="AJO11" s="145"/>
      <c r="AJP11" s="145"/>
      <c r="AJQ11" s="145"/>
      <c r="AJR11" s="145"/>
      <c r="AJS11" s="145"/>
      <c r="AJT11" s="145"/>
      <c r="AJU11" s="145"/>
      <c r="AJV11" s="145"/>
      <c r="AJW11" s="145"/>
      <c r="AJX11" s="145"/>
      <c r="AJY11" s="145"/>
      <c r="AJZ11" s="145"/>
      <c r="AKA11" s="145"/>
      <c r="AKB11" s="145"/>
      <c r="AKC11" s="145"/>
      <c r="AKD11" s="145"/>
      <c r="AKE11" s="145"/>
      <c r="AKF11" s="145"/>
      <c r="AKG11" s="145"/>
      <c r="AKH11" s="145"/>
      <c r="AKI11" s="145"/>
      <c r="AKJ11" s="145"/>
      <c r="AKK11" s="145"/>
      <c r="AKL11" s="145"/>
      <c r="AKM11" s="145"/>
      <c r="AKN11" s="145"/>
      <c r="AKO11" s="145"/>
      <c r="AKP11" s="145"/>
      <c r="AKQ11" s="145"/>
      <c r="AKR11" s="145"/>
      <c r="AKS11" s="145"/>
      <c r="AKT11" s="145"/>
      <c r="AKU11" s="145"/>
      <c r="AKV11" s="145"/>
      <c r="AKW11" s="145"/>
      <c r="AKX11" s="145"/>
      <c r="AKY11" s="145"/>
      <c r="AKZ11" s="145"/>
      <c r="ALA11" s="145"/>
      <c r="ALB11" s="145"/>
      <c r="ALC11" s="145"/>
      <c r="ALD11" s="145"/>
      <c r="ALE11" s="145"/>
      <c r="ALF11" s="145"/>
      <c r="ALG11" s="145"/>
      <c r="ALH11" s="145"/>
      <c r="ALI11" s="145"/>
      <c r="ALJ11" s="145"/>
      <c r="ALK11" s="145"/>
      <c r="ALL11" s="145"/>
      <c r="ALM11" s="145"/>
      <c r="ALN11" s="145"/>
      <c r="ALO11" s="145"/>
      <c r="ALP11" s="145"/>
      <c r="ALQ11" s="145"/>
      <c r="ALR11" s="145"/>
      <c r="ALS11" s="145"/>
      <c r="ALT11" s="145"/>
      <c r="ALU11" s="145"/>
      <c r="ALV11" s="145"/>
      <c r="ALW11" s="145"/>
      <c r="ALX11" s="145"/>
      <c r="ALY11" s="145"/>
      <c r="ALZ11" s="145"/>
      <c r="AMA11" s="145"/>
      <c r="AMB11" s="145"/>
      <c r="AMC11" s="145"/>
      <c r="AMD11" s="145"/>
      <c r="AME11" s="145"/>
      <c r="AMF11" s="145"/>
      <c r="AMG11" s="145"/>
      <c r="AMH11" s="145"/>
      <c r="AMI11" s="145"/>
      <c r="AMJ11" s="145"/>
      <c r="AMK11" s="145"/>
      <c r="AML11" s="145"/>
      <c r="AMM11" s="145"/>
      <c r="AMN11" s="145"/>
      <c r="AMO11" s="145"/>
      <c r="AMP11" s="145"/>
      <c r="AMQ11" s="145"/>
      <c r="AMR11" s="145"/>
      <c r="AMS11" s="145"/>
      <c r="AMT11" s="145"/>
      <c r="AMU11" s="145"/>
      <c r="AMV11" s="145"/>
      <c r="AMW11" s="145"/>
      <c r="AMX11" s="145"/>
      <c r="AMY11" s="145"/>
      <c r="AMZ11" s="145"/>
      <c r="ANA11" s="145"/>
      <c r="ANB11" s="145"/>
      <c r="ANC11" s="145"/>
      <c r="AND11" s="145"/>
      <c r="ANE11" s="145"/>
      <c r="ANF11" s="145"/>
      <c r="ANG11" s="145"/>
      <c r="ANH11" s="145"/>
      <c r="ANI11" s="145"/>
      <c r="ANJ11" s="145"/>
      <c r="ANK11" s="145"/>
      <c r="ANL11" s="145"/>
      <c r="ANM11" s="145"/>
      <c r="ANN11" s="145"/>
      <c r="ANO11" s="145"/>
      <c r="ANP11" s="145"/>
      <c r="ANQ11" s="145"/>
      <c r="ANR11" s="145"/>
      <c r="ANS11" s="145"/>
      <c r="ANT11" s="145"/>
      <c r="ANU11" s="145"/>
      <c r="ANV11" s="145"/>
      <c r="ANW11" s="145"/>
      <c r="ANX11" s="145"/>
      <c r="ANY11" s="145"/>
      <c r="ANZ11" s="145"/>
      <c r="AOA11" s="145"/>
      <c r="AOB11" s="145"/>
      <c r="AOC11" s="145"/>
      <c r="AOD11" s="145"/>
      <c r="AOE11" s="145"/>
      <c r="AOF11" s="145"/>
      <c r="AOG11" s="145"/>
      <c r="AOH11" s="145"/>
      <c r="AOI11" s="145"/>
      <c r="AOJ11" s="145"/>
      <c r="AOK11" s="145"/>
      <c r="AOL11" s="145"/>
      <c r="AOM11" s="145"/>
      <c r="AON11" s="145"/>
      <c r="AOO11" s="145"/>
      <c r="AOP11" s="145"/>
      <c r="AOQ11" s="145"/>
      <c r="AOR11" s="145"/>
      <c r="AOS11" s="145"/>
      <c r="AOT11" s="145"/>
      <c r="AOU11" s="145"/>
      <c r="AOV11" s="145"/>
      <c r="AOW11" s="145"/>
      <c r="AOX11" s="145"/>
      <c r="AOY11" s="145"/>
      <c r="AOZ11" s="145"/>
      <c r="APA11" s="145"/>
      <c r="APB11" s="145"/>
      <c r="APC11" s="145"/>
      <c r="APD11" s="145"/>
      <c r="APE11" s="145"/>
      <c r="APF11" s="145"/>
      <c r="APG11" s="145"/>
      <c r="APH11" s="145"/>
      <c r="API11" s="145"/>
      <c r="APJ11" s="145"/>
      <c r="APK11" s="145"/>
      <c r="APL11" s="145"/>
      <c r="APM11" s="145"/>
      <c r="APN11" s="145"/>
      <c r="APO11" s="145"/>
      <c r="APP11" s="145"/>
      <c r="APQ11" s="145"/>
      <c r="APR11" s="145"/>
      <c r="APS11" s="145"/>
      <c r="APT11" s="145"/>
      <c r="APU11" s="145"/>
      <c r="APV11" s="145"/>
      <c r="APW11" s="145"/>
      <c r="APX11" s="145"/>
      <c r="APY11" s="145"/>
      <c r="APZ11" s="145"/>
      <c r="AQA11" s="145"/>
      <c r="AQB11" s="145"/>
      <c r="AQC11" s="145"/>
      <c r="AQD11" s="145"/>
      <c r="AQE11" s="145"/>
      <c r="AQF11" s="145"/>
      <c r="AQG11" s="145"/>
      <c r="AQH11" s="145"/>
      <c r="AQI11" s="145"/>
      <c r="AQJ11" s="145"/>
      <c r="AQK11" s="145"/>
      <c r="AQL11" s="145"/>
      <c r="AQM11" s="145"/>
      <c r="AQN11" s="145"/>
      <c r="AQO11" s="145"/>
      <c r="AQP11" s="145"/>
      <c r="AQQ11" s="145"/>
      <c r="AQR11" s="145"/>
      <c r="AQS11" s="145"/>
      <c r="AQT11" s="145"/>
      <c r="AQU11" s="145"/>
      <c r="AQV11" s="145"/>
      <c r="AQW11" s="145"/>
      <c r="AQX11" s="145"/>
      <c r="AQY11" s="145"/>
      <c r="AQZ11" s="145"/>
      <c r="ARA11" s="145"/>
      <c r="ARB11" s="145"/>
      <c r="ARC11" s="145"/>
      <c r="ARD11" s="145"/>
      <c r="ARE11" s="145"/>
      <c r="ARF11" s="145"/>
      <c r="ARG11" s="145"/>
      <c r="ARH11" s="145"/>
      <c r="ARI11" s="145"/>
      <c r="ARJ11" s="145"/>
      <c r="ARK11" s="145"/>
      <c r="ARL11" s="145"/>
      <c r="ARM11" s="145"/>
      <c r="ARN11" s="145"/>
      <c r="ARO11" s="145"/>
      <c r="ARP11" s="145"/>
      <c r="ARQ11" s="145"/>
      <c r="ARR11" s="145"/>
      <c r="ARS11" s="145"/>
      <c r="ART11" s="145"/>
      <c r="ARU11" s="145"/>
      <c r="ARV11" s="145"/>
      <c r="ARW11" s="145"/>
      <c r="ARX11" s="145"/>
      <c r="ARY11" s="145"/>
      <c r="ARZ11" s="145"/>
      <c r="ASA11" s="145"/>
      <c r="ASB11" s="145"/>
      <c r="ASC11" s="145"/>
      <c r="ASD11" s="145"/>
      <c r="ASE11" s="145"/>
      <c r="ASF11" s="145"/>
      <c r="ASG11" s="145"/>
      <c r="ASH11" s="145"/>
      <c r="ASI11" s="145"/>
      <c r="ASJ11" s="145"/>
      <c r="ASK11" s="145"/>
      <c r="ASL11" s="145"/>
      <c r="ASM11" s="145"/>
      <c r="ASN11" s="145"/>
      <c r="ASO11" s="145"/>
      <c r="ASP11" s="145"/>
      <c r="ASQ11" s="145"/>
      <c r="ASR11" s="145"/>
      <c r="ASS11" s="145"/>
      <c r="AST11" s="145"/>
      <c r="ASU11" s="145"/>
      <c r="ASV11" s="145"/>
      <c r="ASW11" s="145"/>
      <c r="ASX11" s="145"/>
      <c r="ASY11" s="145"/>
      <c r="ASZ11" s="145"/>
      <c r="ATA11" s="145"/>
      <c r="ATB11" s="145"/>
      <c r="ATC11" s="145"/>
      <c r="ATD11" s="145"/>
      <c r="ATE11" s="145"/>
      <c r="ATF11" s="145"/>
      <c r="ATG11" s="145"/>
      <c r="ATH11" s="145"/>
      <c r="ATI11" s="145"/>
      <c r="ATJ11" s="145"/>
      <c r="ATK11" s="145"/>
      <c r="ATL11" s="145"/>
      <c r="ATM11" s="145"/>
      <c r="ATN11" s="145"/>
      <c r="ATO11" s="145"/>
      <c r="ATP11" s="145"/>
      <c r="ATQ11" s="145"/>
      <c r="ATR11" s="145"/>
      <c r="ATS11" s="145"/>
      <c r="ATT11" s="145"/>
      <c r="ATU11" s="145"/>
      <c r="ATV11" s="145"/>
      <c r="ATW11" s="145"/>
      <c r="ATX11" s="145"/>
      <c r="ATY11" s="145"/>
      <c r="ATZ11" s="145"/>
      <c r="AUA11" s="145"/>
      <c r="AUB11" s="145"/>
      <c r="AUC11" s="145"/>
      <c r="AUD11" s="145"/>
      <c r="AUE11" s="145"/>
      <c r="AUF11" s="145"/>
      <c r="AUG11" s="145"/>
      <c r="AUH11" s="145"/>
      <c r="AUI11" s="145"/>
      <c r="AUJ11" s="145"/>
      <c r="AUK11" s="145"/>
      <c r="AUL11" s="145"/>
      <c r="AUM11" s="145"/>
      <c r="AUN11" s="145"/>
      <c r="AUO11" s="145"/>
      <c r="AUP11" s="145"/>
      <c r="AUQ11" s="145"/>
      <c r="AUR11" s="145"/>
      <c r="AUS11" s="145"/>
      <c r="AUT11" s="145"/>
      <c r="AUU11" s="145"/>
      <c r="AUV11" s="145"/>
      <c r="AUW11" s="145"/>
      <c r="AUX11" s="145"/>
      <c r="AUY11" s="145"/>
      <c r="AUZ11" s="145"/>
      <c r="AVA11" s="145"/>
      <c r="AVB11" s="145"/>
      <c r="AVC11" s="145"/>
      <c r="AVD11" s="145"/>
      <c r="AVE11" s="145"/>
      <c r="AVF11" s="145"/>
      <c r="AVG11" s="145"/>
      <c r="AVH11" s="145"/>
      <c r="AVI11" s="145"/>
      <c r="AVJ11" s="145"/>
      <c r="AVK11" s="145"/>
      <c r="AVL11" s="145"/>
      <c r="AVM11" s="145"/>
      <c r="AVN11" s="145"/>
      <c r="AVO11" s="145"/>
      <c r="AVP11" s="145"/>
      <c r="AVQ11" s="145"/>
      <c r="AVR11" s="145"/>
      <c r="AVS11" s="145"/>
      <c r="AVT11" s="145"/>
      <c r="AVU11" s="145"/>
      <c r="AVV11" s="145"/>
      <c r="AVW11" s="145"/>
      <c r="AVX11" s="145"/>
      <c r="AVY11" s="145"/>
      <c r="AVZ11" s="145"/>
      <c r="AWA11" s="145"/>
      <c r="AWB11" s="145"/>
      <c r="AWC11" s="145"/>
      <c r="AWD11" s="145"/>
      <c r="AWE11" s="145"/>
      <c r="AWF11" s="145"/>
      <c r="AWG11" s="145"/>
      <c r="AWH11" s="145"/>
      <c r="AWI11" s="145"/>
      <c r="AWJ11" s="145"/>
      <c r="AWK11" s="145"/>
      <c r="AWL11" s="145"/>
      <c r="AWM11" s="145"/>
      <c r="AWN11" s="145"/>
      <c r="AWO11" s="145"/>
      <c r="AWP11" s="145"/>
      <c r="AWQ11" s="145"/>
      <c r="AWR11" s="145"/>
      <c r="AWS11" s="145"/>
      <c r="AWT11" s="145"/>
      <c r="AWU11" s="145"/>
      <c r="AWV11" s="145"/>
      <c r="AWW11" s="145"/>
      <c r="AWX11" s="145"/>
      <c r="AWY11" s="145"/>
      <c r="AWZ11" s="145"/>
      <c r="AXA11" s="145"/>
      <c r="AXB11" s="145"/>
      <c r="AXC11" s="145"/>
      <c r="AXD11" s="145"/>
      <c r="AXE11" s="145"/>
      <c r="AXF11" s="145"/>
      <c r="AXG11" s="145"/>
      <c r="AXH11" s="145"/>
      <c r="AXI11" s="145"/>
      <c r="AXJ11" s="145"/>
      <c r="AXK11" s="145"/>
      <c r="AXL11" s="145"/>
      <c r="AXM11" s="145"/>
      <c r="AXN11" s="145"/>
      <c r="AXO11" s="145"/>
      <c r="AXP11" s="145"/>
      <c r="AXQ11" s="145"/>
      <c r="AXR11" s="145"/>
      <c r="AXS11" s="145"/>
      <c r="AXT11" s="145"/>
      <c r="AXU11" s="145"/>
      <c r="AXV11" s="145"/>
      <c r="AXW11" s="145"/>
      <c r="AXX11" s="145"/>
      <c r="AXY11" s="145"/>
      <c r="AXZ11" s="145"/>
      <c r="AYA11" s="145"/>
      <c r="AYB11" s="145"/>
      <c r="AYC11" s="145"/>
      <c r="AYD11" s="145"/>
      <c r="AYE11" s="145"/>
      <c r="AYF11" s="145"/>
      <c r="AYG11" s="145"/>
      <c r="AYH11" s="145"/>
      <c r="AYI11" s="145"/>
      <c r="AYJ11" s="145"/>
      <c r="AYK11" s="145"/>
      <c r="AYL11" s="145"/>
      <c r="AYM11" s="145"/>
      <c r="AYN11" s="145"/>
      <c r="AYO11" s="145"/>
      <c r="AYP11" s="145"/>
      <c r="AYQ11" s="145"/>
      <c r="AYR11" s="145"/>
      <c r="AYS11" s="145"/>
      <c r="AYT11" s="145"/>
      <c r="AYU11" s="145"/>
      <c r="AYV11" s="145"/>
      <c r="AYW11" s="145"/>
      <c r="AYX11" s="145"/>
      <c r="AYY11" s="145"/>
      <c r="AYZ11" s="145"/>
      <c r="AZA11" s="145"/>
      <c r="AZB11" s="145"/>
      <c r="AZC11" s="145"/>
      <c r="AZD11" s="145"/>
      <c r="AZE11" s="145"/>
      <c r="AZF11" s="145"/>
      <c r="AZG11" s="145"/>
      <c r="AZH11" s="145"/>
      <c r="AZI11" s="145"/>
      <c r="AZJ11" s="145"/>
      <c r="AZK11" s="145"/>
      <c r="AZL11" s="145"/>
      <c r="AZM11" s="145"/>
      <c r="AZN11" s="145"/>
      <c r="AZO11" s="145"/>
      <c r="AZP11" s="145"/>
      <c r="AZQ11" s="145"/>
      <c r="AZR11" s="145"/>
      <c r="AZS11" s="145"/>
      <c r="AZT11" s="145"/>
      <c r="AZU11" s="145"/>
      <c r="AZV11" s="145"/>
      <c r="AZW11" s="145"/>
      <c r="AZX11" s="145"/>
      <c r="AZY11" s="145"/>
      <c r="AZZ11" s="145"/>
      <c r="BAA11" s="145"/>
      <c r="BAB11" s="145"/>
      <c r="BAC11" s="145"/>
      <c r="BAD11" s="145"/>
      <c r="BAE11" s="145"/>
      <c r="BAF11" s="145"/>
      <c r="BAG11" s="145"/>
      <c r="BAH11" s="145"/>
      <c r="BAI11" s="145"/>
      <c r="BAJ11" s="145"/>
      <c r="BAK11" s="145"/>
      <c r="BAL11" s="145"/>
      <c r="BAM11" s="145"/>
      <c r="BAN11" s="145"/>
      <c r="BAO11" s="145"/>
      <c r="BAP11" s="145"/>
      <c r="BAQ11" s="145"/>
      <c r="BAR11" s="145"/>
      <c r="BAS11" s="145"/>
      <c r="BAT11" s="145"/>
      <c r="BAU11" s="145"/>
      <c r="BAV11" s="145"/>
      <c r="BAW11" s="145"/>
      <c r="BAX11" s="145"/>
      <c r="BAY11" s="145"/>
      <c r="BAZ11" s="145"/>
      <c r="BBA11" s="145"/>
      <c r="BBB11" s="145"/>
      <c r="BBC11" s="145"/>
      <c r="BBD11" s="145"/>
      <c r="BBE11" s="145"/>
      <c r="BBF11" s="145"/>
      <c r="BBG11" s="145"/>
      <c r="BBH11" s="145"/>
      <c r="BBI11" s="145"/>
      <c r="BBJ11" s="145"/>
      <c r="BBK11" s="145"/>
      <c r="BBL11" s="145"/>
      <c r="BBM11" s="145"/>
      <c r="BBN11" s="145"/>
      <c r="BBO11" s="145"/>
      <c r="BBP11" s="145"/>
      <c r="BBQ11" s="145"/>
      <c r="BBR11" s="145"/>
      <c r="BBS11" s="145"/>
      <c r="BBT11" s="145"/>
      <c r="BBU11" s="145"/>
      <c r="BBV11" s="145"/>
      <c r="BBW11" s="145"/>
      <c r="BBX11" s="145"/>
      <c r="BBY11" s="145"/>
      <c r="BBZ11" s="145"/>
      <c r="BCA11" s="145"/>
      <c r="BCB11" s="145"/>
      <c r="BCC11" s="145"/>
      <c r="BCD11" s="145"/>
      <c r="BCE11" s="145"/>
      <c r="BCF11" s="145"/>
      <c r="BCG11" s="145"/>
      <c r="BCH11" s="145"/>
      <c r="BCI11" s="145"/>
      <c r="BCJ11" s="145"/>
      <c r="BCK11" s="145"/>
      <c r="BCL11" s="145"/>
      <c r="BCM11" s="145"/>
      <c r="BCN11" s="145"/>
      <c r="BCO11" s="145"/>
      <c r="BCP11" s="145"/>
      <c r="BCQ11" s="145"/>
      <c r="BCR11" s="145"/>
      <c r="BCS11" s="145"/>
      <c r="BCT11" s="145"/>
      <c r="BCU11" s="145"/>
      <c r="BCV11" s="145"/>
      <c r="BCW11" s="145"/>
      <c r="BCX11" s="145"/>
      <c r="BCY11" s="145"/>
      <c r="BCZ11" s="145"/>
      <c r="BDA11" s="145"/>
      <c r="BDB11" s="145"/>
      <c r="BDC11" s="145"/>
      <c r="BDD11" s="145"/>
      <c r="BDE11" s="145"/>
      <c r="BDF11" s="145"/>
      <c r="BDG11" s="145"/>
      <c r="BDH11" s="145"/>
      <c r="BDI11" s="145"/>
      <c r="BDJ11" s="145"/>
      <c r="BDK11" s="145"/>
      <c r="BDL11" s="145"/>
      <c r="BDM11" s="145"/>
      <c r="BDN11" s="145"/>
      <c r="BDO11" s="145"/>
      <c r="BDP11" s="145"/>
      <c r="BDQ11" s="145"/>
      <c r="BDR11" s="145"/>
      <c r="BDS11" s="145"/>
      <c r="BDT11" s="145"/>
      <c r="BDU11" s="145"/>
      <c r="BDV11" s="145"/>
      <c r="BDW11" s="145"/>
      <c r="BDX11" s="145"/>
      <c r="BDY11" s="145"/>
      <c r="BDZ11" s="145"/>
      <c r="BEA11" s="145"/>
      <c r="BEB11" s="145"/>
      <c r="BEC11" s="145"/>
      <c r="BED11" s="145"/>
      <c r="BEE11" s="145"/>
      <c r="BEF11" s="145"/>
      <c r="BEG11" s="145"/>
      <c r="BEH11" s="145"/>
      <c r="BEI11" s="145"/>
      <c r="BEJ11" s="145"/>
      <c r="BEK11" s="145"/>
      <c r="BEL11" s="145"/>
      <c r="BEM11" s="145"/>
      <c r="BEN11" s="145"/>
      <c r="BEO11" s="145"/>
      <c r="BEP11" s="145"/>
      <c r="BEQ11" s="145"/>
      <c r="BER11" s="145"/>
      <c r="BES11" s="145"/>
      <c r="BET11" s="145"/>
      <c r="BEU11" s="145"/>
      <c r="BEV11" s="145"/>
      <c r="BEW11" s="145"/>
      <c r="BEX11" s="145"/>
      <c r="BEY11" s="145"/>
      <c r="BEZ11" s="145"/>
      <c r="BFA11" s="145"/>
      <c r="BFB11" s="145"/>
      <c r="BFC11" s="145"/>
      <c r="BFD11" s="145"/>
      <c r="BFE11" s="145"/>
      <c r="BFF11" s="145"/>
      <c r="BFG11" s="145"/>
      <c r="BFH11" s="145"/>
      <c r="BFI11" s="145"/>
      <c r="BFJ11" s="145"/>
      <c r="BFK11" s="145"/>
      <c r="BFL11" s="145"/>
      <c r="BFM11" s="145"/>
      <c r="BFN11" s="145"/>
      <c r="BFO11" s="145"/>
      <c r="BFP11" s="145"/>
      <c r="BFQ11" s="145"/>
      <c r="BFR11" s="145"/>
      <c r="BFS11" s="145"/>
      <c r="BFT11" s="145"/>
      <c r="BFU11" s="145"/>
      <c r="BFV11" s="145"/>
      <c r="BFW11" s="145"/>
      <c r="BFX11" s="145"/>
      <c r="BFY11" s="145"/>
      <c r="BFZ11" s="145"/>
      <c r="BGA11" s="145"/>
      <c r="BGB11" s="145"/>
      <c r="BGC11" s="145"/>
      <c r="BGD11" s="145"/>
      <c r="BGE11" s="145"/>
      <c r="BGF11" s="145"/>
      <c r="BGG11" s="145"/>
      <c r="BGH11" s="145"/>
      <c r="BGI11" s="145"/>
      <c r="BGJ11" s="145"/>
      <c r="BGK11" s="145"/>
      <c r="BGL11" s="145"/>
      <c r="BGM11" s="145"/>
      <c r="BGN11" s="145"/>
      <c r="BGO11" s="145"/>
      <c r="BGP11" s="145"/>
      <c r="BGQ11" s="145"/>
      <c r="BGR11" s="145"/>
      <c r="BGS11" s="145"/>
      <c r="BGT11" s="145"/>
      <c r="BGU11" s="145"/>
      <c r="BGV11" s="145"/>
      <c r="BGW11" s="145"/>
      <c r="BGX11" s="145"/>
      <c r="BGY11" s="145"/>
      <c r="BGZ11" s="145"/>
      <c r="BHA11" s="145"/>
      <c r="BHB11" s="145"/>
      <c r="BHC11" s="145"/>
      <c r="BHD11" s="145"/>
      <c r="BHE11" s="145"/>
      <c r="BHF11" s="145"/>
      <c r="BHG11" s="145"/>
      <c r="BHH11" s="145"/>
      <c r="BHI11" s="145"/>
      <c r="BHJ11" s="145"/>
      <c r="BHK11" s="145"/>
      <c r="BHL11" s="145"/>
      <c r="BHM11" s="145"/>
      <c r="BHN11" s="145"/>
      <c r="BHO11" s="145"/>
      <c r="BHP11" s="145"/>
      <c r="BHQ11" s="145"/>
      <c r="BHR11" s="145"/>
      <c r="BHS11" s="145"/>
      <c r="BHT11" s="145"/>
      <c r="BHU11" s="145"/>
      <c r="BHV11" s="145"/>
      <c r="BHW11" s="145"/>
      <c r="BHX11" s="145"/>
      <c r="BHY11" s="145"/>
      <c r="BHZ11" s="145"/>
      <c r="BIA11" s="145"/>
      <c r="BIB11" s="145"/>
      <c r="BIC11" s="145"/>
      <c r="BID11" s="145"/>
      <c r="BIE11" s="145"/>
      <c r="BIF11" s="145"/>
      <c r="BIG11" s="145"/>
      <c r="BIH11" s="145"/>
      <c r="BII11" s="145"/>
      <c r="BIJ11" s="145"/>
      <c r="BIK11" s="145"/>
      <c r="BIL11" s="145"/>
      <c r="BIM11" s="145"/>
      <c r="BIN11" s="145"/>
      <c r="BIO11" s="145"/>
      <c r="BIP11" s="145"/>
      <c r="BIQ11" s="145"/>
      <c r="BIR11" s="145"/>
      <c r="BIS11" s="145"/>
      <c r="BIT11" s="145"/>
      <c r="BIU11" s="145"/>
      <c r="BIV11" s="145"/>
      <c r="BIW11" s="145"/>
      <c r="BIX11" s="145"/>
      <c r="BIY11" s="145"/>
      <c r="BIZ11" s="145"/>
      <c r="BJA11" s="145"/>
      <c r="BJB11" s="145"/>
      <c r="BJC11" s="145"/>
      <c r="BJD11" s="145"/>
      <c r="BJE11" s="145"/>
      <c r="BJF11" s="145"/>
      <c r="BJG11" s="145"/>
      <c r="BJH11" s="145"/>
      <c r="BJI11" s="145"/>
      <c r="BJJ11" s="145"/>
      <c r="BJK11" s="145"/>
      <c r="BJL11" s="145"/>
      <c r="BJM11" s="145"/>
      <c r="BJN11" s="145"/>
      <c r="BJO11" s="145"/>
      <c r="BJP11" s="145"/>
      <c r="BJQ11" s="145"/>
      <c r="BJR11" s="145"/>
      <c r="BJS11" s="145"/>
      <c r="BJT11" s="145"/>
      <c r="BJU11" s="145"/>
      <c r="BJV11" s="145"/>
      <c r="BJW11" s="145"/>
      <c r="BJX11" s="145"/>
      <c r="BJY11" s="145"/>
      <c r="BJZ11" s="145"/>
      <c r="BKA11" s="145"/>
      <c r="BKB11" s="145"/>
      <c r="BKC11" s="145"/>
      <c r="BKD11" s="145"/>
      <c r="BKE11" s="145"/>
      <c r="BKF11" s="145"/>
      <c r="BKG11" s="145"/>
      <c r="BKH11" s="145"/>
      <c r="BKI11" s="145"/>
      <c r="BKJ11" s="145"/>
      <c r="BKK11" s="145"/>
      <c r="BKL11" s="145"/>
      <c r="BKM11" s="145"/>
      <c r="BKN11" s="145"/>
      <c r="BKO11" s="145"/>
      <c r="BKP11" s="145"/>
      <c r="BKQ11" s="145"/>
      <c r="BKR11" s="145"/>
      <c r="BKS11" s="145"/>
      <c r="BKT11" s="145"/>
      <c r="BKU11" s="145"/>
      <c r="BKV11" s="145"/>
      <c r="BKW11" s="145"/>
      <c r="BKX11" s="145"/>
      <c r="BKY11" s="145"/>
      <c r="BKZ11" s="145"/>
      <c r="BLA11" s="145"/>
      <c r="BLB11" s="145"/>
      <c r="BLC11" s="145"/>
      <c r="BLD11" s="145"/>
      <c r="BLE11" s="145"/>
      <c r="BLF11" s="145"/>
      <c r="BLG11" s="145"/>
      <c r="BLH11" s="145"/>
      <c r="BLI11" s="145"/>
      <c r="BLJ11" s="145"/>
      <c r="BLK11" s="145"/>
      <c r="BLL11" s="145"/>
      <c r="BLM11" s="145"/>
      <c r="BLN11" s="145"/>
      <c r="BLO11" s="145"/>
      <c r="BLP11" s="145"/>
      <c r="BLQ11" s="145"/>
      <c r="BLR11" s="145"/>
      <c r="BLS11" s="145"/>
      <c r="BLT11" s="145"/>
      <c r="BLU11" s="145"/>
      <c r="BLV11" s="145"/>
      <c r="BLW11" s="145"/>
      <c r="BLX11" s="145"/>
      <c r="BLY11" s="145"/>
      <c r="BLZ11" s="145"/>
      <c r="BMA11" s="145"/>
      <c r="BMB11" s="145"/>
      <c r="BMC11" s="145"/>
      <c r="BMD11" s="145"/>
      <c r="BME11" s="145"/>
      <c r="BMF11" s="145"/>
      <c r="BMG11" s="145"/>
      <c r="BMH11" s="145"/>
      <c r="BMI11" s="145"/>
      <c r="BMJ11" s="145"/>
      <c r="BMK11" s="145"/>
      <c r="BML11" s="145"/>
      <c r="BMM11" s="145"/>
      <c r="BMN11" s="145"/>
      <c r="BMO11" s="145"/>
      <c r="BMP11" s="145"/>
      <c r="BMQ11" s="145"/>
      <c r="BMR11" s="145"/>
      <c r="BMS11" s="145"/>
      <c r="BMT11" s="145"/>
      <c r="BMU11" s="145"/>
      <c r="BMV11" s="145"/>
      <c r="BMW11" s="145"/>
      <c r="BMX11" s="145"/>
      <c r="BMY11" s="145"/>
      <c r="BMZ11" s="145"/>
      <c r="BNA11" s="145"/>
      <c r="BNB11" s="145"/>
      <c r="BNC11" s="145"/>
      <c r="BND11" s="145"/>
      <c r="BNE11" s="145"/>
      <c r="BNF11" s="145"/>
      <c r="BNG11" s="145"/>
      <c r="BNH11" s="145"/>
      <c r="BNI11" s="145"/>
      <c r="BNJ11" s="145"/>
      <c r="BNK11" s="145"/>
      <c r="BNL11" s="145"/>
      <c r="BNM11" s="145"/>
      <c r="BNN11" s="145"/>
      <c r="BNO11" s="145"/>
      <c r="BNP11" s="145"/>
      <c r="BNQ11" s="145"/>
      <c r="BNR11" s="145"/>
      <c r="BNS11" s="145"/>
      <c r="BNT11" s="145"/>
      <c r="BNU11" s="145"/>
      <c r="BNV11" s="145"/>
      <c r="BNW11" s="145"/>
      <c r="BNX11" s="145"/>
      <c r="BNY11" s="145"/>
      <c r="BNZ11" s="145"/>
      <c r="BOA11" s="145"/>
      <c r="BOB11" s="145"/>
      <c r="BOC11" s="145"/>
      <c r="BOD11" s="145"/>
      <c r="BOE11" s="145"/>
      <c r="BOF11" s="145"/>
      <c r="BOG11" s="145"/>
      <c r="BOH11" s="145"/>
      <c r="BOI11" s="145"/>
      <c r="BOJ11" s="145"/>
      <c r="BOK11" s="145"/>
      <c r="BOL11" s="145"/>
      <c r="BOM11" s="145"/>
      <c r="BON11" s="145"/>
      <c r="BOO11" s="145"/>
      <c r="BOP11" s="145"/>
      <c r="BOQ11" s="145"/>
      <c r="BOR11" s="145"/>
      <c r="BOS11" s="145"/>
      <c r="BOT11" s="145"/>
      <c r="BOU11" s="145"/>
      <c r="BOV11" s="145"/>
      <c r="BOW11" s="145"/>
      <c r="BOX11" s="145"/>
      <c r="BOY11" s="145"/>
      <c r="BOZ11" s="145"/>
      <c r="BPA11" s="145"/>
      <c r="BPB11" s="145"/>
      <c r="BPC11" s="145"/>
      <c r="BPD11" s="145"/>
      <c r="BPE11" s="145"/>
      <c r="BPF11" s="145"/>
      <c r="BPG11" s="145"/>
      <c r="BPH11" s="145"/>
      <c r="BPI11" s="145"/>
      <c r="BPJ11" s="145"/>
      <c r="BPK11" s="145"/>
      <c r="BPL11" s="145"/>
      <c r="BPM11" s="145"/>
      <c r="BPN11" s="145"/>
      <c r="BPO11" s="145"/>
      <c r="BPP11" s="145"/>
      <c r="BPQ11" s="145"/>
      <c r="BPR11" s="145"/>
      <c r="BPS11" s="145"/>
      <c r="BPT11" s="145"/>
      <c r="BPU11" s="145"/>
      <c r="BPV11" s="145"/>
      <c r="BPW11" s="145"/>
      <c r="BPX11" s="145"/>
      <c r="BPY11" s="145"/>
      <c r="BPZ11" s="145"/>
      <c r="BQA11" s="145"/>
      <c r="BQB11" s="145"/>
      <c r="BQC11" s="145"/>
      <c r="BQD11" s="145"/>
      <c r="BQE11" s="145"/>
      <c r="BQF11" s="145"/>
      <c r="BQG11" s="145"/>
      <c r="BQH11" s="145"/>
      <c r="BQI11" s="145"/>
      <c r="BQJ11" s="145"/>
      <c r="BQK11" s="145"/>
      <c r="BQL11" s="145"/>
      <c r="BQM11" s="145"/>
      <c r="BQN11" s="145"/>
      <c r="BQO11" s="145"/>
      <c r="BQP11" s="145"/>
      <c r="BQQ11" s="145"/>
      <c r="BQR11" s="145"/>
      <c r="BQS11" s="145"/>
      <c r="BQT11" s="145"/>
      <c r="BQU11" s="145"/>
      <c r="BQV11" s="145"/>
      <c r="BQW11" s="145"/>
      <c r="BQX11" s="145"/>
      <c r="BQY11" s="145"/>
      <c r="BQZ11" s="145"/>
      <c r="BRA11" s="145"/>
      <c r="BRB11" s="145"/>
      <c r="BRC11" s="145"/>
      <c r="BRD11" s="145"/>
      <c r="BRE11" s="145"/>
      <c r="BRF11" s="145"/>
      <c r="BRG11" s="145"/>
      <c r="BRH11" s="145"/>
      <c r="BRI11" s="145"/>
      <c r="BRJ11" s="145"/>
      <c r="BRK11" s="145"/>
      <c r="BRL11" s="145"/>
      <c r="BRM11" s="145"/>
      <c r="BRN11" s="145"/>
      <c r="BRO11" s="145"/>
      <c r="BRP11" s="145"/>
      <c r="BRQ11" s="145"/>
      <c r="BRR11" s="145"/>
      <c r="BRS11" s="145"/>
      <c r="BRT11" s="145"/>
      <c r="BRU11" s="145"/>
      <c r="BRV11" s="145"/>
      <c r="BRW11" s="145"/>
      <c r="BRX11" s="145"/>
      <c r="BRY11" s="145"/>
      <c r="BRZ11" s="145"/>
      <c r="BSA11" s="145"/>
      <c r="BSB11" s="145"/>
      <c r="BSC11" s="145"/>
      <c r="BSD11" s="145"/>
      <c r="BSE11" s="145"/>
      <c r="BSF11" s="145"/>
      <c r="BSG11" s="145"/>
      <c r="BSH11" s="145"/>
      <c r="BSI11" s="145"/>
      <c r="BSJ11" s="145"/>
      <c r="BSK11" s="145"/>
      <c r="BSL11" s="145"/>
      <c r="BSM11" s="145"/>
      <c r="BSN11" s="145"/>
      <c r="BSO11" s="145"/>
      <c r="BSP11" s="145"/>
      <c r="BSQ11" s="145"/>
      <c r="BSR11" s="145"/>
      <c r="BSS11" s="145"/>
      <c r="BST11" s="145"/>
      <c r="BSU11" s="145"/>
      <c r="BSV11" s="145"/>
      <c r="BSW11" s="145"/>
      <c r="BSX11" s="145"/>
      <c r="BSY11" s="145"/>
      <c r="BSZ11" s="145"/>
      <c r="BTA11" s="145"/>
      <c r="BTB11" s="145"/>
      <c r="BTC11" s="145"/>
      <c r="BTD11" s="145"/>
      <c r="BTE11" s="145"/>
      <c r="BTF11" s="145"/>
      <c r="BTG11" s="145"/>
      <c r="BTH11" s="145"/>
      <c r="BTI11" s="145"/>
      <c r="BTJ11" s="145"/>
      <c r="BTK11" s="145"/>
      <c r="BTL11" s="145"/>
      <c r="BTM11" s="145"/>
      <c r="BTN11" s="145"/>
      <c r="BTO11" s="145"/>
      <c r="BTP11" s="145"/>
      <c r="BTQ11" s="145"/>
      <c r="BTR11" s="145"/>
      <c r="BTS11" s="145"/>
      <c r="BTT11" s="145"/>
      <c r="BTU11" s="145"/>
      <c r="BTV11" s="145"/>
      <c r="BTW11" s="145"/>
      <c r="BTX11" s="145"/>
      <c r="BTY11" s="145"/>
      <c r="BTZ11" s="145"/>
      <c r="BUA11" s="145"/>
      <c r="BUB11" s="145"/>
      <c r="BUC11" s="145"/>
      <c r="BUD11" s="145"/>
      <c r="BUE11" s="145"/>
      <c r="BUF11" s="145"/>
      <c r="BUG11" s="145"/>
      <c r="BUH11" s="145"/>
      <c r="BUI11" s="145"/>
      <c r="BUJ11" s="145"/>
      <c r="BUK11" s="145"/>
      <c r="BUL11" s="145"/>
      <c r="BUM11" s="145"/>
      <c r="BUN11" s="145"/>
      <c r="BUO11" s="145"/>
      <c r="BUP11" s="145"/>
      <c r="BUQ11" s="145"/>
      <c r="BUR11" s="145"/>
      <c r="BUS11" s="145"/>
      <c r="BUT11" s="145"/>
      <c r="BUU11" s="145"/>
      <c r="BUV11" s="145"/>
      <c r="BUW11" s="145"/>
      <c r="BUX11" s="145"/>
      <c r="BUY11" s="145"/>
      <c r="BUZ11" s="145"/>
      <c r="BVA11" s="145"/>
      <c r="BVB11" s="145"/>
      <c r="BVC11" s="145"/>
      <c r="BVD11" s="145"/>
      <c r="BVE11" s="145"/>
      <c r="BVF11" s="145"/>
      <c r="BVG11" s="145"/>
      <c r="BVH11" s="145"/>
      <c r="BVI11" s="145"/>
      <c r="BVJ11" s="145"/>
      <c r="BVK11" s="145"/>
      <c r="BVL11" s="145"/>
      <c r="BVM11" s="145"/>
      <c r="BVN11" s="145"/>
      <c r="BVO11" s="145"/>
      <c r="BVP11" s="145"/>
      <c r="BVQ11" s="145"/>
      <c r="BVR11" s="145"/>
      <c r="BVS11" s="145"/>
      <c r="BVT11" s="145"/>
      <c r="BVU11" s="145"/>
      <c r="BVV11" s="145"/>
      <c r="BVW11" s="145"/>
      <c r="BVX11" s="145"/>
      <c r="BVY11" s="145"/>
      <c r="BVZ11" s="145"/>
      <c r="BWA11" s="145"/>
      <c r="BWB11" s="145"/>
      <c r="BWC11" s="145"/>
      <c r="BWD11" s="145"/>
      <c r="BWE11" s="145"/>
      <c r="BWF11" s="145"/>
      <c r="BWG11" s="145"/>
      <c r="BWH11" s="145"/>
      <c r="BWI11" s="145"/>
      <c r="BWJ11" s="145"/>
      <c r="BWK11" s="145"/>
      <c r="BWL11" s="145"/>
      <c r="BWM11" s="145"/>
      <c r="BWN11" s="145"/>
      <c r="BWO11" s="145"/>
      <c r="BWP11" s="145"/>
      <c r="BWQ11" s="145"/>
      <c r="BWR11" s="145"/>
      <c r="BWS11" s="145"/>
      <c r="BWT11" s="145"/>
      <c r="BWU11" s="145"/>
      <c r="BWV11" s="145"/>
      <c r="BWW11" s="145"/>
      <c r="BWX11" s="145"/>
      <c r="BWY11" s="145"/>
      <c r="BWZ11" s="145"/>
      <c r="BXA11" s="145"/>
      <c r="BXB11" s="145"/>
      <c r="BXC11" s="145"/>
      <c r="BXD11" s="145"/>
      <c r="BXE11" s="145"/>
      <c r="BXF11" s="145"/>
      <c r="BXG11" s="145"/>
      <c r="BXH11" s="145"/>
      <c r="BXI11" s="145"/>
      <c r="BXJ11" s="145"/>
      <c r="BXK11" s="145"/>
      <c r="BXL11" s="145"/>
      <c r="BXM11" s="145"/>
      <c r="BXN11" s="145"/>
      <c r="BXO11" s="145"/>
      <c r="BXP11" s="145"/>
      <c r="BXQ11" s="145"/>
      <c r="BXR11" s="145"/>
      <c r="BXS11" s="145"/>
      <c r="BXT11" s="145"/>
      <c r="BXU11" s="145"/>
      <c r="BXV11" s="145"/>
      <c r="BXW11" s="145"/>
      <c r="BXX11" s="145"/>
      <c r="BXY11" s="145"/>
      <c r="BXZ11" s="145"/>
      <c r="BYA11" s="145"/>
      <c r="BYB11" s="145"/>
      <c r="BYC11" s="145"/>
      <c r="BYD11" s="145"/>
      <c r="BYE11" s="145"/>
      <c r="BYF11" s="145"/>
      <c r="BYG11" s="145"/>
      <c r="BYH11" s="145"/>
      <c r="BYI11" s="145"/>
      <c r="BYJ11" s="145"/>
      <c r="BYK11" s="145"/>
      <c r="BYL11" s="145"/>
      <c r="BYM11" s="145"/>
      <c r="BYN11" s="145"/>
      <c r="BYO11" s="145"/>
      <c r="BYP11" s="145"/>
      <c r="BYQ11" s="145"/>
      <c r="BYR11" s="145"/>
      <c r="BYS11" s="145"/>
      <c r="BYT11" s="145"/>
      <c r="BYU11" s="145"/>
      <c r="BYV11" s="145"/>
      <c r="BYW11" s="145"/>
      <c r="BYX11" s="145"/>
      <c r="BYY11" s="145"/>
      <c r="BYZ11" s="145"/>
      <c r="BZA11" s="145"/>
      <c r="BZB11" s="145"/>
      <c r="BZC11" s="145"/>
      <c r="BZD11" s="145"/>
      <c r="BZE11" s="145"/>
      <c r="BZF11" s="145"/>
      <c r="BZG11" s="145"/>
      <c r="BZH11" s="145"/>
      <c r="BZI11" s="145"/>
      <c r="BZJ11" s="145"/>
      <c r="BZK11" s="145"/>
      <c r="BZL11" s="145"/>
      <c r="BZM11" s="145"/>
      <c r="BZN11" s="145"/>
      <c r="BZO11" s="145"/>
      <c r="BZP11" s="145"/>
      <c r="BZQ11" s="145"/>
      <c r="BZR11" s="145"/>
      <c r="BZS11" s="145"/>
      <c r="BZT11" s="145"/>
      <c r="BZU11" s="145"/>
      <c r="BZV11" s="145"/>
      <c r="BZW11" s="145"/>
      <c r="BZX11" s="145"/>
      <c r="BZY11" s="145"/>
      <c r="BZZ11" s="145"/>
      <c r="CAA11" s="145"/>
      <c r="CAB11" s="145"/>
      <c r="CAC11" s="145"/>
      <c r="CAD11" s="145"/>
      <c r="CAE11" s="145"/>
      <c r="CAF11" s="145"/>
      <c r="CAG11" s="145"/>
      <c r="CAH11" s="145"/>
      <c r="CAI11" s="145"/>
      <c r="CAJ11" s="145"/>
      <c r="CAK11" s="145"/>
      <c r="CAL11" s="145"/>
      <c r="CAM11" s="145"/>
      <c r="CAN11" s="145"/>
      <c r="CAO11" s="145"/>
      <c r="CAP11" s="145"/>
      <c r="CAQ11" s="145"/>
      <c r="CAR11" s="145"/>
      <c r="CAS11" s="145"/>
      <c r="CAT11" s="145"/>
      <c r="CAU11" s="145"/>
      <c r="CAV11" s="145"/>
      <c r="CAW11" s="145"/>
      <c r="CAX11" s="145"/>
      <c r="CAY11" s="145"/>
      <c r="CAZ11" s="145"/>
      <c r="CBA11" s="145"/>
      <c r="CBB11" s="145"/>
      <c r="CBC11" s="145"/>
      <c r="CBD11" s="145"/>
      <c r="CBE11" s="145"/>
      <c r="CBF11" s="145"/>
      <c r="CBG11" s="145"/>
      <c r="CBH11" s="145"/>
      <c r="CBI11" s="145"/>
      <c r="CBJ11" s="145"/>
      <c r="CBK11" s="145"/>
      <c r="CBL11" s="145"/>
      <c r="CBM11" s="145"/>
      <c r="CBN11" s="145"/>
      <c r="CBO11" s="145"/>
      <c r="CBP11" s="145"/>
      <c r="CBQ11" s="145"/>
      <c r="CBR11" s="145"/>
      <c r="CBS11" s="145"/>
      <c r="CBT11" s="145"/>
      <c r="CBU11" s="145"/>
      <c r="CBV11" s="145"/>
      <c r="CBW11" s="145"/>
      <c r="CBX11" s="145"/>
      <c r="CBY11" s="145"/>
      <c r="CBZ11" s="145"/>
      <c r="CCA11" s="145"/>
      <c r="CCB11" s="145"/>
      <c r="CCC11" s="145"/>
      <c r="CCD11" s="145"/>
      <c r="CCE11" s="145"/>
      <c r="CCF11" s="145"/>
      <c r="CCG11" s="145"/>
      <c r="CCH11" s="145"/>
      <c r="CCI11" s="145"/>
      <c r="CCJ11" s="145"/>
      <c r="CCK11" s="145"/>
      <c r="CCL11" s="145"/>
      <c r="CCM11" s="145"/>
      <c r="CCN11" s="145"/>
      <c r="CCO11" s="145"/>
      <c r="CCP11" s="145"/>
      <c r="CCQ11" s="145"/>
      <c r="CCR11" s="145"/>
      <c r="CCS11" s="145"/>
      <c r="CCT11" s="145"/>
      <c r="CCU11" s="145"/>
      <c r="CCV11" s="145"/>
      <c r="CCW11" s="145"/>
      <c r="CCX11" s="145"/>
      <c r="CCY11" s="145"/>
      <c r="CCZ11" s="145"/>
      <c r="CDA11" s="145"/>
      <c r="CDB11" s="145"/>
      <c r="CDC11" s="145"/>
      <c r="CDD11" s="145"/>
      <c r="CDE11" s="145"/>
      <c r="CDF11" s="145"/>
      <c r="CDG11" s="145"/>
      <c r="CDH11" s="145"/>
      <c r="CDI11" s="145"/>
      <c r="CDJ11" s="145"/>
      <c r="CDK11" s="145"/>
      <c r="CDL11" s="145"/>
      <c r="CDM11" s="145"/>
      <c r="CDN11" s="145"/>
      <c r="CDO11" s="145"/>
      <c r="CDP11" s="145"/>
      <c r="CDQ11" s="145"/>
      <c r="CDR11" s="145"/>
      <c r="CDS11" s="145"/>
      <c r="CDT11" s="145"/>
      <c r="CDU11" s="145"/>
      <c r="CDV11" s="145"/>
      <c r="CDW11" s="145"/>
      <c r="CDX11" s="145"/>
      <c r="CDY11" s="145"/>
      <c r="CDZ11" s="145"/>
      <c r="CEA11" s="145"/>
      <c r="CEB11" s="145"/>
      <c r="CEC11" s="145"/>
      <c r="CED11" s="145"/>
      <c r="CEE11" s="145"/>
      <c r="CEF11" s="145"/>
      <c r="CEG11" s="145"/>
      <c r="CEH11" s="145"/>
      <c r="CEI11" s="145"/>
      <c r="CEJ11" s="145"/>
      <c r="CEK11" s="145"/>
      <c r="CEL11" s="145"/>
      <c r="CEM11" s="145"/>
      <c r="CEN11" s="145"/>
      <c r="CEO11" s="145"/>
      <c r="CEP11" s="145"/>
      <c r="CEQ11" s="145"/>
      <c r="CER11" s="145"/>
      <c r="CES11" s="145"/>
      <c r="CET11" s="145"/>
      <c r="CEU11" s="145"/>
      <c r="CEV11" s="145"/>
      <c r="CEW11" s="145"/>
      <c r="CEX11" s="145"/>
      <c r="CEY11" s="145"/>
      <c r="CEZ11" s="145"/>
      <c r="CFA11" s="145"/>
      <c r="CFB11" s="145"/>
      <c r="CFC11" s="145"/>
      <c r="CFD11" s="145"/>
      <c r="CFE11" s="145"/>
      <c r="CFF11" s="145"/>
      <c r="CFG11" s="145"/>
      <c r="CFH11" s="145"/>
      <c r="CFI11" s="145"/>
      <c r="CFJ11" s="145"/>
      <c r="CFK11" s="145"/>
      <c r="CFL11" s="145"/>
      <c r="CFM11" s="145"/>
      <c r="CFN11" s="145"/>
      <c r="CFO11" s="145"/>
      <c r="CFP11" s="145"/>
      <c r="CFQ11" s="145"/>
      <c r="CFR11" s="145"/>
      <c r="CFS11" s="145"/>
      <c r="CFT11" s="145"/>
      <c r="CFU11" s="145"/>
      <c r="CFV11" s="145"/>
      <c r="CFW11" s="145"/>
      <c r="CFX11" s="145"/>
      <c r="CFY11" s="145"/>
      <c r="CFZ11" s="145"/>
      <c r="CGA11" s="145"/>
      <c r="CGB11" s="145"/>
      <c r="CGC11" s="145"/>
      <c r="CGD11" s="145"/>
      <c r="CGE11" s="145"/>
      <c r="CGF11" s="145"/>
      <c r="CGG11" s="145"/>
      <c r="CGH11" s="145"/>
      <c r="CGI11" s="145"/>
      <c r="CGJ11" s="145"/>
      <c r="CGK11" s="145"/>
      <c r="CGL11" s="145"/>
      <c r="CGM11" s="145"/>
      <c r="CGN11" s="145"/>
      <c r="CGO11" s="145"/>
      <c r="CGP11" s="145"/>
      <c r="CGQ11" s="145"/>
      <c r="CGR11" s="145"/>
      <c r="CGS11" s="145"/>
      <c r="CGT11" s="145"/>
      <c r="CGU11" s="145"/>
      <c r="CGV11" s="145"/>
      <c r="CGW11" s="145"/>
      <c r="CGX11" s="145"/>
      <c r="CGY11" s="145"/>
      <c r="CGZ11" s="145"/>
      <c r="CHA11" s="145"/>
      <c r="CHB11" s="145"/>
      <c r="CHC11" s="145"/>
      <c r="CHD11" s="145"/>
      <c r="CHE11" s="145"/>
      <c r="CHF11" s="145"/>
      <c r="CHG11" s="145"/>
      <c r="CHH11" s="145"/>
      <c r="CHI11" s="145"/>
      <c r="CHJ11" s="145"/>
      <c r="CHK11" s="145"/>
      <c r="CHL11" s="145"/>
      <c r="CHM11" s="145"/>
      <c r="CHN11" s="145"/>
      <c r="CHO11" s="145"/>
      <c r="CHP11" s="145"/>
      <c r="CHQ11" s="145"/>
      <c r="CHR11" s="145"/>
      <c r="CHS11" s="145"/>
      <c r="CHT11" s="145"/>
      <c r="CHU11" s="145"/>
      <c r="CHV11" s="145"/>
      <c r="CHW11" s="145"/>
      <c r="CHX11" s="145"/>
      <c r="CHY11" s="145"/>
      <c r="CHZ11" s="145"/>
      <c r="CIA11" s="145"/>
      <c r="CIB11" s="145"/>
      <c r="CIC11" s="145"/>
      <c r="CID11" s="145"/>
      <c r="CIE11" s="145"/>
      <c r="CIF11" s="145"/>
      <c r="CIG11" s="145"/>
      <c r="CIH11" s="145"/>
      <c r="CII11" s="145"/>
      <c r="CIJ11" s="145"/>
      <c r="CIK11" s="145"/>
      <c r="CIL11" s="145"/>
      <c r="CIM11" s="145"/>
      <c r="CIN11" s="145"/>
      <c r="CIO11" s="145"/>
      <c r="CIP11" s="145"/>
      <c r="CIQ11" s="145"/>
      <c r="CIR11" s="145"/>
      <c r="CIS11" s="145"/>
      <c r="CIT11" s="145"/>
      <c r="CIU11" s="145"/>
      <c r="CIV11" s="145"/>
      <c r="CIW11" s="145"/>
      <c r="CIX11" s="145"/>
      <c r="CIY11" s="145"/>
      <c r="CIZ11" s="145"/>
      <c r="CJA11" s="145"/>
      <c r="CJB11" s="145"/>
      <c r="CJC11" s="145"/>
      <c r="CJD11" s="145"/>
      <c r="CJE11" s="145"/>
      <c r="CJF11" s="145"/>
      <c r="CJG11" s="145"/>
      <c r="CJH11" s="145"/>
      <c r="CJI11" s="145"/>
      <c r="CJJ11" s="145"/>
      <c r="CJK11" s="145"/>
      <c r="CJL11" s="145"/>
      <c r="CJM11" s="145"/>
      <c r="CJN11" s="145"/>
      <c r="CJO11" s="145"/>
      <c r="CJP11" s="145"/>
      <c r="CJQ11" s="145"/>
      <c r="CJR11" s="145"/>
      <c r="CJS11" s="145"/>
      <c r="CJT11" s="145"/>
      <c r="CJU11" s="145"/>
      <c r="CJV11" s="145"/>
      <c r="CJW11" s="145"/>
      <c r="CJX11" s="145"/>
      <c r="CJY11" s="145"/>
      <c r="CJZ11" s="145"/>
      <c r="CKA11" s="145"/>
      <c r="CKB11" s="145"/>
      <c r="CKC11" s="145"/>
      <c r="CKD11" s="145"/>
      <c r="CKE11" s="145"/>
      <c r="CKF11" s="145"/>
      <c r="CKG11" s="145"/>
      <c r="CKH11" s="145"/>
      <c r="CKI11" s="145"/>
      <c r="CKJ11" s="145"/>
      <c r="CKK11" s="145"/>
      <c r="CKL11" s="145"/>
      <c r="CKM11" s="145"/>
      <c r="CKN11" s="145"/>
      <c r="CKO11" s="145"/>
      <c r="CKP11" s="145"/>
      <c r="CKQ11" s="145"/>
      <c r="CKR11" s="145"/>
      <c r="CKS11" s="145"/>
      <c r="CKT11" s="145"/>
      <c r="CKU11" s="145"/>
      <c r="CKV11" s="145"/>
      <c r="CKW11" s="145"/>
      <c r="CKX11" s="145"/>
      <c r="CKY11" s="145"/>
      <c r="CKZ11" s="145"/>
      <c r="CLA11" s="145"/>
      <c r="CLB11" s="145"/>
      <c r="CLC11" s="145"/>
      <c r="CLD11" s="145"/>
      <c r="CLE11" s="145"/>
      <c r="CLF11" s="145"/>
      <c r="CLG11" s="145"/>
      <c r="CLH11" s="145"/>
      <c r="CLI11" s="145"/>
      <c r="CLJ11" s="145"/>
      <c r="CLK11" s="145"/>
      <c r="CLL11" s="145"/>
      <c r="CLM11" s="145"/>
      <c r="CLN11" s="145"/>
      <c r="CLO11" s="145"/>
      <c r="CLP11" s="145"/>
      <c r="CLQ11" s="145"/>
      <c r="CLR11" s="145"/>
      <c r="CLS11" s="145"/>
      <c r="CLT11" s="145"/>
      <c r="CLU11" s="145"/>
      <c r="CLV11" s="145"/>
      <c r="CLW11" s="145"/>
      <c r="CLX11" s="145"/>
      <c r="CLY11" s="145"/>
      <c r="CLZ11" s="145"/>
      <c r="CMA11" s="145"/>
      <c r="CMB11" s="145"/>
      <c r="CMC11" s="145"/>
      <c r="CMD11" s="145"/>
      <c r="CME11" s="145"/>
      <c r="CMF11" s="145"/>
      <c r="CMG11" s="145"/>
      <c r="CMH11" s="145"/>
      <c r="CMI11" s="145"/>
      <c r="CMJ11" s="145"/>
      <c r="CMK11" s="145"/>
      <c r="CML11" s="145"/>
      <c r="CMM11" s="145"/>
      <c r="CMN11" s="145"/>
      <c r="CMO11" s="145"/>
      <c r="CMP11" s="145"/>
      <c r="CMQ11" s="145"/>
      <c r="CMR11" s="145"/>
      <c r="CMS11" s="145"/>
      <c r="CMT11" s="145"/>
      <c r="CMU11" s="145"/>
      <c r="CMV11" s="145"/>
      <c r="CMW11" s="145"/>
      <c r="CMX11" s="145"/>
      <c r="CMY11" s="145"/>
      <c r="CMZ11" s="145"/>
      <c r="CNA11" s="145"/>
      <c r="CNB11" s="145"/>
      <c r="CNC11" s="145"/>
      <c r="CND11" s="145"/>
      <c r="CNE11" s="145"/>
      <c r="CNF11" s="145"/>
      <c r="CNG11" s="145"/>
      <c r="CNH11" s="145"/>
      <c r="CNI11" s="145"/>
      <c r="CNJ11" s="145"/>
      <c r="CNK11" s="145"/>
      <c r="CNL11" s="145"/>
      <c r="CNM11" s="145"/>
      <c r="CNN11" s="145"/>
      <c r="CNO11" s="145"/>
      <c r="CNP11" s="145"/>
      <c r="CNQ11" s="145"/>
      <c r="CNR11" s="145"/>
      <c r="CNS11" s="145"/>
      <c r="CNT11" s="145"/>
      <c r="CNU11" s="145"/>
      <c r="CNV11" s="145"/>
      <c r="CNW11" s="145"/>
      <c r="CNX11" s="145"/>
      <c r="CNY11" s="145"/>
      <c r="CNZ11" s="145"/>
      <c r="COA11" s="145"/>
      <c r="COB11" s="145"/>
      <c r="COC11" s="145"/>
      <c r="COD11" s="145"/>
      <c r="COE11" s="145"/>
      <c r="COF11" s="145"/>
      <c r="COG11" s="145"/>
      <c r="COH11" s="145"/>
      <c r="COI11" s="145"/>
      <c r="COJ11" s="145"/>
      <c r="COK11" s="145"/>
      <c r="COL11" s="145"/>
      <c r="COM11" s="145"/>
      <c r="CON11" s="145"/>
      <c r="COO11" s="145"/>
      <c r="COP11" s="145"/>
      <c r="COQ11" s="145"/>
      <c r="COR11" s="145"/>
      <c r="COS11" s="145"/>
      <c r="COT11" s="145"/>
      <c r="COU11" s="145"/>
      <c r="COV11" s="145"/>
      <c r="COW11" s="145"/>
      <c r="COX11" s="145"/>
      <c r="COY11" s="145"/>
      <c r="COZ11" s="145"/>
      <c r="CPA11" s="145"/>
      <c r="CPB11" s="145"/>
      <c r="CPC11" s="145"/>
      <c r="CPD11" s="145"/>
      <c r="CPE11" s="145"/>
      <c r="CPF11" s="145"/>
      <c r="CPG11" s="145"/>
      <c r="CPH11" s="145"/>
      <c r="CPI11" s="145"/>
      <c r="CPJ11" s="145"/>
      <c r="CPK11" s="145"/>
      <c r="CPL11" s="145"/>
      <c r="CPM11" s="145"/>
      <c r="CPN11" s="145"/>
      <c r="CPO11" s="145"/>
      <c r="CPP11" s="145"/>
      <c r="CPQ11" s="145"/>
      <c r="CPR11" s="145"/>
      <c r="CPS11" s="145"/>
      <c r="CPT11" s="145"/>
      <c r="CPU11" s="145"/>
      <c r="CPV11" s="145"/>
      <c r="CPW11" s="145"/>
      <c r="CPX11" s="145"/>
      <c r="CPY11" s="145"/>
      <c r="CPZ11" s="145"/>
      <c r="CQA11" s="145"/>
      <c r="CQB11" s="145"/>
      <c r="CQC11" s="145"/>
      <c r="CQD11" s="145"/>
      <c r="CQE11" s="145"/>
      <c r="CQF11" s="145"/>
      <c r="CQG11" s="145"/>
      <c r="CQH11" s="145"/>
      <c r="CQI11" s="145"/>
      <c r="CQJ11" s="145"/>
      <c r="CQK11" s="145"/>
      <c r="CQL11" s="145"/>
      <c r="CQM11" s="145"/>
      <c r="CQN11" s="145"/>
      <c r="CQO11" s="145"/>
      <c r="CQP11" s="145"/>
      <c r="CQQ11" s="145"/>
      <c r="CQR11" s="145"/>
      <c r="CQS11" s="145"/>
      <c r="CQT11" s="145"/>
      <c r="CQU11" s="145"/>
      <c r="CQV11" s="145"/>
      <c r="CQW11" s="145"/>
      <c r="CQX11" s="145"/>
      <c r="CQY11" s="145"/>
      <c r="CQZ11" s="145"/>
      <c r="CRA11" s="145"/>
      <c r="CRB11" s="145"/>
      <c r="CRC11" s="145"/>
      <c r="CRD11" s="145"/>
      <c r="CRE11" s="145"/>
      <c r="CRF11" s="145"/>
      <c r="CRG11" s="145"/>
      <c r="CRH11" s="145"/>
      <c r="CRI11" s="145"/>
      <c r="CRJ11" s="145"/>
      <c r="CRK11" s="145"/>
      <c r="CRL11" s="145"/>
      <c r="CRM11" s="145"/>
      <c r="CRN11" s="145"/>
      <c r="CRO11" s="145"/>
      <c r="CRP11" s="145"/>
      <c r="CRQ11" s="145"/>
      <c r="CRR11" s="145"/>
      <c r="CRS11" s="145"/>
      <c r="CRT11" s="145"/>
      <c r="CRU11" s="145"/>
      <c r="CRV11" s="145"/>
      <c r="CRW11" s="145"/>
      <c r="CRX11" s="145"/>
      <c r="CRY11" s="145"/>
      <c r="CRZ11" s="145"/>
      <c r="CSA11" s="145"/>
      <c r="CSB11" s="145"/>
      <c r="CSC11" s="145"/>
      <c r="CSD11" s="145"/>
      <c r="CSE11" s="145"/>
      <c r="CSF11" s="145"/>
      <c r="CSG11" s="145"/>
      <c r="CSH11" s="145"/>
      <c r="CSI11" s="145"/>
      <c r="CSJ11" s="145"/>
      <c r="CSK11" s="145"/>
      <c r="CSL11" s="145"/>
      <c r="CSM11" s="145"/>
      <c r="CSN11" s="145"/>
      <c r="CSO11" s="145"/>
      <c r="CSP11" s="145"/>
      <c r="CSQ11" s="145"/>
      <c r="CSR11" s="145"/>
      <c r="CSS11" s="145"/>
      <c r="CST11" s="145"/>
      <c r="CSU11" s="145"/>
      <c r="CSV11" s="145"/>
      <c r="CSW11" s="145"/>
      <c r="CSX11" s="145"/>
      <c r="CSY11" s="145"/>
      <c r="CSZ11" s="145"/>
      <c r="CTA11" s="145"/>
      <c r="CTB11" s="145"/>
      <c r="CTC11" s="145"/>
      <c r="CTD11" s="145"/>
      <c r="CTE11" s="145"/>
      <c r="CTF11" s="145"/>
      <c r="CTG11" s="145"/>
      <c r="CTH11" s="145"/>
      <c r="CTI11" s="145"/>
      <c r="CTJ11" s="145"/>
      <c r="CTK11" s="145"/>
      <c r="CTL11" s="145"/>
      <c r="CTM11" s="145"/>
      <c r="CTN11" s="145"/>
      <c r="CTO11" s="145"/>
      <c r="CTP11" s="145"/>
      <c r="CTQ11" s="145"/>
      <c r="CTR11" s="145"/>
      <c r="CTS11" s="145"/>
      <c r="CTT11" s="145"/>
      <c r="CTU11" s="145"/>
      <c r="CTV11" s="145"/>
      <c r="CTW11" s="145"/>
      <c r="CTX11" s="145"/>
      <c r="CTY11" s="145"/>
      <c r="CTZ11" s="145"/>
      <c r="CUA11" s="145"/>
      <c r="CUB11" s="145"/>
      <c r="CUC11" s="145"/>
      <c r="CUD11" s="145"/>
      <c r="CUE11" s="145"/>
      <c r="CUF11" s="145"/>
      <c r="CUG11" s="145"/>
      <c r="CUH11" s="145"/>
      <c r="CUI11" s="145"/>
      <c r="CUJ11" s="145"/>
      <c r="CUK11" s="145"/>
      <c r="CUL11" s="145"/>
      <c r="CUM11" s="145"/>
      <c r="CUN11" s="145"/>
      <c r="CUO11" s="145"/>
      <c r="CUP11" s="145"/>
      <c r="CUQ11" s="145"/>
      <c r="CUR11" s="145"/>
      <c r="CUS11" s="145"/>
      <c r="CUT11" s="145"/>
      <c r="CUU11" s="145"/>
      <c r="CUV11" s="145"/>
      <c r="CUW11" s="145"/>
      <c r="CUX11" s="145"/>
      <c r="CUY11" s="145"/>
      <c r="CUZ11" s="145"/>
      <c r="CVA11" s="145"/>
      <c r="CVB11" s="145"/>
      <c r="CVC11" s="145"/>
      <c r="CVD11" s="145"/>
      <c r="CVE11" s="145"/>
      <c r="CVF11" s="145"/>
      <c r="CVG11" s="145"/>
      <c r="CVH11" s="145"/>
      <c r="CVI11" s="145"/>
      <c r="CVJ11" s="145"/>
      <c r="CVK11" s="145"/>
      <c r="CVL11" s="145"/>
      <c r="CVM11" s="145"/>
      <c r="CVN11" s="145"/>
      <c r="CVO11" s="145"/>
      <c r="CVP11" s="145"/>
      <c r="CVQ11" s="145"/>
      <c r="CVR11" s="145"/>
      <c r="CVS11" s="145"/>
      <c r="CVT11" s="145"/>
      <c r="CVU11" s="145"/>
      <c r="CVV11" s="145"/>
      <c r="CVW11" s="145"/>
      <c r="CVX11" s="145"/>
      <c r="CVY11" s="145"/>
      <c r="CVZ11" s="145"/>
      <c r="CWA11" s="145"/>
      <c r="CWB11" s="145"/>
      <c r="CWC11" s="145"/>
      <c r="CWD11" s="145"/>
      <c r="CWE11" s="145"/>
      <c r="CWF11" s="145"/>
      <c r="CWG11" s="145"/>
      <c r="CWH11" s="145"/>
      <c r="CWI11" s="145"/>
      <c r="CWJ11" s="145"/>
      <c r="CWK11" s="145"/>
      <c r="CWL11" s="145"/>
      <c r="CWM11" s="145"/>
      <c r="CWN11" s="145"/>
      <c r="CWO11" s="145"/>
      <c r="CWP11" s="145"/>
      <c r="CWQ11" s="145"/>
      <c r="CWR11" s="145"/>
      <c r="CWS11" s="145"/>
      <c r="CWT11" s="145"/>
      <c r="CWU11" s="145"/>
      <c r="CWV11" s="145"/>
      <c r="CWW11" s="145"/>
      <c r="CWX11" s="145"/>
      <c r="CWY11" s="145"/>
      <c r="CWZ11" s="145"/>
      <c r="CXA11" s="145"/>
      <c r="CXB11" s="145"/>
      <c r="CXC11" s="145"/>
      <c r="CXD11" s="145"/>
      <c r="CXE11" s="145"/>
      <c r="CXF11" s="145"/>
      <c r="CXG11" s="145"/>
      <c r="CXH11" s="145"/>
      <c r="CXI11" s="145"/>
      <c r="CXJ11" s="145"/>
      <c r="CXK11" s="145"/>
      <c r="CXL11" s="145"/>
      <c r="CXM11" s="145"/>
      <c r="CXN11" s="145"/>
      <c r="CXO11" s="145"/>
      <c r="CXP11" s="145"/>
      <c r="CXQ11" s="145"/>
      <c r="CXR11" s="145"/>
      <c r="CXS11" s="145"/>
      <c r="CXT11" s="145"/>
      <c r="CXU11" s="145"/>
      <c r="CXV11" s="145"/>
      <c r="CXW11" s="145"/>
      <c r="CXX11" s="145"/>
      <c r="CXY11" s="145"/>
      <c r="CXZ11" s="145"/>
      <c r="CYA11" s="145"/>
      <c r="CYB11" s="145"/>
      <c r="CYC11" s="145"/>
      <c r="CYD11" s="145"/>
      <c r="CYE11" s="145"/>
      <c r="CYF11" s="145"/>
      <c r="CYG11" s="145"/>
      <c r="CYH11" s="145"/>
      <c r="CYI11" s="145"/>
      <c r="CYJ11" s="145"/>
      <c r="CYK11" s="145"/>
      <c r="CYL11" s="145"/>
      <c r="CYM11" s="145"/>
      <c r="CYN11" s="145"/>
      <c r="CYO11" s="145"/>
      <c r="CYP11" s="145"/>
      <c r="CYQ11" s="145"/>
      <c r="CYR11" s="145"/>
      <c r="CYS11" s="145"/>
      <c r="CYT11" s="145"/>
      <c r="CYU11" s="145"/>
      <c r="CYV11" s="145"/>
      <c r="CYW11" s="145"/>
      <c r="CYX11" s="145"/>
      <c r="CYY11" s="145"/>
      <c r="CYZ11" s="145"/>
      <c r="CZA11" s="145"/>
      <c r="CZB11" s="145"/>
      <c r="CZC11" s="145"/>
      <c r="CZD11" s="145"/>
      <c r="CZE11" s="145"/>
      <c r="CZF11" s="145"/>
      <c r="CZG11" s="145"/>
      <c r="CZH11" s="145"/>
      <c r="CZI11" s="145"/>
      <c r="CZJ11" s="145"/>
      <c r="CZK11" s="145"/>
      <c r="CZL11" s="145"/>
      <c r="CZM11" s="145"/>
      <c r="CZN11" s="145"/>
      <c r="CZO11" s="145"/>
      <c r="CZP11" s="145"/>
      <c r="CZQ11" s="145"/>
      <c r="CZR11" s="145"/>
      <c r="CZS11" s="145"/>
      <c r="CZT11" s="145"/>
      <c r="CZU11" s="145"/>
      <c r="CZV11" s="145"/>
      <c r="CZW11" s="145"/>
      <c r="CZX11" s="145"/>
      <c r="CZY11" s="145"/>
      <c r="CZZ11" s="145"/>
      <c r="DAA11" s="145"/>
      <c r="DAB11" s="145"/>
      <c r="DAC11" s="145"/>
      <c r="DAD11" s="145"/>
      <c r="DAE11" s="145"/>
      <c r="DAF11" s="145"/>
      <c r="DAG11" s="145"/>
      <c r="DAH11" s="145"/>
      <c r="DAI11" s="145"/>
      <c r="DAJ11" s="145"/>
      <c r="DAK11" s="145"/>
      <c r="DAL11" s="145"/>
      <c r="DAM11" s="145"/>
      <c r="DAN11" s="145"/>
      <c r="DAO11" s="145"/>
      <c r="DAP11" s="145"/>
      <c r="DAQ11" s="145"/>
      <c r="DAR11" s="145"/>
      <c r="DAS11" s="145"/>
      <c r="DAT11" s="145"/>
      <c r="DAU11" s="145"/>
      <c r="DAV11" s="145"/>
      <c r="DAW11" s="145"/>
      <c r="DAX11" s="145"/>
      <c r="DAY11" s="145"/>
      <c r="DAZ11" s="145"/>
      <c r="DBA11" s="145"/>
      <c r="DBB11" s="145"/>
      <c r="DBC11" s="145"/>
      <c r="DBD11" s="145"/>
      <c r="DBE11" s="145"/>
      <c r="DBF11" s="145"/>
      <c r="DBG11" s="145"/>
      <c r="DBH11" s="145"/>
      <c r="DBI11" s="145"/>
      <c r="DBJ11" s="145"/>
      <c r="DBK11" s="145"/>
      <c r="DBL11" s="145"/>
      <c r="DBM11" s="145"/>
      <c r="DBN11" s="145"/>
      <c r="DBO11" s="145"/>
      <c r="DBP11" s="145"/>
      <c r="DBQ11" s="145"/>
      <c r="DBR11" s="145"/>
      <c r="DBS11" s="145"/>
      <c r="DBT11" s="145"/>
      <c r="DBU11" s="145"/>
      <c r="DBV11" s="145"/>
      <c r="DBW11" s="145"/>
      <c r="DBX11" s="145"/>
      <c r="DBY11" s="145"/>
      <c r="DBZ11" s="145"/>
      <c r="DCA11" s="145"/>
      <c r="DCB11" s="145"/>
      <c r="DCC11" s="145"/>
      <c r="DCD11" s="145"/>
      <c r="DCE11" s="145"/>
      <c r="DCF11" s="145"/>
      <c r="DCG11" s="145"/>
      <c r="DCH11" s="145"/>
      <c r="DCI11" s="145"/>
      <c r="DCJ11" s="145"/>
      <c r="DCK11" s="145"/>
      <c r="DCL11" s="145"/>
      <c r="DCM11" s="145"/>
      <c r="DCN11" s="145"/>
      <c r="DCO11" s="145"/>
      <c r="DCP11" s="145"/>
      <c r="DCQ11" s="145"/>
      <c r="DCR11" s="145"/>
      <c r="DCS11" s="145"/>
      <c r="DCT11" s="145"/>
      <c r="DCU11" s="145"/>
      <c r="DCV11" s="145"/>
      <c r="DCW11" s="145"/>
      <c r="DCX11" s="145"/>
      <c r="DCY11" s="145"/>
      <c r="DCZ11" s="145"/>
      <c r="DDA11" s="145"/>
      <c r="DDB11" s="145"/>
      <c r="DDC11" s="145"/>
      <c r="DDD11" s="145"/>
      <c r="DDE11" s="145"/>
      <c r="DDF11" s="145"/>
      <c r="DDG11" s="145"/>
      <c r="DDH11" s="145"/>
      <c r="DDI11" s="145"/>
      <c r="DDJ11" s="145"/>
      <c r="DDK11" s="145"/>
      <c r="DDL11" s="145"/>
      <c r="DDM11" s="145"/>
      <c r="DDN11" s="145"/>
      <c r="DDO11" s="145"/>
      <c r="DDP11" s="145"/>
      <c r="DDQ11" s="145"/>
      <c r="DDR11" s="145"/>
      <c r="DDS11" s="145"/>
      <c r="DDT11" s="145"/>
      <c r="DDU11" s="145"/>
      <c r="DDV11" s="145"/>
      <c r="DDW11" s="145"/>
      <c r="DDX11" s="145"/>
      <c r="DDY11" s="145"/>
      <c r="DDZ11" s="145"/>
      <c r="DEA11" s="145"/>
      <c r="DEB11" s="145"/>
      <c r="DEC11" s="145"/>
      <c r="DED11" s="145"/>
      <c r="DEE11" s="145"/>
      <c r="DEF11" s="145"/>
      <c r="DEG11" s="145"/>
      <c r="DEH11" s="145"/>
      <c r="DEI11" s="145"/>
      <c r="DEJ11" s="145"/>
      <c r="DEK11" s="145"/>
      <c r="DEL11" s="145"/>
      <c r="DEM11" s="145"/>
      <c r="DEN11" s="145"/>
      <c r="DEO11" s="145"/>
      <c r="DEP11" s="145"/>
      <c r="DEQ11" s="145"/>
      <c r="DER11" s="145"/>
      <c r="DES11" s="145"/>
      <c r="DET11" s="145"/>
      <c r="DEU11" s="145"/>
      <c r="DEV11" s="145"/>
      <c r="DEW11" s="145"/>
      <c r="DEX11" s="145"/>
      <c r="DEY11" s="145"/>
      <c r="DEZ11" s="145"/>
      <c r="DFA11" s="145"/>
      <c r="DFB11" s="145"/>
      <c r="DFC11" s="145"/>
      <c r="DFD11" s="145"/>
      <c r="DFE11" s="145"/>
      <c r="DFF11" s="145"/>
      <c r="DFG11" s="145"/>
      <c r="DFH11" s="145"/>
      <c r="DFI11" s="145"/>
      <c r="DFJ11" s="145"/>
      <c r="DFK11" s="145"/>
      <c r="DFL11" s="145"/>
      <c r="DFM11" s="145"/>
      <c r="DFN11" s="145"/>
      <c r="DFO11" s="145"/>
      <c r="DFP11" s="145"/>
      <c r="DFQ11" s="145"/>
      <c r="DFR11" s="145"/>
      <c r="DFS11" s="145"/>
      <c r="DFT11" s="145"/>
      <c r="DFU11" s="145"/>
      <c r="DFV11" s="145"/>
      <c r="DFW11" s="145"/>
      <c r="DFX11" s="145"/>
      <c r="DFY11" s="145"/>
      <c r="DFZ11" s="145"/>
      <c r="DGA11" s="145"/>
      <c r="DGB11" s="145"/>
      <c r="DGC11" s="145"/>
      <c r="DGD11" s="145"/>
      <c r="DGE11" s="145"/>
      <c r="DGF11" s="145"/>
      <c r="DGG11" s="145"/>
      <c r="DGH11" s="145"/>
      <c r="DGI11" s="145"/>
      <c r="DGJ11" s="145"/>
      <c r="DGK11" s="145"/>
      <c r="DGL11" s="145"/>
      <c r="DGM11" s="145"/>
      <c r="DGN11" s="145"/>
      <c r="DGO11" s="145"/>
      <c r="DGP11" s="145"/>
      <c r="DGQ11" s="145"/>
      <c r="DGR11" s="145"/>
      <c r="DGS11" s="145"/>
      <c r="DGT11" s="145"/>
      <c r="DGU11" s="145"/>
      <c r="DGV11" s="145"/>
      <c r="DGW11" s="145"/>
      <c r="DGX11" s="145"/>
      <c r="DGY11" s="145"/>
      <c r="DGZ11" s="145"/>
      <c r="DHA11" s="145"/>
      <c r="DHB11" s="145"/>
      <c r="DHC11" s="145"/>
      <c r="DHD11" s="145"/>
      <c r="DHE11" s="145"/>
      <c r="DHF11" s="145"/>
      <c r="DHG11" s="145"/>
      <c r="DHH11" s="145"/>
      <c r="DHI11" s="145"/>
      <c r="DHJ11" s="145"/>
      <c r="DHK11" s="145"/>
      <c r="DHL11" s="145"/>
      <c r="DHM11" s="145"/>
      <c r="DHN11" s="145"/>
      <c r="DHO11" s="145"/>
      <c r="DHP11" s="145"/>
      <c r="DHQ11" s="145"/>
      <c r="DHR11" s="145"/>
      <c r="DHS11" s="145"/>
      <c r="DHT11" s="145"/>
      <c r="DHU11" s="145"/>
      <c r="DHV11" s="145"/>
      <c r="DHW11" s="145"/>
      <c r="DHX11" s="145"/>
      <c r="DHY11" s="145"/>
      <c r="DHZ11" s="145"/>
      <c r="DIA11" s="145"/>
      <c r="DIB11" s="145"/>
      <c r="DIC11" s="145"/>
      <c r="DID11" s="145"/>
      <c r="DIE11" s="145"/>
      <c r="DIF11" s="145"/>
      <c r="DIG11" s="145"/>
      <c r="DIH11" s="145"/>
      <c r="DII11" s="145"/>
      <c r="DIJ11" s="145"/>
      <c r="DIK11" s="145"/>
      <c r="DIL11" s="145"/>
      <c r="DIM11" s="145"/>
      <c r="DIN11" s="145"/>
      <c r="DIO11" s="145"/>
      <c r="DIP11" s="145"/>
      <c r="DIQ11" s="145"/>
      <c r="DIR11" s="145"/>
      <c r="DIS11" s="145"/>
      <c r="DIT11" s="145"/>
      <c r="DIU11" s="145"/>
      <c r="DIV11" s="145"/>
      <c r="DIW11" s="145"/>
      <c r="DIX11" s="145"/>
      <c r="DIY11" s="145"/>
      <c r="DIZ11" s="145"/>
      <c r="DJA11" s="145"/>
      <c r="DJB11" s="145"/>
      <c r="DJC11" s="145"/>
      <c r="DJD11" s="145"/>
      <c r="DJE11" s="145"/>
      <c r="DJF11" s="145"/>
      <c r="DJG11" s="145"/>
      <c r="DJH11" s="145"/>
      <c r="DJI11" s="145"/>
      <c r="DJJ11" s="145"/>
      <c r="DJK11" s="145"/>
      <c r="DJL11" s="145"/>
      <c r="DJM11" s="145"/>
      <c r="DJN11" s="145"/>
      <c r="DJO11" s="145"/>
      <c r="DJP11" s="145"/>
      <c r="DJQ11" s="145"/>
      <c r="DJR11" s="145"/>
      <c r="DJS11" s="145"/>
      <c r="DJT11" s="145"/>
      <c r="DJU11" s="145"/>
      <c r="DJV11" s="145"/>
      <c r="DJW11" s="145"/>
      <c r="DJX11" s="145"/>
      <c r="DJY11" s="145"/>
      <c r="DJZ11" s="145"/>
      <c r="DKA11" s="145"/>
      <c r="DKB11" s="145"/>
      <c r="DKC11" s="145"/>
      <c r="DKD11" s="145"/>
      <c r="DKE11" s="145"/>
      <c r="DKF11" s="145"/>
      <c r="DKG11" s="145"/>
      <c r="DKH11" s="145"/>
      <c r="DKI11" s="145"/>
      <c r="DKJ11" s="145"/>
      <c r="DKK11" s="145"/>
      <c r="DKL11" s="145"/>
      <c r="DKM11" s="145"/>
      <c r="DKN11" s="145"/>
      <c r="DKO11" s="145"/>
      <c r="DKP11" s="145"/>
      <c r="DKQ11" s="145"/>
      <c r="DKR11" s="145"/>
      <c r="DKS11" s="145"/>
      <c r="DKT11" s="145"/>
      <c r="DKU11" s="145"/>
      <c r="DKV11" s="145"/>
      <c r="DKW11" s="145"/>
      <c r="DKX11" s="145"/>
      <c r="DKY11" s="145"/>
      <c r="DKZ11" s="145"/>
      <c r="DLA11" s="145"/>
      <c r="DLB11" s="145"/>
      <c r="DLC11" s="145"/>
      <c r="DLD11" s="145"/>
      <c r="DLE11" s="145"/>
      <c r="DLF11" s="145"/>
      <c r="DLG11" s="145"/>
      <c r="DLH11" s="145"/>
      <c r="DLI11" s="145"/>
      <c r="DLJ11" s="145"/>
      <c r="DLK11" s="145"/>
      <c r="DLL11" s="145"/>
      <c r="DLM11" s="145"/>
      <c r="DLN11" s="145"/>
      <c r="DLO11" s="145"/>
      <c r="DLP11" s="145"/>
      <c r="DLQ11" s="145"/>
      <c r="DLR11" s="145"/>
      <c r="DLS11" s="145"/>
      <c r="DLT11" s="145"/>
      <c r="DLU11" s="145"/>
      <c r="DLV11" s="145"/>
      <c r="DLW11" s="145"/>
      <c r="DLX11" s="145"/>
      <c r="DLY11" s="145"/>
      <c r="DLZ11" s="145"/>
      <c r="DMA11" s="145"/>
      <c r="DMB11" s="145"/>
      <c r="DMC11" s="145"/>
      <c r="DMD11" s="145"/>
      <c r="DME11" s="145"/>
      <c r="DMF11" s="145"/>
      <c r="DMG11" s="145"/>
      <c r="DMH11" s="145"/>
      <c r="DMI11" s="145"/>
      <c r="DMJ11" s="145"/>
      <c r="DMK11" s="145"/>
      <c r="DML11" s="145"/>
      <c r="DMM11" s="145"/>
      <c r="DMN11" s="145"/>
      <c r="DMO11" s="145"/>
      <c r="DMP11" s="145"/>
      <c r="DMQ11" s="145"/>
      <c r="DMR11" s="145"/>
      <c r="DMS11" s="145"/>
      <c r="DMT11" s="145"/>
      <c r="DMU11" s="145"/>
      <c r="DMV11" s="145"/>
      <c r="DMW11" s="145"/>
      <c r="DMX11" s="145"/>
      <c r="DMY11" s="145"/>
      <c r="DMZ11" s="145"/>
      <c r="DNA11" s="145"/>
      <c r="DNB11" s="145"/>
      <c r="DNC11" s="145"/>
      <c r="DND11" s="145"/>
      <c r="DNE11" s="145"/>
      <c r="DNF11" s="145"/>
      <c r="DNG11" s="145"/>
      <c r="DNH11" s="145"/>
      <c r="DNI11" s="145"/>
      <c r="DNJ11" s="145"/>
      <c r="DNK11" s="145"/>
      <c r="DNL11" s="145"/>
      <c r="DNM11" s="145"/>
      <c r="DNN11" s="145"/>
      <c r="DNO11" s="145"/>
      <c r="DNP11" s="145"/>
      <c r="DNQ11" s="145"/>
      <c r="DNR11" s="145"/>
      <c r="DNS11" s="145"/>
      <c r="DNT11" s="145"/>
      <c r="DNU11" s="145"/>
      <c r="DNV11" s="145"/>
      <c r="DNW11" s="145"/>
      <c r="DNX11" s="145"/>
      <c r="DNY11" s="145"/>
      <c r="DNZ11" s="145"/>
      <c r="DOA11" s="145"/>
      <c r="DOB11" s="145"/>
      <c r="DOC11" s="145"/>
      <c r="DOD11" s="145"/>
      <c r="DOE11" s="145"/>
      <c r="DOF11" s="145"/>
      <c r="DOG11" s="145"/>
      <c r="DOH11" s="145"/>
      <c r="DOI11" s="145"/>
      <c r="DOJ11" s="145"/>
      <c r="DOK11" s="145"/>
      <c r="DOL11" s="145"/>
      <c r="DOM11" s="145"/>
      <c r="DON11" s="145"/>
      <c r="DOO11" s="145"/>
      <c r="DOP11" s="145"/>
      <c r="DOQ11" s="145"/>
      <c r="DOR11" s="145"/>
      <c r="DOS11" s="145"/>
      <c r="DOT11" s="145"/>
      <c r="DOU11" s="145"/>
      <c r="DOV11" s="145"/>
      <c r="DOW11" s="145"/>
      <c r="DOX11" s="145"/>
      <c r="DOY11" s="145"/>
      <c r="DOZ11" s="145"/>
      <c r="DPA11" s="145"/>
      <c r="DPB11" s="145"/>
      <c r="DPC11" s="145"/>
      <c r="DPD11" s="145"/>
      <c r="DPE11" s="145"/>
      <c r="DPF11" s="145"/>
      <c r="DPG11" s="145"/>
      <c r="DPH11" s="145"/>
      <c r="DPI11" s="145"/>
      <c r="DPJ11" s="145"/>
      <c r="DPK11" s="145"/>
      <c r="DPL11" s="145"/>
      <c r="DPM11" s="145"/>
      <c r="DPN11" s="145"/>
      <c r="DPO11" s="145"/>
      <c r="DPP11" s="145"/>
      <c r="DPQ11" s="145"/>
      <c r="DPR11" s="145"/>
      <c r="DPS11" s="145"/>
      <c r="DPT11" s="145"/>
      <c r="DPU11" s="145"/>
      <c r="DPV11" s="145"/>
      <c r="DPW11" s="145"/>
      <c r="DPX11" s="145"/>
      <c r="DPY11" s="145"/>
      <c r="DPZ11" s="145"/>
      <c r="DQA11" s="145"/>
      <c r="DQB11" s="145"/>
      <c r="DQC11" s="145"/>
      <c r="DQD11" s="145"/>
      <c r="DQE11" s="145"/>
      <c r="DQF11" s="145"/>
      <c r="DQG11" s="145"/>
      <c r="DQH11" s="145"/>
      <c r="DQI11" s="145"/>
      <c r="DQJ11" s="145"/>
      <c r="DQK11" s="145"/>
      <c r="DQL11" s="145"/>
      <c r="DQM11" s="145"/>
      <c r="DQN11" s="145"/>
      <c r="DQO11" s="145"/>
      <c r="DQP11" s="145"/>
      <c r="DQQ11" s="145"/>
      <c r="DQR11" s="145"/>
      <c r="DQS11" s="145"/>
      <c r="DQT11" s="145"/>
      <c r="DQU11" s="145"/>
      <c r="DQV11" s="145"/>
      <c r="DQW11" s="145"/>
      <c r="DQX11" s="145"/>
      <c r="DQY11" s="145"/>
      <c r="DQZ11" s="145"/>
      <c r="DRA11" s="145"/>
      <c r="DRB11" s="145"/>
      <c r="DRC11" s="145"/>
      <c r="DRD11" s="145"/>
      <c r="DRE11" s="145"/>
      <c r="DRF11" s="145"/>
      <c r="DRG11" s="145"/>
      <c r="DRH11" s="145"/>
      <c r="DRI11" s="145"/>
      <c r="DRJ11" s="145"/>
      <c r="DRK11" s="145"/>
      <c r="DRL11" s="145"/>
      <c r="DRM11" s="145"/>
      <c r="DRN11" s="145"/>
      <c r="DRO11" s="145"/>
      <c r="DRP11" s="145"/>
      <c r="DRQ11" s="145"/>
      <c r="DRR11" s="145"/>
      <c r="DRS11" s="145"/>
      <c r="DRT11" s="145"/>
      <c r="DRU11" s="145"/>
      <c r="DRV11" s="145"/>
      <c r="DRW11" s="145"/>
      <c r="DRX11" s="145"/>
      <c r="DRY11" s="145"/>
      <c r="DRZ11" s="145"/>
      <c r="DSA11" s="145"/>
      <c r="DSB11" s="145"/>
      <c r="DSC11" s="145"/>
      <c r="DSD11" s="145"/>
      <c r="DSE11" s="145"/>
      <c r="DSF11" s="145"/>
      <c r="DSG11" s="145"/>
      <c r="DSH11" s="145"/>
      <c r="DSI11" s="145"/>
      <c r="DSJ11" s="145"/>
      <c r="DSK11" s="145"/>
      <c r="DSL11" s="145"/>
      <c r="DSM11" s="145"/>
      <c r="DSN11" s="145"/>
      <c r="DSO11" s="145"/>
      <c r="DSP11" s="145"/>
      <c r="DSQ11" s="145"/>
      <c r="DSR11" s="145"/>
      <c r="DSS11" s="145"/>
      <c r="DST11" s="145"/>
      <c r="DSU11" s="145"/>
      <c r="DSV11" s="145"/>
      <c r="DSW11" s="145"/>
      <c r="DSX11" s="145"/>
      <c r="DSY11" s="145"/>
      <c r="DSZ11" s="145"/>
      <c r="DTA11" s="145"/>
      <c r="DTB11" s="145"/>
      <c r="DTC11" s="145"/>
      <c r="DTD11" s="145"/>
      <c r="DTE11" s="145"/>
      <c r="DTF11" s="145"/>
      <c r="DTG11" s="145"/>
      <c r="DTH11" s="145"/>
      <c r="DTI11" s="145"/>
      <c r="DTJ11" s="145"/>
      <c r="DTK11" s="145"/>
      <c r="DTL11" s="145"/>
      <c r="DTM11" s="145"/>
      <c r="DTN11" s="145"/>
      <c r="DTO11" s="145"/>
      <c r="DTP11" s="145"/>
      <c r="DTQ11" s="145"/>
      <c r="DTR11" s="145"/>
      <c r="DTS11" s="145"/>
      <c r="DTT11" s="145"/>
      <c r="DTU11" s="145"/>
      <c r="DTV11" s="145"/>
      <c r="DTW11" s="145"/>
      <c r="DTX11" s="145"/>
      <c r="DTY11" s="145"/>
      <c r="DTZ11" s="145"/>
      <c r="DUA11" s="145"/>
      <c r="DUB11" s="145"/>
      <c r="DUC11" s="145"/>
      <c r="DUD11" s="145"/>
      <c r="DUE11" s="145"/>
      <c r="DUF11" s="145"/>
      <c r="DUG11" s="145"/>
      <c r="DUH11" s="145"/>
      <c r="DUI11" s="145"/>
      <c r="DUJ11" s="145"/>
      <c r="DUK11" s="145"/>
      <c r="DUL11" s="145"/>
      <c r="DUM11" s="145"/>
      <c r="DUN11" s="145"/>
      <c r="DUO11" s="145"/>
      <c r="DUP11" s="145"/>
      <c r="DUQ11" s="145"/>
      <c r="DUR11" s="145"/>
      <c r="DUS11" s="145"/>
      <c r="DUT11" s="145"/>
      <c r="DUU11" s="145"/>
      <c r="DUV11" s="145"/>
      <c r="DUW11" s="145"/>
      <c r="DUX11" s="145"/>
      <c r="DUY11" s="145"/>
      <c r="DUZ11" s="145"/>
      <c r="DVA11" s="145"/>
      <c r="DVB11" s="145"/>
      <c r="DVC11" s="145"/>
      <c r="DVD11" s="145"/>
      <c r="DVE11" s="145"/>
      <c r="DVF11" s="145"/>
      <c r="DVG11" s="145"/>
      <c r="DVH11" s="145"/>
      <c r="DVI11" s="145"/>
      <c r="DVJ11" s="145"/>
      <c r="DVK11" s="145"/>
      <c r="DVL11" s="145"/>
      <c r="DVM11" s="145"/>
      <c r="DVN11" s="145"/>
      <c r="DVO11" s="145"/>
      <c r="DVP11" s="145"/>
      <c r="DVQ11" s="145"/>
      <c r="DVR11" s="145"/>
      <c r="DVS11" s="145"/>
      <c r="DVT11" s="145"/>
      <c r="DVU11" s="145"/>
      <c r="DVV11" s="145"/>
      <c r="DVW11" s="145"/>
      <c r="DVX11" s="145"/>
      <c r="DVY11" s="145"/>
      <c r="DVZ11" s="145"/>
      <c r="DWA11" s="145"/>
      <c r="DWB11" s="145"/>
      <c r="DWC11" s="145"/>
      <c r="DWD11" s="145"/>
      <c r="DWE11" s="145"/>
      <c r="DWF11" s="145"/>
      <c r="DWG11" s="145"/>
      <c r="DWH11" s="145"/>
      <c r="DWI11" s="145"/>
      <c r="DWJ11" s="145"/>
      <c r="DWK11" s="145"/>
      <c r="DWL11" s="145"/>
      <c r="DWM11" s="145"/>
      <c r="DWN11" s="145"/>
      <c r="DWO11" s="145"/>
      <c r="DWP11" s="145"/>
      <c r="DWQ11" s="145"/>
      <c r="DWR11" s="145"/>
      <c r="DWS11" s="145"/>
      <c r="DWT11" s="145"/>
      <c r="DWU11" s="145"/>
      <c r="DWV11" s="145"/>
      <c r="DWW11" s="145"/>
      <c r="DWX11" s="145"/>
      <c r="DWY11" s="145"/>
      <c r="DWZ11" s="145"/>
      <c r="DXA11" s="145"/>
      <c r="DXB11" s="145"/>
      <c r="DXC11" s="145"/>
      <c r="DXD11" s="145"/>
      <c r="DXE11" s="145"/>
      <c r="DXF11" s="145"/>
      <c r="DXG11" s="145"/>
      <c r="DXH11" s="145"/>
      <c r="DXI11" s="145"/>
      <c r="DXJ11" s="145"/>
      <c r="DXK11" s="145"/>
      <c r="DXL11" s="145"/>
      <c r="DXM11" s="145"/>
      <c r="DXN11" s="145"/>
      <c r="DXO11" s="145"/>
      <c r="DXP11" s="145"/>
      <c r="DXQ11" s="145"/>
      <c r="DXR11" s="145"/>
      <c r="DXS11" s="145"/>
      <c r="DXT11" s="145"/>
      <c r="DXU11" s="145"/>
      <c r="DXV11" s="145"/>
      <c r="DXW11" s="145"/>
      <c r="DXX11" s="145"/>
      <c r="DXY11" s="145"/>
      <c r="DXZ11" s="145"/>
      <c r="DYA11" s="145"/>
      <c r="DYB11" s="145"/>
      <c r="DYC11" s="145"/>
      <c r="DYD11" s="145"/>
      <c r="DYE11" s="145"/>
      <c r="DYF11" s="145"/>
      <c r="DYG11" s="145"/>
      <c r="DYH11" s="145"/>
      <c r="DYI11" s="145"/>
      <c r="DYJ11" s="145"/>
      <c r="DYK11" s="145"/>
      <c r="DYL11" s="145"/>
      <c r="DYM11" s="145"/>
      <c r="DYN11" s="145"/>
      <c r="DYO11" s="145"/>
      <c r="DYP11" s="145"/>
      <c r="DYQ11" s="145"/>
      <c r="DYR11" s="145"/>
      <c r="DYS11" s="145"/>
      <c r="DYT11" s="145"/>
      <c r="DYU11" s="145"/>
      <c r="DYV11" s="145"/>
      <c r="DYW11" s="145"/>
      <c r="DYX11" s="145"/>
      <c r="DYY11" s="145"/>
      <c r="DYZ11" s="145"/>
      <c r="DZA11" s="145"/>
      <c r="DZB11" s="145"/>
      <c r="DZC11" s="145"/>
      <c r="DZD11" s="145"/>
      <c r="DZE11" s="145"/>
      <c r="DZF11" s="145"/>
      <c r="DZG11" s="145"/>
      <c r="DZH11" s="145"/>
      <c r="DZI11" s="145"/>
      <c r="DZJ11" s="145"/>
      <c r="DZK11" s="145"/>
      <c r="DZL11" s="145"/>
      <c r="DZM11" s="145"/>
      <c r="DZN11" s="145"/>
      <c r="DZO11" s="145"/>
      <c r="DZP11" s="145"/>
      <c r="DZQ11" s="145"/>
      <c r="DZR11" s="145"/>
      <c r="DZS11" s="145"/>
      <c r="DZT11" s="145"/>
      <c r="DZU11" s="145"/>
      <c r="DZV11" s="145"/>
      <c r="DZW11" s="145"/>
      <c r="DZX11" s="145"/>
      <c r="DZY11" s="145"/>
      <c r="DZZ11" s="145"/>
      <c r="EAA11" s="145"/>
      <c r="EAB11" s="145"/>
      <c r="EAC11" s="145"/>
      <c r="EAD11" s="145"/>
      <c r="EAE11" s="145"/>
      <c r="EAF11" s="145"/>
      <c r="EAG11" s="145"/>
      <c r="EAH11" s="145"/>
      <c r="EAI11" s="145"/>
      <c r="EAJ11" s="145"/>
      <c r="EAK11" s="145"/>
      <c r="EAL11" s="145"/>
      <c r="EAM11" s="145"/>
      <c r="EAN11" s="145"/>
      <c r="EAO11" s="145"/>
      <c r="EAP11" s="145"/>
      <c r="EAQ11" s="145"/>
      <c r="EAR11" s="145"/>
      <c r="EAS11" s="145"/>
      <c r="EAT11" s="145"/>
      <c r="EAU11" s="145"/>
      <c r="EAV11" s="145"/>
      <c r="EAW11" s="145"/>
      <c r="EAX11" s="145"/>
      <c r="EAY11" s="145"/>
      <c r="EAZ11" s="145"/>
      <c r="EBA11" s="145"/>
      <c r="EBB11" s="145"/>
      <c r="EBC11" s="145"/>
      <c r="EBD11" s="145"/>
      <c r="EBE11" s="145"/>
      <c r="EBF11" s="145"/>
      <c r="EBG11" s="145"/>
      <c r="EBH11" s="145"/>
      <c r="EBI11" s="145"/>
      <c r="EBJ11" s="145"/>
      <c r="EBK11" s="145"/>
      <c r="EBL11" s="145"/>
      <c r="EBM11" s="145"/>
      <c r="EBN11" s="145"/>
      <c r="EBO11" s="145"/>
      <c r="EBP11" s="145"/>
      <c r="EBQ11" s="145"/>
      <c r="EBR11" s="145"/>
      <c r="EBS11" s="145"/>
      <c r="EBT11" s="145"/>
      <c r="EBU11" s="145"/>
      <c r="EBV11" s="145"/>
      <c r="EBW11" s="145"/>
      <c r="EBX11" s="145"/>
      <c r="EBY11" s="145"/>
      <c r="EBZ11" s="145"/>
      <c r="ECA11" s="145"/>
      <c r="ECB11" s="145"/>
      <c r="ECC11" s="145"/>
      <c r="ECD11" s="145"/>
      <c r="ECE11" s="145"/>
      <c r="ECF11" s="145"/>
      <c r="ECG11" s="145"/>
      <c r="ECH11" s="145"/>
      <c r="ECI11" s="145"/>
      <c r="ECJ11" s="145"/>
      <c r="ECK11" s="145"/>
      <c r="ECL11" s="145"/>
      <c r="ECM11" s="145"/>
      <c r="ECN11" s="145"/>
      <c r="ECO11" s="145"/>
      <c r="ECP11" s="145"/>
      <c r="ECQ11" s="145"/>
      <c r="ECR11" s="145"/>
      <c r="ECS11" s="145"/>
      <c r="ECT11" s="145"/>
      <c r="ECU11" s="145"/>
      <c r="ECV11" s="145"/>
      <c r="ECW11" s="145"/>
      <c r="ECX11" s="145"/>
      <c r="ECY11" s="145"/>
      <c r="ECZ11" s="145"/>
      <c r="EDA11" s="145"/>
      <c r="EDB11" s="145"/>
      <c r="EDC11" s="145"/>
      <c r="EDD11" s="145"/>
      <c r="EDE11" s="145"/>
      <c r="EDF11" s="145"/>
      <c r="EDG11" s="145"/>
      <c r="EDH11" s="145"/>
      <c r="EDI11" s="145"/>
      <c r="EDJ11" s="145"/>
      <c r="EDK11" s="145"/>
      <c r="EDL11" s="145"/>
      <c r="EDM11" s="145"/>
      <c r="EDN11" s="145"/>
      <c r="EDO11" s="145"/>
      <c r="EDP11" s="145"/>
      <c r="EDQ11" s="145"/>
      <c r="EDR11" s="145"/>
      <c r="EDS11" s="145"/>
      <c r="EDT11" s="145"/>
      <c r="EDU11" s="145"/>
      <c r="EDV11" s="145"/>
      <c r="EDW11" s="145"/>
      <c r="EDX11" s="145"/>
      <c r="EDY11" s="145"/>
      <c r="EDZ11" s="145"/>
      <c r="EEA11" s="145"/>
      <c r="EEB11" s="145"/>
      <c r="EEC11" s="145"/>
      <c r="EED11" s="145"/>
      <c r="EEE11" s="145"/>
      <c r="EEF11" s="145"/>
      <c r="EEG11" s="145"/>
      <c r="EEH11" s="145"/>
      <c r="EEI11" s="145"/>
      <c r="EEJ11" s="145"/>
      <c r="EEK11" s="145"/>
      <c r="EEL11" s="145"/>
      <c r="EEM11" s="145"/>
      <c r="EEN11" s="145"/>
      <c r="EEO11" s="145"/>
      <c r="EEP11" s="145"/>
      <c r="EEQ11" s="145"/>
      <c r="EER11" s="145"/>
      <c r="EES11" s="145"/>
      <c r="EET11" s="145"/>
      <c r="EEU11" s="145"/>
      <c r="EEV11" s="145"/>
      <c r="EEW11" s="145"/>
      <c r="EEX11" s="145"/>
      <c r="EEY11" s="145"/>
      <c r="EEZ11" s="145"/>
      <c r="EFA11" s="145"/>
      <c r="EFB11" s="145"/>
      <c r="EFC11" s="145"/>
      <c r="EFD11" s="145"/>
      <c r="EFE11" s="145"/>
      <c r="EFF11" s="145"/>
      <c r="EFG11" s="145"/>
      <c r="EFH11" s="145"/>
      <c r="EFI11" s="145"/>
      <c r="EFJ11" s="145"/>
      <c r="EFK11" s="145"/>
      <c r="EFL11" s="145"/>
      <c r="EFM11" s="145"/>
      <c r="EFN11" s="145"/>
      <c r="EFO11" s="145"/>
      <c r="EFP11" s="145"/>
      <c r="EFQ11" s="145"/>
      <c r="EFR11" s="145"/>
      <c r="EFS11" s="145"/>
      <c r="EFT11" s="145"/>
      <c r="EFU11" s="145"/>
      <c r="EFV11" s="145"/>
      <c r="EFW11" s="145"/>
      <c r="EFX11" s="145"/>
      <c r="EFY11" s="145"/>
      <c r="EFZ11" s="145"/>
      <c r="EGA11" s="145"/>
      <c r="EGB11" s="145"/>
      <c r="EGC11" s="145"/>
      <c r="EGD11" s="145"/>
      <c r="EGE11" s="145"/>
      <c r="EGF11" s="145"/>
      <c r="EGG11" s="145"/>
      <c r="EGH11" s="145"/>
      <c r="EGI11" s="145"/>
      <c r="EGJ11" s="145"/>
      <c r="EGK11" s="145"/>
      <c r="EGL11" s="145"/>
      <c r="EGM11" s="145"/>
      <c r="EGN11" s="145"/>
      <c r="EGO11" s="145"/>
      <c r="EGP11" s="145"/>
      <c r="EGQ11" s="145"/>
      <c r="EGR11" s="145"/>
      <c r="EGS11" s="145"/>
      <c r="EGT11" s="145"/>
      <c r="EGU11" s="145"/>
      <c r="EGV11" s="145"/>
      <c r="EGW11" s="145"/>
      <c r="EGX11" s="145"/>
      <c r="EGY11" s="145"/>
      <c r="EGZ11" s="145"/>
      <c r="EHA11" s="145"/>
      <c r="EHB11" s="145"/>
      <c r="EHC11" s="145"/>
      <c r="EHD11" s="145"/>
      <c r="EHE11" s="145"/>
      <c r="EHF11" s="145"/>
      <c r="EHG11" s="145"/>
      <c r="EHH11" s="145"/>
      <c r="EHI11" s="145"/>
      <c r="EHJ11" s="145"/>
      <c r="EHK11" s="145"/>
      <c r="EHL11" s="145"/>
      <c r="EHM11" s="145"/>
      <c r="EHN11" s="145"/>
      <c r="EHO11" s="145"/>
      <c r="EHP11" s="145"/>
      <c r="EHQ11" s="145"/>
      <c r="EHR11" s="145"/>
      <c r="EHS11" s="145"/>
      <c r="EHT11" s="145"/>
      <c r="EHU11" s="145"/>
      <c r="EHV11" s="145"/>
      <c r="EHW11" s="145"/>
      <c r="EHX11" s="145"/>
      <c r="EHY11" s="145"/>
      <c r="EHZ11" s="145"/>
      <c r="EIA11" s="145"/>
      <c r="EIB11" s="145"/>
      <c r="EIC11" s="145"/>
      <c r="EID11" s="145"/>
      <c r="EIE11" s="145"/>
      <c r="EIF11" s="145"/>
      <c r="EIG11" s="145"/>
      <c r="EIH11" s="145"/>
      <c r="EII11" s="145"/>
      <c r="EIJ11" s="145"/>
      <c r="EIK11" s="145"/>
      <c r="EIL11" s="145"/>
      <c r="EIM11" s="145"/>
      <c r="EIN11" s="145"/>
      <c r="EIO11" s="145"/>
      <c r="EIP11" s="145"/>
      <c r="EIQ11" s="145"/>
      <c r="EIR11" s="145"/>
      <c r="EIS11" s="145"/>
      <c r="EIT11" s="145"/>
      <c r="EIU11" s="145"/>
      <c r="EIV11" s="145"/>
      <c r="EIW11" s="145"/>
      <c r="EIX11" s="145"/>
      <c r="EIY11" s="145"/>
      <c r="EIZ11" s="145"/>
      <c r="EJA11" s="145"/>
      <c r="EJB11" s="145"/>
      <c r="EJC11" s="145"/>
      <c r="EJD11" s="145"/>
      <c r="EJE11" s="145"/>
      <c r="EJF11" s="145"/>
      <c r="EJG11" s="145"/>
      <c r="EJH11" s="145"/>
      <c r="EJI11" s="145"/>
      <c r="EJJ11" s="145"/>
      <c r="EJK11" s="145"/>
      <c r="EJL11" s="145"/>
      <c r="EJM11" s="145"/>
      <c r="EJN11" s="145"/>
      <c r="EJO11" s="145"/>
      <c r="EJP11" s="145"/>
      <c r="EJQ11" s="145"/>
      <c r="EJR11" s="145"/>
      <c r="EJS11" s="145"/>
      <c r="EJT11" s="145"/>
      <c r="EJU11" s="145"/>
      <c r="EJV11" s="145"/>
      <c r="EJW11" s="145"/>
      <c r="EJX11" s="145"/>
      <c r="EJY11" s="145"/>
      <c r="EJZ11" s="145"/>
      <c r="EKA11" s="145"/>
      <c r="EKB11" s="145"/>
      <c r="EKC11" s="145"/>
      <c r="EKD11" s="145"/>
      <c r="EKE11" s="145"/>
      <c r="EKF11" s="145"/>
      <c r="EKG11" s="145"/>
      <c r="EKH11" s="145"/>
      <c r="EKI11" s="145"/>
      <c r="EKJ11" s="145"/>
      <c r="EKK11" s="145"/>
      <c r="EKL11" s="145"/>
      <c r="EKM11" s="145"/>
      <c r="EKN11" s="145"/>
      <c r="EKO11" s="145"/>
      <c r="EKP11" s="145"/>
      <c r="EKQ11" s="145"/>
      <c r="EKR11" s="145"/>
      <c r="EKS11" s="145"/>
      <c r="EKT11" s="145"/>
      <c r="EKU11" s="145"/>
      <c r="EKV11" s="145"/>
      <c r="EKW11" s="145"/>
      <c r="EKX11" s="145"/>
      <c r="EKY11" s="145"/>
      <c r="EKZ11" s="145"/>
      <c r="ELA11" s="145"/>
      <c r="ELB11" s="145"/>
      <c r="ELC11" s="145"/>
      <c r="ELD11" s="145"/>
      <c r="ELE11" s="145"/>
      <c r="ELF11" s="145"/>
      <c r="ELG11" s="145"/>
      <c r="ELH11" s="145"/>
      <c r="ELI11" s="145"/>
      <c r="ELJ11" s="145"/>
      <c r="ELK11" s="145"/>
      <c r="ELL11" s="145"/>
      <c r="ELM11" s="145"/>
      <c r="ELN11" s="145"/>
      <c r="ELO11" s="145"/>
      <c r="ELP11" s="145"/>
      <c r="ELQ11" s="145"/>
      <c r="ELR11" s="145"/>
      <c r="ELS11" s="145"/>
      <c r="ELT11" s="145"/>
      <c r="ELU11" s="145"/>
      <c r="ELV11" s="145"/>
      <c r="ELW11" s="145"/>
      <c r="ELX11" s="145"/>
      <c r="ELY11" s="145"/>
      <c r="ELZ11" s="145"/>
      <c r="EMA11" s="145"/>
      <c r="EMB11" s="145"/>
      <c r="EMC11" s="145"/>
      <c r="EMD11" s="145"/>
      <c r="EME11" s="145"/>
      <c r="EMF11" s="145"/>
      <c r="EMG11" s="145"/>
      <c r="EMH11" s="145"/>
      <c r="EMI11" s="145"/>
      <c r="EMJ11" s="145"/>
      <c r="EMK11" s="145"/>
      <c r="EML11" s="145"/>
      <c r="EMM11" s="145"/>
      <c r="EMN11" s="145"/>
      <c r="EMO11" s="145"/>
      <c r="EMP11" s="145"/>
      <c r="EMQ11" s="145"/>
      <c r="EMR11" s="145"/>
      <c r="EMS11" s="145"/>
      <c r="EMT11" s="145"/>
      <c r="EMU11" s="145"/>
      <c r="EMV11" s="145"/>
      <c r="EMW11" s="145"/>
      <c r="EMX11" s="145"/>
      <c r="EMY11" s="145"/>
      <c r="EMZ11" s="145"/>
      <c r="ENA11" s="145"/>
      <c r="ENB11" s="145"/>
      <c r="ENC11" s="145"/>
      <c r="END11" s="145"/>
      <c r="ENE11" s="145"/>
      <c r="ENF11" s="145"/>
      <c r="ENG11" s="145"/>
      <c r="ENH11" s="145"/>
      <c r="ENI11" s="145"/>
      <c r="ENJ11" s="145"/>
      <c r="ENK11" s="145"/>
      <c r="ENL11" s="145"/>
      <c r="ENM11" s="145"/>
      <c r="ENN11" s="145"/>
      <c r="ENO11" s="145"/>
      <c r="ENP11" s="145"/>
      <c r="ENQ11" s="145"/>
      <c r="ENR11" s="145"/>
      <c r="ENS11" s="145"/>
      <c r="ENT11" s="145"/>
      <c r="ENU11" s="145"/>
      <c r="ENV11" s="145"/>
      <c r="ENW11" s="145"/>
      <c r="ENX11" s="145"/>
      <c r="ENY11" s="145"/>
      <c r="ENZ11" s="145"/>
      <c r="EOA11" s="145"/>
      <c r="EOB11" s="145"/>
      <c r="EOC11" s="145"/>
      <c r="EOD11" s="145"/>
      <c r="EOE11" s="145"/>
      <c r="EOF11" s="145"/>
      <c r="EOG11" s="145"/>
      <c r="EOH11" s="145"/>
      <c r="EOI11" s="145"/>
      <c r="EOJ11" s="145"/>
      <c r="EOK11" s="145"/>
      <c r="EOL11" s="145"/>
      <c r="EOM11" s="145"/>
      <c r="EON11" s="145"/>
      <c r="EOO11" s="145"/>
      <c r="EOP11" s="145"/>
      <c r="EOQ11" s="145"/>
      <c r="EOR11" s="145"/>
      <c r="EOS11" s="145"/>
      <c r="EOT11" s="145"/>
      <c r="EOU11" s="145"/>
      <c r="EOV11" s="145"/>
      <c r="EOW11" s="145"/>
      <c r="EOX11" s="145"/>
      <c r="EOY11" s="145"/>
      <c r="EOZ11" s="145"/>
      <c r="EPA11" s="145"/>
      <c r="EPB11" s="145"/>
      <c r="EPC11" s="145"/>
      <c r="EPD11" s="145"/>
      <c r="EPE11" s="145"/>
      <c r="EPF11" s="145"/>
      <c r="EPG11" s="145"/>
      <c r="EPH11" s="145"/>
      <c r="EPI11" s="145"/>
      <c r="EPJ11" s="145"/>
      <c r="EPK11" s="145"/>
      <c r="EPL11" s="145"/>
      <c r="EPM11" s="145"/>
      <c r="EPN11" s="145"/>
      <c r="EPO11" s="145"/>
      <c r="EPP11" s="145"/>
      <c r="EPQ11" s="145"/>
      <c r="EPR11" s="145"/>
      <c r="EPS11" s="145"/>
      <c r="EPT11" s="145"/>
      <c r="EPU11" s="145"/>
      <c r="EPV11" s="145"/>
      <c r="EPW11" s="145"/>
      <c r="EPX11" s="145"/>
      <c r="EPY11" s="145"/>
      <c r="EPZ11" s="145"/>
      <c r="EQA11" s="145"/>
      <c r="EQB11" s="145"/>
      <c r="EQC11" s="145"/>
      <c r="EQD11" s="145"/>
      <c r="EQE11" s="145"/>
      <c r="EQF11" s="145"/>
      <c r="EQG11" s="145"/>
      <c r="EQH11" s="145"/>
      <c r="EQI11" s="145"/>
      <c r="EQJ11" s="145"/>
      <c r="EQK11" s="145"/>
      <c r="EQL11" s="145"/>
      <c r="EQM11" s="145"/>
      <c r="EQN11" s="145"/>
      <c r="EQO11" s="145"/>
      <c r="EQP11" s="145"/>
      <c r="EQQ11" s="145"/>
      <c r="EQR11" s="145"/>
      <c r="EQS11" s="145"/>
      <c r="EQT11" s="145"/>
      <c r="EQU11" s="145"/>
      <c r="EQV11" s="145"/>
      <c r="EQW11" s="145"/>
      <c r="EQX11" s="145"/>
      <c r="EQY11" s="145"/>
      <c r="EQZ11" s="145"/>
      <c r="ERA11" s="145"/>
      <c r="ERB11" s="145"/>
      <c r="ERC11" s="145"/>
      <c r="ERD11" s="145"/>
      <c r="ERE11" s="145"/>
      <c r="ERF11" s="145"/>
      <c r="ERG11" s="145"/>
      <c r="ERH11" s="145"/>
      <c r="ERI11" s="145"/>
      <c r="ERJ11" s="145"/>
      <c r="ERK11" s="145"/>
      <c r="ERL11" s="145"/>
      <c r="ERM11" s="145"/>
      <c r="ERN11" s="145"/>
      <c r="ERO11" s="145"/>
      <c r="ERP11" s="145"/>
      <c r="ERQ11" s="145"/>
      <c r="ERR11" s="145"/>
      <c r="ERS11" s="145"/>
      <c r="ERT11" s="145"/>
      <c r="ERU11" s="145"/>
      <c r="ERV11" s="145"/>
      <c r="ERW11" s="145"/>
      <c r="ERX11" s="145"/>
      <c r="ERY11" s="145"/>
      <c r="ERZ11" s="145"/>
      <c r="ESA11" s="145"/>
      <c r="ESB11" s="145"/>
      <c r="ESC11" s="145"/>
      <c r="ESD11" s="145"/>
      <c r="ESE11" s="145"/>
      <c r="ESF11" s="145"/>
      <c r="ESG11" s="145"/>
      <c r="ESH11" s="145"/>
      <c r="ESI11" s="145"/>
      <c r="ESJ11" s="145"/>
      <c r="ESK11" s="145"/>
      <c r="ESL11" s="145"/>
      <c r="ESM11" s="145"/>
      <c r="ESN11" s="145"/>
      <c r="ESO11" s="145"/>
      <c r="ESP11" s="145"/>
      <c r="ESQ11" s="145"/>
      <c r="ESR11" s="145"/>
      <c r="ESS11" s="145"/>
      <c r="EST11" s="145"/>
      <c r="ESU11" s="145"/>
      <c r="ESV11" s="145"/>
      <c r="ESW11" s="145"/>
      <c r="ESX11" s="145"/>
      <c r="ESY11" s="145"/>
      <c r="ESZ11" s="145"/>
      <c r="ETA11" s="145"/>
      <c r="ETB11" s="145"/>
      <c r="ETC11" s="145"/>
      <c r="ETD11" s="145"/>
      <c r="ETE11" s="145"/>
      <c r="ETF11" s="145"/>
      <c r="ETG11" s="145"/>
      <c r="ETH11" s="145"/>
      <c r="ETI11" s="145"/>
      <c r="ETJ11" s="145"/>
      <c r="ETK11" s="145"/>
      <c r="ETL11" s="145"/>
      <c r="ETM11" s="145"/>
      <c r="ETN11" s="145"/>
      <c r="ETO11" s="145"/>
      <c r="ETP11" s="145"/>
      <c r="ETQ11" s="145"/>
      <c r="ETR11" s="145"/>
      <c r="ETS11" s="145"/>
      <c r="ETT11" s="145"/>
      <c r="ETU11" s="145"/>
      <c r="ETV11" s="145"/>
      <c r="ETW11" s="145"/>
      <c r="ETX11" s="145"/>
      <c r="ETY11" s="145"/>
      <c r="ETZ11" s="145"/>
      <c r="EUA11" s="145"/>
      <c r="EUB11" s="145"/>
      <c r="EUC11" s="145"/>
      <c r="EUD11" s="145"/>
      <c r="EUE11" s="145"/>
      <c r="EUF11" s="145"/>
      <c r="EUG11" s="145"/>
      <c r="EUH11" s="145"/>
      <c r="EUI11" s="145"/>
      <c r="EUJ11" s="145"/>
      <c r="EUK11" s="145"/>
      <c r="EUL11" s="145"/>
      <c r="EUM11" s="145"/>
      <c r="EUN11" s="145"/>
      <c r="EUO11" s="145"/>
      <c r="EUP11" s="145"/>
      <c r="EUQ11" s="145"/>
      <c r="EUR11" s="145"/>
      <c r="EUS11" s="145"/>
      <c r="EUT11" s="145"/>
      <c r="EUU11" s="145"/>
      <c r="EUV11" s="145"/>
      <c r="EUW11" s="145"/>
      <c r="EUX11" s="145"/>
      <c r="EUY11" s="145"/>
      <c r="EUZ11" s="145"/>
      <c r="EVA11" s="145"/>
      <c r="EVB11" s="145"/>
      <c r="EVC11" s="145"/>
      <c r="EVD11" s="145"/>
      <c r="EVE11" s="145"/>
      <c r="EVF11" s="145"/>
      <c r="EVG11" s="145"/>
      <c r="EVH11" s="145"/>
      <c r="EVI11" s="145"/>
      <c r="EVJ11" s="145"/>
      <c r="EVK11" s="145"/>
      <c r="EVL11" s="145"/>
      <c r="EVM11" s="145"/>
      <c r="EVN11" s="145"/>
      <c r="EVO11" s="145"/>
      <c r="EVP11" s="145"/>
      <c r="EVQ11" s="145"/>
      <c r="EVR11" s="145"/>
      <c r="EVS11" s="145"/>
      <c r="EVT11" s="145"/>
      <c r="EVU11" s="145"/>
      <c r="EVV11" s="145"/>
      <c r="EVW11" s="145"/>
      <c r="EVX11" s="145"/>
      <c r="EVY11" s="145"/>
      <c r="EVZ11" s="145"/>
      <c r="EWA11" s="145"/>
      <c r="EWB11" s="145"/>
      <c r="EWC11" s="145"/>
      <c r="EWD11" s="145"/>
      <c r="EWE11" s="145"/>
      <c r="EWF11" s="145"/>
      <c r="EWG11" s="145"/>
      <c r="EWH11" s="145"/>
      <c r="EWI11" s="145"/>
      <c r="EWJ11" s="145"/>
      <c r="EWK11" s="145"/>
      <c r="EWL11" s="145"/>
      <c r="EWM11" s="145"/>
      <c r="EWN11" s="145"/>
      <c r="EWO11" s="145"/>
      <c r="EWP11" s="145"/>
      <c r="EWQ11" s="145"/>
      <c r="EWR11" s="145"/>
      <c r="EWS11" s="145"/>
      <c r="EWT11" s="145"/>
      <c r="EWU11" s="145"/>
      <c r="EWV11" s="145"/>
      <c r="EWW11" s="145"/>
      <c r="EWX11" s="145"/>
      <c r="EWY11" s="145"/>
      <c r="EWZ11" s="145"/>
      <c r="EXA11" s="145"/>
      <c r="EXB11" s="145"/>
      <c r="EXC11" s="145"/>
      <c r="EXD11" s="145"/>
      <c r="EXE11" s="145"/>
      <c r="EXF11" s="145"/>
      <c r="EXG11" s="145"/>
      <c r="EXH11" s="145"/>
      <c r="EXI11" s="145"/>
      <c r="EXJ11" s="145"/>
      <c r="EXK11" s="145"/>
      <c r="EXL11" s="145"/>
      <c r="EXM11" s="145"/>
      <c r="EXN11" s="145"/>
      <c r="EXO11" s="145"/>
      <c r="EXP11" s="145"/>
      <c r="EXQ11" s="145"/>
      <c r="EXR11" s="145"/>
      <c r="EXS11" s="145"/>
      <c r="EXT11" s="145"/>
      <c r="EXU11" s="145"/>
      <c r="EXV11" s="145"/>
      <c r="EXW11" s="145"/>
      <c r="EXX11" s="145"/>
      <c r="EXY11" s="145"/>
      <c r="EXZ11" s="145"/>
      <c r="EYA11" s="145"/>
      <c r="EYB11" s="145"/>
      <c r="EYC11" s="145"/>
      <c r="EYD11" s="145"/>
      <c r="EYE11" s="145"/>
      <c r="EYF11" s="145"/>
      <c r="EYG11" s="145"/>
      <c r="EYH11" s="145"/>
      <c r="EYI11" s="145"/>
      <c r="EYJ11" s="145"/>
      <c r="EYK11" s="145"/>
      <c r="EYL11" s="145"/>
      <c r="EYM11" s="145"/>
      <c r="EYN11" s="145"/>
      <c r="EYO11" s="145"/>
      <c r="EYP11" s="145"/>
      <c r="EYQ11" s="145"/>
      <c r="EYR11" s="145"/>
      <c r="EYS11" s="145"/>
      <c r="EYT11" s="145"/>
      <c r="EYU11" s="145"/>
      <c r="EYV11" s="145"/>
      <c r="EYW11" s="145"/>
      <c r="EYX11" s="145"/>
      <c r="EYY11" s="145"/>
      <c r="EYZ11" s="145"/>
      <c r="EZA11" s="145"/>
      <c r="EZB11" s="145"/>
      <c r="EZC11" s="145"/>
      <c r="EZD11" s="145"/>
      <c r="EZE11" s="145"/>
      <c r="EZF11" s="145"/>
      <c r="EZG11" s="145"/>
      <c r="EZH11" s="145"/>
      <c r="EZI11" s="145"/>
      <c r="EZJ11" s="145"/>
      <c r="EZK11" s="145"/>
      <c r="EZL11" s="145"/>
      <c r="EZM11" s="145"/>
      <c r="EZN11" s="145"/>
      <c r="EZO11" s="145"/>
      <c r="EZP11" s="145"/>
      <c r="EZQ11" s="145"/>
      <c r="EZR11" s="145"/>
      <c r="EZS11" s="145"/>
      <c r="EZT11" s="145"/>
      <c r="EZU11" s="145"/>
      <c r="EZV11" s="145"/>
      <c r="EZW11" s="145"/>
      <c r="EZX11" s="145"/>
      <c r="EZY11" s="145"/>
      <c r="EZZ11" s="145"/>
      <c r="FAA11" s="145"/>
      <c r="FAB11" s="145"/>
      <c r="FAC11" s="145"/>
      <c r="FAD11" s="145"/>
      <c r="FAE11" s="145"/>
      <c r="FAF11" s="145"/>
      <c r="FAG11" s="145"/>
      <c r="FAH11" s="145"/>
      <c r="FAI11" s="145"/>
      <c r="FAJ11" s="145"/>
      <c r="FAK11" s="145"/>
      <c r="FAL11" s="145"/>
      <c r="FAM11" s="145"/>
      <c r="FAN11" s="145"/>
      <c r="FAO11" s="145"/>
      <c r="FAP11" s="145"/>
      <c r="FAQ11" s="145"/>
      <c r="FAR11" s="145"/>
      <c r="FAS11" s="145"/>
      <c r="FAT11" s="145"/>
      <c r="FAU11" s="145"/>
      <c r="FAV11" s="145"/>
      <c r="FAW11" s="145"/>
      <c r="FAX11" s="145"/>
      <c r="FAY11" s="145"/>
      <c r="FAZ11" s="145"/>
      <c r="FBA11" s="145"/>
      <c r="FBB11" s="145"/>
      <c r="FBC11" s="145"/>
      <c r="FBD11" s="145"/>
      <c r="FBE11" s="145"/>
      <c r="FBF11" s="145"/>
      <c r="FBG11" s="145"/>
      <c r="FBH11" s="145"/>
      <c r="FBI11" s="145"/>
      <c r="FBJ11" s="145"/>
      <c r="FBK11" s="145"/>
      <c r="FBL11" s="145"/>
      <c r="FBM11" s="145"/>
      <c r="FBN11" s="145"/>
      <c r="FBO11" s="145"/>
      <c r="FBP11" s="145"/>
      <c r="FBQ11" s="145"/>
      <c r="FBR11" s="145"/>
      <c r="FBS11" s="145"/>
      <c r="FBT11" s="145"/>
      <c r="FBU11" s="145"/>
      <c r="FBV11" s="145"/>
      <c r="FBW11" s="145"/>
      <c r="FBX11" s="145"/>
      <c r="FBY11" s="145"/>
      <c r="FBZ11" s="145"/>
      <c r="FCA11" s="145"/>
      <c r="FCB11" s="145"/>
      <c r="FCC11" s="145"/>
      <c r="FCD11" s="145"/>
      <c r="FCE11" s="145"/>
      <c r="FCF11" s="145"/>
      <c r="FCG11" s="145"/>
      <c r="FCH11" s="145"/>
      <c r="FCI11" s="145"/>
      <c r="FCJ11" s="145"/>
      <c r="FCK11" s="145"/>
      <c r="FCL11" s="145"/>
      <c r="FCM11" s="145"/>
      <c r="FCN11" s="145"/>
      <c r="FCO11" s="145"/>
      <c r="FCP11" s="145"/>
      <c r="FCQ11" s="145"/>
      <c r="FCR11" s="145"/>
      <c r="FCS11" s="145"/>
      <c r="FCT11" s="145"/>
      <c r="FCU11" s="145"/>
      <c r="FCV11" s="145"/>
      <c r="FCW11" s="145"/>
      <c r="FCX11" s="145"/>
      <c r="FCY11" s="145"/>
      <c r="FCZ11" s="145"/>
      <c r="FDA11" s="145"/>
      <c r="FDB11" s="145"/>
      <c r="FDC11" s="145"/>
      <c r="FDD11" s="145"/>
      <c r="FDE11" s="145"/>
      <c r="FDF11" s="145"/>
      <c r="FDG11" s="145"/>
      <c r="FDH11" s="145"/>
      <c r="FDI11" s="145"/>
      <c r="FDJ11" s="145"/>
      <c r="FDK11" s="145"/>
      <c r="FDL11" s="145"/>
      <c r="FDM11" s="145"/>
      <c r="FDN11" s="145"/>
      <c r="FDO11" s="145"/>
      <c r="FDP11" s="145"/>
      <c r="FDQ11" s="145"/>
      <c r="FDR11" s="145"/>
      <c r="FDS11" s="145"/>
      <c r="FDT11" s="145"/>
      <c r="FDU11" s="145"/>
      <c r="FDV11" s="145"/>
      <c r="FDW11" s="145"/>
      <c r="FDX11" s="145"/>
      <c r="FDY11" s="145"/>
      <c r="FDZ11" s="145"/>
      <c r="FEA11" s="145"/>
      <c r="FEB11" s="145"/>
      <c r="FEC11" s="145"/>
      <c r="FED11" s="145"/>
      <c r="FEE11" s="145"/>
      <c r="FEF11" s="145"/>
      <c r="FEG11" s="145"/>
      <c r="FEH11" s="145"/>
      <c r="FEI11" s="145"/>
      <c r="FEJ11" s="145"/>
      <c r="FEK11" s="145"/>
      <c r="FEL11" s="145"/>
      <c r="FEM11" s="145"/>
      <c r="FEN11" s="145"/>
      <c r="FEO11" s="145"/>
      <c r="FEP11" s="145"/>
      <c r="FEQ11" s="145"/>
      <c r="FER11" s="145"/>
      <c r="FES11" s="145"/>
      <c r="FET11" s="145"/>
      <c r="FEU11" s="145"/>
      <c r="FEV11" s="145"/>
      <c r="FEW11" s="145"/>
      <c r="FEX11" s="145"/>
      <c r="FEY11" s="145"/>
      <c r="FEZ11" s="145"/>
      <c r="FFA11" s="145"/>
      <c r="FFB11" s="145"/>
      <c r="FFC11" s="145"/>
      <c r="FFD11" s="145"/>
      <c r="FFE11" s="145"/>
      <c r="FFF11" s="145"/>
      <c r="FFG11" s="145"/>
      <c r="FFH11" s="145"/>
      <c r="FFI11" s="145"/>
      <c r="FFJ11" s="145"/>
      <c r="FFK11" s="145"/>
      <c r="FFL11" s="145"/>
      <c r="FFM11" s="145"/>
      <c r="FFN11" s="145"/>
      <c r="FFO11" s="145"/>
      <c r="FFP11" s="145"/>
      <c r="FFQ11" s="145"/>
      <c r="FFR11" s="145"/>
      <c r="FFS11" s="145"/>
      <c r="FFT11" s="145"/>
      <c r="FFU11" s="145"/>
      <c r="FFV11" s="145"/>
      <c r="FFW11" s="145"/>
      <c r="FFX11" s="145"/>
      <c r="FFY11" s="145"/>
      <c r="FFZ11" s="145"/>
      <c r="FGA11" s="145"/>
      <c r="FGB11" s="145"/>
      <c r="FGC11" s="145"/>
      <c r="FGD11" s="145"/>
      <c r="FGE11" s="145"/>
      <c r="FGF11" s="145"/>
      <c r="FGG11" s="145"/>
      <c r="FGH11" s="145"/>
      <c r="FGI11" s="145"/>
      <c r="FGJ11" s="145"/>
      <c r="FGK11" s="145"/>
      <c r="FGL11" s="145"/>
      <c r="FGM11" s="145"/>
      <c r="FGN11" s="145"/>
      <c r="FGO11" s="145"/>
      <c r="FGP11" s="145"/>
      <c r="FGQ11" s="145"/>
      <c r="FGR11" s="145"/>
      <c r="FGS11" s="145"/>
      <c r="FGT11" s="145"/>
      <c r="FGU11" s="145"/>
      <c r="FGV11" s="145"/>
      <c r="FGW11" s="145"/>
      <c r="FGX11" s="145"/>
      <c r="FGY11" s="145"/>
      <c r="FGZ11" s="145"/>
      <c r="FHA11" s="145"/>
      <c r="FHB11" s="145"/>
      <c r="FHC11" s="145"/>
      <c r="FHD11" s="145"/>
      <c r="FHE11" s="145"/>
      <c r="FHF11" s="145"/>
      <c r="FHG11" s="145"/>
      <c r="FHH11" s="145"/>
      <c r="FHI11" s="145"/>
      <c r="FHJ11" s="145"/>
      <c r="FHK11" s="145"/>
      <c r="FHL11" s="145"/>
      <c r="FHM11" s="145"/>
      <c r="FHN11" s="145"/>
      <c r="FHO11" s="145"/>
      <c r="FHP11" s="145"/>
      <c r="FHQ11" s="145"/>
      <c r="FHR11" s="145"/>
      <c r="FHS11" s="145"/>
      <c r="FHT11" s="145"/>
      <c r="FHU11" s="145"/>
      <c r="FHV11" s="145"/>
      <c r="FHW11" s="145"/>
      <c r="FHX11" s="145"/>
      <c r="FHY11" s="145"/>
      <c r="FHZ11" s="145"/>
      <c r="FIA11" s="145"/>
      <c r="FIB11" s="145"/>
      <c r="FIC11" s="145"/>
      <c r="FID11" s="145"/>
      <c r="FIE11" s="145"/>
      <c r="FIF11" s="145"/>
      <c r="FIG11" s="145"/>
      <c r="FIH11" s="145"/>
      <c r="FII11" s="145"/>
      <c r="FIJ11" s="145"/>
      <c r="FIK11" s="145"/>
      <c r="FIL11" s="145"/>
      <c r="FIM11" s="145"/>
      <c r="FIN11" s="145"/>
      <c r="FIO11" s="145"/>
      <c r="FIP11" s="145"/>
      <c r="FIQ11" s="145"/>
      <c r="FIR11" s="145"/>
      <c r="FIS11" s="145"/>
      <c r="FIT11" s="145"/>
      <c r="FIU11" s="145"/>
      <c r="FIV11" s="145"/>
      <c r="FIW11" s="145"/>
      <c r="FIX11" s="145"/>
      <c r="FIY11" s="145"/>
      <c r="FIZ11" s="145"/>
      <c r="FJA11" s="145"/>
      <c r="FJB11" s="145"/>
      <c r="FJC11" s="145"/>
      <c r="FJD11" s="145"/>
      <c r="FJE11" s="145"/>
      <c r="FJF11" s="145"/>
      <c r="FJG11" s="145"/>
      <c r="FJH11" s="145"/>
      <c r="FJI11" s="145"/>
      <c r="FJJ11" s="145"/>
      <c r="FJK11" s="145"/>
      <c r="FJL11" s="145"/>
      <c r="FJM11" s="145"/>
      <c r="FJN11" s="145"/>
      <c r="FJO11" s="145"/>
      <c r="FJP11" s="145"/>
      <c r="FJQ11" s="145"/>
      <c r="FJR11" s="145"/>
      <c r="FJS11" s="145"/>
      <c r="FJT11" s="145"/>
      <c r="FJU11" s="145"/>
      <c r="FJV11" s="145"/>
      <c r="FJW11" s="145"/>
      <c r="FJX11" s="145"/>
      <c r="FJY11" s="145"/>
      <c r="FJZ11" s="145"/>
      <c r="FKA11" s="145"/>
      <c r="FKB11" s="145"/>
      <c r="FKC11" s="145"/>
      <c r="FKD11" s="145"/>
      <c r="FKE11" s="145"/>
      <c r="FKF11" s="145"/>
      <c r="FKG11" s="145"/>
      <c r="FKH11" s="145"/>
      <c r="FKI11" s="145"/>
      <c r="FKJ11" s="145"/>
      <c r="FKK11" s="145"/>
      <c r="FKL11" s="145"/>
      <c r="FKM11" s="145"/>
      <c r="FKN11" s="145"/>
      <c r="FKO11" s="145"/>
      <c r="FKP11" s="145"/>
      <c r="FKQ11" s="145"/>
      <c r="FKR11" s="145"/>
      <c r="FKS11" s="145"/>
      <c r="FKT11" s="145"/>
      <c r="FKU11" s="145"/>
      <c r="FKV11" s="145"/>
      <c r="FKW11" s="145"/>
      <c r="FKX11" s="145"/>
      <c r="FKY11" s="145"/>
      <c r="FKZ11" s="145"/>
      <c r="FLA11" s="145"/>
      <c r="FLB11" s="145"/>
      <c r="FLC11" s="145"/>
      <c r="FLD11" s="145"/>
      <c r="FLE11" s="145"/>
      <c r="FLF11" s="145"/>
      <c r="FLG11" s="145"/>
      <c r="FLH11" s="145"/>
      <c r="FLI11" s="145"/>
      <c r="FLJ11" s="145"/>
      <c r="FLK11" s="145"/>
      <c r="FLL11" s="145"/>
      <c r="FLM11" s="145"/>
      <c r="FLN11" s="145"/>
      <c r="FLO11" s="145"/>
      <c r="FLP11" s="145"/>
      <c r="FLQ11" s="145"/>
      <c r="FLR11" s="145"/>
      <c r="FLS11" s="145"/>
      <c r="FLT11" s="145"/>
      <c r="FLU11" s="145"/>
      <c r="FLV11" s="145"/>
      <c r="FLW11" s="145"/>
      <c r="FLX11" s="145"/>
      <c r="FLY11" s="145"/>
      <c r="FLZ11" s="145"/>
      <c r="FMA11" s="145"/>
      <c r="FMB11" s="145"/>
      <c r="FMC11" s="145"/>
      <c r="FMD11" s="145"/>
      <c r="FME11" s="145"/>
      <c r="FMF11" s="145"/>
      <c r="FMG11" s="145"/>
      <c r="FMH11" s="145"/>
      <c r="FMI11" s="145"/>
      <c r="FMJ11" s="145"/>
      <c r="FMK11" s="145"/>
      <c r="FML11" s="145"/>
      <c r="FMM11" s="145"/>
      <c r="FMN11" s="145"/>
      <c r="FMO11" s="145"/>
      <c r="FMP11" s="145"/>
      <c r="FMQ11" s="145"/>
      <c r="FMR11" s="145"/>
      <c r="FMS11" s="145"/>
      <c r="FMT11" s="145"/>
      <c r="FMU11" s="145"/>
      <c r="FMV11" s="145"/>
      <c r="FMW11" s="145"/>
      <c r="FMX11" s="145"/>
      <c r="FMY11" s="145"/>
      <c r="FMZ11" s="145"/>
      <c r="FNA11" s="145"/>
      <c r="FNB11" s="145"/>
      <c r="FNC11" s="145"/>
      <c r="FND11" s="145"/>
      <c r="FNE11" s="145"/>
      <c r="FNF11" s="145"/>
      <c r="FNG11" s="145"/>
      <c r="FNH11" s="145"/>
      <c r="FNI11" s="145"/>
      <c r="FNJ11" s="145"/>
      <c r="FNK11" s="145"/>
      <c r="FNL11" s="145"/>
      <c r="FNM11" s="145"/>
      <c r="FNN11" s="145"/>
      <c r="FNO11" s="145"/>
      <c r="FNP11" s="145"/>
      <c r="FNQ11" s="145"/>
      <c r="FNR11" s="145"/>
      <c r="FNS11" s="145"/>
      <c r="FNT11" s="145"/>
      <c r="FNU11" s="145"/>
      <c r="FNV11" s="145"/>
      <c r="FNW11" s="145"/>
      <c r="FNX11" s="145"/>
      <c r="FNY11" s="145"/>
      <c r="FNZ11" s="145"/>
      <c r="FOA11" s="145"/>
      <c r="FOB11" s="145"/>
      <c r="FOC11" s="145"/>
      <c r="FOD11" s="145"/>
      <c r="FOE11" s="145"/>
      <c r="FOF11" s="145"/>
      <c r="FOG11" s="145"/>
      <c r="FOH11" s="145"/>
      <c r="FOI11" s="145"/>
      <c r="FOJ11" s="145"/>
      <c r="FOK11" s="145"/>
      <c r="FOL11" s="145"/>
      <c r="FOM11" s="145"/>
      <c r="FON11" s="145"/>
      <c r="FOO11" s="145"/>
      <c r="FOP11" s="145"/>
      <c r="FOQ11" s="145"/>
      <c r="FOR11" s="145"/>
      <c r="FOS11" s="145"/>
      <c r="FOT11" s="145"/>
      <c r="FOU11" s="145"/>
      <c r="FOV11" s="145"/>
      <c r="FOW11" s="145"/>
      <c r="FOX11" s="145"/>
      <c r="FOY11" s="145"/>
      <c r="FOZ11" s="145"/>
      <c r="FPA11" s="145"/>
      <c r="FPB11" s="145"/>
      <c r="FPC11" s="145"/>
      <c r="FPD11" s="145"/>
      <c r="FPE11" s="145"/>
      <c r="FPF11" s="145"/>
      <c r="FPG11" s="145"/>
      <c r="FPH11" s="145"/>
      <c r="FPI11" s="145"/>
      <c r="FPJ11" s="145"/>
      <c r="FPK11" s="145"/>
      <c r="FPL11" s="145"/>
      <c r="FPM11" s="145"/>
      <c r="FPN11" s="145"/>
      <c r="FPO11" s="145"/>
      <c r="FPP11" s="145"/>
      <c r="FPQ11" s="145"/>
      <c r="FPR11" s="145"/>
      <c r="FPS11" s="145"/>
      <c r="FPT11" s="145"/>
      <c r="FPU11" s="145"/>
      <c r="FPV11" s="145"/>
      <c r="FPW11" s="145"/>
      <c r="FPX11" s="145"/>
      <c r="FPY11" s="145"/>
      <c r="FPZ11" s="145"/>
      <c r="FQA11" s="145"/>
      <c r="FQB11" s="145"/>
      <c r="FQC11" s="145"/>
      <c r="FQD11" s="145"/>
      <c r="FQE11" s="145"/>
      <c r="FQF11" s="145"/>
      <c r="FQG11" s="145"/>
      <c r="FQH11" s="145"/>
      <c r="FQI11" s="145"/>
      <c r="FQJ11" s="145"/>
      <c r="FQK11" s="145"/>
      <c r="FQL11" s="145"/>
      <c r="FQM11" s="145"/>
      <c r="FQN11" s="145"/>
      <c r="FQO11" s="145"/>
      <c r="FQP11" s="145"/>
      <c r="FQQ11" s="145"/>
      <c r="FQR11" s="145"/>
      <c r="FQS11" s="145"/>
      <c r="FQT11" s="145"/>
      <c r="FQU11" s="145"/>
      <c r="FQV11" s="145"/>
      <c r="FQW11" s="145"/>
      <c r="FQX11" s="145"/>
      <c r="FQY11" s="145"/>
      <c r="FQZ11" s="145"/>
      <c r="FRA11" s="145"/>
      <c r="FRB11" s="145"/>
      <c r="FRC11" s="145"/>
      <c r="FRD11" s="145"/>
      <c r="FRE11" s="145"/>
      <c r="FRF11" s="145"/>
      <c r="FRG11" s="145"/>
      <c r="FRH11" s="145"/>
      <c r="FRI11" s="145"/>
      <c r="FRJ11" s="145"/>
      <c r="FRK11" s="145"/>
      <c r="FRL11" s="145"/>
      <c r="FRM11" s="145"/>
      <c r="FRN11" s="145"/>
      <c r="FRO11" s="145"/>
      <c r="FRP11" s="145"/>
      <c r="FRQ11" s="145"/>
      <c r="FRR11" s="145"/>
      <c r="FRS11" s="145"/>
      <c r="FRT11" s="145"/>
      <c r="FRU11" s="145"/>
      <c r="FRV11" s="145"/>
      <c r="FRW11" s="145"/>
      <c r="FRX11" s="145"/>
      <c r="FRY11" s="145"/>
      <c r="FRZ11" s="145"/>
      <c r="FSA11" s="145"/>
      <c r="FSB11" s="145"/>
      <c r="FSC11" s="145"/>
      <c r="FSD11" s="145"/>
      <c r="FSE11" s="145"/>
      <c r="FSF11" s="145"/>
      <c r="FSG11" s="145"/>
      <c r="FSH11" s="145"/>
      <c r="FSI11" s="145"/>
      <c r="FSJ11" s="145"/>
      <c r="FSK11" s="145"/>
      <c r="FSL11" s="145"/>
      <c r="FSM11" s="145"/>
      <c r="FSN11" s="145"/>
      <c r="FSO11" s="145"/>
      <c r="FSP11" s="145"/>
      <c r="FSQ11" s="145"/>
      <c r="FSR11" s="145"/>
      <c r="FSS11" s="145"/>
      <c r="FST11" s="145"/>
      <c r="FSU11" s="145"/>
      <c r="FSV11" s="145"/>
      <c r="FSW11" s="145"/>
      <c r="FSX11" s="145"/>
      <c r="FSY11" s="145"/>
      <c r="FSZ11" s="145"/>
      <c r="FTA11" s="145"/>
      <c r="FTB11" s="145"/>
      <c r="FTC11" s="145"/>
      <c r="FTD11" s="145"/>
      <c r="FTE11" s="145"/>
      <c r="FTF11" s="145"/>
      <c r="FTG11" s="145"/>
      <c r="FTH11" s="145"/>
      <c r="FTI11" s="145"/>
      <c r="FTJ11" s="145"/>
      <c r="FTK11" s="145"/>
      <c r="FTL11" s="145"/>
      <c r="FTM11" s="145"/>
      <c r="FTN11" s="145"/>
      <c r="FTO11" s="145"/>
      <c r="FTP11" s="145"/>
      <c r="FTQ11" s="145"/>
      <c r="FTR11" s="145"/>
      <c r="FTS11" s="145"/>
      <c r="FTT11" s="145"/>
      <c r="FTU11" s="145"/>
      <c r="FTV11" s="145"/>
      <c r="FTW11" s="145"/>
      <c r="FTX11" s="145"/>
      <c r="FTY11" s="145"/>
      <c r="FTZ11" s="145"/>
      <c r="FUA11" s="145"/>
      <c r="FUB11" s="145"/>
      <c r="FUC11" s="145"/>
      <c r="FUD11" s="145"/>
      <c r="FUE11" s="145"/>
      <c r="FUF11" s="145"/>
      <c r="FUG11" s="145"/>
      <c r="FUH11" s="145"/>
      <c r="FUI11" s="145"/>
      <c r="FUJ11" s="145"/>
      <c r="FUK11" s="145"/>
      <c r="FUL11" s="145"/>
      <c r="FUM11" s="145"/>
      <c r="FUN11" s="145"/>
      <c r="FUO11" s="145"/>
      <c r="FUP11" s="145"/>
      <c r="FUQ11" s="145"/>
      <c r="FUR11" s="145"/>
      <c r="FUS11" s="145"/>
      <c r="FUT11" s="145"/>
      <c r="FUU11" s="145"/>
      <c r="FUV11" s="145"/>
      <c r="FUW11" s="145"/>
      <c r="FUX11" s="145"/>
      <c r="FUY11" s="145"/>
      <c r="FUZ11" s="145"/>
      <c r="FVA11" s="145"/>
      <c r="FVB11" s="145"/>
      <c r="FVC11" s="145"/>
      <c r="FVD11" s="145"/>
      <c r="FVE11" s="145"/>
      <c r="FVF11" s="145"/>
      <c r="FVG11" s="145"/>
      <c r="FVH11" s="145"/>
      <c r="FVI11" s="145"/>
      <c r="FVJ11" s="145"/>
      <c r="FVK11" s="145"/>
      <c r="FVL11" s="145"/>
      <c r="FVM11" s="145"/>
      <c r="FVN11" s="145"/>
      <c r="FVO11" s="145"/>
      <c r="FVP11" s="145"/>
      <c r="FVQ11" s="145"/>
      <c r="FVR11" s="145"/>
      <c r="FVS11" s="145"/>
      <c r="FVT11" s="145"/>
      <c r="FVU11" s="145"/>
      <c r="FVV11" s="145"/>
      <c r="FVW11" s="145"/>
      <c r="FVX11" s="145"/>
      <c r="FVY11" s="145"/>
      <c r="FVZ11" s="145"/>
      <c r="FWA11" s="145"/>
      <c r="FWB11" s="145"/>
      <c r="FWC11" s="145"/>
      <c r="FWD11" s="145"/>
      <c r="FWE11" s="145"/>
      <c r="FWF11" s="145"/>
      <c r="FWG11" s="145"/>
      <c r="FWH11" s="145"/>
      <c r="FWI11" s="145"/>
      <c r="FWJ11" s="145"/>
      <c r="FWK11" s="145"/>
      <c r="FWL11" s="145"/>
      <c r="FWM11" s="145"/>
      <c r="FWN11" s="145"/>
      <c r="FWO11" s="145"/>
      <c r="FWP11" s="145"/>
      <c r="FWQ11" s="145"/>
      <c r="FWR11" s="145"/>
      <c r="FWS11" s="145"/>
      <c r="FWT11" s="145"/>
      <c r="FWU11" s="145"/>
      <c r="FWV11" s="145"/>
      <c r="FWW11" s="145"/>
      <c r="FWX11" s="145"/>
      <c r="FWY11" s="145"/>
      <c r="FWZ11" s="145"/>
      <c r="FXA11" s="145"/>
      <c r="FXB11" s="145"/>
      <c r="FXC11" s="145"/>
      <c r="FXD11" s="145"/>
      <c r="FXE11" s="145"/>
      <c r="FXF11" s="145"/>
      <c r="FXG11" s="145"/>
      <c r="FXH11" s="145"/>
      <c r="FXI11" s="145"/>
      <c r="FXJ11" s="145"/>
      <c r="FXK11" s="145"/>
      <c r="FXL11" s="145"/>
      <c r="FXM11" s="145"/>
      <c r="FXN11" s="145"/>
      <c r="FXO11" s="145"/>
      <c r="FXP11" s="145"/>
      <c r="FXQ11" s="145"/>
      <c r="FXR11" s="145"/>
      <c r="FXS11" s="145"/>
      <c r="FXT11" s="145"/>
      <c r="FXU11" s="145"/>
      <c r="FXV11" s="145"/>
      <c r="FXW11" s="145"/>
      <c r="FXX11" s="145"/>
      <c r="FXY11" s="145"/>
      <c r="FXZ11" s="145"/>
      <c r="FYA11" s="145"/>
      <c r="FYB11" s="145"/>
      <c r="FYC11" s="145"/>
      <c r="FYD11" s="145"/>
      <c r="FYE11" s="145"/>
      <c r="FYF11" s="145"/>
      <c r="FYG11" s="145"/>
      <c r="FYH11" s="145"/>
      <c r="FYI11" s="145"/>
      <c r="FYJ11" s="145"/>
      <c r="FYK11" s="145"/>
      <c r="FYL11" s="145"/>
      <c r="FYM11" s="145"/>
      <c r="FYN11" s="145"/>
      <c r="FYO11" s="145"/>
      <c r="FYP11" s="145"/>
      <c r="FYQ11" s="145"/>
      <c r="FYR11" s="145"/>
      <c r="FYS11" s="145"/>
      <c r="FYT11" s="145"/>
      <c r="FYU11" s="145"/>
      <c r="FYV11" s="145"/>
      <c r="FYW11" s="145"/>
      <c r="FYX11" s="145"/>
      <c r="FYY11" s="145"/>
      <c r="FYZ11" s="145"/>
      <c r="FZA11" s="145"/>
      <c r="FZB11" s="145"/>
      <c r="FZC11" s="145"/>
      <c r="FZD11" s="145"/>
      <c r="FZE11" s="145"/>
      <c r="FZF11" s="145"/>
      <c r="FZG11" s="145"/>
      <c r="FZH11" s="145"/>
      <c r="FZI11" s="145"/>
      <c r="FZJ11" s="145"/>
      <c r="FZK11" s="145"/>
      <c r="FZL11" s="145"/>
      <c r="FZM11" s="145"/>
      <c r="FZN11" s="145"/>
      <c r="FZO11" s="145"/>
      <c r="FZP11" s="145"/>
      <c r="FZQ11" s="145"/>
      <c r="FZR11" s="145"/>
      <c r="FZS11" s="145"/>
      <c r="FZT11" s="145"/>
      <c r="FZU11" s="145"/>
      <c r="FZV11" s="145"/>
      <c r="FZW11" s="145"/>
      <c r="FZX11" s="145"/>
      <c r="FZY11" s="145"/>
      <c r="FZZ11" s="145"/>
      <c r="GAA11" s="145"/>
      <c r="GAB11" s="145"/>
      <c r="GAC11" s="145"/>
      <c r="GAD11" s="145"/>
      <c r="GAE11" s="145"/>
      <c r="GAF11" s="145"/>
      <c r="GAG11" s="145"/>
      <c r="GAH11" s="145"/>
      <c r="GAI11" s="145"/>
      <c r="GAJ11" s="145"/>
      <c r="GAK11" s="145"/>
      <c r="GAL11" s="145"/>
      <c r="GAM11" s="145"/>
      <c r="GAN11" s="145"/>
      <c r="GAO11" s="145"/>
      <c r="GAP11" s="145"/>
      <c r="GAQ11" s="145"/>
      <c r="GAR11" s="145"/>
      <c r="GAS11" s="145"/>
      <c r="GAT11" s="145"/>
      <c r="GAU11" s="145"/>
      <c r="GAV11" s="145"/>
      <c r="GAW11" s="145"/>
      <c r="GAX11" s="145"/>
      <c r="GAY11" s="145"/>
      <c r="GAZ11" s="145"/>
      <c r="GBA11" s="145"/>
      <c r="GBB11" s="145"/>
      <c r="GBC11" s="145"/>
      <c r="GBD11" s="145"/>
      <c r="GBE11" s="145"/>
      <c r="GBF11" s="145"/>
      <c r="GBG11" s="145"/>
      <c r="GBH11" s="145"/>
      <c r="GBI11" s="145"/>
      <c r="GBJ11" s="145"/>
      <c r="GBK11" s="145"/>
      <c r="GBL11" s="145"/>
      <c r="GBM11" s="145"/>
      <c r="GBN11" s="145"/>
      <c r="GBO11" s="145"/>
      <c r="GBP11" s="145"/>
      <c r="GBQ11" s="145"/>
      <c r="GBR11" s="145"/>
      <c r="GBS11" s="145"/>
      <c r="GBT11" s="145"/>
      <c r="GBU11" s="145"/>
      <c r="GBV11" s="145"/>
      <c r="GBW11" s="145"/>
      <c r="GBX11" s="145"/>
      <c r="GBY11" s="145"/>
      <c r="GBZ11" s="145"/>
      <c r="GCA11" s="145"/>
      <c r="GCB11" s="145"/>
      <c r="GCC11" s="145"/>
      <c r="GCD11" s="145"/>
      <c r="GCE11" s="145"/>
      <c r="GCF11" s="145"/>
      <c r="GCG11" s="145"/>
      <c r="GCH11" s="145"/>
      <c r="GCI11" s="145"/>
      <c r="GCJ11" s="145"/>
      <c r="GCK11" s="145"/>
      <c r="GCL11" s="145"/>
      <c r="GCM11" s="145"/>
      <c r="GCN11" s="145"/>
      <c r="GCO11" s="145"/>
      <c r="GCP11" s="145"/>
      <c r="GCQ11" s="145"/>
      <c r="GCR11" s="145"/>
      <c r="GCS11" s="145"/>
      <c r="GCT11" s="145"/>
      <c r="GCU11" s="145"/>
      <c r="GCV11" s="145"/>
      <c r="GCW11" s="145"/>
      <c r="GCX11" s="145"/>
      <c r="GCY11" s="145"/>
      <c r="GCZ11" s="145"/>
      <c r="GDA11" s="145"/>
      <c r="GDB11" s="145"/>
      <c r="GDC11" s="145"/>
      <c r="GDD11" s="145"/>
      <c r="GDE11" s="145"/>
      <c r="GDF11" s="145"/>
      <c r="GDG11" s="145"/>
      <c r="GDH11" s="145"/>
      <c r="GDI11" s="145"/>
      <c r="GDJ11" s="145"/>
      <c r="GDK11" s="145"/>
      <c r="GDL11" s="145"/>
      <c r="GDM11" s="145"/>
      <c r="GDN11" s="145"/>
      <c r="GDO11" s="145"/>
      <c r="GDP11" s="145"/>
      <c r="GDQ11" s="145"/>
      <c r="GDR11" s="145"/>
      <c r="GDS11" s="145"/>
      <c r="GDT11" s="145"/>
      <c r="GDU11" s="145"/>
      <c r="GDV11" s="145"/>
      <c r="GDW11" s="145"/>
      <c r="GDX11" s="145"/>
      <c r="GDY11" s="145"/>
      <c r="GDZ11" s="145"/>
      <c r="GEA11" s="145"/>
      <c r="GEB11" s="145"/>
      <c r="GEC11" s="145"/>
      <c r="GED11" s="145"/>
      <c r="GEE11" s="145"/>
      <c r="GEF11" s="145"/>
      <c r="GEG11" s="145"/>
      <c r="GEH11" s="145"/>
      <c r="GEI11" s="145"/>
      <c r="GEJ11" s="145"/>
      <c r="GEK11" s="145"/>
      <c r="GEL11" s="145"/>
      <c r="GEM11" s="145"/>
      <c r="GEN11" s="145"/>
      <c r="GEO11" s="145"/>
      <c r="GEP11" s="145"/>
      <c r="GEQ11" s="145"/>
      <c r="GER11" s="145"/>
      <c r="GES11" s="145"/>
      <c r="GET11" s="145"/>
      <c r="GEU11" s="145"/>
      <c r="GEV11" s="145"/>
      <c r="GEW11" s="145"/>
      <c r="GEX11" s="145"/>
      <c r="GEY11" s="145"/>
      <c r="GEZ11" s="145"/>
      <c r="GFA11" s="145"/>
      <c r="GFB11" s="145"/>
      <c r="GFC11" s="145"/>
      <c r="GFD11" s="145"/>
      <c r="GFE11" s="145"/>
      <c r="GFF11" s="145"/>
      <c r="GFG11" s="145"/>
      <c r="GFH11" s="145"/>
      <c r="GFI11" s="145"/>
      <c r="GFJ11" s="145"/>
      <c r="GFK11" s="145"/>
      <c r="GFL11" s="145"/>
      <c r="GFM11" s="145"/>
      <c r="GFN11" s="145"/>
      <c r="GFO11" s="145"/>
      <c r="GFP11" s="145"/>
      <c r="GFQ11" s="145"/>
      <c r="GFR11" s="145"/>
      <c r="GFS11" s="145"/>
      <c r="GFT11" s="145"/>
      <c r="GFU11" s="145"/>
      <c r="GFV11" s="145"/>
      <c r="GFW11" s="145"/>
      <c r="GFX11" s="145"/>
      <c r="GFY11" s="145"/>
      <c r="GFZ11" s="145"/>
      <c r="GGA11" s="145"/>
      <c r="GGB11" s="145"/>
      <c r="GGC11" s="145"/>
      <c r="GGD11" s="145"/>
      <c r="GGE11" s="145"/>
      <c r="GGF11" s="145"/>
      <c r="GGG11" s="145"/>
      <c r="GGH11" s="145"/>
      <c r="GGI11" s="145"/>
      <c r="GGJ11" s="145"/>
      <c r="GGK11" s="145"/>
      <c r="GGL11" s="145"/>
      <c r="GGM11" s="145"/>
      <c r="GGN11" s="145"/>
      <c r="GGO11" s="145"/>
      <c r="GGP11" s="145"/>
      <c r="GGQ11" s="145"/>
      <c r="GGR11" s="145"/>
      <c r="GGS11" s="145"/>
      <c r="GGT11" s="145"/>
      <c r="GGU11" s="145"/>
      <c r="GGV11" s="145"/>
      <c r="GGW11" s="145"/>
      <c r="GGX11" s="145"/>
      <c r="GGY11" s="145"/>
      <c r="GGZ11" s="145"/>
      <c r="GHA11" s="145"/>
      <c r="GHB11" s="145"/>
      <c r="GHC11" s="145"/>
      <c r="GHD11" s="145"/>
      <c r="GHE11" s="145"/>
      <c r="GHF11" s="145"/>
      <c r="GHG11" s="145"/>
      <c r="GHH11" s="145"/>
      <c r="GHI11" s="145"/>
      <c r="GHJ11" s="145"/>
      <c r="GHK11" s="145"/>
      <c r="GHL11" s="145"/>
      <c r="GHM11" s="145"/>
      <c r="GHN11" s="145"/>
      <c r="GHO11" s="145"/>
      <c r="GHP11" s="145"/>
      <c r="GHQ11" s="145"/>
      <c r="GHR11" s="145"/>
      <c r="GHS11" s="145"/>
      <c r="GHT11" s="145"/>
      <c r="GHU11" s="145"/>
      <c r="GHV11" s="145"/>
      <c r="GHW11" s="145"/>
      <c r="GHX11" s="145"/>
      <c r="GHY11" s="145"/>
      <c r="GHZ11" s="145"/>
      <c r="GIA11" s="145"/>
      <c r="GIB11" s="145"/>
      <c r="GIC11" s="145"/>
      <c r="GID11" s="145"/>
      <c r="GIE11" s="145"/>
      <c r="GIF11" s="145"/>
      <c r="GIG11" s="145"/>
      <c r="GIH11" s="145"/>
      <c r="GII11" s="145"/>
      <c r="GIJ11" s="145"/>
      <c r="GIK11" s="145"/>
      <c r="GIL11" s="145"/>
      <c r="GIM11" s="145"/>
      <c r="GIN11" s="145"/>
      <c r="GIO11" s="145"/>
      <c r="GIP11" s="145"/>
      <c r="GIQ11" s="145"/>
      <c r="GIR11" s="145"/>
      <c r="GIS11" s="145"/>
      <c r="GIT11" s="145"/>
      <c r="GIU11" s="145"/>
      <c r="GIV11" s="145"/>
      <c r="GIW11" s="145"/>
      <c r="GIX11" s="145"/>
      <c r="GIY11" s="145"/>
      <c r="GIZ11" s="145"/>
      <c r="GJA11" s="145"/>
      <c r="GJB11" s="145"/>
      <c r="GJC11" s="145"/>
      <c r="GJD11" s="145"/>
      <c r="GJE11" s="145"/>
      <c r="GJF11" s="145"/>
      <c r="GJG11" s="145"/>
      <c r="GJH11" s="145"/>
      <c r="GJI11" s="145"/>
      <c r="GJJ11" s="145"/>
      <c r="GJK11" s="145"/>
      <c r="GJL11" s="145"/>
      <c r="GJM11" s="145"/>
      <c r="GJN11" s="145"/>
      <c r="GJO11" s="145"/>
      <c r="GJP11" s="145"/>
      <c r="GJQ11" s="145"/>
      <c r="GJR11" s="145"/>
      <c r="GJS11" s="145"/>
      <c r="GJT11" s="145"/>
      <c r="GJU11" s="145"/>
      <c r="GJV11" s="145"/>
      <c r="GJW11" s="145"/>
      <c r="GJX11" s="145"/>
      <c r="GJY11" s="145"/>
      <c r="GJZ11" s="145"/>
      <c r="GKA11" s="145"/>
      <c r="GKB11" s="145"/>
      <c r="GKC11" s="145"/>
      <c r="GKD11" s="145"/>
      <c r="GKE11" s="145"/>
      <c r="GKF11" s="145"/>
      <c r="GKG11" s="145"/>
      <c r="GKH11" s="145"/>
      <c r="GKI11" s="145"/>
      <c r="GKJ11" s="145"/>
      <c r="GKK11" s="145"/>
      <c r="GKL11" s="145"/>
      <c r="GKM11" s="145"/>
      <c r="GKN11" s="145"/>
      <c r="GKO11" s="145"/>
      <c r="GKP11" s="145"/>
      <c r="GKQ11" s="145"/>
      <c r="GKR11" s="145"/>
      <c r="GKS11" s="145"/>
      <c r="GKT11" s="145"/>
      <c r="GKU11" s="145"/>
      <c r="GKV11" s="145"/>
      <c r="GKW11" s="145"/>
      <c r="GKX11" s="145"/>
      <c r="GKY11" s="145"/>
      <c r="GKZ11" s="145"/>
      <c r="GLA11" s="145"/>
      <c r="GLB11" s="145"/>
      <c r="GLC11" s="145"/>
      <c r="GLD11" s="145"/>
      <c r="GLE11" s="145"/>
      <c r="GLF11" s="145"/>
      <c r="GLG11" s="145"/>
      <c r="GLH11" s="145"/>
      <c r="GLI11" s="145"/>
      <c r="GLJ11" s="145"/>
      <c r="GLK11" s="145"/>
      <c r="GLL11" s="145"/>
      <c r="GLM11" s="145"/>
      <c r="GLN11" s="145"/>
      <c r="GLO11" s="145"/>
      <c r="GLP11" s="145"/>
      <c r="GLQ11" s="145"/>
      <c r="GLR11" s="145"/>
      <c r="GLS11" s="145"/>
      <c r="GLT11" s="145"/>
      <c r="GLU11" s="145"/>
      <c r="GLV11" s="145"/>
      <c r="GLW11" s="145"/>
      <c r="GLX11" s="145"/>
      <c r="GLY11" s="145"/>
      <c r="GLZ11" s="145"/>
      <c r="GMA11" s="145"/>
      <c r="GMB11" s="145"/>
      <c r="GMC11" s="145"/>
      <c r="GMD11" s="145"/>
      <c r="GME11" s="145"/>
      <c r="GMF11" s="145"/>
      <c r="GMG11" s="145"/>
      <c r="GMH11" s="145"/>
      <c r="GMI11" s="145"/>
      <c r="GMJ11" s="145"/>
      <c r="GMK11" s="145"/>
      <c r="GML11" s="145"/>
      <c r="GMM11" s="145"/>
      <c r="GMN11" s="145"/>
      <c r="GMO11" s="145"/>
      <c r="GMP11" s="145"/>
      <c r="GMQ11" s="145"/>
      <c r="GMR11" s="145"/>
      <c r="GMS11" s="145"/>
      <c r="GMT11" s="145"/>
      <c r="GMU11" s="145"/>
      <c r="GMV11" s="145"/>
      <c r="GMW11" s="145"/>
      <c r="GMX11" s="145"/>
      <c r="GMY11" s="145"/>
      <c r="GMZ11" s="145"/>
      <c r="GNA11" s="145"/>
      <c r="GNB11" s="145"/>
      <c r="GNC11" s="145"/>
      <c r="GND11" s="145"/>
      <c r="GNE11" s="145"/>
      <c r="GNF11" s="145"/>
      <c r="GNG11" s="145"/>
      <c r="GNH11" s="145"/>
      <c r="GNI11" s="145"/>
      <c r="GNJ11" s="145"/>
      <c r="GNK11" s="145"/>
      <c r="GNL11" s="145"/>
      <c r="GNM11" s="145"/>
      <c r="GNN11" s="145"/>
      <c r="GNO11" s="145"/>
      <c r="GNP11" s="145"/>
      <c r="GNQ11" s="145"/>
      <c r="GNR11" s="145"/>
      <c r="GNS11" s="145"/>
      <c r="GNT11" s="145"/>
      <c r="GNU11" s="145"/>
      <c r="GNV11" s="145"/>
      <c r="GNW11" s="145"/>
      <c r="GNX11" s="145"/>
      <c r="GNY11" s="145"/>
      <c r="GNZ11" s="145"/>
      <c r="GOA11" s="145"/>
      <c r="GOB11" s="145"/>
      <c r="GOC11" s="145"/>
      <c r="GOD11" s="145"/>
      <c r="GOE11" s="145"/>
      <c r="GOF11" s="145"/>
      <c r="GOG11" s="145"/>
      <c r="GOH11" s="145"/>
      <c r="GOI11" s="145"/>
      <c r="GOJ11" s="145"/>
      <c r="GOK11" s="145"/>
      <c r="GOL11" s="145"/>
      <c r="GOM11" s="145"/>
      <c r="GON11" s="145"/>
      <c r="GOO11" s="145"/>
      <c r="GOP11" s="145"/>
      <c r="GOQ11" s="145"/>
      <c r="GOR11" s="145"/>
      <c r="GOS11" s="145"/>
      <c r="GOT11" s="145"/>
      <c r="GOU11" s="145"/>
      <c r="GOV11" s="145"/>
      <c r="GOW11" s="145"/>
      <c r="GOX11" s="145"/>
      <c r="GOY11" s="145"/>
      <c r="GOZ11" s="145"/>
      <c r="GPA11" s="145"/>
      <c r="GPB11" s="145"/>
      <c r="GPC11" s="145"/>
      <c r="GPD11" s="145"/>
      <c r="GPE11" s="145"/>
      <c r="GPF11" s="145"/>
      <c r="GPG11" s="145"/>
      <c r="GPH11" s="145"/>
      <c r="GPI11" s="145"/>
      <c r="GPJ11" s="145"/>
      <c r="GPK11" s="145"/>
      <c r="GPL11" s="145"/>
      <c r="GPM11" s="145"/>
      <c r="GPN11" s="145"/>
      <c r="GPO11" s="145"/>
      <c r="GPP11" s="145"/>
      <c r="GPQ11" s="145"/>
      <c r="GPR11" s="145"/>
      <c r="GPS11" s="145"/>
      <c r="GPT11" s="145"/>
      <c r="GPU11" s="145"/>
      <c r="GPV11" s="145"/>
      <c r="GPW11" s="145"/>
      <c r="GPX11" s="145"/>
      <c r="GPY11" s="145"/>
      <c r="GPZ11" s="145"/>
      <c r="GQA11" s="145"/>
      <c r="GQB11" s="145"/>
      <c r="GQC11" s="145"/>
      <c r="GQD11" s="145"/>
      <c r="GQE11" s="145"/>
      <c r="GQF11" s="145"/>
      <c r="GQG11" s="145"/>
      <c r="GQH11" s="145"/>
      <c r="GQI11" s="145"/>
      <c r="GQJ11" s="145"/>
      <c r="GQK11" s="145"/>
      <c r="GQL11" s="145"/>
      <c r="GQM11" s="145"/>
      <c r="GQN11" s="145"/>
      <c r="GQO11" s="145"/>
      <c r="GQP11" s="145"/>
      <c r="GQQ11" s="145"/>
      <c r="GQR11" s="145"/>
      <c r="GQS11" s="145"/>
      <c r="GQT11" s="145"/>
      <c r="GQU11" s="145"/>
      <c r="GQV11" s="145"/>
      <c r="GQW11" s="145"/>
      <c r="GQX11" s="145"/>
      <c r="GQY11" s="145"/>
      <c r="GQZ11" s="145"/>
      <c r="GRA11" s="145"/>
      <c r="GRB11" s="145"/>
      <c r="GRC11" s="145"/>
      <c r="GRD11" s="145"/>
      <c r="GRE11" s="145"/>
      <c r="GRF11" s="145"/>
      <c r="GRG11" s="145"/>
      <c r="GRH11" s="145"/>
      <c r="GRI11" s="145"/>
      <c r="GRJ11" s="145"/>
      <c r="GRK11" s="145"/>
      <c r="GRL11" s="145"/>
      <c r="GRM11" s="145"/>
      <c r="GRN11" s="145"/>
      <c r="GRO11" s="145"/>
      <c r="GRP11" s="145"/>
      <c r="GRQ11" s="145"/>
      <c r="GRR11" s="145"/>
      <c r="GRS11" s="145"/>
      <c r="GRT11" s="145"/>
      <c r="GRU11" s="145"/>
      <c r="GRV11" s="145"/>
      <c r="GRW11" s="145"/>
      <c r="GRX11" s="145"/>
      <c r="GRY11" s="145"/>
      <c r="GRZ11" s="145"/>
      <c r="GSA11" s="145"/>
      <c r="GSB11" s="145"/>
      <c r="GSC11" s="145"/>
      <c r="GSD11" s="145"/>
      <c r="GSE11" s="145"/>
      <c r="GSF11" s="145"/>
      <c r="GSG11" s="145"/>
      <c r="GSH11" s="145"/>
      <c r="GSI11" s="145"/>
      <c r="GSJ11" s="145"/>
      <c r="GSK11" s="145"/>
      <c r="GSL11" s="145"/>
      <c r="GSM11" s="145"/>
      <c r="GSN11" s="145"/>
      <c r="GSO11" s="145"/>
      <c r="GSP11" s="145"/>
      <c r="GSQ11" s="145"/>
      <c r="GSR11" s="145"/>
      <c r="GSS11" s="145"/>
      <c r="GST11" s="145"/>
      <c r="GSU11" s="145"/>
      <c r="GSV11" s="145"/>
      <c r="GSW11" s="145"/>
      <c r="GSX11" s="145"/>
      <c r="GSY11" s="145"/>
      <c r="GSZ11" s="145"/>
      <c r="GTA11" s="145"/>
      <c r="GTB11" s="145"/>
      <c r="GTC11" s="145"/>
      <c r="GTD11" s="145"/>
      <c r="GTE11" s="145"/>
      <c r="GTF11" s="145"/>
      <c r="GTG11" s="145"/>
      <c r="GTH11" s="145"/>
      <c r="GTI11" s="145"/>
      <c r="GTJ11" s="145"/>
      <c r="GTK11" s="145"/>
      <c r="GTL11" s="145"/>
      <c r="GTM11" s="145"/>
      <c r="GTN11" s="145"/>
      <c r="GTO11" s="145"/>
      <c r="GTP11" s="145"/>
      <c r="GTQ11" s="145"/>
      <c r="GTR11" s="145"/>
      <c r="GTS11" s="145"/>
      <c r="GTT11" s="145"/>
      <c r="GTU11" s="145"/>
      <c r="GTV11" s="145"/>
      <c r="GTW11" s="145"/>
      <c r="GTX11" s="145"/>
      <c r="GTY11" s="145"/>
      <c r="GTZ11" s="145"/>
      <c r="GUA11" s="145"/>
      <c r="GUB11" s="145"/>
      <c r="GUC11" s="145"/>
      <c r="GUD11" s="145"/>
      <c r="GUE11" s="145"/>
      <c r="GUF11" s="145"/>
      <c r="GUG11" s="145"/>
      <c r="GUH11" s="145"/>
      <c r="GUI11" s="145"/>
      <c r="GUJ11" s="145"/>
      <c r="GUK11" s="145"/>
      <c r="GUL11" s="145"/>
      <c r="GUM11" s="145"/>
      <c r="GUN11" s="145"/>
      <c r="GUO11" s="145"/>
      <c r="GUP11" s="145"/>
      <c r="GUQ11" s="145"/>
      <c r="GUR11" s="145"/>
      <c r="GUS11" s="145"/>
      <c r="GUT11" s="145"/>
      <c r="GUU11" s="145"/>
      <c r="GUV11" s="145"/>
      <c r="GUW11" s="145"/>
      <c r="GUX11" s="145"/>
      <c r="GUY11" s="145"/>
      <c r="GUZ11" s="145"/>
      <c r="GVA11" s="145"/>
      <c r="GVB11" s="145"/>
      <c r="GVC11" s="145"/>
      <c r="GVD11" s="145"/>
      <c r="GVE11" s="145"/>
      <c r="GVF11" s="145"/>
      <c r="GVG11" s="145"/>
      <c r="GVH11" s="145"/>
      <c r="GVI11" s="145"/>
      <c r="GVJ11" s="145"/>
      <c r="GVK11" s="145"/>
      <c r="GVL11" s="145"/>
      <c r="GVM11" s="145"/>
      <c r="GVN11" s="145"/>
      <c r="GVO11" s="145"/>
      <c r="GVP11" s="145"/>
      <c r="GVQ11" s="145"/>
      <c r="GVR11" s="145"/>
      <c r="GVS11" s="145"/>
      <c r="GVT11" s="145"/>
      <c r="GVU11" s="145"/>
      <c r="GVV11" s="145"/>
      <c r="GVW11" s="145"/>
      <c r="GVX11" s="145"/>
      <c r="GVY11" s="145"/>
      <c r="GVZ11" s="145"/>
      <c r="GWA11" s="145"/>
      <c r="GWB11" s="145"/>
      <c r="GWC11" s="145"/>
      <c r="GWD11" s="145"/>
      <c r="GWE11" s="145"/>
      <c r="GWF11" s="145"/>
      <c r="GWG11" s="145"/>
      <c r="GWH11" s="145"/>
      <c r="GWI11" s="145"/>
      <c r="GWJ11" s="145"/>
      <c r="GWK11" s="145"/>
      <c r="GWL11" s="145"/>
      <c r="GWM11" s="145"/>
      <c r="GWN11" s="145"/>
      <c r="GWO11" s="145"/>
      <c r="GWP11" s="145"/>
      <c r="GWQ11" s="145"/>
      <c r="GWR11" s="145"/>
      <c r="GWS11" s="145"/>
      <c r="GWT11" s="145"/>
      <c r="GWU11" s="145"/>
      <c r="GWV11" s="145"/>
      <c r="GWW11" s="145"/>
      <c r="GWX11" s="145"/>
      <c r="GWY11" s="145"/>
      <c r="GWZ11" s="145"/>
      <c r="GXA11" s="145"/>
      <c r="GXB11" s="145"/>
      <c r="GXC11" s="145"/>
      <c r="GXD11" s="145"/>
      <c r="GXE11" s="145"/>
      <c r="GXF11" s="145"/>
      <c r="GXG11" s="145"/>
      <c r="GXH11" s="145"/>
      <c r="GXI11" s="145"/>
      <c r="GXJ11" s="145"/>
      <c r="GXK11" s="145"/>
      <c r="GXL11" s="145"/>
      <c r="GXM11" s="145"/>
      <c r="GXN11" s="145"/>
      <c r="GXO11" s="145"/>
      <c r="GXP11" s="145"/>
      <c r="GXQ11" s="145"/>
      <c r="GXR11" s="145"/>
      <c r="GXS11" s="145"/>
      <c r="GXT11" s="145"/>
      <c r="GXU11" s="145"/>
      <c r="GXV11" s="145"/>
      <c r="GXW11" s="145"/>
      <c r="GXX11" s="145"/>
      <c r="GXY11" s="145"/>
      <c r="GXZ11" s="145"/>
      <c r="GYA11" s="145"/>
      <c r="GYB11" s="145"/>
      <c r="GYC11" s="145"/>
      <c r="GYD11" s="145"/>
      <c r="GYE11" s="145"/>
      <c r="GYF11" s="145"/>
      <c r="GYG11" s="145"/>
      <c r="GYH11" s="145"/>
      <c r="GYI11" s="145"/>
      <c r="GYJ11" s="145"/>
      <c r="GYK11" s="145"/>
      <c r="GYL11" s="145"/>
      <c r="GYM11" s="145"/>
      <c r="GYN11" s="145"/>
      <c r="GYO11" s="145"/>
      <c r="GYP11" s="145"/>
      <c r="GYQ11" s="145"/>
      <c r="GYR11" s="145"/>
      <c r="GYS11" s="145"/>
      <c r="GYT11" s="145"/>
      <c r="GYU11" s="145"/>
      <c r="GYV11" s="145"/>
      <c r="GYW11" s="145"/>
      <c r="GYX11" s="145"/>
      <c r="GYY11" s="145"/>
      <c r="GYZ11" s="145"/>
      <c r="GZA11" s="145"/>
      <c r="GZB11" s="145"/>
      <c r="GZC11" s="145"/>
      <c r="GZD11" s="145"/>
      <c r="GZE11" s="145"/>
      <c r="GZF11" s="145"/>
      <c r="GZG11" s="145"/>
      <c r="GZH11" s="145"/>
      <c r="GZI11" s="145"/>
      <c r="GZJ11" s="145"/>
      <c r="GZK11" s="145"/>
      <c r="GZL11" s="145"/>
      <c r="GZM11" s="145"/>
      <c r="GZN11" s="145"/>
      <c r="GZO11" s="145"/>
      <c r="GZP11" s="145"/>
      <c r="GZQ11" s="145"/>
      <c r="GZR11" s="145"/>
      <c r="GZS11" s="145"/>
      <c r="GZT11" s="145"/>
      <c r="GZU11" s="145"/>
      <c r="GZV11" s="145"/>
      <c r="GZW11" s="145"/>
      <c r="GZX11" s="145"/>
      <c r="GZY11" s="145"/>
      <c r="GZZ11" s="145"/>
      <c r="HAA11" s="145"/>
      <c r="HAB11" s="145"/>
      <c r="HAC11" s="145"/>
      <c r="HAD11" s="145"/>
      <c r="HAE11" s="145"/>
      <c r="HAF11" s="145"/>
      <c r="HAG11" s="145"/>
      <c r="HAH11" s="145"/>
      <c r="HAI11" s="145"/>
      <c r="HAJ11" s="145"/>
      <c r="HAK11" s="145"/>
      <c r="HAL11" s="145"/>
      <c r="HAM11" s="145"/>
      <c r="HAN11" s="145"/>
      <c r="HAO11" s="145"/>
      <c r="HAP11" s="145"/>
      <c r="HAQ11" s="145"/>
      <c r="HAR11" s="145"/>
      <c r="HAS11" s="145"/>
      <c r="HAT11" s="145"/>
      <c r="HAU11" s="145"/>
      <c r="HAV11" s="145"/>
      <c r="HAW11" s="145"/>
      <c r="HAX11" s="145"/>
      <c r="HAY11" s="145"/>
      <c r="HAZ11" s="145"/>
      <c r="HBA11" s="145"/>
      <c r="HBB11" s="145"/>
      <c r="HBC11" s="145"/>
      <c r="HBD11" s="145"/>
      <c r="HBE11" s="145"/>
      <c r="HBF11" s="145"/>
      <c r="HBG11" s="145"/>
      <c r="HBH11" s="145"/>
      <c r="HBI11" s="145"/>
      <c r="HBJ11" s="145"/>
      <c r="HBK11" s="145"/>
      <c r="HBL11" s="145"/>
      <c r="HBM11" s="145"/>
      <c r="HBN11" s="145"/>
      <c r="HBO11" s="145"/>
      <c r="HBP11" s="145"/>
      <c r="HBQ11" s="145"/>
      <c r="HBR11" s="145"/>
      <c r="HBS11" s="145"/>
      <c r="HBT11" s="145"/>
      <c r="HBU11" s="145"/>
      <c r="HBV11" s="145"/>
      <c r="HBW11" s="145"/>
      <c r="HBX11" s="145"/>
      <c r="HBY11" s="145"/>
      <c r="HBZ11" s="145"/>
      <c r="HCA11" s="145"/>
      <c r="HCB11" s="145"/>
      <c r="HCC11" s="145"/>
      <c r="HCD11" s="145"/>
      <c r="HCE11" s="145"/>
      <c r="HCF11" s="145"/>
      <c r="HCG11" s="145"/>
      <c r="HCH11" s="145"/>
      <c r="HCI11" s="145"/>
      <c r="HCJ11" s="145"/>
      <c r="HCK11" s="145"/>
      <c r="HCL11" s="145"/>
      <c r="HCM11" s="145"/>
      <c r="HCN11" s="145"/>
      <c r="HCO11" s="145"/>
      <c r="HCP11" s="145"/>
      <c r="HCQ11" s="145"/>
      <c r="HCR11" s="145"/>
      <c r="HCS11" s="145"/>
      <c r="HCT11" s="145"/>
      <c r="HCU11" s="145"/>
      <c r="HCV11" s="145"/>
      <c r="HCW11" s="145"/>
      <c r="HCX11" s="145"/>
      <c r="HCY11" s="145"/>
      <c r="HCZ11" s="145"/>
      <c r="HDA11" s="145"/>
      <c r="HDB11" s="145"/>
      <c r="HDC11" s="145"/>
      <c r="HDD11" s="145"/>
      <c r="HDE11" s="145"/>
      <c r="HDF11" s="145"/>
      <c r="HDG11" s="145"/>
      <c r="HDH11" s="145"/>
      <c r="HDI11" s="145"/>
      <c r="HDJ11" s="145"/>
      <c r="HDK11" s="145"/>
      <c r="HDL11" s="145"/>
      <c r="HDM11" s="145"/>
      <c r="HDN11" s="145"/>
      <c r="HDO11" s="145"/>
      <c r="HDP11" s="145"/>
      <c r="HDQ11" s="145"/>
      <c r="HDR11" s="145"/>
      <c r="HDS11" s="145"/>
      <c r="HDT11" s="145"/>
      <c r="HDU11" s="145"/>
      <c r="HDV11" s="145"/>
      <c r="HDW11" s="145"/>
      <c r="HDX11" s="145"/>
      <c r="HDY11" s="145"/>
      <c r="HDZ11" s="145"/>
      <c r="HEA11" s="145"/>
      <c r="HEB11" s="145"/>
      <c r="HEC11" s="145"/>
      <c r="HED11" s="145"/>
      <c r="HEE11" s="145"/>
      <c r="HEF11" s="145"/>
      <c r="HEG11" s="145"/>
      <c r="HEH11" s="145"/>
      <c r="HEI11" s="145"/>
      <c r="HEJ11" s="145"/>
      <c r="HEK11" s="145"/>
      <c r="HEL11" s="145"/>
      <c r="HEM11" s="145"/>
      <c r="HEN11" s="145"/>
      <c r="HEO11" s="145"/>
      <c r="HEP11" s="145"/>
      <c r="HEQ11" s="145"/>
      <c r="HER11" s="145"/>
      <c r="HES11" s="145"/>
      <c r="HET11" s="145"/>
      <c r="HEU11" s="145"/>
      <c r="HEV11" s="145"/>
      <c r="HEW11" s="145"/>
      <c r="HEX11" s="145"/>
      <c r="HEY11" s="145"/>
      <c r="HEZ11" s="145"/>
      <c r="HFA11" s="145"/>
      <c r="HFB11" s="145"/>
      <c r="HFC11" s="145"/>
      <c r="HFD11" s="145"/>
      <c r="HFE11" s="145"/>
      <c r="HFF11" s="145"/>
      <c r="HFG11" s="145"/>
      <c r="HFH11" s="145"/>
      <c r="HFI11" s="145"/>
      <c r="HFJ11" s="145"/>
      <c r="HFK11" s="145"/>
      <c r="HFL11" s="145"/>
      <c r="HFM11" s="145"/>
      <c r="HFN11" s="145"/>
      <c r="HFO11" s="145"/>
      <c r="HFP11" s="145"/>
      <c r="HFQ11" s="145"/>
      <c r="HFR11" s="145"/>
      <c r="HFS11" s="145"/>
      <c r="HFT11" s="145"/>
      <c r="HFU11" s="145"/>
      <c r="HFV11" s="145"/>
      <c r="HFW11" s="145"/>
      <c r="HFX11" s="145"/>
      <c r="HFY11" s="145"/>
      <c r="HFZ11" s="145"/>
      <c r="HGA11" s="145"/>
      <c r="HGB11" s="145"/>
      <c r="HGC11" s="145"/>
      <c r="HGD11" s="145"/>
      <c r="HGE11" s="145"/>
      <c r="HGF11" s="145"/>
      <c r="HGG11" s="145"/>
      <c r="HGH11" s="145"/>
      <c r="HGI11" s="145"/>
      <c r="HGJ11" s="145"/>
      <c r="HGK11" s="145"/>
      <c r="HGL11" s="145"/>
      <c r="HGM11" s="145"/>
      <c r="HGN11" s="145"/>
      <c r="HGO11" s="145"/>
      <c r="HGP11" s="145"/>
      <c r="HGQ11" s="145"/>
      <c r="HGR11" s="145"/>
      <c r="HGS11" s="145"/>
      <c r="HGT11" s="145"/>
      <c r="HGU11" s="145"/>
      <c r="HGV11" s="145"/>
      <c r="HGW11" s="145"/>
      <c r="HGX11" s="145"/>
      <c r="HGY11" s="145"/>
      <c r="HGZ11" s="145"/>
      <c r="HHA11" s="145"/>
      <c r="HHB11" s="145"/>
      <c r="HHC11" s="145"/>
      <c r="HHD11" s="145"/>
      <c r="HHE11" s="145"/>
      <c r="HHF11" s="145"/>
      <c r="HHG11" s="145"/>
      <c r="HHH11" s="145"/>
      <c r="HHI11" s="145"/>
      <c r="HHJ11" s="145"/>
      <c r="HHK11" s="145"/>
      <c r="HHL11" s="145"/>
      <c r="HHM11" s="145"/>
      <c r="HHN11" s="145"/>
      <c r="HHO11" s="145"/>
      <c r="HHP11" s="145"/>
      <c r="HHQ11" s="145"/>
      <c r="HHR11" s="145"/>
      <c r="HHS11" s="145"/>
      <c r="HHT11" s="145"/>
      <c r="HHU11" s="145"/>
      <c r="HHV11" s="145"/>
      <c r="HHW11" s="145"/>
      <c r="HHX11" s="145"/>
      <c r="HHY11" s="145"/>
      <c r="HHZ11" s="145"/>
      <c r="HIA11" s="145"/>
      <c r="HIB11" s="145"/>
      <c r="HIC11" s="145"/>
      <c r="HID11" s="145"/>
      <c r="HIE11" s="145"/>
      <c r="HIF11" s="145"/>
      <c r="HIG11" s="145"/>
      <c r="HIH11" s="145"/>
      <c r="HII11" s="145"/>
      <c r="HIJ11" s="145"/>
      <c r="HIK11" s="145"/>
      <c r="HIL11" s="145"/>
      <c r="HIM11" s="145"/>
      <c r="HIN11" s="145"/>
      <c r="HIO11" s="145"/>
      <c r="HIP11" s="145"/>
      <c r="HIQ11" s="145"/>
      <c r="HIR11" s="145"/>
      <c r="HIS11" s="145"/>
      <c r="HIT11" s="145"/>
      <c r="HIU11" s="145"/>
      <c r="HIV11" s="145"/>
      <c r="HIW11" s="145"/>
      <c r="HIX11" s="145"/>
      <c r="HIY11" s="145"/>
      <c r="HIZ11" s="145"/>
      <c r="HJA11" s="145"/>
      <c r="HJB11" s="145"/>
      <c r="HJC11" s="145"/>
      <c r="HJD11" s="145"/>
      <c r="HJE11" s="145"/>
      <c r="HJF11" s="145"/>
      <c r="HJG11" s="145"/>
      <c r="HJH11" s="145"/>
      <c r="HJI11" s="145"/>
      <c r="HJJ11" s="145"/>
      <c r="HJK11" s="145"/>
      <c r="HJL11" s="145"/>
      <c r="HJM11" s="145"/>
      <c r="HJN11" s="145"/>
      <c r="HJO11" s="145"/>
      <c r="HJP11" s="145"/>
      <c r="HJQ11" s="145"/>
      <c r="HJR11" s="145"/>
      <c r="HJS11" s="145"/>
      <c r="HJT11" s="145"/>
      <c r="HJU11" s="145"/>
      <c r="HJV11" s="145"/>
      <c r="HJW11" s="145"/>
      <c r="HJX11" s="145"/>
      <c r="HJY11" s="145"/>
      <c r="HJZ11" s="145"/>
      <c r="HKA11" s="145"/>
      <c r="HKB11" s="145"/>
      <c r="HKC11" s="145"/>
      <c r="HKD11" s="145"/>
      <c r="HKE11" s="145"/>
      <c r="HKF11" s="145"/>
      <c r="HKG11" s="145"/>
      <c r="HKH11" s="145"/>
      <c r="HKI11" s="145"/>
      <c r="HKJ11" s="145"/>
      <c r="HKK11" s="145"/>
      <c r="HKL11" s="145"/>
      <c r="HKM11" s="145"/>
      <c r="HKN11" s="145"/>
      <c r="HKO11" s="145"/>
      <c r="HKP11" s="145"/>
      <c r="HKQ11" s="145"/>
      <c r="HKR11" s="145"/>
      <c r="HKS11" s="145"/>
      <c r="HKT11" s="145"/>
      <c r="HKU11" s="145"/>
      <c r="HKV11" s="145"/>
      <c r="HKW11" s="145"/>
      <c r="HKX11" s="145"/>
      <c r="HKY11" s="145"/>
      <c r="HKZ11" s="145"/>
      <c r="HLA11" s="145"/>
      <c r="HLB11" s="145"/>
      <c r="HLC11" s="145"/>
      <c r="HLD11" s="145"/>
      <c r="HLE11" s="145"/>
      <c r="HLF11" s="145"/>
      <c r="HLG11" s="145"/>
      <c r="HLH11" s="145"/>
      <c r="HLI11" s="145"/>
      <c r="HLJ11" s="145"/>
      <c r="HLK11" s="145"/>
      <c r="HLL11" s="145"/>
      <c r="HLM11" s="145"/>
      <c r="HLN11" s="145"/>
      <c r="HLO11" s="145"/>
      <c r="HLP11" s="145"/>
      <c r="HLQ11" s="145"/>
      <c r="HLR11" s="145"/>
      <c r="HLS11" s="145"/>
      <c r="HLT11" s="145"/>
      <c r="HLU11" s="145"/>
      <c r="HLV11" s="145"/>
      <c r="HLW11" s="145"/>
      <c r="HLX11" s="145"/>
      <c r="HLY11" s="145"/>
      <c r="HLZ11" s="145"/>
      <c r="HMA11" s="145"/>
      <c r="HMB11" s="145"/>
      <c r="HMC11" s="145"/>
      <c r="HMD11" s="145"/>
      <c r="HME11" s="145"/>
      <c r="HMF11" s="145"/>
      <c r="HMG11" s="145"/>
      <c r="HMH11" s="145"/>
      <c r="HMI11" s="145"/>
      <c r="HMJ11" s="145"/>
      <c r="HMK11" s="145"/>
      <c r="HML11" s="145"/>
      <c r="HMM11" s="145"/>
      <c r="HMN11" s="145"/>
      <c r="HMO11" s="145"/>
      <c r="HMP11" s="145"/>
      <c r="HMQ11" s="145"/>
      <c r="HMR11" s="145"/>
      <c r="HMS11" s="145"/>
      <c r="HMT11" s="145"/>
      <c r="HMU11" s="145"/>
      <c r="HMV11" s="145"/>
      <c r="HMW11" s="145"/>
      <c r="HMX11" s="145"/>
      <c r="HMY11" s="145"/>
      <c r="HMZ11" s="145"/>
      <c r="HNA11" s="145"/>
      <c r="HNB11" s="145"/>
      <c r="HNC11" s="145"/>
      <c r="HND11" s="145"/>
      <c r="HNE11" s="145"/>
      <c r="HNF11" s="145"/>
      <c r="HNG11" s="145"/>
      <c r="HNH11" s="145"/>
      <c r="HNI11" s="145"/>
      <c r="HNJ11" s="145"/>
      <c r="HNK11" s="145"/>
      <c r="HNL11" s="145"/>
      <c r="HNM11" s="145"/>
      <c r="HNN11" s="145"/>
      <c r="HNO11" s="145"/>
      <c r="HNP11" s="145"/>
      <c r="HNQ11" s="145"/>
      <c r="HNR11" s="145"/>
      <c r="HNS11" s="145"/>
      <c r="HNT11" s="145"/>
      <c r="HNU11" s="145"/>
      <c r="HNV11" s="145"/>
      <c r="HNW11" s="145"/>
      <c r="HNX11" s="145"/>
      <c r="HNY11" s="145"/>
      <c r="HNZ11" s="145"/>
      <c r="HOA11" s="145"/>
      <c r="HOB11" s="145"/>
      <c r="HOC11" s="145"/>
      <c r="HOD11" s="145"/>
      <c r="HOE11" s="145"/>
      <c r="HOF11" s="145"/>
      <c r="HOG11" s="145"/>
      <c r="HOH11" s="145"/>
      <c r="HOI11" s="145"/>
      <c r="HOJ11" s="145"/>
      <c r="HOK11" s="145"/>
      <c r="HOL11" s="145"/>
      <c r="HOM11" s="145"/>
      <c r="HON11" s="145"/>
      <c r="HOO11" s="145"/>
      <c r="HOP11" s="145"/>
      <c r="HOQ11" s="145"/>
      <c r="HOR11" s="145"/>
      <c r="HOS11" s="145"/>
      <c r="HOT11" s="145"/>
      <c r="HOU11" s="145"/>
      <c r="HOV11" s="145"/>
      <c r="HOW11" s="145"/>
      <c r="HOX11" s="145"/>
      <c r="HOY11" s="145"/>
      <c r="HOZ11" s="145"/>
      <c r="HPA11" s="145"/>
      <c r="HPB11" s="145"/>
      <c r="HPC11" s="145"/>
      <c r="HPD11" s="145"/>
      <c r="HPE11" s="145"/>
      <c r="HPF11" s="145"/>
      <c r="HPG11" s="145"/>
      <c r="HPH11" s="145"/>
      <c r="HPI11" s="145"/>
      <c r="HPJ11" s="145"/>
      <c r="HPK11" s="145"/>
      <c r="HPL11" s="145"/>
      <c r="HPM11" s="145"/>
      <c r="HPN11" s="145"/>
      <c r="HPO11" s="145"/>
      <c r="HPP11" s="145"/>
      <c r="HPQ11" s="145"/>
      <c r="HPR11" s="145"/>
      <c r="HPS11" s="145"/>
      <c r="HPT11" s="145"/>
      <c r="HPU11" s="145"/>
      <c r="HPV11" s="145"/>
      <c r="HPW11" s="145"/>
      <c r="HPX11" s="145"/>
      <c r="HPY11" s="145"/>
      <c r="HPZ11" s="145"/>
      <c r="HQA11" s="145"/>
      <c r="HQB11" s="145"/>
      <c r="HQC11" s="145"/>
      <c r="HQD11" s="145"/>
      <c r="HQE11" s="145"/>
      <c r="HQF11" s="145"/>
      <c r="HQG11" s="145"/>
      <c r="HQH11" s="145"/>
      <c r="HQI11" s="145"/>
      <c r="HQJ11" s="145"/>
      <c r="HQK11" s="145"/>
      <c r="HQL11" s="145"/>
      <c r="HQM11" s="145"/>
      <c r="HQN11" s="145"/>
      <c r="HQO11" s="145"/>
      <c r="HQP11" s="145"/>
      <c r="HQQ11" s="145"/>
      <c r="HQR11" s="145"/>
      <c r="HQS11" s="145"/>
      <c r="HQT11" s="145"/>
      <c r="HQU11" s="145"/>
      <c r="HQV11" s="145"/>
      <c r="HQW11" s="145"/>
      <c r="HQX11" s="145"/>
      <c r="HQY11" s="145"/>
      <c r="HQZ11" s="145"/>
      <c r="HRA11" s="145"/>
      <c r="HRB11" s="145"/>
      <c r="HRC11" s="145"/>
      <c r="HRD11" s="145"/>
      <c r="HRE11" s="145"/>
      <c r="HRF11" s="145"/>
      <c r="HRG11" s="145"/>
      <c r="HRH11" s="145"/>
      <c r="HRI11" s="145"/>
      <c r="HRJ11" s="145"/>
      <c r="HRK11" s="145"/>
      <c r="HRL11" s="145"/>
      <c r="HRM11" s="145"/>
      <c r="HRN11" s="145"/>
      <c r="HRO11" s="145"/>
      <c r="HRP11" s="145"/>
      <c r="HRQ11" s="145"/>
      <c r="HRR11" s="145"/>
      <c r="HRS11" s="145"/>
      <c r="HRT11" s="145"/>
      <c r="HRU11" s="145"/>
      <c r="HRV11" s="145"/>
      <c r="HRW11" s="145"/>
      <c r="HRX11" s="145"/>
      <c r="HRY11" s="145"/>
      <c r="HRZ11" s="145"/>
      <c r="HSA11" s="145"/>
      <c r="HSB11" s="145"/>
      <c r="HSC11" s="145"/>
      <c r="HSD11" s="145"/>
      <c r="HSE11" s="145"/>
      <c r="HSF11" s="145"/>
      <c r="HSG11" s="145"/>
      <c r="HSH11" s="145"/>
      <c r="HSI11" s="145"/>
      <c r="HSJ11" s="145"/>
      <c r="HSK11" s="145"/>
      <c r="HSL11" s="145"/>
      <c r="HSM11" s="145"/>
      <c r="HSN11" s="145"/>
      <c r="HSO11" s="145"/>
      <c r="HSP11" s="145"/>
      <c r="HSQ11" s="145"/>
      <c r="HSR11" s="145"/>
      <c r="HSS11" s="145"/>
      <c r="HST11" s="145"/>
      <c r="HSU11" s="145"/>
      <c r="HSV11" s="145"/>
      <c r="HSW11" s="145"/>
      <c r="HSX11" s="145"/>
      <c r="HSY11" s="145"/>
      <c r="HSZ11" s="145"/>
      <c r="HTA11" s="145"/>
      <c r="HTB11" s="145"/>
      <c r="HTC11" s="145"/>
      <c r="HTD11" s="145"/>
      <c r="HTE11" s="145"/>
      <c r="HTF11" s="145"/>
      <c r="HTG11" s="145"/>
      <c r="HTH11" s="145"/>
      <c r="HTI11" s="145"/>
      <c r="HTJ11" s="145"/>
      <c r="HTK11" s="145"/>
      <c r="HTL11" s="145"/>
      <c r="HTM11" s="145"/>
      <c r="HTN11" s="145"/>
      <c r="HTO11" s="145"/>
      <c r="HTP11" s="145"/>
      <c r="HTQ11" s="145"/>
      <c r="HTR11" s="145"/>
      <c r="HTS11" s="145"/>
      <c r="HTT11" s="145"/>
      <c r="HTU11" s="145"/>
      <c r="HTV11" s="145"/>
      <c r="HTW11" s="145"/>
      <c r="HTX11" s="145"/>
      <c r="HTY11" s="145"/>
      <c r="HTZ11" s="145"/>
      <c r="HUA11" s="145"/>
      <c r="HUB11" s="145"/>
      <c r="HUC11" s="145"/>
      <c r="HUD11" s="145"/>
      <c r="HUE11" s="145"/>
      <c r="HUF11" s="145"/>
      <c r="HUG11" s="145"/>
      <c r="HUH11" s="145"/>
      <c r="HUI11" s="145"/>
      <c r="HUJ11" s="145"/>
      <c r="HUK11" s="145"/>
      <c r="HUL11" s="145"/>
      <c r="HUM11" s="145"/>
      <c r="HUN11" s="145"/>
      <c r="HUO11" s="145"/>
      <c r="HUP11" s="145"/>
      <c r="HUQ11" s="145"/>
      <c r="HUR11" s="145"/>
      <c r="HUS11" s="145"/>
      <c r="HUT11" s="145"/>
      <c r="HUU11" s="145"/>
      <c r="HUV11" s="145"/>
      <c r="HUW11" s="145"/>
      <c r="HUX11" s="145"/>
      <c r="HUY11" s="145"/>
      <c r="HUZ11" s="145"/>
      <c r="HVA11" s="145"/>
      <c r="HVB11" s="145"/>
      <c r="HVC11" s="145"/>
      <c r="HVD11" s="145"/>
      <c r="HVE11" s="145"/>
      <c r="HVF11" s="145"/>
      <c r="HVG11" s="145"/>
      <c r="HVH11" s="145"/>
      <c r="HVI11" s="145"/>
      <c r="HVJ11" s="145"/>
      <c r="HVK11" s="145"/>
      <c r="HVL11" s="145"/>
      <c r="HVM11" s="145"/>
      <c r="HVN11" s="145"/>
      <c r="HVO11" s="145"/>
      <c r="HVP11" s="145"/>
      <c r="HVQ11" s="145"/>
      <c r="HVR11" s="145"/>
      <c r="HVS11" s="145"/>
      <c r="HVT11" s="145"/>
      <c r="HVU11" s="145"/>
      <c r="HVV11" s="145"/>
      <c r="HVW11" s="145"/>
      <c r="HVX11" s="145"/>
      <c r="HVY11" s="145"/>
      <c r="HVZ11" s="145"/>
      <c r="HWA11" s="145"/>
      <c r="HWB11" s="145"/>
      <c r="HWC11" s="145"/>
      <c r="HWD11" s="145"/>
      <c r="HWE11" s="145"/>
      <c r="HWF11" s="145"/>
      <c r="HWG11" s="145"/>
      <c r="HWH11" s="145"/>
      <c r="HWI11" s="145"/>
      <c r="HWJ11" s="145"/>
      <c r="HWK11" s="145"/>
      <c r="HWL11" s="145"/>
      <c r="HWM11" s="145"/>
      <c r="HWN11" s="145"/>
      <c r="HWO11" s="145"/>
      <c r="HWP11" s="145"/>
      <c r="HWQ11" s="145"/>
      <c r="HWR11" s="145"/>
      <c r="HWS11" s="145"/>
      <c r="HWT11" s="145"/>
      <c r="HWU11" s="145"/>
      <c r="HWV11" s="145"/>
      <c r="HWW11" s="145"/>
      <c r="HWX11" s="145"/>
      <c r="HWY11" s="145"/>
      <c r="HWZ11" s="145"/>
      <c r="HXA11" s="145"/>
      <c r="HXB11" s="145"/>
      <c r="HXC11" s="145"/>
      <c r="HXD11" s="145"/>
      <c r="HXE11" s="145"/>
      <c r="HXF11" s="145"/>
      <c r="HXG11" s="145"/>
      <c r="HXH11" s="145"/>
      <c r="HXI11" s="145"/>
      <c r="HXJ11" s="145"/>
      <c r="HXK11" s="145"/>
      <c r="HXL11" s="145"/>
      <c r="HXM11" s="145"/>
      <c r="HXN11" s="145"/>
      <c r="HXO11" s="145"/>
      <c r="HXP11" s="145"/>
      <c r="HXQ11" s="145"/>
      <c r="HXR11" s="145"/>
      <c r="HXS11" s="145"/>
      <c r="HXT11" s="145"/>
      <c r="HXU11" s="145"/>
      <c r="HXV11" s="145"/>
      <c r="HXW11" s="145"/>
      <c r="HXX11" s="145"/>
      <c r="HXY11" s="145"/>
      <c r="HXZ11" s="145"/>
      <c r="HYA11" s="145"/>
      <c r="HYB11" s="145"/>
      <c r="HYC11" s="145"/>
      <c r="HYD11" s="145"/>
      <c r="HYE11" s="145"/>
      <c r="HYF11" s="145"/>
      <c r="HYG11" s="145"/>
      <c r="HYH11" s="145"/>
      <c r="HYI11" s="145"/>
      <c r="HYJ11" s="145"/>
      <c r="HYK11" s="145"/>
      <c r="HYL11" s="145"/>
      <c r="HYM11" s="145"/>
      <c r="HYN11" s="145"/>
      <c r="HYO11" s="145"/>
      <c r="HYP11" s="145"/>
      <c r="HYQ11" s="145"/>
      <c r="HYR11" s="145"/>
      <c r="HYS11" s="145"/>
      <c r="HYT11" s="145"/>
      <c r="HYU11" s="145"/>
      <c r="HYV11" s="145"/>
      <c r="HYW11" s="145"/>
      <c r="HYX11" s="145"/>
      <c r="HYY11" s="145"/>
      <c r="HYZ11" s="145"/>
      <c r="HZA11" s="145"/>
      <c r="HZB11" s="145"/>
      <c r="HZC11" s="145"/>
      <c r="HZD11" s="145"/>
      <c r="HZE11" s="145"/>
      <c r="HZF11" s="145"/>
      <c r="HZG11" s="145"/>
      <c r="HZH11" s="145"/>
      <c r="HZI11" s="145"/>
      <c r="HZJ11" s="145"/>
      <c r="HZK11" s="145"/>
      <c r="HZL11" s="145"/>
      <c r="HZM11" s="145"/>
      <c r="HZN11" s="145"/>
      <c r="HZO11" s="145"/>
      <c r="HZP11" s="145"/>
      <c r="HZQ11" s="145"/>
      <c r="HZR11" s="145"/>
      <c r="HZS11" s="145"/>
      <c r="HZT11" s="145"/>
      <c r="HZU11" s="145"/>
      <c r="HZV11" s="145"/>
      <c r="HZW11" s="145"/>
      <c r="HZX11" s="145"/>
      <c r="HZY11" s="145"/>
      <c r="HZZ11" s="145"/>
      <c r="IAA11" s="145"/>
      <c r="IAB11" s="145"/>
      <c r="IAC11" s="145"/>
      <c r="IAD11" s="145"/>
      <c r="IAE11" s="145"/>
      <c r="IAF11" s="145"/>
      <c r="IAG11" s="145"/>
      <c r="IAH11" s="145"/>
      <c r="IAI11" s="145"/>
      <c r="IAJ11" s="145"/>
      <c r="IAK11" s="145"/>
      <c r="IAL11" s="145"/>
      <c r="IAM11" s="145"/>
      <c r="IAN11" s="145"/>
      <c r="IAO11" s="145"/>
      <c r="IAP11" s="145"/>
      <c r="IAQ11" s="145"/>
      <c r="IAR11" s="145"/>
      <c r="IAS11" s="145"/>
      <c r="IAT11" s="145"/>
      <c r="IAU11" s="145"/>
      <c r="IAV11" s="145"/>
      <c r="IAW11" s="145"/>
      <c r="IAX11" s="145"/>
      <c r="IAY11" s="145"/>
      <c r="IAZ11" s="145"/>
      <c r="IBA11" s="145"/>
      <c r="IBB11" s="145"/>
      <c r="IBC11" s="145"/>
      <c r="IBD11" s="145"/>
      <c r="IBE11" s="145"/>
      <c r="IBF11" s="145"/>
      <c r="IBG11" s="145"/>
      <c r="IBH11" s="145"/>
      <c r="IBI11" s="145"/>
      <c r="IBJ11" s="145"/>
      <c r="IBK11" s="145"/>
      <c r="IBL11" s="145"/>
      <c r="IBM11" s="145"/>
      <c r="IBN11" s="145"/>
      <c r="IBO11" s="145"/>
      <c r="IBP11" s="145"/>
      <c r="IBQ11" s="145"/>
      <c r="IBR11" s="145"/>
      <c r="IBS11" s="145"/>
      <c r="IBT11" s="145"/>
      <c r="IBU11" s="145"/>
      <c r="IBV11" s="145"/>
      <c r="IBW11" s="145"/>
      <c r="IBX11" s="145"/>
      <c r="IBY11" s="145"/>
      <c r="IBZ11" s="145"/>
      <c r="ICA11" s="145"/>
      <c r="ICB11" s="145"/>
      <c r="ICC11" s="145"/>
      <c r="ICD11" s="145"/>
      <c r="ICE11" s="145"/>
      <c r="ICF11" s="145"/>
      <c r="ICG11" s="145"/>
      <c r="ICH11" s="145"/>
      <c r="ICI11" s="145"/>
      <c r="ICJ11" s="145"/>
      <c r="ICK11" s="145"/>
      <c r="ICL11" s="145"/>
      <c r="ICM11" s="145"/>
      <c r="ICN11" s="145"/>
      <c r="ICO11" s="145"/>
      <c r="ICP11" s="145"/>
      <c r="ICQ11" s="145"/>
      <c r="ICR11" s="145"/>
      <c r="ICS11" s="145"/>
      <c r="ICT11" s="145"/>
      <c r="ICU11" s="145"/>
      <c r="ICV11" s="145"/>
      <c r="ICW11" s="145"/>
      <c r="ICX11" s="145"/>
      <c r="ICY11" s="145"/>
      <c r="ICZ11" s="145"/>
      <c r="IDA11" s="145"/>
      <c r="IDB11" s="145"/>
      <c r="IDC11" s="145"/>
      <c r="IDD11" s="145"/>
      <c r="IDE11" s="145"/>
      <c r="IDF11" s="145"/>
      <c r="IDG11" s="145"/>
      <c r="IDH11" s="145"/>
      <c r="IDI11" s="145"/>
      <c r="IDJ11" s="145"/>
      <c r="IDK11" s="145"/>
      <c r="IDL11" s="145"/>
      <c r="IDM11" s="145"/>
      <c r="IDN11" s="145"/>
      <c r="IDO11" s="145"/>
      <c r="IDP11" s="145"/>
      <c r="IDQ11" s="145"/>
      <c r="IDR11" s="145"/>
      <c r="IDS11" s="145"/>
      <c r="IDT11" s="145"/>
      <c r="IDU11" s="145"/>
      <c r="IDV11" s="145"/>
      <c r="IDW11" s="145"/>
      <c r="IDX11" s="145"/>
      <c r="IDY11" s="145"/>
      <c r="IDZ11" s="145"/>
      <c r="IEA11" s="145"/>
      <c r="IEB11" s="145"/>
      <c r="IEC11" s="145"/>
      <c r="IED11" s="145"/>
      <c r="IEE11" s="145"/>
      <c r="IEF11" s="145"/>
      <c r="IEG11" s="145"/>
      <c r="IEH11" s="145"/>
      <c r="IEI11" s="145"/>
      <c r="IEJ11" s="145"/>
      <c r="IEK11" s="145"/>
      <c r="IEL11" s="145"/>
      <c r="IEM11" s="145"/>
      <c r="IEN11" s="145"/>
      <c r="IEO11" s="145"/>
      <c r="IEP11" s="145"/>
      <c r="IEQ11" s="145"/>
      <c r="IER11" s="145"/>
      <c r="IES11" s="145"/>
      <c r="IET11" s="145"/>
      <c r="IEU11" s="145"/>
      <c r="IEV11" s="145"/>
      <c r="IEW11" s="145"/>
      <c r="IEX11" s="145"/>
      <c r="IEY11" s="145"/>
      <c r="IEZ11" s="145"/>
      <c r="IFA11" s="145"/>
      <c r="IFB11" s="145"/>
      <c r="IFC11" s="145"/>
      <c r="IFD11" s="145"/>
      <c r="IFE11" s="145"/>
      <c r="IFF11" s="145"/>
      <c r="IFG11" s="145"/>
      <c r="IFH11" s="145"/>
      <c r="IFI11" s="145"/>
      <c r="IFJ11" s="145"/>
      <c r="IFK11" s="145"/>
      <c r="IFL11" s="145"/>
      <c r="IFM11" s="145"/>
      <c r="IFN11" s="145"/>
      <c r="IFO11" s="145"/>
      <c r="IFP11" s="145"/>
      <c r="IFQ11" s="145"/>
      <c r="IFR11" s="145"/>
      <c r="IFS11" s="145"/>
      <c r="IFT11" s="145"/>
      <c r="IFU11" s="145"/>
      <c r="IFV11" s="145"/>
      <c r="IFW11" s="145"/>
      <c r="IFX11" s="145"/>
      <c r="IFY11" s="145"/>
      <c r="IFZ11" s="145"/>
      <c r="IGA11" s="145"/>
      <c r="IGB11" s="145"/>
      <c r="IGC11" s="145"/>
      <c r="IGD11" s="145"/>
      <c r="IGE11" s="145"/>
      <c r="IGF11" s="145"/>
      <c r="IGG11" s="145"/>
      <c r="IGH11" s="145"/>
      <c r="IGI11" s="145"/>
      <c r="IGJ11" s="145"/>
      <c r="IGK11" s="145"/>
      <c r="IGL11" s="145"/>
      <c r="IGM11" s="145"/>
      <c r="IGN11" s="145"/>
      <c r="IGO11" s="145"/>
      <c r="IGP11" s="145"/>
      <c r="IGQ11" s="145"/>
      <c r="IGR11" s="145"/>
      <c r="IGS11" s="145"/>
      <c r="IGT11" s="145"/>
      <c r="IGU11" s="145"/>
      <c r="IGV11" s="145"/>
      <c r="IGW11" s="145"/>
      <c r="IGX11" s="145"/>
      <c r="IGY11" s="145"/>
      <c r="IGZ11" s="145"/>
      <c r="IHA11" s="145"/>
      <c r="IHB11" s="145"/>
      <c r="IHC11" s="145"/>
      <c r="IHD11" s="145"/>
      <c r="IHE11" s="145"/>
      <c r="IHF11" s="145"/>
      <c r="IHG11" s="145"/>
      <c r="IHH11" s="145"/>
      <c r="IHI11" s="145"/>
      <c r="IHJ11" s="145"/>
      <c r="IHK11" s="145"/>
      <c r="IHL11" s="145"/>
      <c r="IHM11" s="145"/>
      <c r="IHN11" s="145"/>
      <c r="IHO11" s="145"/>
      <c r="IHP11" s="145"/>
      <c r="IHQ11" s="145"/>
      <c r="IHR11" s="145"/>
      <c r="IHS11" s="145"/>
      <c r="IHT11" s="145"/>
      <c r="IHU11" s="145"/>
      <c r="IHV11" s="145"/>
      <c r="IHW11" s="145"/>
      <c r="IHX11" s="145"/>
      <c r="IHY11" s="145"/>
      <c r="IHZ11" s="145"/>
      <c r="IIA11" s="145"/>
      <c r="IIB11" s="145"/>
      <c r="IIC11" s="145"/>
      <c r="IID11" s="145"/>
      <c r="IIE11" s="145"/>
      <c r="IIF11" s="145"/>
      <c r="IIG11" s="145"/>
      <c r="IIH11" s="145"/>
      <c r="III11" s="145"/>
      <c r="IIJ11" s="145"/>
      <c r="IIK11" s="145"/>
      <c r="IIL11" s="145"/>
      <c r="IIM11" s="145"/>
      <c r="IIN11" s="145"/>
      <c r="IIO11" s="145"/>
      <c r="IIP11" s="145"/>
      <c r="IIQ11" s="145"/>
      <c r="IIR11" s="145"/>
      <c r="IIS11" s="145"/>
      <c r="IIT11" s="145"/>
      <c r="IIU11" s="145"/>
      <c r="IIV11" s="145"/>
      <c r="IIW11" s="145"/>
      <c r="IIX11" s="145"/>
      <c r="IIY11" s="145"/>
      <c r="IIZ11" s="145"/>
      <c r="IJA11" s="145"/>
      <c r="IJB11" s="145"/>
      <c r="IJC11" s="145"/>
      <c r="IJD11" s="145"/>
      <c r="IJE11" s="145"/>
      <c r="IJF11" s="145"/>
      <c r="IJG11" s="145"/>
      <c r="IJH11" s="145"/>
      <c r="IJI11" s="145"/>
      <c r="IJJ11" s="145"/>
      <c r="IJK11" s="145"/>
      <c r="IJL11" s="145"/>
      <c r="IJM11" s="145"/>
      <c r="IJN11" s="145"/>
      <c r="IJO11" s="145"/>
      <c r="IJP11" s="145"/>
      <c r="IJQ11" s="145"/>
      <c r="IJR11" s="145"/>
      <c r="IJS11" s="145"/>
      <c r="IJT11" s="145"/>
      <c r="IJU11" s="145"/>
      <c r="IJV11" s="145"/>
      <c r="IJW11" s="145"/>
      <c r="IJX11" s="145"/>
      <c r="IJY11" s="145"/>
      <c r="IJZ11" s="145"/>
      <c r="IKA11" s="145"/>
      <c r="IKB11" s="145"/>
      <c r="IKC11" s="145"/>
      <c r="IKD11" s="145"/>
      <c r="IKE11" s="145"/>
      <c r="IKF11" s="145"/>
      <c r="IKG11" s="145"/>
      <c r="IKH11" s="145"/>
      <c r="IKI11" s="145"/>
      <c r="IKJ11" s="145"/>
      <c r="IKK11" s="145"/>
      <c r="IKL11" s="145"/>
      <c r="IKM11" s="145"/>
      <c r="IKN11" s="145"/>
      <c r="IKO11" s="145"/>
      <c r="IKP11" s="145"/>
      <c r="IKQ11" s="145"/>
      <c r="IKR11" s="145"/>
      <c r="IKS11" s="145"/>
      <c r="IKT11" s="145"/>
      <c r="IKU11" s="145"/>
      <c r="IKV11" s="145"/>
      <c r="IKW11" s="145"/>
      <c r="IKX11" s="145"/>
      <c r="IKY11" s="145"/>
      <c r="IKZ11" s="145"/>
      <c r="ILA11" s="145"/>
      <c r="ILB11" s="145"/>
      <c r="ILC11" s="145"/>
      <c r="ILD11" s="145"/>
      <c r="ILE11" s="145"/>
      <c r="ILF11" s="145"/>
      <c r="ILG11" s="145"/>
      <c r="ILH11" s="145"/>
      <c r="ILI11" s="145"/>
      <c r="ILJ11" s="145"/>
      <c r="ILK11" s="145"/>
      <c r="ILL11" s="145"/>
      <c r="ILM11" s="145"/>
      <c r="ILN11" s="145"/>
      <c r="ILO11" s="145"/>
      <c r="ILP11" s="145"/>
      <c r="ILQ11" s="145"/>
      <c r="ILR11" s="145"/>
      <c r="ILS11" s="145"/>
      <c r="ILT11" s="145"/>
      <c r="ILU11" s="145"/>
      <c r="ILV11" s="145"/>
      <c r="ILW11" s="145"/>
      <c r="ILX11" s="145"/>
      <c r="ILY11" s="145"/>
      <c r="ILZ11" s="145"/>
      <c r="IMA11" s="145"/>
      <c r="IMB11" s="145"/>
      <c r="IMC11" s="145"/>
      <c r="IMD11" s="145"/>
      <c r="IME11" s="145"/>
      <c r="IMF11" s="145"/>
      <c r="IMG11" s="145"/>
      <c r="IMH11" s="145"/>
      <c r="IMI11" s="145"/>
      <c r="IMJ11" s="145"/>
      <c r="IMK11" s="145"/>
      <c r="IML11" s="145"/>
      <c r="IMM11" s="145"/>
      <c r="IMN11" s="145"/>
      <c r="IMO11" s="145"/>
      <c r="IMP11" s="145"/>
      <c r="IMQ11" s="145"/>
      <c r="IMR11" s="145"/>
      <c r="IMS11" s="145"/>
      <c r="IMT11" s="145"/>
      <c r="IMU11" s="145"/>
      <c r="IMV11" s="145"/>
      <c r="IMW11" s="145"/>
      <c r="IMX11" s="145"/>
      <c r="IMY11" s="145"/>
      <c r="IMZ11" s="145"/>
      <c r="INA11" s="145"/>
      <c r="INB11" s="145"/>
      <c r="INC11" s="145"/>
      <c r="IND11" s="145"/>
      <c r="INE11" s="145"/>
      <c r="INF11" s="145"/>
      <c r="ING11" s="145"/>
      <c r="INH11" s="145"/>
      <c r="INI11" s="145"/>
      <c r="INJ11" s="145"/>
      <c r="INK11" s="145"/>
      <c r="INL11" s="145"/>
      <c r="INM11" s="145"/>
      <c r="INN11" s="145"/>
      <c r="INO11" s="145"/>
      <c r="INP11" s="145"/>
      <c r="INQ11" s="145"/>
      <c r="INR11" s="145"/>
      <c r="INS11" s="145"/>
      <c r="INT11" s="145"/>
      <c r="INU11" s="145"/>
      <c r="INV11" s="145"/>
      <c r="INW11" s="145"/>
      <c r="INX11" s="145"/>
      <c r="INY11" s="145"/>
      <c r="INZ11" s="145"/>
      <c r="IOA11" s="145"/>
      <c r="IOB11" s="145"/>
      <c r="IOC11" s="145"/>
      <c r="IOD11" s="145"/>
      <c r="IOE11" s="145"/>
      <c r="IOF11" s="145"/>
      <c r="IOG11" s="145"/>
      <c r="IOH11" s="145"/>
      <c r="IOI11" s="145"/>
      <c r="IOJ11" s="145"/>
      <c r="IOK11" s="145"/>
      <c r="IOL11" s="145"/>
      <c r="IOM11" s="145"/>
      <c r="ION11" s="145"/>
      <c r="IOO11" s="145"/>
      <c r="IOP11" s="145"/>
      <c r="IOQ11" s="145"/>
      <c r="IOR11" s="145"/>
      <c r="IOS11" s="145"/>
      <c r="IOT11" s="145"/>
      <c r="IOU11" s="145"/>
      <c r="IOV11" s="145"/>
      <c r="IOW11" s="145"/>
      <c r="IOX11" s="145"/>
      <c r="IOY11" s="145"/>
      <c r="IOZ11" s="145"/>
      <c r="IPA11" s="145"/>
      <c r="IPB11" s="145"/>
      <c r="IPC11" s="145"/>
      <c r="IPD11" s="145"/>
      <c r="IPE11" s="145"/>
      <c r="IPF11" s="145"/>
      <c r="IPG11" s="145"/>
      <c r="IPH11" s="145"/>
      <c r="IPI11" s="145"/>
      <c r="IPJ11" s="145"/>
      <c r="IPK11" s="145"/>
      <c r="IPL11" s="145"/>
      <c r="IPM11" s="145"/>
      <c r="IPN11" s="145"/>
      <c r="IPO11" s="145"/>
      <c r="IPP11" s="145"/>
      <c r="IPQ11" s="145"/>
      <c r="IPR11" s="145"/>
      <c r="IPS11" s="145"/>
      <c r="IPT11" s="145"/>
      <c r="IPU11" s="145"/>
      <c r="IPV11" s="145"/>
      <c r="IPW11" s="145"/>
      <c r="IPX11" s="145"/>
      <c r="IPY11" s="145"/>
      <c r="IPZ11" s="145"/>
      <c r="IQA11" s="145"/>
      <c r="IQB11" s="145"/>
      <c r="IQC11" s="145"/>
      <c r="IQD11" s="145"/>
      <c r="IQE11" s="145"/>
      <c r="IQF11" s="145"/>
      <c r="IQG11" s="145"/>
      <c r="IQH11" s="145"/>
      <c r="IQI11" s="145"/>
      <c r="IQJ11" s="145"/>
      <c r="IQK11" s="145"/>
      <c r="IQL11" s="145"/>
      <c r="IQM11" s="145"/>
      <c r="IQN11" s="145"/>
      <c r="IQO11" s="145"/>
      <c r="IQP11" s="145"/>
      <c r="IQQ11" s="145"/>
      <c r="IQR11" s="145"/>
      <c r="IQS11" s="145"/>
      <c r="IQT11" s="145"/>
      <c r="IQU11" s="145"/>
      <c r="IQV11" s="145"/>
      <c r="IQW11" s="145"/>
      <c r="IQX11" s="145"/>
      <c r="IQY11" s="145"/>
      <c r="IQZ11" s="145"/>
      <c r="IRA11" s="145"/>
      <c r="IRB11" s="145"/>
      <c r="IRC11" s="145"/>
      <c r="IRD11" s="145"/>
      <c r="IRE11" s="145"/>
      <c r="IRF11" s="145"/>
      <c r="IRG11" s="145"/>
      <c r="IRH11" s="145"/>
      <c r="IRI11" s="145"/>
      <c r="IRJ11" s="145"/>
      <c r="IRK11" s="145"/>
      <c r="IRL11" s="145"/>
      <c r="IRM11" s="145"/>
      <c r="IRN11" s="145"/>
      <c r="IRO11" s="145"/>
      <c r="IRP11" s="145"/>
      <c r="IRQ11" s="145"/>
      <c r="IRR11" s="145"/>
      <c r="IRS11" s="145"/>
      <c r="IRT11" s="145"/>
      <c r="IRU11" s="145"/>
      <c r="IRV11" s="145"/>
      <c r="IRW11" s="145"/>
      <c r="IRX11" s="145"/>
      <c r="IRY11" s="145"/>
      <c r="IRZ11" s="145"/>
      <c r="ISA11" s="145"/>
      <c r="ISB11" s="145"/>
      <c r="ISC11" s="145"/>
      <c r="ISD11" s="145"/>
      <c r="ISE11" s="145"/>
      <c r="ISF11" s="145"/>
      <c r="ISG11" s="145"/>
      <c r="ISH11" s="145"/>
      <c r="ISI11" s="145"/>
      <c r="ISJ11" s="145"/>
      <c r="ISK11" s="145"/>
      <c r="ISL11" s="145"/>
      <c r="ISM11" s="145"/>
      <c r="ISN11" s="145"/>
      <c r="ISO11" s="145"/>
      <c r="ISP11" s="145"/>
      <c r="ISQ11" s="145"/>
      <c r="ISR11" s="145"/>
      <c r="ISS11" s="145"/>
      <c r="IST11" s="145"/>
      <c r="ISU11" s="145"/>
      <c r="ISV11" s="145"/>
      <c r="ISW11" s="145"/>
      <c r="ISX11" s="145"/>
      <c r="ISY11" s="145"/>
      <c r="ISZ11" s="145"/>
      <c r="ITA11" s="145"/>
      <c r="ITB11" s="145"/>
      <c r="ITC11" s="145"/>
      <c r="ITD11" s="145"/>
      <c r="ITE11" s="145"/>
      <c r="ITF11" s="145"/>
      <c r="ITG11" s="145"/>
      <c r="ITH11" s="145"/>
      <c r="ITI11" s="145"/>
      <c r="ITJ11" s="145"/>
      <c r="ITK11" s="145"/>
      <c r="ITL11" s="145"/>
      <c r="ITM11" s="145"/>
      <c r="ITN11" s="145"/>
      <c r="ITO11" s="145"/>
      <c r="ITP11" s="145"/>
      <c r="ITQ11" s="145"/>
      <c r="ITR11" s="145"/>
      <c r="ITS11" s="145"/>
      <c r="ITT11" s="145"/>
      <c r="ITU11" s="145"/>
      <c r="ITV11" s="145"/>
      <c r="ITW11" s="145"/>
      <c r="ITX11" s="145"/>
      <c r="ITY11" s="145"/>
      <c r="ITZ11" s="145"/>
      <c r="IUA11" s="145"/>
      <c r="IUB11" s="145"/>
      <c r="IUC11" s="145"/>
      <c r="IUD11" s="145"/>
      <c r="IUE11" s="145"/>
      <c r="IUF11" s="145"/>
      <c r="IUG11" s="145"/>
      <c r="IUH11" s="145"/>
      <c r="IUI11" s="145"/>
      <c r="IUJ11" s="145"/>
      <c r="IUK11" s="145"/>
      <c r="IUL11" s="145"/>
      <c r="IUM11" s="145"/>
      <c r="IUN11" s="145"/>
      <c r="IUO11" s="145"/>
      <c r="IUP11" s="145"/>
      <c r="IUQ11" s="145"/>
      <c r="IUR11" s="145"/>
      <c r="IUS11" s="145"/>
      <c r="IUT11" s="145"/>
      <c r="IUU11" s="145"/>
      <c r="IUV11" s="145"/>
      <c r="IUW11" s="145"/>
      <c r="IUX11" s="145"/>
      <c r="IUY11" s="145"/>
      <c r="IUZ11" s="145"/>
      <c r="IVA11" s="145"/>
      <c r="IVB11" s="145"/>
      <c r="IVC11" s="145"/>
      <c r="IVD11" s="145"/>
      <c r="IVE11" s="145"/>
      <c r="IVF11" s="145"/>
      <c r="IVG11" s="145"/>
      <c r="IVH11" s="145"/>
      <c r="IVI11" s="145"/>
      <c r="IVJ11" s="145"/>
      <c r="IVK11" s="145"/>
      <c r="IVL11" s="145"/>
      <c r="IVM11" s="145"/>
      <c r="IVN11" s="145"/>
      <c r="IVO11" s="145"/>
      <c r="IVP11" s="145"/>
      <c r="IVQ11" s="145"/>
      <c r="IVR11" s="145"/>
      <c r="IVS11" s="145"/>
      <c r="IVT11" s="145"/>
      <c r="IVU11" s="145"/>
      <c r="IVV11" s="145"/>
      <c r="IVW11" s="145"/>
      <c r="IVX11" s="145"/>
      <c r="IVY11" s="145"/>
      <c r="IVZ11" s="145"/>
      <c r="IWA11" s="145"/>
      <c r="IWB11" s="145"/>
      <c r="IWC11" s="145"/>
      <c r="IWD11" s="145"/>
      <c r="IWE11" s="145"/>
      <c r="IWF11" s="145"/>
      <c r="IWG11" s="145"/>
      <c r="IWH11" s="145"/>
      <c r="IWI11" s="145"/>
      <c r="IWJ11" s="145"/>
      <c r="IWK11" s="145"/>
      <c r="IWL11" s="145"/>
      <c r="IWM11" s="145"/>
      <c r="IWN11" s="145"/>
      <c r="IWO11" s="145"/>
      <c r="IWP11" s="145"/>
      <c r="IWQ11" s="145"/>
      <c r="IWR11" s="145"/>
      <c r="IWS11" s="145"/>
      <c r="IWT11" s="145"/>
      <c r="IWU11" s="145"/>
      <c r="IWV11" s="145"/>
      <c r="IWW11" s="145"/>
      <c r="IWX11" s="145"/>
      <c r="IWY11" s="145"/>
      <c r="IWZ11" s="145"/>
      <c r="IXA11" s="145"/>
      <c r="IXB11" s="145"/>
      <c r="IXC11" s="145"/>
      <c r="IXD11" s="145"/>
      <c r="IXE11" s="145"/>
      <c r="IXF11" s="145"/>
      <c r="IXG11" s="145"/>
      <c r="IXH11" s="145"/>
      <c r="IXI11" s="145"/>
      <c r="IXJ11" s="145"/>
      <c r="IXK11" s="145"/>
      <c r="IXL11" s="145"/>
      <c r="IXM11" s="145"/>
      <c r="IXN11" s="145"/>
      <c r="IXO11" s="145"/>
      <c r="IXP11" s="145"/>
      <c r="IXQ11" s="145"/>
      <c r="IXR11" s="145"/>
      <c r="IXS11" s="145"/>
      <c r="IXT11" s="145"/>
      <c r="IXU11" s="145"/>
      <c r="IXV11" s="145"/>
      <c r="IXW11" s="145"/>
      <c r="IXX11" s="145"/>
      <c r="IXY11" s="145"/>
      <c r="IXZ11" s="145"/>
      <c r="IYA11" s="145"/>
      <c r="IYB11" s="145"/>
      <c r="IYC11" s="145"/>
      <c r="IYD11" s="145"/>
      <c r="IYE11" s="145"/>
      <c r="IYF11" s="145"/>
      <c r="IYG11" s="145"/>
      <c r="IYH11" s="145"/>
      <c r="IYI11" s="145"/>
      <c r="IYJ11" s="145"/>
      <c r="IYK11" s="145"/>
      <c r="IYL11" s="145"/>
      <c r="IYM11" s="145"/>
      <c r="IYN11" s="145"/>
      <c r="IYO11" s="145"/>
      <c r="IYP11" s="145"/>
      <c r="IYQ11" s="145"/>
      <c r="IYR11" s="145"/>
      <c r="IYS11" s="145"/>
      <c r="IYT11" s="145"/>
      <c r="IYU11" s="145"/>
      <c r="IYV11" s="145"/>
      <c r="IYW11" s="145"/>
      <c r="IYX11" s="145"/>
      <c r="IYY11" s="145"/>
      <c r="IYZ11" s="145"/>
      <c r="IZA11" s="145"/>
      <c r="IZB11" s="145"/>
      <c r="IZC11" s="145"/>
      <c r="IZD11" s="145"/>
      <c r="IZE11" s="145"/>
      <c r="IZF11" s="145"/>
      <c r="IZG11" s="145"/>
      <c r="IZH11" s="145"/>
      <c r="IZI11" s="145"/>
      <c r="IZJ11" s="145"/>
      <c r="IZK11" s="145"/>
      <c r="IZL11" s="145"/>
      <c r="IZM11" s="145"/>
      <c r="IZN11" s="145"/>
      <c r="IZO11" s="145"/>
      <c r="IZP11" s="145"/>
      <c r="IZQ11" s="145"/>
      <c r="IZR11" s="145"/>
      <c r="IZS11" s="145"/>
      <c r="IZT11" s="145"/>
      <c r="IZU11" s="145"/>
      <c r="IZV11" s="145"/>
      <c r="IZW11" s="145"/>
      <c r="IZX11" s="145"/>
      <c r="IZY11" s="145"/>
      <c r="IZZ11" s="145"/>
      <c r="JAA11" s="145"/>
      <c r="JAB11" s="145"/>
      <c r="JAC11" s="145"/>
      <c r="JAD11" s="145"/>
      <c r="JAE11" s="145"/>
      <c r="JAF11" s="145"/>
      <c r="JAG11" s="145"/>
      <c r="JAH11" s="145"/>
      <c r="JAI11" s="145"/>
      <c r="JAJ11" s="145"/>
      <c r="JAK11" s="145"/>
      <c r="JAL11" s="145"/>
      <c r="JAM11" s="145"/>
      <c r="JAN11" s="145"/>
      <c r="JAO11" s="145"/>
      <c r="JAP11" s="145"/>
      <c r="JAQ11" s="145"/>
      <c r="JAR11" s="145"/>
      <c r="JAS11" s="145"/>
      <c r="JAT11" s="145"/>
      <c r="JAU11" s="145"/>
      <c r="JAV11" s="145"/>
      <c r="JAW11" s="145"/>
      <c r="JAX11" s="145"/>
      <c r="JAY11" s="145"/>
      <c r="JAZ11" s="145"/>
      <c r="JBA11" s="145"/>
      <c r="JBB11" s="145"/>
      <c r="JBC11" s="145"/>
      <c r="JBD11" s="145"/>
      <c r="JBE11" s="145"/>
      <c r="JBF11" s="145"/>
      <c r="JBG11" s="145"/>
      <c r="JBH11" s="145"/>
      <c r="JBI11" s="145"/>
      <c r="JBJ11" s="145"/>
      <c r="JBK11" s="145"/>
      <c r="JBL11" s="145"/>
      <c r="JBM11" s="145"/>
      <c r="JBN11" s="145"/>
      <c r="JBO11" s="145"/>
      <c r="JBP11" s="145"/>
      <c r="JBQ11" s="145"/>
      <c r="JBR11" s="145"/>
      <c r="JBS11" s="145"/>
      <c r="JBT11" s="145"/>
      <c r="JBU11" s="145"/>
      <c r="JBV11" s="145"/>
      <c r="JBW11" s="145"/>
      <c r="JBX11" s="145"/>
      <c r="JBY11" s="145"/>
      <c r="JBZ11" s="145"/>
      <c r="JCA11" s="145"/>
      <c r="JCB11" s="145"/>
      <c r="JCC11" s="145"/>
      <c r="JCD11" s="145"/>
      <c r="JCE11" s="145"/>
      <c r="JCF11" s="145"/>
      <c r="JCG11" s="145"/>
      <c r="JCH11" s="145"/>
      <c r="JCI11" s="145"/>
      <c r="JCJ11" s="145"/>
      <c r="JCK11" s="145"/>
      <c r="JCL11" s="145"/>
      <c r="JCM11" s="145"/>
      <c r="JCN11" s="145"/>
      <c r="JCO11" s="145"/>
      <c r="JCP11" s="145"/>
      <c r="JCQ11" s="145"/>
      <c r="JCR11" s="145"/>
      <c r="JCS11" s="145"/>
      <c r="JCT11" s="145"/>
      <c r="JCU11" s="145"/>
      <c r="JCV11" s="145"/>
      <c r="JCW11" s="145"/>
      <c r="JCX11" s="145"/>
      <c r="JCY11" s="145"/>
      <c r="JCZ11" s="145"/>
      <c r="JDA11" s="145"/>
      <c r="JDB11" s="145"/>
      <c r="JDC11" s="145"/>
      <c r="JDD11" s="145"/>
      <c r="JDE11" s="145"/>
      <c r="JDF11" s="145"/>
      <c r="JDG11" s="145"/>
      <c r="JDH11" s="145"/>
      <c r="JDI11" s="145"/>
      <c r="JDJ11" s="145"/>
      <c r="JDK11" s="145"/>
      <c r="JDL11" s="145"/>
      <c r="JDM11" s="145"/>
      <c r="JDN11" s="145"/>
      <c r="JDO11" s="145"/>
      <c r="JDP11" s="145"/>
      <c r="JDQ11" s="145"/>
      <c r="JDR11" s="145"/>
      <c r="JDS11" s="145"/>
      <c r="JDT11" s="145"/>
      <c r="JDU11" s="145"/>
      <c r="JDV11" s="145"/>
      <c r="JDW11" s="145"/>
      <c r="JDX11" s="145"/>
      <c r="JDY11" s="145"/>
      <c r="JDZ11" s="145"/>
      <c r="JEA11" s="145"/>
      <c r="JEB11" s="145"/>
      <c r="JEC11" s="145"/>
      <c r="JED11" s="145"/>
      <c r="JEE11" s="145"/>
      <c r="JEF11" s="145"/>
      <c r="JEG11" s="145"/>
      <c r="JEH11" s="145"/>
      <c r="JEI11" s="145"/>
      <c r="JEJ11" s="145"/>
      <c r="JEK11" s="145"/>
      <c r="JEL11" s="145"/>
      <c r="JEM11" s="145"/>
      <c r="JEN11" s="145"/>
      <c r="JEO11" s="145"/>
      <c r="JEP11" s="145"/>
      <c r="JEQ11" s="145"/>
      <c r="JER11" s="145"/>
      <c r="JES11" s="145"/>
      <c r="JET11" s="145"/>
      <c r="JEU11" s="145"/>
      <c r="JEV11" s="145"/>
      <c r="JEW11" s="145"/>
      <c r="JEX11" s="145"/>
      <c r="JEY11" s="145"/>
      <c r="JEZ11" s="145"/>
      <c r="JFA11" s="145"/>
      <c r="JFB11" s="145"/>
      <c r="JFC11" s="145"/>
      <c r="JFD11" s="145"/>
      <c r="JFE11" s="145"/>
      <c r="JFF11" s="145"/>
      <c r="JFG11" s="145"/>
      <c r="JFH11" s="145"/>
      <c r="JFI11" s="145"/>
      <c r="JFJ11" s="145"/>
      <c r="JFK11" s="145"/>
      <c r="JFL11" s="145"/>
      <c r="JFM11" s="145"/>
      <c r="JFN11" s="145"/>
      <c r="JFO11" s="145"/>
      <c r="JFP11" s="145"/>
      <c r="JFQ11" s="145"/>
      <c r="JFR11" s="145"/>
      <c r="JFS11" s="145"/>
      <c r="JFT11" s="145"/>
      <c r="JFU11" s="145"/>
      <c r="JFV11" s="145"/>
      <c r="JFW11" s="145"/>
      <c r="JFX11" s="145"/>
      <c r="JFY11" s="145"/>
      <c r="JFZ11" s="145"/>
      <c r="JGA11" s="145"/>
      <c r="JGB11" s="145"/>
      <c r="JGC11" s="145"/>
      <c r="JGD11" s="145"/>
      <c r="JGE11" s="145"/>
      <c r="JGF11" s="145"/>
      <c r="JGG11" s="145"/>
      <c r="JGH11" s="145"/>
      <c r="JGI11" s="145"/>
      <c r="JGJ11" s="145"/>
      <c r="JGK11" s="145"/>
      <c r="JGL11" s="145"/>
      <c r="JGM11" s="145"/>
      <c r="JGN11" s="145"/>
      <c r="JGO11" s="145"/>
      <c r="JGP11" s="145"/>
      <c r="JGQ11" s="145"/>
      <c r="JGR11" s="145"/>
      <c r="JGS11" s="145"/>
      <c r="JGT11" s="145"/>
      <c r="JGU11" s="145"/>
      <c r="JGV11" s="145"/>
      <c r="JGW11" s="145"/>
      <c r="JGX11" s="145"/>
      <c r="JGY11" s="145"/>
      <c r="JGZ11" s="145"/>
      <c r="JHA11" s="145"/>
      <c r="JHB11" s="145"/>
      <c r="JHC11" s="145"/>
      <c r="JHD11" s="145"/>
      <c r="JHE11" s="145"/>
      <c r="JHF11" s="145"/>
      <c r="JHG11" s="145"/>
      <c r="JHH11" s="145"/>
      <c r="JHI11" s="145"/>
      <c r="JHJ11" s="145"/>
      <c r="JHK11" s="145"/>
      <c r="JHL11" s="145"/>
      <c r="JHM11" s="145"/>
      <c r="JHN11" s="145"/>
      <c r="JHO11" s="145"/>
      <c r="JHP11" s="145"/>
      <c r="JHQ11" s="145"/>
      <c r="JHR11" s="145"/>
      <c r="JHS11" s="145"/>
      <c r="JHT11" s="145"/>
      <c r="JHU11" s="145"/>
      <c r="JHV11" s="145"/>
      <c r="JHW11" s="145"/>
      <c r="JHX11" s="145"/>
      <c r="JHY11" s="145"/>
      <c r="JHZ11" s="145"/>
      <c r="JIA11" s="145"/>
      <c r="JIB11" s="145"/>
      <c r="JIC11" s="145"/>
      <c r="JID11" s="145"/>
      <c r="JIE11" s="145"/>
      <c r="JIF11" s="145"/>
      <c r="JIG11" s="145"/>
      <c r="JIH11" s="145"/>
      <c r="JII11" s="145"/>
      <c r="JIJ11" s="145"/>
      <c r="JIK11" s="145"/>
      <c r="JIL11" s="145"/>
      <c r="JIM11" s="145"/>
      <c r="JIN11" s="145"/>
      <c r="JIO11" s="145"/>
      <c r="JIP11" s="145"/>
      <c r="JIQ11" s="145"/>
      <c r="JIR11" s="145"/>
      <c r="JIS11" s="145"/>
      <c r="JIT11" s="145"/>
      <c r="JIU11" s="145"/>
      <c r="JIV11" s="145"/>
      <c r="JIW11" s="145"/>
      <c r="JIX11" s="145"/>
      <c r="JIY11" s="145"/>
      <c r="JIZ11" s="145"/>
      <c r="JJA11" s="145"/>
      <c r="JJB11" s="145"/>
      <c r="JJC11" s="145"/>
      <c r="JJD11" s="145"/>
      <c r="JJE11" s="145"/>
      <c r="JJF11" s="145"/>
      <c r="JJG11" s="145"/>
      <c r="JJH11" s="145"/>
      <c r="JJI11" s="145"/>
      <c r="JJJ11" s="145"/>
      <c r="JJK11" s="145"/>
      <c r="JJL11" s="145"/>
      <c r="JJM11" s="145"/>
      <c r="JJN11" s="145"/>
      <c r="JJO11" s="145"/>
      <c r="JJP11" s="145"/>
      <c r="JJQ11" s="145"/>
      <c r="JJR11" s="145"/>
      <c r="JJS11" s="145"/>
      <c r="JJT11" s="145"/>
      <c r="JJU11" s="145"/>
      <c r="JJV11" s="145"/>
      <c r="JJW11" s="145"/>
      <c r="JJX11" s="145"/>
      <c r="JJY11" s="145"/>
      <c r="JJZ11" s="145"/>
      <c r="JKA11" s="145"/>
      <c r="JKB11" s="145"/>
      <c r="JKC11" s="145"/>
      <c r="JKD11" s="145"/>
      <c r="JKE11" s="145"/>
      <c r="JKF11" s="145"/>
      <c r="JKG11" s="145"/>
      <c r="JKH11" s="145"/>
      <c r="JKI11" s="145"/>
      <c r="JKJ11" s="145"/>
      <c r="JKK11" s="145"/>
      <c r="JKL11" s="145"/>
      <c r="JKM11" s="145"/>
      <c r="JKN11" s="145"/>
      <c r="JKO11" s="145"/>
      <c r="JKP11" s="145"/>
      <c r="JKQ11" s="145"/>
      <c r="JKR11" s="145"/>
      <c r="JKS11" s="145"/>
      <c r="JKT11" s="145"/>
      <c r="JKU11" s="145"/>
      <c r="JKV11" s="145"/>
      <c r="JKW11" s="145"/>
      <c r="JKX11" s="145"/>
      <c r="JKY11" s="145"/>
      <c r="JKZ11" s="145"/>
      <c r="JLA11" s="145"/>
      <c r="JLB11" s="145"/>
      <c r="JLC11" s="145"/>
      <c r="JLD11" s="145"/>
      <c r="JLE11" s="145"/>
      <c r="JLF11" s="145"/>
      <c r="JLG11" s="145"/>
      <c r="JLH11" s="145"/>
      <c r="JLI11" s="145"/>
      <c r="JLJ11" s="145"/>
      <c r="JLK11" s="145"/>
      <c r="JLL11" s="145"/>
      <c r="JLM11" s="145"/>
      <c r="JLN11" s="145"/>
      <c r="JLO11" s="145"/>
      <c r="JLP11" s="145"/>
      <c r="JLQ11" s="145"/>
      <c r="JLR11" s="145"/>
      <c r="JLS11" s="145"/>
      <c r="JLT11" s="145"/>
      <c r="JLU11" s="145"/>
      <c r="JLV11" s="145"/>
      <c r="JLW11" s="145"/>
      <c r="JLX11" s="145"/>
      <c r="JLY11" s="145"/>
      <c r="JLZ11" s="145"/>
      <c r="JMA11" s="145"/>
      <c r="JMB11" s="145"/>
      <c r="JMC11" s="145"/>
      <c r="JMD11" s="145"/>
      <c r="JME11" s="145"/>
      <c r="JMF11" s="145"/>
      <c r="JMG11" s="145"/>
      <c r="JMH11" s="145"/>
      <c r="JMI11" s="145"/>
      <c r="JMJ11" s="145"/>
      <c r="JMK11" s="145"/>
      <c r="JML11" s="145"/>
      <c r="JMM11" s="145"/>
      <c r="JMN11" s="145"/>
      <c r="JMO11" s="145"/>
      <c r="JMP11" s="145"/>
      <c r="JMQ11" s="145"/>
      <c r="JMR11" s="145"/>
      <c r="JMS11" s="145"/>
      <c r="JMT11" s="145"/>
      <c r="JMU11" s="145"/>
      <c r="JMV11" s="145"/>
      <c r="JMW11" s="145"/>
      <c r="JMX11" s="145"/>
      <c r="JMY11" s="145"/>
      <c r="JMZ11" s="145"/>
      <c r="JNA11" s="145"/>
      <c r="JNB11" s="145"/>
      <c r="JNC11" s="145"/>
      <c r="JND11" s="145"/>
      <c r="JNE11" s="145"/>
      <c r="JNF11" s="145"/>
      <c r="JNG11" s="145"/>
      <c r="JNH11" s="145"/>
      <c r="JNI11" s="145"/>
      <c r="JNJ11" s="145"/>
      <c r="JNK11" s="145"/>
      <c r="JNL11" s="145"/>
      <c r="JNM11" s="145"/>
      <c r="JNN11" s="145"/>
      <c r="JNO11" s="145"/>
      <c r="JNP11" s="145"/>
      <c r="JNQ11" s="145"/>
      <c r="JNR11" s="145"/>
      <c r="JNS11" s="145"/>
      <c r="JNT11" s="145"/>
      <c r="JNU11" s="145"/>
      <c r="JNV11" s="145"/>
      <c r="JNW11" s="145"/>
      <c r="JNX11" s="145"/>
      <c r="JNY11" s="145"/>
      <c r="JNZ11" s="145"/>
      <c r="JOA11" s="145"/>
      <c r="JOB11" s="145"/>
      <c r="JOC11" s="145"/>
      <c r="JOD11" s="145"/>
      <c r="JOE11" s="145"/>
      <c r="JOF11" s="145"/>
      <c r="JOG11" s="145"/>
      <c r="JOH11" s="145"/>
      <c r="JOI11" s="145"/>
      <c r="JOJ11" s="145"/>
      <c r="JOK11" s="145"/>
      <c r="JOL11" s="145"/>
      <c r="JOM11" s="145"/>
      <c r="JON11" s="145"/>
      <c r="JOO11" s="145"/>
      <c r="JOP11" s="145"/>
      <c r="JOQ11" s="145"/>
      <c r="JOR11" s="145"/>
      <c r="JOS11" s="145"/>
      <c r="JOT11" s="145"/>
      <c r="JOU11" s="145"/>
      <c r="JOV11" s="145"/>
      <c r="JOW11" s="145"/>
      <c r="JOX11" s="145"/>
      <c r="JOY11" s="145"/>
      <c r="JOZ11" s="145"/>
      <c r="JPA11" s="145"/>
      <c r="JPB11" s="145"/>
      <c r="JPC11" s="145"/>
      <c r="JPD11" s="145"/>
      <c r="JPE11" s="145"/>
      <c r="JPF11" s="145"/>
      <c r="JPG11" s="145"/>
      <c r="JPH11" s="145"/>
      <c r="JPI11" s="145"/>
      <c r="JPJ11" s="145"/>
      <c r="JPK11" s="145"/>
      <c r="JPL11" s="145"/>
      <c r="JPM11" s="145"/>
      <c r="JPN11" s="145"/>
      <c r="JPO11" s="145"/>
      <c r="JPP11" s="145"/>
      <c r="JPQ11" s="145"/>
      <c r="JPR11" s="145"/>
      <c r="JPS11" s="145"/>
      <c r="JPT11" s="145"/>
      <c r="JPU11" s="145"/>
      <c r="JPV11" s="145"/>
      <c r="JPW11" s="145"/>
      <c r="JPX11" s="145"/>
      <c r="JPY11" s="145"/>
      <c r="JPZ11" s="145"/>
      <c r="JQA11" s="145"/>
      <c r="JQB11" s="145"/>
      <c r="JQC11" s="145"/>
      <c r="JQD11" s="145"/>
      <c r="JQE11" s="145"/>
      <c r="JQF11" s="145"/>
      <c r="JQG11" s="145"/>
      <c r="JQH11" s="145"/>
      <c r="JQI11" s="145"/>
      <c r="JQJ11" s="145"/>
      <c r="JQK11" s="145"/>
      <c r="JQL11" s="145"/>
      <c r="JQM11" s="145"/>
      <c r="JQN11" s="145"/>
      <c r="JQO11" s="145"/>
      <c r="JQP11" s="145"/>
      <c r="JQQ11" s="145"/>
      <c r="JQR11" s="145"/>
      <c r="JQS11" s="145"/>
      <c r="JQT11" s="145"/>
      <c r="JQU11" s="145"/>
      <c r="JQV11" s="145"/>
      <c r="JQW11" s="145"/>
      <c r="JQX11" s="145"/>
      <c r="JQY11" s="145"/>
      <c r="JQZ11" s="145"/>
      <c r="JRA11" s="145"/>
      <c r="JRB11" s="145"/>
      <c r="JRC11" s="145"/>
      <c r="JRD11" s="145"/>
      <c r="JRE11" s="145"/>
      <c r="JRF11" s="145"/>
      <c r="JRG11" s="145"/>
      <c r="JRH11" s="145"/>
      <c r="JRI11" s="145"/>
      <c r="JRJ11" s="145"/>
      <c r="JRK11" s="145"/>
      <c r="JRL11" s="145"/>
      <c r="JRM11" s="145"/>
      <c r="JRN11" s="145"/>
      <c r="JRO11" s="145"/>
      <c r="JRP11" s="145"/>
      <c r="JRQ11" s="145"/>
      <c r="JRR11" s="145"/>
      <c r="JRS11" s="145"/>
      <c r="JRT11" s="145"/>
      <c r="JRU11" s="145"/>
      <c r="JRV11" s="145"/>
      <c r="JRW11" s="145"/>
      <c r="JRX11" s="145"/>
      <c r="JRY11" s="145"/>
      <c r="JRZ11" s="145"/>
      <c r="JSA11" s="145"/>
      <c r="JSB11" s="145"/>
      <c r="JSC11" s="145"/>
      <c r="JSD11" s="145"/>
      <c r="JSE11" s="145"/>
      <c r="JSF11" s="145"/>
      <c r="JSG11" s="145"/>
      <c r="JSH11" s="145"/>
      <c r="JSI11" s="145"/>
      <c r="JSJ11" s="145"/>
      <c r="JSK11" s="145"/>
      <c r="JSL11" s="145"/>
      <c r="JSM11" s="145"/>
      <c r="JSN11" s="145"/>
      <c r="JSO11" s="145"/>
      <c r="JSP11" s="145"/>
      <c r="JSQ11" s="145"/>
      <c r="JSR11" s="145"/>
      <c r="JSS11" s="145"/>
      <c r="JST11" s="145"/>
      <c r="JSU11" s="145"/>
      <c r="JSV11" s="145"/>
      <c r="JSW11" s="145"/>
      <c r="JSX11" s="145"/>
      <c r="JSY11" s="145"/>
      <c r="JSZ11" s="145"/>
      <c r="JTA11" s="145"/>
      <c r="JTB11" s="145"/>
      <c r="JTC11" s="145"/>
      <c r="JTD11" s="145"/>
      <c r="JTE11" s="145"/>
      <c r="JTF11" s="145"/>
      <c r="JTG11" s="145"/>
      <c r="JTH11" s="145"/>
      <c r="JTI11" s="145"/>
      <c r="JTJ11" s="145"/>
      <c r="JTK11" s="145"/>
      <c r="JTL11" s="145"/>
      <c r="JTM11" s="145"/>
      <c r="JTN11" s="145"/>
      <c r="JTO11" s="145"/>
      <c r="JTP11" s="145"/>
      <c r="JTQ11" s="145"/>
      <c r="JTR11" s="145"/>
      <c r="JTS11" s="145"/>
      <c r="JTT11" s="145"/>
      <c r="JTU11" s="145"/>
      <c r="JTV11" s="145"/>
      <c r="JTW11" s="145"/>
      <c r="JTX11" s="145"/>
      <c r="JTY11" s="145"/>
      <c r="JTZ11" s="145"/>
      <c r="JUA11" s="145"/>
      <c r="JUB11" s="145"/>
      <c r="JUC11" s="145"/>
      <c r="JUD11" s="145"/>
      <c r="JUE11" s="145"/>
      <c r="JUF11" s="145"/>
      <c r="JUG11" s="145"/>
      <c r="JUH11" s="145"/>
      <c r="JUI11" s="145"/>
      <c r="JUJ11" s="145"/>
      <c r="JUK11" s="145"/>
      <c r="JUL11" s="145"/>
      <c r="JUM11" s="145"/>
      <c r="JUN11" s="145"/>
      <c r="JUO11" s="145"/>
      <c r="JUP11" s="145"/>
      <c r="JUQ11" s="145"/>
      <c r="JUR11" s="145"/>
      <c r="JUS11" s="145"/>
      <c r="JUT11" s="145"/>
      <c r="JUU11" s="145"/>
      <c r="JUV11" s="145"/>
      <c r="JUW11" s="145"/>
      <c r="JUX11" s="145"/>
      <c r="JUY11" s="145"/>
      <c r="JUZ11" s="145"/>
      <c r="JVA11" s="145"/>
      <c r="JVB11" s="145"/>
      <c r="JVC11" s="145"/>
      <c r="JVD11" s="145"/>
      <c r="JVE11" s="145"/>
      <c r="JVF11" s="145"/>
      <c r="JVG11" s="145"/>
      <c r="JVH11" s="145"/>
      <c r="JVI11" s="145"/>
      <c r="JVJ11" s="145"/>
      <c r="JVK11" s="145"/>
      <c r="JVL11" s="145"/>
      <c r="JVM11" s="145"/>
      <c r="JVN11" s="145"/>
      <c r="JVO11" s="145"/>
      <c r="JVP11" s="145"/>
      <c r="JVQ11" s="145"/>
      <c r="JVR11" s="145"/>
      <c r="JVS11" s="145"/>
      <c r="JVT11" s="145"/>
      <c r="JVU11" s="145"/>
      <c r="JVV11" s="145"/>
      <c r="JVW11" s="145"/>
      <c r="JVX11" s="145"/>
      <c r="JVY11" s="145"/>
      <c r="JVZ11" s="145"/>
      <c r="JWA11" s="145"/>
      <c r="JWB11" s="145"/>
      <c r="JWC11" s="145"/>
      <c r="JWD11" s="145"/>
      <c r="JWE11" s="145"/>
      <c r="JWF11" s="145"/>
      <c r="JWG11" s="145"/>
      <c r="JWH11" s="145"/>
      <c r="JWI11" s="145"/>
      <c r="JWJ11" s="145"/>
      <c r="JWK11" s="145"/>
      <c r="JWL11" s="145"/>
      <c r="JWM11" s="145"/>
      <c r="JWN11" s="145"/>
      <c r="JWO11" s="145"/>
      <c r="JWP11" s="145"/>
      <c r="JWQ11" s="145"/>
      <c r="JWR11" s="145"/>
      <c r="JWS11" s="145"/>
      <c r="JWT11" s="145"/>
      <c r="JWU11" s="145"/>
      <c r="JWV11" s="145"/>
      <c r="JWW11" s="145"/>
      <c r="JWX11" s="145"/>
      <c r="JWY11" s="145"/>
      <c r="JWZ11" s="145"/>
      <c r="JXA11" s="145"/>
      <c r="JXB11" s="145"/>
      <c r="JXC11" s="145"/>
      <c r="JXD11" s="145"/>
      <c r="JXE11" s="145"/>
      <c r="JXF11" s="145"/>
      <c r="JXG11" s="145"/>
      <c r="JXH11" s="145"/>
      <c r="JXI11" s="145"/>
      <c r="JXJ11" s="145"/>
      <c r="JXK11" s="145"/>
      <c r="JXL11" s="145"/>
      <c r="JXM11" s="145"/>
      <c r="JXN11" s="145"/>
      <c r="JXO11" s="145"/>
      <c r="JXP11" s="145"/>
      <c r="JXQ11" s="145"/>
      <c r="JXR11" s="145"/>
      <c r="JXS11" s="145"/>
      <c r="JXT11" s="145"/>
      <c r="JXU11" s="145"/>
      <c r="JXV11" s="145"/>
      <c r="JXW11" s="145"/>
      <c r="JXX11" s="145"/>
      <c r="JXY11" s="145"/>
      <c r="JXZ11" s="145"/>
      <c r="JYA11" s="145"/>
      <c r="JYB11" s="145"/>
      <c r="JYC11" s="145"/>
      <c r="JYD11" s="145"/>
      <c r="JYE11" s="145"/>
      <c r="JYF11" s="145"/>
      <c r="JYG11" s="145"/>
      <c r="JYH11" s="145"/>
      <c r="JYI11" s="145"/>
      <c r="JYJ11" s="145"/>
      <c r="JYK11" s="145"/>
      <c r="JYL11" s="145"/>
      <c r="JYM11" s="145"/>
      <c r="JYN11" s="145"/>
      <c r="JYO11" s="145"/>
      <c r="JYP11" s="145"/>
      <c r="JYQ11" s="145"/>
      <c r="JYR11" s="145"/>
      <c r="JYS11" s="145"/>
      <c r="JYT11" s="145"/>
      <c r="JYU11" s="145"/>
      <c r="JYV11" s="145"/>
      <c r="JYW11" s="145"/>
      <c r="JYX11" s="145"/>
      <c r="JYY11" s="145"/>
      <c r="JYZ11" s="145"/>
      <c r="JZA11" s="145"/>
      <c r="JZB11" s="145"/>
      <c r="JZC11" s="145"/>
      <c r="JZD11" s="145"/>
      <c r="JZE11" s="145"/>
      <c r="JZF11" s="145"/>
      <c r="JZG11" s="145"/>
      <c r="JZH11" s="145"/>
      <c r="JZI11" s="145"/>
      <c r="JZJ11" s="145"/>
      <c r="JZK11" s="145"/>
      <c r="JZL11" s="145"/>
      <c r="JZM11" s="145"/>
      <c r="JZN11" s="145"/>
      <c r="JZO11" s="145"/>
      <c r="JZP11" s="145"/>
      <c r="JZQ11" s="145"/>
      <c r="JZR11" s="145"/>
      <c r="JZS11" s="145"/>
      <c r="JZT11" s="145"/>
      <c r="JZU11" s="145"/>
      <c r="JZV11" s="145"/>
      <c r="JZW11" s="145"/>
      <c r="JZX11" s="145"/>
      <c r="JZY11" s="145"/>
      <c r="JZZ11" s="145"/>
      <c r="KAA11" s="145"/>
      <c r="KAB11" s="145"/>
      <c r="KAC11" s="145"/>
      <c r="KAD11" s="145"/>
      <c r="KAE11" s="145"/>
      <c r="KAF11" s="145"/>
      <c r="KAG11" s="145"/>
      <c r="KAH11" s="145"/>
      <c r="KAI11" s="145"/>
      <c r="KAJ11" s="145"/>
      <c r="KAK11" s="145"/>
      <c r="KAL11" s="145"/>
      <c r="KAM11" s="145"/>
      <c r="KAN11" s="145"/>
      <c r="KAO11" s="145"/>
      <c r="KAP11" s="145"/>
      <c r="KAQ11" s="145"/>
      <c r="KAR11" s="145"/>
      <c r="KAS11" s="145"/>
      <c r="KAT11" s="145"/>
      <c r="KAU11" s="145"/>
      <c r="KAV11" s="145"/>
      <c r="KAW11" s="145"/>
      <c r="KAX11" s="145"/>
      <c r="KAY11" s="145"/>
      <c r="KAZ11" s="145"/>
      <c r="KBA11" s="145"/>
      <c r="KBB11" s="145"/>
      <c r="KBC11" s="145"/>
      <c r="KBD11" s="145"/>
      <c r="KBE11" s="145"/>
      <c r="KBF11" s="145"/>
      <c r="KBG11" s="145"/>
      <c r="KBH11" s="145"/>
      <c r="KBI11" s="145"/>
      <c r="KBJ11" s="145"/>
      <c r="KBK11" s="145"/>
      <c r="KBL11" s="145"/>
      <c r="KBM11" s="145"/>
      <c r="KBN11" s="145"/>
      <c r="KBO11" s="145"/>
      <c r="KBP11" s="145"/>
      <c r="KBQ11" s="145"/>
      <c r="KBR11" s="145"/>
      <c r="KBS11" s="145"/>
      <c r="KBT11" s="145"/>
      <c r="KBU11" s="145"/>
      <c r="KBV11" s="145"/>
      <c r="KBW11" s="145"/>
      <c r="KBX11" s="145"/>
      <c r="KBY11" s="145"/>
      <c r="KBZ11" s="145"/>
      <c r="KCA11" s="145"/>
      <c r="KCB11" s="145"/>
      <c r="KCC11" s="145"/>
      <c r="KCD11" s="145"/>
      <c r="KCE11" s="145"/>
      <c r="KCF11" s="145"/>
      <c r="KCG11" s="145"/>
      <c r="KCH11" s="145"/>
      <c r="KCI11" s="145"/>
      <c r="KCJ11" s="145"/>
      <c r="KCK11" s="145"/>
      <c r="KCL11" s="145"/>
      <c r="KCM11" s="145"/>
      <c r="KCN11" s="145"/>
      <c r="KCO11" s="145"/>
      <c r="KCP11" s="145"/>
      <c r="KCQ11" s="145"/>
      <c r="KCR11" s="145"/>
      <c r="KCS11" s="145"/>
      <c r="KCT11" s="145"/>
      <c r="KCU11" s="145"/>
      <c r="KCV11" s="145"/>
      <c r="KCW11" s="145"/>
      <c r="KCX11" s="145"/>
      <c r="KCY11" s="145"/>
      <c r="KCZ11" s="145"/>
      <c r="KDA11" s="145"/>
      <c r="KDB11" s="145"/>
      <c r="KDC11" s="145"/>
      <c r="KDD11" s="145"/>
      <c r="KDE11" s="145"/>
      <c r="KDF11" s="145"/>
      <c r="KDG11" s="145"/>
      <c r="KDH11" s="145"/>
      <c r="KDI11" s="145"/>
      <c r="KDJ11" s="145"/>
      <c r="KDK11" s="145"/>
      <c r="KDL11" s="145"/>
      <c r="KDM11" s="145"/>
      <c r="KDN11" s="145"/>
      <c r="KDO11" s="145"/>
      <c r="KDP11" s="145"/>
      <c r="KDQ11" s="145"/>
      <c r="KDR11" s="145"/>
      <c r="KDS11" s="145"/>
      <c r="KDT11" s="145"/>
      <c r="KDU11" s="145"/>
      <c r="KDV11" s="145"/>
      <c r="KDW11" s="145"/>
      <c r="KDX11" s="145"/>
      <c r="KDY11" s="145"/>
      <c r="KDZ11" s="145"/>
      <c r="KEA11" s="145"/>
      <c r="KEB11" s="145"/>
      <c r="KEC11" s="145"/>
      <c r="KED11" s="145"/>
      <c r="KEE11" s="145"/>
      <c r="KEF11" s="145"/>
      <c r="KEG11" s="145"/>
      <c r="KEH11" s="145"/>
      <c r="KEI11" s="145"/>
      <c r="KEJ11" s="145"/>
      <c r="KEK11" s="145"/>
      <c r="KEL11" s="145"/>
      <c r="KEM11" s="145"/>
      <c r="KEN11" s="145"/>
      <c r="KEO11" s="145"/>
      <c r="KEP11" s="145"/>
      <c r="KEQ11" s="145"/>
      <c r="KER11" s="145"/>
      <c r="KES11" s="145"/>
      <c r="KET11" s="145"/>
      <c r="KEU11" s="145"/>
      <c r="KEV11" s="145"/>
      <c r="KEW11" s="145"/>
      <c r="KEX11" s="145"/>
      <c r="KEY11" s="145"/>
      <c r="KEZ11" s="145"/>
      <c r="KFA11" s="145"/>
      <c r="KFB11" s="145"/>
      <c r="KFC11" s="145"/>
      <c r="KFD11" s="145"/>
      <c r="KFE11" s="145"/>
      <c r="KFF11" s="145"/>
      <c r="KFG11" s="145"/>
      <c r="KFH11" s="145"/>
      <c r="KFI11" s="145"/>
      <c r="KFJ11" s="145"/>
      <c r="KFK11" s="145"/>
      <c r="KFL11" s="145"/>
      <c r="KFM11" s="145"/>
      <c r="KFN11" s="145"/>
      <c r="KFO11" s="145"/>
      <c r="KFP11" s="145"/>
      <c r="KFQ11" s="145"/>
      <c r="KFR11" s="145"/>
      <c r="KFS11" s="145"/>
      <c r="KFT11" s="145"/>
      <c r="KFU11" s="145"/>
      <c r="KFV11" s="145"/>
      <c r="KFW11" s="145"/>
      <c r="KFX11" s="145"/>
      <c r="KFY11" s="145"/>
      <c r="KFZ11" s="145"/>
      <c r="KGA11" s="145"/>
      <c r="KGB11" s="145"/>
      <c r="KGC11" s="145"/>
      <c r="KGD11" s="145"/>
      <c r="KGE11" s="145"/>
      <c r="KGF11" s="145"/>
      <c r="KGG11" s="145"/>
      <c r="KGH11" s="145"/>
      <c r="KGI11" s="145"/>
      <c r="KGJ11" s="145"/>
      <c r="KGK11" s="145"/>
      <c r="KGL11" s="145"/>
      <c r="KGM11" s="145"/>
      <c r="KGN11" s="145"/>
      <c r="KGO11" s="145"/>
      <c r="KGP11" s="145"/>
      <c r="KGQ11" s="145"/>
      <c r="KGR11" s="145"/>
      <c r="KGS11" s="145"/>
      <c r="KGT11" s="145"/>
      <c r="KGU11" s="145"/>
      <c r="KGV11" s="145"/>
      <c r="KGW11" s="145"/>
      <c r="KGX11" s="145"/>
      <c r="KGY11" s="145"/>
      <c r="KGZ11" s="145"/>
      <c r="KHA11" s="145"/>
      <c r="KHB11" s="145"/>
      <c r="KHC11" s="145"/>
      <c r="KHD11" s="145"/>
      <c r="KHE11" s="145"/>
      <c r="KHF11" s="145"/>
      <c r="KHG11" s="145"/>
      <c r="KHH11" s="145"/>
      <c r="KHI11" s="145"/>
      <c r="KHJ11" s="145"/>
      <c r="KHK11" s="145"/>
      <c r="KHL11" s="145"/>
      <c r="KHM11" s="145"/>
      <c r="KHN11" s="145"/>
      <c r="KHO11" s="145"/>
      <c r="KHP11" s="145"/>
      <c r="KHQ11" s="145"/>
      <c r="KHR11" s="145"/>
      <c r="KHS11" s="145"/>
      <c r="KHT11" s="145"/>
      <c r="KHU11" s="145"/>
      <c r="KHV11" s="145"/>
      <c r="KHW11" s="145"/>
      <c r="KHX11" s="145"/>
      <c r="KHY11" s="145"/>
      <c r="KHZ11" s="145"/>
      <c r="KIA11" s="145"/>
      <c r="KIB11" s="145"/>
      <c r="KIC11" s="145"/>
      <c r="KID11" s="145"/>
      <c r="KIE11" s="145"/>
      <c r="KIF11" s="145"/>
      <c r="KIG11" s="145"/>
      <c r="KIH11" s="145"/>
      <c r="KII11" s="145"/>
      <c r="KIJ11" s="145"/>
      <c r="KIK11" s="145"/>
      <c r="KIL11" s="145"/>
      <c r="KIM11" s="145"/>
      <c r="KIN11" s="145"/>
      <c r="KIO11" s="145"/>
      <c r="KIP11" s="145"/>
      <c r="KIQ11" s="145"/>
      <c r="KIR11" s="145"/>
      <c r="KIS11" s="145"/>
      <c r="KIT11" s="145"/>
      <c r="KIU11" s="145"/>
      <c r="KIV11" s="145"/>
      <c r="KIW11" s="145"/>
      <c r="KIX11" s="145"/>
      <c r="KIY11" s="145"/>
      <c r="KIZ11" s="145"/>
      <c r="KJA11" s="145"/>
      <c r="KJB11" s="145"/>
      <c r="KJC11" s="145"/>
      <c r="KJD11" s="145"/>
      <c r="KJE11" s="145"/>
      <c r="KJF11" s="145"/>
      <c r="KJG11" s="145"/>
      <c r="KJH11" s="145"/>
      <c r="KJI11" s="145"/>
      <c r="KJJ11" s="145"/>
      <c r="KJK11" s="145"/>
      <c r="KJL11" s="145"/>
      <c r="KJM11" s="145"/>
      <c r="KJN11" s="145"/>
      <c r="KJO11" s="145"/>
      <c r="KJP11" s="145"/>
      <c r="KJQ11" s="145"/>
      <c r="KJR11" s="145"/>
      <c r="KJS11" s="145"/>
      <c r="KJT11" s="145"/>
      <c r="KJU11" s="145"/>
      <c r="KJV11" s="145"/>
      <c r="KJW11" s="145"/>
      <c r="KJX11" s="145"/>
      <c r="KJY11" s="145"/>
      <c r="KJZ11" s="145"/>
      <c r="KKA11" s="145"/>
      <c r="KKB11" s="145"/>
      <c r="KKC11" s="145"/>
      <c r="KKD11" s="145"/>
      <c r="KKE11" s="145"/>
      <c r="KKF11" s="145"/>
      <c r="KKG11" s="145"/>
      <c r="KKH11" s="145"/>
      <c r="KKI11" s="145"/>
      <c r="KKJ11" s="145"/>
      <c r="KKK11" s="145"/>
      <c r="KKL11" s="145"/>
      <c r="KKM11" s="145"/>
      <c r="KKN11" s="145"/>
      <c r="KKO11" s="145"/>
      <c r="KKP11" s="145"/>
      <c r="KKQ11" s="145"/>
      <c r="KKR11" s="145"/>
      <c r="KKS11" s="145"/>
      <c r="KKT11" s="145"/>
      <c r="KKU11" s="145"/>
      <c r="KKV11" s="145"/>
      <c r="KKW11" s="145"/>
      <c r="KKX11" s="145"/>
      <c r="KKY11" s="145"/>
      <c r="KKZ11" s="145"/>
      <c r="KLA11" s="145"/>
      <c r="KLB11" s="145"/>
      <c r="KLC11" s="145"/>
      <c r="KLD11" s="145"/>
      <c r="KLE11" s="145"/>
      <c r="KLF11" s="145"/>
      <c r="KLG11" s="145"/>
      <c r="KLH11" s="145"/>
      <c r="KLI11" s="145"/>
      <c r="KLJ11" s="145"/>
      <c r="KLK11" s="145"/>
      <c r="KLL11" s="145"/>
      <c r="KLM11" s="145"/>
      <c r="KLN11" s="145"/>
      <c r="KLO11" s="145"/>
      <c r="KLP11" s="145"/>
      <c r="KLQ11" s="145"/>
      <c r="KLR11" s="145"/>
      <c r="KLS11" s="145"/>
      <c r="KLT11" s="145"/>
      <c r="KLU11" s="145"/>
      <c r="KLV11" s="145"/>
      <c r="KLW11" s="145"/>
      <c r="KLX11" s="145"/>
      <c r="KLY11" s="145"/>
      <c r="KLZ11" s="145"/>
      <c r="KMA11" s="145"/>
      <c r="KMB11" s="145"/>
      <c r="KMC11" s="145"/>
      <c r="KMD11" s="145"/>
      <c r="KME11" s="145"/>
      <c r="KMF11" s="145"/>
      <c r="KMG11" s="145"/>
      <c r="KMH11" s="145"/>
      <c r="KMI11" s="145"/>
      <c r="KMJ11" s="145"/>
      <c r="KMK11" s="145"/>
      <c r="KML11" s="145"/>
      <c r="KMM11" s="145"/>
      <c r="KMN11" s="145"/>
      <c r="KMO11" s="145"/>
      <c r="KMP11" s="145"/>
      <c r="KMQ11" s="145"/>
      <c r="KMR11" s="145"/>
      <c r="KMS11" s="145"/>
      <c r="KMT11" s="145"/>
      <c r="KMU11" s="145"/>
      <c r="KMV11" s="145"/>
      <c r="KMW11" s="145"/>
      <c r="KMX11" s="145"/>
      <c r="KMY11" s="145"/>
      <c r="KMZ11" s="145"/>
      <c r="KNA11" s="145"/>
      <c r="KNB11" s="145"/>
      <c r="KNC11" s="145"/>
      <c r="KND11" s="145"/>
      <c r="KNE11" s="145"/>
      <c r="KNF11" s="145"/>
      <c r="KNG11" s="145"/>
      <c r="KNH11" s="145"/>
      <c r="KNI11" s="145"/>
      <c r="KNJ11" s="145"/>
      <c r="KNK11" s="145"/>
      <c r="KNL11" s="145"/>
      <c r="KNM11" s="145"/>
      <c r="KNN11" s="145"/>
      <c r="KNO11" s="145"/>
      <c r="KNP11" s="145"/>
      <c r="KNQ11" s="145"/>
      <c r="KNR11" s="145"/>
      <c r="KNS11" s="145"/>
      <c r="KNT11" s="145"/>
      <c r="KNU11" s="145"/>
      <c r="KNV11" s="145"/>
      <c r="KNW11" s="145"/>
      <c r="KNX11" s="145"/>
      <c r="KNY11" s="145"/>
      <c r="KNZ11" s="145"/>
      <c r="KOA11" s="145"/>
      <c r="KOB11" s="145"/>
      <c r="KOC11" s="145"/>
      <c r="KOD11" s="145"/>
      <c r="KOE11" s="145"/>
      <c r="KOF11" s="145"/>
      <c r="KOG11" s="145"/>
      <c r="KOH11" s="145"/>
      <c r="KOI11" s="145"/>
      <c r="KOJ11" s="145"/>
      <c r="KOK11" s="145"/>
      <c r="KOL11" s="145"/>
      <c r="KOM11" s="145"/>
      <c r="KON11" s="145"/>
      <c r="KOO11" s="145"/>
      <c r="KOP11" s="145"/>
      <c r="KOQ11" s="145"/>
      <c r="KOR11" s="145"/>
      <c r="KOS11" s="145"/>
      <c r="KOT11" s="145"/>
      <c r="KOU11" s="145"/>
      <c r="KOV11" s="145"/>
      <c r="KOW11" s="145"/>
      <c r="KOX11" s="145"/>
      <c r="KOY11" s="145"/>
      <c r="KOZ11" s="145"/>
      <c r="KPA11" s="145"/>
      <c r="KPB11" s="145"/>
      <c r="KPC11" s="145"/>
      <c r="KPD11" s="145"/>
      <c r="KPE11" s="145"/>
      <c r="KPF11" s="145"/>
      <c r="KPG11" s="145"/>
      <c r="KPH11" s="145"/>
      <c r="KPI11" s="145"/>
      <c r="KPJ11" s="145"/>
      <c r="KPK11" s="145"/>
      <c r="KPL11" s="145"/>
      <c r="KPM11" s="145"/>
      <c r="KPN11" s="145"/>
      <c r="KPO11" s="145"/>
      <c r="KPP11" s="145"/>
      <c r="KPQ11" s="145"/>
      <c r="KPR11" s="145"/>
      <c r="KPS11" s="145"/>
      <c r="KPT11" s="145"/>
      <c r="KPU11" s="145"/>
      <c r="KPV11" s="145"/>
      <c r="KPW11" s="145"/>
      <c r="KPX11" s="145"/>
      <c r="KPY11" s="145"/>
      <c r="KPZ11" s="145"/>
      <c r="KQA11" s="145"/>
      <c r="KQB11" s="145"/>
      <c r="KQC11" s="145"/>
      <c r="KQD11" s="145"/>
      <c r="KQE11" s="145"/>
      <c r="KQF11" s="145"/>
      <c r="KQG11" s="145"/>
      <c r="KQH11" s="145"/>
      <c r="KQI11" s="145"/>
      <c r="KQJ11" s="145"/>
      <c r="KQK11" s="145"/>
      <c r="KQL11" s="145"/>
      <c r="KQM11" s="145"/>
      <c r="KQN11" s="145"/>
      <c r="KQO11" s="145"/>
      <c r="KQP11" s="145"/>
      <c r="KQQ11" s="145"/>
      <c r="KQR11" s="145"/>
      <c r="KQS11" s="145"/>
      <c r="KQT11" s="145"/>
      <c r="KQU11" s="145"/>
      <c r="KQV11" s="145"/>
      <c r="KQW11" s="145"/>
      <c r="KQX11" s="145"/>
      <c r="KQY11" s="145"/>
      <c r="KQZ11" s="145"/>
      <c r="KRA11" s="145"/>
      <c r="KRB11" s="145"/>
      <c r="KRC11" s="145"/>
      <c r="KRD11" s="145"/>
      <c r="KRE11" s="145"/>
      <c r="KRF11" s="145"/>
      <c r="KRG11" s="145"/>
      <c r="KRH11" s="145"/>
      <c r="KRI11" s="145"/>
      <c r="KRJ11" s="145"/>
      <c r="KRK11" s="145"/>
      <c r="KRL11" s="145"/>
      <c r="KRM11" s="145"/>
      <c r="KRN11" s="145"/>
      <c r="KRO11" s="145"/>
      <c r="KRP11" s="145"/>
      <c r="KRQ11" s="145"/>
      <c r="KRR11" s="145"/>
      <c r="KRS11" s="145"/>
      <c r="KRT11" s="145"/>
      <c r="KRU11" s="145"/>
      <c r="KRV11" s="145"/>
      <c r="KRW11" s="145"/>
      <c r="KRX11" s="145"/>
      <c r="KRY11" s="145"/>
      <c r="KRZ11" s="145"/>
      <c r="KSA11" s="145"/>
      <c r="KSB11" s="145"/>
      <c r="KSC11" s="145"/>
      <c r="KSD11" s="145"/>
      <c r="KSE11" s="145"/>
      <c r="KSF11" s="145"/>
      <c r="KSG11" s="145"/>
      <c r="KSH11" s="145"/>
      <c r="KSI11" s="145"/>
      <c r="KSJ11" s="145"/>
      <c r="KSK11" s="145"/>
      <c r="KSL11" s="145"/>
      <c r="KSM11" s="145"/>
      <c r="KSN11" s="145"/>
      <c r="KSO11" s="145"/>
      <c r="KSP11" s="145"/>
      <c r="KSQ11" s="145"/>
      <c r="KSR11" s="145"/>
      <c r="KSS11" s="145"/>
      <c r="KST11" s="145"/>
      <c r="KSU11" s="145"/>
      <c r="KSV11" s="145"/>
      <c r="KSW11" s="145"/>
      <c r="KSX11" s="145"/>
      <c r="KSY11" s="145"/>
      <c r="KSZ11" s="145"/>
      <c r="KTA11" s="145"/>
      <c r="KTB11" s="145"/>
      <c r="KTC11" s="145"/>
      <c r="KTD11" s="145"/>
      <c r="KTE11" s="145"/>
      <c r="KTF11" s="145"/>
      <c r="KTG11" s="145"/>
      <c r="KTH11" s="145"/>
      <c r="KTI11" s="145"/>
      <c r="KTJ11" s="145"/>
      <c r="KTK11" s="145"/>
      <c r="KTL11" s="145"/>
      <c r="KTM11" s="145"/>
      <c r="KTN11" s="145"/>
      <c r="KTO11" s="145"/>
      <c r="KTP11" s="145"/>
      <c r="KTQ11" s="145"/>
      <c r="KTR11" s="145"/>
      <c r="KTS11" s="145"/>
      <c r="KTT11" s="145"/>
      <c r="KTU11" s="145"/>
      <c r="KTV11" s="145"/>
      <c r="KTW11" s="145"/>
      <c r="KTX11" s="145"/>
      <c r="KTY11" s="145"/>
      <c r="KTZ11" s="145"/>
      <c r="KUA11" s="145"/>
      <c r="KUB11" s="145"/>
      <c r="KUC11" s="145"/>
      <c r="KUD11" s="145"/>
      <c r="KUE11" s="145"/>
      <c r="KUF11" s="145"/>
      <c r="KUG11" s="145"/>
      <c r="KUH11" s="145"/>
      <c r="KUI11" s="145"/>
      <c r="KUJ11" s="145"/>
      <c r="KUK11" s="145"/>
      <c r="KUL11" s="145"/>
      <c r="KUM11" s="145"/>
      <c r="KUN11" s="145"/>
      <c r="KUO11" s="145"/>
      <c r="KUP11" s="145"/>
      <c r="KUQ11" s="145"/>
      <c r="KUR11" s="145"/>
      <c r="KUS11" s="145"/>
      <c r="KUT11" s="145"/>
      <c r="KUU11" s="145"/>
      <c r="KUV11" s="145"/>
      <c r="KUW11" s="145"/>
      <c r="KUX11" s="145"/>
      <c r="KUY11" s="145"/>
      <c r="KUZ11" s="145"/>
      <c r="KVA11" s="145"/>
      <c r="KVB11" s="145"/>
      <c r="KVC11" s="145"/>
      <c r="KVD11" s="145"/>
      <c r="KVE11" s="145"/>
      <c r="KVF11" s="145"/>
      <c r="KVG11" s="145"/>
      <c r="KVH11" s="145"/>
      <c r="KVI11" s="145"/>
      <c r="KVJ11" s="145"/>
      <c r="KVK11" s="145"/>
      <c r="KVL11" s="145"/>
      <c r="KVM11" s="145"/>
      <c r="KVN11" s="145"/>
      <c r="KVO11" s="145"/>
      <c r="KVP11" s="145"/>
      <c r="KVQ11" s="145"/>
      <c r="KVR11" s="145"/>
      <c r="KVS11" s="145"/>
      <c r="KVT11" s="145"/>
      <c r="KVU11" s="145"/>
      <c r="KVV11" s="145"/>
      <c r="KVW11" s="145"/>
      <c r="KVX11" s="145"/>
      <c r="KVY11" s="145"/>
      <c r="KVZ11" s="145"/>
      <c r="KWA11" s="145"/>
      <c r="KWB11" s="145"/>
      <c r="KWC11" s="145"/>
      <c r="KWD11" s="145"/>
      <c r="KWE11" s="145"/>
      <c r="KWF11" s="145"/>
      <c r="KWG11" s="145"/>
      <c r="KWH11" s="145"/>
      <c r="KWI11" s="145"/>
      <c r="KWJ11" s="145"/>
      <c r="KWK11" s="145"/>
      <c r="KWL11" s="145"/>
      <c r="KWM11" s="145"/>
      <c r="KWN11" s="145"/>
      <c r="KWO11" s="145"/>
      <c r="KWP11" s="145"/>
      <c r="KWQ11" s="145"/>
      <c r="KWR11" s="145"/>
      <c r="KWS11" s="145"/>
      <c r="KWT11" s="145"/>
      <c r="KWU11" s="145"/>
      <c r="KWV11" s="145"/>
      <c r="KWW11" s="145"/>
      <c r="KWX11" s="145"/>
      <c r="KWY11" s="145"/>
      <c r="KWZ11" s="145"/>
      <c r="KXA11" s="145"/>
      <c r="KXB11" s="145"/>
      <c r="KXC11" s="145"/>
      <c r="KXD11" s="145"/>
      <c r="KXE11" s="145"/>
      <c r="KXF11" s="145"/>
      <c r="KXG11" s="145"/>
      <c r="KXH11" s="145"/>
      <c r="KXI11" s="145"/>
      <c r="KXJ11" s="145"/>
      <c r="KXK11" s="145"/>
      <c r="KXL11" s="145"/>
      <c r="KXM11" s="145"/>
      <c r="KXN11" s="145"/>
      <c r="KXO11" s="145"/>
      <c r="KXP11" s="145"/>
      <c r="KXQ11" s="145"/>
      <c r="KXR11" s="145"/>
      <c r="KXS11" s="145"/>
      <c r="KXT11" s="145"/>
      <c r="KXU11" s="145"/>
      <c r="KXV11" s="145"/>
      <c r="KXW11" s="145"/>
      <c r="KXX11" s="145"/>
      <c r="KXY11" s="145"/>
      <c r="KXZ11" s="145"/>
      <c r="KYA11" s="145"/>
      <c r="KYB11" s="145"/>
      <c r="KYC11" s="145"/>
      <c r="KYD11" s="145"/>
      <c r="KYE11" s="145"/>
      <c r="KYF11" s="145"/>
      <c r="KYG11" s="145"/>
      <c r="KYH11" s="145"/>
      <c r="KYI11" s="145"/>
      <c r="KYJ11" s="145"/>
      <c r="KYK11" s="145"/>
      <c r="KYL11" s="145"/>
      <c r="KYM11" s="145"/>
      <c r="KYN11" s="145"/>
      <c r="KYO11" s="145"/>
      <c r="KYP11" s="145"/>
      <c r="KYQ11" s="145"/>
      <c r="KYR11" s="145"/>
      <c r="KYS11" s="145"/>
      <c r="KYT11" s="145"/>
      <c r="KYU11" s="145"/>
      <c r="KYV11" s="145"/>
      <c r="KYW11" s="145"/>
      <c r="KYX11" s="145"/>
      <c r="KYY11" s="145"/>
      <c r="KYZ11" s="145"/>
      <c r="KZA11" s="145"/>
      <c r="KZB11" s="145"/>
      <c r="KZC11" s="145"/>
      <c r="KZD11" s="145"/>
      <c r="KZE11" s="145"/>
      <c r="KZF11" s="145"/>
      <c r="KZG11" s="145"/>
      <c r="KZH11" s="145"/>
      <c r="KZI11" s="145"/>
      <c r="KZJ11" s="145"/>
      <c r="KZK11" s="145"/>
      <c r="KZL11" s="145"/>
      <c r="KZM11" s="145"/>
      <c r="KZN11" s="145"/>
      <c r="KZO11" s="145"/>
      <c r="KZP11" s="145"/>
      <c r="KZQ11" s="145"/>
      <c r="KZR11" s="145"/>
      <c r="KZS11" s="145"/>
      <c r="KZT11" s="145"/>
      <c r="KZU11" s="145"/>
      <c r="KZV11" s="145"/>
      <c r="KZW11" s="145"/>
      <c r="KZX11" s="145"/>
      <c r="KZY11" s="145"/>
      <c r="KZZ11" s="145"/>
      <c r="LAA11" s="145"/>
      <c r="LAB11" s="145"/>
      <c r="LAC11" s="145"/>
      <c r="LAD11" s="145"/>
      <c r="LAE11" s="145"/>
      <c r="LAF11" s="145"/>
      <c r="LAG11" s="145"/>
      <c r="LAH11" s="145"/>
      <c r="LAI11" s="145"/>
      <c r="LAJ11" s="145"/>
      <c r="LAK11" s="145"/>
      <c r="LAL11" s="145"/>
      <c r="LAM11" s="145"/>
      <c r="LAN11" s="145"/>
      <c r="LAO11" s="145"/>
      <c r="LAP11" s="145"/>
      <c r="LAQ11" s="145"/>
      <c r="LAR11" s="145"/>
      <c r="LAS11" s="145"/>
      <c r="LAT11" s="145"/>
      <c r="LAU11" s="145"/>
      <c r="LAV11" s="145"/>
      <c r="LAW11" s="145"/>
      <c r="LAX11" s="145"/>
      <c r="LAY11" s="145"/>
      <c r="LAZ11" s="145"/>
      <c r="LBA11" s="145"/>
      <c r="LBB11" s="145"/>
      <c r="LBC11" s="145"/>
      <c r="LBD11" s="145"/>
      <c r="LBE11" s="145"/>
      <c r="LBF11" s="145"/>
      <c r="LBG11" s="145"/>
      <c r="LBH11" s="145"/>
      <c r="LBI11" s="145"/>
      <c r="LBJ11" s="145"/>
      <c r="LBK11" s="145"/>
      <c r="LBL11" s="145"/>
      <c r="LBM11" s="145"/>
      <c r="LBN11" s="145"/>
      <c r="LBO11" s="145"/>
      <c r="LBP11" s="145"/>
      <c r="LBQ11" s="145"/>
      <c r="LBR11" s="145"/>
      <c r="LBS11" s="145"/>
      <c r="LBT11" s="145"/>
      <c r="LBU11" s="145"/>
      <c r="LBV11" s="145"/>
      <c r="LBW11" s="145"/>
      <c r="LBX11" s="145"/>
      <c r="LBY11" s="145"/>
      <c r="LBZ11" s="145"/>
      <c r="LCA11" s="145"/>
      <c r="LCB11" s="145"/>
      <c r="LCC11" s="145"/>
      <c r="LCD11" s="145"/>
      <c r="LCE11" s="145"/>
      <c r="LCF11" s="145"/>
      <c r="LCG11" s="145"/>
      <c r="LCH11" s="145"/>
      <c r="LCI11" s="145"/>
      <c r="LCJ11" s="145"/>
      <c r="LCK11" s="145"/>
      <c r="LCL11" s="145"/>
      <c r="LCM11" s="145"/>
      <c r="LCN11" s="145"/>
      <c r="LCO11" s="145"/>
      <c r="LCP11" s="145"/>
      <c r="LCQ11" s="145"/>
      <c r="LCR11" s="145"/>
      <c r="LCS11" s="145"/>
      <c r="LCT11" s="145"/>
      <c r="LCU11" s="145"/>
      <c r="LCV11" s="145"/>
      <c r="LCW11" s="145"/>
      <c r="LCX11" s="145"/>
      <c r="LCY11" s="145"/>
      <c r="LCZ11" s="145"/>
      <c r="LDA11" s="145"/>
      <c r="LDB11" s="145"/>
      <c r="LDC11" s="145"/>
      <c r="LDD11" s="145"/>
      <c r="LDE11" s="145"/>
      <c r="LDF11" s="145"/>
      <c r="LDG11" s="145"/>
      <c r="LDH11" s="145"/>
      <c r="LDI11" s="145"/>
      <c r="LDJ11" s="145"/>
      <c r="LDK11" s="145"/>
      <c r="LDL11" s="145"/>
      <c r="LDM11" s="145"/>
      <c r="LDN11" s="145"/>
      <c r="LDO11" s="145"/>
      <c r="LDP11" s="145"/>
      <c r="LDQ11" s="145"/>
      <c r="LDR11" s="145"/>
      <c r="LDS11" s="145"/>
      <c r="LDT11" s="145"/>
      <c r="LDU11" s="145"/>
      <c r="LDV11" s="145"/>
      <c r="LDW11" s="145"/>
      <c r="LDX11" s="145"/>
      <c r="LDY11" s="145"/>
      <c r="LDZ11" s="145"/>
      <c r="LEA11" s="145"/>
      <c r="LEB11" s="145"/>
      <c r="LEC11" s="145"/>
      <c r="LED11" s="145"/>
      <c r="LEE11" s="145"/>
      <c r="LEF11" s="145"/>
      <c r="LEG11" s="145"/>
      <c r="LEH11" s="145"/>
      <c r="LEI11" s="145"/>
      <c r="LEJ11" s="145"/>
      <c r="LEK11" s="145"/>
      <c r="LEL11" s="145"/>
      <c r="LEM11" s="145"/>
      <c r="LEN11" s="145"/>
      <c r="LEO11" s="145"/>
      <c r="LEP11" s="145"/>
      <c r="LEQ11" s="145"/>
      <c r="LER11" s="145"/>
      <c r="LES11" s="145"/>
      <c r="LET11" s="145"/>
      <c r="LEU11" s="145"/>
      <c r="LEV11" s="145"/>
      <c r="LEW11" s="145"/>
      <c r="LEX11" s="145"/>
      <c r="LEY11" s="145"/>
      <c r="LEZ11" s="145"/>
      <c r="LFA11" s="145"/>
      <c r="LFB11" s="145"/>
      <c r="LFC11" s="145"/>
      <c r="LFD11" s="145"/>
      <c r="LFE11" s="145"/>
      <c r="LFF11" s="145"/>
      <c r="LFG11" s="145"/>
      <c r="LFH11" s="145"/>
      <c r="LFI11" s="145"/>
      <c r="LFJ11" s="145"/>
      <c r="LFK11" s="145"/>
      <c r="LFL11" s="145"/>
      <c r="LFM11" s="145"/>
      <c r="LFN11" s="145"/>
      <c r="LFO11" s="145"/>
      <c r="LFP11" s="145"/>
      <c r="LFQ11" s="145"/>
      <c r="LFR11" s="145"/>
      <c r="LFS11" s="145"/>
      <c r="LFT11" s="145"/>
      <c r="LFU11" s="145"/>
      <c r="LFV11" s="145"/>
      <c r="LFW11" s="145"/>
      <c r="LFX11" s="145"/>
      <c r="LFY11" s="145"/>
      <c r="LFZ11" s="145"/>
      <c r="LGA11" s="145"/>
      <c r="LGB11" s="145"/>
      <c r="LGC11" s="145"/>
      <c r="LGD11" s="145"/>
      <c r="LGE11" s="145"/>
      <c r="LGF11" s="145"/>
      <c r="LGG11" s="145"/>
      <c r="LGH11" s="145"/>
      <c r="LGI11" s="145"/>
      <c r="LGJ11" s="145"/>
      <c r="LGK11" s="145"/>
      <c r="LGL11" s="145"/>
      <c r="LGM11" s="145"/>
      <c r="LGN11" s="145"/>
      <c r="LGO11" s="145"/>
      <c r="LGP11" s="145"/>
      <c r="LGQ11" s="145"/>
      <c r="LGR11" s="145"/>
      <c r="LGS11" s="145"/>
      <c r="LGT11" s="145"/>
      <c r="LGU11" s="145"/>
      <c r="LGV11" s="145"/>
      <c r="LGW11" s="145"/>
      <c r="LGX11" s="145"/>
      <c r="LGY11" s="145"/>
      <c r="LGZ11" s="145"/>
      <c r="LHA11" s="145"/>
      <c r="LHB11" s="145"/>
      <c r="LHC11" s="145"/>
      <c r="LHD11" s="145"/>
      <c r="LHE11" s="145"/>
      <c r="LHF11" s="145"/>
      <c r="LHG11" s="145"/>
      <c r="LHH11" s="145"/>
      <c r="LHI11" s="145"/>
      <c r="LHJ11" s="145"/>
      <c r="LHK11" s="145"/>
      <c r="LHL11" s="145"/>
      <c r="LHM11" s="145"/>
      <c r="LHN11" s="145"/>
      <c r="LHO11" s="145"/>
      <c r="LHP11" s="145"/>
      <c r="LHQ11" s="145"/>
      <c r="LHR11" s="145"/>
      <c r="LHS11" s="145"/>
      <c r="LHT11" s="145"/>
      <c r="LHU11" s="145"/>
      <c r="LHV11" s="145"/>
      <c r="LHW11" s="145"/>
      <c r="LHX11" s="145"/>
      <c r="LHY11" s="145"/>
      <c r="LHZ11" s="145"/>
      <c r="LIA11" s="145"/>
      <c r="LIB11" s="145"/>
      <c r="LIC11" s="145"/>
      <c r="LID11" s="145"/>
      <c r="LIE11" s="145"/>
      <c r="LIF11" s="145"/>
      <c r="LIG11" s="145"/>
      <c r="LIH11" s="145"/>
      <c r="LII11" s="145"/>
      <c r="LIJ11" s="145"/>
      <c r="LIK11" s="145"/>
      <c r="LIL11" s="145"/>
      <c r="LIM11" s="145"/>
      <c r="LIN11" s="145"/>
      <c r="LIO11" s="145"/>
      <c r="LIP11" s="145"/>
      <c r="LIQ11" s="145"/>
      <c r="LIR11" s="145"/>
      <c r="LIS11" s="145"/>
      <c r="LIT11" s="145"/>
      <c r="LIU11" s="145"/>
      <c r="LIV11" s="145"/>
      <c r="LIW11" s="145"/>
      <c r="LIX11" s="145"/>
      <c r="LIY11" s="145"/>
      <c r="LIZ11" s="145"/>
      <c r="LJA11" s="145"/>
      <c r="LJB11" s="145"/>
      <c r="LJC11" s="145"/>
      <c r="LJD11" s="145"/>
      <c r="LJE11" s="145"/>
      <c r="LJF11" s="145"/>
      <c r="LJG11" s="145"/>
      <c r="LJH11" s="145"/>
      <c r="LJI11" s="145"/>
      <c r="LJJ11" s="145"/>
      <c r="LJK11" s="145"/>
      <c r="LJL11" s="145"/>
      <c r="LJM11" s="145"/>
      <c r="LJN11" s="145"/>
      <c r="LJO11" s="145"/>
      <c r="LJP11" s="145"/>
      <c r="LJQ11" s="145"/>
      <c r="LJR11" s="145"/>
      <c r="LJS11" s="145"/>
      <c r="LJT11" s="145"/>
      <c r="LJU11" s="145"/>
      <c r="LJV11" s="145"/>
      <c r="LJW11" s="145"/>
      <c r="LJX11" s="145"/>
      <c r="LJY11" s="145"/>
      <c r="LJZ11" s="145"/>
      <c r="LKA11" s="145"/>
      <c r="LKB11" s="145"/>
      <c r="LKC11" s="145"/>
      <c r="LKD11" s="145"/>
      <c r="LKE11" s="145"/>
      <c r="LKF11" s="145"/>
      <c r="LKG11" s="145"/>
      <c r="LKH11" s="145"/>
      <c r="LKI11" s="145"/>
      <c r="LKJ11" s="145"/>
      <c r="LKK11" s="145"/>
      <c r="LKL11" s="145"/>
      <c r="LKM11" s="145"/>
      <c r="LKN11" s="145"/>
      <c r="LKO11" s="145"/>
      <c r="LKP11" s="145"/>
      <c r="LKQ11" s="145"/>
      <c r="LKR11" s="145"/>
      <c r="LKS11" s="145"/>
      <c r="LKT11" s="145"/>
      <c r="LKU11" s="145"/>
      <c r="LKV11" s="145"/>
      <c r="LKW11" s="145"/>
      <c r="LKX11" s="145"/>
      <c r="LKY11" s="145"/>
      <c r="LKZ11" s="145"/>
      <c r="LLA11" s="145"/>
      <c r="LLB11" s="145"/>
      <c r="LLC11" s="145"/>
      <c r="LLD11" s="145"/>
      <c r="LLE11" s="145"/>
      <c r="LLF11" s="145"/>
      <c r="LLG11" s="145"/>
      <c r="LLH11" s="145"/>
      <c r="LLI11" s="145"/>
      <c r="LLJ11" s="145"/>
      <c r="LLK11" s="145"/>
      <c r="LLL11" s="145"/>
      <c r="LLM11" s="145"/>
      <c r="LLN11" s="145"/>
      <c r="LLO11" s="145"/>
      <c r="LLP11" s="145"/>
      <c r="LLQ11" s="145"/>
      <c r="LLR11" s="145"/>
      <c r="LLS11" s="145"/>
      <c r="LLT11" s="145"/>
      <c r="LLU11" s="145"/>
      <c r="LLV11" s="145"/>
      <c r="LLW11" s="145"/>
      <c r="LLX11" s="145"/>
      <c r="LLY11" s="145"/>
      <c r="LLZ11" s="145"/>
      <c r="LMA11" s="145"/>
      <c r="LMB11" s="145"/>
      <c r="LMC11" s="145"/>
      <c r="LMD11" s="145"/>
      <c r="LME11" s="145"/>
      <c r="LMF11" s="145"/>
      <c r="LMG11" s="145"/>
      <c r="LMH11" s="145"/>
      <c r="LMI11" s="145"/>
      <c r="LMJ11" s="145"/>
      <c r="LMK11" s="145"/>
      <c r="LML11" s="145"/>
      <c r="LMM11" s="145"/>
      <c r="LMN11" s="145"/>
      <c r="LMO11" s="145"/>
      <c r="LMP11" s="145"/>
      <c r="LMQ11" s="145"/>
      <c r="LMR11" s="145"/>
      <c r="LMS11" s="145"/>
      <c r="LMT11" s="145"/>
      <c r="LMU11" s="145"/>
      <c r="LMV11" s="145"/>
      <c r="LMW11" s="145"/>
      <c r="LMX11" s="145"/>
      <c r="LMY11" s="145"/>
      <c r="LMZ11" s="145"/>
      <c r="LNA11" s="145"/>
      <c r="LNB11" s="145"/>
      <c r="LNC11" s="145"/>
      <c r="LND11" s="145"/>
      <c r="LNE11" s="145"/>
      <c r="LNF11" s="145"/>
      <c r="LNG11" s="145"/>
      <c r="LNH11" s="145"/>
      <c r="LNI11" s="145"/>
      <c r="LNJ11" s="145"/>
      <c r="LNK11" s="145"/>
      <c r="LNL11" s="145"/>
      <c r="LNM11" s="145"/>
      <c r="LNN11" s="145"/>
      <c r="LNO11" s="145"/>
      <c r="LNP11" s="145"/>
      <c r="LNQ11" s="145"/>
      <c r="LNR11" s="145"/>
      <c r="LNS11" s="145"/>
      <c r="LNT11" s="145"/>
      <c r="LNU11" s="145"/>
      <c r="LNV11" s="145"/>
      <c r="LNW11" s="145"/>
      <c r="LNX11" s="145"/>
      <c r="LNY11" s="145"/>
      <c r="LNZ11" s="145"/>
      <c r="LOA11" s="145"/>
      <c r="LOB11" s="145"/>
      <c r="LOC11" s="145"/>
      <c r="LOD11" s="145"/>
      <c r="LOE11" s="145"/>
      <c r="LOF11" s="145"/>
      <c r="LOG11" s="145"/>
      <c r="LOH11" s="145"/>
      <c r="LOI11" s="145"/>
      <c r="LOJ11" s="145"/>
      <c r="LOK11" s="145"/>
      <c r="LOL11" s="145"/>
      <c r="LOM11" s="145"/>
      <c r="LON11" s="145"/>
      <c r="LOO11" s="145"/>
      <c r="LOP11" s="145"/>
      <c r="LOQ11" s="145"/>
      <c r="LOR11" s="145"/>
      <c r="LOS11" s="145"/>
      <c r="LOT11" s="145"/>
      <c r="LOU11" s="145"/>
      <c r="LOV11" s="145"/>
      <c r="LOW11" s="145"/>
      <c r="LOX11" s="145"/>
      <c r="LOY11" s="145"/>
      <c r="LOZ11" s="145"/>
      <c r="LPA11" s="145"/>
      <c r="LPB11" s="145"/>
      <c r="LPC11" s="145"/>
      <c r="LPD11" s="145"/>
      <c r="LPE11" s="145"/>
      <c r="LPF11" s="145"/>
      <c r="LPG11" s="145"/>
      <c r="LPH11" s="145"/>
      <c r="LPI11" s="145"/>
      <c r="LPJ11" s="145"/>
      <c r="LPK11" s="145"/>
      <c r="LPL11" s="145"/>
      <c r="LPM11" s="145"/>
      <c r="LPN11" s="145"/>
      <c r="LPO11" s="145"/>
      <c r="LPP11" s="145"/>
      <c r="LPQ11" s="145"/>
      <c r="LPR11" s="145"/>
      <c r="LPS11" s="145"/>
      <c r="LPT11" s="145"/>
      <c r="LPU11" s="145"/>
      <c r="LPV11" s="145"/>
      <c r="LPW11" s="145"/>
      <c r="LPX11" s="145"/>
      <c r="LPY11" s="145"/>
      <c r="LPZ11" s="145"/>
      <c r="LQA11" s="145"/>
      <c r="LQB11" s="145"/>
      <c r="LQC11" s="145"/>
      <c r="LQD11" s="145"/>
      <c r="LQE11" s="145"/>
      <c r="LQF11" s="145"/>
      <c r="LQG11" s="145"/>
      <c r="LQH11" s="145"/>
      <c r="LQI11" s="145"/>
      <c r="LQJ11" s="145"/>
      <c r="LQK11" s="145"/>
      <c r="LQL11" s="145"/>
      <c r="LQM11" s="145"/>
      <c r="LQN11" s="145"/>
      <c r="LQO11" s="145"/>
      <c r="LQP11" s="145"/>
      <c r="LQQ11" s="145"/>
      <c r="LQR11" s="145"/>
      <c r="LQS11" s="145"/>
      <c r="LQT11" s="145"/>
      <c r="LQU11" s="145"/>
      <c r="LQV11" s="145"/>
      <c r="LQW11" s="145"/>
      <c r="LQX11" s="145"/>
      <c r="LQY11" s="145"/>
      <c r="LQZ11" s="145"/>
      <c r="LRA11" s="145"/>
      <c r="LRB11" s="145"/>
      <c r="LRC11" s="145"/>
      <c r="LRD11" s="145"/>
      <c r="LRE11" s="145"/>
      <c r="LRF11" s="145"/>
      <c r="LRG11" s="145"/>
      <c r="LRH11" s="145"/>
      <c r="LRI11" s="145"/>
      <c r="LRJ11" s="145"/>
      <c r="LRK11" s="145"/>
      <c r="LRL11" s="145"/>
      <c r="LRM11" s="145"/>
      <c r="LRN11" s="145"/>
      <c r="LRO11" s="145"/>
      <c r="LRP11" s="145"/>
      <c r="LRQ11" s="145"/>
      <c r="LRR11" s="145"/>
      <c r="LRS11" s="145"/>
      <c r="LRT11" s="145"/>
      <c r="LRU11" s="145"/>
      <c r="LRV11" s="145"/>
      <c r="LRW11" s="145"/>
      <c r="LRX11" s="145"/>
      <c r="LRY11" s="145"/>
      <c r="LRZ11" s="145"/>
      <c r="LSA11" s="145"/>
      <c r="LSB11" s="145"/>
      <c r="LSC11" s="145"/>
      <c r="LSD11" s="145"/>
      <c r="LSE11" s="145"/>
      <c r="LSF11" s="145"/>
      <c r="LSG11" s="145"/>
      <c r="LSH11" s="145"/>
      <c r="LSI11" s="145"/>
      <c r="LSJ11" s="145"/>
      <c r="LSK11" s="145"/>
      <c r="LSL11" s="145"/>
      <c r="LSM11" s="145"/>
      <c r="LSN11" s="145"/>
      <c r="LSO11" s="145"/>
      <c r="LSP11" s="145"/>
      <c r="LSQ11" s="145"/>
      <c r="LSR11" s="145"/>
      <c r="LSS11" s="145"/>
      <c r="LST11" s="145"/>
      <c r="LSU11" s="145"/>
      <c r="LSV11" s="145"/>
      <c r="LSW11" s="145"/>
      <c r="LSX11" s="145"/>
      <c r="LSY11" s="145"/>
      <c r="LSZ11" s="145"/>
      <c r="LTA11" s="145"/>
      <c r="LTB11" s="145"/>
      <c r="LTC11" s="145"/>
      <c r="LTD11" s="145"/>
      <c r="LTE11" s="145"/>
      <c r="LTF11" s="145"/>
      <c r="LTG11" s="145"/>
      <c r="LTH11" s="145"/>
      <c r="LTI11" s="145"/>
      <c r="LTJ11" s="145"/>
      <c r="LTK11" s="145"/>
      <c r="LTL11" s="145"/>
      <c r="LTM11" s="145"/>
      <c r="LTN11" s="145"/>
      <c r="LTO11" s="145"/>
      <c r="LTP11" s="145"/>
      <c r="LTQ11" s="145"/>
      <c r="LTR11" s="145"/>
      <c r="LTS11" s="145"/>
      <c r="LTT11" s="145"/>
      <c r="LTU11" s="145"/>
      <c r="LTV11" s="145"/>
      <c r="LTW11" s="145"/>
      <c r="LTX11" s="145"/>
      <c r="LTY11" s="145"/>
      <c r="LTZ11" s="145"/>
      <c r="LUA11" s="145"/>
      <c r="LUB11" s="145"/>
      <c r="LUC11" s="145"/>
      <c r="LUD11" s="145"/>
      <c r="LUE11" s="145"/>
      <c r="LUF11" s="145"/>
      <c r="LUG11" s="145"/>
      <c r="LUH11" s="145"/>
      <c r="LUI11" s="145"/>
      <c r="LUJ11" s="145"/>
      <c r="LUK11" s="145"/>
      <c r="LUL11" s="145"/>
      <c r="LUM11" s="145"/>
      <c r="LUN11" s="145"/>
      <c r="LUO11" s="145"/>
      <c r="LUP11" s="145"/>
      <c r="LUQ11" s="145"/>
      <c r="LUR11" s="145"/>
      <c r="LUS11" s="145"/>
      <c r="LUT11" s="145"/>
      <c r="LUU11" s="145"/>
      <c r="LUV11" s="145"/>
      <c r="LUW11" s="145"/>
      <c r="LUX11" s="145"/>
      <c r="LUY11" s="145"/>
      <c r="LUZ11" s="145"/>
      <c r="LVA11" s="145"/>
      <c r="LVB11" s="145"/>
      <c r="LVC11" s="145"/>
      <c r="LVD11" s="145"/>
      <c r="LVE11" s="145"/>
      <c r="LVF11" s="145"/>
      <c r="LVG11" s="145"/>
      <c r="LVH11" s="145"/>
      <c r="LVI11" s="145"/>
      <c r="LVJ11" s="145"/>
      <c r="LVK11" s="145"/>
      <c r="LVL11" s="145"/>
      <c r="LVM11" s="145"/>
      <c r="LVN11" s="145"/>
      <c r="LVO11" s="145"/>
      <c r="LVP11" s="145"/>
      <c r="LVQ11" s="145"/>
      <c r="LVR11" s="145"/>
      <c r="LVS11" s="145"/>
      <c r="LVT11" s="145"/>
      <c r="LVU11" s="145"/>
      <c r="LVV11" s="145"/>
      <c r="LVW11" s="145"/>
      <c r="LVX11" s="145"/>
      <c r="LVY11" s="145"/>
      <c r="LVZ11" s="145"/>
      <c r="LWA11" s="145"/>
      <c r="LWB11" s="145"/>
      <c r="LWC11" s="145"/>
      <c r="LWD11" s="145"/>
      <c r="LWE11" s="145"/>
      <c r="LWF11" s="145"/>
      <c r="LWG11" s="145"/>
      <c r="LWH11" s="145"/>
      <c r="LWI11" s="145"/>
      <c r="LWJ11" s="145"/>
      <c r="LWK11" s="145"/>
      <c r="LWL11" s="145"/>
      <c r="LWM11" s="145"/>
      <c r="LWN11" s="145"/>
      <c r="LWO11" s="145"/>
      <c r="LWP11" s="145"/>
      <c r="LWQ11" s="145"/>
      <c r="LWR11" s="145"/>
      <c r="LWS11" s="145"/>
      <c r="LWT11" s="145"/>
      <c r="LWU11" s="145"/>
      <c r="LWV11" s="145"/>
      <c r="LWW11" s="145"/>
      <c r="LWX11" s="145"/>
      <c r="LWY11" s="145"/>
      <c r="LWZ11" s="145"/>
      <c r="LXA11" s="145"/>
      <c r="LXB11" s="145"/>
      <c r="LXC11" s="145"/>
      <c r="LXD11" s="145"/>
      <c r="LXE11" s="145"/>
      <c r="LXF11" s="145"/>
      <c r="LXG11" s="145"/>
      <c r="LXH11" s="145"/>
      <c r="LXI11" s="145"/>
      <c r="LXJ11" s="145"/>
      <c r="LXK11" s="145"/>
      <c r="LXL11" s="145"/>
      <c r="LXM11" s="145"/>
      <c r="LXN11" s="145"/>
      <c r="LXO11" s="145"/>
      <c r="LXP11" s="145"/>
      <c r="LXQ11" s="145"/>
      <c r="LXR11" s="145"/>
      <c r="LXS11" s="145"/>
      <c r="LXT11" s="145"/>
      <c r="LXU11" s="145"/>
      <c r="LXV11" s="145"/>
      <c r="LXW11" s="145"/>
      <c r="LXX11" s="145"/>
      <c r="LXY11" s="145"/>
      <c r="LXZ11" s="145"/>
      <c r="LYA11" s="145"/>
      <c r="LYB11" s="145"/>
      <c r="LYC11" s="145"/>
      <c r="LYD11" s="145"/>
      <c r="LYE11" s="145"/>
      <c r="LYF11" s="145"/>
      <c r="LYG11" s="145"/>
      <c r="LYH11" s="145"/>
      <c r="LYI11" s="145"/>
      <c r="LYJ11" s="145"/>
      <c r="LYK11" s="145"/>
      <c r="LYL11" s="145"/>
      <c r="LYM11" s="145"/>
      <c r="LYN11" s="145"/>
      <c r="LYO11" s="145"/>
      <c r="LYP11" s="145"/>
      <c r="LYQ11" s="145"/>
      <c r="LYR11" s="145"/>
      <c r="LYS11" s="145"/>
      <c r="LYT11" s="145"/>
      <c r="LYU11" s="145"/>
      <c r="LYV11" s="145"/>
      <c r="LYW11" s="145"/>
      <c r="LYX11" s="145"/>
      <c r="LYY11" s="145"/>
      <c r="LYZ11" s="145"/>
      <c r="LZA11" s="145"/>
      <c r="LZB11" s="145"/>
      <c r="LZC11" s="145"/>
      <c r="LZD11" s="145"/>
      <c r="LZE11" s="145"/>
      <c r="LZF11" s="145"/>
      <c r="LZG11" s="145"/>
      <c r="LZH11" s="145"/>
      <c r="LZI11" s="145"/>
      <c r="LZJ11" s="145"/>
      <c r="LZK11" s="145"/>
      <c r="LZL11" s="145"/>
      <c r="LZM11" s="145"/>
      <c r="LZN11" s="145"/>
      <c r="LZO11" s="145"/>
      <c r="LZP11" s="145"/>
      <c r="LZQ11" s="145"/>
      <c r="LZR11" s="145"/>
      <c r="LZS11" s="145"/>
      <c r="LZT11" s="145"/>
      <c r="LZU11" s="145"/>
      <c r="LZV11" s="145"/>
      <c r="LZW11" s="145"/>
      <c r="LZX11" s="145"/>
      <c r="LZY11" s="145"/>
      <c r="LZZ11" s="145"/>
      <c r="MAA11" s="145"/>
      <c r="MAB11" s="145"/>
      <c r="MAC11" s="145"/>
      <c r="MAD11" s="145"/>
      <c r="MAE11" s="145"/>
      <c r="MAF11" s="145"/>
      <c r="MAG11" s="145"/>
      <c r="MAH11" s="145"/>
      <c r="MAI11" s="145"/>
      <c r="MAJ11" s="145"/>
      <c r="MAK11" s="145"/>
      <c r="MAL11" s="145"/>
      <c r="MAM11" s="145"/>
      <c r="MAN11" s="145"/>
      <c r="MAO11" s="145"/>
      <c r="MAP11" s="145"/>
      <c r="MAQ11" s="145"/>
      <c r="MAR11" s="145"/>
      <c r="MAS11" s="145"/>
      <c r="MAT11" s="145"/>
      <c r="MAU11" s="145"/>
      <c r="MAV11" s="145"/>
      <c r="MAW11" s="145"/>
      <c r="MAX11" s="145"/>
      <c r="MAY11" s="145"/>
      <c r="MAZ11" s="145"/>
      <c r="MBA11" s="145"/>
      <c r="MBB11" s="145"/>
      <c r="MBC11" s="145"/>
      <c r="MBD11" s="145"/>
      <c r="MBE11" s="145"/>
      <c r="MBF11" s="145"/>
      <c r="MBG11" s="145"/>
      <c r="MBH11" s="145"/>
      <c r="MBI11" s="145"/>
      <c r="MBJ11" s="145"/>
      <c r="MBK11" s="145"/>
      <c r="MBL11" s="145"/>
      <c r="MBM11" s="145"/>
      <c r="MBN11" s="145"/>
      <c r="MBO11" s="145"/>
      <c r="MBP11" s="145"/>
      <c r="MBQ11" s="145"/>
      <c r="MBR11" s="145"/>
      <c r="MBS11" s="145"/>
      <c r="MBT11" s="145"/>
      <c r="MBU11" s="145"/>
      <c r="MBV11" s="145"/>
      <c r="MBW11" s="145"/>
      <c r="MBX11" s="145"/>
      <c r="MBY11" s="145"/>
      <c r="MBZ11" s="145"/>
      <c r="MCA11" s="145"/>
      <c r="MCB11" s="145"/>
      <c r="MCC11" s="145"/>
      <c r="MCD11" s="145"/>
      <c r="MCE11" s="145"/>
      <c r="MCF11" s="145"/>
      <c r="MCG11" s="145"/>
      <c r="MCH11" s="145"/>
      <c r="MCI11" s="145"/>
      <c r="MCJ11" s="145"/>
      <c r="MCK11" s="145"/>
      <c r="MCL11" s="145"/>
      <c r="MCM11" s="145"/>
      <c r="MCN11" s="145"/>
      <c r="MCO11" s="145"/>
      <c r="MCP11" s="145"/>
      <c r="MCQ11" s="145"/>
      <c r="MCR11" s="145"/>
      <c r="MCS11" s="145"/>
      <c r="MCT11" s="145"/>
      <c r="MCU11" s="145"/>
      <c r="MCV11" s="145"/>
      <c r="MCW11" s="145"/>
      <c r="MCX11" s="145"/>
      <c r="MCY11" s="145"/>
      <c r="MCZ11" s="145"/>
      <c r="MDA11" s="145"/>
      <c r="MDB11" s="145"/>
      <c r="MDC11" s="145"/>
      <c r="MDD11" s="145"/>
      <c r="MDE11" s="145"/>
      <c r="MDF11" s="145"/>
      <c r="MDG11" s="145"/>
      <c r="MDH11" s="145"/>
      <c r="MDI11" s="145"/>
      <c r="MDJ11" s="145"/>
      <c r="MDK11" s="145"/>
      <c r="MDL11" s="145"/>
      <c r="MDM11" s="145"/>
      <c r="MDN11" s="145"/>
      <c r="MDO11" s="145"/>
      <c r="MDP11" s="145"/>
      <c r="MDQ11" s="145"/>
      <c r="MDR11" s="145"/>
      <c r="MDS11" s="145"/>
      <c r="MDT11" s="145"/>
      <c r="MDU11" s="145"/>
      <c r="MDV11" s="145"/>
      <c r="MDW11" s="145"/>
      <c r="MDX11" s="145"/>
      <c r="MDY11" s="145"/>
      <c r="MDZ11" s="145"/>
      <c r="MEA11" s="145"/>
      <c r="MEB11" s="145"/>
      <c r="MEC11" s="145"/>
      <c r="MED11" s="145"/>
      <c r="MEE11" s="145"/>
      <c r="MEF11" s="145"/>
      <c r="MEG11" s="145"/>
      <c r="MEH11" s="145"/>
      <c r="MEI11" s="145"/>
      <c r="MEJ11" s="145"/>
      <c r="MEK11" s="145"/>
      <c r="MEL11" s="145"/>
      <c r="MEM11" s="145"/>
      <c r="MEN11" s="145"/>
      <c r="MEO11" s="145"/>
      <c r="MEP11" s="145"/>
      <c r="MEQ11" s="145"/>
      <c r="MER11" s="145"/>
      <c r="MES11" s="145"/>
      <c r="MET11" s="145"/>
      <c r="MEU11" s="145"/>
      <c r="MEV11" s="145"/>
      <c r="MEW11" s="145"/>
      <c r="MEX11" s="145"/>
      <c r="MEY11" s="145"/>
      <c r="MEZ11" s="145"/>
      <c r="MFA11" s="145"/>
      <c r="MFB11" s="145"/>
      <c r="MFC11" s="145"/>
      <c r="MFD11" s="145"/>
      <c r="MFE11" s="145"/>
      <c r="MFF11" s="145"/>
      <c r="MFG11" s="145"/>
      <c r="MFH11" s="145"/>
      <c r="MFI11" s="145"/>
      <c r="MFJ11" s="145"/>
      <c r="MFK11" s="145"/>
      <c r="MFL11" s="145"/>
      <c r="MFM11" s="145"/>
      <c r="MFN11" s="145"/>
      <c r="MFO11" s="145"/>
      <c r="MFP11" s="145"/>
      <c r="MFQ11" s="145"/>
      <c r="MFR11" s="145"/>
      <c r="MFS11" s="145"/>
      <c r="MFT11" s="145"/>
      <c r="MFU11" s="145"/>
      <c r="MFV11" s="145"/>
      <c r="MFW11" s="145"/>
      <c r="MFX11" s="145"/>
      <c r="MFY11" s="145"/>
      <c r="MFZ11" s="145"/>
      <c r="MGA11" s="145"/>
      <c r="MGB11" s="145"/>
      <c r="MGC11" s="145"/>
      <c r="MGD11" s="145"/>
      <c r="MGE11" s="145"/>
      <c r="MGF11" s="145"/>
      <c r="MGG11" s="145"/>
      <c r="MGH11" s="145"/>
      <c r="MGI11" s="145"/>
      <c r="MGJ11" s="145"/>
      <c r="MGK11" s="145"/>
      <c r="MGL11" s="145"/>
      <c r="MGM11" s="145"/>
      <c r="MGN11" s="145"/>
      <c r="MGO11" s="145"/>
      <c r="MGP11" s="145"/>
      <c r="MGQ11" s="145"/>
      <c r="MGR11" s="145"/>
      <c r="MGS11" s="145"/>
      <c r="MGT11" s="145"/>
      <c r="MGU11" s="145"/>
      <c r="MGV11" s="145"/>
      <c r="MGW11" s="145"/>
      <c r="MGX11" s="145"/>
      <c r="MGY11" s="145"/>
      <c r="MGZ11" s="145"/>
      <c r="MHA11" s="145"/>
      <c r="MHB11" s="145"/>
      <c r="MHC11" s="145"/>
      <c r="MHD11" s="145"/>
      <c r="MHE11" s="145"/>
      <c r="MHF11" s="145"/>
      <c r="MHG11" s="145"/>
      <c r="MHH11" s="145"/>
      <c r="MHI11" s="145"/>
      <c r="MHJ11" s="145"/>
      <c r="MHK11" s="145"/>
      <c r="MHL11" s="145"/>
      <c r="MHM11" s="145"/>
      <c r="MHN11" s="145"/>
      <c r="MHO11" s="145"/>
      <c r="MHP11" s="145"/>
      <c r="MHQ11" s="145"/>
      <c r="MHR11" s="145"/>
      <c r="MHS11" s="145"/>
      <c r="MHT11" s="145"/>
      <c r="MHU11" s="145"/>
      <c r="MHV11" s="145"/>
      <c r="MHW11" s="145"/>
      <c r="MHX11" s="145"/>
      <c r="MHY11" s="145"/>
      <c r="MHZ11" s="145"/>
      <c r="MIA11" s="145"/>
      <c r="MIB11" s="145"/>
      <c r="MIC11" s="145"/>
      <c r="MID11" s="145"/>
      <c r="MIE11" s="145"/>
      <c r="MIF11" s="145"/>
      <c r="MIG11" s="145"/>
      <c r="MIH11" s="145"/>
      <c r="MII11" s="145"/>
      <c r="MIJ11" s="145"/>
      <c r="MIK11" s="145"/>
      <c r="MIL11" s="145"/>
      <c r="MIM11" s="145"/>
      <c r="MIN11" s="145"/>
      <c r="MIO11" s="145"/>
      <c r="MIP11" s="145"/>
      <c r="MIQ11" s="145"/>
      <c r="MIR11" s="145"/>
      <c r="MIS11" s="145"/>
      <c r="MIT11" s="145"/>
      <c r="MIU11" s="145"/>
      <c r="MIV11" s="145"/>
      <c r="MIW11" s="145"/>
      <c r="MIX11" s="145"/>
      <c r="MIY11" s="145"/>
      <c r="MIZ11" s="145"/>
      <c r="MJA11" s="145"/>
      <c r="MJB11" s="145"/>
      <c r="MJC11" s="145"/>
      <c r="MJD11" s="145"/>
      <c r="MJE11" s="145"/>
      <c r="MJF11" s="145"/>
      <c r="MJG11" s="145"/>
      <c r="MJH11" s="145"/>
      <c r="MJI11" s="145"/>
      <c r="MJJ11" s="145"/>
      <c r="MJK11" s="145"/>
      <c r="MJL11" s="145"/>
      <c r="MJM11" s="145"/>
      <c r="MJN11" s="145"/>
      <c r="MJO11" s="145"/>
      <c r="MJP11" s="145"/>
      <c r="MJQ11" s="145"/>
      <c r="MJR11" s="145"/>
      <c r="MJS11" s="145"/>
      <c r="MJT11" s="145"/>
      <c r="MJU11" s="145"/>
      <c r="MJV11" s="145"/>
      <c r="MJW11" s="145"/>
      <c r="MJX11" s="145"/>
      <c r="MJY11" s="145"/>
      <c r="MJZ11" s="145"/>
      <c r="MKA11" s="145"/>
      <c r="MKB11" s="145"/>
      <c r="MKC11" s="145"/>
      <c r="MKD11" s="145"/>
      <c r="MKE11" s="145"/>
      <c r="MKF11" s="145"/>
      <c r="MKG11" s="145"/>
      <c r="MKH11" s="145"/>
      <c r="MKI11" s="145"/>
      <c r="MKJ11" s="145"/>
      <c r="MKK11" s="145"/>
      <c r="MKL11" s="145"/>
      <c r="MKM11" s="145"/>
      <c r="MKN11" s="145"/>
      <c r="MKO11" s="145"/>
      <c r="MKP11" s="145"/>
      <c r="MKQ11" s="145"/>
      <c r="MKR11" s="145"/>
      <c r="MKS11" s="145"/>
      <c r="MKT11" s="145"/>
      <c r="MKU11" s="145"/>
      <c r="MKV11" s="145"/>
      <c r="MKW11" s="145"/>
      <c r="MKX11" s="145"/>
      <c r="MKY11" s="145"/>
      <c r="MKZ11" s="145"/>
      <c r="MLA11" s="145"/>
      <c r="MLB11" s="145"/>
      <c r="MLC11" s="145"/>
      <c r="MLD11" s="145"/>
      <c r="MLE11" s="145"/>
      <c r="MLF11" s="145"/>
      <c r="MLG11" s="145"/>
      <c r="MLH11" s="145"/>
      <c r="MLI11" s="145"/>
      <c r="MLJ11" s="145"/>
      <c r="MLK11" s="145"/>
      <c r="MLL11" s="145"/>
      <c r="MLM11" s="145"/>
      <c r="MLN11" s="145"/>
      <c r="MLO11" s="145"/>
      <c r="MLP11" s="145"/>
      <c r="MLQ11" s="145"/>
      <c r="MLR11" s="145"/>
      <c r="MLS11" s="145"/>
      <c r="MLT11" s="145"/>
      <c r="MLU11" s="145"/>
      <c r="MLV11" s="145"/>
      <c r="MLW11" s="145"/>
      <c r="MLX11" s="145"/>
      <c r="MLY11" s="145"/>
      <c r="MLZ11" s="145"/>
      <c r="MMA11" s="145"/>
      <c r="MMB11" s="145"/>
      <c r="MMC11" s="145"/>
      <c r="MMD11" s="145"/>
      <c r="MME11" s="145"/>
      <c r="MMF11" s="145"/>
      <c r="MMG11" s="145"/>
      <c r="MMH11" s="145"/>
      <c r="MMI11" s="145"/>
      <c r="MMJ11" s="145"/>
      <c r="MMK11" s="145"/>
      <c r="MML11" s="145"/>
      <c r="MMM11" s="145"/>
      <c r="MMN11" s="145"/>
      <c r="MMO11" s="145"/>
      <c r="MMP11" s="145"/>
      <c r="MMQ11" s="145"/>
      <c r="MMR11" s="145"/>
      <c r="MMS11" s="145"/>
      <c r="MMT11" s="145"/>
      <c r="MMU11" s="145"/>
      <c r="MMV11" s="145"/>
      <c r="MMW11" s="145"/>
      <c r="MMX11" s="145"/>
      <c r="MMY11" s="145"/>
      <c r="MMZ11" s="145"/>
      <c r="MNA11" s="145"/>
      <c r="MNB11" s="145"/>
      <c r="MNC11" s="145"/>
      <c r="MND11" s="145"/>
      <c r="MNE11" s="145"/>
      <c r="MNF11" s="145"/>
      <c r="MNG11" s="145"/>
      <c r="MNH11" s="145"/>
      <c r="MNI11" s="145"/>
      <c r="MNJ11" s="145"/>
      <c r="MNK11" s="145"/>
      <c r="MNL11" s="145"/>
      <c r="MNM11" s="145"/>
      <c r="MNN11" s="145"/>
      <c r="MNO11" s="145"/>
      <c r="MNP11" s="145"/>
      <c r="MNQ11" s="145"/>
      <c r="MNR11" s="145"/>
      <c r="MNS11" s="145"/>
      <c r="MNT11" s="145"/>
      <c r="MNU11" s="145"/>
      <c r="MNV11" s="145"/>
      <c r="MNW11" s="145"/>
      <c r="MNX11" s="145"/>
      <c r="MNY11" s="145"/>
      <c r="MNZ11" s="145"/>
      <c r="MOA11" s="145"/>
      <c r="MOB11" s="145"/>
      <c r="MOC11" s="145"/>
      <c r="MOD11" s="145"/>
      <c r="MOE11" s="145"/>
      <c r="MOF11" s="145"/>
      <c r="MOG11" s="145"/>
      <c r="MOH11" s="145"/>
      <c r="MOI11" s="145"/>
      <c r="MOJ11" s="145"/>
      <c r="MOK11" s="145"/>
      <c r="MOL11" s="145"/>
      <c r="MOM11" s="145"/>
      <c r="MON11" s="145"/>
      <c r="MOO11" s="145"/>
      <c r="MOP11" s="145"/>
      <c r="MOQ11" s="145"/>
      <c r="MOR11" s="145"/>
      <c r="MOS11" s="145"/>
      <c r="MOT11" s="145"/>
      <c r="MOU11" s="145"/>
      <c r="MOV11" s="145"/>
      <c r="MOW11" s="145"/>
      <c r="MOX11" s="145"/>
      <c r="MOY11" s="145"/>
      <c r="MOZ11" s="145"/>
      <c r="MPA11" s="145"/>
      <c r="MPB11" s="145"/>
      <c r="MPC11" s="145"/>
      <c r="MPD11" s="145"/>
      <c r="MPE11" s="145"/>
      <c r="MPF11" s="145"/>
      <c r="MPG11" s="145"/>
      <c r="MPH11" s="145"/>
      <c r="MPI11" s="145"/>
      <c r="MPJ11" s="145"/>
      <c r="MPK11" s="145"/>
      <c r="MPL11" s="145"/>
      <c r="MPM11" s="145"/>
      <c r="MPN11" s="145"/>
      <c r="MPO11" s="145"/>
      <c r="MPP11" s="145"/>
      <c r="MPQ11" s="145"/>
      <c r="MPR11" s="145"/>
      <c r="MPS11" s="145"/>
      <c r="MPT11" s="145"/>
      <c r="MPU11" s="145"/>
      <c r="MPV11" s="145"/>
      <c r="MPW11" s="145"/>
      <c r="MPX11" s="145"/>
      <c r="MPY11" s="145"/>
      <c r="MPZ11" s="145"/>
      <c r="MQA11" s="145"/>
      <c r="MQB11" s="145"/>
      <c r="MQC11" s="145"/>
      <c r="MQD11" s="145"/>
      <c r="MQE11" s="145"/>
      <c r="MQF11" s="145"/>
      <c r="MQG11" s="145"/>
      <c r="MQH11" s="145"/>
      <c r="MQI11" s="145"/>
      <c r="MQJ11" s="145"/>
      <c r="MQK11" s="145"/>
      <c r="MQL11" s="145"/>
      <c r="MQM11" s="145"/>
      <c r="MQN11" s="145"/>
      <c r="MQO11" s="145"/>
      <c r="MQP11" s="145"/>
      <c r="MQQ11" s="145"/>
      <c r="MQR11" s="145"/>
      <c r="MQS11" s="145"/>
      <c r="MQT11" s="145"/>
      <c r="MQU11" s="145"/>
      <c r="MQV11" s="145"/>
      <c r="MQW11" s="145"/>
      <c r="MQX11" s="145"/>
      <c r="MQY11" s="145"/>
      <c r="MQZ11" s="145"/>
      <c r="MRA11" s="145"/>
      <c r="MRB11" s="145"/>
      <c r="MRC11" s="145"/>
      <c r="MRD11" s="145"/>
      <c r="MRE11" s="145"/>
      <c r="MRF11" s="145"/>
      <c r="MRG11" s="145"/>
      <c r="MRH11" s="145"/>
      <c r="MRI11" s="145"/>
      <c r="MRJ11" s="145"/>
      <c r="MRK11" s="145"/>
      <c r="MRL11" s="145"/>
      <c r="MRM11" s="145"/>
      <c r="MRN11" s="145"/>
      <c r="MRO11" s="145"/>
      <c r="MRP11" s="145"/>
      <c r="MRQ11" s="145"/>
      <c r="MRR11" s="145"/>
      <c r="MRS11" s="145"/>
      <c r="MRT11" s="145"/>
      <c r="MRU11" s="145"/>
      <c r="MRV11" s="145"/>
      <c r="MRW11" s="145"/>
      <c r="MRX11" s="145"/>
      <c r="MRY11" s="145"/>
      <c r="MRZ11" s="145"/>
      <c r="MSA11" s="145"/>
      <c r="MSB11" s="145"/>
      <c r="MSC11" s="145"/>
      <c r="MSD11" s="145"/>
      <c r="MSE11" s="145"/>
      <c r="MSF11" s="145"/>
      <c r="MSG11" s="145"/>
      <c r="MSH11" s="145"/>
      <c r="MSI11" s="145"/>
      <c r="MSJ11" s="145"/>
      <c r="MSK11" s="145"/>
      <c r="MSL11" s="145"/>
      <c r="MSM11" s="145"/>
      <c r="MSN11" s="145"/>
      <c r="MSO11" s="145"/>
      <c r="MSP11" s="145"/>
      <c r="MSQ11" s="145"/>
      <c r="MSR11" s="145"/>
      <c r="MSS11" s="145"/>
      <c r="MST11" s="145"/>
      <c r="MSU11" s="145"/>
      <c r="MSV11" s="145"/>
      <c r="MSW11" s="145"/>
      <c r="MSX11" s="145"/>
      <c r="MSY11" s="145"/>
      <c r="MSZ11" s="145"/>
      <c r="MTA11" s="145"/>
      <c r="MTB11" s="145"/>
      <c r="MTC11" s="145"/>
      <c r="MTD11" s="145"/>
      <c r="MTE11" s="145"/>
      <c r="MTF11" s="145"/>
      <c r="MTG11" s="145"/>
      <c r="MTH11" s="145"/>
      <c r="MTI11" s="145"/>
      <c r="MTJ11" s="145"/>
      <c r="MTK11" s="145"/>
      <c r="MTL11" s="145"/>
      <c r="MTM11" s="145"/>
      <c r="MTN11" s="145"/>
      <c r="MTO11" s="145"/>
      <c r="MTP11" s="145"/>
      <c r="MTQ11" s="145"/>
      <c r="MTR11" s="145"/>
      <c r="MTS11" s="145"/>
      <c r="MTT11" s="145"/>
      <c r="MTU11" s="145"/>
      <c r="MTV11" s="145"/>
      <c r="MTW11" s="145"/>
      <c r="MTX11" s="145"/>
      <c r="MTY11" s="145"/>
      <c r="MTZ11" s="145"/>
      <c r="MUA11" s="145"/>
      <c r="MUB11" s="145"/>
      <c r="MUC11" s="145"/>
      <c r="MUD11" s="145"/>
      <c r="MUE11" s="145"/>
      <c r="MUF11" s="145"/>
      <c r="MUG11" s="145"/>
      <c r="MUH11" s="145"/>
      <c r="MUI11" s="145"/>
      <c r="MUJ11" s="145"/>
      <c r="MUK11" s="145"/>
      <c r="MUL11" s="145"/>
      <c r="MUM11" s="145"/>
      <c r="MUN11" s="145"/>
      <c r="MUO11" s="145"/>
      <c r="MUP11" s="145"/>
      <c r="MUQ11" s="145"/>
      <c r="MUR11" s="145"/>
      <c r="MUS11" s="145"/>
      <c r="MUT11" s="145"/>
      <c r="MUU11" s="145"/>
      <c r="MUV11" s="145"/>
      <c r="MUW11" s="145"/>
      <c r="MUX11" s="145"/>
      <c r="MUY11" s="145"/>
      <c r="MUZ11" s="145"/>
      <c r="MVA11" s="145"/>
      <c r="MVB11" s="145"/>
      <c r="MVC11" s="145"/>
      <c r="MVD11" s="145"/>
      <c r="MVE11" s="145"/>
      <c r="MVF11" s="145"/>
      <c r="MVG11" s="145"/>
      <c r="MVH11" s="145"/>
      <c r="MVI11" s="145"/>
      <c r="MVJ11" s="145"/>
      <c r="MVK11" s="145"/>
      <c r="MVL11" s="145"/>
      <c r="MVM11" s="145"/>
      <c r="MVN11" s="145"/>
      <c r="MVO11" s="145"/>
      <c r="MVP11" s="145"/>
      <c r="MVQ11" s="145"/>
      <c r="MVR11" s="145"/>
      <c r="MVS11" s="145"/>
      <c r="MVT11" s="145"/>
      <c r="MVU11" s="145"/>
      <c r="MVV11" s="145"/>
      <c r="MVW11" s="145"/>
      <c r="MVX11" s="145"/>
      <c r="MVY11" s="145"/>
      <c r="MVZ11" s="145"/>
      <c r="MWA11" s="145"/>
      <c r="MWB11" s="145"/>
      <c r="MWC11" s="145"/>
      <c r="MWD11" s="145"/>
      <c r="MWE11" s="145"/>
      <c r="MWF11" s="145"/>
      <c r="MWG11" s="145"/>
      <c r="MWH11" s="145"/>
      <c r="MWI11" s="145"/>
      <c r="MWJ11" s="145"/>
      <c r="MWK11" s="145"/>
      <c r="MWL11" s="145"/>
      <c r="MWM11" s="145"/>
      <c r="MWN11" s="145"/>
      <c r="MWO11" s="145"/>
      <c r="MWP11" s="145"/>
      <c r="MWQ11" s="145"/>
      <c r="MWR11" s="145"/>
      <c r="MWS11" s="145"/>
      <c r="MWT11" s="145"/>
      <c r="MWU11" s="145"/>
      <c r="MWV11" s="145"/>
      <c r="MWW11" s="145"/>
      <c r="MWX11" s="145"/>
      <c r="MWY11" s="145"/>
      <c r="MWZ11" s="145"/>
      <c r="MXA11" s="145"/>
      <c r="MXB11" s="145"/>
      <c r="MXC11" s="145"/>
      <c r="MXD11" s="145"/>
      <c r="MXE11" s="145"/>
      <c r="MXF11" s="145"/>
      <c r="MXG11" s="145"/>
      <c r="MXH11" s="145"/>
      <c r="MXI11" s="145"/>
      <c r="MXJ11" s="145"/>
      <c r="MXK11" s="145"/>
      <c r="MXL11" s="145"/>
      <c r="MXM11" s="145"/>
      <c r="MXN11" s="145"/>
      <c r="MXO11" s="145"/>
      <c r="MXP11" s="145"/>
      <c r="MXQ11" s="145"/>
      <c r="MXR11" s="145"/>
      <c r="MXS11" s="145"/>
      <c r="MXT11" s="145"/>
      <c r="MXU11" s="145"/>
      <c r="MXV11" s="145"/>
      <c r="MXW11" s="145"/>
      <c r="MXX11" s="145"/>
      <c r="MXY11" s="145"/>
      <c r="MXZ11" s="145"/>
      <c r="MYA11" s="145"/>
      <c r="MYB11" s="145"/>
      <c r="MYC11" s="145"/>
      <c r="MYD11" s="145"/>
      <c r="MYE11" s="145"/>
      <c r="MYF11" s="145"/>
      <c r="MYG11" s="145"/>
      <c r="MYH11" s="145"/>
      <c r="MYI11" s="145"/>
      <c r="MYJ11" s="145"/>
      <c r="MYK11" s="145"/>
      <c r="MYL11" s="145"/>
      <c r="MYM11" s="145"/>
      <c r="MYN11" s="145"/>
      <c r="MYO11" s="145"/>
      <c r="MYP11" s="145"/>
      <c r="MYQ11" s="145"/>
      <c r="MYR11" s="145"/>
      <c r="MYS11" s="145"/>
      <c r="MYT11" s="145"/>
      <c r="MYU11" s="145"/>
      <c r="MYV11" s="145"/>
      <c r="MYW11" s="145"/>
      <c r="MYX11" s="145"/>
      <c r="MYY11" s="145"/>
      <c r="MYZ11" s="145"/>
      <c r="MZA11" s="145"/>
      <c r="MZB11" s="145"/>
      <c r="MZC11" s="145"/>
      <c r="MZD11" s="145"/>
      <c r="MZE11" s="145"/>
      <c r="MZF11" s="145"/>
      <c r="MZG11" s="145"/>
      <c r="MZH11" s="145"/>
      <c r="MZI11" s="145"/>
      <c r="MZJ11" s="145"/>
      <c r="MZK11" s="145"/>
      <c r="MZL11" s="145"/>
      <c r="MZM11" s="145"/>
      <c r="MZN11" s="145"/>
      <c r="MZO11" s="145"/>
      <c r="MZP11" s="145"/>
      <c r="MZQ11" s="145"/>
      <c r="MZR11" s="145"/>
      <c r="MZS11" s="145"/>
      <c r="MZT11" s="145"/>
      <c r="MZU11" s="145"/>
      <c r="MZV11" s="145"/>
      <c r="MZW11" s="145"/>
      <c r="MZX11" s="145"/>
      <c r="MZY11" s="145"/>
      <c r="MZZ11" s="145"/>
      <c r="NAA11" s="145"/>
      <c r="NAB11" s="145"/>
      <c r="NAC11" s="145"/>
      <c r="NAD11" s="145"/>
      <c r="NAE11" s="145"/>
      <c r="NAF11" s="145"/>
      <c r="NAG11" s="145"/>
      <c r="NAH11" s="145"/>
      <c r="NAI11" s="145"/>
      <c r="NAJ11" s="145"/>
      <c r="NAK11" s="145"/>
      <c r="NAL11" s="145"/>
      <c r="NAM11" s="145"/>
      <c r="NAN11" s="145"/>
      <c r="NAO11" s="145"/>
      <c r="NAP11" s="145"/>
      <c r="NAQ11" s="145"/>
      <c r="NAR11" s="145"/>
      <c r="NAS11" s="145"/>
      <c r="NAT11" s="145"/>
      <c r="NAU11" s="145"/>
      <c r="NAV11" s="145"/>
      <c r="NAW11" s="145"/>
      <c r="NAX11" s="145"/>
      <c r="NAY11" s="145"/>
      <c r="NAZ11" s="145"/>
      <c r="NBA11" s="145"/>
      <c r="NBB11" s="145"/>
      <c r="NBC11" s="145"/>
      <c r="NBD11" s="145"/>
      <c r="NBE11" s="145"/>
      <c r="NBF11" s="145"/>
      <c r="NBG11" s="145"/>
      <c r="NBH11" s="145"/>
      <c r="NBI11" s="145"/>
      <c r="NBJ11" s="145"/>
      <c r="NBK11" s="145"/>
      <c r="NBL11" s="145"/>
      <c r="NBM11" s="145"/>
      <c r="NBN11" s="145"/>
      <c r="NBO11" s="145"/>
      <c r="NBP11" s="145"/>
      <c r="NBQ11" s="145"/>
      <c r="NBR11" s="145"/>
      <c r="NBS11" s="145"/>
      <c r="NBT11" s="145"/>
      <c r="NBU11" s="145"/>
      <c r="NBV11" s="145"/>
      <c r="NBW11" s="145"/>
      <c r="NBX11" s="145"/>
      <c r="NBY11" s="145"/>
      <c r="NBZ11" s="145"/>
      <c r="NCA11" s="145"/>
      <c r="NCB11" s="145"/>
      <c r="NCC11" s="145"/>
      <c r="NCD11" s="145"/>
      <c r="NCE11" s="145"/>
      <c r="NCF11" s="145"/>
      <c r="NCG11" s="145"/>
      <c r="NCH11" s="145"/>
      <c r="NCI11" s="145"/>
      <c r="NCJ11" s="145"/>
      <c r="NCK11" s="145"/>
      <c r="NCL11" s="145"/>
      <c r="NCM11" s="145"/>
      <c r="NCN11" s="145"/>
      <c r="NCO11" s="145"/>
      <c r="NCP11" s="145"/>
      <c r="NCQ11" s="145"/>
      <c r="NCR11" s="145"/>
      <c r="NCS11" s="145"/>
      <c r="NCT11" s="145"/>
      <c r="NCU11" s="145"/>
      <c r="NCV11" s="145"/>
      <c r="NCW11" s="145"/>
      <c r="NCX11" s="145"/>
      <c r="NCY11" s="145"/>
      <c r="NCZ11" s="145"/>
      <c r="NDA11" s="145"/>
      <c r="NDB11" s="145"/>
      <c r="NDC11" s="145"/>
      <c r="NDD11" s="145"/>
      <c r="NDE11" s="145"/>
      <c r="NDF11" s="145"/>
      <c r="NDG11" s="145"/>
      <c r="NDH11" s="145"/>
      <c r="NDI11" s="145"/>
      <c r="NDJ11" s="145"/>
      <c r="NDK11" s="145"/>
      <c r="NDL11" s="145"/>
      <c r="NDM11" s="145"/>
      <c r="NDN11" s="145"/>
      <c r="NDO11" s="145"/>
      <c r="NDP11" s="145"/>
      <c r="NDQ11" s="145"/>
      <c r="NDR11" s="145"/>
      <c r="NDS11" s="145"/>
      <c r="NDT11" s="145"/>
      <c r="NDU11" s="145"/>
      <c r="NDV11" s="145"/>
      <c r="NDW11" s="145"/>
      <c r="NDX11" s="145"/>
      <c r="NDY11" s="145"/>
      <c r="NDZ11" s="145"/>
      <c r="NEA11" s="145"/>
      <c r="NEB11" s="145"/>
      <c r="NEC11" s="145"/>
      <c r="NED11" s="145"/>
      <c r="NEE11" s="145"/>
      <c r="NEF11" s="145"/>
      <c r="NEG11" s="145"/>
      <c r="NEH11" s="145"/>
      <c r="NEI11" s="145"/>
      <c r="NEJ11" s="145"/>
      <c r="NEK11" s="145"/>
      <c r="NEL11" s="145"/>
      <c r="NEM11" s="145"/>
      <c r="NEN11" s="145"/>
      <c r="NEO11" s="145"/>
      <c r="NEP11" s="145"/>
      <c r="NEQ11" s="145"/>
      <c r="NER11" s="145"/>
      <c r="NES11" s="145"/>
      <c r="NET11" s="145"/>
      <c r="NEU11" s="145"/>
      <c r="NEV11" s="145"/>
      <c r="NEW11" s="145"/>
      <c r="NEX11" s="145"/>
      <c r="NEY11" s="145"/>
      <c r="NEZ11" s="145"/>
      <c r="NFA11" s="145"/>
      <c r="NFB11" s="145"/>
      <c r="NFC11" s="145"/>
      <c r="NFD11" s="145"/>
      <c r="NFE11" s="145"/>
      <c r="NFF11" s="145"/>
      <c r="NFG11" s="145"/>
      <c r="NFH11" s="145"/>
      <c r="NFI11" s="145"/>
      <c r="NFJ11" s="145"/>
      <c r="NFK11" s="145"/>
      <c r="NFL11" s="145"/>
      <c r="NFM11" s="145"/>
      <c r="NFN11" s="145"/>
      <c r="NFO11" s="145"/>
      <c r="NFP11" s="145"/>
      <c r="NFQ11" s="145"/>
      <c r="NFR11" s="145"/>
      <c r="NFS11" s="145"/>
      <c r="NFT11" s="145"/>
      <c r="NFU11" s="145"/>
      <c r="NFV11" s="145"/>
      <c r="NFW11" s="145"/>
      <c r="NFX11" s="145"/>
      <c r="NFY11" s="145"/>
      <c r="NFZ11" s="145"/>
      <c r="NGA11" s="145"/>
      <c r="NGB11" s="145"/>
      <c r="NGC11" s="145"/>
      <c r="NGD11" s="145"/>
      <c r="NGE11" s="145"/>
      <c r="NGF11" s="145"/>
      <c r="NGG11" s="145"/>
      <c r="NGH11" s="145"/>
      <c r="NGI11" s="145"/>
      <c r="NGJ11" s="145"/>
      <c r="NGK11" s="145"/>
      <c r="NGL11" s="145"/>
      <c r="NGM11" s="145"/>
      <c r="NGN11" s="145"/>
      <c r="NGO11" s="145"/>
      <c r="NGP11" s="145"/>
      <c r="NGQ11" s="145"/>
      <c r="NGR11" s="145"/>
      <c r="NGS11" s="145"/>
      <c r="NGT11" s="145"/>
      <c r="NGU11" s="145"/>
      <c r="NGV11" s="145"/>
      <c r="NGW11" s="145"/>
      <c r="NGX11" s="145"/>
      <c r="NGY11" s="145"/>
      <c r="NGZ11" s="145"/>
      <c r="NHA11" s="145"/>
      <c r="NHB11" s="145"/>
      <c r="NHC11" s="145"/>
      <c r="NHD11" s="145"/>
      <c r="NHE11" s="145"/>
      <c r="NHF11" s="145"/>
      <c r="NHG11" s="145"/>
      <c r="NHH11" s="145"/>
      <c r="NHI11" s="145"/>
      <c r="NHJ11" s="145"/>
      <c r="NHK11" s="145"/>
      <c r="NHL11" s="145"/>
      <c r="NHM11" s="145"/>
      <c r="NHN11" s="145"/>
      <c r="NHO11" s="145"/>
      <c r="NHP11" s="145"/>
      <c r="NHQ11" s="145"/>
      <c r="NHR11" s="145"/>
      <c r="NHS11" s="145"/>
      <c r="NHT11" s="145"/>
      <c r="NHU11" s="145"/>
      <c r="NHV11" s="145"/>
      <c r="NHW11" s="145"/>
      <c r="NHX11" s="145"/>
      <c r="NHY11" s="145"/>
      <c r="NHZ11" s="145"/>
      <c r="NIA11" s="145"/>
      <c r="NIB11" s="145"/>
      <c r="NIC11" s="145"/>
      <c r="NID11" s="145"/>
      <c r="NIE11" s="145"/>
      <c r="NIF11" s="145"/>
      <c r="NIG11" s="145"/>
      <c r="NIH11" s="145"/>
      <c r="NII11" s="145"/>
      <c r="NIJ11" s="145"/>
      <c r="NIK11" s="145"/>
      <c r="NIL11" s="145"/>
      <c r="NIM11" s="145"/>
      <c r="NIN11" s="145"/>
      <c r="NIO11" s="145"/>
      <c r="NIP11" s="145"/>
      <c r="NIQ11" s="145"/>
      <c r="NIR11" s="145"/>
      <c r="NIS11" s="145"/>
      <c r="NIT11" s="145"/>
      <c r="NIU11" s="145"/>
      <c r="NIV11" s="145"/>
      <c r="NIW11" s="145"/>
      <c r="NIX11" s="145"/>
      <c r="NIY11" s="145"/>
      <c r="NIZ11" s="145"/>
      <c r="NJA11" s="145"/>
      <c r="NJB11" s="145"/>
      <c r="NJC11" s="145"/>
      <c r="NJD11" s="145"/>
      <c r="NJE11" s="145"/>
      <c r="NJF11" s="145"/>
      <c r="NJG11" s="145"/>
      <c r="NJH11" s="145"/>
      <c r="NJI11" s="145"/>
      <c r="NJJ11" s="145"/>
      <c r="NJK11" s="145"/>
      <c r="NJL11" s="145"/>
      <c r="NJM11" s="145"/>
      <c r="NJN11" s="145"/>
      <c r="NJO11" s="145"/>
      <c r="NJP11" s="145"/>
      <c r="NJQ11" s="145"/>
      <c r="NJR11" s="145"/>
      <c r="NJS11" s="145"/>
      <c r="NJT11" s="145"/>
      <c r="NJU11" s="145"/>
      <c r="NJV11" s="145"/>
      <c r="NJW11" s="145"/>
      <c r="NJX11" s="145"/>
      <c r="NJY11" s="145"/>
      <c r="NJZ11" s="145"/>
      <c r="NKA11" s="145"/>
      <c r="NKB11" s="145"/>
      <c r="NKC11" s="145"/>
      <c r="NKD11" s="145"/>
      <c r="NKE11" s="145"/>
      <c r="NKF11" s="145"/>
      <c r="NKG11" s="145"/>
      <c r="NKH11" s="145"/>
      <c r="NKI11" s="145"/>
      <c r="NKJ11" s="145"/>
      <c r="NKK11" s="145"/>
      <c r="NKL11" s="145"/>
      <c r="NKM11" s="145"/>
      <c r="NKN11" s="145"/>
      <c r="NKO11" s="145"/>
      <c r="NKP11" s="145"/>
      <c r="NKQ11" s="145"/>
      <c r="NKR11" s="145"/>
      <c r="NKS11" s="145"/>
      <c r="NKT11" s="145"/>
      <c r="NKU11" s="145"/>
      <c r="NKV11" s="145"/>
      <c r="NKW11" s="145"/>
      <c r="NKX11" s="145"/>
      <c r="NKY11" s="145"/>
      <c r="NKZ11" s="145"/>
      <c r="NLA11" s="145"/>
      <c r="NLB11" s="145"/>
      <c r="NLC11" s="145"/>
      <c r="NLD11" s="145"/>
      <c r="NLE11" s="145"/>
      <c r="NLF11" s="145"/>
      <c r="NLG11" s="145"/>
      <c r="NLH11" s="145"/>
      <c r="NLI11" s="145"/>
      <c r="NLJ11" s="145"/>
      <c r="NLK11" s="145"/>
      <c r="NLL11" s="145"/>
      <c r="NLM11" s="145"/>
      <c r="NLN11" s="145"/>
      <c r="NLO11" s="145"/>
      <c r="NLP11" s="145"/>
      <c r="NLQ11" s="145"/>
      <c r="NLR11" s="145"/>
      <c r="NLS11" s="145"/>
      <c r="NLT11" s="145"/>
      <c r="NLU11" s="145"/>
      <c r="NLV11" s="145"/>
      <c r="NLW11" s="145"/>
      <c r="NLX11" s="145"/>
      <c r="NLY11" s="145"/>
      <c r="NLZ11" s="145"/>
      <c r="NMA11" s="145"/>
      <c r="NMB11" s="145"/>
      <c r="NMC11" s="145"/>
      <c r="NMD11" s="145"/>
      <c r="NME11" s="145"/>
      <c r="NMF11" s="145"/>
      <c r="NMG11" s="145"/>
      <c r="NMH11" s="145"/>
      <c r="NMI11" s="145"/>
      <c r="NMJ11" s="145"/>
      <c r="NMK11" s="145"/>
      <c r="NML11" s="145"/>
      <c r="NMM11" s="145"/>
      <c r="NMN11" s="145"/>
      <c r="NMO11" s="145"/>
      <c r="NMP11" s="145"/>
      <c r="NMQ11" s="145"/>
      <c r="NMR11" s="145"/>
      <c r="NMS11" s="145"/>
      <c r="NMT11" s="145"/>
      <c r="NMU11" s="145"/>
      <c r="NMV11" s="145"/>
      <c r="NMW11" s="145"/>
      <c r="NMX11" s="145"/>
      <c r="NMY11" s="145"/>
      <c r="NMZ11" s="145"/>
      <c r="NNA11" s="145"/>
      <c r="NNB11" s="145"/>
      <c r="NNC11" s="145"/>
      <c r="NND11" s="145"/>
      <c r="NNE11" s="145"/>
      <c r="NNF11" s="145"/>
      <c r="NNG11" s="145"/>
      <c r="NNH11" s="145"/>
      <c r="NNI11" s="145"/>
      <c r="NNJ11" s="145"/>
      <c r="NNK11" s="145"/>
      <c r="NNL11" s="145"/>
      <c r="NNM11" s="145"/>
      <c r="NNN11" s="145"/>
      <c r="NNO11" s="145"/>
      <c r="NNP11" s="145"/>
      <c r="NNQ11" s="145"/>
      <c r="NNR11" s="145"/>
      <c r="NNS11" s="145"/>
      <c r="NNT11" s="145"/>
      <c r="NNU11" s="145"/>
      <c r="NNV11" s="145"/>
      <c r="NNW11" s="145"/>
      <c r="NNX11" s="145"/>
      <c r="NNY11" s="145"/>
      <c r="NNZ11" s="145"/>
      <c r="NOA11" s="145"/>
      <c r="NOB11" s="145"/>
      <c r="NOC11" s="145"/>
      <c r="NOD11" s="145"/>
      <c r="NOE11" s="145"/>
      <c r="NOF11" s="145"/>
      <c r="NOG11" s="145"/>
      <c r="NOH11" s="145"/>
      <c r="NOI11" s="145"/>
      <c r="NOJ11" s="145"/>
      <c r="NOK11" s="145"/>
      <c r="NOL11" s="145"/>
      <c r="NOM11" s="145"/>
      <c r="NON11" s="145"/>
      <c r="NOO11" s="145"/>
      <c r="NOP11" s="145"/>
      <c r="NOQ11" s="145"/>
      <c r="NOR11" s="145"/>
      <c r="NOS11" s="145"/>
      <c r="NOT11" s="145"/>
      <c r="NOU11" s="145"/>
      <c r="NOV11" s="145"/>
      <c r="NOW11" s="145"/>
      <c r="NOX11" s="145"/>
      <c r="NOY11" s="145"/>
      <c r="NOZ11" s="145"/>
      <c r="NPA11" s="145"/>
      <c r="NPB11" s="145"/>
      <c r="NPC11" s="145"/>
      <c r="NPD11" s="145"/>
      <c r="NPE11" s="145"/>
      <c r="NPF11" s="145"/>
      <c r="NPG11" s="145"/>
      <c r="NPH11" s="145"/>
      <c r="NPI11" s="145"/>
      <c r="NPJ11" s="145"/>
      <c r="NPK11" s="145"/>
      <c r="NPL11" s="145"/>
      <c r="NPM11" s="145"/>
      <c r="NPN11" s="145"/>
      <c r="NPO11" s="145"/>
      <c r="NPP11" s="145"/>
      <c r="NPQ11" s="145"/>
      <c r="NPR11" s="145"/>
      <c r="NPS11" s="145"/>
      <c r="NPT11" s="145"/>
      <c r="NPU11" s="145"/>
      <c r="NPV11" s="145"/>
      <c r="NPW11" s="145"/>
      <c r="NPX11" s="145"/>
      <c r="NPY11" s="145"/>
      <c r="NPZ11" s="145"/>
      <c r="NQA11" s="145"/>
      <c r="NQB11" s="145"/>
      <c r="NQC11" s="145"/>
      <c r="NQD11" s="145"/>
      <c r="NQE11" s="145"/>
      <c r="NQF11" s="145"/>
      <c r="NQG11" s="145"/>
      <c r="NQH11" s="145"/>
      <c r="NQI11" s="145"/>
      <c r="NQJ11" s="145"/>
      <c r="NQK11" s="145"/>
      <c r="NQL11" s="145"/>
      <c r="NQM11" s="145"/>
      <c r="NQN11" s="145"/>
      <c r="NQO11" s="145"/>
      <c r="NQP11" s="145"/>
      <c r="NQQ11" s="145"/>
      <c r="NQR11" s="145"/>
      <c r="NQS11" s="145"/>
      <c r="NQT11" s="145"/>
      <c r="NQU11" s="145"/>
      <c r="NQV11" s="145"/>
      <c r="NQW11" s="145"/>
      <c r="NQX11" s="145"/>
      <c r="NQY11" s="145"/>
      <c r="NQZ11" s="145"/>
      <c r="NRA11" s="145"/>
      <c r="NRB11" s="145"/>
      <c r="NRC11" s="145"/>
      <c r="NRD11" s="145"/>
      <c r="NRE11" s="145"/>
      <c r="NRF11" s="145"/>
      <c r="NRG11" s="145"/>
      <c r="NRH11" s="145"/>
      <c r="NRI11" s="145"/>
      <c r="NRJ11" s="145"/>
      <c r="NRK11" s="145"/>
      <c r="NRL11" s="145"/>
      <c r="NRM11" s="145"/>
      <c r="NRN11" s="145"/>
      <c r="NRO11" s="145"/>
      <c r="NRP11" s="145"/>
      <c r="NRQ11" s="145"/>
      <c r="NRR11" s="145"/>
      <c r="NRS11" s="145"/>
      <c r="NRT11" s="145"/>
      <c r="NRU11" s="145"/>
      <c r="NRV11" s="145"/>
      <c r="NRW11" s="145"/>
      <c r="NRX11" s="145"/>
      <c r="NRY11" s="145"/>
      <c r="NRZ11" s="145"/>
      <c r="NSA11" s="145"/>
      <c r="NSB11" s="145"/>
      <c r="NSC11" s="145"/>
      <c r="NSD11" s="145"/>
      <c r="NSE11" s="145"/>
      <c r="NSF11" s="145"/>
      <c r="NSG11" s="145"/>
      <c r="NSH11" s="145"/>
      <c r="NSI11" s="145"/>
      <c r="NSJ11" s="145"/>
      <c r="NSK11" s="145"/>
      <c r="NSL11" s="145"/>
      <c r="NSM11" s="145"/>
      <c r="NSN11" s="145"/>
      <c r="NSO11" s="145"/>
      <c r="NSP11" s="145"/>
      <c r="NSQ11" s="145"/>
      <c r="NSR11" s="145"/>
      <c r="NSS11" s="145"/>
      <c r="NST11" s="145"/>
      <c r="NSU11" s="145"/>
      <c r="NSV11" s="145"/>
      <c r="NSW11" s="145"/>
      <c r="NSX11" s="145"/>
      <c r="NSY11" s="145"/>
      <c r="NSZ11" s="145"/>
      <c r="NTA11" s="145"/>
      <c r="NTB11" s="145"/>
      <c r="NTC11" s="145"/>
      <c r="NTD11" s="145"/>
      <c r="NTE11" s="145"/>
      <c r="NTF11" s="145"/>
      <c r="NTG11" s="145"/>
      <c r="NTH11" s="145"/>
      <c r="NTI11" s="145"/>
      <c r="NTJ11" s="145"/>
      <c r="NTK11" s="145"/>
      <c r="NTL11" s="145"/>
      <c r="NTM11" s="145"/>
      <c r="NTN11" s="145"/>
      <c r="NTO11" s="145"/>
      <c r="NTP11" s="145"/>
      <c r="NTQ11" s="145"/>
      <c r="NTR11" s="145"/>
      <c r="NTS11" s="145"/>
      <c r="NTT11" s="145"/>
      <c r="NTU11" s="145"/>
      <c r="NTV11" s="145"/>
      <c r="NTW11" s="145"/>
      <c r="NTX11" s="145"/>
      <c r="NTY11" s="145"/>
      <c r="NTZ11" s="145"/>
      <c r="NUA11" s="145"/>
      <c r="NUB11" s="145"/>
      <c r="NUC11" s="145"/>
      <c r="NUD11" s="145"/>
      <c r="NUE11" s="145"/>
      <c r="NUF11" s="145"/>
      <c r="NUG11" s="145"/>
      <c r="NUH11" s="145"/>
      <c r="NUI11" s="145"/>
      <c r="NUJ11" s="145"/>
      <c r="NUK11" s="145"/>
      <c r="NUL11" s="145"/>
      <c r="NUM11" s="145"/>
      <c r="NUN11" s="145"/>
      <c r="NUO11" s="145"/>
      <c r="NUP11" s="145"/>
      <c r="NUQ11" s="145"/>
      <c r="NUR11" s="145"/>
      <c r="NUS11" s="145"/>
      <c r="NUT11" s="145"/>
      <c r="NUU11" s="145"/>
      <c r="NUV11" s="145"/>
      <c r="NUW11" s="145"/>
      <c r="NUX11" s="145"/>
      <c r="NUY11" s="145"/>
      <c r="NUZ11" s="145"/>
      <c r="NVA11" s="145"/>
      <c r="NVB11" s="145"/>
      <c r="NVC11" s="145"/>
      <c r="NVD11" s="145"/>
      <c r="NVE11" s="145"/>
      <c r="NVF11" s="145"/>
      <c r="NVG11" s="145"/>
      <c r="NVH11" s="145"/>
      <c r="NVI11" s="145"/>
      <c r="NVJ11" s="145"/>
      <c r="NVK11" s="145"/>
      <c r="NVL11" s="145"/>
      <c r="NVM11" s="145"/>
      <c r="NVN11" s="145"/>
      <c r="NVO11" s="145"/>
      <c r="NVP11" s="145"/>
      <c r="NVQ11" s="145"/>
      <c r="NVR11" s="145"/>
      <c r="NVS11" s="145"/>
      <c r="NVT11" s="145"/>
      <c r="NVU11" s="145"/>
      <c r="NVV11" s="145"/>
      <c r="NVW11" s="145"/>
      <c r="NVX11" s="145"/>
      <c r="NVY11" s="145"/>
      <c r="NVZ11" s="145"/>
      <c r="NWA11" s="145"/>
      <c r="NWB11" s="145"/>
      <c r="NWC11" s="145"/>
      <c r="NWD11" s="145"/>
      <c r="NWE11" s="145"/>
      <c r="NWF11" s="145"/>
      <c r="NWG11" s="145"/>
      <c r="NWH11" s="145"/>
      <c r="NWI11" s="145"/>
      <c r="NWJ11" s="145"/>
      <c r="NWK11" s="145"/>
      <c r="NWL11" s="145"/>
      <c r="NWM11" s="145"/>
      <c r="NWN11" s="145"/>
      <c r="NWO11" s="145"/>
      <c r="NWP11" s="145"/>
      <c r="NWQ11" s="145"/>
      <c r="NWR11" s="145"/>
      <c r="NWS11" s="145"/>
      <c r="NWT11" s="145"/>
      <c r="NWU11" s="145"/>
      <c r="NWV11" s="145"/>
      <c r="NWW11" s="145"/>
      <c r="NWX11" s="145"/>
      <c r="NWY11" s="145"/>
      <c r="NWZ11" s="145"/>
      <c r="NXA11" s="145"/>
      <c r="NXB11" s="145"/>
      <c r="NXC11" s="145"/>
      <c r="NXD11" s="145"/>
      <c r="NXE11" s="145"/>
      <c r="NXF11" s="145"/>
      <c r="NXG11" s="145"/>
      <c r="NXH11" s="145"/>
      <c r="NXI11" s="145"/>
      <c r="NXJ11" s="145"/>
      <c r="NXK11" s="145"/>
      <c r="NXL11" s="145"/>
      <c r="NXM11" s="145"/>
      <c r="NXN11" s="145"/>
      <c r="NXO11" s="145"/>
      <c r="NXP11" s="145"/>
      <c r="NXQ11" s="145"/>
      <c r="NXR11" s="145"/>
      <c r="NXS11" s="145"/>
      <c r="NXT11" s="145"/>
      <c r="NXU11" s="145"/>
      <c r="NXV11" s="145"/>
      <c r="NXW11" s="145"/>
      <c r="NXX11" s="145"/>
      <c r="NXY11" s="145"/>
      <c r="NXZ11" s="145"/>
      <c r="NYA11" s="145"/>
      <c r="NYB11" s="145"/>
      <c r="NYC11" s="145"/>
      <c r="NYD11" s="145"/>
      <c r="NYE11" s="145"/>
      <c r="NYF11" s="145"/>
      <c r="NYG11" s="145"/>
      <c r="NYH11" s="145"/>
      <c r="NYI11" s="145"/>
      <c r="NYJ11" s="145"/>
      <c r="NYK11" s="145"/>
      <c r="NYL11" s="145"/>
      <c r="NYM11" s="145"/>
      <c r="NYN11" s="145"/>
      <c r="NYO11" s="145"/>
      <c r="NYP11" s="145"/>
      <c r="NYQ11" s="145"/>
      <c r="NYR11" s="145"/>
      <c r="NYS11" s="145"/>
      <c r="NYT11" s="145"/>
      <c r="NYU11" s="145"/>
      <c r="NYV11" s="145"/>
      <c r="NYW11" s="145"/>
      <c r="NYX11" s="145"/>
      <c r="NYY11" s="145"/>
      <c r="NYZ11" s="145"/>
      <c r="NZA11" s="145"/>
      <c r="NZB11" s="145"/>
      <c r="NZC11" s="145"/>
      <c r="NZD11" s="145"/>
      <c r="NZE11" s="145"/>
      <c r="NZF11" s="145"/>
      <c r="NZG11" s="145"/>
      <c r="NZH11" s="145"/>
      <c r="NZI11" s="145"/>
      <c r="NZJ11" s="145"/>
      <c r="NZK11" s="145"/>
      <c r="NZL11" s="145"/>
      <c r="NZM11" s="145"/>
      <c r="NZN11" s="145"/>
      <c r="NZO11" s="145"/>
      <c r="NZP11" s="145"/>
      <c r="NZQ11" s="145"/>
      <c r="NZR11" s="145"/>
      <c r="NZS11" s="145"/>
      <c r="NZT11" s="145"/>
      <c r="NZU11" s="145"/>
      <c r="NZV11" s="145"/>
      <c r="NZW11" s="145"/>
      <c r="NZX11" s="145"/>
      <c r="NZY11" s="145"/>
      <c r="NZZ11" s="145"/>
      <c r="OAA11" s="145"/>
      <c r="OAB11" s="145"/>
      <c r="OAC11" s="145"/>
      <c r="OAD11" s="145"/>
      <c r="OAE11" s="145"/>
      <c r="OAF11" s="145"/>
      <c r="OAG11" s="145"/>
      <c r="OAH11" s="145"/>
      <c r="OAI11" s="145"/>
      <c r="OAJ11" s="145"/>
      <c r="OAK11" s="145"/>
      <c r="OAL11" s="145"/>
      <c r="OAM11" s="145"/>
      <c r="OAN11" s="145"/>
      <c r="OAO11" s="145"/>
      <c r="OAP11" s="145"/>
      <c r="OAQ11" s="145"/>
      <c r="OAR11" s="145"/>
      <c r="OAS11" s="145"/>
      <c r="OAT11" s="145"/>
      <c r="OAU11" s="145"/>
      <c r="OAV11" s="145"/>
      <c r="OAW11" s="145"/>
      <c r="OAX11" s="145"/>
      <c r="OAY11" s="145"/>
      <c r="OAZ11" s="145"/>
      <c r="OBA11" s="145"/>
      <c r="OBB11" s="145"/>
      <c r="OBC11" s="145"/>
      <c r="OBD11" s="145"/>
      <c r="OBE11" s="145"/>
      <c r="OBF11" s="145"/>
      <c r="OBG11" s="145"/>
      <c r="OBH11" s="145"/>
      <c r="OBI11" s="145"/>
      <c r="OBJ11" s="145"/>
      <c r="OBK11" s="145"/>
      <c r="OBL11" s="145"/>
      <c r="OBM11" s="145"/>
      <c r="OBN11" s="145"/>
      <c r="OBO11" s="145"/>
      <c r="OBP11" s="145"/>
      <c r="OBQ11" s="145"/>
      <c r="OBR11" s="145"/>
      <c r="OBS11" s="145"/>
      <c r="OBT11" s="145"/>
      <c r="OBU11" s="145"/>
      <c r="OBV11" s="145"/>
      <c r="OBW11" s="145"/>
      <c r="OBX11" s="145"/>
      <c r="OBY11" s="145"/>
      <c r="OBZ11" s="145"/>
      <c r="OCA11" s="145"/>
      <c r="OCB11" s="145"/>
      <c r="OCC11" s="145"/>
      <c r="OCD11" s="145"/>
      <c r="OCE11" s="145"/>
      <c r="OCF11" s="145"/>
      <c r="OCG11" s="145"/>
      <c r="OCH11" s="145"/>
      <c r="OCI11" s="145"/>
      <c r="OCJ11" s="145"/>
      <c r="OCK11" s="145"/>
      <c r="OCL11" s="145"/>
      <c r="OCM11" s="145"/>
      <c r="OCN11" s="145"/>
      <c r="OCO11" s="145"/>
      <c r="OCP11" s="145"/>
      <c r="OCQ11" s="145"/>
      <c r="OCR11" s="145"/>
      <c r="OCS11" s="145"/>
      <c r="OCT11" s="145"/>
      <c r="OCU11" s="145"/>
      <c r="OCV11" s="145"/>
      <c r="OCW11" s="145"/>
      <c r="OCX11" s="145"/>
      <c r="OCY11" s="145"/>
      <c r="OCZ11" s="145"/>
      <c r="ODA11" s="145"/>
      <c r="ODB11" s="145"/>
      <c r="ODC11" s="145"/>
      <c r="ODD11" s="145"/>
      <c r="ODE11" s="145"/>
      <c r="ODF11" s="145"/>
      <c r="ODG11" s="145"/>
      <c r="ODH11" s="145"/>
      <c r="ODI11" s="145"/>
      <c r="ODJ11" s="145"/>
      <c r="ODK11" s="145"/>
      <c r="ODL11" s="145"/>
      <c r="ODM11" s="145"/>
      <c r="ODN11" s="145"/>
      <c r="ODO11" s="145"/>
      <c r="ODP11" s="145"/>
      <c r="ODQ11" s="145"/>
      <c r="ODR11" s="145"/>
      <c r="ODS11" s="145"/>
      <c r="ODT11" s="145"/>
      <c r="ODU11" s="145"/>
      <c r="ODV11" s="145"/>
      <c r="ODW11" s="145"/>
      <c r="ODX11" s="145"/>
      <c r="ODY11" s="145"/>
      <c r="ODZ11" s="145"/>
      <c r="OEA11" s="145"/>
      <c r="OEB11" s="145"/>
      <c r="OEC11" s="145"/>
      <c r="OED11" s="145"/>
      <c r="OEE11" s="145"/>
      <c r="OEF11" s="145"/>
      <c r="OEG11" s="145"/>
      <c r="OEH11" s="145"/>
      <c r="OEI11" s="145"/>
      <c r="OEJ11" s="145"/>
      <c r="OEK11" s="145"/>
      <c r="OEL11" s="145"/>
      <c r="OEM11" s="145"/>
      <c r="OEN11" s="145"/>
      <c r="OEO11" s="145"/>
      <c r="OEP11" s="145"/>
      <c r="OEQ11" s="145"/>
      <c r="OER11" s="145"/>
      <c r="OES11" s="145"/>
      <c r="OET11" s="145"/>
      <c r="OEU11" s="145"/>
      <c r="OEV11" s="145"/>
      <c r="OEW11" s="145"/>
      <c r="OEX11" s="145"/>
      <c r="OEY11" s="145"/>
      <c r="OEZ11" s="145"/>
      <c r="OFA11" s="145"/>
      <c r="OFB11" s="145"/>
      <c r="OFC11" s="145"/>
      <c r="OFD11" s="145"/>
      <c r="OFE11" s="145"/>
      <c r="OFF11" s="145"/>
      <c r="OFG11" s="145"/>
      <c r="OFH11" s="145"/>
      <c r="OFI11" s="145"/>
      <c r="OFJ11" s="145"/>
      <c r="OFK11" s="145"/>
      <c r="OFL11" s="145"/>
      <c r="OFM11" s="145"/>
      <c r="OFN11" s="145"/>
      <c r="OFO11" s="145"/>
      <c r="OFP11" s="145"/>
      <c r="OFQ11" s="145"/>
      <c r="OFR11" s="145"/>
      <c r="OFS11" s="145"/>
      <c r="OFT11" s="145"/>
      <c r="OFU11" s="145"/>
      <c r="OFV11" s="145"/>
      <c r="OFW11" s="145"/>
      <c r="OFX11" s="145"/>
      <c r="OFY11" s="145"/>
      <c r="OFZ11" s="145"/>
      <c r="OGA11" s="145"/>
      <c r="OGB11" s="145"/>
      <c r="OGC11" s="145"/>
      <c r="OGD11" s="145"/>
      <c r="OGE11" s="145"/>
      <c r="OGF11" s="145"/>
      <c r="OGG11" s="145"/>
      <c r="OGH11" s="145"/>
      <c r="OGI11" s="145"/>
      <c r="OGJ11" s="145"/>
      <c r="OGK11" s="145"/>
      <c r="OGL11" s="145"/>
      <c r="OGM11" s="145"/>
      <c r="OGN11" s="145"/>
      <c r="OGO11" s="145"/>
      <c r="OGP11" s="145"/>
      <c r="OGQ11" s="145"/>
      <c r="OGR11" s="145"/>
      <c r="OGS11" s="145"/>
      <c r="OGT11" s="145"/>
      <c r="OGU11" s="145"/>
      <c r="OGV11" s="145"/>
      <c r="OGW11" s="145"/>
      <c r="OGX11" s="145"/>
      <c r="OGY11" s="145"/>
      <c r="OGZ11" s="145"/>
      <c r="OHA11" s="145"/>
      <c r="OHB11" s="145"/>
      <c r="OHC11" s="145"/>
      <c r="OHD11" s="145"/>
      <c r="OHE11" s="145"/>
      <c r="OHF11" s="145"/>
      <c r="OHG11" s="145"/>
      <c r="OHH11" s="145"/>
      <c r="OHI11" s="145"/>
      <c r="OHJ11" s="145"/>
      <c r="OHK11" s="145"/>
      <c r="OHL11" s="145"/>
      <c r="OHM11" s="145"/>
      <c r="OHN11" s="145"/>
      <c r="OHO11" s="145"/>
      <c r="OHP11" s="145"/>
      <c r="OHQ11" s="145"/>
      <c r="OHR11" s="145"/>
      <c r="OHS11" s="145"/>
      <c r="OHT11" s="145"/>
      <c r="OHU11" s="145"/>
      <c r="OHV11" s="145"/>
      <c r="OHW11" s="145"/>
      <c r="OHX11" s="145"/>
      <c r="OHY11" s="145"/>
      <c r="OHZ11" s="145"/>
      <c r="OIA11" s="145"/>
      <c r="OIB11" s="145"/>
      <c r="OIC11" s="145"/>
      <c r="OID11" s="145"/>
      <c r="OIE11" s="145"/>
      <c r="OIF11" s="145"/>
      <c r="OIG11" s="145"/>
      <c r="OIH11" s="145"/>
      <c r="OII11" s="145"/>
      <c r="OIJ11" s="145"/>
      <c r="OIK11" s="145"/>
      <c r="OIL11" s="145"/>
      <c r="OIM11" s="145"/>
      <c r="OIN11" s="145"/>
      <c r="OIO11" s="145"/>
      <c r="OIP11" s="145"/>
      <c r="OIQ11" s="145"/>
      <c r="OIR11" s="145"/>
      <c r="OIS11" s="145"/>
      <c r="OIT11" s="145"/>
      <c r="OIU11" s="145"/>
      <c r="OIV11" s="145"/>
      <c r="OIW11" s="145"/>
      <c r="OIX11" s="145"/>
      <c r="OIY11" s="145"/>
      <c r="OIZ11" s="145"/>
      <c r="OJA11" s="145"/>
      <c r="OJB11" s="145"/>
      <c r="OJC11" s="145"/>
      <c r="OJD11" s="145"/>
      <c r="OJE11" s="145"/>
      <c r="OJF11" s="145"/>
      <c r="OJG11" s="145"/>
      <c r="OJH11" s="145"/>
      <c r="OJI11" s="145"/>
      <c r="OJJ11" s="145"/>
      <c r="OJK11" s="145"/>
      <c r="OJL11" s="145"/>
      <c r="OJM11" s="145"/>
      <c r="OJN11" s="145"/>
      <c r="OJO11" s="145"/>
      <c r="OJP11" s="145"/>
      <c r="OJQ11" s="145"/>
      <c r="OJR11" s="145"/>
      <c r="OJS11" s="145"/>
      <c r="OJT11" s="145"/>
      <c r="OJU11" s="145"/>
      <c r="OJV11" s="145"/>
      <c r="OJW11" s="145"/>
      <c r="OJX11" s="145"/>
      <c r="OJY11" s="145"/>
      <c r="OJZ11" s="145"/>
      <c r="OKA11" s="145"/>
      <c r="OKB11" s="145"/>
      <c r="OKC11" s="145"/>
      <c r="OKD11" s="145"/>
      <c r="OKE11" s="145"/>
      <c r="OKF11" s="145"/>
      <c r="OKG11" s="145"/>
      <c r="OKH11" s="145"/>
      <c r="OKI11" s="145"/>
      <c r="OKJ11" s="145"/>
      <c r="OKK11" s="145"/>
      <c r="OKL11" s="145"/>
      <c r="OKM11" s="145"/>
      <c r="OKN11" s="145"/>
      <c r="OKO11" s="145"/>
      <c r="OKP11" s="145"/>
      <c r="OKQ11" s="145"/>
      <c r="OKR11" s="145"/>
      <c r="OKS11" s="145"/>
      <c r="OKT11" s="145"/>
      <c r="OKU11" s="145"/>
      <c r="OKV11" s="145"/>
      <c r="OKW11" s="145"/>
      <c r="OKX11" s="145"/>
      <c r="OKY11" s="145"/>
      <c r="OKZ11" s="145"/>
      <c r="OLA11" s="145"/>
      <c r="OLB11" s="145"/>
      <c r="OLC11" s="145"/>
      <c r="OLD11" s="145"/>
      <c r="OLE11" s="145"/>
      <c r="OLF11" s="145"/>
      <c r="OLG11" s="145"/>
      <c r="OLH11" s="145"/>
      <c r="OLI11" s="145"/>
      <c r="OLJ11" s="145"/>
      <c r="OLK11" s="145"/>
      <c r="OLL11" s="145"/>
      <c r="OLM11" s="145"/>
      <c r="OLN11" s="145"/>
      <c r="OLO11" s="145"/>
      <c r="OLP11" s="145"/>
      <c r="OLQ11" s="145"/>
      <c r="OLR11" s="145"/>
      <c r="OLS11" s="145"/>
      <c r="OLT11" s="145"/>
      <c r="OLU11" s="145"/>
      <c r="OLV11" s="145"/>
      <c r="OLW11" s="145"/>
      <c r="OLX11" s="145"/>
      <c r="OLY11" s="145"/>
      <c r="OLZ11" s="145"/>
      <c r="OMA11" s="145"/>
      <c r="OMB11" s="145"/>
      <c r="OMC11" s="145"/>
      <c r="OMD11" s="145"/>
      <c r="OME11" s="145"/>
      <c r="OMF11" s="145"/>
      <c r="OMG11" s="145"/>
      <c r="OMH11" s="145"/>
      <c r="OMI11" s="145"/>
      <c r="OMJ11" s="145"/>
      <c r="OMK11" s="145"/>
      <c r="OML11" s="145"/>
      <c r="OMM11" s="145"/>
      <c r="OMN11" s="145"/>
      <c r="OMO11" s="145"/>
      <c r="OMP11" s="145"/>
      <c r="OMQ11" s="145"/>
      <c r="OMR11" s="145"/>
      <c r="OMS11" s="145"/>
      <c r="OMT11" s="145"/>
      <c r="OMU11" s="145"/>
      <c r="OMV11" s="145"/>
      <c r="OMW11" s="145"/>
      <c r="OMX11" s="145"/>
      <c r="OMY11" s="145"/>
      <c r="OMZ11" s="145"/>
      <c r="ONA11" s="145"/>
      <c r="ONB11" s="145"/>
      <c r="ONC11" s="145"/>
      <c r="OND11" s="145"/>
      <c r="ONE11" s="145"/>
      <c r="ONF11" s="145"/>
      <c r="ONG11" s="145"/>
      <c r="ONH11" s="145"/>
      <c r="ONI11" s="145"/>
      <c r="ONJ11" s="145"/>
      <c r="ONK11" s="145"/>
      <c r="ONL11" s="145"/>
      <c r="ONM11" s="145"/>
      <c r="ONN11" s="145"/>
      <c r="ONO11" s="145"/>
      <c r="ONP11" s="145"/>
      <c r="ONQ11" s="145"/>
      <c r="ONR11" s="145"/>
      <c r="ONS11" s="145"/>
      <c r="ONT11" s="145"/>
      <c r="ONU11" s="145"/>
      <c r="ONV11" s="145"/>
      <c r="ONW11" s="145"/>
      <c r="ONX11" s="145"/>
      <c r="ONY11" s="145"/>
      <c r="ONZ11" s="145"/>
      <c r="OOA11" s="145"/>
      <c r="OOB11" s="145"/>
      <c r="OOC11" s="145"/>
      <c r="OOD11" s="145"/>
      <c r="OOE11" s="145"/>
      <c r="OOF11" s="145"/>
      <c r="OOG11" s="145"/>
      <c r="OOH11" s="145"/>
      <c r="OOI11" s="145"/>
      <c r="OOJ11" s="145"/>
      <c r="OOK11" s="145"/>
      <c r="OOL11" s="145"/>
      <c r="OOM11" s="145"/>
      <c r="OON11" s="145"/>
      <c r="OOO11" s="145"/>
      <c r="OOP11" s="145"/>
      <c r="OOQ11" s="145"/>
      <c r="OOR11" s="145"/>
      <c r="OOS11" s="145"/>
      <c r="OOT11" s="145"/>
      <c r="OOU11" s="145"/>
      <c r="OOV11" s="145"/>
      <c r="OOW11" s="145"/>
      <c r="OOX11" s="145"/>
      <c r="OOY11" s="145"/>
      <c r="OOZ11" s="145"/>
      <c r="OPA11" s="145"/>
      <c r="OPB11" s="145"/>
      <c r="OPC11" s="145"/>
      <c r="OPD11" s="145"/>
      <c r="OPE11" s="145"/>
      <c r="OPF11" s="145"/>
      <c r="OPG11" s="145"/>
      <c r="OPH11" s="145"/>
      <c r="OPI11" s="145"/>
      <c r="OPJ11" s="145"/>
      <c r="OPK11" s="145"/>
      <c r="OPL11" s="145"/>
      <c r="OPM11" s="145"/>
      <c r="OPN11" s="145"/>
      <c r="OPO11" s="145"/>
      <c r="OPP11" s="145"/>
      <c r="OPQ11" s="145"/>
      <c r="OPR11" s="145"/>
      <c r="OPS11" s="145"/>
      <c r="OPT11" s="145"/>
      <c r="OPU11" s="145"/>
      <c r="OPV11" s="145"/>
      <c r="OPW11" s="145"/>
      <c r="OPX11" s="145"/>
      <c r="OPY11" s="145"/>
      <c r="OPZ11" s="145"/>
      <c r="OQA11" s="145"/>
      <c r="OQB11" s="145"/>
      <c r="OQC11" s="145"/>
      <c r="OQD11" s="145"/>
      <c r="OQE11" s="145"/>
      <c r="OQF11" s="145"/>
      <c r="OQG11" s="145"/>
      <c r="OQH11" s="145"/>
      <c r="OQI11" s="145"/>
      <c r="OQJ11" s="145"/>
      <c r="OQK11" s="145"/>
      <c r="OQL11" s="145"/>
      <c r="OQM11" s="145"/>
      <c r="OQN11" s="145"/>
      <c r="OQO11" s="145"/>
      <c r="OQP11" s="145"/>
      <c r="OQQ11" s="145"/>
      <c r="OQR11" s="145"/>
      <c r="OQS11" s="145"/>
      <c r="OQT11" s="145"/>
      <c r="OQU11" s="145"/>
      <c r="OQV11" s="145"/>
      <c r="OQW11" s="145"/>
      <c r="OQX11" s="145"/>
      <c r="OQY11" s="145"/>
      <c r="OQZ11" s="145"/>
      <c r="ORA11" s="145"/>
      <c r="ORB11" s="145"/>
      <c r="ORC11" s="145"/>
      <c r="ORD11" s="145"/>
      <c r="ORE11" s="145"/>
      <c r="ORF11" s="145"/>
      <c r="ORG11" s="145"/>
      <c r="ORH11" s="145"/>
      <c r="ORI11" s="145"/>
      <c r="ORJ11" s="145"/>
      <c r="ORK11" s="145"/>
      <c r="ORL11" s="145"/>
      <c r="ORM11" s="145"/>
      <c r="ORN11" s="145"/>
      <c r="ORO11" s="145"/>
      <c r="ORP11" s="145"/>
      <c r="ORQ11" s="145"/>
      <c r="ORR11" s="145"/>
      <c r="ORS11" s="145"/>
      <c r="ORT11" s="145"/>
      <c r="ORU11" s="145"/>
      <c r="ORV11" s="145"/>
      <c r="ORW11" s="145"/>
      <c r="ORX11" s="145"/>
      <c r="ORY11" s="145"/>
      <c r="ORZ11" s="145"/>
      <c r="OSA11" s="145"/>
      <c r="OSB11" s="145"/>
      <c r="OSC11" s="145"/>
      <c r="OSD11" s="145"/>
      <c r="OSE11" s="145"/>
      <c r="OSF11" s="145"/>
      <c r="OSG11" s="145"/>
      <c r="OSH11" s="145"/>
      <c r="OSI11" s="145"/>
      <c r="OSJ11" s="145"/>
      <c r="OSK11" s="145"/>
      <c r="OSL11" s="145"/>
      <c r="OSM11" s="145"/>
      <c r="OSN11" s="145"/>
      <c r="OSO11" s="145"/>
      <c r="OSP11" s="145"/>
      <c r="OSQ11" s="145"/>
      <c r="OSR11" s="145"/>
      <c r="OSS11" s="145"/>
      <c r="OST11" s="145"/>
      <c r="OSU11" s="145"/>
      <c r="OSV11" s="145"/>
      <c r="OSW11" s="145"/>
      <c r="OSX11" s="145"/>
      <c r="OSY11" s="145"/>
      <c r="OSZ11" s="145"/>
      <c r="OTA11" s="145"/>
      <c r="OTB11" s="145"/>
      <c r="OTC11" s="145"/>
      <c r="OTD11" s="145"/>
      <c r="OTE11" s="145"/>
      <c r="OTF11" s="145"/>
      <c r="OTG11" s="145"/>
      <c r="OTH11" s="145"/>
      <c r="OTI11" s="145"/>
      <c r="OTJ11" s="145"/>
      <c r="OTK11" s="145"/>
      <c r="OTL11" s="145"/>
      <c r="OTM11" s="145"/>
      <c r="OTN11" s="145"/>
      <c r="OTO11" s="145"/>
      <c r="OTP11" s="145"/>
      <c r="OTQ11" s="145"/>
      <c r="OTR11" s="145"/>
      <c r="OTS11" s="145"/>
      <c r="OTT11" s="145"/>
      <c r="OTU11" s="145"/>
      <c r="OTV11" s="145"/>
      <c r="OTW11" s="145"/>
      <c r="OTX11" s="145"/>
      <c r="OTY11" s="145"/>
      <c r="OTZ11" s="145"/>
      <c r="OUA11" s="145"/>
      <c r="OUB11" s="145"/>
      <c r="OUC11" s="145"/>
      <c r="OUD11" s="145"/>
      <c r="OUE11" s="145"/>
      <c r="OUF11" s="145"/>
      <c r="OUG11" s="145"/>
      <c r="OUH11" s="145"/>
      <c r="OUI11" s="145"/>
      <c r="OUJ11" s="145"/>
      <c r="OUK11" s="145"/>
      <c r="OUL11" s="145"/>
      <c r="OUM11" s="145"/>
      <c r="OUN11" s="145"/>
      <c r="OUO11" s="145"/>
      <c r="OUP11" s="145"/>
      <c r="OUQ11" s="145"/>
      <c r="OUR11" s="145"/>
      <c r="OUS11" s="145"/>
      <c r="OUT11" s="145"/>
      <c r="OUU11" s="145"/>
      <c r="OUV11" s="145"/>
      <c r="OUW11" s="145"/>
      <c r="OUX11" s="145"/>
      <c r="OUY11" s="145"/>
      <c r="OUZ11" s="145"/>
      <c r="OVA11" s="145"/>
      <c r="OVB11" s="145"/>
      <c r="OVC11" s="145"/>
      <c r="OVD11" s="145"/>
      <c r="OVE11" s="145"/>
      <c r="OVF11" s="145"/>
      <c r="OVG11" s="145"/>
      <c r="OVH11" s="145"/>
      <c r="OVI11" s="145"/>
      <c r="OVJ11" s="145"/>
      <c r="OVK11" s="145"/>
      <c r="OVL11" s="145"/>
      <c r="OVM11" s="145"/>
      <c r="OVN11" s="145"/>
      <c r="OVO11" s="145"/>
      <c r="OVP11" s="145"/>
      <c r="OVQ11" s="145"/>
      <c r="OVR11" s="145"/>
      <c r="OVS11" s="145"/>
      <c r="OVT11" s="145"/>
      <c r="OVU11" s="145"/>
      <c r="OVV11" s="145"/>
      <c r="OVW11" s="145"/>
      <c r="OVX11" s="145"/>
      <c r="OVY11" s="145"/>
      <c r="OVZ11" s="145"/>
      <c r="OWA11" s="145"/>
      <c r="OWB11" s="145"/>
      <c r="OWC11" s="145"/>
      <c r="OWD11" s="145"/>
      <c r="OWE11" s="145"/>
      <c r="OWF11" s="145"/>
      <c r="OWG11" s="145"/>
      <c r="OWH11" s="145"/>
      <c r="OWI11" s="145"/>
      <c r="OWJ11" s="145"/>
      <c r="OWK11" s="145"/>
      <c r="OWL11" s="145"/>
      <c r="OWM11" s="145"/>
      <c r="OWN11" s="145"/>
      <c r="OWO11" s="145"/>
      <c r="OWP11" s="145"/>
      <c r="OWQ11" s="145"/>
      <c r="OWR11" s="145"/>
      <c r="OWS11" s="145"/>
      <c r="OWT11" s="145"/>
      <c r="OWU11" s="145"/>
      <c r="OWV11" s="145"/>
      <c r="OWW11" s="145"/>
      <c r="OWX11" s="145"/>
      <c r="OWY11" s="145"/>
      <c r="OWZ11" s="145"/>
      <c r="OXA11" s="145"/>
      <c r="OXB11" s="145"/>
      <c r="OXC11" s="145"/>
      <c r="OXD11" s="145"/>
      <c r="OXE11" s="145"/>
      <c r="OXF11" s="145"/>
      <c r="OXG11" s="145"/>
      <c r="OXH11" s="145"/>
      <c r="OXI11" s="145"/>
      <c r="OXJ11" s="145"/>
      <c r="OXK11" s="145"/>
      <c r="OXL11" s="145"/>
      <c r="OXM11" s="145"/>
      <c r="OXN11" s="145"/>
      <c r="OXO11" s="145"/>
      <c r="OXP11" s="145"/>
      <c r="OXQ11" s="145"/>
      <c r="OXR11" s="145"/>
      <c r="OXS11" s="145"/>
      <c r="OXT11" s="145"/>
      <c r="OXU11" s="145"/>
      <c r="OXV11" s="145"/>
      <c r="OXW11" s="145"/>
      <c r="OXX11" s="145"/>
      <c r="OXY11" s="145"/>
      <c r="OXZ11" s="145"/>
      <c r="OYA11" s="145"/>
      <c r="OYB11" s="145"/>
      <c r="OYC11" s="145"/>
      <c r="OYD11" s="145"/>
      <c r="OYE11" s="145"/>
      <c r="OYF11" s="145"/>
      <c r="OYG11" s="145"/>
      <c r="OYH11" s="145"/>
      <c r="OYI11" s="145"/>
      <c r="OYJ11" s="145"/>
      <c r="OYK11" s="145"/>
      <c r="OYL11" s="145"/>
      <c r="OYM11" s="145"/>
      <c r="OYN11" s="145"/>
      <c r="OYO11" s="145"/>
      <c r="OYP11" s="145"/>
      <c r="OYQ11" s="145"/>
      <c r="OYR11" s="145"/>
      <c r="OYS11" s="145"/>
      <c r="OYT11" s="145"/>
      <c r="OYU11" s="145"/>
      <c r="OYV11" s="145"/>
      <c r="OYW11" s="145"/>
      <c r="OYX11" s="145"/>
      <c r="OYY11" s="145"/>
      <c r="OYZ11" s="145"/>
      <c r="OZA11" s="145"/>
      <c r="OZB11" s="145"/>
      <c r="OZC11" s="145"/>
      <c r="OZD11" s="145"/>
      <c r="OZE11" s="145"/>
      <c r="OZF11" s="145"/>
      <c r="OZG11" s="145"/>
      <c r="OZH11" s="145"/>
      <c r="OZI11" s="145"/>
      <c r="OZJ11" s="145"/>
      <c r="OZK11" s="145"/>
      <c r="OZL11" s="145"/>
      <c r="OZM11" s="145"/>
      <c r="OZN11" s="145"/>
      <c r="OZO11" s="145"/>
      <c r="OZP11" s="145"/>
      <c r="OZQ11" s="145"/>
      <c r="OZR11" s="145"/>
      <c r="OZS11" s="145"/>
      <c r="OZT11" s="145"/>
      <c r="OZU11" s="145"/>
      <c r="OZV11" s="145"/>
      <c r="OZW11" s="145"/>
      <c r="OZX11" s="145"/>
      <c r="OZY11" s="145"/>
      <c r="OZZ11" s="145"/>
      <c r="PAA11" s="145"/>
      <c r="PAB11" s="145"/>
      <c r="PAC11" s="145"/>
      <c r="PAD11" s="145"/>
      <c r="PAE11" s="145"/>
      <c r="PAF11" s="145"/>
      <c r="PAG11" s="145"/>
      <c r="PAH11" s="145"/>
      <c r="PAI11" s="145"/>
      <c r="PAJ11" s="145"/>
      <c r="PAK11" s="145"/>
      <c r="PAL11" s="145"/>
      <c r="PAM11" s="145"/>
      <c r="PAN11" s="145"/>
      <c r="PAO11" s="145"/>
      <c r="PAP11" s="145"/>
      <c r="PAQ11" s="145"/>
      <c r="PAR11" s="145"/>
      <c r="PAS11" s="145"/>
      <c r="PAT11" s="145"/>
      <c r="PAU11" s="145"/>
      <c r="PAV11" s="145"/>
      <c r="PAW11" s="145"/>
      <c r="PAX11" s="145"/>
      <c r="PAY11" s="145"/>
      <c r="PAZ11" s="145"/>
      <c r="PBA11" s="145"/>
      <c r="PBB11" s="145"/>
      <c r="PBC11" s="145"/>
      <c r="PBD11" s="145"/>
      <c r="PBE11" s="145"/>
      <c r="PBF11" s="145"/>
      <c r="PBG11" s="145"/>
      <c r="PBH11" s="145"/>
      <c r="PBI11" s="145"/>
      <c r="PBJ11" s="145"/>
      <c r="PBK11" s="145"/>
      <c r="PBL11" s="145"/>
      <c r="PBM11" s="145"/>
      <c r="PBN11" s="145"/>
      <c r="PBO11" s="145"/>
      <c r="PBP11" s="145"/>
      <c r="PBQ11" s="145"/>
      <c r="PBR11" s="145"/>
      <c r="PBS11" s="145"/>
      <c r="PBT11" s="145"/>
      <c r="PBU11" s="145"/>
      <c r="PBV11" s="145"/>
      <c r="PBW11" s="145"/>
      <c r="PBX11" s="145"/>
      <c r="PBY11" s="145"/>
      <c r="PBZ11" s="145"/>
      <c r="PCA11" s="145"/>
      <c r="PCB11" s="145"/>
      <c r="PCC11" s="145"/>
      <c r="PCD11" s="145"/>
      <c r="PCE11" s="145"/>
      <c r="PCF11" s="145"/>
      <c r="PCG11" s="145"/>
      <c r="PCH11" s="145"/>
      <c r="PCI11" s="145"/>
      <c r="PCJ11" s="145"/>
      <c r="PCK11" s="145"/>
      <c r="PCL11" s="145"/>
      <c r="PCM11" s="145"/>
      <c r="PCN11" s="145"/>
      <c r="PCO11" s="145"/>
      <c r="PCP11" s="145"/>
      <c r="PCQ11" s="145"/>
      <c r="PCR11" s="145"/>
      <c r="PCS11" s="145"/>
      <c r="PCT11" s="145"/>
      <c r="PCU11" s="145"/>
      <c r="PCV11" s="145"/>
      <c r="PCW11" s="145"/>
      <c r="PCX11" s="145"/>
      <c r="PCY11" s="145"/>
      <c r="PCZ11" s="145"/>
      <c r="PDA11" s="145"/>
      <c r="PDB11" s="145"/>
      <c r="PDC11" s="145"/>
      <c r="PDD11" s="145"/>
      <c r="PDE11" s="145"/>
      <c r="PDF11" s="145"/>
      <c r="PDG11" s="145"/>
      <c r="PDH11" s="145"/>
      <c r="PDI11" s="145"/>
      <c r="PDJ11" s="145"/>
      <c r="PDK11" s="145"/>
      <c r="PDL11" s="145"/>
      <c r="PDM11" s="145"/>
      <c r="PDN11" s="145"/>
      <c r="PDO11" s="145"/>
      <c r="PDP11" s="145"/>
      <c r="PDQ11" s="145"/>
      <c r="PDR11" s="145"/>
      <c r="PDS11" s="145"/>
      <c r="PDT11" s="145"/>
      <c r="PDU11" s="145"/>
      <c r="PDV11" s="145"/>
      <c r="PDW11" s="145"/>
      <c r="PDX11" s="145"/>
      <c r="PDY11" s="145"/>
      <c r="PDZ11" s="145"/>
      <c r="PEA11" s="145"/>
      <c r="PEB11" s="145"/>
      <c r="PEC11" s="145"/>
      <c r="PED11" s="145"/>
      <c r="PEE11" s="145"/>
      <c r="PEF11" s="145"/>
      <c r="PEG11" s="145"/>
      <c r="PEH11" s="145"/>
      <c r="PEI11" s="145"/>
      <c r="PEJ11" s="145"/>
      <c r="PEK11" s="145"/>
      <c r="PEL11" s="145"/>
      <c r="PEM11" s="145"/>
      <c r="PEN11" s="145"/>
      <c r="PEO11" s="145"/>
      <c r="PEP11" s="145"/>
      <c r="PEQ11" s="145"/>
      <c r="PER11" s="145"/>
      <c r="PES11" s="145"/>
      <c r="PET11" s="145"/>
      <c r="PEU11" s="145"/>
      <c r="PEV11" s="145"/>
      <c r="PEW11" s="145"/>
      <c r="PEX11" s="145"/>
      <c r="PEY11" s="145"/>
      <c r="PEZ11" s="145"/>
      <c r="PFA11" s="145"/>
      <c r="PFB11" s="145"/>
      <c r="PFC11" s="145"/>
      <c r="PFD11" s="145"/>
      <c r="PFE11" s="145"/>
      <c r="PFF11" s="145"/>
      <c r="PFG11" s="145"/>
      <c r="PFH11" s="145"/>
      <c r="PFI11" s="145"/>
      <c r="PFJ11" s="145"/>
      <c r="PFK11" s="145"/>
      <c r="PFL11" s="145"/>
      <c r="PFM11" s="145"/>
      <c r="PFN11" s="145"/>
      <c r="PFO11" s="145"/>
      <c r="PFP11" s="145"/>
      <c r="PFQ11" s="145"/>
      <c r="PFR11" s="145"/>
      <c r="PFS11" s="145"/>
      <c r="PFT11" s="145"/>
      <c r="PFU11" s="145"/>
      <c r="PFV11" s="145"/>
      <c r="PFW11" s="145"/>
      <c r="PFX11" s="145"/>
      <c r="PFY11" s="145"/>
      <c r="PFZ11" s="145"/>
      <c r="PGA11" s="145"/>
      <c r="PGB11" s="145"/>
      <c r="PGC11" s="145"/>
      <c r="PGD11" s="145"/>
      <c r="PGE11" s="145"/>
      <c r="PGF11" s="145"/>
      <c r="PGG11" s="145"/>
      <c r="PGH11" s="145"/>
      <c r="PGI11" s="145"/>
      <c r="PGJ11" s="145"/>
      <c r="PGK11" s="145"/>
      <c r="PGL11" s="145"/>
      <c r="PGM11" s="145"/>
      <c r="PGN11" s="145"/>
      <c r="PGO11" s="145"/>
      <c r="PGP11" s="145"/>
      <c r="PGQ11" s="145"/>
      <c r="PGR11" s="145"/>
      <c r="PGS11" s="145"/>
      <c r="PGT11" s="145"/>
      <c r="PGU11" s="145"/>
      <c r="PGV11" s="145"/>
      <c r="PGW11" s="145"/>
      <c r="PGX11" s="145"/>
      <c r="PGY11" s="145"/>
      <c r="PGZ11" s="145"/>
      <c r="PHA11" s="145"/>
      <c r="PHB11" s="145"/>
      <c r="PHC11" s="145"/>
      <c r="PHD11" s="145"/>
      <c r="PHE11" s="145"/>
      <c r="PHF11" s="145"/>
      <c r="PHG11" s="145"/>
      <c r="PHH11" s="145"/>
      <c r="PHI11" s="145"/>
      <c r="PHJ11" s="145"/>
      <c r="PHK11" s="145"/>
      <c r="PHL11" s="145"/>
      <c r="PHM11" s="145"/>
      <c r="PHN11" s="145"/>
      <c r="PHO11" s="145"/>
      <c r="PHP11" s="145"/>
      <c r="PHQ11" s="145"/>
      <c r="PHR11" s="145"/>
      <c r="PHS11" s="145"/>
      <c r="PHT11" s="145"/>
      <c r="PHU11" s="145"/>
      <c r="PHV11" s="145"/>
      <c r="PHW11" s="145"/>
      <c r="PHX11" s="145"/>
      <c r="PHY11" s="145"/>
      <c r="PHZ11" s="145"/>
      <c r="PIA11" s="145"/>
      <c r="PIB11" s="145"/>
      <c r="PIC11" s="145"/>
      <c r="PID11" s="145"/>
      <c r="PIE11" s="145"/>
      <c r="PIF11" s="145"/>
      <c r="PIG11" s="145"/>
      <c r="PIH11" s="145"/>
      <c r="PII11" s="145"/>
      <c r="PIJ11" s="145"/>
      <c r="PIK11" s="145"/>
      <c r="PIL11" s="145"/>
      <c r="PIM11" s="145"/>
      <c r="PIN11" s="145"/>
      <c r="PIO11" s="145"/>
      <c r="PIP11" s="145"/>
      <c r="PIQ11" s="145"/>
      <c r="PIR11" s="145"/>
      <c r="PIS11" s="145"/>
      <c r="PIT11" s="145"/>
      <c r="PIU11" s="145"/>
      <c r="PIV11" s="145"/>
      <c r="PIW11" s="145"/>
      <c r="PIX11" s="145"/>
      <c r="PIY11" s="145"/>
      <c r="PIZ11" s="145"/>
      <c r="PJA11" s="145"/>
      <c r="PJB11" s="145"/>
      <c r="PJC11" s="145"/>
      <c r="PJD11" s="145"/>
      <c r="PJE11" s="145"/>
      <c r="PJF11" s="145"/>
      <c r="PJG11" s="145"/>
      <c r="PJH11" s="145"/>
      <c r="PJI11" s="145"/>
      <c r="PJJ11" s="145"/>
      <c r="PJK11" s="145"/>
      <c r="PJL11" s="145"/>
      <c r="PJM11" s="145"/>
      <c r="PJN11" s="145"/>
      <c r="PJO11" s="145"/>
      <c r="PJP11" s="145"/>
      <c r="PJQ11" s="145"/>
      <c r="PJR11" s="145"/>
      <c r="PJS11" s="145"/>
      <c r="PJT11" s="145"/>
      <c r="PJU11" s="145"/>
      <c r="PJV11" s="145"/>
      <c r="PJW11" s="145"/>
      <c r="PJX11" s="145"/>
      <c r="PJY11" s="145"/>
      <c r="PJZ11" s="145"/>
      <c r="PKA11" s="145"/>
      <c r="PKB11" s="145"/>
      <c r="PKC11" s="145"/>
      <c r="PKD11" s="145"/>
      <c r="PKE11" s="145"/>
      <c r="PKF11" s="145"/>
      <c r="PKG11" s="145"/>
      <c r="PKH11" s="145"/>
      <c r="PKI11" s="145"/>
      <c r="PKJ11" s="145"/>
      <c r="PKK11" s="145"/>
      <c r="PKL11" s="145"/>
      <c r="PKM11" s="145"/>
      <c r="PKN11" s="145"/>
      <c r="PKO11" s="145"/>
      <c r="PKP11" s="145"/>
      <c r="PKQ11" s="145"/>
      <c r="PKR11" s="145"/>
      <c r="PKS11" s="145"/>
      <c r="PKT11" s="145"/>
      <c r="PKU11" s="145"/>
      <c r="PKV11" s="145"/>
      <c r="PKW11" s="145"/>
      <c r="PKX11" s="145"/>
      <c r="PKY11" s="145"/>
      <c r="PKZ11" s="145"/>
      <c r="PLA11" s="145"/>
      <c r="PLB11" s="145"/>
      <c r="PLC11" s="145"/>
      <c r="PLD11" s="145"/>
      <c r="PLE11" s="145"/>
      <c r="PLF11" s="145"/>
      <c r="PLG11" s="145"/>
      <c r="PLH11" s="145"/>
      <c r="PLI11" s="145"/>
      <c r="PLJ11" s="145"/>
      <c r="PLK11" s="145"/>
      <c r="PLL11" s="145"/>
      <c r="PLM11" s="145"/>
      <c r="PLN11" s="145"/>
      <c r="PLO11" s="145"/>
      <c r="PLP11" s="145"/>
      <c r="PLQ11" s="145"/>
      <c r="PLR11" s="145"/>
      <c r="PLS11" s="145"/>
      <c r="PLT11" s="145"/>
      <c r="PLU11" s="145"/>
      <c r="PLV11" s="145"/>
      <c r="PLW11" s="145"/>
      <c r="PLX11" s="145"/>
      <c r="PLY11" s="145"/>
      <c r="PLZ11" s="145"/>
      <c r="PMA11" s="145"/>
      <c r="PMB11" s="145"/>
      <c r="PMC11" s="145"/>
      <c r="PMD11" s="145"/>
      <c r="PME11" s="145"/>
      <c r="PMF11" s="145"/>
      <c r="PMG11" s="145"/>
      <c r="PMH11" s="145"/>
      <c r="PMI11" s="145"/>
      <c r="PMJ11" s="145"/>
      <c r="PMK11" s="145"/>
      <c r="PML11" s="145"/>
      <c r="PMM11" s="145"/>
      <c r="PMN11" s="145"/>
      <c r="PMO11" s="145"/>
      <c r="PMP11" s="145"/>
      <c r="PMQ11" s="145"/>
      <c r="PMR11" s="145"/>
      <c r="PMS11" s="145"/>
      <c r="PMT11" s="145"/>
      <c r="PMU11" s="145"/>
      <c r="PMV11" s="145"/>
      <c r="PMW11" s="145"/>
      <c r="PMX11" s="145"/>
      <c r="PMY11" s="145"/>
      <c r="PMZ11" s="145"/>
      <c r="PNA11" s="145"/>
      <c r="PNB11" s="145"/>
      <c r="PNC11" s="145"/>
      <c r="PND11" s="145"/>
      <c r="PNE11" s="145"/>
      <c r="PNF11" s="145"/>
      <c r="PNG11" s="145"/>
      <c r="PNH11" s="145"/>
      <c r="PNI11" s="145"/>
      <c r="PNJ11" s="145"/>
      <c r="PNK11" s="145"/>
      <c r="PNL11" s="145"/>
      <c r="PNM11" s="145"/>
      <c r="PNN11" s="145"/>
      <c r="PNO11" s="145"/>
      <c r="PNP11" s="145"/>
      <c r="PNQ11" s="145"/>
      <c r="PNR11" s="145"/>
      <c r="PNS11" s="145"/>
      <c r="PNT11" s="145"/>
      <c r="PNU11" s="145"/>
      <c r="PNV11" s="145"/>
      <c r="PNW11" s="145"/>
      <c r="PNX11" s="145"/>
      <c r="PNY11" s="145"/>
      <c r="PNZ11" s="145"/>
      <c r="POA11" s="145"/>
      <c r="POB11" s="145"/>
      <c r="POC11" s="145"/>
      <c r="POD11" s="145"/>
      <c r="POE11" s="145"/>
      <c r="POF11" s="145"/>
      <c r="POG11" s="145"/>
      <c r="POH11" s="145"/>
      <c r="POI11" s="145"/>
      <c r="POJ11" s="145"/>
      <c r="POK11" s="145"/>
      <c r="POL11" s="145"/>
      <c r="POM11" s="145"/>
      <c r="PON11" s="145"/>
      <c r="POO11" s="145"/>
      <c r="POP11" s="145"/>
      <c r="POQ11" s="145"/>
      <c r="POR11" s="145"/>
      <c r="POS11" s="145"/>
      <c r="POT11" s="145"/>
      <c r="POU11" s="145"/>
      <c r="POV11" s="145"/>
      <c r="POW11" s="145"/>
      <c r="POX11" s="145"/>
      <c r="POY11" s="145"/>
      <c r="POZ11" s="145"/>
      <c r="PPA11" s="145"/>
      <c r="PPB11" s="145"/>
      <c r="PPC11" s="145"/>
      <c r="PPD11" s="145"/>
      <c r="PPE11" s="145"/>
      <c r="PPF11" s="145"/>
      <c r="PPG11" s="145"/>
      <c r="PPH11" s="145"/>
      <c r="PPI11" s="145"/>
      <c r="PPJ11" s="145"/>
      <c r="PPK11" s="145"/>
      <c r="PPL11" s="145"/>
      <c r="PPM11" s="145"/>
      <c r="PPN11" s="145"/>
      <c r="PPO11" s="145"/>
      <c r="PPP11" s="145"/>
      <c r="PPQ11" s="145"/>
      <c r="PPR11" s="145"/>
      <c r="PPS11" s="145"/>
      <c r="PPT11" s="145"/>
      <c r="PPU11" s="145"/>
      <c r="PPV11" s="145"/>
      <c r="PPW11" s="145"/>
      <c r="PPX11" s="145"/>
      <c r="PPY11" s="145"/>
      <c r="PPZ11" s="145"/>
      <c r="PQA11" s="145"/>
      <c r="PQB11" s="145"/>
      <c r="PQC11" s="145"/>
      <c r="PQD11" s="145"/>
      <c r="PQE11" s="145"/>
      <c r="PQF11" s="145"/>
      <c r="PQG11" s="145"/>
      <c r="PQH11" s="145"/>
      <c r="PQI11" s="145"/>
      <c r="PQJ11" s="145"/>
      <c r="PQK11" s="145"/>
      <c r="PQL11" s="145"/>
      <c r="PQM11" s="145"/>
      <c r="PQN11" s="145"/>
      <c r="PQO11" s="145"/>
      <c r="PQP11" s="145"/>
      <c r="PQQ11" s="145"/>
      <c r="PQR11" s="145"/>
      <c r="PQS11" s="145"/>
      <c r="PQT11" s="145"/>
      <c r="PQU11" s="145"/>
      <c r="PQV11" s="145"/>
      <c r="PQW11" s="145"/>
      <c r="PQX11" s="145"/>
      <c r="PQY11" s="145"/>
      <c r="PQZ11" s="145"/>
      <c r="PRA11" s="145"/>
      <c r="PRB11" s="145"/>
      <c r="PRC11" s="145"/>
      <c r="PRD11" s="145"/>
      <c r="PRE11" s="145"/>
      <c r="PRF11" s="145"/>
      <c r="PRG11" s="145"/>
      <c r="PRH11" s="145"/>
      <c r="PRI11" s="145"/>
      <c r="PRJ11" s="145"/>
      <c r="PRK11" s="145"/>
      <c r="PRL11" s="145"/>
      <c r="PRM11" s="145"/>
      <c r="PRN11" s="145"/>
      <c r="PRO11" s="145"/>
      <c r="PRP11" s="145"/>
      <c r="PRQ11" s="145"/>
      <c r="PRR11" s="145"/>
      <c r="PRS11" s="145"/>
      <c r="PRT11" s="145"/>
      <c r="PRU11" s="145"/>
      <c r="PRV11" s="145"/>
      <c r="PRW11" s="145"/>
      <c r="PRX11" s="145"/>
      <c r="PRY11" s="145"/>
      <c r="PRZ11" s="145"/>
      <c r="PSA11" s="145"/>
      <c r="PSB11" s="145"/>
      <c r="PSC11" s="145"/>
      <c r="PSD11" s="145"/>
      <c r="PSE11" s="145"/>
      <c r="PSF11" s="145"/>
      <c r="PSG11" s="145"/>
      <c r="PSH11" s="145"/>
      <c r="PSI11" s="145"/>
      <c r="PSJ11" s="145"/>
      <c r="PSK11" s="145"/>
      <c r="PSL11" s="145"/>
      <c r="PSM11" s="145"/>
      <c r="PSN11" s="145"/>
      <c r="PSO11" s="145"/>
      <c r="PSP11" s="145"/>
      <c r="PSQ11" s="145"/>
      <c r="PSR11" s="145"/>
      <c r="PSS11" s="145"/>
      <c r="PST11" s="145"/>
      <c r="PSU11" s="145"/>
      <c r="PSV11" s="145"/>
      <c r="PSW11" s="145"/>
      <c r="PSX11" s="145"/>
      <c r="PSY11" s="145"/>
      <c r="PSZ11" s="145"/>
      <c r="PTA11" s="145"/>
      <c r="PTB11" s="145"/>
      <c r="PTC11" s="145"/>
      <c r="PTD11" s="145"/>
      <c r="PTE11" s="145"/>
      <c r="PTF11" s="145"/>
      <c r="PTG11" s="145"/>
      <c r="PTH11" s="145"/>
      <c r="PTI11" s="145"/>
      <c r="PTJ11" s="145"/>
      <c r="PTK11" s="145"/>
      <c r="PTL11" s="145"/>
      <c r="PTM11" s="145"/>
      <c r="PTN11" s="145"/>
      <c r="PTO11" s="145"/>
      <c r="PTP11" s="145"/>
      <c r="PTQ11" s="145"/>
      <c r="PTR11" s="145"/>
      <c r="PTS11" s="145"/>
      <c r="PTT11" s="145"/>
      <c r="PTU11" s="145"/>
      <c r="PTV11" s="145"/>
      <c r="PTW11" s="145"/>
      <c r="PTX11" s="145"/>
      <c r="PTY11" s="145"/>
      <c r="PTZ11" s="145"/>
      <c r="PUA11" s="145"/>
      <c r="PUB11" s="145"/>
      <c r="PUC11" s="145"/>
      <c r="PUD11" s="145"/>
      <c r="PUE11" s="145"/>
      <c r="PUF11" s="145"/>
      <c r="PUG11" s="145"/>
      <c r="PUH11" s="145"/>
      <c r="PUI11" s="145"/>
      <c r="PUJ11" s="145"/>
      <c r="PUK11" s="145"/>
      <c r="PUL11" s="145"/>
      <c r="PUM11" s="145"/>
      <c r="PUN11" s="145"/>
      <c r="PUO11" s="145"/>
      <c r="PUP11" s="145"/>
      <c r="PUQ11" s="145"/>
      <c r="PUR11" s="145"/>
      <c r="PUS11" s="145"/>
      <c r="PUT11" s="145"/>
      <c r="PUU11" s="145"/>
      <c r="PUV11" s="145"/>
      <c r="PUW11" s="145"/>
      <c r="PUX11" s="145"/>
      <c r="PUY11" s="145"/>
      <c r="PUZ11" s="145"/>
      <c r="PVA11" s="145"/>
      <c r="PVB11" s="145"/>
      <c r="PVC11" s="145"/>
      <c r="PVD11" s="145"/>
      <c r="PVE11" s="145"/>
      <c r="PVF11" s="145"/>
      <c r="PVG11" s="145"/>
      <c r="PVH11" s="145"/>
      <c r="PVI11" s="145"/>
      <c r="PVJ11" s="145"/>
      <c r="PVK11" s="145"/>
      <c r="PVL11" s="145"/>
      <c r="PVM11" s="145"/>
      <c r="PVN11" s="145"/>
      <c r="PVO11" s="145"/>
      <c r="PVP11" s="145"/>
      <c r="PVQ11" s="145"/>
      <c r="PVR11" s="145"/>
      <c r="PVS11" s="145"/>
      <c r="PVT11" s="145"/>
      <c r="PVU11" s="145"/>
      <c r="PVV11" s="145"/>
      <c r="PVW11" s="145"/>
      <c r="PVX11" s="145"/>
      <c r="PVY11" s="145"/>
      <c r="PVZ11" s="145"/>
      <c r="PWA11" s="145"/>
      <c r="PWB11" s="145"/>
      <c r="PWC11" s="145"/>
      <c r="PWD11" s="145"/>
      <c r="PWE11" s="145"/>
      <c r="PWF11" s="145"/>
      <c r="PWG11" s="145"/>
      <c r="PWH11" s="145"/>
      <c r="PWI11" s="145"/>
      <c r="PWJ11" s="145"/>
      <c r="PWK11" s="145"/>
      <c r="PWL11" s="145"/>
      <c r="PWM11" s="145"/>
      <c r="PWN11" s="145"/>
      <c r="PWO11" s="145"/>
      <c r="PWP11" s="145"/>
      <c r="PWQ11" s="145"/>
      <c r="PWR11" s="145"/>
      <c r="PWS11" s="145"/>
      <c r="PWT11" s="145"/>
      <c r="PWU11" s="145"/>
      <c r="PWV11" s="145"/>
      <c r="PWW11" s="145"/>
      <c r="PWX11" s="145"/>
      <c r="PWY11" s="145"/>
      <c r="PWZ11" s="145"/>
      <c r="PXA11" s="145"/>
      <c r="PXB11" s="145"/>
      <c r="PXC11" s="145"/>
      <c r="PXD11" s="145"/>
      <c r="PXE11" s="145"/>
      <c r="PXF11" s="145"/>
      <c r="PXG11" s="145"/>
      <c r="PXH11" s="145"/>
      <c r="PXI11" s="145"/>
      <c r="PXJ11" s="145"/>
      <c r="PXK11" s="145"/>
      <c r="PXL11" s="145"/>
      <c r="PXM11" s="145"/>
      <c r="PXN11" s="145"/>
      <c r="PXO11" s="145"/>
      <c r="PXP11" s="145"/>
      <c r="PXQ11" s="145"/>
      <c r="PXR11" s="145"/>
      <c r="PXS11" s="145"/>
      <c r="PXT11" s="145"/>
      <c r="PXU11" s="145"/>
      <c r="PXV11" s="145"/>
      <c r="PXW11" s="145"/>
      <c r="PXX11" s="145"/>
      <c r="PXY11" s="145"/>
      <c r="PXZ11" s="145"/>
      <c r="PYA11" s="145"/>
      <c r="PYB11" s="145"/>
      <c r="PYC11" s="145"/>
      <c r="PYD11" s="145"/>
      <c r="PYE11" s="145"/>
      <c r="PYF11" s="145"/>
      <c r="PYG11" s="145"/>
      <c r="PYH11" s="145"/>
      <c r="PYI11" s="145"/>
      <c r="PYJ11" s="145"/>
      <c r="PYK11" s="145"/>
      <c r="PYL11" s="145"/>
      <c r="PYM11" s="145"/>
      <c r="PYN11" s="145"/>
      <c r="PYO11" s="145"/>
      <c r="PYP11" s="145"/>
      <c r="PYQ11" s="145"/>
      <c r="PYR11" s="145"/>
      <c r="PYS11" s="145"/>
      <c r="PYT11" s="145"/>
      <c r="PYU11" s="145"/>
      <c r="PYV11" s="145"/>
      <c r="PYW11" s="145"/>
      <c r="PYX11" s="145"/>
      <c r="PYY11" s="145"/>
      <c r="PYZ11" s="145"/>
      <c r="PZA11" s="145"/>
      <c r="PZB11" s="145"/>
      <c r="PZC11" s="145"/>
      <c r="PZD11" s="145"/>
      <c r="PZE11" s="145"/>
      <c r="PZF11" s="145"/>
      <c r="PZG11" s="145"/>
      <c r="PZH11" s="145"/>
      <c r="PZI11" s="145"/>
      <c r="PZJ11" s="145"/>
      <c r="PZK11" s="145"/>
      <c r="PZL11" s="145"/>
      <c r="PZM11" s="145"/>
      <c r="PZN11" s="145"/>
      <c r="PZO11" s="145"/>
      <c r="PZP11" s="145"/>
      <c r="PZQ11" s="145"/>
      <c r="PZR11" s="145"/>
      <c r="PZS11" s="145"/>
      <c r="PZT11" s="145"/>
      <c r="PZU11" s="145"/>
      <c r="PZV11" s="145"/>
      <c r="PZW11" s="145"/>
      <c r="PZX11" s="145"/>
      <c r="PZY11" s="145"/>
      <c r="PZZ11" s="145"/>
      <c r="QAA11" s="145"/>
      <c r="QAB11" s="145"/>
      <c r="QAC11" s="145"/>
      <c r="QAD11" s="145"/>
      <c r="QAE11" s="145"/>
      <c r="QAF11" s="145"/>
      <c r="QAG11" s="145"/>
      <c r="QAH11" s="145"/>
      <c r="QAI11" s="145"/>
      <c r="QAJ11" s="145"/>
      <c r="QAK11" s="145"/>
      <c r="QAL11" s="145"/>
      <c r="QAM11" s="145"/>
      <c r="QAN11" s="145"/>
      <c r="QAO11" s="145"/>
      <c r="QAP11" s="145"/>
      <c r="QAQ11" s="145"/>
      <c r="QAR11" s="145"/>
      <c r="QAS11" s="145"/>
      <c r="QAT11" s="145"/>
      <c r="QAU11" s="145"/>
      <c r="QAV11" s="145"/>
      <c r="QAW11" s="145"/>
      <c r="QAX11" s="145"/>
      <c r="QAY11" s="145"/>
      <c r="QAZ11" s="145"/>
      <c r="QBA11" s="145"/>
      <c r="QBB11" s="145"/>
      <c r="QBC11" s="145"/>
      <c r="QBD11" s="145"/>
      <c r="QBE11" s="145"/>
      <c r="QBF11" s="145"/>
      <c r="QBG11" s="145"/>
      <c r="QBH11" s="145"/>
      <c r="QBI11" s="145"/>
      <c r="QBJ11" s="145"/>
      <c r="QBK11" s="145"/>
      <c r="QBL11" s="145"/>
      <c r="QBM11" s="145"/>
      <c r="QBN11" s="145"/>
      <c r="QBO11" s="145"/>
      <c r="QBP11" s="145"/>
      <c r="QBQ11" s="145"/>
      <c r="QBR11" s="145"/>
      <c r="QBS11" s="145"/>
      <c r="QBT11" s="145"/>
      <c r="QBU11" s="145"/>
      <c r="QBV11" s="145"/>
      <c r="QBW11" s="145"/>
      <c r="QBX11" s="145"/>
      <c r="QBY11" s="145"/>
      <c r="QBZ11" s="145"/>
      <c r="QCA11" s="145"/>
      <c r="QCB11" s="145"/>
      <c r="QCC11" s="145"/>
      <c r="QCD11" s="145"/>
      <c r="QCE11" s="145"/>
      <c r="QCF11" s="145"/>
      <c r="QCG11" s="145"/>
      <c r="QCH11" s="145"/>
      <c r="QCI11" s="145"/>
      <c r="QCJ11" s="145"/>
      <c r="QCK11" s="145"/>
      <c r="QCL11" s="145"/>
      <c r="QCM11" s="145"/>
      <c r="QCN11" s="145"/>
      <c r="QCO11" s="145"/>
      <c r="QCP11" s="145"/>
      <c r="QCQ11" s="145"/>
      <c r="QCR11" s="145"/>
      <c r="QCS11" s="145"/>
      <c r="QCT11" s="145"/>
      <c r="QCU11" s="145"/>
      <c r="QCV11" s="145"/>
      <c r="QCW11" s="145"/>
      <c r="QCX11" s="145"/>
      <c r="QCY11" s="145"/>
      <c r="QCZ11" s="145"/>
      <c r="QDA11" s="145"/>
      <c r="QDB11" s="145"/>
      <c r="QDC11" s="145"/>
      <c r="QDD11" s="145"/>
      <c r="QDE11" s="145"/>
      <c r="QDF11" s="145"/>
      <c r="QDG11" s="145"/>
      <c r="QDH11" s="145"/>
      <c r="QDI11" s="145"/>
      <c r="QDJ11" s="145"/>
      <c r="QDK11" s="145"/>
      <c r="QDL11" s="145"/>
      <c r="QDM11" s="145"/>
      <c r="QDN11" s="145"/>
      <c r="QDO11" s="145"/>
      <c r="QDP11" s="145"/>
      <c r="QDQ11" s="145"/>
      <c r="QDR11" s="145"/>
      <c r="QDS11" s="145"/>
      <c r="QDT11" s="145"/>
      <c r="QDU11" s="145"/>
      <c r="QDV11" s="145"/>
      <c r="QDW11" s="145"/>
      <c r="QDX11" s="145"/>
      <c r="QDY11" s="145"/>
      <c r="QDZ11" s="145"/>
      <c r="QEA11" s="145"/>
      <c r="QEB11" s="145"/>
      <c r="QEC11" s="145"/>
      <c r="QED11" s="145"/>
      <c r="QEE11" s="145"/>
      <c r="QEF11" s="145"/>
      <c r="QEG11" s="145"/>
      <c r="QEH11" s="145"/>
      <c r="QEI11" s="145"/>
      <c r="QEJ11" s="145"/>
      <c r="QEK11" s="145"/>
      <c r="QEL11" s="145"/>
      <c r="QEM11" s="145"/>
      <c r="QEN11" s="145"/>
      <c r="QEO11" s="145"/>
      <c r="QEP11" s="145"/>
      <c r="QEQ11" s="145"/>
      <c r="QER11" s="145"/>
      <c r="QES11" s="145"/>
      <c r="QET11" s="145"/>
      <c r="QEU11" s="145"/>
      <c r="QEV11" s="145"/>
      <c r="QEW11" s="145"/>
      <c r="QEX11" s="145"/>
      <c r="QEY11" s="145"/>
      <c r="QEZ11" s="145"/>
      <c r="QFA11" s="145"/>
      <c r="QFB11" s="145"/>
      <c r="QFC11" s="145"/>
      <c r="QFD11" s="145"/>
      <c r="QFE11" s="145"/>
      <c r="QFF11" s="145"/>
      <c r="QFG11" s="145"/>
      <c r="QFH11" s="145"/>
      <c r="QFI11" s="145"/>
      <c r="QFJ11" s="145"/>
      <c r="QFK11" s="145"/>
      <c r="QFL11" s="145"/>
      <c r="QFM11" s="145"/>
      <c r="QFN11" s="145"/>
      <c r="QFO11" s="145"/>
      <c r="QFP11" s="145"/>
      <c r="QFQ11" s="145"/>
      <c r="QFR11" s="145"/>
      <c r="QFS11" s="145"/>
      <c r="QFT11" s="145"/>
      <c r="QFU11" s="145"/>
      <c r="QFV11" s="145"/>
      <c r="QFW11" s="145"/>
      <c r="QFX11" s="145"/>
      <c r="QFY11" s="145"/>
      <c r="QFZ11" s="145"/>
      <c r="QGA11" s="145"/>
      <c r="QGB11" s="145"/>
      <c r="QGC11" s="145"/>
      <c r="QGD11" s="145"/>
      <c r="QGE11" s="145"/>
      <c r="QGF11" s="145"/>
      <c r="QGG11" s="145"/>
      <c r="QGH11" s="145"/>
      <c r="QGI11" s="145"/>
      <c r="QGJ11" s="145"/>
      <c r="QGK11" s="145"/>
      <c r="QGL11" s="145"/>
      <c r="QGM11" s="145"/>
      <c r="QGN11" s="145"/>
      <c r="QGO11" s="145"/>
      <c r="QGP11" s="145"/>
      <c r="QGQ11" s="145"/>
      <c r="QGR11" s="145"/>
      <c r="QGS11" s="145"/>
      <c r="QGT11" s="145"/>
      <c r="QGU11" s="145"/>
      <c r="QGV11" s="145"/>
      <c r="QGW11" s="145"/>
      <c r="QGX11" s="145"/>
      <c r="QGY11" s="145"/>
      <c r="QGZ11" s="145"/>
      <c r="QHA11" s="145"/>
      <c r="QHB11" s="145"/>
      <c r="QHC11" s="145"/>
      <c r="QHD11" s="145"/>
      <c r="QHE11" s="145"/>
      <c r="QHF11" s="145"/>
      <c r="QHG11" s="145"/>
      <c r="QHH11" s="145"/>
      <c r="QHI11" s="145"/>
      <c r="QHJ11" s="145"/>
      <c r="QHK11" s="145"/>
      <c r="QHL11" s="145"/>
      <c r="QHM11" s="145"/>
      <c r="QHN11" s="145"/>
      <c r="QHO11" s="145"/>
      <c r="QHP11" s="145"/>
      <c r="QHQ11" s="145"/>
      <c r="QHR11" s="145"/>
      <c r="QHS11" s="145"/>
      <c r="QHT11" s="145"/>
      <c r="QHU11" s="145"/>
      <c r="QHV11" s="145"/>
      <c r="QHW11" s="145"/>
      <c r="QHX11" s="145"/>
      <c r="QHY11" s="145"/>
      <c r="QHZ11" s="145"/>
      <c r="QIA11" s="145"/>
      <c r="QIB11" s="145"/>
      <c r="QIC11" s="145"/>
      <c r="QID11" s="145"/>
      <c r="QIE11" s="145"/>
      <c r="QIF11" s="145"/>
      <c r="QIG11" s="145"/>
      <c r="QIH11" s="145"/>
      <c r="QII11" s="145"/>
      <c r="QIJ11" s="145"/>
      <c r="QIK11" s="145"/>
      <c r="QIL11" s="145"/>
      <c r="QIM11" s="145"/>
      <c r="QIN11" s="145"/>
      <c r="QIO11" s="145"/>
      <c r="QIP11" s="145"/>
      <c r="QIQ11" s="145"/>
      <c r="QIR11" s="145"/>
      <c r="QIS11" s="145"/>
      <c r="QIT11" s="145"/>
      <c r="QIU11" s="145"/>
      <c r="QIV11" s="145"/>
      <c r="QIW11" s="145"/>
      <c r="QIX11" s="145"/>
      <c r="QIY11" s="145"/>
      <c r="QIZ11" s="145"/>
      <c r="QJA11" s="145"/>
      <c r="QJB11" s="145"/>
      <c r="QJC11" s="145"/>
      <c r="QJD11" s="145"/>
      <c r="QJE11" s="145"/>
      <c r="QJF11" s="145"/>
      <c r="QJG11" s="145"/>
      <c r="QJH11" s="145"/>
      <c r="QJI11" s="145"/>
      <c r="QJJ11" s="145"/>
      <c r="QJK11" s="145"/>
      <c r="QJL11" s="145"/>
      <c r="QJM11" s="145"/>
      <c r="QJN11" s="145"/>
      <c r="QJO11" s="145"/>
      <c r="QJP11" s="145"/>
      <c r="QJQ11" s="145"/>
      <c r="QJR11" s="145"/>
      <c r="QJS11" s="145"/>
      <c r="QJT11" s="145"/>
      <c r="QJU11" s="145"/>
      <c r="QJV11" s="145"/>
      <c r="QJW11" s="145"/>
      <c r="QJX11" s="145"/>
      <c r="QJY11" s="145"/>
      <c r="QJZ11" s="145"/>
      <c r="QKA11" s="145"/>
      <c r="QKB11" s="145"/>
      <c r="QKC11" s="145"/>
      <c r="QKD11" s="145"/>
      <c r="QKE11" s="145"/>
      <c r="QKF11" s="145"/>
      <c r="QKG11" s="145"/>
      <c r="QKH11" s="145"/>
      <c r="QKI11" s="145"/>
      <c r="QKJ11" s="145"/>
      <c r="QKK11" s="145"/>
      <c r="QKL11" s="145"/>
      <c r="QKM11" s="145"/>
      <c r="QKN11" s="145"/>
      <c r="QKO11" s="145"/>
      <c r="QKP11" s="145"/>
      <c r="QKQ11" s="145"/>
      <c r="QKR11" s="145"/>
      <c r="QKS11" s="145"/>
      <c r="QKT11" s="145"/>
      <c r="QKU11" s="145"/>
      <c r="QKV11" s="145"/>
      <c r="QKW11" s="145"/>
      <c r="QKX11" s="145"/>
      <c r="QKY11" s="145"/>
      <c r="QKZ11" s="145"/>
      <c r="QLA11" s="145"/>
      <c r="QLB11" s="145"/>
      <c r="QLC11" s="145"/>
      <c r="QLD11" s="145"/>
      <c r="QLE11" s="145"/>
      <c r="QLF11" s="145"/>
      <c r="QLG11" s="145"/>
      <c r="QLH11" s="145"/>
      <c r="QLI11" s="145"/>
      <c r="QLJ11" s="145"/>
      <c r="QLK11" s="145"/>
      <c r="QLL11" s="145"/>
      <c r="QLM11" s="145"/>
      <c r="QLN11" s="145"/>
      <c r="QLO11" s="145"/>
      <c r="QLP11" s="145"/>
      <c r="QLQ11" s="145"/>
      <c r="QLR11" s="145"/>
      <c r="QLS11" s="145"/>
      <c r="QLT11" s="145"/>
      <c r="QLU11" s="145"/>
      <c r="QLV11" s="145"/>
      <c r="QLW11" s="145"/>
      <c r="QLX11" s="145"/>
      <c r="QLY11" s="145"/>
      <c r="QLZ11" s="145"/>
      <c r="QMA11" s="145"/>
      <c r="QMB11" s="145"/>
      <c r="QMC11" s="145"/>
      <c r="QMD11" s="145"/>
      <c r="QME11" s="145"/>
      <c r="QMF11" s="145"/>
      <c r="QMG11" s="145"/>
      <c r="QMH11" s="145"/>
      <c r="QMI11" s="145"/>
      <c r="QMJ11" s="145"/>
      <c r="QMK11" s="145"/>
      <c r="QML11" s="145"/>
      <c r="QMM11" s="145"/>
      <c r="QMN11" s="145"/>
      <c r="QMO11" s="145"/>
      <c r="QMP11" s="145"/>
      <c r="QMQ11" s="145"/>
      <c r="QMR11" s="145"/>
      <c r="QMS11" s="145"/>
      <c r="QMT11" s="145"/>
      <c r="QMU11" s="145"/>
      <c r="QMV11" s="145"/>
      <c r="QMW11" s="145"/>
      <c r="QMX11" s="145"/>
      <c r="QMY11" s="145"/>
      <c r="QMZ11" s="145"/>
      <c r="QNA11" s="145"/>
      <c r="QNB11" s="145"/>
      <c r="QNC11" s="145"/>
      <c r="QND11" s="145"/>
      <c r="QNE11" s="145"/>
      <c r="QNF11" s="145"/>
      <c r="QNG11" s="145"/>
      <c r="QNH11" s="145"/>
      <c r="QNI11" s="145"/>
      <c r="QNJ11" s="145"/>
      <c r="QNK11" s="145"/>
      <c r="QNL11" s="145"/>
      <c r="QNM11" s="145"/>
      <c r="QNN11" s="145"/>
      <c r="QNO11" s="145"/>
      <c r="QNP11" s="145"/>
      <c r="QNQ11" s="145"/>
      <c r="QNR11" s="145"/>
      <c r="QNS11" s="145"/>
      <c r="QNT11" s="145"/>
      <c r="QNU11" s="145"/>
      <c r="QNV11" s="145"/>
      <c r="QNW11" s="145"/>
      <c r="QNX11" s="145"/>
      <c r="QNY11" s="145"/>
      <c r="QNZ11" s="145"/>
      <c r="QOA11" s="145"/>
      <c r="QOB11" s="145"/>
      <c r="QOC11" s="145"/>
      <c r="QOD11" s="145"/>
      <c r="QOE11" s="145"/>
      <c r="QOF11" s="145"/>
      <c r="QOG11" s="145"/>
      <c r="QOH11" s="145"/>
      <c r="QOI11" s="145"/>
      <c r="QOJ11" s="145"/>
      <c r="QOK11" s="145"/>
      <c r="QOL11" s="145"/>
      <c r="QOM11" s="145"/>
      <c r="QON11" s="145"/>
      <c r="QOO11" s="145"/>
      <c r="QOP11" s="145"/>
      <c r="QOQ11" s="145"/>
      <c r="QOR11" s="145"/>
      <c r="QOS11" s="145"/>
      <c r="QOT11" s="145"/>
      <c r="QOU11" s="145"/>
      <c r="QOV11" s="145"/>
      <c r="QOW11" s="145"/>
      <c r="QOX11" s="145"/>
      <c r="QOY11" s="145"/>
      <c r="QOZ11" s="145"/>
      <c r="QPA11" s="145"/>
      <c r="QPB11" s="145"/>
      <c r="QPC11" s="145"/>
      <c r="QPD11" s="145"/>
      <c r="QPE11" s="145"/>
      <c r="QPF11" s="145"/>
      <c r="QPG11" s="145"/>
      <c r="QPH11" s="145"/>
      <c r="QPI11" s="145"/>
      <c r="QPJ11" s="145"/>
      <c r="QPK11" s="145"/>
      <c r="QPL11" s="145"/>
      <c r="QPM11" s="145"/>
      <c r="QPN11" s="145"/>
      <c r="QPO11" s="145"/>
      <c r="QPP11" s="145"/>
      <c r="QPQ11" s="145"/>
      <c r="QPR11" s="145"/>
      <c r="QPS11" s="145"/>
      <c r="QPT11" s="145"/>
      <c r="QPU11" s="145"/>
      <c r="QPV11" s="145"/>
      <c r="QPW11" s="145"/>
      <c r="QPX11" s="145"/>
      <c r="QPY11" s="145"/>
      <c r="QPZ11" s="145"/>
      <c r="QQA11" s="145"/>
      <c r="QQB11" s="145"/>
      <c r="QQC11" s="145"/>
      <c r="QQD11" s="145"/>
      <c r="QQE11" s="145"/>
      <c r="QQF11" s="145"/>
      <c r="QQG11" s="145"/>
      <c r="QQH11" s="145"/>
      <c r="QQI11" s="145"/>
      <c r="QQJ11" s="145"/>
      <c r="QQK11" s="145"/>
      <c r="QQL11" s="145"/>
      <c r="QQM11" s="145"/>
      <c r="QQN11" s="145"/>
      <c r="QQO11" s="145"/>
      <c r="QQP11" s="145"/>
      <c r="QQQ11" s="145"/>
      <c r="QQR11" s="145"/>
      <c r="QQS11" s="145"/>
      <c r="QQT11" s="145"/>
      <c r="QQU11" s="145"/>
      <c r="QQV11" s="145"/>
      <c r="QQW11" s="145"/>
      <c r="QQX11" s="145"/>
      <c r="QQY11" s="145"/>
      <c r="QQZ11" s="145"/>
      <c r="QRA11" s="145"/>
      <c r="QRB11" s="145"/>
      <c r="QRC11" s="145"/>
      <c r="QRD11" s="145"/>
      <c r="QRE11" s="145"/>
      <c r="QRF11" s="145"/>
      <c r="QRG11" s="145"/>
      <c r="QRH11" s="145"/>
      <c r="QRI11" s="145"/>
      <c r="QRJ11" s="145"/>
      <c r="QRK11" s="145"/>
      <c r="QRL11" s="145"/>
      <c r="QRM11" s="145"/>
      <c r="QRN11" s="145"/>
      <c r="QRO11" s="145"/>
      <c r="QRP11" s="145"/>
      <c r="QRQ11" s="145"/>
      <c r="QRR11" s="145"/>
      <c r="QRS11" s="145"/>
      <c r="QRT11" s="145"/>
      <c r="QRU11" s="145"/>
      <c r="QRV11" s="145"/>
      <c r="QRW11" s="145"/>
      <c r="QRX11" s="145"/>
      <c r="QRY11" s="145"/>
      <c r="QRZ11" s="145"/>
      <c r="QSA11" s="145"/>
      <c r="QSB11" s="145"/>
      <c r="QSC11" s="145"/>
      <c r="QSD11" s="145"/>
      <c r="QSE11" s="145"/>
      <c r="QSF11" s="145"/>
      <c r="QSG11" s="145"/>
      <c r="QSH11" s="145"/>
      <c r="QSI11" s="145"/>
      <c r="QSJ11" s="145"/>
      <c r="QSK11" s="145"/>
      <c r="QSL11" s="145"/>
      <c r="QSM11" s="145"/>
      <c r="QSN11" s="145"/>
      <c r="QSO11" s="145"/>
      <c r="QSP11" s="145"/>
      <c r="QSQ11" s="145"/>
      <c r="QSR11" s="145"/>
      <c r="QSS11" s="145"/>
      <c r="QST11" s="145"/>
      <c r="QSU11" s="145"/>
      <c r="QSV11" s="145"/>
      <c r="QSW11" s="145"/>
      <c r="QSX11" s="145"/>
      <c r="QSY11" s="145"/>
      <c r="QSZ11" s="145"/>
      <c r="QTA11" s="145"/>
      <c r="QTB11" s="145"/>
      <c r="QTC11" s="145"/>
      <c r="QTD11" s="145"/>
      <c r="QTE11" s="145"/>
      <c r="QTF11" s="145"/>
      <c r="QTG11" s="145"/>
      <c r="QTH11" s="145"/>
      <c r="QTI11" s="145"/>
      <c r="QTJ11" s="145"/>
      <c r="QTK11" s="145"/>
      <c r="QTL11" s="145"/>
      <c r="QTM11" s="145"/>
      <c r="QTN11" s="145"/>
      <c r="QTO11" s="145"/>
      <c r="QTP11" s="145"/>
      <c r="QTQ11" s="145"/>
      <c r="QTR11" s="145"/>
      <c r="QTS11" s="145"/>
      <c r="QTT11" s="145"/>
      <c r="QTU11" s="145"/>
      <c r="QTV11" s="145"/>
      <c r="QTW11" s="145"/>
      <c r="QTX11" s="145"/>
      <c r="QTY11" s="145"/>
      <c r="QTZ11" s="145"/>
      <c r="QUA11" s="145"/>
      <c r="QUB11" s="145"/>
      <c r="QUC11" s="145"/>
      <c r="QUD11" s="145"/>
      <c r="QUE11" s="145"/>
      <c r="QUF11" s="145"/>
      <c r="QUG11" s="145"/>
      <c r="QUH11" s="145"/>
      <c r="QUI11" s="145"/>
      <c r="QUJ11" s="145"/>
      <c r="QUK11" s="145"/>
      <c r="QUL11" s="145"/>
      <c r="QUM11" s="145"/>
      <c r="QUN11" s="145"/>
      <c r="QUO11" s="145"/>
      <c r="QUP11" s="145"/>
      <c r="QUQ11" s="145"/>
      <c r="QUR11" s="145"/>
      <c r="QUS11" s="145"/>
      <c r="QUT11" s="145"/>
      <c r="QUU11" s="145"/>
      <c r="QUV11" s="145"/>
      <c r="QUW11" s="145"/>
      <c r="QUX11" s="145"/>
      <c r="QUY11" s="145"/>
      <c r="QUZ11" s="145"/>
      <c r="QVA11" s="145"/>
      <c r="QVB11" s="145"/>
      <c r="QVC11" s="145"/>
      <c r="QVD11" s="145"/>
      <c r="QVE11" s="145"/>
      <c r="QVF11" s="145"/>
      <c r="QVG11" s="145"/>
      <c r="QVH11" s="145"/>
      <c r="QVI11" s="145"/>
      <c r="QVJ11" s="145"/>
      <c r="QVK11" s="145"/>
      <c r="QVL11" s="145"/>
      <c r="QVM11" s="145"/>
      <c r="QVN11" s="145"/>
      <c r="QVO11" s="145"/>
      <c r="QVP11" s="145"/>
      <c r="QVQ11" s="145"/>
      <c r="QVR11" s="145"/>
      <c r="QVS11" s="145"/>
      <c r="QVT11" s="145"/>
      <c r="QVU11" s="145"/>
      <c r="QVV11" s="145"/>
      <c r="QVW11" s="145"/>
      <c r="QVX11" s="145"/>
      <c r="QVY11" s="145"/>
      <c r="QVZ11" s="145"/>
      <c r="QWA11" s="145"/>
      <c r="QWB11" s="145"/>
      <c r="QWC11" s="145"/>
      <c r="QWD11" s="145"/>
      <c r="QWE11" s="145"/>
      <c r="QWF11" s="145"/>
      <c r="QWG11" s="145"/>
      <c r="QWH11" s="145"/>
      <c r="QWI11" s="145"/>
      <c r="QWJ11" s="145"/>
      <c r="QWK11" s="145"/>
      <c r="QWL11" s="145"/>
      <c r="QWM11" s="145"/>
      <c r="QWN11" s="145"/>
      <c r="QWO11" s="145"/>
      <c r="QWP11" s="145"/>
      <c r="QWQ11" s="145"/>
      <c r="QWR11" s="145"/>
      <c r="QWS11" s="145"/>
      <c r="QWT11" s="145"/>
      <c r="QWU11" s="145"/>
      <c r="QWV11" s="145"/>
      <c r="QWW11" s="145"/>
      <c r="QWX11" s="145"/>
      <c r="QWY11" s="145"/>
      <c r="QWZ11" s="145"/>
      <c r="QXA11" s="145"/>
      <c r="QXB11" s="145"/>
      <c r="QXC11" s="145"/>
      <c r="QXD11" s="145"/>
      <c r="QXE11" s="145"/>
      <c r="QXF11" s="145"/>
      <c r="QXG11" s="145"/>
      <c r="QXH11" s="145"/>
      <c r="QXI11" s="145"/>
      <c r="QXJ11" s="145"/>
      <c r="QXK11" s="145"/>
      <c r="QXL11" s="145"/>
      <c r="QXM11" s="145"/>
      <c r="QXN11" s="145"/>
      <c r="QXO11" s="145"/>
      <c r="QXP11" s="145"/>
      <c r="QXQ11" s="145"/>
      <c r="QXR11" s="145"/>
      <c r="QXS11" s="145"/>
      <c r="QXT11" s="145"/>
      <c r="QXU11" s="145"/>
      <c r="QXV11" s="145"/>
      <c r="QXW11" s="145"/>
      <c r="QXX11" s="145"/>
      <c r="QXY11" s="145"/>
      <c r="QXZ11" s="145"/>
      <c r="QYA11" s="145"/>
      <c r="QYB11" s="145"/>
      <c r="QYC11" s="145"/>
      <c r="QYD11" s="145"/>
      <c r="QYE11" s="145"/>
      <c r="QYF11" s="145"/>
      <c r="QYG11" s="145"/>
      <c r="QYH11" s="145"/>
      <c r="QYI11" s="145"/>
      <c r="QYJ11" s="145"/>
      <c r="QYK11" s="145"/>
      <c r="QYL11" s="145"/>
      <c r="QYM11" s="145"/>
      <c r="QYN11" s="145"/>
      <c r="QYO11" s="145"/>
      <c r="QYP11" s="145"/>
      <c r="QYQ11" s="145"/>
      <c r="QYR11" s="145"/>
      <c r="QYS11" s="145"/>
      <c r="QYT11" s="145"/>
      <c r="QYU11" s="145"/>
      <c r="QYV11" s="145"/>
      <c r="QYW11" s="145"/>
      <c r="QYX11" s="145"/>
      <c r="QYY11" s="145"/>
      <c r="QYZ11" s="145"/>
      <c r="QZA11" s="145"/>
      <c r="QZB11" s="145"/>
      <c r="QZC11" s="145"/>
      <c r="QZD11" s="145"/>
      <c r="QZE11" s="145"/>
      <c r="QZF11" s="145"/>
      <c r="QZG11" s="145"/>
      <c r="QZH11" s="145"/>
      <c r="QZI11" s="145"/>
      <c r="QZJ11" s="145"/>
      <c r="QZK11" s="145"/>
      <c r="QZL11" s="145"/>
      <c r="QZM11" s="145"/>
      <c r="QZN11" s="145"/>
      <c r="QZO11" s="145"/>
      <c r="QZP11" s="145"/>
      <c r="QZQ11" s="145"/>
      <c r="QZR11" s="145"/>
      <c r="QZS11" s="145"/>
      <c r="QZT11" s="145"/>
      <c r="QZU11" s="145"/>
      <c r="QZV11" s="145"/>
      <c r="QZW11" s="145"/>
      <c r="QZX11" s="145"/>
      <c r="QZY11" s="145"/>
      <c r="QZZ11" s="145"/>
      <c r="RAA11" s="145"/>
      <c r="RAB11" s="145"/>
      <c r="RAC11" s="145"/>
      <c r="RAD11" s="145"/>
      <c r="RAE11" s="145"/>
      <c r="RAF11" s="145"/>
      <c r="RAG11" s="145"/>
      <c r="RAH11" s="145"/>
      <c r="RAI11" s="145"/>
      <c r="RAJ11" s="145"/>
      <c r="RAK11" s="145"/>
      <c r="RAL11" s="145"/>
      <c r="RAM11" s="145"/>
      <c r="RAN11" s="145"/>
      <c r="RAO11" s="145"/>
      <c r="RAP11" s="145"/>
      <c r="RAQ11" s="145"/>
      <c r="RAR11" s="145"/>
      <c r="RAS11" s="145"/>
      <c r="RAT11" s="145"/>
      <c r="RAU11" s="145"/>
      <c r="RAV11" s="145"/>
      <c r="RAW11" s="145"/>
      <c r="RAX11" s="145"/>
      <c r="RAY11" s="145"/>
      <c r="RAZ11" s="145"/>
      <c r="RBA11" s="145"/>
      <c r="RBB11" s="145"/>
      <c r="RBC11" s="145"/>
      <c r="RBD11" s="145"/>
      <c r="RBE11" s="145"/>
      <c r="RBF11" s="145"/>
      <c r="RBG11" s="145"/>
      <c r="RBH11" s="145"/>
      <c r="RBI11" s="145"/>
      <c r="RBJ11" s="145"/>
      <c r="RBK11" s="145"/>
      <c r="RBL11" s="145"/>
      <c r="RBM11" s="145"/>
      <c r="RBN11" s="145"/>
      <c r="RBO11" s="145"/>
      <c r="RBP11" s="145"/>
      <c r="RBQ11" s="145"/>
      <c r="RBR11" s="145"/>
      <c r="RBS11" s="145"/>
      <c r="RBT11" s="145"/>
      <c r="RBU11" s="145"/>
      <c r="RBV11" s="145"/>
      <c r="RBW11" s="145"/>
      <c r="RBX11" s="145"/>
      <c r="RBY11" s="145"/>
      <c r="RBZ11" s="145"/>
      <c r="RCA11" s="145"/>
      <c r="RCB11" s="145"/>
      <c r="RCC11" s="145"/>
      <c r="RCD11" s="145"/>
      <c r="RCE11" s="145"/>
      <c r="RCF11" s="145"/>
      <c r="RCG11" s="145"/>
      <c r="RCH11" s="145"/>
      <c r="RCI11" s="145"/>
      <c r="RCJ11" s="145"/>
      <c r="RCK11" s="145"/>
      <c r="RCL11" s="145"/>
      <c r="RCM11" s="145"/>
      <c r="RCN11" s="145"/>
      <c r="RCO11" s="145"/>
      <c r="RCP11" s="145"/>
      <c r="RCQ11" s="145"/>
      <c r="RCR11" s="145"/>
      <c r="RCS11" s="145"/>
      <c r="RCT11" s="145"/>
      <c r="RCU11" s="145"/>
      <c r="RCV11" s="145"/>
      <c r="RCW11" s="145"/>
      <c r="RCX11" s="145"/>
      <c r="RCY11" s="145"/>
      <c r="RCZ11" s="145"/>
      <c r="RDA11" s="145"/>
      <c r="RDB11" s="145"/>
      <c r="RDC11" s="145"/>
      <c r="RDD11" s="145"/>
      <c r="RDE11" s="145"/>
      <c r="RDF11" s="145"/>
      <c r="RDG11" s="145"/>
      <c r="RDH11" s="145"/>
      <c r="RDI11" s="145"/>
      <c r="RDJ11" s="145"/>
      <c r="RDK11" s="145"/>
      <c r="RDL11" s="145"/>
      <c r="RDM11" s="145"/>
      <c r="RDN11" s="145"/>
      <c r="RDO11" s="145"/>
      <c r="RDP11" s="145"/>
      <c r="RDQ11" s="145"/>
      <c r="RDR11" s="145"/>
      <c r="RDS11" s="145"/>
      <c r="RDT11" s="145"/>
      <c r="RDU11" s="145"/>
      <c r="RDV11" s="145"/>
      <c r="RDW11" s="145"/>
      <c r="RDX11" s="145"/>
      <c r="RDY11" s="145"/>
      <c r="RDZ11" s="145"/>
      <c r="REA11" s="145"/>
      <c r="REB11" s="145"/>
      <c r="REC11" s="145"/>
      <c r="RED11" s="145"/>
      <c r="REE11" s="145"/>
      <c r="REF11" s="145"/>
      <c r="REG11" s="145"/>
      <c r="REH11" s="145"/>
      <c r="REI11" s="145"/>
      <c r="REJ11" s="145"/>
      <c r="REK11" s="145"/>
      <c r="REL11" s="145"/>
      <c r="REM11" s="145"/>
      <c r="REN11" s="145"/>
      <c r="REO11" s="145"/>
      <c r="REP11" s="145"/>
      <c r="REQ11" s="145"/>
      <c r="RER11" s="145"/>
      <c r="RES11" s="145"/>
      <c r="RET11" s="145"/>
      <c r="REU11" s="145"/>
      <c r="REV11" s="145"/>
      <c r="REW11" s="145"/>
      <c r="REX11" s="145"/>
      <c r="REY11" s="145"/>
      <c r="REZ11" s="145"/>
      <c r="RFA11" s="145"/>
      <c r="RFB11" s="145"/>
      <c r="RFC11" s="145"/>
      <c r="RFD11" s="145"/>
      <c r="RFE11" s="145"/>
      <c r="RFF11" s="145"/>
      <c r="RFG11" s="145"/>
      <c r="RFH11" s="145"/>
      <c r="RFI11" s="145"/>
      <c r="RFJ11" s="145"/>
      <c r="RFK11" s="145"/>
      <c r="RFL11" s="145"/>
      <c r="RFM11" s="145"/>
      <c r="RFN11" s="145"/>
      <c r="RFO11" s="145"/>
      <c r="RFP11" s="145"/>
      <c r="RFQ11" s="145"/>
      <c r="RFR11" s="145"/>
      <c r="RFS11" s="145"/>
      <c r="RFT11" s="145"/>
      <c r="RFU11" s="145"/>
      <c r="RFV11" s="145"/>
      <c r="RFW11" s="145"/>
      <c r="RFX11" s="145"/>
      <c r="RFY11" s="145"/>
      <c r="RFZ11" s="145"/>
      <c r="RGA11" s="145"/>
      <c r="RGB11" s="145"/>
      <c r="RGC11" s="145"/>
      <c r="RGD11" s="145"/>
      <c r="RGE11" s="145"/>
      <c r="RGF11" s="145"/>
      <c r="RGG11" s="145"/>
      <c r="RGH11" s="145"/>
      <c r="RGI11" s="145"/>
      <c r="RGJ11" s="145"/>
      <c r="RGK11" s="145"/>
      <c r="RGL11" s="145"/>
      <c r="RGM11" s="145"/>
      <c r="RGN11" s="145"/>
      <c r="RGO11" s="145"/>
      <c r="RGP11" s="145"/>
      <c r="RGQ11" s="145"/>
      <c r="RGR11" s="145"/>
      <c r="RGS11" s="145"/>
      <c r="RGT11" s="145"/>
      <c r="RGU11" s="145"/>
      <c r="RGV11" s="145"/>
      <c r="RGW11" s="145"/>
      <c r="RGX11" s="145"/>
      <c r="RGY11" s="145"/>
      <c r="RGZ11" s="145"/>
      <c r="RHA11" s="145"/>
      <c r="RHB11" s="145"/>
      <c r="RHC11" s="145"/>
      <c r="RHD11" s="145"/>
      <c r="RHE11" s="145"/>
      <c r="RHF11" s="145"/>
      <c r="RHG11" s="145"/>
      <c r="RHH11" s="145"/>
      <c r="RHI11" s="145"/>
      <c r="RHJ11" s="145"/>
      <c r="RHK11" s="145"/>
      <c r="RHL11" s="145"/>
      <c r="RHM11" s="145"/>
      <c r="RHN11" s="145"/>
      <c r="RHO11" s="145"/>
      <c r="RHP11" s="145"/>
      <c r="RHQ11" s="145"/>
      <c r="RHR11" s="145"/>
      <c r="RHS11" s="145"/>
      <c r="RHT11" s="145"/>
      <c r="RHU11" s="145"/>
      <c r="RHV11" s="145"/>
      <c r="RHW11" s="145"/>
      <c r="RHX11" s="145"/>
      <c r="RHY11" s="145"/>
      <c r="RHZ11" s="145"/>
      <c r="RIA11" s="145"/>
      <c r="RIB11" s="145"/>
      <c r="RIC11" s="145"/>
      <c r="RID11" s="145"/>
      <c r="RIE11" s="145"/>
      <c r="RIF11" s="145"/>
      <c r="RIG11" s="145"/>
      <c r="RIH11" s="145"/>
      <c r="RII11" s="145"/>
      <c r="RIJ11" s="145"/>
      <c r="RIK11" s="145"/>
      <c r="RIL11" s="145"/>
      <c r="RIM11" s="145"/>
      <c r="RIN11" s="145"/>
      <c r="RIO11" s="145"/>
      <c r="RIP11" s="145"/>
      <c r="RIQ11" s="145"/>
      <c r="RIR11" s="145"/>
      <c r="RIS11" s="145"/>
      <c r="RIT11" s="145"/>
      <c r="RIU11" s="145"/>
      <c r="RIV11" s="145"/>
      <c r="RIW11" s="145"/>
      <c r="RIX11" s="145"/>
      <c r="RIY11" s="145"/>
      <c r="RIZ11" s="145"/>
      <c r="RJA11" s="145"/>
      <c r="RJB11" s="145"/>
      <c r="RJC11" s="145"/>
      <c r="RJD11" s="145"/>
      <c r="RJE11" s="145"/>
      <c r="RJF11" s="145"/>
      <c r="RJG11" s="145"/>
      <c r="RJH11" s="145"/>
      <c r="RJI11" s="145"/>
      <c r="RJJ11" s="145"/>
      <c r="RJK11" s="145"/>
      <c r="RJL11" s="145"/>
      <c r="RJM11" s="145"/>
      <c r="RJN11" s="145"/>
      <c r="RJO11" s="145"/>
      <c r="RJP11" s="145"/>
      <c r="RJQ11" s="145"/>
      <c r="RJR11" s="145"/>
      <c r="RJS11" s="145"/>
      <c r="RJT11" s="145"/>
      <c r="RJU11" s="145"/>
      <c r="RJV11" s="145"/>
      <c r="RJW11" s="145"/>
      <c r="RJX11" s="145"/>
      <c r="RJY11" s="145"/>
      <c r="RJZ11" s="145"/>
      <c r="RKA11" s="145"/>
      <c r="RKB11" s="145"/>
      <c r="RKC11" s="145"/>
      <c r="RKD11" s="145"/>
      <c r="RKE11" s="145"/>
      <c r="RKF11" s="145"/>
      <c r="RKG11" s="145"/>
      <c r="RKH11" s="145"/>
      <c r="RKI11" s="145"/>
      <c r="RKJ11" s="145"/>
      <c r="RKK11" s="145"/>
      <c r="RKL11" s="145"/>
      <c r="RKM11" s="145"/>
      <c r="RKN11" s="145"/>
      <c r="RKO11" s="145"/>
      <c r="RKP11" s="145"/>
      <c r="RKQ11" s="145"/>
      <c r="RKR11" s="145"/>
      <c r="RKS11" s="145"/>
      <c r="RKT11" s="145"/>
      <c r="RKU11" s="145"/>
      <c r="RKV11" s="145"/>
      <c r="RKW11" s="145"/>
      <c r="RKX11" s="145"/>
      <c r="RKY11" s="145"/>
      <c r="RKZ11" s="145"/>
      <c r="RLA11" s="145"/>
      <c r="RLB11" s="145"/>
      <c r="RLC11" s="145"/>
      <c r="RLD11" s="145"/>
      <c r="RLE11" s="145"/>
      <c r="RLF11" s="145"/>
      <c r="RLG11" s="145"/>
      <c r="RLH11" s="145"/>
      <c r="RLI11" s="145"/>
      <c r="RLJ11" s="145"/>
      <c r="RLK11" s="145"/>
      <c r="RLL11" s="145"/>
      <c r="RLM11" s="145"/>
      <c r="RLN11" s="145"/>
      <c r="RLO11" s="145"/>
      <c r="RLP11" s="145"/>
      <c r="RLQ11" s="145"/>
      <c r="RLR11" s="145"/>
      <c r="RLS11" s="145"/>
      <c r="RLT11" s="145"/>
      <c r="RLU11" s="145"/>
      <c r="RLV11" s="145"/>
      <c r="RLW11" s="145"/>
      <c r="RLX11" s="145"/>
      <c r="RLY11" s="145"/>
      <c r="RLZ11" s="145"/>
      <c r="RMA11" s="145"/>
      <c r="RMB11" s="145"/>
      <c r="RMC11" s="145"/>
      <c r="RMD11" s="145"/>
      <c r="RME11" s="145"/>
      <c r="RMF11" s="145"/>
      <c r="RMG11" s="145"/>
      <c r="RMH11" s="145"/>
      <c r="RMI11" s="145"/>
      <c r="RMJ11" s="145"/>
      <c r="RMK11" s="145"/>
      <c r="RML11" s="145"/>
      <c r="RMM11" s="145"/>
      <c r="RMN11" s="145"/>
      <c r="RMO11" s="145"/>
      <c r="RMP11" s="145"/>
      <c r="RMQ11" s="145"/>
      <c r="RMR11" s="145"/>
      <c r="RMS11" s="145"/>
      <c r="RMT11" s="145"/>
      <c r="RMU11" s="145"/>
      <c r="RMV11" s="145"/>
      <c r="RMW11" s="145"/>
      <c r="RMX11" s="145"/>
      <c r="RMY11" s="145"/>
      <c r="RMZ11" s="145"/>
      <c r="RNA11" s="145"/>
      <c r="RNB11" s="145"/>
      <c r="RNC11" s="145"/>
      <c r="RND11" s="145"/>
      <c r="RNE11" s="145"/>
      <c r="RNF11" s="145"/>
      <c r="RNG11" s="145"/>
      <c r="RNH11" s="145"/>
      <c r="RNI11" s="145"/>
      <c r="RNJ11" s="145"/>
      <c r="RNK11" s="145"/>
      <c r="RNL11" s="145"/>
      <c r="RNM11" s="145"/>
      <c r="RNN11" s="145"/>
      <c r="RNO11" s="145"/>
      <c r="RNP11" s="145"/>
      <c r="RNQ11" s="145"/>
      <c r="RNR11" s="145"/>
      <c r="RNS11" s="145"/>
      <c r="RNT11" s="145"/>
      <c r="RNU11" s="145"/>
      <c r="RNV11" s="145"/>
      <c r="RNW11" s="145"/>
      <c r="RNX11" s="145"/>
      <c r="RNY11" s="145"/>
      <c r="RNZ11" s="145"/>
      <c r="ROA11" s="145"/>
      <c r="ROB11" s="145"/>
      <c r="ROC11" s="145"/>
      <c r="ROD11" s="145"/>
      <c r="ROE11" s="145"/>
      <c r="ROF11" s="145"/>
      <c r="ROG11" s="145"/>
      <c r="ROH11" s="145"/>
      <c r="ROI11" s="145"/>
      <c r="ROJ11" s="145"/>
      <c r="ROK11" s="145"/>
      <c r="ROL11" s="145"/>
      <c r="ROM11" s="145"/>
      <c r="RON11" s="145"/>
      <c r="ROO11" s="145"/>
      <c r="ROP11" s="145"/>
      <c r="ROQ11" s="145"/>
      <c r="ROR11" s="145"/>
      <c r="ROS11" s="145"/>
      <c r="ROT11" s="145"/>
      <c r="ROU11" s="145"/>
      <c r="ROV11" s="145"/>
      <c r="ROW11" s="145"/>
      <c r="ROX11" s="145"/>
      <c r="ROY11" s="145"/>
      <c r="ROZ11" s="145"/>
      <c r="RPA11" s="145"/>
      <c r="RPB11" s="145"/>
      <c r="RPC11" s="145"/>
      <c r="RPD11" s="145"/>
      <c r="RPE11" s="145"/>
      <c r="RPF11" s="145"/>
      <c r="RPG11" s="145"/>
      <c r="RPH11" s="145"/>
      <c r="RPI11" s="145"/>
      <c r="RPJ11" s="145"/>
      <c r="RPK11" s="145"/>
      <c r="RPL11" s="145"/>
      <c r="RPM11" s="145"/>
      <c r="RPN11" s="145"/>
      <c r="RPO11" s="145"/>
      <c r="RPP11" s="145"/>
      <c r="RPQ11" s="145"/>
      <c r="RPR11" s="145"/>
      <c r="RPS11" s="145"/>
      <c r="RPT11" s="145"/>
      <c r="RPU11" s="145"/>
      <c r="RPV11" s="145"/>
      <c r="RPW11" s="145"/>
      <c r="RPX11" s="145"/>
      <c r="RPY11" s="145"/>
      <c r="RPZ11" s="145"/>
      <c r="RQA11" s="145"/>
      <c r="RQB11" s="145"/>
      <c r="RQC11" s="145"/>
      <c r="RQD11" s="145"/>
      <c r="RQE11" s="145"/>
      <c r="RQF11" s="145"/>
      <c r="RQG11" s="145"/>
      <c r="RQH11" s="145"/>
      <c r="RQI11" s="145"/>
      <c r="RQJ11" s="145"/>
      <c r="RQK11" s="145"/>
      <c r="RQL11" s="145"/>
      <c r="RQM11" s="145"/>
      <c r="RQN11" s="145"/>
      <c r="RQO11" s="145"/>
      <c r="RQP11" s="145"/>
      <c r="RQQ11" s="145"/>
      <c r="RQR11" s="145"/>
      <c r="RQS11" s="145"/>
      <c r="RQT11" s="145"/>
      <c r="RQU11" s="145"/>
      <c r="RQV11" s="145"/>
      <c r="RQW11" s="145"/>
      <c r="RQX11" s="145"/>
      <c r="RQY11" s="145"/>
      <c r="RQZ11" s="145"/>
      <c r="RRA11" s="145"/>
      <c r="RRB11" s="145"/>
      <c r="RRC11" s="145"/>
      <c r="RRD11" s="145"/>
      <c r="RRE11" s="145"/>
      <c r="RRF11" s="145"/>
      <c r="RRG11" s="145"/>
      <c r="RRH11" s="145"/>
      <c r="RRI11" s="145"/>
      <c r="RRJ11" s="145"/>
      <c r="RRK11" s="145"/>
      <c r="RRL11" s="145"/>
      <c r="RRM11" s="145"/>
      <c r="RRN11" s="145"/>
      <c r="RRO11" s="145"/>
      <c r="RRP11" s="145"/>
      <c r="RRQ11" s="145"/>
      <c r="RRR11" s="145"/>
      <c r="RRS11" s="145"/>
      <c r="RRT11" s="145"/>
      <c r="RRU11" s="145"/>
      <c r="RRV11" s="145"/>
      <c r="RRW11" s="145"/>
      <c r="RRX11" s="145"/>
      <c r="RRY11" s="145"/>
      <c r="RRZ11" s="145"/>
      <c r="RSA11" s="145"/>
      <c r="RSB11" s="145"/>
      <c r="RSC11" s="145"/>
      <c r="RSD11" s="145"/>
      <c r="RSE11" s="145"/>
      <c r="RSF11" s="145"/>
      <c r="RSG11" s="145"/>
      <c r="RSH11" s="145"/>
      <c r="RSI11" s="145"/>
      <c r="RSJ11" s="145"/>
      <c r="RSK11" s="145"/>
      <c r="RSL11" s="145"/>
      <c r="RSM11" s="145"/>
      <c r="RSN11" s="145"/>
      <c r="RSO11" s="145"/>
      <c r="RSP11" s="145"/>
      <c r="RSQ11" s="145"/>
      <c r="RSR11" s="145"/>
      <c r="RSS11" s="145"/>
      <c r="RST11" s="145"/>
      <c r="RSU11" s="145"/>
      <c r="RSV11" s="145"/>
      <c r="RSW11" s="145"/>
      <c r="RSX11" s="145"/>
      <c r="RSY11" s="145"/>
      <c r="RSZ11" s="145"/>
      <c r="RTA11" s="145"/>
      <c r="RTB11" s="145"/>
      <c r="RTC11" s="145"/>
      <c r="RTD11" s="145"/>
      <c r="RTE11" s="145"/>
      <c r="RTF11" s="145"/>
      <c r="RTG11" s="145"/>
      <c r="RTH11" s="145"/>
      <c r="RTI11" s="145"/>
      <c r="RTJ11" s="145"/>
      <c r="RTK11" s="145"/>
      <c r="RTL11" s="145"/>
      <c r="RTM11" s="145"/>
      <c r="RTN11" s="145"/>
      <c r="RTO11" s="145"/>
      <c r="RTP11" s="145"/>
      <c r="RTQ11" s="145"/>
      <c r="RTR11" s="145"/>
      <c r="RTS11" s="145"/>
      <c r="RTT11" s="145"/>
      <c r="RTU11" s="145"/>
      <c r="RTV11" s="145"/>
      <c r="RTW11" s="145"/>
      <c r="RTX11" s="145"/>
      <c r="RTY11" s="145"/>
      <c r="RTZ11" s="145"/>
      <c r="RUA11" s="145"/>
      <c r="RUB11" s="145"/>
      <c r="RUC11" s="145"/>
      <c r="RUD11" s="145"/>
      <c r="RUE11" s="145"/>
      <c r="RUF11" s="145"/>
      <c r="RUG11" s="145"/>
      <c r="RUH11" s="145"/>
      <c r="RUI11" s="145"/>
      <c r="RUJ11" s="145"/>
      <c r="RUK11" s="145"/>
      <c r="RUL11" s="145"/>
      <c r="RUM11" s="145"/>
      <c r="RUN11" s="145"/>
      <c r="RUO11" s="145"/>
      <c r="RUP11" s="145"/>
      <c r="RUQ11" s="145"/>
      <c r="RUR11" s="145"/>
      <c r="RUS11" s="145"/>
      <c r="RUT11" s="145"/>
      <c r="RUU11" s="145"/>
      <c r="RUV11" s="145"/>
      <c r="RUW11" s="145"/>
      <c r="RUX11" s="145"/>
      <c r="RUY11" s="145"/>
      <c r="RUZ11" s="145"/>
      <c r="RVA11" s="145"/>
      <c r="RVB11" s="145"/>
      <c r="RVC11" s="145"/>
      <c r="RVD11" s="145"/>
      <c r="RVE11" s="145"/>
      <c r="RVF11" s="145"/>
      <c r="RVG11" s="145"/>
      <c r="RVH11" s="145"/>
      <c r="RVI11" s="145"/>
      <c r="RVJ11" s="145"/>
      <c r="RVK11" s="145"/>
      <c r="RVL11" s="145"/>
      <c r="RVM11" s="145"/>
      <c r="RVN11" s="145"/>
      <c r="RVO11" s="145"/>
      <c r="RVP11" s="145"/>
      <c r="RVQ11" s="145"/>
      <c r="RVR11" s="145"/>
      <c r="RVS11" s="145"/>
      <c r="RVT11" s="145"/>
      <c r="RVU11" s="145"/>
      <c r="RVV11" s="145"/>
      <c r="RVW11" s="145"/>
      <c r="RVX11" s="145"/>
      <c r="RVY11" s="145"/>
      <c r="RVZ11" s="145"/>
      <c r="RWA11" s="145"/>
      <c r="RWB11" s="145"/>
      <c r="RWC11" s="145"/>
      <c r="RWD11" s="145"/>
      <c r="RWE11" s="145"/>
      <c r="RWF11" s="145"/>
      <c r="RWG11" s="145"/>
      <c r="RWH11" s="145"/>
      <c r="RWI11" s="145"/>
      <c r="RWJ11" s="145"/>
      <c r="RWK11" s="145"/>
      <c r="RWL11" s="145"/>
      <c r="RWM11" s="145"/>
      <c r="RWN11" s="145"/>
      <c r="RWO11" s="145"/>
      <c r="RWP11" s="145"/>
      <c r="RWQ11" s="145"/>
      <c r="RWR11" s="145"/>
      <c r="RWS11" s="145"/>
      <c r="RWT11" s="145"/>
      <c r="RWU11" s="145"/>
      <c r="RWV11" s="145"/>
      <c r="RWW11" s="145"/>
      <c r="RWX11" s="145"/>
      <c r="RWY11" s="145"/>
      <c r="RWZ11" s="145"/>
      <c r="RXA11" s="145"/>
      <c r="RXB11" s="145"/>
      <c r="RXC11" s="145"/>
      <c r="RXD11" s="145"/>
      <c r="RXE11" s="145"/>
      <c r="RXF11" s="145"/>
      <c r="RXG11" s="145"/>
      <c r="RXH11" s="145"/>
      <c r="RXI11" s="145"/>
      <c r="RXJ11" s="145"/>
      <c r="RXK11" s="145"/>
      <c r="RXL11" s="145"/>
      <c r="RXM11" s="145"/>
      <c r="RXN11" s="145"/>
      <c r="RXO11" s="145"/>
      <c r="RXP11" s="145"/>
      <c r="RXQ11" s="145"/>
      <c r="RXR11" s="145"/>
      <c r="RXS11" s="145"/>
      <c r="RXT11" s="145"/>
      <c r="RXU11" s="145"/>
      <c r="RXV11" s="145"/>
      <c r="RXW11" s="145"/>
      <c r="RXX11" s="145"/>
      <c r="RXY11" s="145"/>
      <c r="RXZ11" s="145"/>
      <c r="RYA11" s="145"/>
      <c r="RYB11" s="145"/>
      <c r="RYC11" s="145"/>
      <c r="RYD11" s="145"/>
      <c r="RYE11" s="145"/>
      <c r="RYF11" s="145"/>
      <c r="RYG11" s="145"/>
      <c r="RYH11" s="145"/>
      <c r="RYI11" s="145"/>
      <c r="RYJ11" s="145"/>
      <c r="RYK11" s="145"/>
      <c r="RYL11" s="145"/>
      <c r="RYM11" s="145"/>
      <c r="RYN11" s="145"/>
      <c r="RYO11" s="145"/>
      <c r="RYP11" s="145"/>
      <c r="RYQ11" s="145"/>
      <c r="RYR11" s="145"/>
      <c r="RYS11" s="145"/>
      <c r="RYT11" s="145"/>
      <c r="RYU11" s="145"/>
      <c r="RYV11" s="145"/>
      <c r="RYW11" s="145"/>
      <c r="RYX11" s="145"/>
      <c r="RYY11" s="145"/>
      <c r="RYZ11" s="145"/>
      <c r="RZA11" s="145"/>
      <c r="RZB11" s="145"/>
      <c r="RZC11" s="145"/>
      <c r="RZD11" s="145"/>
      <c r="RZE11" s="145"/>
      <c r="RZF11" s="145"/>
      <c r="RZG11" s="145"/>
      <c r="RZH11" s="145"/>
      <c r="RZI11" s="145"/>
      <c r="RZJ11" s="145"/>
      <c r="RZK11" s="145"/>
      <c r="RZL11" s="145"/>
      <c r="RZM11" s="145"/>
      <c r="RZN11" s="145"/>
      <c r="RZO11" s="145"/>
      <c r="RZP11" s="145"/>
      <c r="RZQ11" s="145"/>
      <c r="RZR11" s="145"/>
      <c r="RZS11" s="145"/>
      <c r="RZT11" s="145"/>
      <c r="RZU11" s="145"/>
      <c r="RZV11" s="145"/>
      <c r="RZW11" s="145"/>
      <c r="RZX11" s="145"/>
      <c r="RZY11" s="145"/>
      <c r="RZZ11" s="145"/>
      <c r="SAA11" s="145"/>
      <c r="SAB11" s="145"/>
      <c r="SAC11" s="145"/>
      <c r="SAD11" s="145"/>
      <c r="SAE11" s="145"/>
      <c r="SAF11" s="145"/>
      <c r="SAG11" s="145"/>
      <c r="SAH11" s="145"/>
      <c r="SAI11" s="145"/>
      <c r="SAJ11" s="145"/>
      <c r="SAK11" s="145"/>
      <c r="SAL11" s="145"/>
      <c r="SAM11" s="145"/>
      <c r="SAN11" s="145"/>
      <c r="SAO11" s="145"/>
      <c r="SAP11" s="145"/>
      <c r="SAQ11" s="145"/>
      <c r="SAR11" s="145"/>
      <c r="SAS11" s="145"/>
      <c r="SAT11" s="145"/>
      <c r="SAU11" s="145"/>
      <c r="SAV11" s="145"/>
      <c r="SAW11" s="145"/>
      <c r="SAX11" s="145"/>
      <c r="SAY11" s="145"/>
      <c r="SAZ11" s="145"/>
      <c r="SBA11" s="145"/>
      <c r="SBB11" s="145"/>
      <c r="SBC11" s="145"/>
      <c r="SBD11" s="145"/>
      <c r="SBE11" s="145"/>
      <c r="SBF11" s="145"/>
      <c r="SBG11" s="145"/>
      <c r="SBH11" s="145"/>
      <c r="SBI11" s="145"/>
      <c r="SBJ11" s="145"/>
      <c r="SBK11" s="145"/>
      <c r="SBL11" s="145"/>
      <c r="SBM11" s="145"/>
      <c r="SBN11" s="145"/>
      <c r="SBO11" s="145"/>
      <c r="SBP11" s="145"/>
      <c r="SBQ11" s="145"/>
      <c r="SBR11" s="145"/>
      <c r="SBS11" s="145"/>
      <c r="SBT11" s="145"/>
      <c r="SBU11" s="145"/>
      <c r="SBV11" s="145"/>
      <c r="SBW11" s="145"/>
      <c r="SBX11" s="145"/>
      <c r="SBY11" s="145"/>
      <c r="SBZ11" s="145"/>
      <c r="SCA11" s="145"/>
      <c r="SCB11" s="145"/>
      <c r="SCC11" s="145"/>
      <c r="SCD11" s="145"/>
      <c r="SCE11" s="145"/>
      <c r="SCF11" s="145"/>
      <c r="SCG11" s="145"/>
      <c r="SCH11" s="145"/>
      <c r="SCI11" s="145"/>
      <c r="SCJ11" s="145"/>
      <c r="SCK11" s="145"/>
      <c r="SCL11" s="145"/>
      <c r="SCM11" s="145"/>
      <c r="SCN11" s="145"/>
      <c r="SCO11" s="145"/>
      <c r="SCP11" s="145"/>
      <c r="SCQ11" s="145"/>
      <c r="SCR11" s="145"/>
      <c r="SCS11" s="145"/>
      <c r="SCT11" s="145"/>
      <c r="SCU11" s="145"/>
      <c r="SCV11" s="145"/>
      <c r="SCW11" s="145"/>
      <c r="SCX11" s="145"/>
      <c r="SCY11" s="145"/>
      <c r="SCZ11" s="145"/>
      <c r="SDA11" s="145"/>
      <c r="SDB11" s="145"/>
      <c r="SDC11" s="145"/>
      <c r="SDD11" s="145"/>
      <c r="SDE11" s="145"/>
      <c r="SDF11" s="145"/>
      <c r="SDG11" s="145"/>
      <c r="SDH11" s="145"/>
      <c r="SDI11" s="145"/>
      <c r="SDJ11" s="145"/>
      <c r="SDK11" s="145"/>
      <c r="SDL11" s="145"/>
      <c r="SDM11" s="145"/>
      <c r="SDN11" s="145"/>
      <c r="SDO11" s="145"/>
      <c r="SDP11" s="145"/>
      <c r="SDQ11" s="145"/>
      <c r="SDR11" s="145"/>
      <c r="SDS11" s="145"/>
      <c r="SDT11" s="145"/>
      <c r="SDU11" s="145"/>
      <c r="SDV11" s="145"/>
      <c r="SDW11" s="145"/>
      <c r="SDX11" s="145"/>
      <c r="SDY11" s="145"/>
      <c r="SDZ11" s="145"/>
      <c r="SEA11" s="145"/>
      <c r="SEB11" s="145"/>
      <c r="SEC11" s="145"/>
      <c r="SED11" s="145"/>
      <c r="SEE11" s="145"/>
      <c r="SEF11" s="145"/>
      <c r="SEG11" s="145"/>
      <c r="SEH11" s="145"/>
      <c r="SEI11" s="145"/>
      <c r="SEJ11" s="145"/>
      <c r="SEK11" s="145"/>
      <c r="SEL11" s="145"/>
      <c r="SEM11" s="145"/>
      <c r="SEN11" s="145"/>
      <c r="SEO11" s="145"/>
      <c r="SEP11" s="145"/>
      <c r="SEQ11" s="145"/>
      <c r="SER11" s="145"/>
      <c r="SES11" s="145"/>
      <c r="SET11" s="145"/>
      <c r="SEU11" s="145"/>
      <c r="SEV11" s="145"/>
      <c r="SEW11" s="145"/>
      <c r="SEX11" s="145"/>
      <c r="SEY11" s="145"/>
      <c r="SEZ11" s="145"/>
      <c r="SFA11" s="145"/>
      <c r="SFB11" s="145"/>
      <c r="SFC11" s="145"/>
      <c r="SFD11" s="145"/>
      <c r="SFE11" s="145"/>
      <c r="SFF11" s="145"/>
      <c r="SFG11" s="145"/>
      <c r="SFH11" s="145"/>
      <c r="SFI11" s="145"/>
      <c r="SFJ11" s="145"/>
      <c r="SFK11" s="145"/>
      <c r="SFL11" s="145"/>
      <c r="SFM11" s="145"/>
      <c r="SFN11" s="145"/>
      <c r="SFO11" s="145"/>
      <c r="SFP11" s="145"/>
      <c r="SFQ11" s="145"/>
      <c r="SFR11" s="145"/>
      <c r="SFS11" s="145"/>
      <c r="SFT11" s="145"/>
      <c r="SFU11" s="145"/>
      <c r="SFV11" s="145"/>
      <c r="SFW11" s="145"/>
      <c r="SFX11" s="145"/>
      <c r="SFY11" s="145"/>
      <c r="SFZ11" s="145"/>
      <c r="SGA11" s="145"/>
      <c r="SGB11" s="145"/>
      <c r="SGC11" s="145"/>
      <c r="SGD11" s="145"/>
      <c r="SGE11" s="145"/>
      <c r="SGF11" s="145"/>
      <c r="SGG11" s="145"/>
      <c r="SGH11" s="145"/>
      <c r="SGI11" s="145"/>
      <c r="SGJ11" s="145"/>
      <c r="SGK11" s="145"/>
      <c r="SGL11" s="145"/>
      <c r="SGM11" s="145"/>
      <c r="SGN11" s="145"/>
      <c r="SGO11" s="145"/>
      <c r="SGP11" s="145"/>
      <c r="SGQ11" s="145"/>
      <c r="SGR11" s="145"/>
      <c r="SGS11" s="145"/>
      <c r="SGT11" s="145"/>
      <c r="SGU11" s="145"/>
      <c r="SGV11" s="145"/>
      <c r="SGW11" s="145"/>
      <c r="SGX11" s="145"/>
      <c r="SGY11" s="145"/>
      <c r="SGZ11" s="145"/>
      <c r="SHA11" s="145"/>
      <c r="SHB11" s="145"/>
      <c r="SHC11" s="145"/>
      <c r="SHD11" s="145"/>
      <c r="SHE11" s="145"/>
      <c r="SHF11" s="145"/>
      <c r="SHG11" s="145"/>
      <c r="SHH11" s="145"/>
      <c r="SHI11" s="145"/>
      <c r="SHJ11" s="145"/>
      <c r="SHK11" s="145"/>
      <c r="SHL11" s="145"/>
      <c r="SHM11" s="145"/>
      <c r="SHN11" s="145"/>
      <c r="SHO11" s="145"/>
      <c r="SHP11" s="145"/>
      <c r="SHQ11" s="145"/>
      <c r="SHR11" s="145"/>
      <c r="SHS11" s="145"/>
      <c r="SHT11" s="145"/>
      <c r="SHU11" s="145"/>
      <c r="SHV11" s="145"/>
      <c r="SHW11" s="145"/>
      <c r="SHX11" s="145"/>
      <c r="SHY11" s="145"/>
      <c r="SHZ11" s="145"/>
      <c r="SIA11" s="145"/>
      <c r="SIB11" s="145"/>
      <c r="SIC11" s="145"/>
      <c r="SID11" s="145"/>
      <c r="SIE11" s="145"/>
      <c r="SIF11" s="145"/>
      <c r="SIG11" s="145"/>
      <c r="SIH11" s="145"/>
      <c r="SII11" s="145"/>
      <c r="SIJ11" s="145"/>
      <c r="SIK11" s="145"/>
      <c r="SIL11" s="145"/>
      <c r="SIM11" s="145"/>
      <c r="SIN11" s="145"/>
      <c r="SIO11" s="145"/>
      <c r="SIP11" s="145"/>
      <c r="SIQ11" s="145"/>
      <c r="SIR11" s="145"/>
      <c r="SIS11" s="145"/>
      <c r="SIT11" s="145"/>
      <c r="SIU11" s="145"/>
      <c r="SIV11" s="145"/>
      <c r="SIW11" s="145"/>
      <c r="SIX11" s="145"/>
      <c r="SIY11" s="145"/>
      <c r="SIZ11" s="145"/>
      <c r="SJA11" s="145"/>
      <c r="SJB11" s="145"/>
      <c r="SJC11" s="145"/>
      <c r="SJD11" s="145"/>
      <c r="SJE11" s="145"/>
      <c r="SJF11" s="145"/>
      <c r="SJG11" s="145"/>
      <c r="SJH11" s="145"/>
      <c r="SJI11" s="145"/>
      <c r="SJJ11" s="145"/>
      <c r="SJK11" s="145"/>
      <c r="SJL11" s="145"/>
      <c r="SJM11" s="145"/>
      <c r="SJN11" s="145"/>
      <c r="SJO11" s="145"/>
      <c r="SJP11" s="145"/>
      <c r="SJQ11" s="145"/>
      <c r="SJR11" s="145"/>
      <c r="SJS11" s="145"/>
      <c r="SJT11" s="145"/>
      <c r="SJU11" s="145"/>
      <c r="SJV11" s="145"/>
      <c r="SJW11" s="145"/>
      <c r="SJX11" s="145"/>
      <c r="SJY11" s="145"/>
      <c r="SJZ11" s="145"/>
      <c r="SKA11" s="145"/>
      <c r="SKB11" s="145"/>
      <c r="SKC11" s="145"/>
      <c r="SKD11" s="145"/>
      <c r="SKE11" s="145"/>
      <c r="SKF11" s="145"/>
      <c r="SKG11" s="145"/>
      <c r="SKH11" s="145"/>
      <c r="SKI11" s="145"/>
      <c r="SKJ11" s="145"/>
      <c r="SKK11" s="145"/>
      <c r="SKL11" s="145"/>
      <c r="SKM11" s="145"/>
      <c r="SKN11" s="145"/>
      <c r="SKO11" s="145"/>
      <c r="SKP11" s="145"/>
      <c r="SKQ11" s="145"/>
      <c r="SKR11" s="145"/>
      <c r="SKS11" s="145"/>
      <c r="SKT11" s="145"/>
      <c r="SKU11" s="145"/>
      <c r="SKV11" s="145"/>
      <c r="SKW11" s="145"/>
      <c r="SKX11" s="145"/>
      <c r="SKY11" s="145"/>
      <c r="SKZ11" s="145"/>
      <c r="SLA11" s="145"/>
      <c r="SLB11" s="145"/>
      <c r="SLC11" s="145"/>
      <c r="SLD11" s="145"/>
      <c r="SLE11" s="145"/>
      <c r="SLF11" s="145"/>
      <c r="SLG11" s="145"/>
      <c r="SLH11" s="145"/>
      <c r="SLI11" s="145"/>
      <c r="SLJ11" s="145"/>
      <c r="SLK11" s="145"/>
      <c r="SLL11" s="145"/>
      <c r="SLM11" s="145"/>
      <c r="SLN11" s="145"/>
      <c r="SLO11" s="145"/>
      <c r="SLP11" s="145"/>
      <c r="SLQ11" s="145"/>
      <c r="SLR11" s="145"/>
      <c r="SLS11" s="145"/>
      <c r="SLT11" s="145"/>
      <c r="SLU11" s="145"/>
      <c r="SLV11" s="145"/>
      <c r="SLW11" s="145"/>
      <c r="SLX11" s="145"/>
      <c r="SLY11" s="145"/>
      <c r="SLZ11" s="145"/>
      <c r="SMA11" s="145"/>
      <c r="SMB11" s="145"/>
      <c r="SMC11" s="145"/>
      <c r="SMD11" s="145"/>
      <c r="SME11" s="145"/>
      <c r="SMF11" s="145"/>
      <c r="SMG11" s="145"/>
      <c r="SMH11" s="145"/>
      <c r="SMI11" s="145"/>
      <c r="SMJ11" s="145"/>
      <c r="SMK11" s="145"/>
      <c r="SML11" s="145"/>
      <c r="SMM11" s="145"/>
      <c r="SMN11" s="145"/>
      <c r="SMO11" s="145"/>
      <c r="SMP11" s="145"/>
      <c r="SMQ11" s="145"/>
      <c r="SMR11" s="145"/>
      <c r="SMS11" s="145"/>
      <c r="SMT11" s="145"/>
      <c r="SMU11" s="145"/>
      <c r="SMV11" s="145"/>
      <c r="SMW11" s="145"/>
      <c r="SMX11" s="145"/>
      <c r="SMY11" s="145"/>
      <c r="SMZ11" s="145"/>
      <c r="SNA11" s="145"/>
      <c r="SNB11" s="145"/>
      <c r="SNC11" s="145"/>
      <c r="SND11" s="145"/>
      <c r="SNE11" s="145"/>
      <c r="SNF11" s="145"/>
      <c r="SNG11" s="145"/>
      <c r="SNH11" s="145"/>
      <c r="SNI11" s="145"/>
      <c r="SNJ11" s="145"/>
      <c r="SNK11" s="145"/>
      <c r="SNL11" s="145"/>
      <c r="SNM11" s="145"/>
      <c r="SNN11" s="145"/>
      <c r="SNO11" s="145"/>
      <c r="SNP11" s="145"/>
      <c r="SNQ11" s="145"/>
      <c r="SNR11" s="145"/>
      <c r="SNS11" s="145"/>
      <c r="SNT11" s="145"/>
      <c r="SNU11" s="145"/>
      <c r="SNV11" s="145"/>
      <c r="SNW11" s="145"/>
      <c r="SNX11" s="145"/>
      <c r="SNY11" s="145"/>
      <c r="SNZ11" s="145"/>
      <c r="SOA11" s="145"/>
      <c r="SOB11" s="145"/>
      <c r="SOC11" s="145"/>
      <c r="SOD11" s="145"/>
      <c r="SOE11" s="145"/>
      <c r="SOF11" s="145"/>
      <c r="SOG11" s="145"/>
      <c r="SOH11" s="145"/>
      <c r="SOI11" s="145"/>
      <c r="SOJ11" s="145"/>
      <c r="SOK11" s="145"/>
      <c r="SOL11" s="145"/>
      <c r="SOM11" s="145"/>
      <c r="SON11" s="145"/>
      <c r="SOO11" s="145"/>
      <c r="SOP11" s="145"/>
      <c r="SOQ11" s="145"/>
      <c r="SOR11" s="145"/>
      <c r="SOS11" s="145"/>
      <c r="SOT11" s="145"/>
      <c r="SOU11" s="145"/>
      <c r="SOV11" s="145"/>
      <c r="SOW11" s="145"/>
      <c r="SOX11" s="145"/>
      <c r="SOY11" s="145"/>
      <c r="SOZ11" s="145"/>
      <c r="SPA11" s="145"/>
      <c r="SPB11" s="145"/>
      <c r="SPC11" s="145"/>
      <c r="SPD11" s="145"/>
      <c r="SPE11" s="145"/>
      <c r="SPF11" s="145"/>
      <c r="SPG11" s="145"/>
      <c r="SPH11" s="145"/>
      <c r="SPI11" s="145"/>
      <c r="SPJ11" s="145"/>
      <c r="SPK11" s="145"/>
      <c r="SPL11" s="145"/>
      <c r="SPM11" s="145"/>
      <c r="SPN11" s="145"/>
      <c r="SPO11" s="145"/>
      <c r="SPP11" s="145"/>
      <c r="SPQ11" s="145"/>
      <c r="SPR11" s="145"/>
      <c r="SPS11" s="145"/>
      <c r="SPT11" s="145"/>
      <c r="SPU11" s="145"/>
      <c r="SPV11" s="145"/>
      <c r="SPW11" s="145"/>
      <c r="SPX11" s="145"/>
      <c r="SPY11" s="145"/>
      <c r="SPZ11" s="145"/>
      <c r="SQA11" s="145"/>
      <c r="SQB11" s="145"/>
      <c r="SQC11" s="145"/>
      <c r="SQD11" s="145"/>
      <c r="SQE11" s="145"/>
      <c r="SQF11" s="145"/>
      <c r="SQG11" s="145"/>
      <c r="SQH11" s="145"/>
      <c r="SQI11" s="145"/>
      <c r="SQJ11" s="145"/>
      <c r="SQK11" s="145"/>
      <c r="SQL11" s="145"/>
      <c r="SQM11" s="145"/>
      <c r="SQN11" s="145"/>
      <c r="SQO11" s="145"/>
      <c r="SQP11" s="145"/>
      <c r="SQQ11" s="145"/>
      <c r="SQR11" s="145"/>
      <c r="SQS11" s="145"/>
      <c r="SQT11" s="145"/>
      <c r="SQU11" s="145"/>
      <c r="SQV11" s="145"/>
      <c r="SQW11" s="145"/>
      <c r="SQX11" s="145"/>
      <c r="SQY11" s="145"/>
      <c r="SQZ11" s="145"/>
      <c r="SRA11" s="145"/>
      <c r="SRB11" s="145"/>
      <c r="SRC11" s="145"/>
      <c r="SRD11" s="145"/>
      <c r="SRE11" s="145"/>
      <c r="SRF11" s="145"/>
      <c r="SRG11" s="145"/>
      <c r="SRH11" s="145"/>
      <c r="SRI11" s="145"/>
      <c r="SRJ11" s="145"/>
      <c r="SRK11" s="145"/>
      <c r="SRL11" s="145"/>
      <c r="SRM11" s="145"/>
      <c r="SRN11" s="145"/>
      <c r="SRO11" s="145"/>
      <c r="SRP11" s="145"/>
      <c r="SRQ11" s="145"/>
      <c r="SRR11" s="145"/>
      <c r="SRS11" s="145"/>
      <c r="SRT11" s="145"/>
      <c r="SRU11" s="145"/>
      <c r="SRV11" s="145"/>
      <c r="SRW11" s="145"/>
      <c r="SRX11" s="145"/>
      <c r="SRY11" s="145"/>
      <c r="SRZ11" s="145"/>
      <c r="SSA11" s="145"/>
      <c r="SSB11" s="145"/>
      <c r="SSC11" s="145"/>
      <c r="SSD11" s="145"/>
      <c r="SSE11" s="145"/>
      <c r="SSF11" s="145"/>
      <c r="SSG11" s="145"/>
      <c r="SSH11" s="145"/>
      <c r="SSI11" s="145"/>
      <c r="SSJ11" s="145"/>
      <c r="SSK11" s="145"/>
      <c r="SSL11" s="145"/>
      <c r="SSM11" s="145"/>
      <c r="SSN11" s="145"/>
      <c r="SSO11" s="145"/>
      <c r="SSP11" s="145"/>
      <c r="SSQ11" s="145"/>
      <c r="SSR11" s="145"/>
      <c r="SSS11" s="145"/>
      <c r="SST11" s="145"/>
      <c r="SSU11" s="145"/>
      <c r="SSV11" s="145"/>
      <c r="SSW11" s="145"/>
      <c r="SSX11" s="145"/>
      <c r="SSY11" s="145"/>
      <c r="SSZ11" s="145"/>
      <c r="STA11" s="145"/>
      <c r="STB11" s="145"/>
      <c r="STC11" s="145"/>
      <c r="STD11" s="145"/>
      <c r="STE11" s="145"/>
      <c r="STF11" s="145"/>
      <c r="STG11" s="145"/>
      <c r="STH11" s="145"/>
      <c r="STI11" s="145"/>
      <c r="STJ11" s="145"/>
      <c r="STK11" s="145"/>
      <c r="STL11" s="145"/>
      <c r="STM11" s="145"/>
      <c r="STN11" s="145"/>
      <c r="STO11" s="145"/>
      <c r="STP11" s="145"/>
      <c r="STQ11" s="145"/>
      <c r="STR11" s="145"/>
      <c r="STS11" s="145"/>
      <c r="STT11" s="145"/>
      <c r="STU11" s="145"/>
      <c r="STV11" s="145"/>
      <c r="STW11" s="145"/>
      <c r="STX11" s="145"/>
      <c r="STY11" s="145"/>
      <c r="STZ11" s="145"/>
      <c r="SUA11" s="145"/>
      <c r="SUB11" s="145"/>
      <c r="SUC11" s="145"/>
      <c r="SUD11" s="145"/>
      <c r="SUE11" s="145"/>
      <c r="SUF11" s="145"/>
      <c r="SUG11" s="145"/>
      <c r="SUH11" s="145"/>
      <c r="SUI11" s="145"/>
      <c r="SUJ11" s="145"/>
      <c r="SUK11" s="145"/>
      <c r="SUL11" s="145"/>
      <c r="SUM11" s="145"/>
      <c r="SUN11" s="145"/>
      <c r="SUO11" s="145"/>
      <c r="SUP11" s="145"/>
      <c r="SUQ11" s="145"/>
      <c r="SUR11" s="145"/>
      <c r="SUS11" s="145"/>
      <c r="SUT11" s="145"/>
      <c r="SUU11" s="145"/>
      <c r="SUV11" s="145"/>
      <c r="SUW11" s="145"/>
      <c r="SUX11" s="145"/>
      <c r="SUY11" s="145"/>
      <c r="SUZ11" s="145"/>
      <c r="SVA11" s="145"/>
      <c r="SVB11" s="145"/>
      <c r="SVC11" s="145"/>
      <c r="SVD11" s="145"/>
      <c r="SVE11" s="145"/>
      <c r="SVF11" s="145"/>
      <c r="SVG11" s="145"/>
      <c r="SVH11" s="145"/>
      <c r="SVI11" s="145"/>
      <c r="SVJ11" s="145"/>
      <c r="SVK11" s="145"/>
      <c r="SVL11" s="145"/>
      <c r="SVM11" s="145"/>
      <c r="SVN11" s="145"/>
      <c r="SVO11" s="145"/>
      <c r="SVP11" s="145"/>
      <c r="SVQ11" s="145"/>
      <c r="SVR11" s="145"/>
      <c r="SVS11" s="145"/>
      <c r="SVT11" s="145"/>
      <c r="SVU11" s="145"/>
      <c r="SVV11" s="145"/>
      <c r="SVW11" s="145"/>
      <c r="SVX11" s="145"/>
      <c r="SVY11" s="145"/>
      <c r="SVZ11" s="145"/>
      <c r="SWA11" s="145"/>
      <c r="SWB11" s="145"/>
      <c r="SWC11" s="145"/>
      <c r="SWD11" s="145"/>
      <c r="SWE11" s="145"/>
      <c r="SWF11" s="145"/>
      <c r="SWG11" s="145"/>
      <c r="SWH11" s="145"/>
      <c r="SWI11" s="145"/>
      <c r="SWJ11" s="145"/>
      <c r="SWK11" s="145"/>
      <c r="SWL11" s="145"/>
      <c r="SWM11" s="145"/>
      <c r="SWN11" s="145"/>
      <c r="SWO11" s="145"/>
      <c r="SWP11" s="145"/>
      <c r="SWQ11" s="145"/>
      <c r="SWR11" s="145"/>
      <c r="SWS11" s="145"/>
      <c r="SWT11" s="145"/>
      <c r="SWU11" s="145"/>
      <c r="SWV11" s="145"/>
      <c r="SWW11" s="145"/>
      <c r="SWX11" s="145"/>
      <c r="SWY11" s="145"/>
      <c r="SWZ11" s="145"/>
      <c r="SXA11" s="145"/>
      <c r="SXB11" s="145"/>
      <c r="SXC11" s="145"/>
      <c r="SXD11" s="145"/>
      <c r="SXE11" s="145"/>
      <c r="SXF11" s="145"/>
      <c r="SXG11" s="145"/>
      <c r="SXH11" s="145"/>
      <c r="SXI11" s="145"/>
      <c r="SXJ11" s="145"/>
      <c r="SXK11" s="145"/>
      <c r="SXL11" s="145"/>
      <c r="SXM11" s="145"/>
      <c r="SXN11" s="145"/>
      <c r="SXO11" s="145"/>
      <c r="SXP11" s="145"/>
      <c r="SXQ11" s="145"/>
      <c r="SXR11" s="145"/>
      <c r="SXS11" s="145"/>
      <c r="SXT11" s="145"/>
      <c r="SXU11" s="145"/>
      <c r="SXV11" s="145"/>
      <c r="SXW11" s="145"/>
      <c r="SXX11" s="145"/>
      <c r="SXY11" s="145"/>
      <c r="SXZ11" s="145"/>
      <c r="SYA11" s="145"/>
      <c r="SYB11" s="145"/>
      <c r="SYC11" s="145"/>
      <c r="SYD11" s="145"/>
      <c r="SYE11" s="145"/>
      <c r="SYF11" s="145"/>
      <c r="SYG11" s="145"/>
      <c r="SYH11" s="145"/>
      <c r="SYI11" s="145"/>
      <c r="SYJ11" s="145"/>
      <c r="SYK11" s="145"/>
      <c r="SYL11" s="145"/>
      <c r="SYM11" s="145"/>
      <c r="SYN11" s="145"/>
      <c r="SYO11" s="145"/>
      <c r="SYP11" s="145"/>
      <c r="SYQ11" s="145"/>
      <c r="SYR11" s="145"/>
      <c r="SYS11" s="145"/>
      <c r="SYT11" s="145"/>
      <c r="SYU11" s="145"/>
      <c r="SYV11" s="145"/>
      <c r="SYW11" s="145"/>
      <c r="SYX11" s="145"/>
      <c r="SYY11" s="145"/>
      <c r="SYZ11" s="145"/>
      <c r="SZA11" s="145"/>
      <c r="SZB11" s="145"/>
      <c r="SZC11" s="145"/>
      <c r="SZD11" s="145"/>
      <c r="SZE11" s="145"/>
      <c r="SZF11" s="145"/>
      <c r="SZG11" s="145"/>
      <c r="SZH11" s="145"/>
      <c r="SZI11" s="145"/>
      <c r="SZJ11" s="145"/>
      <c r="SZK11" s="145"/>
      <c r="SZL11" s="145"/>
      <c r="SZM11" s="145"/>
      <c r="SZN11" s="145"/>
      <c r="SZO11" s="145"/>
      <c r="SZP11" s="145"/>
      <c r="SZQ11" s="145"/>
      <c r="SZR11" s="145"/>
      <c r="SZS11" s="145"/>
      <c r="SZT11" s="145"/>
      <c r="SZU11" s="145"/>
      <c r="SZV11" s="145"/>
      <c r="SZW11" s="145"/>
      <c r="SZX11" s="145"/>
      <c r="SZY11" s="145"/>
      <c r="SZZ11" s="145"/>
      <c r="TAA11" s="145"/>
      <c r="TAB11" s="145"/>
      <c r="TAC11" s="145"/>
      <c r="TAD11" s="145"/>
      <c r="TAE11" s="145"/>
      <c r="TAF11" s="145"/>
      <c r="TAG11" s="145"/>
      <c r="TAH11" s="145"/>
      <c r="TAI11" s="145"/>
      <c r="TAJ11" s="145"/>
      <c r="TAK11" s="145"/>
      <c r="TAL11" s="145"/>
      <c r="TAM11" s="145"/>
      <c r="TAN11" s="145"/>
      <c r="TAO11" s="145"/>
      <c r="TAP11" s="145"/>
      <c r="TAQ11" s="145"/>
      <c r="TAR11" s="145"/>
      <c r="TAS11" s="145"/>
      <c r="TAT11" s="145"/>
      <c r="TAU11" s="145"/>
      <c r="TAV11" s="145"/>
      <c r="TAW11" s="145"/>
      <c r="TAX11" s="145"/>
      <c r="TAY11" s="145"/>
      <c r="TAZ11" s="145"/>
      <c r="TBA11" s="145"/>
      <c r="TBB11" s="145"/>
      <c r="TBC11" s="145"/>
      <c r="TBD11" s="145"/>
      <c r="TBE11" s="145"/>
      <c r="TBF11" s="145"/>
      <c r="TBG11" s="145"/>
      <c r="TBH11" s="145"/>
      <c r="TBI11" s="145"/>
      <c r="TBJ11" s="145"/>
      <c r="TBK11" s="145"/>
      <c r="TBL11" s="145"/>
      <c r="TBM11" s="145"/>
      <c r="TBN11" s="145"/>
      <c r="TBO11" s="145"/>
      <c r="TBP11" s="145"/>
      <c r="TBQ11" s="145"/>
      <c r="TBR11" s="145"/>
      <c r="TBS11" s="145"/>
      <c r="TBT11" s="145"/>
      <c r="TBU11" s="145"/>
      <c r="TBV11" s="145"/>
      <c r="TBW11" s="145"/>
      <c r="TBX11" s="145"/>
      <c r="TBY11" s="145"/>
      <c r="TBZ11" s="145"/>
      <c r="TCA11" s="145"/>
      <c r="TCB11" s="145"/>
      <c r="TCC11" s="145"/>
      <c r="TCD11" s="145"/>
      <c r="TCE11" s="145"/>
      <c r="TCF11" s="145"/>
      <c r="TCG11" s="145"/>
      <c r="TCH11" s="145"/>
      <c r="TCI11" s="145"/>
      <c r="TCJ11" s="145"/>
      <c r="TCK11" s="145"/>
      <c r="TCL11" s="145"/>
      <c r="TCM11" s="145"/>
      <c r="TCN11" s="145"/>
      <c r="TCO11" s="145"/>
      <c r="TCP11" s="145"/>
      <c r="TCQ11" s="145"/>
      <c r="TCR11" s="145"/>
      <c r="TCS11" s="145"/>
      <c r="TCT11" s="145"/>
      <c r="TCU11" s="145"/>
      <c r="TCV11" s="145"/>
      <c r="TCW11" s="145"/>
      <c r="TCX11" s="145"/>
      <c r="TCY11" s="145"/>
      <c r="TCZ11" s="145"/>
      <c r="TDA11" s="145"/>
      <c r="TDB11" s="145"/>
      <c r="TDC11" s="145"/>
      <c r="TDD11" s="145"/>
      <c r="TDE11" s="145"/>
      <c r="TDF11" s="145"/>
      <c r="TDG11" s="145"/>
      <c r="TDH11" s="145"/>
      <c r="TDI11" s="145"/>
      <c r="TDJ11" s="145"/>
      <c r="TDK11" s="145"/>
      <c r="TDL11" s="145"/>
      <c r="TDM11" s="145"/>
      <c r="TDN11" s="145"/>
      <c r="TDO11" s="145"/>
      <c r="TDP11" s="145"/>
      <c r="TDQ11" s="145"/>
      <c r="TDR11" s="145"/>
      <c r="TDS11" s="145"/>
      <c r="TDT11" s="145"/>
      <c r="TDU11" s="145"/>
      <c r="TDV11" s="145"/>
      <c r="TDW11" s="145"/>
      <c r="TDX11" s="145"/>
      <c r="TDY11" s="145"/>
      <c r="TDZ11" s="145"/>
      <c r="TEA11" s="145"/>
      <c r="TEB11" s="145"/>
      <c r="TEC11" s="145"/>
      <c r="TED11" s="145"/>
      <c r="TEE11" s="145"/>
      <c r="TEF11" s="145"/>
      <c r="TEG11" s="145"/>
      <c r="TEH11" s="145"/>
      <c r="TEI11" s="145"/>
      <c r="TEJ11" s="145"/>
      <c r="TEK11" s="145"/>
      <c r="TEL11" s="145"/>
      <c r="TEM11" s="145"/>
      <c r="TEN11" s="145"/>
      <c r="TEO11" s="145"/>
      <c r="TEP11" s="145"/>
      <c r="TEQ11" s="145"/>
      <c r="TER11" s="145"/>
      <c r="TES11" s="145"/>
      <c r="TET11" s="145"/>
      <c r="TEU11" s="145"/>
      <c r="TEV11" s="145"/>
      <c r="TEW11" s="145"/>
      <c r="TEX11" s="145"/>
      <c r="TEY11" s="145"/>
      <c r="TEZ11" s="145"/>
      <c r="TFA11" s="145"/>
      <c r="TFB11" s="145"/>
      <c r="TFC11" s="145"/>
      <c r="TFD11" s="145"/>
      <c r="TFE11" s="145"/>
      <c r="TFF11" s="145"/>
      <c r="TFG11" s="145"/>
      <c r="TFH11" s="145"/>
      <c r="TFI11" s="145"/>
      <c r="TFJ11" s="145"/>
      <c r="TFK11" s="145"/>
      <c r="TFL11" s="145"/>
      <c r="TFM11" s="145"/>
      <c r="TFN11" s="145"/>
      <c r="TFO11" s="145"/>
      <c r="TFP11" s="145"/>
      <c r="TFQ11" s="145"/>
      <c r="TFR11" s="145"/>
      <c r="TFS11" s="145"/>
      <c r="TFT11" s="145"/>
      <c r="TFU11" s="145"/>
      <c r="TFV11" s="145"/>
      <c r="TFW11" s="145"/>
      <c r="TFX11" s="145"/>
      <c r="TFY11" s="145"/>
      <c r="TFZ11" s="145"/>
      <c r="TGA11" s="145"/>
      <c r="TGB11" s="145"/>
      <c r="TGC11" s="145"/>
      <c r="TGD11" s="145"/>
      <c r="TGE11" s="145"/>
      <c r="TGF11" s="145"/>
      <c r="TGG11" s="145"/>
      <c r="TGH11" s="145"/>
      <c r="TGI11" s="145"/>
      <c r="TGJ11" s="145"/>
      <c r="TGK11" s="145"/>
      <c r="TGL11" s="145"/>
      <c r="TGM11" s="145"/>
      <c r="TGN11" s="145"/>
      <c r="TGO11" s="145"/>
      <c r="TGP11" s="145"/>
      <c r="TGQ11" s="145"/>
      <c r="TGR11" s="145"/>
      <c r="TGS11" s="145"/>
      <c r="TGT11" s="145"/>
      <c r="TGU11" s="145"/>
      <c r="TGV11" s="145"/>
      <c r="TGW11" s="145"/>
      <c r="TGX11" s="145"/>
      <c r="TGY11" s="145"/>
      <c r="TGZ11" s="145"/>
      <c r="THA11" s="145"/>
      <c r="THB11" s="145"/>
      <c r="THC11" s="145"/>
      <c r="THD11" s="145"/>
      <c r="THE11" s="145"/>
      <c r="THF11" s="145"/>
      <c r="THG11" s="145"/>
      <c r="THH11" s="145"/>
      <c r="THI11" s="145"/>
      <c r="THJ11" s="145"/>
      <c r="THK11" s="145"/>
      <c r="THL11" s="145"/>
      <c r="THM11" s="145"/>
      <c r="THN11" s="145"/>
      <c r="THO11" s="145"/>
      <c r="THP11" s="145"/>
      <c r="THQ11" s="145"/>
      <c r="THR11" s="145"/>
      <c r="THS11" s="145"/>
      <c r="THT11" s="145"/>
      <c r="THU11" s="145"/>
      <c r="THV11" s="145"/>
      <c r="THW11" s="145"/>
      <c r="THX11" s="145"/>
      <c r="THY11" s="145"/>
      <c r="THZ11" s="145"/>
      <c r="TIA11" s="145"/>
      <c r="TIB11" s="145"/>
      <c r="TIC11" s="145"/>
      <c r="TID11" s="145"/>
      <c r="TIE11" s="145"/>
      <c r="TIF11" s="145"/>
      <c r="TIG11" s="145"/>
      <c r="TIH11" s="145"/>
      <c r="TII11" s="145"/>
      <c r="TIJ11" s="145"/>
      <c r="TIK11" s="145"/>
      <c r="TIL11" s="145"/>
      <c r="TIM11" s="145"/>
      <c r="TIN11" s="145"/>
      <c r="TIO11" s="145"/>
      <c r="TIP11" s="145"/>
      <c r="TIQ11" s="145"/>
      <c r="TIR11" s="145"/>
      <c r="TIS11" s="145"/>
      <c r="TIT11" s="145"/>
      <c r="TIU11" s="145"/>
      <c r="TIV11" s="145"/>
      <c r="TIW11" s="145"/>
      <c r="TIX11" s="145"/>
      <c r="TIY11" s="145"/>
      <c r="TIZ11" s="145"/>
      <c r="TJA11" s="145"/>
      <c r="TJB11" s="145"/>
      <c r="TJC11" s="145"/>
      <c r="TJD11" s="145"/>
      <c r="TJE11" s="145"/>
      <c r="TJF11" s="145"/>
      <c r="TJG11" s="145"/>
      <c r="TJH11" s="145"/>
      <c r="TJI11" s="145"/>
      <c r="TJJ11" s="145"/>
      <c r="TJK11" s="145"/>
      <c r="TJL11" s="145"/>
      <c r="TJM11" s="145"/>
      <c r="TJN11" s="145"/>
      <c r="TJO11" s="145"/>
      <c r="TJP11" s="145"/>
      <c r="TJQ11" s="145"/>
      <c r="TJR11" s="145"/>
      <c r="TJS11" s="145"/>
      <c r="TJT11" s="145"/>
      <c r="TJU11" s="145"/>
      <c r="TJV11" s="145"/>
      <c r="TJW11" s="145"/>
      <c r="TJX11" s="145"/>
      <c r="TJY11" s="145"/>
      <c r="TJZ11" s="145"/>
      <c r="TKA11" s="145"/>
      <c r="TKB11" s="145"/>
      <c r="TKC11" s="145"/>
      <c r="TKD11" s="145"/>
      <c r="TKE11" s="145"/>
      <c r="TKF11" s="145"/>
      <c r="TKG11" s="145"/>
      <c r="TKH11" s="145"/>
      <c r="TKI11" s="145"/>
      <c r="TKJ11" s="145"/>
      <c r="TKK11" s="145"/>
      <c r="TKL11" s="145"/>
      <c r="TKM11" s="145"/>
      <c r="TKN11" s="145"/>
      <c r="TKO11" s="145"/>
      <c r="TKP11" s="145"/>
      <c r="TKQ11" s="145"/>
      <c r="TKR11" s="145"/>
      <c r="TKS11" s="145"/>
      <c r="TKT11" s="145"/>
      <c r="TKU11" s="145"/>
      <c r="TKV11" s="145"/>
      <c r="TKW11" s="145"/>
      <c r="TKX11" s="145"/>
      <c r="TKY11" s="145"/>
      <c r="TKZ11" s="145"/>
      <c r="TLA11" s="145"/>
      <c r="TLB11" s="145"/>
      <c r="TLC11" s="145"/>
      <c r="TLD11" s="145"/>
      <c r="TLE11" s="145"/>
      <c r="TLF11" s="145"/>
      <c r="TLG11" s="145"/>
      <c r="TLH11" s="145"/>
      <c r="TLI11" s="145"/>
      <c r="TLJ11" s="145"/>
      <c r="TLK11" s="145"/>
      <c r="TLL11" s="145"/>
      <c r="TLM11" s="145"/>
      <c r="TLN11" s="145"/>
      <c r="TLO11" s="145"/>
      <c r="TLP11" s="145"/>
      <c r="TLQ11" s="145"/>
      <c r="TLR11" s="145"/>
      <c r="TLS11" s="145"/>
      <c r="TLT11" s="145"/>
      <c r="TLU11" s="145"/>
      <c r="TLV11" s="145"/>
      <c r="TLW11" s="145"/>
      <c r="TLX11" s="145"/>
      <c r="TLY11" s="145"/>
      <c r="TLZ11" s="145"/>
      <c r="TMA11" s="145"/>
      <c r="TMB11" s="145"/>
      <c r="TMC11" s="145"/>
      <c r="TMD11" s="145"/>
      <c r="TME11" s="145"/>
      <c r="TMF11" s="145"/>
      <c r="TMG11" s="145"/>
      <c r="TMH11" s="145"/>
      <c r="TMI11" s="145"/>
      <c r="TMJ11" s="145"/>
      <c r="TMK11" s="145"/>
      <c r="TML11" s="145"/>
      <c r="TMM11" s="145"/>
      <c r="TMN11" s="145"/>
      <c r="TMO11" s="145"/>
      <c r="TMP11" s="145"/>
      <c r="TMQ11" s="145"/>
      <c r="TMR11" s="145"/>
      <c r="TMS11" s="145"/>
      <c r="TMT11" s="145"/>
      <c r="TMU11" s="145"/>
      <c r="TMV11" s="145"/>
      <c r="TMW11" s="145"/>
      <c r="TMX11" s="145"/>
      <c r="TMY11" s="145"/>
      <c r="TMZ11" s="145"/>
      <c r="TNA11" s="145"/>
      <c r="TNB11" s="145"/>
      <c r="TNC11" s="145"/>
      <c r="TND11" s="145"/>
      <c r="TNE11" s="145"/>
      <c r="TNF11" s="145"/>
      <c r="TNG11" s="145"/>
      <c r="TNH11" s="145"/>
      <c r="TNI11" s="145"/>
      <c r="TNJ11" s="145"/>
      <c r="TNK11" s="145"/>
      <c r="TNL11" s="145"/>
      <c r="TNM11" s="145"/>
      <c r="TNN11" s="145"/>
      <c r="TNO11" s="145"/>
      <c r="TNP11" s="145"/>
      <c r="TNQ11" s="145"/>
      <c r="TNR11" s="145"/>
      <c r="TNS11" s="145"/>
      <c r="TNT11" s="145"/>
      <c r="TNU11" s="145"/>
      <c r="TNV11" s="145"/>
      <c r="TNW11" s="145"/>
      <c r="TNX11" s="145"/>
      <c r="TNY11" s="145"/>
      <c r="TNZ11" s="145"/>
      <c r="TOA11" s="145"/>
      <c r="TOB11" s="145"/>
      <c r="TOC11" s="145"/>
      <c r="TOD11" s="145"/>
      <c r="TOE11" s="145"/>
      <c r="TOF11" s="145"/>
      <c r="TOG11" s="145"/>
      <c r="TOH11" s="145"/>
      <c r="TOI11" s="145"/>
      <c r="TOJ11" s="145"/>
      <c r="TOK11" s="145"/>
      <c r="TOL11" s="145"/>
      <c r="TOM11" s="145"/>
      <c r="TON11" s="145"/>
      <c r="TOO11" s="145"/>
      <c r="TOP11" s="145"/>
      <c r="TOQ11" s="145"/>
      <c r="TOR11" s="145"/>
      <c r="TOS11" s="145"/>
      <c r="TOT11" s="145"/>
      <c r="TOU11" s="145"/>
      <c r="TOV11" s="145"/>
      <c r="TOW11" s="145"/>
      <c r="TOX11" s="145"/>
      <c r="TOY11" s="145"/>
      <c r="TOZ11" s="145"/>
      <c r="TPA11" s="145"/>
      <c r="TPB11" s="145"/>
      <c r="TPC11" s="145"/>
      <c r="TPD11" s="145"/>
      <c r="TPE11" s="145"/>
      <c r="TPF11" s="145"/>
      <c r="TPG11" s="145"/>
      <c r="TPH11" s="145"/>
      <c r="TPI11" s="145"/>
      <c r="TPJ11" s="145"/>
      <c r="TPK11" s="145"/>
      <c r="TPL11" s="145"/>
      <c r="TPM11" s="145"/>
      <c r="TPN11" s="145"/>
      <c r="TPO11" s="145"/>
      <c r="TPP11" s="145"/>
      <c r="TPQ11" s="145"/>
      <c r="TPR11" s="145"/>
      <c r="TPS11" s="145"/>
      <c r="TPT11" s="145"/>
      <c r="TPU11" s="145"/>
      <c r="TPV11" s="145"/>
      <c r="TPW11" s="145"/>
      <c r="TPX11" s="145"/>
      <c r="TPY11" s="145"/>
      <c r="TPZ11" s="145"/>
      <c r="TQA11" s="145"/>
      <c r="TQB11" s="145"/>
      <c r="TQC11" s="145"/>
      <c r="TQD11" s="145"/>
      <c r="TQE11" s="145"/>
      <c r="TQF11" s="145"/>
      <c r="TQG11" s="145"/>
      <c r="TQH11" s="145"/>
      <c r="TQI11" s="145"/>
      <c r="TQJ11" s="145"/>
      <c r="TQK11" s="145"/>
      <c r="TQL11" s="145"/>
      <c r="TQM11" s="145"/>
      <c r="TQN11" s="145"/>
      <c r="TQO11" s="145"/>
      <c r="TQP11" s="145"/>
      <c r="TQQ11" s="145"/>
      <c r="TQR11" s="145"/>
      <c r="TQS11" s="145"/>
      <c r="TQT11" s="145"/>
      <c r="TQU11" s="145"/>
      <c r="TQV11" s="145"/>
      <c r="TQW11" s="145"/>
      <c r="TQX11" s="145"/>
      <c r="TQY11" s="145"/>
      <c r="TQZ11" s="145"/>
      <c r="TRA11" s="145"/>
      <c r="TRB11" s="145"/>
      <c r="TRC11" s="145"/>
      <c r="TRD11" s="145"/>
      <c r="TRE11" s="145"/>
      <c r="TRF11" s="145"/>
      <c r="TRG11" s="145"/>
      <c r="TRH11" s="145"/>
      <c r="TRI11" s="145"/>
      <c r="TRJ11" s="145"/>
      <c r="TRK11" s="145"/>
      <c r="TRL11" s="145"/>
      <c r="TRM11" s="145"/>
      <c r="TRN11" s="145"/>
      <c r="TRO11" s="145"/>
      <c r="TRP11" s="145"/>
      <c r="TRQ11" s="145"/>
      <c r="TRR11" s="145"/>
      <c r="TRS11" s="145"/>
      <c r="TRT11" s="145"/>
      <c r="TRU11" s="145"/>
      <c r="TRV11" s="145"/>
      <c r="TRW11" s="145"/>
      <c r="TRX11" s="145"/>
      <c r="TRY11" s="145"/>
      <c r="TRZ11" s="145"/>
      <c r="TSA11" s="145"/>
      <c r="TSB11" s="145"/>
      <c r="TSC11" s="145"/>
      <c r="TSD11" s="145"/>
      <c r="TSE11" s="145"/>
      <c r="TSF11" s="145"/>
      <c r="TSG11" s="145"/>
      <c r="TSH11" s="145"/>
      <c r="TSI11" s="145"/>
      <c r="TSJ11" s="145"/>
      <c r="TSK11" s="145"/>
      <c r="TSL11" s="145"/>
      <c r="TSM11" s="145"/>
      <c r="TSN11" s="145"/>
      <c r="TSO11" s="145"/>
      <c r="TSP11" s="145"/>
      <c r="TSQ11" s="145"/>
      <c r="TSR11" s="145"/>
      <c r="TSS11" s="145"/>
      <c r="TST11" s="145"/>
      <c r="TSU11" s="145"/>
      <c r="TSV11" s="145"/>
      <c r="TSW11" s="145"/>
      <c r="TSX11" s="145"/>
      <c r="TSY11" s="145"/>
      <c r="TSZ11" s="145"/>
      <c r="TTA11" s="145"/>
      <c r="TTB11" s="145"/>
      <c r="TTC11" s="145"/>
      <c r="TTD11" s="145"/>
      <c r="TTE11" s="145"/>
      <c r="TTF11" s="145"/>
      <c r="TTG11" s="145"/>
      <c r="TTH11" s="145"/>
      <c r="TTI11" s="145"/>
      <c r="TTJ11" s="145"/>
      <c r="TTK11" s="145"/>
      <c r="TTL11" s="145"/>
      <c r="TTM11" s="145"/>
      <c r="TTN11" s="145"/>
      <c r="TTO11" s="145"/>
      <c r="TTP11" s="145"/>
      <c r="TTQ11" s="145"/>
      <c r="TTR11" s="145"/>
      <c r="TTS11" s="145"/>
      <c r="TTT11" s="145"/>
      <c r="TTU11" s="145"/>
      <c r="TTV11" s="145"/>
      <c r="TTW11" s="145"/>
      <c r="TTX11" s="145"/>
      <c r="TTY11" s="145"/>
      <c r="TTZ11" s="145"/>
      <c r="TUA11" s="145"/>
      <c r="TUB11" s="145"/>
      <c r="TUC11" s="145"/>
      <c r="TUD11" s="145"/>
      <c r="TUE11" s="145"/>
      <c r="TUF11" s="145"/>
      <c r="TUG11" s="145"/>
      <c r="TUH11" s="145"/>
      <c r="TUI11" s="145"/>
      <c r="TUJ11" s="145"/>
      <c r="TUK11" s="145"/>
      <c r="TUL11" s="145"/>
      <c r="TUM11" s="145"/>
      <c r="TUN11" s="145"/>
      <c r="TUO11" s="145"/>
      <c r="TUP11" s="145"/>
      <c r="TUQ11" s="145"/>
      <c r="TUR11" s="145"/>
      <c r="TUS11" s="145"/>
      <c r="TUT11" s="145"/>
      <c r="TUU11" s="145"/>
      <c r="TUV11" s="145"/>
      <c r="TUW11" s="145"/>
      <c r="TUX11" s="145"/>
      <c r="TUY11" s="145"/>
      <c r="TUZ11" s="145"/>
      <c r="TVA11" s="145"/>
      <c r="TVB11" s="145"/>
      <c r="TVC11" s="145"/>
      <c r="TVD11" s="145"/>
      <c r="TVE11" s="145"/>
      <c r="TVF11" s="145"/>
      <c r="TVG11" s="145"/>
      <c r="TVH11" s="145"/>
      <c r="TVI11" s="145"/>
      <c r="TVJ11" s="145"/>
      <c r="TVK11" s="145"/>
      <c r="TVL11" s="145"/>
      <c r="TVM11" s="145"/>
      <c r="TVN11" s="145"/>
      <c r="TVO11" s="145"/>
      <c r="TVP11" s="145"/>
      <c r="TVQ11" s="145"/>
      <c r="TVR11" s="145"/>
      <c r="TVS11" s="145"/>
      <c r="TVT11" s="145"/>
      <c r="TVU11" s="145"/>
      <c r="TVV11" s="145"/>
      <c r="TVW11" s="145"/>
      <c r="TVX11" s="145"/>
      <c r="TVY11" s="145"/>
      <c r="TVZ11" s="145"/>
      <c r="TWA11" s="145"/>
      <c r="TWB11" s="145"/>
      <c r="TWC11" s="145"/>
      <c r="TWD11" s="145"/>
      <c r="TWE11" s="145"/>
      <c r="TWF11" s="145"/>
      <c r="TWG11" s="145"/>
      <c r="TWH11" s="145"/>
      <c r="TWI11" s="145"/>
      <c r="TWJ11" s="145"/>
      <c r="TWK11" s="145"/>
      <c r="TWL11" s="145"/>
      <c r="TWM11" s="145"/>
      <c r="TWN11" s="145"/>
      <c r="TWO11" s="145"/>
      <c r="TWP11" s="145"/>
      <c r="TWQ11" s="145"/>
      <c r="TWR11" s="145"/>
      <c r="TWS11" s="145"/>
      <c r="TWT11" s="145"/>
      <c r="TWU11" s="145"/>
      <c r="TWV11" s="145"/>
      <c r="TWW11" s="145"/>
      <c r="TWX11" s="145"/>
      <c r="TWY11" s="145"/>
      <c r="TWZ11" s="145"/>
      <c r="TXA11" s="145"/>
      <c r="TXB11" s="145"/>
      <c r="TXC11" s="145"/>
      <c r="TXD11" s="145"/>
      <c r="TXE11" s="145"/>
      <c r="TXF11" s="145"/>
      <c r="TXG11" s="145"/>
      <c r="TXH11" s="145"/>
      <c r="TXI11" s="145"/>
      <c r="TXJ11" s="145"/>
      <c r="TXK11" s="145"/>
      <c r="TXL11" s="145"/>
      <c r="TXM11" s="145"/>
      <c r="TXN11" s="145"/>
      <c r="TXO11" s="145"/>
      <c r="TXP11" s="145"/>
      <c r="TXQ11" s="145"/>
      <c r="TXR11" s="145"/>
      <c r="TXS11" s="145"/>
      <c r="TXT11" s="145"/>
      <c r="TXU11" s="145"/>
      <c r="TXV11" s="145"/>
      <c r="TXW11" s="145"/>
      <c r="TXX11" s="145"/>
      <c r="TXY11" s="145"/>
      <c r="TXZ11" s="145"/>
      <c r="TYA11" s="145"/>
      <c r="TYB11" s="145"/>
      <c r="TYC11" s="145"/>
      <c r="TYD11" s="145"/>
      <c r="TYE11" s="145"/>
      <c r="TYF11" s="145"/>
      <c r="TYG11" s="145"/>
      <c r="TYH11" s="145"/>
      <c r="TYI11" s="145"/>
      <c r="TYJ11" s="145"/>
      <c r="TYK11" s="145"/>
      <c r="TYL11" s="145"/>
      <c r="TYM11" s="145"/>
      <c r="TYN11" s="145"/>
      <c r="TYO11" s="145"/>
      <c r="TYP11" s="145"/>
      <c r="TYQ11" s="145"/>
      <c r="TYR11" s="145"/>
      <c r="TYS11" s="145"/>
      <c r="TYT11" s="145"/>
      <c r="TYU11" s="145"/>
      <c r="TYV11" s="145"/>
      <c r="TYW11" s="145"/>
      <c r="TYX11" s="145"/>
      <c r="TYY11" s="145"/>
      <c r="TYZ11" s="145"/>
      <c r="TZA11" s="145"/>
      <c r="TZB11" s="145"/>
      <c r="TZC11" s="145"/>
      <c r="TZD11" s="145"/>
      <c r="TZE11" s="145"/>
      <c r="TZF11" s="145"/>
      <c r="TZG11" s="145"/>
      <c r="TZH11" s="145"/>
      <c r="TZI11" s="145"/>
      <c r="TZJ11" s="145"/>
      <c r="TZK11" s="145"/>
      <c r="TZL11" s="145"/>
      <c r="TZM11" s="145"/>
      <c r="TZN11" s="145"/>
      <c r="TZO11" s="145"/>
      <c r="TZP11" s="145"/>
      <c r="TZQ11" s="145"/>
      <c r="TZR11" s="145"/>
      <c r="TZS11" s="145"/>
      <c r="TZT11" s="145"/>
      <c r="TZU11" s="145"/>
      <c r="TZV11" s="145"/>
      <c r="TZW11" s="145"/>
      <c r="TZX11" s="145"/>
      <c r="TZY11" s="145"/>
      <c r="TZZ11" s="145"/>
      <c r="UAA11" s="145"/>
      <c r="UAB11" s="145"/>
      <c r="UAC11" s="145"/>
      <c r="UAD11" s="145"/>
      <c r="UAE11" s="145"/>
      <c r="UAF11" s="145"/>
      <c r="UAG11" s="145"/>
      <c r="UAH11" s="145"/>
      <c r="UAI11" s="145"/>
      <c r="UAJ11" s="145"/>
      <c r="UAK11" s="145"/>
      <c r="UAL11" s="145"/>
      <c r="UAM11" s="145"/>
      <c r="UAN11" s="145"/>
      <c r="UAO11" s="145"/>
      <c r="UAP11" s="145"/>
      <c r="UAQ11" s="145"/>
      <c r="UAR11" s="145"/>
      <c r="UAS11" s="145"/>
      <c r="UAT11" s="145"/>
      <c r="UAU11" s="145"/>
      <c r="UAV11" s="145"/>
      <c r="UAW11" s="145"/>
      <c r="UAX11" s="145"/>
      <c r="UAY11" s="145"/>
      <c r="UAZ11" s="145"/>
      <c r="UBA11" s="145"/>
      <c r="UBB11" s="145"/>
      <c r="UBC11" s="145"/>
      <c r="UBD11" s="145"/>
      <c r="UBE11" s="145"/>
      <c r="UBF11" s="145"/>
      <c r="UBG11" s="145"/>
      <c r="UBH11" s="145"/>
      <c r="UBI11" s="145"/>
      <c r="UBJ11" s="145"/>
      <c r="UBK11" s="145"/>
      <c r="UBL11" s="145"/>
      <c r="UBM11" s="145"/>
      <c r="UBN11" s="145"/>
      <c r="UBO11" s="145"/>
      <c r="UBP11" s="145"/>
      <c r="UBQ11" s="145"/>
      <c r="UBR11" s="145"/>
      <c r="UBS11" s="145"/>
      <c r="UBT11" s="145"/>
      <c r="UBU11" s="145"/>
      <c r="UBV11" s="145"/>
      <c r="UBW11" s="145"/>
      <c r="UBX11" s="145"/>
      <c r="UBY11" s="145"/>
      <c r="UBZ11" s="145"/>
      <c r="UCA11" s="145"/>
      <c r="UCB11" s="145"/>
      <c r="UCC11" s="145"/>
      <c r="UCD11" s="145"/>
      <c r="UCE11" s="145"/>
      <c r="UCF11" s="145"/>
      <c r="UCG11" s="145"/>
      <c r="UCH11" s="145"/>
      <c r="UCI11" s="145"/>
      <c r="UCJ11" s="145"/>
      <c r="UCK11" s="145"/>
      <c r="UCL11" s="145"/>
      <c r="UCM11" s="145"/>
      <c r="UCN11" s="145"/>
      <c r="UCO11" s="145"/>
      <c r="UCP11" s="145"/>
      <c r="UCQ11" s="145"/>
      <c r="UCR11" s="145"/>
      <c r="UCS11" s="145"/>
      <c r="UCT11" s="145"/>
      <c r="UCU11" s="145"/>
      <c r="UCV11" s="145"/>
      <c r="UCW11" s="145"/>
      <c r="UCX11" s="145"/>
      <c r="UCY11" s="145"/>
      <c r="UCZ11" s="145"/>
      <c r="UDA11" s="145"/>
      <c r="UDB11" s="145"/>
      <c r="UDC11" s="145"/>
      <c r="UDD11" s="145"/>
      <c r="UDE11" s="145"/>
      <c r="UDF11" s="145"/>
      <c r="UDG11" s="145"/>
      <c r="UDH11" s="145"/>
      <c r="UDI11" s="145"/>
      <c r="UDJ11" s="145"/>
      <c r="UDK11" s="145"/>
      <c r="UDL11" s="145"/>
      <c r="UDM11" s="145"/>
      <c r="UDN11" s="145"/>
      <c r="UDO11" s="145"/>
      <c r="UDP11" s="145"/>
      <c r="UDQ11" s="145"/>
      <c r="UDR11" s="145"/>
      <c r="UDS11" s="145"/>
      <c r="UDT11" s="145"/>
      <c r="UDU11" s="145"/>
      <c r="UDV11" s="145"/>
      <c r="UDW11" s="145"/>
      <c r="UDX11" s="145"/>
      <c r="UDY11" s="145"/>
      <c r="UDZ11" s="145"/>
      <c r="UEA11" s="145"/>
      <c r="UEB11" s="145"/>
      <c r="UEC11" s="145"/>
      <c r="UED11" s="145"/>
      <c r="UEE11" s="145"/>
      <c r="UEF11" s="145"/>
      <c r="UEG11" s="145"/>
      <c r="UEH11" s="145"/>
      <c r="UEI11" s="145"/>
      <c r="UEJ11" s="145"/>
      <c r="UEK11" s="145"/>
      <c r="UEL11" s="145"/>
      <c r="UEM11" s="145"/>
      <c r="UEN11" s="145"/>
      <c r="UEO11" s="145"/>
      <c r="UEP11" s="145"/>
      <c r="UEQ11" s="145"/>
      <c r="UER11" s="145"/>
      <c r="UES11" s="145"/>
      <c r="UET11" s="145"/>
      <c r="UEU11" s="145"/>
      <c r="UEV11" s="145"/>
      <c r="UEW11" s="145"/>
      <c r="UEX11" s="145"/>
      <c r="UEY11" s="145"/>
      <c r="UEZ11" s="145"/>
      <c r="UFA11" s="145"/>
      <c r="UFB11" s="145"/>
      <c r="UFC11" s="145"/>
      <c r="UFD11" s="145"/>
      <c r="UFE11" s="145"/>
      <c r="UFF11" s="145"/>
      <c r="UFG11" s="145"/>
      <c r="UFH11" s="145"/>
      <c r="UFI11" s="145"/>
      <c r="UFJ11" s="145"/>
      <c r="UFK11" s="145"/>
      <c r="UFL11" s="145"/>
      <c r="UFM11" s="145"/>
      <c r="UFN11" s="145"/>
      <c r="UFO11" s="145"/>
      <c r="UFP11" s="145"/>
      <c r="UFQ11" s="145"/>
      <c r="UFR11" s="145"/>
      <c r="UFS11" s="145"/>
      <c r="UFT11" s="145"/>
      <c r="UFU11" s="145"/>
      <c r="UFV11" s="145"/>
      <c r="UFW11" s="145"/>
      <c r="UFX11" s="145"/>
      <c r="UFY11" s="145"/>
      <c r="UFZ11" s="145"/>
      <c r="UGA11" s="145"/>
      <c r="UGB11" s="145"/>
      <c r="UGC11" s="145"/>
      <c r="UGD11" s="145"/>
      <c r="UGE11" s="145"/>
      <c r="UGF11" s="145"/>
      <c r="UGG11" s="145"/>
      <c r="UGH11" s="145"/>
      <c r="UGI11" s="145"/>
      <c r="UGJ11" s="145"/>
      <c r="UGK11" s="145"/>
      <c r="UGL11" s="145"/>
      <c r="UGM11" s="145"/>
      <c r="UGN11" s="145"/>
      <c r="UGO11" s="145"/>
      <c r="UGP11" s="145"/>
      <c r="UGQ11" s="145"/>
      <c r="UGR11" s="145"/>
      <c r="UGS11" s="145"/>
      <c r="UGT11" s="145"/>
      <c r="UGU11" s="145"/>
      <c r="UGV11" s="145"/>
      <c r="UGW11" s="145"/>
      <c r="UGX11" s="145"/>
      <c r="UGY11" s="145"/>
      <c r="UGZ11" s="145"/>
      <c r="UHA11" s="145"/>
      <c r="UHB11" s="145"/>
      <c r="UHC11" s="145"/>
      <c r="UHD11" s="145"/>
      <c r="UHE11" s="145"/>
      <c r="UHF11" s="145"/>
      <c r="UHG11" s="145"/>
      <c r="UHH11" s="145"/>
      <c r="UHI11" s="145"/>
      <c r="UHJ11" s="145"/>
      <c r="UHK11" s="145"/>
      <c r="UHL11" s="145"/>
      <c r="UHM11" s="145"/>
      <c r="UHN11" s="145"/>
      <c r="UHO11" s="145"/>
      <c r="UHP11" s="145"/>
      <c r="UHQ11" s="145"/>
      <c r="UHR11" s="145"/>
      <c r="UHS11" s="145"/>
      <c r="UHT11" s="145"/>
      <c r="UHU11" s="145"/>
      <c r="UHV11" s="145"/>
      <c r="UHW11" s="145"/>
      <c r="UHX11" s="145"/>
      <c r="UHY11" s="145"/>
      <c r="UHZ11" s="145"/>
      <c r="UIA11" s="145"/>
      <c r="UIB11" s="145"/>
      <c r="UIC11" s="145"/>
      <c r="UID11" s="145"/>
      <c r="UIE11" s="145"/>
      <c r="UIF11" s="145"/>
      <c r="UIG11" s="145"/>
      <c r="UIH11" s="145"/>
      <c r="UII11" s="145"/>
      <c r="UIJ11" s="145"/>
      <c r="UIK11" s="145"/>
      <c r="UIL11" s="145"/>
      <c r="UIM11" s="145"/>
      <c r="UIN11" s="145"/>
      <c r="UIO11" s="145"/>
      <c r="UIP11" s="145"/>
      <c r="UIQ11" s="145"/>
      <c r="UIR11" s="145"/>
      <c r="UIS11" s="145"/>
      <c r="UIT11" s="145"/>
      <c r="UIU11" s="145"/>
      <c r="UIV11" s="145"/>
      <c r="UIW11" s="145"/>
      <c r="UIX11" s="145"/>
      <c r="UIY11" s="145"/>
      <c r="UIZ11" s="145"/>
      <c r="UJA11" s="145"/>
      <c r="UJB11" s="145"/>
      <c r="UJC11" s="145"/>
      <c r="UJD11" s="145"/>
      <c r="UJE11" s="145"/>
      <c r="UJF11" s="145"/>
      <c r="UJG11" s="145"/>
      <c r="UJH11" s="145"/>
      <c r="UJI11" s="145"/>
      <c r="UJJ11" s="145"/>
      <c r="UJK11" s="145"/>
      <c r="UJL11" s="145"/>
      <c r="UJM11" s="145"/>
      <c r="UJN11" s="145"/>
      <c r="UJO11" s="145"/>
      <c r="UJP11" s="145"/>
      <c r="UJQ11" s="145"/>
      <c r="UJR11" s="145"/>
      <c r="UJS11" s="145"/>
      <c r="UJT11" s="145"/>
      <c r="UJU11" s="145"/>
      <c r="UJV11" s="145"/>
      <c r="UJW11" s="145"/>
      <c r="UJX11" s="145"/>
      <c r="UJY11" s="145"/>
      <c r="UJZ11" s="145"/>
      <c r="UKA11" s="145"/>
      <c r="UKB11" s="145"/>
      <c r="UKC11" s="145"/>
      <c r="UKD11" s="145"/>
      <c r="UKE11" s="145"/>
      <c r="UKF11" s="145"/>
      <c r="UKG11" s="145"/>
      <c r="UKH11" s="145"/>
      <c r="UKI11" s="145"/>
      <c r="UKJ11" s="145"/>
      <c r="UKK11" s="145"/>
      <c r="UKL11" s="145"/>
      <c r="UKM11" s="145"/>
      <c r="UKN11" s="145"/>
      <c r="UKO11" s="145"/>
      <c r="UKP11" s="145"/>
      <c r="UKQ11" s="145"/>
      <c r="UKR11" s="145"/>
      <c r="UKS11" s="145"/>
      <c r="UKT11" s="145"/>
      <c r="UKU11" s="145"/>
      <c r="UKV11" s="145"/>
      <c r="UKW11" s="145"/>
      <c r="UKX11" s="145"/>
      <c r="UKY11" s="145"/>
      <c r="UKZ11" s="145"/>
      <c r="ULA11" s="145"/>
      <c r="ULB11" s="145"/>
      <c r="ULC11" s="145"/>
      <c r="ULD11" s="145"/>
      <c r="ULE11" s="145"/>
      <c r="ULF11" s="145"/>
      <c r="ULG11" s="145"/>
      <c r="ULH11" s="145"/>
      <c r="ULI11" s="145"/>
      <c r="ULJ11" s="145"/>
      <c r="ULK11" s="145"/>
      <c r="ULL11" s="145"/>
      <c r="ULM11" s="145"/>
      <c r="ULN11" s="145"/>
      <c r="ULO11" s="145"/>
      <c r="ULP11" s="145"/>
      <c r="ULQ11" s="145"/>
      <c r="ULR11" s="145"/>
      <c r="ULS11" s="145"/>
      <c r="ULT11" s="145"/>
      <c r="ULU11" s="145"/>
      <c r="ULV11" s="145"/>
      <c r="ULW11" s="145"/>
      <c r="ULX11" s="145"/>
      <c r="ULY11" s="145"/>
      <c r="ULZ11" s="145"/>
      <c r="UMA11" s="145"/>
      <c r="UMB11" s="145"/>
      <c r="UMC11" s="145"/>
      <c r="UMD11" s="145"/>
      <c r="UME11" s="145"/>
      <c r="UMF11" s="145"/>
      <c r="UMG11" s="145"/>
      <c r="UMH11" s="145"/>
      <c r="UMI11" s="145"/>
      <c r="UMJ11" s="145"/>
      <c r="UMK11" s="145"/>
      <c r="UML11" s="145"/>
      <c r="UMM11" s="145"/>
      <c r="UMN11" s="145"/>
      <c r="UMO11" s="145"/>
      <c r="UMP11" s="145"/>
      <c r="UMQ11" s="145"/>
      <c r="UMR11" s="145"/>
      <c r="UMS11" s="145"/>
      <c r="UMT11" s="145"/>
      <c r="UMU11" s="145"/>
      <c r="UMV11" s="145"/>
      <c r="UMW11" s="145"/>
      <c r="UMX11" s="145"/>
      <c r="UMY11" s="145"/>
      <c r="UMZ11" s="145"/>
      <c r="UNA11" s="145"/>
      <c r="UNB11" s="145"/>
      <c r="UNC11" s="145"/>
      <c r="UND11" s="145"/>
      <c r="UNE11" s="145"/>
      <c r="UNF11" s="145"/>
      <c r="UNG11" s="145"/>
      <c r="UNH11" s="145"/>
      <c r="UNI11" s="145"/>
      <c r="UNJ11" s="145"/>
      <c r="UNK11" s="145"/>
      <c r="UNL11" s="145"/>
      <c r="UNM11" s="145"/>
      <c r="UNN11" s="145"/>
      <c r="UNO11" s="145"/>
      <c r="UNP11" s="145"/>
      <c r="UNQ11" s="145"/>
      <c r="UNR11" s="145"/>
      <c r="UNS11" s="145"/>
      <c r="UNT11" s="145"/>
      <c r="UNU11" s="145"/>
      <c r="UNV11" s="145"/>
      <c r="UNW11" s="145"/>
      <c r="UNX11" s="145"/>
      <c r="UNY11" s="145"/>
      <c r="UNZ11" s="145"/>
      <c r="UOA11" s="145"/>
      <c r="UOB11" s="145"/>
      <c r="UOC11" s="145"/>
      <c r="UOD11" s="145"/>
      <c r="UOE11" s="145"/>
      <c r="UOF11" s="145"/>
      <c r="UOG11" s="145"/>
      <c r="UOH11" s="145"/>
      <c r="UOI11" s="145"/>
      <c r="UOJ11" s="145"/>
      <c r="UOK11" s="145"/>
      <c r="UOL11" s="145"/>
      <c r="UOM11" s="145"/>
      <c r="UON11" s="145"/>
      <c r="UOO11" s="145"/>
      <c r="UOP11" s="145"/>
      <c r="UOQ11" s="145"/>
      <c r="UOR11" s="145"/>
      <c r="UOS11" s="145"/>
      <c r="UOT11" s="145"/>
      <c r="UOU11" s="145"/>
      <c r="UOV11" s="145"/>
      <c r="UOW11" s="145"/>
      <c r="UOX11" s="145"/>
      <c r="UOY11" s="145"/>
      <c r="UOZ11" s="145"/>
      <c r="UPA11" s="145"/>
      <c r="UPB11" s="145"/>
      <c r="UPC11" s="145"/>
      <c r="UPD11" s="145"/>
      <c r="UPE11" s="145"/>
      <c r="UPF11" s="145"/>
      <c r="UPG11" s="145"/>
      <c r="UPH11" s="145"/>
      <c r="UPI11" s="145"/>
      <c r="UPJ11" s="145"/>
      <c r="UPK11" s="145"/>
      <c r="UPL11" s="145"/>
      <c r="UPM11" s="145"/>
      <c r="UPN11" s="145"/>
      <c r="UPO11" s="145"/>
      <c r="UPP11" s="145"/>
      <c r="UPQ11" s="145"/>
      <c r="UPR11" s="145"/>
      <c r="UPS11" s="145"/>
      <c r="UPT11" s="145"/>
      <c r="UPU11" s="145"/>
      <c r="UPV11" s="145"/>
      <c r="UPW11" s="145"/>
      <c r="UPX11" s="145"/>
      <c r="UPY11" s="145"/>
      <c r="UPZ11" s="145"/>
      <c r="UQA11" s="145"/>
      <c r="UQB11" s="145"/>
      <c r="UQC11" s="145"/>
      <c r="UQD11" s="145"/>
      <c r="UQE11" s="145"/>
      <c r="UQF11" s="145"/>
      <c r="UQG11" s="145"/>
      <c r="UQH11" s="145"/>
      <c r="UQI11" s="145"/>
      <c r="UQJ11" s="145"/>
      <c r="UQK11" s="145"/>
      <c r="UQL11" s="145"/>
      <c r="UQM11" s="145"/>
      <c r="UQN11" s="145"/>
      <c r="UQO11" s="145"/>
      <c r="UQP11" s="145"/>
      <c r="UQQ11" s="145"/>
      <c r="UQR11" s="145"/>
      <c r="UQS11" s="145"/>
      <c r="UQT11" s="145"/>
      <c r="UQU11" s="145"/>
      <c r="UQV11" s="145"/>
      <c r="UQW11" s="145"/>
      <c r="UQX11" s="145"/>
      <c r="UQY11" s="145"/>
      <c r="UQZ11" s="145"/>
      <c r="URA11" s="145"/>
      <c r="URB11" s="145"/>
      <c r="URC11" s="145"/>
      <c r="URD11" s="145"/>
      <c r="URE11" s="145"/>
      <c r="URF11" s="145"/>
      <c r="URG11" s="145"/>
      <c r="URH11" s="145"/>
      <c r="URI11" s="145"/>
      <c r="URJ11" s="145"/>
      <c r="URK11" s="145"/>
      <c r="URL11" s="145"/>
      <c r="URM11" s="145"/>
      <c r="URN11" s="145"/>
      <c r="URO11" s="145"/>
      <c r="URP11" s="145"/>
      <c r="URQ11" s="145"/>
      <c r="URR11" s="145"/>
      <c r="URS11" s="145"/>
      <c r="URT11" s="145"/>
      <c r="URU11" s="145"/>
      <c r="URV11" s="145"/>
      <c r="URW11" s="145"/>
      <c r="URX11" s="145"/>
      <c r="URY11" s="145"/>
      <c r="URZ11" s="145"/>
      <c r="USA11" s="145"/>
      <c r="USB11" s="145"/>
      <c r="USC11" s="145"/>
      <c r="USD11" s="145"/>
      <c r="USE11" s="145"/>
      <c r="USF11" s="145"/>
      <c r="USG11" s="145"/>
      <c r="USH11" s="145"/>
      <c r="USI11" s="145"/>
      <c r="USJ11" s="145"/>
      <c r="USK11" s="145"/>
      <c r="USL11" s="145"/>
      <c r="USM11" s="145"/>
      <c r="USN11" s="145"/>
      <c r="USO11" s="145"/>
      <c r="USP11" s="145"/>
      <c r="USQ11" s="145"/>
      <c r="USR11" s="145"/>
      <c r="USS11" s="145"/>
      <c r="UST11" s="145"/>
      <c r="USU11" s="145"/>
      <c r="USV11" s="145"/>
      <c r="USW11" s="145"/>
      <c r="USX11" s="145"/>
      <c r="USY11" s="145"/>
      <c r="USZ11" s="145"/>
      <c r="UTA11" s="145"/>
      <c r="UTB11" s="145"/>
      <c r="UTC11" s="145"/>
      <c r="UTD11" s="145"/>
      <c r="UTE11" s="145"/>
      <c r="UTF11" s="145"/>
      <c r="UTG11" s="145"/>
      <c r="UTH11" s="145"/>
      <c r="UTI11" s="145"/>
      <c r="UTJ11" s="145"/>
      <c r="UTK11" s="145"/>
      <c r="UTL11" s="145"/>
      <c r="UTM11" s="145"/>
      <c r="UTN11" s="145"/>
      <c r="UTO11" s="145"/>
      <c r="UTP11" s="145"/>
      <c r="UTQ11" s="145"/>
      <c r="UTR11" s="145"/>
      <c r="UTS11" s="145"/>
      <c r="UTT11" s="145"/>
      <c r="UTU11" s="145"/>
      <c r="UTV11" s="145"/>
      <c r="UTW11" s="145"/>
      <c r="UTX11" s="145"/>
      <c r="UTY11" s="145"/>
      <c r="UTZ11" s="145"/>
      <c r="UUA11" s="145"/>
      <c r="UUB11" s="145"/>
      <c r="UUC11" s="145"/>
      <c r="UUD11" s="145"/>
      <c r="UUE11" s="145"/>
      <c r="UUF11" s="145"/>
      <c r="UUG11" s="145"/>
      <c r="UUH11" s="145"/>
      <c r="UUI11" s="145"/>
      <c r="UUJ11" s="145"/>
      <c r="UUK11" s="145"/>
      <c r="UUL11" s="145"/>
      <c r="UUM11" s="145"/>
      <c r="UUN11" s="145"/>
      <c r="UUO11" s="145"/>
      <c r="UUP11" s="145"/>
      <c r="UUQ11" s="145"/>
      <c r="UUR11" s="145"/>
      <c r="UUS11" s="145"/>
      <c r="UUT11" s="145"/>
      <c r="UUU11" s="145"/>
      <c r="UUV11" s="145"/>
      <c r="UUW11" s="145"/>
      <c r="UUX11" s="145"/>
      <c r="UUY11" s="145"/>
      <c r="UUZ11" s="145"/>
      <c r="UVA11" s="145"/>
      <c r="UVB11" s="145"/>
      <c r="UVC11" s="145"/>
      <c r="UVD11" s="145"/>
      <c r="UVE11" s="145"/>
      <c r="UVF11" s="145"/>
      <c r="UVG11" s="145"/>
      <c r="UVH11" s="145"/>
      <c r="UVI11" s="145"/>
      <c r="UVJ11" s="145"/>
      <c r="UVK11" s="145"/>
      <c r="UVL11" s="145"/>
      <c r="UVM11" s="145"/>
      <c r="UVN11" s="145"/>
      <c r="UVO11" s="145"/>
      <c r="UVP11" s="145"/>
      <c r="UVQ11" s="145"/>
      <c r="UVR11" s="145"/>
      <c r="UVS11" s="145"/>
      <c r="UVT11" s="145"/>
      <c r="UVU11" s="145"/>
      <c r="UVV11" s="145"/>
      <c r="UVW11" s="145"/>
      <c r="UVX11" s="145"/>
      <c r="UVY11" s="145"/>
      <c r="UVZ11" s="145"/>
      <c r="UWA11" s="145"/>
      <c r="UWB11" s="145"/>
      <c r="UWC11" s="145"/>
      <c r="UWD11" s="145"/>
      <c r="UWE11" s="145"/>
      <c r="UWF11" s="145"/>
      <c r="UWG11" s="145"/>
      <c r="UWH11" s="145"/>
      <c r="UWI11" s="145"/>
      <c r="UWJ11" s="145"/>
      <c r="UWK11" s="145"/>
      <c r="UWL11" s="145"/>
      <c r="UWM11" s="145"/>
      <c r="UWN11" s="145"/>
      <c r="UWO11" s="145"/>
      <c r="UWP11" s="145"/>
      <c r="UWQ11" s="145"/>
      <c r="UWR11" s="145"/>
      <c r="UWS11" s="145"/>
      <c r="UWT11" s="145"/>
      <c r="UWU11" s="145"/>
      <c r="UWV11" s="145"/>
      <c r="UWW11" s="145"/>
      <c r="UWX11" s="145"/>
      <c r="UWY11" s="145"/>
      <c r="UWZ11" s="145"/>
      <c r="UXA11" s="145"/>
      <c r="UXB11" s="145"/>
      <c r="UXC11" s="145"/>
      <c r="UXD11" s="145"/>
      <c r="UXE11" s="145"/>
      <c r="UXF11" s="145"/>
      <c r="UXG11" s="145"/>
      <c r="UXH11" s="145"/>
      <c r="UXI11" s="145"/>
      <c r="UXJ11" s="145"/>
      <c r="UXK11" s="145"/>
      <c r="UXL11" s="145"/>
      <c r="UXM11" s="145"/>
      <c r="UXN11" s="145"/>
      <c r="UXO11" s="145"/>
      <c r="UXP11" s="145"/>
      <c r="UXQ11" s="145"/>
      <c r="UXR11" s="145"/>
      <c r="UXS11" s="145"/>
      <c r="UXT11" s="145"/>
      <c r="UXU11" s="145"/>
      <c r="UXV11" s="145"/>
      <c r="UXW11" s="145"/>
      <c r="UXX11" s="145"/>
      <c r="UXY11" s="145"/>
      <c r="UXZ11" s="145"/>
      <c r="UYA11" s="145"/>
      <c r="UYB11" s="145"/>
      <c r="UYC11" s="145"/>
      <c r="UYD11" s="145"/>
      <c r="UYE11" s="145"/>
      <c r="UYF11" s="145"/>
      <c r="UYG11" s="145"/>
      <c r="UYH11" s="145"/>
      <c r="UYI11" s="145"/>
      <c r="UYJ11" s="145"/>
      <c r="UYK11" s="145"/>
      <c r="UYL11" s="145"/>
      <c r="UYM11" s="145"/>
      <c r="UYN11" s="145"/>
      <c r="UYO11" s="145"/>
      <c r="UYP11" s="145"/>
      <c r="UYQ11" s="145"/>
      <c r="UYR11" s="145"/>
      <c r="UYS11" s="145"/>
      <c r="UYT11" s="145"/>
      <c r="UYU11" s="145"/>
      <c r="UYV11" s="145"/>
      <c r="UYW11" s="145"/>
      <c r="UYX11" s="145"/>
      <c r="UYY11" s="145"/>
      <c r="UYZ11" s="145"/>
      <c r="UZA11" s="145"/>
      <c r="UZB11" s="145"/>
      <c r="UZC11" s="145"/>
      <c r="UZD11" s="145"/>
      <c r="UZE11" s="145"/>
      <c r="UZF11" s="145"/>
      <c r="UZG11" s="145"/>
      <c r="UZH11" s="145"/>
      <c r="UZI11" s="145"/>
      <c r="UZJ11" s="145"/>
      <c r="UZK11" s="145"/>
      <c r="UZL11" s="145"/>
      <c r="UZM11" s="145"/>
      <c r="UZN11" s="145"/>
      <c r="UZO11" s="145"/>
      <c r="UZP11" s="145"/>
      <c r="UZQ11" s="145"/>
      <c r="UZR11" s="145"/>
      <c r="UZS11" s="145"/>
      <c r="UZT11" s="145"/>
      <c r="UZU11" s="145"/>
      <c r="UZV11" s="145"/>
      <c r="UZW11" s="145"/>
      <c r="UZX11" s="145"/>
      <c r="UZY11" s="145"/>
      <c r="UZZ11" s="145"/>
      <c r="VAA11" s="145"/>
      <c r="VAB11" s="145"/>
      <c r="VAC11" s="145"/>
      <c r="VAD11" s="145"/>
      <c r="VAE11" s="145"/>
      <c r="VAF11" s="145"/>
      <c r="VAG11" s="145"/>
      <c r="VAH11" s="145"/>
      <c r="VAI11" s="145"/>
      <c r="VAJ11" s="145"/>
      <c r="VAK11" s="145"/>
      <c r="VAL11" s="145"/>
      <c r="VAM11" s="145"/>
      <c r="VAN11" s="145"/>
      <c r="VAO11" s="145"/>
      <c r="VAP11" s="145"/>
      <c r="VAQ11" s="145"/>
      <c r="VAR11" s="145"/>
      <c r="VAS11" s="145"/>
      <c r="VAT11" s="145"/>
      <c r="VAU11" s="145"/>
      <c r="VAV11" s="145"/>
      <c r="VAW11" s="145"/>
      <c r="VAX11" s="145"/>
      <c r="VAY11" s="145"/>
      <c r="VAZ11" s="145"/>
      <c r="VBA11" s="145"/>
      <c r="VBB11" s="145"/>
      <c r="VBC11" s="145"/>
      <c r="VBD11" s="145"/>
      <c r="VBE11" s="145"/>
      <c r="VBF11" s="145"/>
      <c r="VBG11" s="145"/>
      <c r="VBH11" s="145"/>
      <c r="VBI11" s="145"/>
      <c r="VBJ11" s="145"/>
      <c r="VBK11" s="145"/>
      <c r="VBL11" s="145"/>
      <c r="VBM11" s="145"/>
      <c r="VBN11" s="145"/>
      <c r="VBO11" s="145"/>
      <c r="VBP11" s="145"/>
      <c r="VBQ11" s="145"/>
      <c r="VBR11" s="145"/>
      <c r="VBS11" s="145"/>
      <c r="VBT11" s="145"/>
      <c r="VBU11" s="145"/>
      <c r="VBV11" s="145"/>
      <c r="VBW11" s="145"/>
      <c r="VBX11" s="145"/>
      <c r="VBY11" s="145"/>
      <c r="VBZ11" s="145"/>
      <c r="VCA11" s="145"/>
      <c r="VCB11" s="145"/>
      <c r="VCC11" s="145"/>
      <c r="VCD11" s="145"/>
      <c r="VCE11" s="145"/>
      <c r="VCF11" s="145"/>
      <c r="VCG11" s="145"/>
      <c r="VCH11" s="145"/>
      <c r="VCI11" s="145"/>
      <c r="VCJ11" s="145"/>
      <c r="VCK11" s="145"/>
      <c r="VCL11" s="145"/>
      <c r="VCM11" s="145"/>
      <c r="VCN11" s="145"/>
      <c r="VCO11" s="145"/>
      <c r="VCP11" s="145"/>
      <c r="VCQ11" s="145"/>
      <c r="VCR11" s="145"/>
      <c r="VCS11" s="145"/>
      <c r="VCT11" s="145"/>
      <c r="VCU11" s="145"/>
      <c r="VCV11" s="145"/>
      <c r="VCW11" s="145"/>
      <c r="VCX11" s="145"/>
      <c r="VCY11" s="145"/>
      <c r="VCZ11" s="145"/>
      <c r="VDA11" s="145"/>
      <c r="VDB11" s="145"/>
      <c r="VDC11" s="145"/>
      <c r="VDD11" s="145"/>
      <c r="VDE11" s="145"/>
      <c r="VDF11" s="145"/>
      <c r="VDG11" s="145"/>
      <c r="VDH11" s="145"/>
      <c r="VDI11" s="145"/>
      <c r="VDJ11" s="145"/>
      <c r="VDK11" s="145"/>
      <c r="VDL11" s="145"/>
      <c r="VDM11" s="145"/>
      <c r="VDN11" s="145"/>
      <c r="VDO11" s="145"/>
      <c r="VDP11" s="145"/>
      <c r="VDQ11" s="145"/>
      <c r="VDR11" s="145"/>
      <c r="VDS11" s="145"/>
      <c r="VDT11" s="145"/>
      <c r="VDU11" s="145"/>
      <c r="VDV11" s="145"/>
      <c r="VDW11" s="145"/>
      <c r="VDX11" s="145"/>
      <c r="VDY11" s="145"/>
      <c r="VDZ11" s="145"/>
      <c r="VEA11" s="145"/>
      <c r="VEB11" s="145"/>
      <c r="VEC11" s="145"/>
      <c r="VED11" s="145"/>
      <c r="VEE11" s="145"/>
      <c r="VEF11" s="145"/>
      <c r="VEG11" s="145"/>
      <c r="VEH11" s="145"/>
      <c r="VEI11" s="145"/>
      <c r="VEJ11" s="145"/>
      <c r="VEK11" s="145"/>
      <c r="VEL11" s="145"/>
      <c r="VEM11" s="145"/>
      <c r="VEN11" s="145"/>
      <c r="VEO11" s="145"/>
      <c r="VEP11" s="145"/>
      <c r="VEQ11" s="145"/>
      <c r="VER11" s="145"/>
      <c r="VES11" s="145"/>
      <c r="VET11" s="145"/>
      <c r="VEU11" s="145"/>
      <c r="VEV11" s="145"/>
      <c r="VEW11" s="145"/>
      <c r="VEX11" s="145"/>
      <c r="VEY11" s="145"/>
      <c r="VEZ11" s="145"/>
      <c r="VFA11" s="145"/>
      <c r="VFB11" s="145"/>
      <c r="VFC11" s="145"/>
      <c r="VFD11" s="145"/>
      <c r="VFE11" s="145"/>
      <c r="VFF11" s="145"/>
      <c r="VFG11" s="145"/>
      <c r="VFH11" s="145"/>
      <c r="VFI11" s="145"/>
      <c r="VFJ11" s="145"/>
      <c r="VFK11" s="145"/>
      <c r="VFL11" s="145"/>
      <c r="VFM11" s="145"/>
      <c r="VFN11" s="145"/>
      <c r="VFO11" s="145"/>
      <c r="VFP11" s="145"/>
      <c r="VFQ11" s="145"/>
      <c r="VFR11" s="145"/>
      <c r="VFS11" s="145"/>
      <c r="VFT11" s="145"/>
      <c r="VFU11" s="145"/>
      <c r="VFV11" s="145"/>
      <c r="VFW11" s="145"/>
      <c r="VFX11" s="145"/>
      <c r="VFY11" s="145"/>
      <c r="VFZ11" s="145"/>
      <c r="VGA11" s="145"/>
      <c r="VGB11" s="145"/>
      <c r="VGC11" s="145"/>
      <c r="VGD11" s="145"/>
      <c r="VGE11" s="145"/>
      <c r="VGF11" s="145"/>
      <c r="VGG11" s="145"/>
      <c r="VGH11" s="145"/>
      <c r="VGI11" s="145"/>
      <c r="VGJ11" s="145"/>
      <c r="VGK11" s="145"/>
      <c r="VGL11" s="145"/>
      <c r="VGM11" s="145"/>
      <c r="VGN11" s="145"/>
      <c r="VGO11" s="145"/>
      <c r="VGP11" s="145"/>
      <c r="VGQ11" s="145"/>
      <c r="VGR11" s="145"/>
      <c r="VGS11" s="145"/>
      <c r="VGT11" s="145"/>
      <c r="VGU11" s="145"/>
      <c r="VGV11" s="145"/>
      <c r="VGW11" s="145"/>
      <c r="VGX11" s="145"/>
      <c r="VGY11" s="145"/>
      <c r="VGZ11" s="145"/>
      <c r="VHA11" s="145"/>
      <c r="VHB11" s="145"/>
      <c r="VHC11" s="145"/>
      <c r="VHD11" s="145"/>
      <c r="VHE11" s="145"/>
      <c r="VHF11" s="145"/>
      <c r="VHG11" s="145"/>
      <c r="VHH11" s="145"/>
      <c r="VHI11" s="145"/>
      <c r="VHJ11" s="145"/>
      <c r="VHK11" s="145"/>
      <c r="VHL11" s="145"/>
      <c r="VHM11" s="145"/>
      <c r="VHN11" s="145"/>
      <c r="VHO11" s="145"/>
      <c r="VHP11" s="145"/>
      <c r="VHQ11" s="145"/>
      <c r="VHR11" s="145"/>
      <c r="VHS11" s="145"/>
      <c r="VHT11" s="145"/>
      <c r="VHU11" s="145"/>
      <c r="VHV11" s="145"/>
      <c r="VHW11" s="145"/>
      <c r="VHX11" s="145"/>
      <c r="VHY11" s="145"/>
      <c r="VHZ11" s="145"/>
      <c r="VIA11" s="145"/>
      <c r="VIB11" s="145"/>
      <c r="VIC11" s="145"/>
      <c r="VID11" s="145"/>
      <c r="VIE11" s="145"/>
      <c r="VIF11" s="145"/>
      <c r="VIG11" s="145"/>
      <c r="VIH11" s="145"/>
      <c r="VII11" s="145"/>
      <c r="VIJ11" s="145"/>
      <c r="VIK11" s="145"/>
      <c r="VIL11" s="145"/>
      <c r="VIM11" s="145"/>
      <c r="VIN11" s="145"/>
      <c r="VIO11" s="145"/>
      <c r="VIP11" s="145"/>
      <c r="VIQ11" s="145"/>
      <c r="VIR11" s="145"/>
      <c r="VIS11" s="145"/>
      <c r="VIT11" s="145"/>
      <c r="VIU11" s="145"/>
      <c r="VIV11" s="145"/>
      <c r="VIW11" s="145"/>
      <c r="VIX11" s="145"/>
      <c r="VIY11" s="145"/>
      <c r="VIZ11" s="145"/>
      <c r="VJA11" s="145"/>
      <c r="VJB11" s="145"/>
      <c r="VJC11" s="145"/>
      <c r="VJD11" s="145"/>
      <c r="VJE11" s="145"/>
      <c r="VJF11" s="145"/>
      <c r="VJG11" s="145"/>
      <c r="VJH11" s="145"/>
      <c r="VJI11" s="145"/>
      <c r="VJJ11" s="145"/>
      <c r="VJK11" s="145"/>
      <c r="VJL11" s="145"/>
      <c r="VJM11" s="145"/>
      <c r="VJN11" s="145"/>
      <c r="VJO11" s="145"/>
      <c r="VJP11" s="145"/>
      <c r="VJQ11" s="145"/>
      <c r="VJR11" s="145"/>
      <c r="VJS11" s="145"/>
      <c r="VJT11" s="145"/>
      <c r="VJU11" s="145"/>
      <c r="VJV11" s="145"/>
      <c r="VJW11" s="145"/>
      <c r="VJX11" s="145"/>
      <c r="VJY11" s="145"/>
      <c r="VJZ11" s="145"/>
      <c r="VKA11" s="145"/>
      <c r="VKB11" s="145"/>
      <c r="VKC11" s="145"/>
      <c r="VKD11" s="145"/>
      <c r="VKE11" s="145"/>
      <c r="VKF11" s="145"/>
      <c r="VKG11" s="145"/>
      <c r="VKH11" s="145"/>
      <c r="VKI11" s="145"/>
      <c r="VKJ11" s="145"/>
      <c r="VKK11" s="145"/>
      <c r="VKL11" s="145"/>
      <c r="VKM11" s="145"/>
      <c r="VKN11" s="145"/>
      <c r="VKO11" s="145"/>
      <c r="VKP11" s="145"/>
      <c r="VKQ11" s="145"/>
      <c r="VKR11" s="145"/>
      <c r="VKS11" s="145"/>
      <c r="VKT11" s="145"/>
      <c r="VKU11" s="145"/>
      <c r="VKV11" s="145"/>
      <c r="VKW11" s="145"/>
      <c r="VKX11" s="145"/>
      <c r="VKY11" s="145"/>
      <c r="VKZ11" s="145"/>
      <c r="VLA11" s="145"/>
      <c r="VLB11" s="145"/>
      <c r="VLC11" s="145"/>
      <c r="VLD11" s="145"/>
      <c r="VLE11" s="145"/>
      <c r="VLF11" s="145"/>
      <c r="VLG11" s="145"/>
      <c r="VLH11" s="145"/>
      <c r="VLI11" s="145"/>
      <c r="VLJ11" s="145"/>
      <c r="VLK11" s="145"/>
      <c r="VLL11" s="145"/>
      <c r="VLM11" s="145"/>
      <c r="VLN11" s="145"/>
      <c r="VLO11" s="145"/>
      <c r="VLP11" s="145"/>
      <c r="VLQ11" s="145"/>
      <c r="VLR11" s="145"/>
      <c r="VLS11" s="145"/>
      <c r="VLT11" s="145"/>
      <c r="VLU11" s="145"/>
      <c r="VLV11" s="145"/>
      <c r="VLW11" s="145"/>
      <c r="VLX11" s="145"/>
      <c r="VLY11" s="145"/>
      <c r="VLZ11" s="145"/>
      <c r="VMA11" s="145"/>
      <c r="VMB11" s="145"/>
      <c r="VMC11" s="145"/>
      <c r="VMD11" s="145"/>
      <c r="VME11" s="145"/>
      <c r="VMF11" s="145"/>
      <c r="VMG11" s="145"/>
      <c r="VMH11" s="145"/>
      <c r="VMI11" s="145"/>
      <c r="VMJ11" s="145"/>
      <c r="VMK11" s="145"/>
      <c r="VML11" s="145"/>
      <c r="VMM11" s="145"/>
      <c r="VMN11" s="145"/>
      <c r="VMO11" s="145"/>
      <c r="VMP11" s="145"/>
      <c r="VMQ11" s="145"/>
      <c r="VMR11" s="145"/>
      <c r="VMS11" s="145"/>
      <c r="VMT11" s="145"/>
      <c r="VMU11" s="145"/>
      <c r="VMV11" s="145"/>
      <c r="VMW11" s="145"/>
      <c r="VMX11" s="145"/>
      <c r="VMY11" s="145"/>
      <c r="VMZ11" s="145"/>
      <c r="VNA11" s="145"/>
      <c r="VNB11" s="145"/>
      <c r="VNC11" s="145"/>
      <c r="VND11" s="145"/>
      <c r="VNE11" s="145"/>
      <c r="VNF11" s="145"/>
      <c r="VNG11" s="145"/>
      <c r="VNH11" s="145"/>
      <c r="VNI11" s="145"/>
      <c r="VNJ11" s="145"/>
      <c r="VNK11" s="145"/>
      <c r="VNL11" s="145"/>
      <c r="VNM11" s="145"/>
      <c r="VNN11" s="145"/>
      <c r="VNO11" s="145"/>
      <c r="VNP11" s="145"/>
      <c r="VNQ11" s="145"/>
      <c r="VNR11" s="145"/>
      <c r="VNS11" s="145"/>
      <c r="VNT11" s="145"/>
      <c r="VNU11" s="145"/>
      <c r="VNV11" s="145"/>
      <c r="VNW11" s="145"/>
      <c r="VNX11" s="145"/>
      <c r="VNY11" s="145"/>
      <c r="VNZ11" s="145"/>
      <c r="VOA11" s="145"/>
      <c r="VOB11" s="145"/>
      <c r="VOC11" s="145"/>
      <c r="VOD11" s="145"/>
      <c r="VOE11" s="145"/>
      <c r="VOF11" s="145"/>
      <c r="VOG11" s="145"/>
      <c r="VOH11" s="145"/>
      <c r="VOI11" s="145"/>
      <c r="VOJ11" s="145"/>
      <c r="VOK11" s="145"/>
      <c r="VOL11" s="145"/>
      <c r="VOM11" s="145"/>
      <c r="VON11" s="145"/>
      <c r="VOO11" s="145"/>
      <c r="VOP11" s="145"/>
      <c r="VOQ11" s="145"/>
      <c r="VOR11" s="145"/>
      <c r="VOS11" s="145"/>
      <c r="VOT11" s="145"/>
      <c r="VOU11" s="145"/>
      <c r="VOV11" s="145"/>
      <c r="VOW11" s="145"/>
      <c r="VOX11" s="145"/>
      <c r="VOY11" s="145"/>
      <c r="VOZ11" s="145"/>
      <c r="VPA11" s="145"/>
      <c r="VPB11" s="145"/>
      <c r="VPC11" s="145"/>
      <c r="VPD11" s="145"/>
      <c r="VPE11" s="145"/>
      <c r="VPF11" s="145"/>
      <c r="VPG11" s="145"/>
      <c r="VPH11" s="145"/>
      <c r="VPI11" s="145"/>
      <c r="VPJ11" s="145"/>
      <c r="VPK11" s="145"/>
      <c r="VPL11" s="145"/>
      <c r="VPM11" s="145"/>
      <c r="VPN11" s="145"/>
      <c r="VPO11" s="145"/>
      <c r="VPP11" s="145"/>
      <c r="VPQ11" s="145"/>
      <c r="VPR11" s="145"/>
      <c r="VPS11" s="145"/>
      <c r="VPT11" s="145"/>
      <c r="VPU11" s="145"/>
      <c r="VPV11" s="145"/>
      <c r="VPW11" s="145"/>
      <c r="VPX11" s="145"/>
      <c r="VPY11" s="145"/>
      <c r="VPZ11" s="145"/>
      <c r="VQA11" s="145"/>
      <c r="VQB11" s="145"/>
      <c r="VQC11" s="145"/>
      <c r="VQD11" s="145"/>
      <c r="VQE11" s="145"/>
      <c r="VQF11" s="145"/>
      <c r="VQG11" s="145"/>
      <c r="VQH11" s="145"/>
      <c r="VQI11" s="145"/>
      <c r="VQJ11" s="145"/>
      <c r="VQK11" s="145"/>
      <c r="VQL11" s="145"/>
      <c r="VQM11" s="145"/>
      <c r="VQN11" s="145"/>
      <c r="VQO11" s="145"/>
      <c r="VQP11" s="145"/>
      <c r="VQQ11" s="145"/>
      <c r="VQR11" s="145"/>
      <c r="VQS11" s="145"/>
      <c r="VQT11" s="145"/>
      <c r="VQU11" s="145"/>
      <c r="VQV11" s="145"/>
      <c r="VQW11" s="145"/>
      <c r="VQX11" s="145"/>
      <c r="VQY11" s="145"/>
      <c r="VQZ11" s="145"/>
      <c r="VRA11" s="145"/>
      <c r="VRB11" s="145"/>
      <c r="VRC11" s="145"/>
      <c r="VRD11" s="145"/>
      <c r="VRE11" s="145"/>
      <c r="VRF11" s="145"/>
      <c r="VRG11" s="145"/>
      <c r="VRH11" s="145"/>
      <c r="VRI11" s="145"/>
      <c r="VRJ11" s="145"/>
      <c r="VRK11" s="145"/>
      <c r="VRL11" s="145"/>
      <c r="VRM11" s="145"/>
      <c r="VRN11" s="145"/>
      <c r="VRO11" s="145"/>
      <c r="VRP11" s="145"/>
      <c r="VRQ11" s="145"/>
      <c r="VRR11" s="145"/>
      <c r="VRS11" s="145"/>
      <c r="VRT11" s="145"/>
      <c r="VRU11" s="145"/>
      <c r="VRV11" s="145"/>
      <c r="VRW11" s="145"/>
      <c r="VRX11" s="145"/>
      <c r="VRY11" s="145"/>
      <c r="VRZ11" s="145"/>
      <c r="VSA11" s="145"/>
      <c r="VSB11" s="145"/>
      <c r="VSC11" s="145"/>
      <c r="VSD11" s="145"/>
      <c r="VSE11" s="145"/>
      <c r="VSF11" s="145"/>
      <c r="VSG11" s="145"/>
      <c r="VSH11" s="145"/>
      <c r="VSI11" s="145"/>
      <c r="VSJ11" s="145"/>
      <c r="VSK11" s="145"/>
      <c r="VSL11" s="145"/>
      <c r="VSM11" s="145"/>
      <c r="VSN11" s="145"/>
      <c r="VSO11" s="145"/>
      <c r="VSP11" s="145"/>
      <c r="VSQ11" s="145"/>
      <c r="VSR11" s="145"/>
      <c r="VSS11" s="145"/>
      <c r="VST11" s="145"/>
      <c r="VSU11" s="145"/>
      <c r="VSV11" s="145"/>
      <c r="VSW11" s="145"/>
      <c r="VSX11" s="145"/>
      <c r="VSY11" s="145"/>
      <c r="VSZ11" s="145"/>
      <c r="VTA11" s="145"/>
      <c r="VTB11" s="145"/>
      <c r="VTC11" s="145"/>
      <c r="VTD11" s="145"/>
      <c r="VTE11" s="145"/>
      <c r="VTF11" s="145"/>
      <c r="VTG11" s="145"/>
      <c r="VTH11" s="145"/>
      <c r="VTI11" s="145"/>
      <c r="VTJ11" s="145"/>
      <c r="VTK11" s="145"/>
      <c r="VTL11" s="145"/>
      <c r="VTM11" s="145"/>
      <c r="VTN11" s="145"/>
      <c r="VTO11" s="145"/>
      <c r="VTP11" s="145"/>
      <c r="VTQ11" s="145"/>
      <c r="VTR11" s="145"/>
      <c r="VTS11" s="145"/>
      <c r="VTT11" s="145"/>
      <c r="VTU11" s="145"/>
      <c r="VTV11" s="145"/>
      <c r="VTW11" s="145"/>
      <c r="VTX11" s="145"/>
      <c r="VTY11" s="145"/>
      <c r="VTZ11" s="145"/>
      <c r="VUA11" s="145"/>
      <c r="VUB11" s="145"/>
      <c r="VUC11" s="145"/>
      <c r="VUD11" s="145"/>
      <c r="VUE11" s="145"/>
      <c r="VUF11" s="145"/>
      <c r="VUG11" s="145"/>
      <c r="VUH11" s="145"/>
      <c r="VUI11" s="145"/>
      <c r="VUJ11" s="145"/>
      <c r="VUK11" s="145"/>
      <c r="VUL11" s="145"/>
      <c r="VUM11" s="145"/>
      <c r="VUN11" s="145"/>
      <c r="VUO11" s="145"/>
      <c r="VUP11" s="145"/>
      <c r="VUQ11" s="145"/>
      <c r="VUR11" s="145"/>
      <c r="VUS11" s="145"/>
      <c r="VUT11" s="145"/>
      <c r="VUU11" s="145"/>
      <c r="VUV11" s="145"/>
      <c r="VUW11" s="145"/>
      <c r="VUX11" s="145"/>
      <c r="VUY11" s="145"/>
      <c r="VUZ11" s="145"/>
      <c r="VVA11" s="145"/>
      <c r="VVB11" s="145"/>
      <c r="VVC11" s="145"/>
      <c r="VVD11" s="145"/>
      <c r="VVE11" s="145"/>
      <c r="VVF11" s="145"/>
      <c r="VVG11" s="145"/>
      <c r="VVH11" s="145"/>
      <c r="VVI11" s="145"/>
      <c r="VVJ11" s="145"/>
      <c r="VVK11" s="145"/>
      <c r="VVL11" s="145"/>
      <c r="VVM11" s="145"/>
      <c r="VVN11" s="145"/>
      <c r="VVO11" s="145"/>
      <c r="VVP11" s="145"/>
      <c r="VVQ11" s="145"/>
      <c r="VVR11" s="145"/>
      <c r="VVS11" s="145"/>
      <c r="VVT11" s="145"/>
      <c r="VVU11" s="145"/>
      <c r="VVV11" s="145"/>
      <c r="VVW11" s="145"/>
      <c r="VVX11" s="145"/>
      <c r="VVY11" s="145"/>
      <c r="VVZ11" s="145"/>
      <c r="VWA11" s="145"/>
      <c r="VWB11" s="145"/>
      <c r="VWC11" s="145"/>
      <c r="VWD11" s="145"/>
      <c r="VWE11" s="145"/>
      <c r="VWF11" s="145"/>
      <c r="VWG11" s="145"/>
      <c r="VWH11" s="145"/>
      <c r="VWI11" s="145"/>
      <c r="VWJ11" s="145"/>
      <c r="VWK11" s="145"/>
      <c r="VWL11" s="145"/>
      <c r="VWM11" s="145"/>
      <c r="VWN11" s="145"/>
      <c r="VWO11" s="145"/>
      <c r="VWP11" s="145"/>
      <c r="VWQ11" s="145"/>
      <c r="VWR11" s="145"/>
      <c r="VWS11" s="145"/>
      <c r="VWT11" s="145"/>
      <c r="VWU11" s="145"/>
      <c r="VWV11" s="145"/>
      <c r="VWW11" s="145"/>
      <c r="VWX11" s="145"/>
      <c r="VWY11" s="145"/>
      <c r="VWZ11" s="145"/>
      <c r="VXA11" s="145"/>
      <c r="VXB11" s="145"/>
      <c r="VXC11" s="145"/>
      <c r="VXD11" s="145"/>
      <c r="VXE11" s="145"/>
      <c r="VXF11" s="145"/>
      <c r="VXG11" s="145"/>
      <c r="VXH11" s="145"/>
      <c r="VXI11" s="145"/>
      <c r="VXJ11" s="145"/>
      <c r="VXK11" s="145"/>
      <c r="VXL11" s="145"/>
      <c r="VXM11" s="145"/>
      <c r="VXN11" s="145"/>
      <c r="VXO11" s="145"/>
      <c r="VXP11" s="145"/>
      <c r="VXQ11" s="145"/>
      <c r="VXR11" s="145"/>
      <c r="VXS11" s="145"/>
      <c r="VXT11" s="145"/>
      <c r="VXU11" s="145"/>
      <c r="VXV11" s="145"/>
      <c r="VXW11" s="145"/>
      <c r="VXX11" s="145"/>
      <c r="VXY11" s="145"/>
      <c r="VXZ11" s="145"/>
      <c r="VYA11" s="145"/>
      <c r="VYB11" s="145"/>
      <c r="VYC11" s="145"/>
      <c r="VYD11" s="145"/>
      <c r="VYE11" s="145"/>
      <c r="VYF11" s="145"/>
      <c r="VYG11" s="145"/>
      <c r="VYH11" s="145"/>
      <c r="VYI11" s="145"/>
      <c r="VYJ11" s="145"/>
      <c r="VYK11" s="145"/>
      <c r="VYL11" s="145"/>
      <c r="VYM11" s="145"/>
      <c r="VYN11" s="145"/>
      <c r="VYO11" s="145"/>
      <c r="VYP11" s="145"/>
      <c r="VYQ11" s="145"/>
      <c r="VYR11" s="145"/>
      <c r="VYS11" s="145"/>
      <c r="VYT11" s="145"/>
      <c r="VYU11" s="145"/>
      <c r="VYV11" s="145"/>
      <c r="VYW11" s="145"/>
      <c r="VYX11" s="145"/>
      <c r="VYY11" s="145"/>
      <c r="VYZ11" s="145"/>
      <c r="VZA11" s="145"/>
      <c r="VZB11" s="145"/>
      <c r="VZC11" s="145"/>
      <c r="VZD11" s="145"/>
      <c r="VZE11" s="145"/>
      <c r="VZF11" s="145"/>
      <c r="VZG11" s="145"/>
      <c r="VZH11" s="145"/>
      <c r="VZI11" s="145"/>
      <c r="VZJ11" s="145"/>
      <c r="VZK11" s="145"/>
      <c r="VZL11" s="145"/>
      <c r="VZM11" s="145"/>
      <c r="VZN11" s="145"/>
      <c r="VZO11" s="145"/>
      <c r="VZP11" s="145"/>
      <c r="VZQ11" s="145"/>
      <c r="VZR11" s="145"/>
      <c r="VZS11" s="145"/>
      <c r="VZT11" s="145"/>
      <c r="VZU11" s="145"/>
      <c r="VZV11" s="145"/>
      <c r="VZW11" s="145"/>
      <c r="VZX11" s="145"/>
      <c r="VZY11" s="145"/>
      <c r="VZZ11" s="145"/>
      <c r="WAA11" s="145"/>
      <c r="WAB11" s="145"/>
      <c r="WAC11" s="145"/>
      <c r="WAD11" s="145"/>
      <c r="WAE11" s="145"/>
      <c r="WAF11" s="145"/>
      <c r="WAG11" s="145"/>
      <c r="WAH11" s="145"/>
      <c r="WAI11" s="145"/>
      <c r="WAJ11" s="145"/>
      <c r="WAK11" s="145"/>
      <c r="WAL11" s="145"/>
      <c r="WAM11" s="145"/>
      <c r="WAN11" s="145"/>
      <c r="WAO11" s="145"/>
      <c r="WAP11" s="145"/>
      <c r="WAQ11" s="145"/>
      <c r="WAR11" s="145"/>
      <c r="WAS11" s="145"/>
      <c r="WAT11" s="145"/>
      <c r="WAU11" s="145"/>
      <c r="WAV11" s="145"/>
      <c r="WAW11" s="145"/>
      <c r="WAX11" s="145"/>
      <c r="WAY11" s="145"/>
      <c r="WAZ11" s="145"/>
      <c r="WBA11" s="145"/>
      <c r="WBB11" s="145"/>
      <c r="WBC11" s="145"/>
      <c r="WBD11" s="145"/>
      <c r="WBE11" s="145"/>
      <c r="WBF11" s="145"/>
      <c r="WBG11" s="145"/>
      <c r="WBH11" s="145"/>
      <c r="WBI11" s="145"/>
      <c r="WBJ11" s="145"/>
      <c r="WBK11" s="145"/>
      <c r="WBL11" s="145"/>
      <c r="WBM11" s="145"/>
      <c r="WBN11" s="145"/>
      <c r="WBO11" s="145"/>
      <c r="WBP11" s="145"/>
      <c r="WBQ11" s="145"/>
      <c r="WBR11" s="145"/>
      <c r="WBS11" s="145"/>
      <c r="WBT11" s="145"/>
      <c r="WBU11" s="145"/>
      <c r="WBV11" s="145"/>
      <c r="WBW11" s="145"/>
      <c r="WBX11" s="145"/>
      <c r="WBY11" s="145"/>
      <c r="WBZ11" s="145"/>
      <c r="WCA11" s="145"/>
      <c r="WCB11" s="145"/>
      <c r="WCC11" s="145"/>
      <c r="WCD11" s="145"/>
      <c r="WCE11" s="145"/>
      <c r="WCF11" s="145"/>
      <c r="WCG11" s="145"/>
      <c r="WCH11" s="145"/>
      <c r="WCI11" s="145"/>
      <c r="WCJ11" s="145"/>
      <c r="WCK11" s="145"/>
      <c r="WCL11" s="145"/>
      <c r="WCM11" s="145"/>
      <c r="WCN11" s="145"/>
      <c r="WCO11" s="145"/>
      <c r="WCP11" s="145"/>
      <c r="WCQ11" s="145"/>
      <c r="WCR11" s="145"/>
      <c r="WCS11" s="145"/>
      <c r="WCT11" s="145"/>
      <c r="WCU11" s="145"/>
      <c r="WCV11" s="145"/>
      <c r="WCW11" s="145"/>
      <c r="WCX11" s="145"/>
      <c r="WCY11" s="145"/>
      <c r="WCZ11" s="145"/>
      <c r="WDA11" s="145"/>
      <c r="WDB11" s="145"/>
      <c r="WDC11" s="145"/>
      <c r="WDD11" s="145"/>
      <c r="WDE11" s="145"/>
      <c r="WDF11" s="145"/>
      <c r="WDG11" s="145"/>
      <c r="WDH11" s="145"/>
      <c r="WDI11" s="145"/>
      <c r="WDJ11" s="145"/>
      <c r="WDK11" s="145"/>
      <c r="WDL11" s="145"/>
      <c r="WDM11" s="145"/>
      <c r="WDN11" s="145"/>
      <c r="WDO11" s="145"/>
      <c r="WDP11" s="145"/>
      <c r="WDQ11" s="145"/>
      <c r="WDR11" s="145"/>
      <c r="WDS11" s="145"/>
      <c r="WDT11" s="145"/>
      <c r="WDU11" s="145"/>
      <c r="WDV11" s="145"/>
      <c r="WDW11" s="145"/>
      <c r="WDX11" s="145"/>
      <c r="WDY11" s="145"/>
      <c r="WDZ11" s="145"/>
      <c r="WEA11" s="145"/>
      <c r="WEB11" s="145"/>
      <c r="WEC11" s="145"/>
      <c r="WED11" s="145"/>
      <c r="WEE11" s="145"/>
      <c r="WEF11" s="145"/>
      <c r="WEG11" s="145"/>
      <c r="WEH11" s="145"/>
      <c r="WEI11" s="145"/>
      <c r="WEJ11" s="145"/>
      <c r="WEK11" s="145"/>
      <c r="WEL11" s="145"/>
      <c r="WEM11" s="145"/>
      <c r="WEN11" s="145"/>
      <c r="WEO11" s="145"/>
      <c r="WEP11" s="145"/>
      <c r="WEQ11" s="145"/>
      <c r="WER11" s="145"/>
      <c r="WES11" s="145"/>
      <c r="WET11" s="145"/>
      <c r="WEU11" s="145"/>
      <c r="WEV11" s="145"/>
      <c r="WEW11" s="145"/>
      <c r="WEX11" s="145"/>
      <c r="WEY11" s="145"/>
      <c r="WEZ11" s="145"/>
      <c r="WFA11" s="145"/>
      <c r="WFB11" s="145"/>
      <c r="WFC11" s="145"/>
      <c r="WFD11" s="145"/>
      <c r="WFE11" s="145"/>
      <c r="WFF11" s="145"/>
      <c r="WFG11" s="145"/>
      <c r="WFH11" s="145"/>
      <c r="WFI11" s="145"/>
      <c r="WFJ11" s="145"/>
      <c r="WFK11" s="145"/>
      <c r="WFL11" s="145"/>
      <c r="WFM11" s="145"/>
      <c r="WFN11" s="145"/>
      <c r="WFO11" s="145"/>
      <c r="WFP11" s="145"/>
      <c r="WFQ11" s="145"/>
      <c r="WFR11" s="145"/>
      <c r="WFS11" s="145"/>
      <c r="WFT11" s="145"/>
      <c r="WFU11" s="145"/>
      <c r="WFV11" s="145"/>
      <c r="WFW11" s="145"/>
      <c r="WFX11" s="145"/>
      <c r="WFY11" s="145"/>
      <c r="WFZ11" s="145"/>
      <c r="WGA11" s="145"/>
      <c r="WGB11" s="145"/>
      <c r="WGC11" s="145"/>
      <c r="WGD11" s="145"/>
      <c r="WGE11" s="145"/>
      <c r="WGF11" s="145"/>
      <c r="WGG11" s="145"/>
      <c r="WGH11" s="145"/>
      <c r="WGI11" s="145"/>
      <c r="WGJ11" s="145"/>
      <c r="WGK11" s="145"/>
      <c r="WGL11" s="145"/>
      <c r="WGM11" s="145"/>
      <c r="WGN11" s="145"/>
      <c r="WGO11" s="145"/>
      <c r="WGP11" s="145"/>
      <c r="WGQ11" s="145"/>
      <c r="WGR11" s="145"/>
      <c r="WGS11" s="145"/>
      <c r="WGT11" s="145"/>
      <c r="WGU11" s="145"/>
      <c r="WGV11" s="145"/>
      <c r="WGW11" s="145"/>
      <c r="WGX11" s="145"/>
      <c r="WGY11" s="145"/>
      <c r="WGZ11" s="145"/>
      <c r="WHA11" s="145"/>
      <c r="WHB11" s="145"/>
      <c r="WHC11" s="145"/>
      <c r="WHD11" s="145"/>
      <c r="WHE11" s="145"/>
      <c r="WHF11" s="145"/>
      <c r="WHG11" s="145"/>
      <c r="WHH11" s="145"/>
      <c r="WHI11" s="145"/>
      <c r="WHJ11" s="145"/>
      <c r="WHK11" s="145"/>
      <c r="WHL11" s="145"/>
      <c r="WHM11" s="145"/>
      <c r="WHN11" s="145"/>
      <c r="WHO11" s="145"/>
      <c r="WHP11" s="145"/>
      <c r="WHQ11" s="145"/>
      <c r="WHR11" s="145"/>
      <c r="WHS11" s="145"/>
      <c r="WHT11" s="145"/>
      <c r="WHU11" s="145"/>
      <c r="WHV11" s="145"/>
      <c r="WHW11" s="145"/>
      <c r="WHX11" s="145"/>
      <c r="WHY11" s="145"/>
      <c r="WHZ11" s="145"/>
      <c r="WIA11" s="145"/>
      <c r="WIB11" s="145"/>
      <c r="WIC11" s="145"/>
      <c r="WID11" s="145"/>
      <c r="WIE11" s="145"/>
      <c r="WIF11" s="145"/>
      <c r="WIG11" s="145"/>
      <c r="WIH11" s="145"/>
      <c r="WII11" s="145"/>
      <c r="WIJ11" s="145"/>
      <c r="WIK11" s="145"/>
      <c r="WIL11" s="145"/>
      <c r="WIM11" s="145"/>
      <c r="WIN11" s="145"/>
      <c r="WIO11" s="145"/>
      <c r="WIP11" s="145"/>
      <c r="WIQ11" s="145"/>
      <c r="WIR11" s="145"/>
      <c r="WIS11" s="145"/>
      <c r="WIT11" s="145"/>
      <c r="WIU11" s="145"/>
      <c r="WIV11" s="145"/>
      <c r="WIW11" s="145"/>
      <c r="WIX11" s="145"/>
      <c r="WIY11" s="145"/>
      <c r="WIZ11" s="145"/>
      <c r="WJA11" s="145"/>
      <c r="WJB11" s="145"/>
      <c r="WJC11" s="145"/>
      <c r="WJD11" s="145"/>
      <c r="WJE11" s="145"/>
      <c r="WJF11" s="145"/>
      <c r="WJG11" s="145"/>
      <c r="WJH11" s="145"/>
      <c r="WJI11" s="145"/>
      <c r="WJJ11" s="145"/>
      <c r="WJK11" s="145"/>
      <c r="WJL11" s="145"/>
      <c r="WJM11" s="145"/>
      <c r="WJN11" s="145"/>
      <c r="WJO11" s="145"/>
      <c r="WJP11" s="145"/>
      <c r="WJQ11" s="145"/>
      <c r="WJR11" s="145"/>
      <c r="WJS11" s="145"/>
      <c r="WJT11" s="145"/>
      <c r="WJU11" s="145"/>
      <c r="WJV11" s="145"/>
      <c r="WJW11" s="145"/>
      <c r="WJX11" s="145"/>
      <c r="WJY11" s="145"/>
      <c r="WJZ11" s="145"/>
      <c r="WKA11" s="145"/>
      <c r="WKB11" s="145"/>
      <c r="WKC11" s="145"/>
      <c r="WKD11" s="145"/>
      <c r="WKE11" s="145"/>
      <c r="WKF11" s="145"/>
      <c r="WKG11" s="145"/>
      <c r="WKH11" s="145"/>
      <c r="WKI11" s="145"/>
      <c r="WKJ11" s="145"/>
      <c r="WKK11" s="145"/>
      <c r="WKL11" s="145"/>
      <c r="WKM11" s="145"/>
      <c r="WKN11" s="145"/>
      <c r="WKO11" s="145"/>
      <c r="WKP11" s="145"/>
      <c r="WKQ11" s="145"/>
      <c r="WKR11" s="145"/>
      <c r="WKS11" s="145"/>
      <c r="WKT11" s="145"/>
      <c r="WKU11" s="145"/>
      <c r="WKV11" s="145"/>
      <c r="WKW11" s="145"/>
      <c r="WKX11" s="145"/>
      <c r="WKY11" s="145"/>
      <c r="WKZ11" s="145"/>
      <c r="WLA11" s="145"/>
      <c r="WLB11" s="145"/>
      <c r="WLC11" s="145"/>
      <c r="WLD11" s="145"/>
      <c r="WLE11" s="145"/>
      <c r="WLF11" s="145"/>
      <c r="WLG11" s="145"/>
      <c r="WLH11" s="145"/>
      <c r="WLI11" s="145"/>
      <c r="WLJ11" s="145"/>
      <c r="WLK11" s="145"/>
      <c r="WLL11" s="145"/>
      <c r="WLM11" s="145"/>
      <c r="WLN11" s="145"/>
      <c r="WLO11" s="145"/>
      <c r="WLP11" s="145"/>
      <c r="WLQ11" s="145"/>
      <c r="WLR11" s="145"/>
      <c r="WLS11" s="145"/>
      <c r="WLT11" s="145"/>
      <c r="WLU11" s="145"/>
      <c r="WLV11" s="145"/>
      <c r="WLW11" s="145"/>
      <c r="WLX11" s="145"/>
      <c r="WLY11" s="145"/>
      <c r="WLZ11" s="145"/>
      <c r="WMA11" s="145"/>
      <c r="WMB11" s="145"/>
      <c r="WMC11" s="145"/>
      <c r="WMD11" s="145"/>
      <c r="WME11" s="145"/>
      <c r="WMF11" s="145"/>
      <c r="WMG11" s="145"/>
      <c r="WMH11" s="145"/>
      <c r="WMI11" s="145"/>
      <c r="WMJ11" s="145"/>
      <c r="WMK11" s="145"/>
      <c r="WML11" s="145"/>
      <c r="WMM11" s="145"/>
      <c r="WMN11" s="145"/>
      <c r="WMO11" s="145"/>
      <c r="WMP11" s="145"/>
      <c r="WMQ11" s="145"/>
      <c r="WMR11" s="145"/>
      <c r="WMS11" s="145"/>
      <c r="WMT11" s="145"/>
      <c r="WMU11" s="145"/>
      <c r="WMV11" s="145"/>
      <c r="WMW11" s="145"/>
      <c r="WMX11" s="145"/>
      <c r="WMY11" s="145"/>
      <c r="WMZ11" s="145"/>
      <c r="WNA11" s="145"/>
      <c r="WNB11" s="145"/>
      <c r="WNC11" s="145"/>
      <c r="WND11" s="145"/>
      <c r="WNE11" s="145"/>
      <c r="WNF11" s="145"/>
      <c r="WNG11" s="145"/>
      <c r="WNH11" s="145"/>
      <c r="WNI11" s="145"/>
      <c r="WNJ11" s="145"/>
      <c r="WNK11" s="145"/>
      <c r="WNL11" s="145"/>
      <c r="WNM11" s="145"/>
      <c r="WNN11" s="145"/>
      <c r="WNO11" s="145"/>
      <c r="WNP11" s="145"/>
      <c r="WNQ11" s="145"/>
      <c r="WNR11" s="145"/>
      <c r="WNS11" s="145"/>
      <c r="WNT11" s="145"/>
      <c r="WNU11" s="145"/>
      <c r="WNV11" s="145"/>
      <c r="WNW11" s="145"/>
      <c r="WNX11" s="145"/>
      <c r="WNY11" s="145"/>
      <c r="WNZ11" s="145"/>
      <c r="WOA11" s="145"/>
      <c r="WOB11" s="145"/>
      <c r="WOC11" s="145"/>
      <c r="WOD11" s="145"/>
      <c r="WOE11" s="145"/>
      <c r="WOF11" s="145"/>
      <c r="WOG11" s="145"/>
      <c r="WOH11" s="145"/>
      <c r="WOI11" s="145"/>
      <c r="WOJ11" s="145"/>
      <c r="WOK11" s="145"/>
      <c r="WOL11" s="145"/>
      <c r="WOM11" s="145"/>
      <c r="WON11" s="145"/>
      <c r="WOO11" s="145"/>
      <c r="WOP11" s="145"/>
      <c r="WOQ11" s="145"/>
      <c r="WOR11" s="145"/>
      <c r="WOS11" s="145"/>
      <c r="WOT11" s="145"/>
      <c r="WOU11" s="145"/>
      <c r="WOV11" s="145"/>
      <c r="WOW11" s="145"/>
      <c r="WOX11" s="145"/>
      <c r="WOY11" s="145"/>
      <c r="WOZ11" s="145"/>
      <c r="WPA11" s="145"/>
      <c r="WPB11" s="145"/>
      <c r="WPC11" s="145"/>
      <c r="WPD11" s="145"/>
      <c r="WPE11" s="145"/>
      <c r="WPF11" s="145"/>
      <c r="WPG11" s="145"/>
      <c r="WPH11" s="145"/>
      <c r="WPI11" s="145"/>
      <c r="WPJ11" s="145"/>
      <c r="WPK11" s="145"/>
      <c r="WPL11" s="145"/>
      <c r="WPM11" s="145"/>
      <c r="WPN11" s="145"/>
      <c r="WPO11" s="145"/>
      <c r="WPP11" s="145"/>
      <c r="WPQ11" s="145"/>
      <c r="WPR11" s="145"/>
      <c r="WPS11" s="145"/>
      <c r="WPT11" s="145"/>
      <c r="WPU11" s="145"/>
      <c r="WPV11" s="145"/>
      <c r="WPW11" s="145"/>
      <c r="WPX11" s="145"/>
      <c r="WPY11" s="145"/>
      <c r="WPZ11" s="145"/>
      <c r="WQA11" s="145"/>
      <c r="WQB11" s="145"/>
      <c r="WQC11" s="145"/>
      <c r="WQD11" s="145"/>
      <c r="WQE11" s="145"/>
      <c r="WQF11" s="145"/>
      <c r="WQG11" s="145"/>
      <c r="WQH11" s="145"/>
      <c r="WQI11" s="145"/>
      <c r="WQJ11" s="145"/>
      <c r="WQK11" s="145"/>
      <c r="WQL11" s="145"/>
      <c r="WQM11" s="145"/>
      <c r="WQN11" s="145"/>
      <c r="WQO11" s="145"/>
      <c r="WQP11" s="145"/>
      <c r="WQQ11" s="145"/>
      <c r="WQR11" s="145"/>
      <c r="WQS11" s="145"/>
      <c r="WQT11" s="145"/>
      <c r="WQU11" s="145"/>
      <c r="WQV11" s="145"/>
      <c r="WQW11" s="145"/>
      <c r="WQX11" s="145"/>
      <c r="WQY11" s="145"/>
      <c r="WQZ11" s="145"/>
      <c r="WRA11" s="145"/>
      <c r="WRB11" s="145"/>
      <c r="WRC11" s="145"/>
      <c r="WRD11" s="145"/>
      <c r="WRE11" s="145"/>
      <c r="WRF11" s="145"/>
      <c r="WRG11" s="145"/>
      <c r="WRH11" s="145"/>
      <c r="WRI11" s="145"/>
      <c r="WRJ11" s="145"/>
      <c r="WRK11" s="145"/>
      <c r="WRL11" s="145"/>
      <c r="WRM11" s="145"/>
      <c r="WRN11" s="145"/>
      <c r="WRO11" s="145"/>
      <c r="WRP11" s="145"/>
      <c r="WRQ11" s="145"/>
      <c r="WRR11" s="145"/>
      <c r="WRS11" s="145"/>
      <c r="WRT11" s="145"/>
      <c r="WRU11" s="145"/>
      <c r="WRV11" s="145"/>
      <c r="WRW11" s="145"/>
      <c r="WRX11" s="145"/>
      <c r="WRY11" s="145"/>
      <c r="WRZ11" s="145"/>
      <c r="WSA11" s="145"/>
      <c r="WSB11" s="145"/>
      <c r="WSC11" s="145"/>
      <c r="WSD11" s="145"/>
      <c r="WSE11" s="145"/>
      <c r="WSF11" s="145"/>
      <c r="WSG11" s="145"/>
      <c r="WSH11" s="145"/>
      <c r="WSI11" s="145"/>
      <c r="WSJ11" s="145"/>
      <c r="WSK11" s="145"/>
      <c r="WSL11" s="145"/>
      <c r="WSM11" s="145"/>
      <c r="WSN11" s="145"/>
      <c r="WSO11" s="145"/>
      <c r="WSP11" s="145"/>
      <c r="WSQ11" s="145"/>
      <c r="WSR11" s="145"/>
      <c r="WSS11" s="145"/>
      <c r="WST11" s="145"/>
      <c r="WSU11" s="145"/>
      <c r="WSV11" s="145"/>
      <c r="WSW11" s="145"/>
      <c r="WSX11" s="145"/>
      <c r="WSY11" s="145"/>
      <c r="WSZ11" s="145"/>
      <c r="WTA11" s="145"/>
      <c r="WTB11" s="145"/>
      <c r="WTC11" s="145"/>
      <c r="WTD11" s="145"/>
      <c r="WTE11" s="145"/>
      <c r="WTF11" s="145"/>
      <c r="WTG11" s="145"/>
      <c r="WTH11" s="145"/>
      <c r="WTI11" s="145"/>
      <c r="WTJ11" s="145"/>
      <c r="WTK11" s="145"/>
      <c r="WTL11" s="145"/>
      <c r="WTM11" s="145"/>
      <c r="WTN11" s="145"/>
      <c r="WTO11" s="145"/>
      <c r="WTP11" s="145"/>
      <c r="WTQ11" s="145"/>
      <c r="WTR11" s="145"/>
      <c r="WTS11" s="145"/>
      <c r="WTT11" s="145"/>
      <c r="WTU11" s="145"/>
      <c r="WTV11" s="145"/>
      <c r="WTW11" s="145"/>
      <c r="WTX11" s="145"/>
      <c r="WTY11" s="145"/>
      <c r="WTZ11" s="145"/>
      <c r="WUA11" s="145"/>
      <c r="WUB11" s="145"/>
      <c r="WUC11" s="145"/>
      <c r="WUD11" s="145"/>
      <c r="WUE11" s="145"/>
      <c r="WUF11" s="145"/>
      <c r="WUG11" s="145"/>
      <c r="WUH11" s="145"/>
      <c r="WUI11" s="145"/>
      <c r="WUJ11" s="145"/>
      <c r="WUK11" s="145"/>
      <c r="WUL11" s="145"/>
      <c r="WUM11" s="145"/>
      <c r="WUN11" s="145"/>
      <c r="WUO11" s="145"/>
      <c r="WUP11" s="145"/>
      <c r="WUQ11" s="145"/>
      <c r="WUR11" s="145"/>
      <c r="WUS11" s="145"/>
      <c r="WUT11" s="145"/>
      <c r="WUU11" s="145"/>
      <c r="WUV11" s="145"/>
      <c r="WUW11" s="145"/>
      <c r="WUX11" s="145"/>
      <c r="WUY11" s="145"/>
      <c r="WUZ11" s="145"/>
      <c r="WVA11" s="145"/>
      <c r="WVB11" s="145"/>
      <c r="WVC11" s="145"/>
      <c r="WVD11" s="145"/>
      <c r="WVE11" s="145"/>
      <c r="WVF11" s="145"/>
      <c r="WVG11" s="145"/>
      <c r="WVH11" s="145"/>
      <c r="WVI11" s="145"/>
      <c r="WVJ11" s="145"/>
      <c r="WVK11" s="145"/>
      <c r="WVL11" s="145"/>
      <c r="WVM11" s="145"/>
      <c r="WVN11" s="145"/>
      <c r="WVO11" s="145"/>
      <c r="WVP11" s="145"/>
      <c r="WVQ11" s="145"/>
      <c r="WVR11" s="145"/>
      <c r="WVS11" s="145"/>
      <c r="WVT11" s="145"/>
      <c r="WVU11" s="145"/>
      <c r="WVV11" s="145"/>
      <c r="WVW11" s="145"/>
      <c r="WVX11" s="145"/>
      <c r="WVY11" s="145"/>
      <c r="WVZ11" s="145"/>
      <c r="WWA11" s="145"/>
      <c r="WWB11" s="145"/>
      <c r="WWC11" s="145"/>
      <c r="WWD11" s="145"/>
      <c r="WWE11" s="145"/>
      <c r="WWF11" s="145"/>
      <c r="WWG11" s="145"/>
      <c r="WWH11" s="145"/>
      <c r="WWI11" s="145"/>
      <c r="WWJ11" s="145"/>
      <c r="WWK11" s="145"/>
      <c r="WWL11" s="145"/>
      <c r="WWM11" s="145"/>
      <c r="WWN11" s="145"/>
      <c r="WWO11" s="145"/>
    </row>
    <row r="12" spans="1:16161" s="171" customFormat="1" ht="45.75" customHeight="1">
      <c r="A12" s="165">
        <v>6</v>
      </c>
      <c r="B12" s="545" t="s">
        <v>198</v>
      </c>
      <c r="C12" s="546" t="s">
        <v>402</v>
      </c>
      <c r="D12" s="547"/>
      <c r="E12" s="547">
        <v>73</v>
      </c>
      <c r="F12" s="548" t="s">
        <v>171</v>
      </c>
      <c r="G12" s="547" t="s">
        <v>172</v>
      </c>
      <c r="H12" s="558">
        <v>4497500</v>
      </c>
      <c r="I12" s="539" t="s">
        <v>204</v>
      </c>
      <c r="J12" s="166">
        <f t="shared" si="0"/>
        <v>472237.5</v>
      </c>
      <c r="K12" s="323" t="s">
        <v>209</v>
      </c>
      <c r="L12" s="166">
        <f t="shared" si="1"/>
        <v>134925</v>
      </c>
      <c r="M12" s="323" t="s">
        <v>215</v>
      </c>
      <c r="N12" s="166">
        <f t="shared" si="2"/>
        <v>89950</v>
      </c>
      <c r="O12" s="323" t="s">
        <v>214</v>
      </c>
      <c r="P12" s="166">
        <f t="shared" si="3"/>
        <v>44975</v>
      </c>
      <c r="Q12" s="167">
        <f t="shared" si="4"/>
        <v>22487.5</v>
      </c>
      <c r="R12" s="167">
        <f t="shared" si="5"/>
        <v>764575</v>
      </c>
      <c r="S12" s="172"/>
      <c r="T12" s="172"/>
      <c r="U12" s="172"/>
      <c r="V12" s="172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45"/>
      <c r="DM12" s="145"/>
      <c r="DN12" s="145"/>
      <c r="DO12" s="145"/>
      <c r="DP12" s="145"/>
      <c r="DQ12" s="145"/>
      <c r="DR12" s="145"/>
      <c r="DS12" s="145"/>
      <c r="DT12" s="145"/>
      <c r="DU12" s="145"/>
      <c r="DV12" s="145"/>
      <c r="DW12" s="145"/>
      <c r="DX12" s="145"/>
      <c r="DY12" s="145"/>
      <c r="DZ12" s="145"/>
      <c r="EA12" s="145"/>
      <c r="EB12" s="145"/>
      <c r="EC12" s="145"/>
      <c r="ED12" s="145"/>
      <c r="EE12" s="145"/>
      <c r="EF12" s="145"/>
      <c r="EG12" s="145"/>
      <c r="EH12" s="145"/>
      <c r="EI12" s="145"/>
      <c r="EJ12" s="145"/>
      <c r="EK12" s="145"/>
      <c r="EL12" s="145"/>
      <c r="EM12" s="145"/>
      <c r="EN12" s="145"/>
      <c r="EO12" s="145"/>
      <c r="EP12" s="145"/>
      <c r="EQ12" s="145"/>
      <c r="ER12" s="145"/>
      <c r="ES12" s="145"/>
      <c r="ET12" s="145"/>
      <c r="EU12" s="145"/>
      <c r="EV12" s="145"/>
      <c r="EW12" s="145"/>
      <c r="EX12" s="145"/>
      <c r="EY12" s="145"/>
      <c r="EZ12" s="145"/>
      <c r="FA12" s="145"/>
      <c r="FB12" s="145"/>
      <c r="FC12" s="145"/>
      <c r="FD12" s="145"/>
      <c r="FE12" s="145"/>
      <c r="FF12" s="145"/>
      <c r="FG12" s="145"/>
      <c r="FH12" s="145"/>
      <c r="FI12" s="145"/>
      <c r="FJ12" s="145"/>
      <c r="FK12" s="145"/>
      <c r="FL12" s="145"/>
      <c r="FM12" s="145"/>
      <c r="FN12" s="145"/>
      <c r="FO12" s="145"/>
      <c r="FP12" s="145"/>
      <c r="FQ12" s="145"/>
      <c r="FR12" s="145"/>
      <c r="FS12" s="145"/>
      <c r="FT12" s="145"/>
      <c r="FU12" s="145"/>
      <c r="FV12" s="145"/>
      <c r="FW12" s="145"/>
      <c r="FX12" s="145"/>
      <c r="FY12" s="145"/>
      <c r="FZ12" s="145"/>
      <c r="GA12" s="145"/>
      <c r="GB12" s="145"/>
      <c r="GC12" s="145"/>
      <c r="GD12" s="145"/>
      <c r="GE12" s="145"/>
      <c r="GF12" s="145"/>
      <c r="GG12" s="145"/>
      <c r="GH12" s="145"/>
      <c r="GI12" s="145"/>
      <c r="GJ12" s="145"/>
      <c r="GK12" s="145"/>
      <c r="GL12" s="145"/>
      <c r="GM12" s="145"/>
      <c r="GN12" s="145"/>
      <c r="GO12" s="145"/>
      <c r="GP12" s="145"/>
      <c r="GQ12" s="145"/>
      <c r="GR12" s="145"/>
      <c r="GS12" s="145"/>
      <c r="GT12" s="145"/>
      <c r="GU12" s="145"/>
      <c r="GV12" s="145"/>
      <c r="GW12" s="145"/>
      <c r="GX12" s="145"/>
      <c r="GY12" s="145"/>
      <c r="GZ12" s="145"/>
      <c r="HA12" s="145"/>
      <c r="HB12" s="145"/>
      <c r="HC12" s="145"/>
      <c r="HD12" s="145"/>
      <c r="HE12" s="145"/>
      <c r="HF12" s="145"/>
      <c r="HG12" s="145"/>
      <c r="HH12" s="145"/>
      <c r="HI12" s="145"/>
      <c r="HJ12" s="145"/>
      <c r="HK12" s="145"/>
      <c r="HL12" s="145"/>
      <c r="HM12" s="145"/>
      <c r="HN12" s="145"/>
      <c r="HO12" s="145"/>
      <c r="HP12" s="145"/>
      <c r="HQ12" s="145"/>
      <c r="HR12" s="145"/>
      <c r="HS12" s="145"/>
      <c r="HT12" s="145"/>
      <c r="HU12" s="145"/>
      <c r="HV12" s="145"/>
      <c r="HW12" s="145"/>
      <c r="HX12" s="145"/>
      <c r="HY12" s="145"/>
      <c r="HZ12" s="145"/>
      <c r="IA12" s="145"/>
      <c r="IB12" s="145"/>
      <c r="IC12" s="145"/>
      <c r="ID12" s="145"/>
      <c r="IE12" s="145"/>
      <c r="IF12" s="145"/>
      <c r="IG12" s="145"/>
      <c r="IH12" s="145"/>
      <c r="II12" s="145"/>
      <c r="IJ12" s="145"/>
      <c r="IK12" s="145"/>
      <c r="IL12" s="145"/>
      <c r="IM12" s="145"/>
      <c r="IN12" s="145"/>
      <c r="IO12" s="145"/>
      <c r="IP12" s="145"/>
      <c r="IQ12" s="145"/>
      <c r="IR12" s="145"/>
      <c r="IS12" s="145"/>
      <c r="IT12" s="145"/>
      <c r="IU12" s="145"/>
      <c r="IV12" s="145"/>
      <c r="IW12" s="145"/>
      <c r="IX12" s="145"/>
      <c r="IY12" s="145"/>
      <c r="IZ12" s="145"/>
      <c r="JA12" s="145"/>
      <c r="JB12" s="145"/>
      <c r="JC12" s="145"/>
      <c r="JD12" s="145"/>
      <c r="JE12" s="145"/>
      <c r="JF12" s="145"/>
      <c r="JG12" s="145"/>
      <c r="JH12" s="145"/>
      <c r="JI12" s="145"/>
      <c r="JJ12" s="145"/>
      <c r="JK12" s="145"/>
      <c r="JL12" s="145"/>
      <c r="JM12" s="145"/>
      <c r="JN12" s="145"/>
      <c r="JO12" s="145"/>
      <c r="JP12" s="145"/>
      <c r="JQ12" s="145"/>
      <c r="JR12" s="145"/>
      <c r="JS12" s="145"/>
      <c r="JT12" s="145"/>
      <c r="JU12" s="145"/>
      <c r="JV12" s="145"/>
      <c r="JW12" s="145"/>
      <c r="JX12" s="145"/>
      <c r="JY12" s="145"/>
      <c r="JZ12" s="145"/>
      <c r="KA12" s="145"/>
      <c r="KB12" s="145"/>
      <c r="KC12" s="145"/>
      <c r="KD12" s="145"/>
      <c r="KE12" s="145"/>
      <c r="KF12" s="145"/>
      <c r="KG12" s="145"/>
      <c r="KH12" s="145"/>
      <c r="KI12" s="145"/>
      <c r="KJ12" s="145"/>
      <c r="KK12" s="145"/>
      <c r="KL12" s="145"/>
      <c r="KM12" s="145"/>
      <c r="KN12" s="145"/>
      <c r="KO12" s="145"/>
      <c r="KP12" s="145"/>
      <c r="KQ12" s="145"/>
      <c r="KR12" s="145"/>
      <c r="KS12" s="145"/>
      <c r="KT12" s="145"/>
      <c r="KU12" s="145"/>
      <c r="KV12" s="145"/>
      <c r="KW12" s="145"/>
      <c r="KX12" s="145"/>
      <c r="KY12" s="145"/>
      <c r="KZ12" s="145"/>
      <c r="LA12" s="145"/>
      <c r="LB12" s="145"/>
      <c r="LC12" s="145"/>
      <c r="LD12" s="145"/>
      <c r="LE12" s="145"/>
      <c r="LF12" s="145"/>
      <c r="LG12" s="145"/>
      <c r="LH12" s="145"/>
      <c r="LI12" s="145"/>
      <c r="LJ12" s="145"/>
      <c r="LK12" s="145"/>
      <c r="LL12" s="145"/>
      <c r="LM12" s="145"/>
      <c r="LN12" s="145"/>
      <c r="LO12" s="145"/>
      <c r="LP12" s="145"/>
      <c r="LQ12" s="145"/>
      <c r="LR12" s="145"/>
      <c r="LS12" s="145"/>
      <c r="LT12" s="145"/>
      <c r="LU12" s="145"/>
      <c r="LV12" s="145"/>
      <c r="LW12" s="145"/>
      <c r="LX12" s="145"/>
      <c r="LY12" s="145"/>
      <c r="LZ12" s="145"/>
      <c r="MA12" s="145"/>
      <c r="MB12" s="145"/>
      <c r="MC12" s="145"/>
      <c r="MD12" s="145"/>
      <c r="ME12" s="145"/>
      <c r="MF12" s="145"/>
      <c r="MG12" s="145"/>
      <c r="MH12" s="145"/>
      <c r="MI12" s="145"/>
      <c r="MJ12" s="145"/>
      <c r="MK12" s="145"/>
      <c r="ML12" s="145"/>
      <c r="MM12" s="145"/>
      <c r="MN12" s="145"/>
      <c r="MO12" s="145"/>
      <c r="MP12" s="145"/>
      <c r="MQ12" s="145"/>
      <c r="MR12" s="145"/>
      <c r="MS12" s="145"/>
      <c r="MT12" s="145"/>
      <c r="MU12" s="145"/>
      <c r="MV12" s="145"/>
      <c r="MW12" s="145"/>
      <c r="MX12" s="145"/>
      <c r="MY12" s="145"/>
      <c r="MZ12" s="145"/>
      <c r="NA12" s="145"/>
      <c r="NB12" s="145"/>
      <c r="NC12" s="145"/>
      <c r="ND12" s="145"/>
      <c r="NE12" s="145"/>
      <c r="NF12" s="145"/>
      <c r="NG12" s="145"/>
      <c r="NH12" s="145"/>
      <c r="NI12" s="145"/>
      <c r="NJ12" s="145"/>
      <c r="NK12" s="145"/>
      <c r="NL12" s="145"/>
      <c r="NM12" s="145"/>
      <c r="NN12" s="145"/>
      <c r="NO12" s="145"/>
      <c r="NP12" s="145"/>
      <c r="NQ12" s="145"/>
      <c r="NR12" s="145"/>
      <c r="NS12" s="145"/>
      <c r="NT12" s="145"/>
      <c r="NU12" s="145"/>
      <c r="NV12" s="145"/>
      <c r="NW12" s="145"/>
      <c r="NX12" s="145"/>
      <c r="NY12" s="145"/>
      <c r="NZ12" s="145"/>
      <c r="OA12" s="145"/>
      <c r="OB12" s="145"/>
      <c r="OC12" s="145"/>
      <c r="OD12" s="145"/>
      <c r="OE12" s="145"/>
      <c r="OF12" s="145"/>
      <c r="OG12" s="145"/>
      <c r="OH12" s="145"/>
      <c r="OI12" s="145"/>
      <c r="OJ12" s="145"/>
      <c r="OK12" s="145"/>
      <c r="OL12" s="145"/>
      <c r="OM12" s="145"/>
      <c r="ON12" s="145"/>
      <c r="OO12" s="145"/>
      <c r="OP12" s="145"/>
      <c r="OQ12" s="145"/>
      <c r="OR12" s="145"/>
      <c r="OS12" s="145"/>
      <c r="OT12" s="145"/>
      <c r="OU12" s="145"/>
      <c r="OV12" s="145"/>
      <c r="OW12" s="145"/>
      <c r="OX12" s="145"/>
      <c r="OY12" s="145"/>
      <c r="OZ12" s="145"/>
      <c r="PA12" s="145"/>
      <c r="PB12" s="145"/>
      <c r="PC12" s="145"/>
      <c r="PD12" s="145"/>
      <c r="PE12" s="145"/>
      <c r="PF12" s="145"/>
      <c r="PG12" s="145"/>
      <c r="PH12" s="145"/>
      <c r="PI12" s="145"/>
      <c r="PJ12" s="145"/>
      <c r="PK12" s="145"/>
      <c r="PL12" s="145"/>
      <c r="PM12" s="145"/>
      <c r="PN12" s="145"/>
      <c r="PO12" s="145"/>
      <c r="PP12" s="145"/>
      <c r="PQ12" s="145"/>
      <c r="PR12" s="145"/>
      <c r="PS12" s="145"/>
      <c r="PT12" s="145"/>
      <c r="PU12" s="145"/>
      <c r="PV12" s="145"/>
      <c r="PW12" s="145"/>
      <c r="PX12" s="145"/>
      <c r="PY12" s="145"/>
      <c r="PZ12" s="145"/>
      <c r="QA12" s="145"/>
      <c r="QB12" s="145"/>
      <c r="QC12" s="145"/>
      <c r="QD12" s="145"/>
      <c r="QE12" s="145"/>
      <c r="QF12" s="145"/>
      <c r="QG12" s="145"/>
      <c r="QH12" s="145"/>
      <c r="QI12" s="145"/>
      <c r="QJ12" s="145"/>
      <c r="QK12" s="145"/>
      <c r="QL12" s="145"/>
      <c r="QM12" s="145"/>
      <c r="QN12" s="145"/>
      <c r="QO12" s="145"/>
      <c r="QP12" s="145"/>
      <c r="QQ12" s="145"/>
      <c r="QR12" s="145"/>
      <c r="QS12" s="145"/>
      <c r="QT12" s="145"/>
      <c r="QU12" s="145"/>
      <c r="QV12" s="145"/>
      <c r="QW12" s="145"/>
      <c r="QX12" s="145"/>
      <c r="QY12" s="145"/>
      <c r="QZ12" s="145"/>
      <c r="RA12" s="145"/>
      <c r="RB12" s="145"/>
      <c r="RC12" s="145"/>
      <c r="RD12" s="145"/>
      <c r="RE12" s="145"/>
      <c r="RF12" s="145"/>
      <c r="RG12" s="145"/>
      <c r="RH12" s="145"/>
      <c r="RI12" s="145"/>
      <c r="RJ12" s="145"/>
      <c r="RK12" s="145"/>
      <c r="RL12" s="145"/>
      <c r="RM12" s="145"/>
      <c r="RN12" s="145"/>
      <c r="RO12" s="145"/>
      <c r="RP12" s="145"/>
      <c r="RQ12" s="145"/>
      <c r="RR12" s="145"/>
      <c r="RS12" s="145"/>
      <c r="RT12" s="145"/>
      <c r="RU12" s="145"/>
      <c r="RV12" s="145"/>
      <c r="RW12" s="145"/>
      <c r="RX12" s="145"/>
      <c r="RY12" s="145"/>
      <c r="RZ12" s="145"/>
      <c r="SA12" s="145"/>
      <c r="SB12" s="145"/>
      <c r="SC12" s="145"/>
      <c r="SD12" s="145"/>
      <c r="SE12" s="145"/>
      <c r="SF12" s="145"/>
      <c r="SG12" s="145"/>
      <c r="SH12" s="145"/>
      <c r="SI12" s="145"/>
      <c r="SJ12" s="145"/>
      <c r="SK12" s="145"/>
      <c r="SL12" s="145"/>
      <c r="SM12" s="145"/>
      <c r="SN12" s="145"/>
      <c r="SO12" s="145"/>
      <c r="SP12" s="145"/>
      <c r="SQ12" s="145"/>
      <c r="SR12" s="145"/>
      <c r="SS12" s="145"/>
      <c r="ST12" s="145"/>
      <c r="SU12" s="145"/>
      <c r="SV12" s="145"/>
      <c r="SW12" s="145"/>
      <c r="SX12" s="145"/>
      <c r="SY12" s="145"/>
      <c r="SZ12" s="145"/>
      <c r="TA12" s="145"/>
      <c r="TB12" s="145"/>
      <c r="TC12" s="145"/>
      <c r="TD12" s="145"/>
      <c r="TE12" s="145"/>
      <c r="TF12" s="145"/>
      <c r="TG12" s="145"/>
      <c r="TH12" s="145"/>
      <c r="TI12" s="145"/>
      <c r="TJ12" s="145"/>
      <c r="TK12" s="145"/>
      <c r="TL12" s="145"/>
      <c r="TM12" s="145"/>
      <c r="TN12" s="145"/>
      <c r="TO12" s="145"/>
      <c r="TP12" s="145"/>
      <c r="TQ12" s="145"/>
      <c r="TR12" s="145"/>
      <c r="TS12" s="145"/>
      <c r="TT12" s="145"/>
      <c r="TU12" s="145"/>
      <c r="TV12" s="145"/>
      <c r="TW12" s="145"/>
      <c r="TX12" s="145"/>
      <c r="TY12" s="145"/>
      <c r="TZ12" s="145"/>
      <c r="UA12" s="145"/>
      <c r="UB12" s="145"/>
      <c r="UC12" s="145"/>
      <c r="UD12" s="145"/>
      <c r="UE12" s="145"/>
      <c r="UF12" s="145"/>
      <c r="UG12" s="145"/>
      <c r="UH12" s="145"/>
      <c r="UI12" s="145"/>
      <c r="UJ12" s="145"/>
      <c r="UK12" s="145"/>
      <c r="UL12" s="145"/>
      <c r="UM12" s="145"/>
      <c r="UN12" s="145"/>
      <c r="UO12" s="145"/>
      <c r="UP12" s="145"/>
      <c r="UQ12" s="145"/>
      <c r="UR12" s="145"/>
      <c r="US12" s="145"/>
      <c r="UT12" s="145"/>
      <c r="UU12" s="145"/>
      <c r="UV12" s="145"/>
      <c r="UW12" s="145"/>
      <c r="UX12" s="145"/>
      <c r="UY12" s="145"/>
      <c r="UZ12" s="145"/>
      <c r="VA12" s="145"/>
      <c r="VB12" s="145"/>
      <c r="VC12" s="145"/>
      <c r="VD12" s="145"/>
      <c r="VE12" s="145"/>
      <c r="VF12" s="145"/>
      <c r="VG12" s="145"/>
      <c r="VH12" s="145"/>
      <c r="VI12" s="145"/>
      <c r="VJ12" s="145"/>
      <c r="VK12" s="145"/>
      <c r="VL12" s="145"/>
      <c r="VM12" s="145"/>
      <c r="VN12" s="145"/>
      <c r="VO12" s="145"/>
      <c r="VP12" s="145"/>
      <c r="VQ12" s="145"/>
      <c r="VR12" s="145"/>
      <c r="VS12" s="145"/>
      <c r="VT12" s="145"/>
      <c r="VU12" s="145"/>
      <c r="VV12" s="145"/>
      <c r="VW12" s="145"/>
      <c r="VX12" s="145"/>
      <c r="VY12" s="145"/>
      <c r="VZ12" s="145"/>
      <c r="WA12" s="145"/>
      <c r="WB12" s="145"/>
      <c r="WC12" s="145"/>
      <c r="WD12" s="145"/>
      <c r="WE12" s="145"/>
      <c r="WF12" s="145"/>
      <c r="WG12" s="145"/>
      <c r="WH12" s="145"/>
      <c r="WI12" s="145"/>
      <c r="WJ12" s="145"/>
      <c r="WK12" s="145"/>
      <c r="WL12" s="145"/>
      <c r="WM12" s="145"/>
      <c r="WN12" s="145"/>
      <c r="WO12" s="145"/>
      <c r="WP12" s="145"/>
      <c r="WQ12" s="145"/>
      <c r="WR12" s="145"/>
      <c r="WS12" s="145"/>
      <c r="WT12" s="145"/>
      <c r="WU12" s="145"/>
      <c r="WV12" s="145"/>
      <c r="WW12" s="145"/>
      <c r="WX12" s="145"/>
      <c r="WY12" s="145"/>
      <c r="WZ12" s="145"/>
      <c r="XA12" s="145"/>
      <c r="XB12" s="145"/>
      <c r="XC12" s="145"/>
      <c r="XD12" s="145"/>
      <c r="XE12" s="145"/>
      <c r="XF12" s="145"/>
      <c r="XG12" s="145"/>
      <c r="XH12" s="145"/>
      <c r="XI12" s="145"/>
      <c r="XJ12" s="145"/>
      <c r="XK12" s="145"/>
      <c r="XL12" s="145"/>
      <c r="XM12" s="145"/>
      <c r="XN12" s="145"/>
      <c r="XO12" s="145"/>
      <c r="XP12" s="145"/>
      <c r="XQ12" s="145"/>
      <c r="XR12" s="145"/>
      <c r="XS12" s="145"/>
      <c r="XT12" s="145"/>
      <c r="XU12" s="145"/>
      <c r="XV12" s="145"/>
      <c r="XW12" s="145"/>
      <c r="XX12" s="145"/>
      <c r="XY12" s="145"/>
      <c r="XZ12" s="145"/>
      <c r="YA12" s="145"/>
      <c r="YB12" s="145"/>
      <c r="YC12" s="145"/>
      <c r="YD12" s="145"/>
      <c r="YE12" s="145"/>
      <c r="YF12" s="145"/>
      <c r="YG12" s="145"/>
      <c r="YH12" s="145"/>
      <c r="YI12" s="145"/>
      <c r="YJ12" s="145"/>
      <c r="YK12" s="145"/>
      <c r="YL12" s="145"/>
      <c r="YM12" s="145"/>
      <c r="YN12" s="145"/>
      <c r="YO12" s="145"/>
      <c r="YP12" s="145"/>
      <c r="YQ12" s="145"/>
      <c r="YR12" s="145"/>
      <c r="YS12" s="145"/>
      <c r="YT12" s="145"/>
      <c r="YU12" s="145"/>
      <c r="YV12" s="145"/>
      <c r="YW12" s="145"/>
      <c r="YX12" s="145"/>
      <c r="YY12" s="145"/>
      <c r="YZ12" s="145"/>
      <c r="ZA12" s="145"/>
      <c r="ZB12" s="145"/>
      <c r="ZC12" s="145"/>
      <c r="ZD12" s="145"/>
      <c r="ZE12" s="145"/>
      <c r="ZF12" s="145"/>
      <c r="ZG12" s="145"/>
      <c r="ZH12" s="145"/>
      <c r="ZI12" s="145"/>
      <c r="ZJ12" s="145"/>
      <c r="ZK12" s="145"/>
      <c r="ZL12" s="145"/>
      <c r="ZM12" s="145"/>
      <c r="ZN12" s="145"/>
      <c r="ZO12" s="145"/>
      <c r="ZP12" s="145"/>
      <c r="ZQ12" s="145"/>
      <c r="ZR12" s="145"/>
      <c r="ZS12" s="145"/>
      <c r="ZT12" s="145"/>
      <c r="ZU12" s="145"/>
      <c r="ZV12" s="145"/>
      <c r="ZW12" s="145"/>
      <c r="ZX12" s="145"/>
      <c r="ZY12" s="145"/>
      <c r="ZZ12" s="145"/>
      <c r="AAA12" s="145"/>
      <c r="AAB12" s="145"/>
      <c r="AAC12" s="145"/>
      <c r="AAD12" s="145"/>
      <c r="AAE12" s="145"/>
      <c r="AAF12" s="145"/>
      <c r="AAG12" s="145"/>
      <c r="AAH12" s="145"/>
      <c r="AAI12" s="145"/>
      <c r="AAJ12" s="145"/>
      <c r="AAK12" s="145"/>
      <c r="AAL12" s="145"/>
      <c r="AAM12" s="145"/>
      <c r="AAN12" s="145"/>
      <c r="AAO12" s="145"/>
      <c r="AAP12" s="145"/>
      <c r="AAQ12" s="145"/>
      <c r="AAR12" s="145"/>
      <c r="AAS12" s="145"/>
      <c r="AAT12" s="145"/>
      <c r="AAU12" s="145"/>
      <c r="AAV12" s="145"/>
      <c r="AAW12" s="145"/>
      <c r="AAX12" s="145"/>
      <c r="AAY12" s="145"/>
      <c r="AAZ12" s="145"/>
      <c r="ABA12" s="145"/>
      <c r="ABB12" s="145"/>
      <c r="ABC12" s="145"/>
      <c r="ABD12" s="145"/>
      <c r="ABE12" s="145"/>
      <c r="ABF12" s="145"/>
      <c r="ABG12" s="145"/>
      <c r="ABH12" s="145"/>
      <c r="ABI12" s="145"/>
      <c r="ABJ12" s="145"/>
      <c r="ABK12" s="145"/>
      <c r="ABL12" s="145"/>
      <c r="ABM12" s="145"/>
      <c r="ABN12" s="145"/>
      <c r="ABO12" s="145"/>
      <c r="ABP12" s="145"/>
      <c r="ABQ12" s="145"/>
      <c r="ABR12" s="145"/>
      <c r="ABS12" s="145"/>
      <c r="ABT12" s="145"/>
      <c r="ABU12" s="145"/>
      <c r="ABV12" s="145"/>
      <c r="ABW12" s="145"/>
      <c r="ABX12" s="145"/>
      <c r="ABY12" s="145"/>
      <c r="ABZ12" s="145"/>
      <c r="ACA12" s="145"/>
      <c r="ACB12" s="145"/>
      <c r="ACC12" s="145"/>
      <c r="ACD12" s="145"/>
      <c r="ACE12" s="145"/>
      <c r="ACF12" s="145"/>
      <c r="ACG12" s="145"/>
      <c r="ACH12" s="145"/>
      <c r="ACI12" s="145"/>
      <c r="ACJ12" s="145"/>
      <c r="ACK12" s="145"/>
      <c r="ACL12" s="145"/>
      <c r="ACM12" s="145"/>
      <c r="ACN12" s="145"/>
      <c r="ACO12" s="145"/>
      <c r="ACP12" s="145"/>
      <c r="ACQ12" s="145"/>
      <c r="ACR12" s="145"/>
      <c r="ACS12" s="145"/>
      <c r="ACT12" s="145"/>
      <c r="ACU12" s="145"/>
      <c r="ACV12" s="145"/>
      <c r="ACW12" s="145"/>
      <c r="ACX12" s="145"/>
      <c r="ACY12" s="145"/>
      <c r="ACZ12" s="145"/>
      <c r="ADA12" s="145"/>
      <c r="ADB12" s="145"/>
      <c r="ADC12" s="145"/>
      <c r="ADD12" s="145"/>
      <c r="ADE12" s="145"/>
      <c r="ADF12" s="145"/>
      <c r="ADG12" s="145"/>
      <c r="ADH12" s="145"/>
      <c r="ADI12" s="145"/>
      <c r="ADJ12" s="145"/>
      <c r="ADK12" s="145"/>
      <c r="ADL12" s="145"/>
      <c r="ADM12" s="145"/>
      <c r="ADN12" s="145"/>
      <c r="ADO12" s="145"/>
      <c r="ADP12" s="145"/>
      <c r="ADQ12" s="145"/>
      <c r="ADR12" s="145"/>
      <c r="ADS12" s="145"/>
      <c r="ADT12" s="145"/>
      <c r="ADU12" s="145"/>
      <c r="ADV12" s="145"/>
      <c r="ADW12" s="145"/>
      <c r="ADX12" s="145"/>
      <c r="ADY12" s="145"/>
      <c r="ADZ12" s="145"/>
      <c r="AEA12" s="145"/>
      <c r="AEB12" s="145"/>
      <c r="AEC12" s="145"/>
      <c r="AED12" s="145"/>
      <c r="AEE12" s="145"/>
      <c r="AEF12" s="145"/>
      <c r="AEG12" s="145"/>
      <c r="AEH12" s="145"/>
      <c r="AEI12" s="145"/>
      <c r="AEJ12" s="145"/>
      <c r="AEK12" s="145"/>
      <c r="AEL12" s="145"/>
      <c r="AEM12" s="145"/>
      <c r="AEN12" s="145"/>
      <c r="AEO12" s="145"/>
      <c r="AEP12" s="145"/>
      <c r="AEQ12" s="145"/>
      <c r="AER12" s="145"/>
      <c r="AES12" s="145"/>
      <c r="AET12" s="145"/>
      <c r="AEU12" s="145"/>
      <c r="AEV12" s="145"/>
      <c r="AEW12" s="145"/>
      <c r="AEX12" s="145"/>
      <c r="AEY12" s="145"/>
      <c r="AEZ12" s="145"/>
      <c r="AFA12" s="145"/>
      <c r="AFB12" s="145"/>
      <c r="AFC12" s="145"/>
      <c r="AFD12" s="145"/>
      <c r="AFE12" s="145"/>
      <c r="AFF12" s="145"/>
      <c r="AFG12" s="145"/>
      <c r="AFH12" s="145"/>
      <c r="AFI12" s="145"/>
      <c r="AFJ12" s="145"/>
      <c r="AFK12" s="145"/>
      <c r="AFL12" s="145"/>
      <c r="AFM12" s="145"/>
      <c r="AFN12" s="145"/>
      <c r="AFO12" s="145"/>
      <c r="AFP12" s="145"/>
      <c r="AFQ12" s="145"/>
      <c r="AFR12" s="145"/>
      <c r="AFS12" s="145"/>
      <c r="AFT12" s="145"/>
      <c r="AFU12" s="145"/>
      <c r="AFV12" s="145"/>
      <c r="AFW12" s="145"/>
      <c r="AFX12" s="145"/>
      <c r="AFY12" s="145"/>
      <c r="AFZ12" s="145"/>
      <c r="AGA12" s="145"/>
      <c r="AGB12" s="145"/>
      <c r="AGC12" s="145"/>
      <c r="AGD12" s="145"/>
      <c r="AGE12" s="145"/>
      <c r="AGF12" s="145"/>
      <c r="AGG12" s="145"/>
      <c r="AGH12" s="145"/>
      <c r="AGI12" s="145"/>
      <c r="AGJ12" s="145"/>
      <c r="AGK12" s="145"/>
      <c r="AGL12" s="145"/>
      <c r="AGM12" s="145"/>
      <c r="AGN12" s="145"/>
      <c r="AGO12" s="145"/>
      <c r="AGP12" s="145"/>
      <c r="AGQ12" s="145"/>
      <c r="AGR12" s="145"/>
      <c r="AGS12" s="145"/>
      <c r="AGT12" s="145"/>
      <c r="AGU12" s="145"/>
      <c r="AGV12" s="145"/>
      <c r="AGW12" s="145"/>
      <c r="AGX12" s="145"/>
      <c r="AGY12" s="145"/>
      <c r="AGZ12" s="145"/>
      <c r="AHA12" s="145"/>
      <c r="AHB12" s="145"/>
      <c r="AHC12" s="145"/>
      <c r="AHD12" s="145"/>
      <c r="AHE12" s="145"/>
      <c r="AHF12" s="145"/>
      <c r="AHG12" s="145"/>
      <c r="AHH12" s="145"/>
      <c r="AHI12" s="145"/>
      <c r="AHJ12" s="145"/>
      <c r="AHK12" s="145"/>
      <c r="AHL12" s="145"/>
      <c r="AHM12" s="145"/>
      <c r="AHN12" s="145"/>
      <c r="AHO12" s="145"/>
      <c r="AHP12" s="145"/>
      <c r="AHQ12" s="145"/>
      <c r="AHR12" s="145"/>
      <c r="AHS12" s="145"/>
      <c r="AHT12" s="145"/>
      <c r="AHU12" s="145"/>
      <c r="AHV12" s="145"/>
      <c r="AHW12" s="145"/>
      <c r="AHX12" s="145"/>
      <c r="AHY12" s="145"/>
      <c r="AHZ12" s="145"/>
      <c r="AIA12" s="145"/>
      <c r="AIB12" s="145"/>
      <c r="AIC12" s="145"/>
      <c r="AID12" s="145"/>
      <c r="AIE12" s="145"/>
      <c r="AIF12" s="145"/>
      <c r="AIG12" s="145"/>
      <c r="AIH12" s="145"/>
      <c r="AII12" s="145"/>
      <c r="AIJ12" s="145"/>
      <c r="AIK12" s="145"/>
      <c r="AIL12" s="145"/>
      <c r="AIM12" s="145"/>
      <c r="AIN12" s="145"/>
      <c r="AIO12" s="145"/>
      <c r="AIP12" s="145"/>
      <c r="AIQ12" s="145"/>
      <c r="AIR12" s="145"/>
      <c r="AIS12" s="145"/>
      <c r="AIT12" s="145"/>
      <c r="AIU12" s="145"/>
      <c r="AIV12" s="145"/>
      <c r="AIW12" s="145"/>
      <c r="AIX12" s="145"/>
      <c r="AIY12" s="145"/>
      <c r="AIZ12" s="145"/>
      <c r="AJA12" s="145"/>
      <c r="AJB12" s="145"/>
      <c r="AJC12" s="145"/>
      <c r="AJD12" s="145"/>
      <c r="AJE12" s="145"/>
      <c r="AJF12" s="145"/>
      <c r="AJG12" s="145"/>
      <c r="AJH12" s="145"/>
      <c r="AJI12" s="145"/>
      <c r="AJJ12" s="145"/>
      <c r="AJK12" s="145"/>
      <c r="AJL12" s="145"/>
      <c r="AJM12" s="145"/>
      <c r="AJN12" s="145"/>
      <c r="AJO12" s="145"/>
      <c r="AJP12" s="145"/>
      <c r="AJQ12" s="145"/>
      <c r="AJR12" s="145"/>
      <c r="AJS12" s="145"/>
      <c r="AJT12" s="145"/>
      <c r="AJU12" s="145"/>
      <c r="AJV12" s="145"/>
      <c r="AJW12" s="145"/>
      <c r="AJX12" s="145"/>
      <c r="AJY12" s="145"/>
      <c r="AJZ12" s="145"/>
      <c r="AKA12" s="145"/>
      <c r="AKB12" s="145"/>
      <c r="AKC12" s="145"/>
      <c r="AKD12" s="145"/>
      <c r="AKE12" s="145"/>
      <c r="AKF12" s="145"/>
      <c r="AKG12" s="145"/>
      <c r="AKH12" s="145"/>
      <c r="AKI12" s="145"/>
      <c r="AKJ12" s="145"/>
      <c r="AKK12" s="145"/>
      <c r="AKL12" s="145"/>
      <c r="AKM12" s="145"/>
      <c r="AKN12" s="145"/>
      <c r="AKO12" s="145"/>
      <c r="AKP12" s="145"/>
      <c r="AKQ12" s="145"/>
      <c r="AKR12" s="145"/>
      <c r="AKS12" s="145"/>
      <c r="AKT12" s="145"/>
      <c r="AKU12" s="145"/>
      <c r="AKV12" s="145"/>
      <c r="AKW12" s="145"/>
      <c r="AKX12" s="145"/>
      <c r="AKY12" s="145"/>
      <c r="AKZ12" s="145"/>
      <c r="ALA12" s="145"/>
      <c r="ALB12" s="145"/>
      <c r="ALC12" s="145"/>
      <c r="ALD12" s="145"/>
      <c r="ALE12" s="145"/>
      <c r="ALF12" s="145"/>
      <c r="ALG12" s="145"/>
      <c r="ALH12" s="145"/>
      <c r="ALI12" s="145"/>
      <c r="ALJ12" s="145"/>
      <c r="ALK12" s="145"/>
      <c r="ALL12" s="145"/>
      <c r="ALM12" s="145"/>
      <c r="ALN12" s="145"/>
      <c r="ALO12" s="145"/>
      <c r="ALP12" s="145"/>
      <c r="ALQ12" s="145"/>
      <c r="ALR12" s="145"/>
      <c r="ALS12" s="145"/>
      <c r="ALT12" s="145"/>
      <c r="ALU12" s="145"/>
      <c r="ALV12" s="145"/>
      <c r="ALW12" s="145"/>
      <c r="ALX12" s="145"/>
      <c r="ALY12" s="145"/>
      <c r="ALZ12" s="145"/>
      <c r="AMA12" s="145"/>
      <c r="AMB12" s="145"/>
      <c r="AMC12" s="145"/>
      <c r="AMD12" s="145"/>
      <c r="AME12" s="145"/>
      <c r="AMF12" s="145"/>
      <c r="AMG12" s="145"/>
      <c r="AMH12" s="145"/>
      <c r="AMI12" s="145"/>
      <c r="AMJ12" s="145"/>
      <c r="AMK12" s="145"/>
      <c r="AML12" s="145"/>
      <c r="AMM12" s="145"/>
      <c r="AMN12" s="145"/>
      <c r="AMO12" s="145"/>
      <c r="AMP12" s="145"/>
      <c r="AMQ12" s="145"/>
      <c r="AMR12" s="145"/>
      <c r="AMS12" s="145"/>
      <c r="AMT12" s="145"/>
      <c r="AMU12" s="145"/>
      <c r="AMV12" s="145"/>
      <c r="AMW12" s="145"/>
      <c r="AMX12" s="145"/>
      <c r="AMY12" s="145"/>
      <c r="AMZ12" s="145"/>
      <c r="ANA12" s="145"/>
      <c r="ANB12" s="145"/>
      <c r="ANC12" s="145"/>
      <c r="AND12" s="145"/>
      <c r="ANE12" s="145"/>
      <c r="ANF12" s="145"/>
      <c r="ANG12" s="145"/>
      <c r="ANH12" s="145"/>
      <c r="ANI12" s="145"/>
      <c r="ANJ12" s="145"/>
      <c r="ANK12" s="145"/>
      <c r="ANL12" s="145"/>
      <c r="ANM12" s="145"/>
      <c r="ANN12" s="145"/>
      <c r="ANO12" s="145"/>
      <c r="ANP12" s="145"/>
      <c r="ANQ12" s="145"/>
      <c r="ANR12" s="145"/>
      <c r="ANS12" s="145"/>
      <c r="ANT12" s="145"/>
      <c r="ANU12" s="145"/>
      <c r="ANV12" s="145"/>
      <c r="ANW12" s="145"/>
      <c r="ANX12" s="145"/>
      <c r="ANY12" s="145"/>
      <c r="ANZ12" s="145"/>
      <c r="AOA12" s="145"/>
      <c r="AOB12" s="145"/>
      <c r="AOC12" s="145"/>
      <c r="AOD12" s="145"/>
      <c r="AOE12" s="145"/>
      <c r="AOF12" s="145"/>
      <c r="AOG12" s="145"/>
      <c r="AOH12" s="145"/>
      <c r="AOI12" s="145"/>
      <c r="AOJ12" s="145"/>
      <c r="AOK12" s="145"/>
      <c r="AOL12" s="145"/>
      <c r="AOM12" s="145"/>
      <c r="AON12" s="145"/>
      <c r="AOO12" s="145"/>
      <c r="AOP12" s="145"/>
      <c r="AOQ12" s="145"/>
      <c r="AOR12" s="145"/>
      <c r="AOS12" s="145"/>
      <c r="AOT12" s="145"/>
      <c r="AOU12" s="145"/>
      <c r="AOV12" s="145"/>
      <c r="AOW12" s="145"/>
      <c r="AOX12" s="145"/>
      <c r="AOY12" s="145"/>
      <c r="AOZ12" s="145"/>
      <c r="APA12" s="145"/>
      <c r="APB12" s="145"/>
      <c r="APC12" s="145"/>
      <c r="APD12" s="145"/>
      <c r="APE12" s="145"/>
      <c r="APF12" s="145"/>
      <c r="APG12" s="145"/>
      <c r="APH12" s="145"/>
      <c r="API12" s="145"/>
      <c r="APJ12" s="145"/>
      <c r="APK12" s="145"/>
      <c r="APL12" s="145"/>
      <c r="APM12" s="145"/>
      <c r="APN12" s="145"/>
      <c r="APO12" s="145"/>
      <c r="APP12" s="145"/>
      <c r="APQ12" s="145"/>
      <c r="APR12" s="145"/>
      <c r="APS12" s="145"/>
      <c r="APT12" s="145"/>
      <c r="APU12" s="145"/>
      <c r="APV12" s="145"/>
      <c r="APW12" s="145"/>
      <c r="APX12" s="145"/>
      <c r="APY12" s="145"/>
      <c r="APZ12" s="145"/>
      <c r="AQA12" s="145"/>
      <c r="AQB12" s="145"/>
      <c r="AQC12" s="145"/>
      <c r="AQD12" s="145"/>
      <c r="AQE12" s="145"/>
      <c r="AQF12" s="145"/>
      <c r="AQG12" s="145"/>
      <c r="AQH12" s="145"/>
      <c r="AQI12" s="145"/>
      <c r="AQJ12" s="145"/>
      <c r="AQK12" s="145"/>
      <c r="AQL12" s="145"/>
      <c r="AQM12" s="145"/>
      <c r="AQN12" s="145"/>
      <c r="AQO12" s="145"/>
      <c r="AQP12" s="145"/>
      <c r="AQQ12" s="145"/>
      <c r="AQR12" s="145"/>
      <c r="AQS12" s="145"/>
      <c r="AQT12" s="145"/>
      <c r="AQU12" s="145"/>
      <c r="AQV12" s="145"/>
      <c r="AQW12" s="145"/>
      <c r="AQX12" s="145"/>
      <c r="AQY12" s="145"/>
      <c r="AQZ12" s="145"/>
      <c r="ARA12" s="145"/>
      <c r="ARB12" s="145"/>
      <c r="ARC12" s="145"/>
      <c r="ARD12" s="145"/>
      <c r="ARE12" s="145"/>
      <c r="ARF12" s="145"/>
      <c r="ARG12" s="145"/>
      <c r="ARH12" s="145"/>
      <c r="ARI12" s="145"/>
      <c r="ARJ12" s="145"/>
      <c r="ARK12" s="145"/>
      <c r="ARL12" s="145"/>
      <c r="ARM12" s="145"/>
      <c r="ARN12" s="145"/>
      <c r="ARO12" s="145"/>
      <c r="ARP12" s="145"/>
      <c r="ARQ12" s="145"/>
      <c r="ARR12" s="145"/>
      <c r="ARS12" s="145"/>
      <c r="ART12" s="145"/>
      <c r="ARU12" s="145"/>
      <c r="ARV12" s="145"/>
      <c r="ARW12" s="145"/>
      <c r="ARX12" s="145"/>
      <c r="ARY12" s="145"/>
      <c r="ARZ12" s="145"/>
      <c r="ASA12" s="145"/>
      <c r="ASB12" s="145"/>
      <c r="ASC12" s="145"/>
      <c r="ASD12" s="145"/>
      <c r="ASE12" s="145"/>
      <c r="ASF12" s="145"/>
      <c r="ASG12" s="145"/>
      <c r="ASH12" s="145"/>
      <c r="ASI12" s="145"/>
      <c r="ASJ12" s="145"/>
      <c r="ASK12" s="145"/>
      <c r="ASL12" s="145"/>
      <c r="ASM12" s="145"/>
      <c r="ASN12" s="145"/>
      <c r="ASO12" s="145"/>
      <c r="ASP12" s="145"/>
      <c r="ASQ12" s="145"/>
      <c r="ASR12" s="145"/>
      <c r="ASS12" s="145"/>
      <c r="AST12" s="145"/>
      <c r="ASU12" s="145"/>
      <c r="ASV12" s="145"/>
      <c r="ASW12" s="145"/>
      <c r="ASX12" s="145"/>
      <c r="ASY12" s="145"/>
      <c r="ASZ12" s="145"/>
      <c r="ATA12" s="145"/>
      <c r="ATB12" s="145"/>
      <c r="ATC12" s="145"/>
      <c r="ATD12" s="145"/>
      <c r="ATE12" s="145"/>
      <c r="ATF12" s="145"/>
      <c r="ATG12" s="145"/>
      <c r="ATH12" s="145"/>
      <c r="ATI12" s="145"/>
      <c r="ATJ12" s="145"/>
      <c r="ATK12" s="145"/>
      <c r="ATL12" s="145"/>
      <c r="ATM12" s="145"/>
      <c r="ATN12" s="145"/>
      <c r="ATO12" s="145"/>
      <c r="ATP12" s="145"/>
      <c r="ATQ12" s="145"/>
      <c r="ATR12" s="145"/>
      <c r="ATS12" s="145"/>
      <c r="ATT12" s="145"/>
      <c r="ATU12" s="145"/>
      <c r="ATV12" s="145"/>
      <c r="ATW12" s="145"/>
      <c r="ATX12" s="145"/>
      <c r="ATY12" s="145"/>
      <c r="ATZ12" s="145"/>
      <c r="AUA12" s="145"/>
      <c r="AUB12" s="145"/>
      <c r="AUC12" s="145"/>
      <c r="AUD12" s="145"/>
      <c r="AUE12" s="145"/>
      <c r="AUF12" s="145"/>
      <c r="AUG12" s="145"/>
      <c r="AUH12" s="145"/>
      <c r="AUI12" s="145"/>
      <c r="AUJ12" s="145"/>
      <c r="AUK12" s="145"/>
      <c r="AUL12" s="145"/>
      <c r="AUM12" s="145"/>
      <c r="AUN12" s="145"/>
      <c r="AUO12" s="145"/>
      <c r="AUP12" s="145"/>
      <c r="AUQ12" s="145"/>
      <c r="AUR12" s="145"/>
      <c r="AUS12" s="145"/>
      <c r="AUT12" s="145"/>
      <c r="AUU12" s="145"/>
      <c r="AUV12" s="145"/>
      <c r="AUW12" s="145"/>
      <c r="AUX12" s="145"/>
      <c r="AUY12" s="145"/>
      <c r="AUZ12" s="145"/>
      <c r="AVA12" s="145"/>
      <c r="AVB12" s="145"/>
      <c r="AVC12" s="145"/>
      <c r="AVD12" s="145"/>
      <c r="AVE12" s="145"/>
      <c r="AVF12" s="145"/>
      <c r="AVG12" s="145"/>
      <c r="AVH12" s="145"/>
      <c r="AVI12" s="145"/>
      <c r="AVJ12" s="145"/>
      <c r="AVK12" s="145"/>
      <c r="AVL12" s="145"/>
      <c r="AVM12" s="145"/>
      <c r="AVN12" s="145"/>
      <c r="AVO12" s="145"/>
      <c r="AVP12" s="145"/>
      <c r="AVQ12" s="145"/>
      <c r="AVR12" s="145"/>
      <c r="AVS12" s="145"/>
      <c r="AVT12" s="145"/>
      <c r="AVU12" s="145"/>
      <c r="AVV12" s="145"/>
      <c r="AVW12" s="145"/>
      <c r="AVX12" s="145"/>
      <c r="AVY12" s="145"/>
      <c r="AVZ12" s="145"/>
      <c r="AWA12" s="145"/>
      <c r="AWB12" s="145"/>
      <c r="AWC12" s="145"/>
      <c r="AWD12" s="145"/>
      <c r="AWE12" s="145"/>
      <c r="AWF12" s="145"/>
      <c r="AWG12" s="145"/>
      <c r="AWH12" s="145"/>
      <c r="AWI12" s="145"/>
      <c r="AWJ12" s="145"/>
      <c r="AWK12" s="145"/>
      <c r="AWL12" s="145"/>
      <c r="AWM12" s="145"/>
      <c r="AWN12" s="145"/>
      <c r="AWO12" s="145"/>
      <c r="AWP12" s="145"/>
      <c r="AWQ12" s="145"/>
      <c r="AWR12" s="145"/>
      <c r="AWS12" s="145"/>
      <c r="AWT12" s="145"/>
      <c r="AWU12" s="145"/>
      <c r="AWV12" s="145"/>
      <c r="AWW12" s="145"/>
      <c r="AWX12" s="145"/>
      <c r="AWY12" s="145"/>
      <c r="AWZ12" s="145"/>
      <c r="AXA12" s="145"/>
      <c r="AXB12" s="145"/>
      <c r="AXC12" s="145"/>
      <c r="AXD12" s="145"/>
      <c r="AXE12" s="145"/>
      <c r="AXF12" s="145"/>
      <c r="AXG12" s="145"/>
      <c r="AXH12" s="145"/>
      <c r="AXI12" s="145"/>
      <c r="AXJ12" s="145"/>
      <c r="AXK12" s="145"/>
      <c r="AXL12" s="145"/>
      <c r="AXM12" s="145"/>
      <c r="AXN12" s="145"/>
      <c r="AXO12" s="145"/>
      <c r="AXP12" s="145"/>
      <c r="AXQ12" s="145"/>
      <c r="AXR12" s="145"/>
      <c r="AXS12" s="145"/>
      <c r="AXT12" s="145"/>
      <c r="AXU12" s="145"/>
      <c r="AXV12" s="145"/>
      <c r="AXW12" s="145"/>
      <c r="AXX12" s="145"/>
      <c r="AXY12" s="145"/>
      <c r="AXZ12" s="145"/>
      <c r="AYA12" s="145"/>
      <c r="AYB12" s="145"/>
      <c r="AYC12" s="145"/>
      <c r="AYD12" s="145"/>
      <c r="AYE12" s="145"/>
      <c r="AYF12" s="145"/>
      <c r="AYG12" s="145"/>
      <c r="AYH12" s="145"/>
      <c r="AYI12" s="145"/>
      <c r="AYJ12" s="145"/>
      <c r="AYK12" s="145"/>
      <c r="AYL12" s="145"/>
      <c r="AYM12" s="145"/>
      <c r="AYN12" s="145"/>
      <c r="AYO12" s="145"/>
      <c r="AYP12" s="145"/>
      <c r="AYQ12" s="145"/>
      <c r="AYR12" s="145"/>
      <c r="AYS12" s="145"/>
      <c r="AYT12" s="145"/>
      <c r="AYU12" s="145"/>
      <c r="AYV12" s="145"/>
      <c r="AYW12" s="145"/>
      <c r="AYX12" s="145"/>
      <c r="AYY12" s="145"/>
      <c r="AYZ12" s="145"/>
      <c r="AZA12" s="145"/>
      <c r="AZB12" s="145"/>
      <c r="AZC12" s="145"/>
      <c r="AZD12" s="145"/>
      <c r="AZE12" s="145"/>
      <c r="AZF12" s="145"/>
      <c r="AZG12" s="145"/>
      <c r="AZH12" s="145"/>
      <c r="AZI12" s="145"/>
      <c r="AZJ12" s="145"/>
      <c r="AZK12" s="145"/>
      <c r="AZL12" s="145"/>
      <c r="AZM12" s="145"/>
      <c r="AZN12" s="145"/>
      <c r="AZO12" s="145"/>
      <c r="AZP12" s="145"/>
      <c r="AZQ12" s="145"/>
      <c r="AZR12" s="145"/>
      <c r="AZS12" s="145"/>
      <c r="AZT12" s="145"/>
      <c r="AZU12" s="145"/>
      <c r="AZV12" s="145"/>
      <c r="AZW12" s="145"/>
      <c r="AZX12" s="145"/>
      <c r="AZY12" s="145"/>
      <c r="AZZ12" s="145"/>
      <c r="BAA12" s="145"/>
      <c r="BAB12" s="145"/>
      <c r="BAC12" s="145"/>
      <c r="BAD12" s="145"/>
      <c r="BAE12" s="145"/>
      <c r="BAF12" s="145"/>
      <c r="BAG12" s="145"/>
      <c r="BAH12" s="145"/>
      <c r="BAI12" s="145"/>
      <c r="BAJ12" s="145"/>
      <c r="BAK12" s="145"/>
      <c r="BAL12" s="145"/>
      <c r="BAM12" s="145"/>
      <c r="BAN12" s="145"/>
      <c r="BAO12" s="145"/>
      <c r="BAP12" s="145"/>
      <c r="BAQ12" s="145"/>
      <c r="BAR12" s="145"/>
      <c r="BAS12" s="145"/>
      <c r="BAT12" s="145"/>
      <c r="BAU12" s="145"/>
      <c r="BAV12" s="145"/>
      <c r="BAW12" s="145"/>
      <c r="BAX12" s="145"/>
      <c r="BAY12" s="145"/>
      <c r="BAZ12" s="145"/>
      <c r="BBA12" s="145"/>
      <c r="BBB12" s="145"/>
      <c r="BBC12" s="145"/>
      <c r="BBD12" s="145"/>
      <c r="BBE12" s="145"/>
      <c r="BBF12" s="145"/>
      <c r="BBG12" s="145"/>
      <c r="BBH12" s="145"/>
      <c r="BBI12" s="145"/>
      <c r="BBJ12" s="145"/>
      <c r="BBK12" s="145"/>
      <c r="BBL12" s="145"/>
      <c r="BBM12" s="145"/>
      <c r="BBN12" s="145"/>
      <c r="BBO12" s="145"/>
      <c r="BBP12" s="145"/>
      <c r="BBQ12" s="145"/>
      <c r="BBR12" s="145"/>
      <c r="BBS12" s="145"/>
      <c r="BBT12" s="145"/>
      <c r="BBU12" s="145"/>
      <c r="BBV12" s="145"/>
      <c r="BBW12" s="145"/>
      <c r="BBX12" s="145"/>
      <c r="BBY12" s="145"/>
      <c r="BBZ12" s="145"/>
      <c r="BCA12" s="145"/>
      <c r="BCB12" s="145"/>
      <c r="BCC12" s="145"/>
      <c r="BCD12" s="145"/>
      <c r="BCE12" s="145"/>
      <c r="BCF12" s="145"/>
      <c r="BCG12" s="145"/>
      <c r="BCH12" s="145"/>
      <c r="BCI12" s="145"/>
      <c r="BCJ12" s="145"/>
      <c r="BCK12" s="145"/>
      <c r="BCL12" s="145"/>
      <c r="BCM12" s="145"/>
      <c r="BCN12" s="145"/>
      <c r="BCO12" s="145"/>
      <c r="BCP12" s="145"/>
      <c r="BCQ12" s="145"/>
      <c r="BCR12" s="145"/>
      <c r="BCS12" s="145"/>
      <c r="BCT12" s="145"/>
      <c r="BCU12" s="145"/>
      <c r="BCV12" s="145"/>
      <c r="BCW12" s="145"/>
      <c r="BCX12" s="145"/>
      <c r="BCY12" s="145"/>
      <c r="BCZ12" s="145"/>
      <c r="BDA12" s="145"/>
      <c r="BDB12" s="145"/>
      <c r="BDC12" s="145"/>
      <c r="BDD12" s="145"/>
      <c r="BDE12" s="145"/>
      <c r="BDF12" s="145"/>
      <c r="BDG12" s="145"/>
      <c r="BDH12" s="145"/>
      <c r="BDI12" s="145"/>
      <c r="BDJ12" s="145"/>
      <c r="BDK12" s="145"/>
      <c r="BDL12" s="145"/>
      <c r="BDM12" s="145"/>
      <c r="BDN12" s="145"/>
      <c r="BDO12" s="145"/>
      <c r="BDP12" s="145"/>
      <c r="BDQ12" s="145"/>
      <c r="BDR12" s="145"/>
      <c r="BDS12" s="145"/>
      <c r="BDT12" s="145"/>
      <c r="BDU12" s="145"/>
      <c r="BDV12" s="145"/>
      <c r="BDW12" s="145"/>
      <c r="BDX12" s="145"/>
      <c r="BDY12" s="145"/>
      <c r="BDZ12" s="145"/>
      <c r="BEA12" s="145"/>
      <c r="BEB12" s="145"/>
      <c r="BEC12" s="145"/>
      <c r="BED12" s="145"/>
      <c r="BEE12" s="145"/>
      <c r="BEF12" s="145"/>
      <c r="BEG12" s="145"/>
      <c r="BEH12" s="145"/>
      <c r="BEI12" s="145"/>
      <c r="BEJ12" s="145"/>
      <c r="BEK12" s="145"/>
      <c r="BEL12" s="145"/>
      <c r="BEM12" s="145"/>
      <c r="BEN12" s="145"/>
      <c r="BEO12" s="145"/>
      <c r="BEP12" s="145"/>
      <c r="BEQ12" s="145"/>
      <c r="BER12" s="145"/>
      <c r="BES12" s="145"/>
      <c r="BET12" s="145"/>
      <c r="BEU12" s="145"/>
      <c r="BEV12" s="145"/>
      <c r="BEW12" s="145"/>
      <c r="BEX12" s="145"/>
      <c r="BEY12" s="145"/>
      <c r="BEZ12" s="145"/>
      <c r="BFA12" s="145"/>
      <c r="BFB12" s="145"/>
      <c r="BFC12" s="145"/>
      <c r="BFD12" s="145"/>
      <c r="BFE12" s="145"/>
      <c r="BFF12" s="145"/>
      <c r="BFG12" s="145"/>
      <c r="BFH12" s="145"/>
      <c r="BFI12" s="145"/>
      <c r="BFJ12" s="145"/>
      <c r="BFK12" s="145"/>
      <c r="BFL12" s="145"/>
      <c r="BFM12" s="145"/>
      <c r="BFN12" s="145"/>
      <c r="BFO12" s="145"/>
      <c r="BFP12" s="145"/>
      <c r="BFQ12" s="145"/>
      <c r="BFR12" s="145"/>
      <c r="BFS12" s="145"/>
      <c r="BFT12" s="145"/>
      <c r="BFU12" s="145"/>
      <c r="BFV12" s="145"/>
      <c r="BFW12" s="145"/>
      <c r="BFX12" s="145"/>
      <c r="BFY12" s="145"/>
      <c r="BFZ12" s="145"/>
      <c r="BGA12" s="145"/>
      <c r="BGB12" s="145"/>
      <c r="BGC12" s="145"/>
      <c r="BGD12" s="145"/>
      <c r="BGE12" s="145"/>
      <c r="BGF12" s="145"/>
      <c r="BGG12" s="145"/>
      <c r="BGH12" s="145"/>
      <c r="BGI12" s="145"/>
      <c r="BGJ12" s="145"/>
      <c r="BGK12" s="145"/>
      <c r="BGL12" s="145"/>
      <c r="BGM12" s="145"/>
      <c r="BGN12" s="145"/>
      <c r="BGO12" s="145"/>
      <c r="BGP12" s="145"/>
      <c r="BGQ12" s="145"/>
      <c r="BGR12" s="145"/>
      <c r="BGS12" s="145"/>
      <c r="BGT12" s="145"/>
      <c r="BGU12" s="145"/>
      <c r="BGV12" s="145"/>
      <c r="BGW12" s="145"/>
      <c r="BGX12" s="145"/>
      <c r="BGY12" s="145"/>
      <c r="BGZ12" s="145"/>
      <c r="BHA12" s="145"/>
      <c r="BHB12" s="145"/>
      <c r="BHC12" s="145"/>
      <c r="BHD12" s="145"/>
      <c r="BHE12" s="145"/>
      <c r="BHF12" s="145"/>
      <c r="BHG12" s="145"/>
      <c r="BHH12" s="145"/>
      <c r="BHI12" s="145"/>
      <c r="BHJ12" s="145"/>
      <c r="BHK12" s="145"/>
      <c r="BHL12" s="145"/>
      <c r="BHM12" s="145"/>
      <c r="BHN12" s="145"/>
      <c r="BHO12" s="145"/>
      <c r="BHP12" s="145"/>
      <c r="BHQ12" s="145"/>
      <c r="BHR12" s="145"/>
      <c r="BHS12" s="145"/>
      <c r="BHT12" s="145"/>
      <c r="BHU12" s="145"/>
      <c r="BHV12" s="145"/>
      <c r="BHW12" s="145"/>
      <c r="BHX12" s="145"/>
      <c r="BHY12" s="145"/>
      <c r="BHZ12" s="145"/>
      <c r="BIA12" s="145"/>
      <c r="BIB12" s="145"/>
      <c r="BIC12" s="145"/>
      <c r="BID12" s="145"/>
      <c r="BIE12" s="145"/>
      <c r="BIF12" s="145"/>
      <c r="BIG12" s="145"/>
      <c r="BIH12" s="145"/>
      <c r="BII12" s="145"/>
      <c r="BIJ12" s="145"/>
      <c r="BIK12" s="145"/>
      <c r="BIL12" s="145"/>
      <c r="BIM12" s="145"/>
      <c r="BIN12" s="145"/>
      <c r="BIO12" s="145"/>
      <c r="BIP12" s="145"/>
      <c r="BIQ12" s="145"/>
      <c r="BIR12" s="145"/>
      <c r="BIS12" s="145"/>
      <c r="BIT12" s="145"/>
      <c r="BIU12" s="145"/>
      <c r="BIV12" s="145"/>
      <c r="BIW12" s="145"/>
      <c r="BIX12" s="145"/>
      <c r="BIY12" s="145"/>
      <c r="BIZ12" s="145"/>
      <c r="BJA12" s="145"/>
      <c r="BJB12" s="145"/>
      <c r="BJC12" s="145"/>
      <c r="BJD12" s="145"/>
      <c r="BJE12" s="145"/>
      <c r="BJF12" s="145"/>
      <c r="BJG12" s="145"/>
      <c r="BJH12" s="145"/>
      <c r="BJI12" s="145"/>
      <c r="BJJ12" s="145"/>
      <c r="BJK12" s="145"/>
      <c r="BJL12" s="145"/>
      <c r="BJM12" s="145"/>
      <c r="BJN12" s="145"/>
      <c r="BJO12" s="145"/>
      <c r="BJP12" s="145"/>
      <c r="BJQ12" s="145"/>
      <c r="BJR12" s="145"/>
      <c r="BJS12" s="145"/>
      <c r="BJT12" s="145"/>
      <c r="BJU12" s="145"/>
      <c r="BJV12" s="145"/>
      <c r="BJW12" s="145"/>
      <c r="BJX12" s="145"/>
      <c r="BJY12" s="145"/>
      <c r="BJZ12" s="145"/>
      <c r="BKA12" s="145"/>
      <c r="BKB12" s="145"/>
      <c r="BKC12" s="145"/>
      <c r="BKD12" s="145"/>
      <c r="BKE12" s="145"/>
      <c r="BKF12" s="145"/>
      <c r="BKG12" s="145"/>
      <c r="BKH12" s="145"/>
      <c r="BKI12" s="145"/>
      <c r="BKJ12" s="145"/>
      <c r="BKK12" s="145"/>
      <c r="BKL12" s="145"/>
      <c r="BKM12" s="145"/>
      <c r="BKN12" s="145"/>
      <c r="BKO12" s="145"/>
      <c r="BKP12" s="145"/>
      <c r="BKQ12" s="145"/>
      <c r="BKR12" s="145"/>
      <c r="BKS12" s="145"/>
      <c r="BKT12" s="145"/>
      <c r="BKU12" s="145"/>
      <c r="BKV12" s="145"/>
      <c r="BKW12" s="145"/>
      <c r="BKX12" s="145"/>
      <c r="BKY12" s="145"/>
      <c r="BKZ12" s="145"/>
      <c r="BLA12" s="145"/>
      <c r="BLB12" s="145"/>
      <c r="BLC12" s="145"/>
      <c r="BLD12" s="145"/>
      <c r="BLE12" s="145"/>
      <c r="BLF12" s="145"/>
      <c r="BLG12" s="145"/>
      <c r="BLH12" s="145"/>
      <c r="BLI12" s="145"/>
      <c r="BLJ12" s="145"/>
      <c r="BLK12" s="145"/>
      <c r="BLL12" s="145"/>
      <c r="BLM12" s="145"/>
      <c r="BLN12" s="145"/>
      <c r="BLO12" s="145"/>
      <c r="BLP12" s="145"/>
      <c r="BLQ12" s="145"/>
      <c r="BLR12" s="145"/>
      <c r="BLS12" s="145"/>
      <c r="BLT12" s="145"/>
      <c r="BLU12" s="145"/>
      <c r="BLV12" s="145"/>
      <c r="BLW12" s="145"/>
      <c r="BLX12" s="145"/>
      <c r="BLY12" s="145"/>
      <c r="BLZ12" s="145"/>
      <c r="BMA12" s="145"/>
      <c r="BMB12" s="145"/>
      <c r="BMC12" s="145"/>
      <c r="BMD12" s="145"/>
      <c r="BME12" s="145"/>
      <c r="BMF12" s="145"/>
      <c r="BMG12" s="145"/>
      <c r="BMH12" s="145"/>
      <c r="BMI12" s="145"/>
      <c r="BMJ12" s="145"/>
      <c r="BMK12" s="145"/>
      <c r="BML12" s="145"/>
      <c r="BMM12" s="145"/>
      <c r="BMN12" s="145"/>
      <c r="BMO12" s="145"/>
      <c r="BMP12" s="145"/>
      <c r="BMQ12" s="145"/>
      <c r="BMR12" s="145"/>
      <c r="BMS12" s="145"/>
      <c r="BMT12" s="145"/>
      <c r="BMU12" s="145"/>
      <c r="BMV12" s="145"/>
      <c r="BMW12" s="145"/>
      <c r="BMX12" s="145"/>
      <c r="BMY12" s="145"/>
      <c r="BMZ12" s="145"/>
      <c r="BNA12" s="145"/>
      <c r="BNB12" s="145"/>
      <c r="BNC12" s="145"/>
      <c r="BND12" s="145"/>
      <c r="BNE12" s="145"/>
      <c r="BNF12" s="145"/>
      <c r="BNG12" s="145"/>
      <c r="BNH12" s="145"/>
      <c r="BNI12" s="145"/>
      <c r="BNJ12" s="145"/>
      <c r="BNK12" s="145"/>
      <c r="BNL12" s="145"/>
      <c r="BNM12" s="145"/>
      <c r="BNN12" s="145"/>
      <c r="BNO12" s="145"/>
      <c r="BNP12" s="145"/>
      <c r="BNQ12" s="145"/>
      <c r="BNR12" s="145"/>
      <c r="BNS12" s="145"/>
      <c r="BNT12" s="145"/>
      <c r="BNU12" s="145"/>
      <c r="BNV12" s="145"/>
      <c r="BNW12" s="145"/>
      <c r="BNX12" s="145"/>
      <c r="BNY12" s="145"/>
      <c r="BNZ12" s="145"/>
      <c r="BOA12" s="145"/>
      <c r="BOB12" s="145"/>
      <c r="BOC12" s="145"/>
      <c r="BOD12" s="145"/>
      <c r="BOE12" s="145"/>
      <c r="BOF12" s="145"/>
      <c r="BOG12" s="145"/>
      <c r="BOH12" s="145"/>
      <c r="BOI12" s="145"/>
      <c r="BOJ12" s="145"/>
      <c r="BOK12" s="145"/>
      <c r="BOL12" s="145"/>
      <c r="BOM12" s="145"/>
      <c r="BON12" s="145"/>
      <c r="BOO12" s="145"/>
      <c r="BOP12" s="145"/>
      <c r="BOQ12" s="145"/>
      <c r="BOR12" s="145"/>
      <c r="BOS12" s="145"/>
      <c r="BOT12" s="145"/>
      <c r="BOU12" s="145"/>
      <c r="BOV12" s="145"/>
      <c r="BOW12" s="145"/>
      <c r="BOX12" s="145"/>
      <c r="BOY12" s="145"/>
      <c r="BOZ12" s="145"/>
      <c r="BPA12" s="145"/>
      <c r="BPB12" s="145"/>
      <c r="BPC12" s="145"/>
      <c r="BPD12" s="145"/>
      <c r="BPE12" s="145"/>
      <c r="BPF12" s="145"/>
      <c r="BPG12" s="145"/>
      <c r="BPH12" s="145"/>
      <c r="BPI12" s="145"/>
      <c r="BPJ12" s="145"/>
      <c r="BPK12" s="145"/>
      <c r="BPL12" s="145"/>
      <c r="BPM12" s="145"/>
      <c r="BPN12" s="145"/>
      <c r="BPO12" s="145"/>
      <c r="BPP12" s="145"/>
      <c r="BPQ12" s="145"/>
      <c r="BPR12" s="145"/>
      <c r="BPS12" s="145"/>
      <c r="BPT12" s="145"/>
      <c r="BPU12" s="145"/>
      <c r="BPV12" s="145"/>
      <c r="BPW12" s="145"/>
      <c r="BPX12" s="145"/>
      <c r="BPY12" s="145"/>
      <c r="BPZ12" s="145"/>
      <c r="BQA12" s="145"/>
      <c r="BQB12" s="145"/>
      <c r="BQC12" s="145"/>
      <c r="BQD12" s="145"/>
      <c r="BQE12" s="145"/>
      <c r="BQF12" s="145"/>
      <c r="BQG12" s="145"/>
      <c r="BQH12" s="145"/>
      <c r="BQI12" s="145"/>
      <c r="BQJ12" s="145"/>
      <c r="BQK12" s="145"/>
      <c r="BQL12" s="145"/>
      <c r="BQM12" s="145"/>
      <c r="BQN12" s="145"/>
      <c r="BQO12" s="145"/>
      <c r="BQP12" s="145"/>
      <c r="BQQ12" s="145"/>
      <c r="BQR12" s="145"/>
      <c r="BQS12" s="145"/>
      <c r="BQT12" s="145"/>
      <c r="BQU12" s="145"/>
      <c r="BQV12" s="145"/>
      <c r="BQW12" s="145"/>
      <c r="BQX12" s="145"/>
      <c r="BQY12" s="145"/>
      <c r="BQZ12" s="145"/>
      <c r="BRA12" s="145"/>
      <c r="BRB12" s="145"/>
      <c r="BRC12" s="145"/>
      <c r="BRD12" s="145"/>
      <c r="BRE12" s="145"/>
      <c r="BRF12" s="145"/>
      <c r="BRG12" s="145"/>
      <c r="BRH12" s="145"/>
      <c r="BRI12" s="145"/>
      <c r="BRJ12" s="145"/>
      <c r="BRK12" s="145"/>
      <c r="BRL12" s="145"/>
      <c r="BRM12" s="145"/>
      <c r="BRN12" s="145"/>
      <c r="BRO12" s="145"/>
      <c r="BRP12" s="145"/>
      <c r="BRQ12" s="145"/>
      <c r="BRR12" s="145"/>
      <c r="BRS12" s="145"/>
      <c r="BRT12" s="145"/>
      <c r="BRU12" s="145"/>
      <c r="BRV12" s="145"/>
      <c r="BRW12" s="145"/>
      <c r="BRX12" s="145"/>
      <c r="BRY12" s="145"/>
      <c r="BRZ12" s="145"/>
      <c r="BSA12" s="145"/>
      <c r="BSB12" s="145"/>
      <c r="BSC12" s="145"/>
      <c r="BSD12" s="145"/>
      <c r="BSE12" s="145"/>
      <c r="BSF12" s="145"/>
      <c r="BSG12" s="145"/>
      <c r="BSH12" s="145"/>
      <c r="BSI12" s="145"/>
      <c r="BSJ12" s="145"/>
      <c r="BSK12" s="145"/>
      <c r="BSL12" s="145"/>
      <c r="BSM12" s="145"/>
      <c r="BSN12" s="145"/>
      <c r="BSO12" s="145"/>
      <c r="BSP12" s="145"/>
      <c r="BSQ12" s="145"/>
      <c r="BSR12" s="145"/>
      <c r="BSS12" s="145"/>
      <c r="BST12" s="145"/>
      <c r="BSU12" s="145"/>
      <c r="BSV12" s="145"/>
      <c r="BSW12" s="145"/>
      <c r="BSX12" s="145"/>
      <c r="BSY12" s="145"/>
      <c r="BSZ12" s="145"/>
      <c r="BTA12" s="145"/>
      <c r="BTB12" s="145"/>
      <c r="BTC12" s="145"/>
      <c r="BTD12" s="145"/>
      <c r="BTE12" s="145"/>
      <c r="BTF12" s="145"/>
      <c r="BTG12" s="145"/>
      <c r="BTH12" s="145"/>
      <c r="BTI12" s="145"/>
      <c r="BTJ12" s="145"/>
      <c r="BTK12" s="145"/>
      <c r="BTL12" s="145"/>
      <c r="BTM12" s="145"/>
      <c r="BTN12" s="145"/>
      <c r="BTO12" s="145"/>
      <c r="BTP12" s="145"/>
      <c r="BTQ12" s="145"/>
      <c r="BTR12" s="145"/>
      <c r="BTS12" s="145"/>
      <c r="BTT12" s="145"/>
      <c r="BTU12" s="145"/>
      <c r="BTV12" s="145"/>
      <c r="BTW12" s="145"/>
      <c r="BTX12" s="145"/>
      <c r="BTY12" s="145"/>
      <c r="BTZ12" s="145"/>
      <c r="BUA12" s="145"/>
      <c r="BUB12" s="145"/>
      <c r="BUC12" s="145"/>
      <c r="BUD12" s="145"/>
      <c r="BUE12" s="145"/>
      <c r="BUF12" s="145"/>
      <c r="BUG12" s="145"/>
      <c r="BUH12" s="145"/>
      <c r="BUI12" s="145"/>
      <c r="BUJ12" s="145"/>
      <c r="BUK12" s="145"/>
      <c r="BUL12" s="145"/>
      <c r="BUM12" s="145"/>
      <c r="BUN12" s="145"/>
      <c r="BUO12" s="145"/>
      <c r="BUP12" s="145"/>
      <c r="BUQ12" s="145"/>
      <c r="BUR12" s="145"/>
      <c r="BUS12" s="145"/>
      <c r="BUT12" s="145"/>
      <c r="BUU12" s="145"/>
      <c r="BUV12" s="145"/>
      <c r="BUW12" s="145"/>
      <c r="BUX12" s="145"/>
      <c r="BUY12" s="145"/>
      <c r="BUZ12" s="145"/>
      <c r="BVA12" s="145"/>
      <c r="BVB12" s="145"/>
      <c r="BVC12" s="145"/>
      <c r="BVD12" s="145"/>
      <c r="BVE12" s="145"/>
      <c r="BVF12" s="145"/>
      <c r="BVG12" s="145"/>
      <c r="BVH12" s="145"/>
      <c r="BVI12" s="145"/>
      <c r="BVJ12" s="145"/>
      <c r="BVK12" s="145"/>
      <c r="BVL12" s="145"/>
      <c r="BVM12" s="145"/>
      <c r="BVN12" s="145"/>
      <c r="BVO12" s="145"/>
      <c r="BVP12" s="145"/>
      <c r="BVQ12" s="145"/>
      <c r="BVR12" s="145"/>
      <c r="BVS12" s="145"/>
      <c r="BVT12" s="145"/>
      <c r="BVU12" s="145"/>
      <c r="BVV12" s="145"/>
      <c r="BVW12" s="145"/>
      <c r="BVX12" s="145"/>
      <c r="BVY12" s="145"/>
      <c r="BVZ12" s="145"/>
      <c r="BWA12" s="145"/>
      <c r="BWB12" s="145"/>
      <c r="BWC12" s="145"/>
      <c r="BWD12" s="145"/>
      <c r="BWE12" s="145"/>
      <c r="BWF12" s="145"/>
      <c r="BWG12" s="145"/>
      <c r="BWH12" s="145"/>
      <c r="BWI12" s="145"/>
      <c r="BWJ12" s="145"/>
      <c r="BWK12" s="145"/>
      <c r="BWL12" s="145"/>
      <c r="BWM12" s="145"/>
      <c r="BWN12" s="145"/>
      <c r="BWO12" s="145"/>
      <c r="BWP12" s="145"/>
      <c r="BWQ12" s="145"/>
      <c r="BWR12" s="145"/>
      <c r="BWS12" s="145"/>
      <c r="BWT12" s="145"/>
      <c r="BWU12" s="145"/>
      <c r="BWV12" s="145"/>
      <c r="BWW12" s="145"/>
      <c r="BWX12" s="145"/>
      <c r="BWY12" s="145"/>
      <c r="BWZ12" s="145"/>
      <c r="BXA12" s="145"/>
      <c r="BXB12" s="145"/>
      <c r="BXC12" s="145"/>
      <c r="BXD12" s="145"/>
      <c r="BXE12" s="145"/>
      <c r="BXF12" s="145"/>
      <c r="BXG12" s="145"/>
      <c r="BXH12" s="145"/>
      <c r="BXI12" s="145"/>
      <c r="BXJ12" s="145"/>
      <c r="BXK12" s="145"/>
      <c r="BXL12" s="145"/>
      <c r="BXM12" s="145"/>
      <c r="BXN12" s="145"/>
      <c r="BXO12" s="145"/>
      <c r="BXP12" s="145"/>
      <c r="BXQ12" s="145"/>
      <c r="BXR12" s="145"/>
      <c r="BXS12" s="145"/>
      <c r="BXT12" s="145"/>
      <c r="BXU12" s="145"/>
      <c r="BXV12" s="145"/>
      <c r="BXW12" s="145"/>
      <c r="BXX12" s="145"/>
      <c r="BXY12" s="145"/>
      <c r="BXZ12" s="145"/>
      <c r="BYA12" s="145"/>
      <c r="BYB12" s="145"/>
      <c r="BYC12" s="145"/>
      <c r="BYD12" s="145"/>
      <c r="BYE12" s="145"/>
      <c r="BYF12" s="145"/>
      <c r="BYG12" s="145"/>
      <c r="BYH12" s="145"/>
      <c r="BYI12" s="145"/>
      <c r="BYJ12" s="145"/>
      <c r="BYK12" s="145"/>
      <c r="BYL12" s="145"/>
      <c r="BYM12" s="145"/>
      <c r="BYN12" s="145"/>
      <c r="BYO12" s="145"/>
      <c r="BYP12" s="145"/>
      <c r="BYQ12" s="145"/>
      <c r="BYR12" s="145"/>
      <c r="BYS12" s="145"/>
      <c r="BYT12" s="145"/>
      <c r="BYU12" s="145"/>
      <c r="BYV12" s="145"/>
      <c r="BYW12" s="145"/>
      <c r="BYX12" s="145"/>
      <c r="BYY12" s="145"/>
      <c r="BYZ12" s="145"/>
      <c r="BZA12" s="145"/>
      <c r="BZB12" s="145"/>
      <c r="BZC12" s="145"/>
      <c r="BZD12" s="145"/>
      <c r="BZE12" s="145"/>
      <c r="BZF12" s="145"/>
      <c r="BZG12" s="145"/>
      <c r="BZH12" s="145"/>
      <c r="BZI12" s="145"/>
      <c r="BZJ12" s="145"/>
      <c r="BZK12" s="145"/>
      <c r="BZL12" s="145"/>
      <c r="BZM12" s="145"/>
      <c r="BZN12" s="145"/>
      <c r="BZO12" s="145"/>
      <c r="BZP12" s="145"/>
      <c r="BZQ12" s="145"/>
      <c r="BZR12" s="145"/>
      <c r="BZS12" s="145"/>
      <c r="BZT12" s="145"/>
      <c r="BZU12" s="145"/>
      <c r="BZV12" s="145"/>
      <c r="BZW12" s="145"/>
      <c r="BZX12" s="145"/>
      <c r="BZY12" s="145"/>
      <c r="BZZ12" s="145"/>
      <c r="CAA12" s="145"/>
      <c r="CAB12" s="145"/>
      <c r="CAC12" s="145"/>
      <c r="CAD12" s="145"/>
      <c r="CAE12" s="145"/>
      <c r="CAF12" s="145"/>
      <c r="CAG12" s="145"/>
      <c r="CAH12" s="145"/>
      <c r="CAI12" s="145"/>
      <c r="CAJ12" s="145"/>
      <c r="CAK12" s="145"/>
      <c r="CAL12" s="145"/>
      <c r="CAM12" s="145"/>
      <c r="CAN12" s="145"/>
      <c r="CAO12" s="145"/>
      <c r="CAP12" s="145"/>
      <c r="CAQ12" s="145"/>
      <c r="CAR12" s="145"/>
      <c r="CAS12" s="145"/>
      <c r="CAT12" s="145"/>
      <c r="CAU12" s="145"/>
      <c r="CAV12" s="145"/>
      <c r="CAW12" s="145"/>
      <c r="CAX12" s="145"/>
      <c r="CAY12" s="145"/>
      <c r="CAZ12" s="145"/>
      <c r="CBA12" s="145"/>
      <c r="CBB12" s="145"/>
      <c r="CBC12" s="145"/>
      <c r="CBD12" s="145"/>
      <c r="CBE12" s="145"/>
      <c r="CBF12" s="145"/>
      <c r="CBG12" s="145"/>
      <c r="CBH12" s="145"/>
      <c r="CBI12" s="145"/>
      <c r="CBJ12" s="145"/>
      <c r="CBK12" s="145"/>
      <c r="CBL12" s="145"/>
      <c r="CBM12" s="145"/>
      <c r="CBN12" s="145"/>
      <c r="CBO12" s="145"/>
      <c r="CBP12" s="145"/>
      <c r="CBQ12" s="145"/>
      <c r="CBR12" s="145"/>
      <c r="CBS12" s="145"/>
      <c r="CBT12" s="145"/>
      <c r="CBU12" s="145"/>
      <c r="CBV12" s="145"/>
      <c r="CBW12" s="145"/>
      <c r="CBX12" s="145"/>
      <c r="CBY12" s="145"/>
      <c r="CBZ12" s="145"/>
      <c r="CCA12" s="145"/>
      <c r="CCB12" s="145"/>
      <c r="CCC12" s="145"/>
      <c r="CCD12" s="145"/>
      <c r="CCE12" s="145"/>
      <c r="CCF12" s="145"/>
      <c r="CCG12" s="145"/>
      <c r="CCH12" s="145"/>
      <c r="CCI12" s="145"/>
      <c r="CCJ12" s="145"/>
      <c r="CCK12" s="145"/>
      <c r="CCL12" s="145"/>
      <c r="CCM12" s="145"/>
      <c r="CCN12" s="145"/>
      <c r="CCO12" s="145"/>
      <c r="CCP12" s="145"/>
      <c r="CCQ12" s="145"/>
      <c r="CCR12" s="145"/>
      <c r="CCS12" s="145"/>
      <c r="CCT12" s="145"/>
      <c r="CCU12" s="145"/>
      <c r="CCV12" s="145"/>
      <c r="CCW12" s="145"/>
      <c r="CCX12" s="145"/>
      <c r="CCY12" s="145"/>
      <c r="CCZ12" s="145"/>
      <c r="CDA12" s="145"/>
      <c r="CDB12" s="145"/>
      <c r="CDC12" s="145"/>
      <c r="CDD12" s="145"/>
      <c r="CDE12" s="145"/>
      <c r="CDF12" s="145"/>
      <c r="CDG12" s="145"/>
      <c r="CDH12" s="145"/>
      <c r="CDI12" s="145"/>
      <c r="CDJ12" s="145"/>
      <c r="CDK12" s="145"/>
      <c r="CDL12" s="145"/>
      <c r="CDM12" s="145"/>
      <c r="CDN12" s="145"/>
      <c r="CDO12" s="145"/>
      <c r="CDP12" s="145"/>
      <c r="CDQ12" s="145"/>
      <c r="CDR12" s="145"/>
      <c r="CDS12" s="145"/>
      <c r="CDT12" s="145"/>
      <c r="CDU12" s="145"/>
      <c r="CDV12" s="145"/>
      <c r="CDW12" s="145"/>
      <c r="CDX12" s="145"/>
      <c r="CDY12" s="145"/>
      <c r="CDZ12" s="145"/>
      <c r="CEA12" s="145"/>
      <c r="CEB12" s="145"/>
      <c r="CEC12" s="145"/>
      <c r="CED12" s="145"/>
      <c r="CEE12" s="145"/>
      <c r="CEF12" s="145"/>
      <c r="CEG12" s="145"/>
      <c r="CEH12" s="145"/>
      <c r="CEI12" s="145"/>
      <c r="CEJ12" s="145"/>
      <c r="CEK12" s="145"/>
      <c r="CEL12" s="145"/>
      <c r="CEM12" s="145"/>
      <c r="CEN12" s="145"/>
      <c r="CEO12" s="145"/>
      <c r="CEP12" s="145"/>
      <c r="CEQ12" s="145"/>
      <c r="CER12" s="145"/>
      <c r="CES12" s="145"/>
      <c r="CET12" s="145"/>
      <c r="CEU12" s="145"/>
      <c r="CEV12" s="145"/>
      <c r="CEW12" s="145"/>
      <c r="CEX12" s="145"/>
      <c r="CEY12" s="145"/>
      <c r="CEZ12" s="145"/>
      <c r="CFA12" s="145"/>
      <c r="CFB12" s="145"/>
      <c r="CFC12" s="145"/>
      <c r="CFD12" s="145"/>
      <c r="CFE12" s="145"/>
      <c r="CFF12" s="145"/>
      <c r="CFG12" s="145"/>
      <c r="CFH12" s="145"/>
      <c r="CFI12" s="145"/>
      <c r="CFJ12" s="145"/>
      <c r="CFK12" s="145"/>
      <c r="CFL12" s="145"/>
      <c r="CFM12" s="145"/>
      <c r="CFN12" s="145"/>
      <c r="CFO12" s="145"/>
      <c r="CFP12" s="145"/>
      <c r="CFQ12" s="145"/>
      <c r="CFR12" s="145"/>
      <c r="CFS12" s="145"/>
      <c r="CFT12" s="145"/>
      <c r="CFU12" s="145"/>
      <c r="CFV12" s="145"/>
      <c r="CFW12" s="145"/>
      <c r="CFX12" s="145"/>
      <c r="CFY12" s="145"/>
      <c r="CFZ12" s="145"/>
      <c r="CGA12" s="145"/>
      <c r="CGB12" s="145"/>
      <c r="CGC12" s="145"/>
      <c r="CGD12" s="145"/>
      <c r="CGE12" s="145"/>
      <c r="CGF12" s="145"/>
      <c r="CGG12" s="145"/>
      <c r="CGH12" s="145"/>
      <c r="CGI12" s="145"/>
      <c r="CGJ12" s="145"/>
      <c r="CGK12" s="145"/>
      <c r="CGL12" s="145"/>
      <c r="CGM12" s="145"/>
      <c r="CGN12" s="145"/>
      <c r="CGO12" s="145"/>
      <c r="CGP12" s="145"/>
      <c r="CGQ12" s="145"/>
      <c r="CGR12" s="145"/>
      <c r="CGS12" s="145"/>
      <c r="CGT12" s="145"/>
      <c r="CGU12" s="145"/>
      <c r="CGV12" s="145"/>
      <c r="CGW12" s="145"/>
      <c r="CGX12" s="145"/>
      <c r="CGY12" s="145"/>
      <c r="CGZ12" s="145"/>
      <c r="CHA12" s="145"/>
      <c r="CHB12" s="145"/>
      <c r="CHC12" s="145"/>
      <c r="CHD12" s="145"/>
      <c r="CHE12" s="145"/>
      <c r="CHF12" s="145"/>
      <c r="CHG12" s="145"/>
      <c r="CHH12" s="145"/>
      <c r="CHI12" s="145"/>
      <c r="CHJ12" s="145"/>
      <c r="CHK12" s="145"/>
      <c r="CHL12" s="145"/>
      <c r="CHM12" s="145"/>
      <c r="CHN12" s="145"/>
      <c r="CHO12" s="145"/>
      <c r="CHP12" s="145"/>
      <c r="CHQ12" s="145"/>
      <c r="CHR12" s="145"/>
      <c r="CHS12" s="145"/>
      <c r="CHT12" s="145"/>
      <c r="CHU12" s="145"/>
      <c r="CHV12" s="145"/>
      <c r="CHW12" s="145"/>
      <c r="CHX12" s="145"/>
      <c r="CHY12" s="145"/>
      <c r="CHZ12" s="145"/>
      <c r="CIA12" s="145"/>
      <c r="CIB12" s="145"/>
      <c r="CIC12" s="145"/>
      <c r="CID12" s="145"/>
      <c r="CIE12" s="145"/>
      <c r="CIF12" s="145"/>
      <c r="CIG12" s="145"/>
      <c r="CIH12" s="145"/>
      <c r="CII12" s="145"/>
      <c r="CIJ12" s="145"/>
      <c r="CIK12" s="145"/>
      <c r="CIL12" s="145"/>
      <c r="CIM12" s="145"/>
      <c r="CIN12" s="145"/>
      <c r="CIO12" s="145"/>
      <c r="CIP12" s="145"/>
      <c r="CIQ12" s="145"/>
      <c r="CIR12" s="145"/>
      <c r="CIS12" s="145"/>
      <c r="CIT12" s="145"/>
      <c r="CIU12" s="145"/>
      <c r="CIV12" s="145"/>
      <c r="CIW12" s="145"/>
      <c r="CIX12" s="145"/>
      <c r="CIY12" s="145"/>
      <c r="CIZ12" s="145"/>
      <c r="CJA12" s="145"/>
      <c r="CJB12" s="145"/>
      <c r="CJC12" s="145"/>
      <c r="CJD12" s="145"/>
      <c r="CJE12" s="145"/>
      <c r="CJF12" s="145"/>
      <c r="CJG12" s="145"/>
      <c r="CJH12" s="145"/>
      <c r="CJI12" s="145"/>
      <c r="CJJ12" s="145"/>
      <c r="CJK12" s="145"/>
      <c r="CJL12" s="145"/>
      <c r="CJM12" s="145"/>
      <c r="CJN12" s="145"/>
      <c r="CJO12" s="145"/>
      <c r="CJP12" s="145"/>
      <c r="CJQ12" s="145"/>
      <c r="CJR12" s="145"/>
      <c r="CJS12" s="145"/>
      <c r="CJT12" s="145"/>
      <c r="CJU12" s="145"/>
      <c r="CJV12" s="145"/>
      <c r="CJW12" s="145"/>
      <c r="CJX12" s="145"/>
      <c r="CJY12" s="145"/>
      <c r="CJZ12" s="145"/>
      <c r="CKA12" s="145"/>
      <c r="CKB12" s="145"/>
      <c r="CKC12" s="145"/>
      <c r="CKD12" s="145"/>
      <c r="CKE12" s="145"/>
      <c r="CKF12" s="145"/>
      <c r="CKG12" s="145"/>
      <c r="CKH12" s="145"/>
      <c r="CKI12" s="145"/>
      <c r="CKJ12" s="145"/>
      <c r="CKK12" s="145"/>
      <c r="CKL12" s="145"/>
      <c r="CKM12" s="145"/>
      <c r="CKN12" s="145"/>
      <c r="CKO12" s="145"/>
      <c r="CKP12" s="145"/>
      <c r="CKQ12" s="145"/>
      <c r="CKR12" s="145"/>
      <c r="CKS12" s="145"/>
      <c r="CKT12" s="145"/>
      <c r="CKU12" s="145"/>
      <c r="CKV12" s="145"/>
      <c r="CKW12" s="145"/>
      <c r="CKX12" s="145"/>
      <c r="CKY12" s="145"/>
      <c r="CKZ12" s="145"/>
      <c r="CLA12" s="145"/>
      <c r="CLB12" s="145"/>
      <c r="CLC12" s="145"/>
      <c r="CLD12" s="145"/>
      <c r="CLE12" s="145"/>
      <c r="CLF12" s="145"/>
      <c r="CLG12" s="145"/>
      <c r="CLH12" s="145"/>
      <c r="CLI12" s="145"/>
      <c r="CLJ12" s="145"/>
      <c r="CLK12" s="145"/>
      <c r="CLL12" s="145"/>
      <c r="CLM12" s="145"/>
      <c r="CLN12" s="145"/>
      <c r="CLO12" s="145"/>
      <c r="CLP12" s="145"/>
      <c r="CLQ12" s="145"/>
      <c r="CLR12" s="145"/>
      <c r="CLS12" s="145"/>
      <c r="CLT12" s="145"/>
      <c r="CLU12" s="145"/>
      <c r="CLV12" s="145"/>
      <c r="CLW12" s="145"/>
      <c r="CLX12" s="145"/>
      <c r="CLY12" s="145"/>
      <c r="CLZ12" s="145"/>
      <c r="CMA12" s="145"/>
      <c r="CMB12" s="145"/>
      <c r="CMC12" s="145"/>
      <c r="CMD12" s="145"/>
      <c r="CME12" s="145"/>
      <c r="CMF12" s="145"/>
      <c r="CMG12" s="145"/>
      <c r="CMH12" s="145"/>
      <c r="CMI12" s="145"/>
      <c r="CMJ12" s="145"/>
      <c r="CMK12" s="145"/>
      <c r="CML12" s="145"/>
      <c r="CMM12" s="145"/>
      <c r="CMN12" s="145"/>
      <c r="CMO12" s="145"/>
      <c r="CMP12" s="145"/>
      <c r="CMQ12" s="145"/>
      <c r="CMR12" s="145"/>
      <c r="CMS12" s="145"/>
      <c r="CMT12" s="145"/>
      <c r="CMU12" s="145"/>
      <c r="CMV12" s="145"/>
      <c r="CMW12" s="145"/>
      <c r="CMX12" s="145"/>
      <c r="CMY12" s="145"/>
      <c r="CMZ12" s="145"/>
      <c r="CNA12" s="145"/>
      <c r="CNB12" s="145"/>
      <c r="CNC12" s="145"/>
      <c r="CND12" s="145"/>
      <c r="CNE12" s="145"/>
      <c r="CNF12" s="145"/>
      <c r="CNG12" s="145"/>
      <c r="CNH12" s="145"/>
      <c r="CNI12" s="145"/>
      <c r="CNJ12" s="145"/>
      <c r="CNK12" s="145"/>
      <c r="CNL12" s="145"/>
      <c r="CNM12" s="145"/>
      <c r="CNN12" s="145"/>
      <c r="CNO12" s="145"/>
      <c r="CNP12" s="145"/>
      <c r="CNQ12" s="145"/>
      <c r="CNR12" s="145"/>
      <c r="CNS12" s="145"/>
      <c r="CNT12" s="145"/>
      <c r="CNU12" s="145"/>
      <c r="CNV12" s="145"/>
      <c r="CNW12" s="145"/>
      <c r="CNX12" s="145"/>
      <c r="CNY12" s="145"/>
      <c r="CNZ12" s="145"/>
      <c r="COA12" s="145"/>
      <c r="COB12" s="145"/>
      <c r="COC12" s="145"/>
      <c r="COD12" s="145"/>
      <c r="COE12" s="145"/>
      <c r="COF12" s="145"/>
      <c r="COG12" s="145"/>
      <c r="COH12" s="145"/>
      <c r="COI12" s="145"/>
      <c r="COJ12" s="145"/>
      <c r="COK12" s="145"/>
      <c r="COL12" s="145"/>
      <c r="COM12" s="145"/>
      <c r="CON12" s="145"/>
      <c r="COO12" s="145"/>
      <c r="COP12" s="145"/>
      <c r="COQ12" s="145"/>
      <c r="COR12" s="145"/>
      <c r="COS12" s="145"/>
      <c r="COT12" s="145"/>
      <c r="COU12" s="145"/>
      <c r="COV12" s="145"/>
      <c r="COW12" s="145"/>
      <c r="COX12" s="145"/>
      <c r="COY12" s="145"/>
      <c r="COZ12" s="145"/>
      <c r="CPA12" s="145"/>
      <c r="CPB12" s="145"/>
      <c r="CPC12" s="145"/>
      <c r="CPD12" s="145"/>
      <c r="CPE12" s="145"/>
      <c r="CPF12" s="145"/>
      <c r="CPG12" s="145"/>
      <c r="CPH12" s="145"/>
      <c r="CPI12" s="145"/>
      <c r="CPJ12" s="145"/>
      <c r="CPK12" s="145"/>
      <c r="CPL12" s="145"/>
      <c r="CPM12" s="145"/>
      <c r="CPN12" s="145"/>
      <c r="CPO12" s="145"/>
      <c r="CPP12" s="145"/>
      <c r="CPQ12" s="145"/>
      <c r="CPR12" s="145"/>
      <c r="CPS12" s="145"/>
      <c r="CPT12" s="145"/>
      <c r="CPU12" s="145"/>
      <c r="CPV12" s="145"/>
      <c r="CPW12" s="145"/>
      <c r="CPX12" s="145"/>
      <c r="CPY12" s="145"/>
      <c r="CPZ12" s="145"/>
      <c r="CQA12" s="145"/>
      <c r="CQB12" s="145"/>
      <c r="CQC12" s="145"/>
      <c r="CQD12" s="145"/>
      <c r="CQE12" s="145"/>
      <c r="CQF12" s="145"/>
      <c r="CQG12" s="145"/>
      <c r="CQH12" s="145"/>
      <c r="CQI12" s="145"/>
      <c r="CQJ12" s="145"/>
      <c r="CQK12" s="145"/>
      <c r="CQL12" s="145"/>
      <c r="CQM12" s="145"/>
      <c r="CQN12" s="145"/>
      <c r="CQO12" s="145"/>
      <c r="CQP12" s="145"/>
      <c r="CQQ12" s="145"/>
      <c r="CQR12" s="145"/>
      <c r="CQS12" s="145"/>
      <c r="CQT12" s="145"/>
      <c r="CQU12" s="145"/>
      <c r="CQV12" s="145"/>
      <c r="CQW12" s="145"/>
      <c r="CQX12" s="145"/>
      <c r="CQY12" s="145"/>
      <c r="CQZ12" s="145"/>
      <c r="CRA12" s="145"/>
      <c r="CRB12" s="145"/>
      <c r="CRC12" s="145"/>
      <c r="CRD12" s="145"/>
      <c r="CRE12" s="145"/>
      <c r="CRF12" s="145"/>
      <c r="CRG12" s="145"/>
      <c r="CRH12" s="145"/>
      <c r="CRI12" s="145"/>
      <c r="CRJ12" s="145"/>
      <c r="CRK12" s="145"/>
      <c r="CRL12" s="145"/>
      <c r="CRM12" s="145"/>
      <c r="CRN12" s="145"/>
      <c r="CRO12" s="145"/>
      <c r="CRP12" s="145"/>
      <c r="CRQ12" s="145"/>
      <c r="CRR12" s="145"/>
      <c r="CRS12" s="145"/>
      <c r="CRT12" s="145"/>
      <c r="CRU12" s="145"/>
      <c r="CRV12" s="145"/>
      <c r="CRW12" s="145"/>
      <c r="CRX12" s="145"/>
      <c r="CRY12" s="145"/>
      <c r="CRZ12" s="145"/>
      <c r="CSA12" s="145"/>
      <c r="CSB12" s="145"/>
      <c r="CSC12" s="145"/>
      <c r="CSD12" s="145"/>
      <c r="CSE12" s="145"/>
      <c r="CSF12" s="145"/>
      <c r="CSG12" s="145"/>
      <c r="CSH12" s="145"/>
      <c r="CSI12" s="145"/>
      <c r="CSJ12" s="145"/>
      <c r="CSK12" s="145"/>
      <c r="CSL12" s="145"/>
      <c r="CSM12" s="145"/>
      <c r="CSN12" s="145"/>
      <c r="CSO12" s="145"/>
      <c r="CSP12" s="145"/>
      <c r="CSQ12" s="145"/>
      <c r="CSR12" s="145"/>
      <c r="CSS12" s="145"/>
      <c r="CST12" s="145"/>
      <c r="CSU12" s="145"/>
      <c r="CSV12" s="145"/>
      <c r="CSW12" s="145"/>
      <c r="CSX12" s="145"/>
      <c r="CSY12" s="145"/>
      <c r="CSZ12" s="145"/>
      <c r="CTA12" s="145"/>
      <c r="CTB12" s="145"/>
      <c r="CTC12" s="145"/>
      <c r="CTD12" s="145"/>
      <c r="CTE12" s="145"/>
      <c r="CTF12" s="145"/>
      <c r="CTG12" s="145"/>
      <c r="CTH12" s="145"/>
      <c r="CTI12" s="145"/>
      <c r="CTJ12" s="145"/>
      <c r="CTK12" s="145"/>
      <c r="CTL12" s="145"/>
      <c r="CTM12" s="145"/>
      <c r="CTN12" s="145"/>
      <c r="CTO12" s="145"/>
      <c r="CTP12" s="145"/>
      <c r="CTQ12" s="145"/>
      <c r="CTR12" s="145"/>
      <c r="CTS12" s="145"/>
      <c r="CTT12" s="145"/>
      <c r="CTU12" s="145"/>
      <c r="CTV12" s="145"/>
      <c r="CTW12" s="145"/>
      <c r="CTX12" s="145"/>
      <c r="CTY12" s="145"/>
      <c r="CTZ12" s="145"/>
      <c r="CUA12" s="145"/>
      <c r="CUB12" s="145"/>
      <c r="CUC12" s="145"/>
      <c r="CUD12" s="145"/>
      <c r="CUE12" s="145"/>
      <c r="CUF12" s="145"/>
      <c r="CUG12" s="145"/>
      <c r="CUH12" s="145"/>
      <c r="CUI12" s="145"/>
      <c r="CUJ12" s="145"/>
      <c r="CUK12" s="145"/>
      <c r="CUL12" s="145"/>
      <c r="CUM12" s="145"/>
      <c r="CUN12" s="145"/>
      <c r="CUO12" s="145"/>
      <c r="CUP12" s="145"/>
      <c r="CUQ12" s="145"/>
      <c r="CUR12" s="145"/>
      <c r="CUS12" s="145"/>
      <c r="CUT12" s="145"/>
      <c r="CUU12" s="145"/>
      <c r="CUV12" s="145"/>
      <c r="CUW12" s="145"/>
      <c r="CUX12" s="145"/>
      <c r="CUY12" s="145"/>
      <c r="CUZ12" s="145"/>
      <c r="CVA12" s="145"/>
      <c r="CVB12" s="145"/>
      <c r="CVC12" s="145"/>
      <c r="CVD12" s="145"/>
      <c r="CVE12" s="145"/>
      <c r="CVF12" s="145"/>
      <c r="CVG12" s="145"/>
      <c r="CVH12" s="145"/>
      <c r="CVI12" s="145"/>
      <c r="CVJ12" s="145"/>
      <c r="CVK12" s="145"/>
      <c r="CVL12" s="145"/>
      <c r="CVM12" s="145"/>
      <c r="CVN12" s="145"/>
      <c r="CVO12" s="145"/>
      <c r="CVP12" s="145"/>
      <c r="CVQ12" s="145"/>
      <c r="CVR12" s="145"/>
      <c r="CVS12" s="145"/>
      <c r="CVT12" s="145"/>
      <c r="CVU12" s="145"/>
      <c r="CVV12" s="145"/>
      <c r="CVW12" s="145"/>
      <c r="CVX12" s="145"/>
      <c r="CVY12" s="145"/>
      <c r="CVZ12" s="145"/>
      <c r="CWA12" s="145"/>
      <c r="CWB12" s="145"/>
      <c r="CWC12" s="145"/>
      <c r="CWD12" s="145"/>
      <c r="CWE12" s="145"/>
      <c r="CWF12" s="145"/>
      <c r="CWG12" s="145"/>
      <c r="CWH12" s="145"/>
      <c r="CWI12" s="145"/>
      <c r="CWJ12" s="145"/>
      <c r="CWK12" s="145"/>
      <c r="CWL12" s="145"/>
      <c r="CWM12" s="145"/>
      <c r="CWN12" s="145"/>
      <c r="CWO12" s="145"/>
      <c r="CWP12" s="145"/>
      <c r="CWQ12" s="145"/>
      <c r="CWR12" s="145"/>
      <c r="CWS12" s="145"/>
      <c r="CWT12" s="145"/>
      <c r="CWU12" s="145"/>
      <c r="CWV12" s="145"/>
      <c r="CWW12" s="145"/>
      <c r="CWX12" s="145"/>
      <c r="CWY12" s="145"/>
      <c r="CWZ12" s="145"/>
      <c r="CXA12" s="145"/>
      <c r="CXB12" s="145"/>
      <c r="CXC12" s="145"/>
      <c r="CXD12" s="145"/>
      <c r="CXE12" s="145"/>
      <c r="CXF12" s="145"/>
      <c r="CXG12" s="145"/>
      <c r="CXH12" s="145"/>
      <c r="CXI12" s="145"/>
      <c r="CXJ12" s="145"/>
      <c r="CXK12" s="145"/>
      <c r="CXL12" s="145"/>
      <c r="CXM12" s="145"/>
      <c r="CXN12" s="145"/>
      <c r="CXO12" s="145"/>
      <c r="CXP12" s="145"/>
      <c r="CXQ12" s="145"/>
      <c r="CXR12" s="145"/>
      <c r="CXS12" s="145"/>
      <c r="CXT12" s="145"/>
      <c r="CXU12" s="145"/>
      <c r="CXV12" s="145"/>
      <c r="CXW12" s="145"/>
      <c r="CXX12" s="145"/>
      <c r="CXY12" s="145"/>
      <c r="CXZ12" s="145"/>
      <c r="CYA12" s="145"/>
      <c r="CYB12" s="145"/>
      <c r="CYC12" s="145"/>
      <c r="CYD12" s="145"/>
      <c r="CYE12" s="145"/>
      <c r="CYF12" s="145"/>
      <c r="CYG12" s="145"/>
      <c r="CYH12" s="145"/>
      <c r="CYI12" s="145"/>
      <c r="CYJ12" s="145"/>
      <c r="CYK12" s="145"/>
      <c r="CYL12" s="145"/>
      <c r="CYM12" s="145"/>
      <c r="CYN12" s="145"/>
      <c r="CYO12" s="145"/>
      <c r="CYP12" s="145"/>
      <c r="CYQ12" s="145"/>
      <c r="CYR12" s="145"/>
      <c r="CYS12" s="145"/>
      <c r="CYT12" s="145"/>
      <c r="CYU12" s="145"/>
      <c r="CYV12" s="145"/>
      <c r="CYW12" s="145"/>
      <c r="CYX12" s="145"/>
      <c r="CYY12" s="145"/>
      <c r="CYZ12" s="145"/>
      <c r="CZA12" s="145"/>
      <c r="CZB12" s="145"/>
      <c r="CZC12" s="145"/>
      <c r="CZD12" s="145"/>
      <c r="CZE12" s="145"/>
      <c r="CZF12" s="145"/>
      <c r="CZG12" s="145"/>
      <c r="CZH12" s="145"/>
      <c r="CZI12" s="145"/>
      <c r="CZJ12" s="145"/>
      <c r="CZK12" s="145"/>
      <c r="CZL12" s="145"/>
      <c r="CZM12" s="145"/>
      <c r="CZN12" s="145"/>
      <c r="CZO12" s="145"/>
      <c r="CZP12" s="145"/>
      <c r="CZQ12" s="145"/>
      <c r="CZR12" s="145"/>
      <c r="CZS12" s="145"/>
      <c r="CZT12" s="145"/>
      <c r="CZU12" s="145"/>
      <c r="CZV12" s="145"/>
      <c r="CZW12" s="145"/>
      <c r="CZX12" s="145"/>
      <c r="CZY12" s="145"/>
      <c r="CZZ12" s="145"/>
      <c r="DAA12" s="145"/>
      <c r="DAB12" s="145"/>
      <c r="DAC12" s="145"/>
      <c r="DAD12" s="145"/>
      <c r="DAE12" s="145"/>
      <c r="DAF12" s="145"/>
      <c r="DAG12" s="145"/>
      <c r="DAH12" s="145"/>
      <c r="DAI12" s="145"/>
      <c r="DAJ12" s="145"/>
      <c r="DAK12" s="145"/>
      <c r="DAL12" s="145"/>
      <c r="DAM12" s="145"/>
      <c r="DAN12" s="145"/>
      <c r="DAO12" s="145"/>
      <c r="DAP12" s="145"/>
      <c r="DAQ12" s="145"/>
      <c r="DAR12" s="145"/>
      <c r="DAS12" s="145"/>
      <c r="DAT12" s="145"/>
      <c r="DAU12" s="145"/>
      <c r="DAV12" s="145"/>
      <c r="DAW12" s="145"/>
      <c r="DAX12" s="145"/>
      <c r="DAY12" s="145"/>
      <c r="DAZ12" s="145"/>
      <c r="DBA12" s="145"/>
      <c r="DBB12" s="145"/>
      <c r="DBC12" s="145"/>
      <c r="DBD12" s="145"/>
      <c r="DBE12" s="145"/>
      <c r="DBF12" s="145"/>
      <c r="DBG12" s="145"/>
      <c r="DBH12" s="145"/>
      <c r="DBI12" s="145"/>
      <c r="DBJ12" s="145"/>
      <c r="DBK12" s="145"/>
      <c r="DBL12" s="145"/>
      <c r="DBM12" s="145"/>
      <c r="DBN12" s="145"/>
      <c r="DBO12" s="145"/>
      <c r="DBP12" s="145"/>
      <c r="DBQ12" s="145"/>
      <c r="DBR12" s="145"/>
      <c r="DBS12" s="145"/>
      <c r="DBT12" s="145"/>
      <c r="DBU12" s="145"/>
      <c r="DBV12" s="145"/>
      <c r="DBW12" s="145"/>
      <c r="DBX12" s="145"/>
      <c r="DBY12" s="145"/>
      <c r="DBZ12" s="145"/>
      <c r="DCA12" s="145"/>
      <c r="DCB12" s="145"/>
      <c r="DCC12" s="145"/>
      <c r="DCD12" s="145"/>
      <c r="DCE12" s="145"/>
      <c r="DCF12" s="145"/>
      <c r="DCG12" s="145"/>
      <c r="DCH12" s="145"/>
      <c r="DCI12" s="145"/>
      <c r="DCJ12" s="145"/>
      <c r="DCK12" s="145"/>
      <c r="DCL12" s="145"/>
      <c r="DCM12" s="145"/>
      <c r="DCN12" s="145"/>
      <c r="DCO12" s="145"/>
      <c r="DCP12" s="145"/>
      <c r="DCQ12" s="145"/>
      <c r="DCR12" s="145"/>
      <c r="DCS12" s="145"/>
      <c r="DCT12" s="145"/>
      <c r="DCU12" s="145"/>
      <c r="DCV12" s="145"/>
      <c r="DCW12" s="145"/>
      <c r="DCX12" s="145"/>
      <c r="DCY12" s="145"/>
      <c r="DCZ12" s="145"/>
      <c r="DDA12" s="145"/>
      <c r="DDB12" s="145"/>
      <c r="DDC12" s="145"/>
      <c r="DDD12" s="145"/>
      <c r="DDE12" s="145"/>
      <c r="DDF12" s="145"/>
      <c r="DDG12" s="145"/>
      <c r="DDH12" s="145"/>
      <c r="DDI12" s="145"/>
      <c r="DDJ12" s="145"/>
      <c r="DDK12" s="145"/>
      <c r="DDL12" s="145"/>
      <c r="DDM12" s="145"/>
      <c r="DDN12" s="145"/>
      <c r="DDO12" s="145"/>
      <c r="DDP12" s="145"/>
      <c r="DDQ12" s="145"/>
      <c r="DDR12" s="145"/>
      <c r="DDS12" s="145"/>
      <c r="DDT12" s="145"/>
      <c r="DDU12" s="145"/>
      <c r="DDV12" s="145"/>
      <c r="DDW12" s="145"/>
      <c r="DDX12" s="145"/>
      <c r="DDY12" s="145"/>
      <c r="DDZ12" s="145"/>
      <c r="DEA12" s="145"/>
      <c r="DEB12" s="145"/>
      <c r="DEC12" s="145"/>
      <c r="DED12" s="145"/>
      <c r="DEE12" s="145"/>
      <c r="DEF12" s="145"/>
      <c r="DEG12" s="145"/>
      <c r="DEH12" s="145"/>
      <c r="DEI12" s="145"/>
      <c r="DEJ12" s="145"/>
      <c r="DEK12" s="145"/>
      <c r="DEL12" s="145"/>
      <c r="DEM12" s="145"/>
      <c r="DEN12" s="145"/>
      <c r="DEO12" s="145"/>
      <c r="DEP12" s="145"/>
      <c r="DEQ12" s="145"/>
      <c r="DER12" s="145"/>
      <c r="DES12" s="145"/>
      <c r="DET12" s="145"/>
      <c r="DEU12" s="145"/>
      <c r="DEV12" s="145"/>
      <c r="DEW12" s="145"/>
      <c r="DEX12" s="145"/>
      <c r="DEY12" s="145"/>
      <c r="DEZ12" s="145"/>
      <c r="DFA12" s="145"/>
      <c r="DFB12" s="145"/>
      <c r="DFC12" s="145"/>
      <c r="DFD12" s="145"/>
      <c r="DFE12" s="145"/>
      <c r="DFF12" s="145"/>
      <c r="DFG12" s="145"/>
      <c r="DFH12" s="145"/>
      <c r="DFI12" s="145"/>
      <c r="DFJ12" s="145"/>
      <c r="DFK12" s="145"/>
      <c r="DFL12" s="145"/>
      <c r="DFM12" s="145"/>
      <c r="DFN12" s="145"/>
      <c r="DFO12" s="145"/>
      <c r="DFP12" s="145"/>
      <c r="DFQ12" s="145"/>
      <c r="DFR12" s="145"/>
      <c r="DFS12" s="145"/>
      <c r="DFT12" s="145"/>
      <c r="DFU12" s="145"/>
      <c r="DFV12" s="145"/>
      <c r="DFW12" s="145"/>
      <c r="DFX12" s="145"/>
      <c r="DFY12" s="145"/>
      <c r="DFZ12" s="145"/>
      <c r="DGA12" s="145"/>
      <c r="DGB12" s="145"/>
      <c r="DGC12" s="145"/>
      <c r="DGD12" s="145"/>
      <c r="DGE12" s="145"/>
      <c r="DGF12" s="145"/>
      <c r="DGG12" s="145"/>
      <c r="DGH12" s="145"/>
      <c r="DGI12" s="145"/>
      <c r="DGJ12" s="145"/>
      <c r="DGK12" s="145"/>
      <c r="DGL12" s="145"/>
      <c r="DGM12" s="145"/>
      <c r="DGN12" s="145"/>
      <c r="DGO12" s="145"/>
      <c r="DGP12" s="145"/>
      <c r="DGQ12" s="145"/>
      <c r="DGR12" s="145"/>
      <c r="DGS12" s="145"/>
      <c r="DGT12" s="145"/>
      <c r="DGU12" s="145"/>
      <c r="DGV12" s="145"/>
      <c r="DGW12" s="145"/>
      <c r="DGX12" s="145"/>
      <c r="DGY12" s="145"/>
      <c r="DGZ12" s="145"/>
      <c r="DHA12" s="145"/>
      <c r="DHB12" s="145"/>
      <c r="DHC12" s="145"/>
      <c r="DHD12" s="145"/>
      <c r="DHE12" s="145"/>
      <c r="DHF12" s="145"/>
      <c r="DHG12" s="145"/>
      <c r="DHH12" s="145"/>
      <c r="DHI12" s="145"/>
      <c r="DHJ12" s="145"/>
      <c r="DHK12" s="145"/>
      <c r="DHL12" s="145"/>
      <c r="DHM12" s="145"/>
      <c r="DHN12" s="145"/>
      <c r="DHO12" s="145"/>
      <c r="DHP12" s="145"/>
      <c r="DHQ12" s="145"/>
      <c r="DHR12" s="145"/>
      <c r="DHS12" s="145"/>
      <c r="DHT12" s="145"/>
      <c r="DHU12" s="145"/>
      <c r="DHV12" s="145"/>
      <c r="DHW12" s="145"/>
      <c r="DHX12" s="145"/>
      <c r="DHY12" s="145"/>
      <c r="DHZ12" s="145"/>
      <c r="DIA12" s="145"/>
      <c r="DIB12" s="145"/>
      <c r="DIC12" s="145"/>
      <c r="DID12" s="145"/>
      <c r="DIE12" s="145"/>
      <c r="DIF12" s="145"/>
      <c r="DIG12" s="145"/>
      <c r="DIH12" s="145"/>
      <c r="DII12" s="145"/>
      <c r="DIJ12" s="145"/>
      <c r="DIK12" s="145"/>
      <c r="DIL12" s="145"/>
      <c r="DIM12" s="145"/>
      <c r="DIN12" s="145"/>
      <c r="DIO12" s="145"/>
      <c r="DIP12" s="145"/>
      <c r="DIQ12" s="145"/>
      <c r="DIR12" s="145"/>
      <c r="DIS12" s="145"/>
      <c r="DIT12" s="145"/>
      <c r="DIU12" s="145"/>
      <c r="DIV12" s="145"/>
      <c r="DIW12" s="145"/>
      <c r="DIX12" s="145"/>
      <c r="DIY12" s="145"/>
      <c r="DIZ12" s="145"/>
      <c r="DJA12" s="145"/>
      <c r="DJB12" s="145"/>
      <c r="DJC12" s="145"/>
      <c r="DJD12" s="145"/>
      <c r="DJE12" s="145"/>
      <c r="DJF12" s="145"/>
      <c r="DJG12" s="145"/>
      <c r="DJH12" s="145"/>
      <c r="DJI12" s="145"/>
      <c r="DJJ12" s="145"/>
      <c r="DJK12" s="145"/>
      <c r="DJL12" s="145"/>
      <c r="DJM12" s="145"/>
      <c r="DJN12" s="145"/>
      <c r="DJO12" s="145"/>
      <c r="DJP12" s="145"/>
      <c r="DJQ12" s="145"/>
      <c r="DJR12" s="145"/>
      <c r="DJS12" s="145"/>
      <c r="DJT12" s="145"/>
      <c r="DJU12" s="145"/>
      <c r="DJV12" s="145"/>
      <c r="DJW12" s="145"/>
      <c r="DJX12" s="145"/>
      <c r="DJY12" s="145"/>
      <c r="DJZ12" s="145"/>
      <c r="DKA12" s="145"/>
      <c r="DKB12" s="145"/>
      <c r="DKC12" s="145"/>
      <c r="DKD12" s="145"/>
      <c r="DKE12" s="145"/>
      <c r="DKF12" s="145"/>
      <c r="DKG12" s="145"/>
      <c r="DKH12" s="145"/>
      <c r="DKI12" s="145"/>
      <c r="DKJ12" s="145"/>
      <c r="DKK12" s="145"/>
      <c r="DKL12" s="145"/>
      <c r="DKM12" s="145"/>
      <c r="DKN12" s="145"/>
      <c r="DKO12" s="145"/>
      <c r="DKP12" s="145"/>
      <c r="DKQ12" s="145"/>
      <c r="DKR12" s="145"/>
      <c r="DKS12" s="145"/>
      <c r="DKT12" s="145"/>
      <c r="DKU12" s="145"/>
      <c r="DKV12" s="145"/>
      <c r="DKW12" s="145"/>
      <c r="DKX12" s="145"/>
      <c r="DKY12" s="145"/>
      <c r="DKZ12" s="145"/>
      <c r="DLA12" s="145"/>
      <c r="DLB12" s="145"/>
      <c r="DLC12" s="145"/>
      <c r="DLD12" s="145"/>
      <c r="DLE12" s="145"/>
      <c r="DLF12" s="145"/>
      <c r="DLG12" s="145"/>
      <c r="DLH12" s="145"/>
      <c r="DLI12" s="145"/>
      <c r="DLJ12" s="145"/>
      <c r="DLK12" s="145"/>
      <c r="DLL12" s="145"/>
      <c r="DLM12" s="145"/>
      <c r="DLN12" s="145"/>
      <c r="DLO12" s="145"/>
      <c r="DLP12" s="145"/>
      <c r="DLQ12" s="145"/>
      <c r="DLR12" s="145"/>
      <c r="DLS12" s="145"/>
      <c r="DLT12" s="145"/>
      <c r="DLU12" s="145"/>
      <c r="DLV12" s="145"/>
      <c r="DLW12" s="145"/>
      <c r="DLX12" s="145"/>
      <c r="DLY12" s="145"/>
      <c r="DLZ12" s="145"/>
      <c r="DMA12" s="145"/>
      <c r="DMB12" s="145"/>
      <c r="DMC12" s="145"/>
      <c r="DMD12" s="145"/>
      <c r="DME12" s="145"/>
      <c r="DMF12" s="145"/>
      <c r="DMG12" s="145"/>
      <c r="DMH12" s="145"/>
      <c r="DMI12" s="145"/>
      <c r="DMJ12" s="145"/>
      <c r="DMK12" s="145"/>
      <c r="DML12" s="145"/>
      <c r="DMM12" s="145"/>
      <c r="DMN12" s="145"/>
      <c r="DMO12" s="145"/>
      <c r="DMP12" s="145"/>
      <c r="DMQ12" s="145"/>
      <c r="DMR12" s="145"/>
      <c r="DMS12" s="145"/>
      <c r="DMT12" s="145"/>
      <c r="DMU12" s="145"/>
      <c r="DMV12" s="145"/>
      <c r="DMW12" s="145"/>
      <c r="DMX12" s="145"/>
      <c r="DMY12" s="145"/>
      <c r="DMZ12" s="145"/>
      <c r="DNA12" s="145"/>
      <c r="DNB12" s="145"/>
      <c r="DNC12" s="145"/>
      <c r="DND12" s="145"/>
      <c r="DNE12" s="145"/>
      <c r="DNF12" s="145"/>
      <c r="DNG12" s="145"/>
      <c r="DNH12" s="145"/>
      <c r="DNI12" s="145"/>
      <c r="DNJ12" s="145"/>
      <c r="DNK12" s="145"/>
      <c r="DNL12" s="145"/>
      <c r="DNM12" s="145"/>
      <c r="DNN12" s="145"/>
      <c r="DNO12" s="145"/>
      <c r="DNP12" s="145"/>
      <c r="DNQ12" s="145"/>
      <c r="DNR12" s="145"/>
      <c r="DNS12" s="145"/>
      <c r="DNT12" s="145"/>
      <c r="DNU12" s="145"/>
      <c r="DNV12" s="145"/>
      <c r="DNW12" s="145"/>
      <c r="DNX12" s="145"/>
      <c r="DNY12" s="145"/>
      <c r="DNZ12" s="145"/>
      <c r="DOA12" s="145"/>
      <c r="DOB12" s="145"/>
      <c r="DOC12" s="145"/>
      <c r="DOD12" s="145"/>
      <c r="DOE12" s="145"/>
      <c r="DOF12" s="145"/>
      <c r="DOG12" s="145"/>
      <c r="DOH12" s="145"/>
      <c r="DOI12" s="145"/>
      <c r="DOJ12" s="145"/>
      <c r="DOK12" s="145"/>
      <c r="DOL12" s="145"/>
      <c r="DOM12" s="145"/>
      <c r="DON12" s="145"/>
      <c r="DOO12" s="145"/>
      <c r="DOP12" s="145"/>
      <c r="DOQ12" s="145"/>
      <c r="DOR12" s="145"/>
      <c r="DOS12" s="145"/>
      <c r="DOT12" s="145"/>
      <c r="DOU12" s="145"/>
      <c r="DOV12" s="145"/>
      <c r="DOW12" s="145"/>
      <c r="DOX12" s="145"/>
      <c r="DOY12" s="145"/>
      <c r="DOZ12" s="145"/>
      <c r="DPA12" s="145"/>
      <c r="DPB12" s="145"/>
      <c r="DPC12" s="145"/>
      <c r="DPD12" s="145"/>
      <c r="DPE12" s="145"/>
      <c r="DPF12" s="145"/>
      <c r="DPG12" s="145"/>
      <c r="DPH12" s="145"/>
      <c r="DPI12" s="145"/>
      <c r="DPJ12" s="145"/>
      <c r="DPK12" s="145"/>
      <c r="DPL12" s="145"/>
      <c r="DPM12" s="145"/>
      <c r="DPN12" s="145"/>
      <c r="DPO12" s="145"/>
      <c r="DPP12" s="145"/>
      <c r="DPQ12" s="145"/>
      <c r="DPR12" s="145"/>
      <c r="DPS12" s="145"/>
      <c r="DPT12" s="145"/>
      <c r="DPU12" s="145"/>
      <c r="DPV12" s="145"/>
      <c r="DPW12" s="145"/>
      <c r="DPX12" s="145"/>
      <c r="DPY12" s="145"/>
      <c r="DPZ12" s="145"/>
      <c r="DQA12" s="145"/>
      <c r="DQB12" s="145"/>
      <c r="DQC12" s="145"/>
      <c r="DQD12" s="145"/>
      <c r="DQE12" s="145"/>
      <c r="DQF12" s="145"/>
      <c r="DQG12" s="145"/>
      <c r="DQH12" s="145"/>
      <c r="DQI12" s="145"/>
      <c r="DQJ12" s="145"/>
      <c r="DQK12" s="145"/>
      <c r="DQL12" s="145"/>
      <c r="DQM12" s="145"/>
      <c r="DQN12" s="145"/>
      <c r="DQO12" s="145"/>
      <c r="DQP12" s="145"/>
      <c r="DQQ12" s="145"/>
      <c r="DQR12" s="145"/>
      <c r="DQS12" s="145"/>
      <c r="DQT12" s="145"/>
      <c r="DQU12" s="145"/>
      <c r="DQV12" s="145"/>
      <c r="DQW12" s="145"/>
      <c r="DQX12" s="145"/>
      <c r="DQY12" s="145"/>
      <c r="DQZ12" s="145"/>
      <c r="DRA12" s="145"/>
      <c r="DRB12" s="145"/>
      <c r="DRC12" s="145"/>
      <c r="DRD12" s="145"/>
      <c r="DRE12" s="145"/>
      <c r="DRF12" s="145"/>
      <c r="DRG12" s="145"/>
      <c r="DRH12" s="145"/>
      <c r="DRI12" s="145"/>
      <c r="DRJ12" s="145"/>
      <c r="DRK12" s="145"/>
      <c r="DRL12" s="145"/>
      <c r="DRM12" s="145"/>
      <c r="DRN12" s="145"/>
      <c r="DRO12" s="145"/>
      <c r="DRP12" s="145"/>
      <c r="DRQ12" s="145"/>
      <c r="DRR12" s="145"/>
      <c r="DRS12" s="145"/>
      <c r="DRT12" s="145"/>
      <c r="DRU12" s="145"/>
      <c r="DRV12" s="145"/>
      <c r="DRW12" s="145"/>
      <c r="DRX12" s="145"/>
      <c r="DRY12" s="145"/>
      <c r="DRZ12" s="145"/>
      <c r="DSA12" s="145"/>
      <c r="DSB12" s="145"/>
      <c r="DSC12" s="145"/>
      <c r="DSD12" s="145"/>
      <c r="DSE12" s="145"/>
      <c r="DSF12" s="145"/>
      <c r="DSG12" s="145"/>
      <c r="DSH12" s="145"/>
      <c r="DSI12" s="145"/>
      <c r="DSJ12" s="145"/>
      <c r="DSK12" s="145"/>
      <c r="DSL12" s="145"/>
      <c r="DSM12" s="145"/>
      <c r="DSN12" s="145"/>
      <c r="DSO12" s="145"/>
      <c r="DSP12" s="145"/>
      <c r="DSQ12" s="145"/>
      <c r="DSR12" s="145"/>
      <c r="DSS12" s="145"/>
      <c r="DST12" s="145"/>
      <c r="DSU12" s="145"/>
      <c r="DSV12" s="145"/>
      <c r="DSW12" s="145"/>
      <c r="DSX12" s="145"/>
      <c r="DSY12" s="145"/>
      <c r="DSZ12" s="145"/>
      <c r="DTA12" s="145"/>
      <c r="DTB12" s="145"/>
      <c r="DTC12" s="145"/>
      <c r="DTD12" s="145"/>
      <c r="DTE12" s="145"/>
      <c r="DTF12" s="145"/>
      <c r="DTG12" s="145"/>
      <c r="DTH12" s="145"/>
      <c r="DTI12" s="145"/>
      <c r="DTJ12" s="145"/>
      <c r="DTK12" s="145"/>
      <c r="DTL12" s="145"/>
      <c r="DTM12" s="145"/>
      <c r="DTN12" s="145"/>
      <c r="DTO12" s="145"/>
      <c r="DTP12" s="145"/>
      <c r="DTQ12" s="145"/>
      <c r="DTR12" s="145"/>
      <c r="DTS12" s="145"/>
      <c r="DTT12" s="145"/>
      <c r="DTU12" s="145"/>
      <c r="DTV12" s="145"/>
      <c r="DTW12" s="145"/>
      <c r="DTX12" s="145"/>
      <c r="DTY12" s="145"/>
      <c r="DTZ12" s="145"/>
      <c r="DUA12" s="145"/>
      <c r="DUB12" s="145"/>
      <c r="DUC12" s="145"/>
      <c r="DUD12" s="145"/>
      <c r="DUE12" s="145"/>
      <c r="DUF12" s="145"/>
      <c r="DUG12" s="145"/>
      <c r="DUH12" s="145"/>
      <c r="DUI12" s="145"/>
      <c r="DUJ12" s="145"/>
      <c r="DUK12" s="145"/>
      <c r="DUL12" s="145"/>
      <c r="DUM12" s="145"/>
      <c r="DUN12" s="145"/>
      <c r="DUO12" s="145"/>
      <c r="DUP12" s="145"/>
      <c r="DUQ12" s="145"/>
      <c r="DUR12" s="145"/>
      <c r="DUS12" s="145"/>
      <c r="DUT12" s="145"/>
      <c r="DUU12" s="145"/>
      <c r="DUV12" s="145"/>
      <c r="DUW12" s="145"/>
      <c r="DUX12" s="145"/>
      <c r="DUY12" s="145"/>
      <c r="DUZ12" s="145"/>
      <c r="DVA12" s="145"/>
      <c r="DVB12" s="145"/>
      <c r="DVC12" s="145"/>
      <c r="DVD12" s="145"/>
      <c r="DVE12" s="145"/>
      <c r="DVF12" s="145"/>
      <c r="DVG12" s="145"/>
      <c r="DVH12" s="145"/>
      <c r="DVI12" s="145"/>
      <c r="DVJ12" s="145"/>
      <c r="DVK12" s="145"/>
      <c r="DVL12" s="145"/>
      <c r="DVM12" s="145"/>
      <c r="DVN12" s="145"/>
      <c r="DVO12" s="145"/>
      <c r="DVP12" s="145"/>
      <c r="DVQ12" s="145"/>
      <c r="DVR12" s="145"/>
      <c r="DVS12" s="145"/>
      <c r="DVT12" s="145"/>
      <c r="DVU12" s="145"/>
      <c r="DVV12" s="145"/>
      <c r="DVW12" s="145"/>
      <c r="DVX12" s="145"/>
      <c r="DVY12" s="145"/>
      <c r="DVZ12" s="145"/>
      <c r="DWA12" s="145"/>
      <c r="DWB12" s="145"/>
      <c r="DWC12" s="145"/>
      <c r="DWD12" s="145"/>
      <c r="DWE12" s="145"/>
      <c r="DWF12" s="145"/>
      <c r="DWG12" s="145"/>
      <c r="DWH12" s="145"/>
      <c r="DWI12" s="145"/>
      <c r="DWJ12" s="145"/>
      <c r="DWK12" s="145"/>
      <c r="DWL12" s="145"/>
      <c r="DWM12" s="145"/>
      <c r="DWN12" s="145"/>
      <c r="DWO12" s="145"/>
      <c r="DWP12" s="145"/>
      <c r="DWQ12" s="145"/>
      <c r="DWR12" s="145"/>
      <c r="DWS12" s="145"/>
      <c r="DWT12" s="145"/>
      <c r="DWU12" s="145"/>
      <c r="DWV12" s="145"/>
      <c r="DWW12" s="145"/>
      <c r="DWX12" s="145"/>
      <c r="DWY12" s="145"/>
      <c r="DWZ12" s="145"/>
      <c r="DXA12" s="145"/>
      <c r="DXB12" s="145"/>
      <c r="DXC12" s="145"/>
      <c r="DXD12" s="145"/>
      <c r="DXE12" s="145"/>
      <c r="DXF12" s="145"/>
      <c r="DXG12" s="145"/>
      <c r="DXH12" s="145"/>
      <c r="DXI12" s="145"/>
      <c r="DXJ12" s="145"/>
      <c r="DXK12" s="145"/>
      <c r="DXL12" s="145"/>
      <c r="DXM12" s="145"/>
      <c r="DXN12" s="145"/>
      <c r="DXO12" s="145"/>
      <c r="DXP12" s="145"/>
      <c r="DXQ12" s="145"/>
      <c r="DXR12" s="145"/>
      <c r="DXS12" s="145"/>
      <c r="DXT12" s="145"/>
      <c r="DXU12" s="145"/>
      <c r="DXV12" s="145"/>
      <c r="DXW12" s="145"/>
      <c r="DXX12" s="145"/>
      <c r="DXY12" s="145"/>
      <c r="DXZ12" s="145"/>
      <c r="DYA12" s="145"/>
      <c r="DYB12" s="145"/>
      <c r="DYC12" s="145"/>
      <c r="DYD12" s="145"/>
      <c r="DYE12" s="145"/>
      <c r="DYF12" s="145"/>
      <c r="DYG12" s="145"/>
      <c r="DYH12" s="145"/>
      <c r="DYI12" s="145"/>
      <c r="DYJ12" s="145"/>
      <c r="DYK12" s="145"/>
      <c r="DYL12" s="145"/>
      <c r="DYM12" s="145"/>
      <c r="DYN12" s="145"/>
      <c r="DYO12" s="145"/>
      <c r="DYP12" s="145"/>
      <c r="DYQ12" s="145"/>
      <c r="DYR12" s="145"/>
      <c r="DYS12" s="145"/>
      <c r="DYT12" s="145"/>
      <c r="DYU12" s="145"/>
      <c r="DYV12" s="145"/>
      <c r="DYW12" s="145"/>
      <c r="DYX12" s="145"/>
      <c r="DYY12" s="145"/>
      <c r="DYZ12" s="145"/>
      <c r="DZA12" s="145"/>
      <c r="DZB12" s="145"/>
      <c r="DZC12" s="145"/>
      <c r="DZD12" s="145"/>
      <c r="DZE12" s="145"/>
      <c r="DZF12" s="145"/>
      <c r="DZG12" s="145"/>
      <c r="DZH12" s="145"/>
      <c r="DZI12" s="145"/>
      <c r="DZJ12" s="145"/>
      <c r="DZK12" s="145"/>
      <c r="DZL12" s="145"/>
      <c r="DZM12" s="145"/>
      <c r="DZN12" s="145"/>
      <c r="DZO12" s="145"/>
      <c r="DZP12" s="145"/>
      <c r="DZQ12" s="145"/>
      <c r="DZR12" s="145"/>
      <c r="DZS12" s="145"/>
      <c r="DZT12" s="145"/>
      <c r="DZU12" s="145"/>
      <c r="DZV12" s="145"/>
      <c r="DZW12" s="145"/>
      <c r="DZX12" s="145"/>
      <c r="DZY12" s="145"/>
      <c r="DZZ12" s="145"/>
      <c r="EAA12" s="145"/>
      <c r="EAB12" s="145"/>
      <c r="EAC12" s="145"/>
      <c r="EAD12" s="145"/>
      <c r="EAE12" s="145"/>
      <c r="EAF12" s="145"/>
      <c r="EAG12" s="145"/>
      <c r="EAH12" s="145"/>
      <c r="EAI12" s="145"/>
      <c r="EAJ12" s="145"/>
      <c r="EAK12" s="145"/>
      <c r="EAL12" s="145"/>
      <c r="EAM12" s="145"/>
      <c r="EAN12" s="145"/>
      <c r="EAO12" s="145"/>
      <c r="EAP12" s="145"/>
      <c r="EAQ12" s="145"/>
      <c r="EAR12" s="145"/>
      <c r="EAS12" s="145"/>
      <c r="EAT12" s="145"/>
      <c r="EAU12" s="145"/>
      <c r="EAV12" s="145"/>
      <c r="EAW12" s="145"/>
      <c r="EAX12" s="145"/>
      <c r="EAY12" s="145"/>
      <c r="EAZ12" s="145"/>
      <c r="EBA12" s="145"/>
      <c r="EBB12" s="145"/>
      <c r="EBC12" s="145"/>
      <c r="EBD12" s="145"/>
      <c r="EBE12" s="145"/>
      <c r="EBF12" s="145"/>
      <c r="EBG12" s="145"/>
      <c r="EBH12" s="145"/>
      <c r="EBI12" s="145"/>
      <c r="EBJ12" s="145"/>
      <c r="EBK12" s="145"/>
      <c r="EBL12" s="145"/>
      <c r="EBM12" s="145"/>
      <c r="EBN12" s="145"/>
      <c r="EBO12" s="145"/>
      <c r="EBP12" s="145"/>
      <c r="EBQ12" s="145"/>
      <c r="EBR12" s="145"/>
      <c r="EBS12" s="145"/>
      <c r="EBT12" s="145"/>
      <c r="EBU12" s="145"/>
      <c r="EBV12" s="145"/>
      <c r="EBW12" s="145"/>
      <c r="EBX12" s="145"/>
      <c r="EBY12" s="145"/>
      <c r="EBZ12" s="145"/>
      <c r="ECA12" s="145"/>
      <c r="ECB12" s="145"/>
      <c r="ECC12" s="145"/>
      <c r="ECD12" s="145"/>
      <c r="ECE12" s="145"/>
      <c r="ECF12" s="145"/>
      <c r="ECG12" s="145"/>
      <c r="ECH12" s="145"/>
      <c r="ECI12" s="145"/>
      <c r="ECJ12" s="145"/>
      <c r="ECK12" s="145"/>
      <c r="ECL12" s="145"/>
      <c r="ECM12" s="145"/>
      <c r="ECN12" s="145"/>
      <c r="ECO12" s="145"/>
      <c r="ECP12" s="145"/>
      <c r="ECQ12" s="145"/>
      <c r="ECR12" s="145"/>
      <c r="ECS12" s="145"/>
      <c r="ECT12" s="145"/>
      <c r="ECU12" s="145"/>
      <c r="ECV12" s="145"/>
      <c r="ECW12" s="145"/>
      <c r="ECX12" s="145"/>
      <c r="ECY12" s="145"/>
      <c r="ECZ12" s="145"/>
      <c r="EDA12" s="145"/>
      <c r="EDB12" s="145"/>
      <c r="EDC12" s="145"/>
      <c r="EDD12" s="145"/>
      <c r="EDE12" s="145"/>
      <c r="EDF12" s="145"/>
      <c r="EDG12" s="145"/>
      <c r="EDH12" s="145"/>
      <c r="EDI12" s="145"/>
      <c r="EDJ12" s="145"/>
      <c r="EDK12" s="145"/>
      <c r="EDL12" s="145"/>
      <c r="EDM12" s="145"/>
      <c r="EDN12" s="145"/>
      <c r="EDO12" s="145"/>
      <c r="EDP12" s="145"/>
      <c r="EDQ12" s="145"/>
      <c r="EDR12" s="145"/>
      <c r="EDS12" s="145"/>
      <c r="EDT12" s="145"/>
      <c r="EDU12" s="145"/>
      <c r="EDV12" s="145"/>
      <c r="EDW12" s="145"/>
      <c r="EDX12" s="145"/>
      <c r="EDY12" s="145"/>
      <c r="EDZ12" s="145"/>
      <c r="EEA12" s="145"/>
      <c r="EEB12" s="145"/>
      <c r="EEC12" s="145"/>
      <c r="EED12" s="145"/>
      <c r="EEE12" s="145"/>
      <c r="EEF12" s="145"/>
      <c r="EEG12" s="145"/>
      <c r="EEH12" s="145"/>
      <c r="EEI12" s="145"/>
      <c r="EEJ12" s="145"/>
      <c r="EEK12" s="145"/>
      <c r="EEL12" s="145"/>
      <c r="EEM12" s="145"/>
      <c r="EEN12" s="145"/>
      <c r="EEO12" s="145"/>
      <c r="EEP12" s="145"/>
      <c r="EEQ12" s="145"/>
      <c r="EER12" s="145"/>
      <c r="EES12" s="145"/>
      <c r="EET12" s="145"/>
      <c r="EEU12" s="145"/>
      <c r="EEV12" s="145"/>
      <c r="EEW12" s="145"/>
      <c r="EEX12" s="145"/>
      <c r="EEY12" s="145"/>
      <c r="EEZ12" s="145"/>
      <c r="EFA12" s="145"/>
      <c r="EFB12" s="145"/>
      <c r="EFC12" s="145"/>
      <c r="EFD12" s="145"/>
      <c r="EFE12" s="145"/>
      <c r="EFF12" s="145"/>
      <c r="EFG12" s="145"/>
      <c r="EFH12" s="145"/>
      <c r="EFI12" s="145"/>
      <c r="EFJ12" s="145"/>
      <c r="EFK12" s="145"/>
      <c r="EFL12" s="145"/>
      <c r="EFM12" s="145"/>
      <c r="EFN12" s="145"/>
      <c r="EFO12" s="145"/>
      <c r="EFP12" s="145"/>
      <c r="EFQ12" s="145"/>
      <c r="EFR12" s="145"/>
      <c r="EFS12" s="145"/>
      <c r="EFT12" s="145"/>
      <c r="EFU12" s="145"/>
      <c r="EFV12" s="145"/>
      <c r="EFW12" s="145"/>
      <c r="EFX12" s="145"/>
      <c r="EFY12" s="145"/>
      <c r="EFZ12" s="145"/>
      <c r="EGA12" s="145"/>
      <c r="EGB12" s="145"/>
      <c r="EGC12" s="145"/>
      <c r="EGD12" s="145"/>
      <c r="EGE12" s="145"/>
      <c r="EGF12" s="145"/>
      <c r="EGG12" s="145"/>
      <c r="EGH12" s="145"/>
      <c r="EGI12" s="145"/>
      <c r="EGJ12" s="145"/>
      <c r="EGK12" s="145"/>
      <c r="EGL12" s="145"/>
      <c r="EGM12" s="145"/>
      <c r="EGN12" s="145"/>
      <c r="EGO12" s="145"/>
      <c r="EGP12" s="145"/>
      <c r="EGQ12" s="145"/>
      <c r="EGR12" s="145"/>
      <c r="EGS12" s="145"/>
      <c r="EGT12" s="145"/>
      <c r="EGU12" s="145"/>
      <c r="EGV12" s="145"/>
      <c r="EGW12" s="145"/>
      <c r="EGX12" s="145"/>
      <c r="EGY12" s="145"/>
      <c r="EGZ12" s="145"/>
      <c r="EHA12" s="145"/>
      <c r="EHB12" s="145"/>
      <c r="EHC12" s="145"/>
      <c r="EHD12" s="145"/>
      <c r="EHE12" s="145"/>
      <c r="EHF12" s="145"/>
      <c r="EHG12" s="145"/>
      <c r="EHH12" s="145"/>
      <c r="EHI12" s="145"/>
      <c r="EHJ12" s="145"/>
      <c r="EHK12" s="145"/>
      <c r="EHL12" s="145"/>
      <c r="EHM12" s="145"/>
      <c r="EHN12" s="145"/>
      <c r="EHO12" s="145"/>
      <c r="EHP12" s="145"/>
      <c r="EHQ12" s="145"/>
      <c r="EHR12" s="145"/>
      <c r="EHS12" s="145"/>
      <c r="EHT12" s="145"/>
      <c r="EHU12" s="145"/>
      <c r="EHV12" s="145"/>
      <c r="EHW12" s="145"/>
      <c r="EHX12" s="145"/>
      <c r="EHY12" s="145"/>
      <c r="EHZ12" s="145"/>
      <c r="EIA12" s="145"/>
      <c r="EIB12" s="145"/>
      <c r="EIC12" s="145"/>
      <c r="EID12" s="145"/>
      <c r="EIE12" s="145"/>
      <c r="EIF12" s="145"/>
      <c r="EIG12" s="145"/>
      <c r="EIH12" s="145"/>
      <c r="EII12" s="145"/>
      <c r="EIJ12" s="145"/>
      <c r="EIK12" s="145"/>
      <c r="EIL12" s="145"/>
      <c r="EIM12" s="145"/>
      <c r="EIN12" s="145"/>
      <c r="EIO12" s="145"/>
      <c r="EIP12" s="145"/>
      <c r="EIQ12" s="145"/>
      <c r="EIR12" s="145"/>
      <c r="EIS12" s="145"/>
      <c r="EIT12" s="145"/>
      <c r="EIU12" s="145"/>
      <c r="EIV12" s="145"/>
      <c r="EIW12" s="145"/>
      <c r="EIX12" s="145"/>
      <c r="EIY12" s="145"/>
      <c r="EIZ12" s="145"/>
      <c r="EJA12" s="145"/>
      <c r="EJB12" s="145"/>
      <c r="EJC12" s="145"/>
      <c r="EJD12" s="145"/>
      <c r="EJE12" s="145"/>
      <c r="EJF12" s="145"/>
      <c r="EJG12" s="145"/>
      <c r="EJH12" s="145"/>
      <c r="EJI12" s="145"/>
      <c r="EJJ12" s="145"/>
      <c r="EJK12" s="145"/>
      <c r="EJL12" s="145"/>
      <c r="EJM12" s="145"/>
      <c r="EJN12" s="145"/>
      <c r="EJO12" s="145"/>
      <c r="EJP12" s="145"/>
      <c r="EJQ12" s="145"/>
      <c r="EJR12" s="145"/>
      <c r="EJS12" s="145"/>
      <c r="EJT12" s="145"/>
      <c r="EJU12" s="145"/>
      <c r="EJV12" s="145"/>
      <c r="EJW12" s="145"/>
      <c r="EJX12" s="145"/>
      <c r="EJY12" s="145"/>
      <c r="EJZ12" s="145"/>
      <c r="EKA12" s="145"/>
      <c r="EKB12" s="145"/>
      <c r="EKC12" s="145"/>
      <c r="EKD12" s="145"/>
      <c r="EKE12" s="145"/>
      <c r="EKF12" s="145"/>
      <c r="EKG12" s="145"/>
      <c r="EKH12" s="145"/>
      <c r="EKI12" s="145"/>
      <c r="EKJ12" s="145"/>
      <c r="EKK12" s="145"/>
      <c r="EKL12" s="145"/>
      <c r="EKM12" s="145"/>
      <c r="EKN12" s="145"/>
      <c r="EKO12" s="145"/>
      <c r="EKP12" s="145"/>
      <c r="EKQ12" s="145"/>
      <c r="EKR12" s="145"/>
      <c r="EKS12" s="145"/>
      <c r="EKT12" s="145"/>
      <c r="EKU12" s="145"/>
      <c r="EKV12" s="145"/>
      <c r="EKW12" s="145"/>
      <c r="EKX12" s="145"/>
      <c r="EKY12" s="145"/>
      <c r="EKZ12" s="145"/>
      <c r="ELA12" s="145"/>
      <c r="ELB12" s="145"/>
      <c r="ELC12" s="145"/>
      <c r="ELD12" s="145"/>
      <c r="ELE12" s="145"/>
      <c r="ELF12" s="145"/>
      <c r="ELG12" s="145"/>
      <c r="ELH12" s="145"/>
      <c r="ELI12" s="145"/>
      <c r="ELJ12" s="145"/>
      <c r="ELK12" s="145"/>
      <c r="ELL12" s="145"/>
      <c r="ELM12" s="145"/>
      <c r="ELN12" s="145"/>
      <c r="ELO12" s="145"/>
      <c r="ELP12" s="145"/>
      <c r="ELQ12" s="145"/>
      <c r="ELR12" s="145"/>
      <c r="ELS12" s="145"/>
      <c r="ELT12" s="145"/>
      <c r="ELU12" s="145"/>
      <c r="ELV12" s="145"/>
      <c r="ELW12" s="145"/>
      <c r="ELX12" s="145"/>
      <c r="ELY12" s="145"/>
      <c r="ELZ12" s="145"/>
      <c r="EMA12" s="145"/>
      <c r="EMB12" s="145"/>
      <c r="EMC12" s="145"/>
      <c r="EMD12" s="145"/>
      <c r="EME12" s="145"/>
      <c r="EMF12" s="145"/>
      <c r="EMG12" s="145"/>
      <c r="EMH12" s="145"/>
      <c r="EMI12" s="145"/>
      <c r="EMJ12" s="145"/>
      <c r="EMK12" s="145"/>
      <c r="EML12" s="145"/>
      <c r="EMM12" s="145"/>
      <c r="EMN12" s="145"/>
      <c r="EMO12" s="145"/>
      <c r="EMP12" s="145"/>
      <c r="EMQ12" s="145"/>
      <c r="EMR12" s="145"/>
      <c r="EMS12" s="145"/>
      <c r="EMT12" s="145"/>
      <c r="EMU12" s="145"/>
      <c r="EMV12" s="145"/>
      <c r="EMW12" s="145"/>
      <c r="EMX12" s="145"/>
      <c r="EMY12" s="145"/>
      <c r="EMZ12" s="145"/>
      <c r="ENA12" s="145"/>
      <c r="ENB12" s="145"/>
      <c r="ENC12" s="145"/>
      <c r="END12" s="145"/>
      <c r="ENE12" s="145"/>
      <c r="ENF12" s="145"/>
      <c r="ENG12" s="145"/>
      <c r="ENH12" s="145"/>
      <c r="ENI12" s="145"/>
      <c r="ENJ12" s="145"/>
      <c r="ENK12" s="145"/>
      <c r="ENL12" s="145"/>
      <c r="ENM12" s="145"/>
      <c r="ENN12" s="145"/>
      <c r="ENO12" s="145"/>
      <c r="ENP12" s="145"/>
      <c r="ENQ12" s="145"/>
      <c r="ENR12" s="145"/>
      <c r="ENS12" s="145"/>
      <c r="ENT12" s="145"/>
      <c r="ENU12" s="145"/>
      <c r="ENV12" s="145"/>
      <c r="ENW12" s="145"/>
      <c r="ENX12" s="145"/>
      <c r="ENY12" s="145"/>
      <c r="ENZ12" s="145"/>
      <c r="EOA12" s="145"/>
      <c r="EOB12" s="145"/>
      <c r="EOC12" s="145"/>
      <c r="EOD12" s="145"/>
      <c r="EOE12" s="145"/>
      <c r="EOF12" s="145"/>
      <c r="EOG12" s="145"/>
      <c r="EOH12" s="145"/>
      <c r="EOI12" s="145"/>
      <c r="EOJ12" s="145"/>
      <c r="EOK12" s="145"/>
      <c r="EOL12" s="145"/>
      <c r="EOM12" s="145"/>
      <c r="EON12" s="145"/>
      <c r="EOO12" s="145"/>
      <c r="EOP12" s="145"/>
      <c r="EOQ12" s="145"/>
      <c r="EOR12" s="145"/>
      <c r="EOS12" s="145"/>
      <c r="EOT12" s="145"/>
      <c r="EOU12" s="145"/>
      <c r="EOV12" s="145"/>
      <c r="EOW12" s="145"/>
      <c r="EOX12" s="145"/>
      <c r="EOY12" s="145"/>
      <c r="EOZ12" s="145"/>
      <c r="EPA12" s="145"/>
      <c r="EPB12" s="145"/>
      <c r="EPC12" s="145"/>
      <c r="EPD12" s="145"/>
      <c r="EPE12" s="145"/>
      <c r="EPF12" s="145"/>
      <c r="EPG12" s="145"/>
      <c r="EPH12" s="145"/>
      <c r="EPI12" s="145"/>
      <c r="EPJ12" s="145"/>
      <c r="EPK12" s="145"/>
      <c r="EPL12" s="145"/>
      <c r="EPM12" s="145"/>
      <c r="EPN12" s="145"/>
      <c r="EPO12" s="145"/>
      <c r="EPP12" s="145"/>
      <c r="EPQ12" s="145"/>
      <c r="EPR12" s="145"/>
      <c r="EPS12" s="145"/>
      <c r="EPT12" s="145"/>
      <c r="EPU12" s="145"/>
      <c r="EPV12" s="145"/>
      <c r="EPW12" s="145"/>
      <c r="EPX12" s="145"/>
      <c r="EPY12" s="145"/>
      <c r="EPZ12" s="145"/>
      <c r="EQA12" s="145"/>
      <c r="EQB12" s="145"/>
      <c r="EQC12" s="145"/>
      <c r="EQD12" s="145"/>
      <c r="EQE12" s="145"/>
      <c r="EQF12" s="145"/>
      <c r="EQG12" s="145"/>
      <c r="EQH12" s="145"/>
      <c r="EQI12" s="145"/>
      <c r="EQJ12" s="145"/>
      <c r="EQK12" s="145"/>
      <c r="EQL12" s="145"/>
      <c r="EQM12" s="145"/>
      <c r="EQN12" s="145"/>
      <c r="EQO12" s="145"/>
      <c r="EQP12" s="145"/>
      <c r="EQQ12" s="145"/>
      <c r="EQR12" s="145"/>
      <c r="EQS12" s="145"/>
      <c r="EQT12" s="145"/>
      <c r="EQU12" s="145"/>
      <c r="EQV12" s="145"/>
      <c r="EQW12" s="145"/>
      <c r="EQX12" s="145"/>
      <c r="EQY12" s="145"/>
      <c r="EQZ12" s="145"/>
      <c r="ERA12" s="145"/>
      <c r="ERB12" s="145"/>
      <c r="ERC12" s="145"/>
      <c r="ERD12" s="145"/>
      <c r="ERE12" s="145"/>
      <c r="ERF12" s="145"/>
      <c r="ERG12" s="145"/>
      <c r="ERH12" s="145"/>
      <c r="ERI12" s="145"/>
      <c r="ERJ12" s="145"/>
      <c r="ERK12" s="145"/>
      <c r="ERL12" s="145"/>
      <c r="ERM12" s="145"/>
      <c r="ERN12" s="145"/>
      <c r="ERO12" s="145"/>
      <c r="ERP12" s="145"/>
      <c r="ERQ12" s="145"/>
      <c r="ERR12" s="145"/>
      <c r="ERS12" s="145"/>
      <c r="ERT12" s="145"/>
      <c r="ERU12" s="145"/>
      <c r="ERV12" s="145"/>
      <c r="ERW12" s="145"/>
      <c r="ERX12" s="145"/>
      <c r="ERY12" s="145"/>
      <c r="ERZ12" s="145"/>
      <c r="ESA12" s="145"/>
      <c r="ESB12" s="145"/>
      <c r="ESC12" s="145"/>
      <c r="ESD12" s="145"/>
      <c r="ESE12" s="145"/>
      <c r="ESF12" s="145"/>
      <c r="ESG12" s="145"/>
      <c r="ESH12" s="145"/>
      <c r="ESI12" s="145"/>
      <c r="ESJ12" s="145"/>
      <c r="ESK12" s="145"/>
      <c r="ESL12" s="145"/>
      <c r="ESM12" s="145"/>
      <c r="ESN12" s="145"/>
      <c r="ESO12" s="145"/>
      <c r="ESP12" s="145"/>
      <c r="ESQ12" s="145"/>
      <c r="ESR12" s="145"/>
      <c r="ESS12" s="145"/>
      <c r="EST12" s="145"/>
      <c r="ESU12" s="145"/>
      <c r="ESV12" s="145"/>
      <c r="ESW12" s="145"/>
      <c r="ESX12" s="145"/>
      <c r="ESY12" s="145"/>
      <c r="ESZ12" s="145"/>
      <c r="ETA12" s="145"/>
      <c r="ETB12" s="145"/>
      <c r="ETC12" s="145"/>
      <c r="ETD12" s="145"/>
      <c r="ETE12" s="145"/>
      <c r="ETF12" s="145"/>
      <c r="ETG12" s="145"/>
      <c r="ETH12" s="145"/>
      <c r="ETI12" s="145"/>
      <c r="ETJ12" s="145"/>
      <c r="ETK12" s="145"/>
      <c r="ETL12" s="145"/>
      <c r="ETM12" s="145"/>
      <c r="ETN12" s="145"/>
      <c r="ETO12" s="145"/>
      <c r="ETP12" s="145"/>
      <c r="ETQ12" s="145"/>
      <c r="ETR12" s="145"/>
      <c r="ETS12" s="145"/>
      <c r="ETT12" s="145"/>
      <c r="ETU12" s="145"/>
      <c r="ETV12" s="145"/>
      <c r="ETW12" s="145"/>
      <c r="ETX12" s="145"/>
      <c r="ETY12" s="145"/>
      <c r="ETZ12" s="145"/>
      <c r="EUA12" s="145"/>
      <c r="EUB12" s="145"/>
      <c r="EUC12" s="145"/>
      <c r="EUD12" s="145"/>
      <c r="EUE12" s="145"/>
      <c r="EUF12" s="145"/>
      <c r="EUG12" s="145"/>
      <c r="EUH12" s="145"/>
      <c r="EUI12" s="145"/>
      <c r="EUJ12" s="145"/>
      <c r="EUK12" s="145"/>
      <c r="EUL12" s="145"/>
      <c r="EUM12" s="145"/>
      <c r="EUN12" s="145"/>
      <c r="EUO12" s="145"/>
      <c r="EUP12" s="145"/>
      <c r="EUQ12" s="145"/>
      <c r="EUR12" s="145"/>
      <c r="EUS12" s="145"/>
      <c r="EUT12" s="145"/>
      <c r="EUU12" s="145"/>
      <c r="EUV12" s="145"/>
      <c r="EUW12" s="145"/>
      <c r="EUX12" s="145"/>
      <c r="EUY12" s="145"/>
      <c r="EUZ12" s="145"/>
      <c r="EVA12" s="145"/>
      <c r="EVB12" s="145"/>
      <c r="EVC12" s="145"/>
      <c r="EVD12" s="145"/>
      <c r="EVE12" s="145"/>
      <c r="EVF12" s="145"/>
      <c r="EVG12" s="145"/>
      <c r="EVH12" s="145"/>
      <c r="EVI12" s="145"/>
      <c r="EVJ12" s="145"/>
      <c r="EVK12" s="145"/>
      <c r="EVL12" s="145"/>
      <c r="EVM12" s="145"/>
      <c r="EVN12" s="145"/>
      <c r="EVO12" s="145"/>
      <c r="EVP12" s="145"/>
      <c r="EVQ12" s="145"/>
      <c r="EVR12" s="145"/>
      <c r="EVS12" s="145"/>
      <c r="EVT12" s="145"/>
      <c r="EVU12" s="145"/>
      <c r="EVV12" s="145"/>
      <c r="EVW12" s="145"/>
      <c r="EVX12" s="145"/>
      <c r="EVY12" s="145"/>
      <c r="EVZ12" s="145"/>
      <c r="EWA12" s="145"/>
      <c r="EWB12" s="145"/>
      <c r="EWC12" s="145"/>
      <c r="EWD12" s="145"/>
      <c r="EWE12" s="145"/>
      <c r="EWF12" s="145"/>
      <c r="EWG12" s="145"/>
      <c r="EWH12" s="145"/>
      <c r="EWI12" s="145"/>
      <c r="EWJ12" s="145"/>
      <c r="EWK12" s="145"/>
      <c r="EWL12" s="145"/>
      <c r="EWM12" s="145"/>
      <c r="EWN12" s="145"/>
      <c r="EWO12" s="145"/>
      <c r="EWP12" s="145"/>
      <c r="EWQ12" s="145"/>
      <c r="EWR12" s="145"/>
      <c r="EWS12" s="145"/>
      <c r="EWT12" s="145"/>
      <c r="EWU12" s="145"/>
      <c r="EWV12" s="145"/>
      <c r="EWW12" s="145"/>
      <c r="EWX12" s="145"/>
      <c r="EWY12" s="145"/>
      <c r="EWZ12" s="145"/>
      <c r="EXA12" s="145"/>
      <c r="EXB12" s="145"/>
      <c r="EXC12" s="145"/>
      <c r="EXD12" s="145"/>
      <c r="EXE12" s="145"/>
      <c r="EXF12" s="145"/>
      <c r="EXG12" s="145"/>
      <c r="EXH12" s="145"/>
      <c r="EXI12" s="145"/>
      <c r="EXJ12" s="145"/>
      <c r="EXK12" s="145"/>
      <c r="EXL12" s="145"/>
      <c r="EXM12" s="145"/>
      <c r="EXN12" s="145"/>
      <c r="EXO12" s="145"/>
      <c r="EXP12" s="145"/>
      <c r="EXQ12" s="145"/>
      <c r="EXR12" s="145"/>
      <c r="EXS12" s="145"/>
      <c r="EXT12" s="145"/>
      <c r="EXU12" s="145"/>
      <c r="EXV12" s="145"/>
      <c r="EXW12" s="145"/>
      <c r="EXX12" s="145"/>
      <c r="EXY12" s="145"/>
      <c r="EXZ12" s="145"/>
      <c r="EYA12" s="145"/>
      <c r="EYB12" s="145"/>
      <c r="EYC12" s="145"/>
      <c r="EYD12" s="145"/>
      <c r="EYE12" s="145"/>
      <c r="EYF12" s="145"/>
      <c r="EYG12" s="145"/>
      <c r="EYH12" s="145"/>
      <c r="EYI12" s="145"/>
      <c r="EYJ12" s="145"/>
      <c r="EYK12" s="145"/>
      <c r="EYL12" s="145"/>
      <c r="EYM12" s="145"/>
      <c r="EYN12" s="145"/>
      <c r="EYO12" s="145"/>
      <c r="EYP12" s="145"/>
      <c r="EYQ12" s="145"/>
      <c r="EYR12" s="145"/>
      <c r="EYS12" s="145"/>
      <c r="EYT12" s="145"/>
      <c r="EYU12" s="145"/>
      <c r="EYV12" s="145"/>
      <c r="EYW12" s="145"/>
      <c r="EYX12" s="145"/>
      <c r="EYY12" s="145"/>
      <c r="EYZ12" s="145"/>
      <c r="EZA12" s="145"/>
      <c r="EZB12" s="145"/>
      <c r="EZC12" s="145"/>
      <c r="EZD12" s="145"/>
      <c r="EZE12" s="145"/>
      <c r="EZF12" s="145"/>
      <c r="EZG12" s="145"/>
      <c r="EZH12" s="145"/>
      <c r="EZI12" s="145"/>
      <c r="EZJ12" s="145"/>
      <c r="EZK12" s="145"/>
      <c r="EZL12" s="145"/>
      <c r="EZM12" s="145"/>
      <c r="EZN12" s="145"/>
      <c r="EZO12" s="145"/>
      <c r="EZP12" s="145"/>
      <c r="EZQ12" s="145"/>
      <c r="EZR12" s="145"/>
      <c r="EZS12" s="145"/>
      <c r="EZT12" s="145"/>
      <c r="EZU12" s="145"/>
      <c r="EZV12" s="145"/>
      <c r="EZW12" s="145"/>
      <c r="EZX12" s="145"/>
      <c r="EZY12" s="145"/>
      <c r="EZZ12" s="145"/>
      <c r="FAA12" s="145"/>
      <c r="FAB12" s="145"/>
      <c r="FAC12" s="145"/>
      <c r="FAD12" s="145"/>
      <c r="FAE12" s="145"/>
      <c r="FAF12" s="145"/>
      <c r="FAG12" s="145"/>
      <c r="FAH12" s="145"/>
      <c r="FAI12" s="145"/>
      <c r="FAJ12" s="145"/>
      <c r="FAK12" s="145"/>
      <c r="FAL12" s="145"/>
      <c r="FAM12" s="145"/>
      <c r="FAN12" s="145"/>
      <c r="FAO12" s="145"/>
      <c r="FAP12" s="145"/>
      <c r="FAQ12" s="145"/>
      <c r="FAR12" s="145"/>
      <c r="FAS12" s="145"/>
      <c r="FAT12" s="145"/>
      <c r="FAU12" s="145"/>
      <c r="FAV12" s="145"/>
      <c r="FAW12" s="145"/>
      <c r="FAX12" s="145"/>
      <c r="FAY12" s="145"/>
      <c r="FAZ12" s="145"/>
      <c r="FBA12" s="145"/>
      <c r="FBB12" s="145"/>
      <c r="FBC12" s="145"/>
      <c r="FBD12" s="145"/>
      <c r="FBE12" s="145"/>
      <c r="FBF12" s="145"/>
      <c r="FBG12" s="145"/>
      <c r="FBH12" s="145"/>
      <c r="FBI12" s="145"/>
      <c r="FBJ12" s="145"/>
      <c r="FBK12" s="145"/>
      <c r="FBL12" s="145"/>
      <c r="FBM12" s="145"/>
      <c r="FBN12" s="145"/>
      <c r="FBO12" s="145"/>
      <c r="FBP12" s="145"/>
      <c r="FBQ12" s="145"/>
      <c r="FBR12" s="145"/>
      <c r="FBS12" s="145"/>
      <c r="FBT12" s="145"/>
      <c r="FBU12" s="145"/>
      <c r="FBV12" s="145"/>
      <c r="FBW12" s="145"/>
      <c r="FBX12" s="145"/>
      <c r="FBY12" s="145"/>
      <c r="FBZ12" s="145"/>
      <c r="FCA12" s="145"/>
      <c r="FCB12" s="145"/>
      <c r="FCC12" s="145"/>
      <c r="FCD12" s="145"/>
      <c r="FCE12" s="145"/>
      <c r="FCF12" s="145"/>
      <c r="FCG12" s="145"/>
      <c r="FCH12" s="145"/>
      <c r="FCI12" s="145"/>
      <c r="FCJ12" s="145"/>
      <c r="FCK12" s="145"/>
      <c r="FCL12" s="145"/>
      <c r="FCM12" s="145"/>
      <c r="FCN12" s="145"/>
      <c r="FCO12" s="145"/>
      <c r="FCP12" s="145"/>
      <c r="FCQ12" s="145"/>
      <c r="FCR12" s="145"/>
      <c r="FCS12" s="145"/>
      <c r="FCT12" s="145"/>
      <c r="FCU12" s="145"/>
      <c r="FCV12" s="145"/>
      <c r="FCW12" s="145"/>
      <c r="FCX12" s="145"/>
      <c r="FCY12" s="145"/>
      <c r="FCZ12" s="145"/>
      <c r="FDA12" s="145"/>
      <c r="FDB12" s="145"/>
      <c r="FDC12" s="145"/>
      <c r="FDD12" s="145"/>
      <c r="FDE12" s="145"/>
      <c r="FDF12" s="145"/>
      <c r="FDG12" s="145"/>
      <c r="FDH12" s="145"/>
      <c r="FDI12" s="145"/>
      <c r="FDJ12" s="145"/>
      <c r="FDK12" s="145"/>
      <c r="FDL12" s="145"/>
      <c r="FDM12" s="145"/>
      <c r="FDN12" s="145"/>
      <c r="FDO12" s="145"/>
      <c r="FDP12" s="145"/>
      <c r="FDQ12" s="145"/>
      <c r="FDR12" s="145"/>
      <c r="FDS12" s="145"/>
      <c r="FDT12" s="145"/>
      <c r="FDU12" s="145"/>
      <c r="FDV12" s="145"/>
      <c r="FDW12" s="145"/>
      <c r="FDX12" s="145"/>
      <c r="FDY12" s="145"/>
      <c r="FDZ12" s="145"/>
      <c r="FEA12" s="145"/>
      <c r="FEB12" s="145"/>
      <c r="FEC12" s="145"/>
      <c r="FED12" s="145"/>
      <c r="FEE12" s="145"/>
      <c r="FEF12" s="145"/>
      <c r="FEG12" s="145"/>
      <c r="FEH12" s="145"/>
      <c r="FEI12" s="145"/>
      <c r="FEJ12" s="145"/>
      <c r="FEK12" s="145"/>
      <c r="FEL12" s="145"/>
      <c r="FEM12" s="145"/>
      <c r="FEN12" s="145"/>
      <c r="FEO12" s="145"/>
      <c r="FEP12" s="145"/>
      <c r="FEQ12" s="145"/>
      <c r="FER12" s="145"/>
      <c r="FES12" s="145"/>
      <c r="FET12" s="145"/>
      <c r="FEU12" s="145"/>
      <c r="FEV12" s="145"/>
      <c r="FEW12" s="145"/>
      <c r="FEX12" s="145"/>
      <c r="FEY12" s="145"/>
      <c r="FEZ12" s="145"/>
      <c r="FFA12" s="145"/>
      <c r="FFB12" s="145"/>
      <c r="FFC12" s="145"/>
      <c r="FFD12" s="145"/>
      <c r="FFE12" s="145"/>
      <c r="FFF12" s="145"/>
      <c r="FFG12" s="145"/>
      <c r="FFH12" s="145"/>
      <c r="FFI12" s="145"/>
      <c r="FFJ12" s="145"/>
      <c r="FFK12" s="145"/>
      <c r="FFL12" s="145"/>
      <c r="FFM12" s="145"/>
      <c r="FFN12" s="145"/>
      <c r="FFO12" s="145"/>
      <c r="FFP12" s="145"/>
      <c r="FFQ12" s="145"/>
      <c r="FFR12" s="145"/>
      <c r="FFS12" s="145"/>
      <c r="FFT12" s="145"/>
      <c r="FFU12" s="145"/>
      <c r="FFV12" s="145"/>
      <c r="FFW12" s="145"/>
      <c r="FFX12" s="145"/>
      <c r="FFY12" s="145"/>
      <c r="FFZ12" s="145"/>
      <c r="FGA12" s="145"/>
      <c r="FGB12" s="145"/>
      <c r="FGC12" s="145"/>
      <c r="FGD12" s="145"/>
      <c r="FGE12" s="145"/>
      <c r="FGF12" s="145"/>
      <c r="FGG12" s="145"/>
      <c r="FGH12" s="145"/>
      <c r="FGI12" s="145"/>
      <c r="FGJ12" s="145"/>
      <c r="FGK12" s="145"/>
      <c r="FGL12" s="145"/>
      <c r="FGM12" s="145"/>
      <c r="FGN12" s="145"/>
      <c r="FGO12" s="145"/>
      <c r="FGP12" s="145"/>
      <c r="FGQ12" s="145"/>
      <c r="FGR12" s="145"/>
      <c r="FGS12" s="145"/>
      <c r="FGT12" s="145"/>
      <c r="FGU12" s="145"/>
      <c r="FGV12" s="145"/>
      <c r="FGW12" s="145"/>
      <c r="FGX12" s="145"/>
      <c r="FGY12" s="145"/>
      <c r="FGZ12" s="145"/>
      <c r="FHA12" s="145"/>
      <c r="FHB12" s="145"/>
      <c r="FHC12" s="145"/>
      <c r="FHD12" s="145"/>
      <c r="FHE12" s="145"/>
      <c r="FHF12" s="145"/>
      <c r="FHG12" s="145"/>
      <c r="FHH12" s="145"/>
      <c r="FHI12" s="145"/>
      <c r="FHJ12" s="145"/>
      <c r="FHK12" s="145"/>
      <c r="FHL12" s="145"/>
      <c r="FHM12" s="145"/>
      <c r="FHN12" s="145"/>
      <c r="FHO12" s="145"/>
      <c r="FHP12" s="145"/>
      <c r="FHQ12" s="145"/>
      <c r="FHR12" s="145"/>
      <c r="FHS12" s="145"/>
      <c r="FHT12" s="145"/>
      <c r="FHU12" s="145"/>
      <c r="FHV12" s="145"/>
      <c r="FHW12" s="145"/>
      <c r="FHX12" s="145"/>
      <c r="FHY12" s="145"/>
      <c r="FHZ12" s="145"/>
      <c r="FIA12" s="145"/>
      <c r="FIB12" s="145"/>
      <c r="FIC12" s="145"/>
      <c r="FID12" s="145"/>
      <c r="FIE12" s="145"/>
      <c r="FIF12" s="145"/>
      <c r="FIG12" s="145"/>
      <c r="FIH12" s="145"/>
      <c r="FII12" s="145"/>
      <c r="FIJ12" s="145"/>
      <c r="FIK12" s="145"/>
      <c r="FIL12" s="145"/>
      <c r="FIM12" s="145"/>
      <c r="FIN12" s="145"/>
      <c r="FIO12" s="145"/>
      <c r="FIP12" s="145"/>
      <c r="FIQ12" s="145"/>
      <c r="FIR12" s="145"/>
      <c r="FIS12" s="145"/>
      <c r="FIT12" s="145"/>
      <c r="FIU12" s="145"/>
      <c r="FIV12" s="145"/>
      <c r="FIW12" s="145"/>
      <c r="FIX12" s="145"/>
      <c r="FIY12" s="145"/>
      <c r="FIZ12" s="145"/>
      <c r="FJA12" s="145"/>
      <c r="FJB12" s="145"/>
      <c r="FJC12" s="145"/>
      <c r="FJD12" s="145"/>
      <c r="FJE12" s="145"/>
      <c r="FJF12" s="145"/>
      <c r="FJG12" s="145"/>
      <c r="FJH12" s="145"/>
      <c r="FJI12" s="145"/>
      <c r="FJJ12" s="145"/>
      <c r="FJK12" s="145"/>
      <c r="FJL12" s="145"/>
      <c r="FJM12" s="145"/>
      <c r="FJN12" s="145"/>
      <c r="FJO12" s="145"/>
      <c r="FJP12" s="145"/>
      <c r="FJQ12" s="145"/>
      <c r="FJR12" s="145"/>
      <c r="FJS12" s="145"/>
      <c r="FJT12" s="145"/>
      <c r="FJU12" s="145"/>
      <c r="FJV12" s="145"/>
      <c r="FJW12" s="145"/>
      <c r="FJX12" s="145"/>
      <c r="FJY12" s="145"/>
      <c r="FJZ12" s="145"/>
      <c r="FKA12" s="145"/>
      <c r="FKB12" s="145"/>
      <c r="FKC12" s="145"/>
      <c r="FKD12" s="145"/>
      <c r="FKE12" s="145"/>
      <c r="FKF12" s="145"/>
      <c r="FKG12" s="145"/>
      <c r="FKH12" s="145"/>
      <c r="FKI12" s="145"/>
      <c r="FKJ12" s="145"/>
      <c r="FKK12" s="145"/>
      <c r="FKL12" s="145"/>
      <c r="FKM12" s="145"/>
      <c r="FKN12" s="145"/>
      <c r="FKO12" s="145"/>
      <c r="FKP12" s="145"/>
      <c r="FKQ12" s="145"/>
      <c r="FKR12" s="145"/>
      <c r="FKS12" s="145"/>
      <c r="FKT12" s="145"/>
      <c r="FKU12" s="145"/>
      <c r="FKV12" s="145"/>
      <c r="FKW12" s="145"/>
      <c r="FKX12" s="145"/>
      <c r="FKY12" s="145"/>
      <c r="FKZ12" s="145"/>
      <c r="FLA12" s="145"/>
      <c r="FLB12" s="145"/>
      <c r="FLC12" s="145"/>
      <c r="FLD12" s="145"/>
      <c r="FLE12" s="145"/>
      <c r="FLF12" s="145"/>
      <c r="FLG12" s="145"/>
      <c r="FLH12" s="145"/>
      <c r="FLI12" s="145"/>
      <c r="FLJ12" s="145"/>
      <c r="FLK12" s="145"/>
      <c r="FLL12" s="145"/>
      <c r="FLM12" s="145"/>
      <c r="FLN12" s="145"/>
      <c r="FLO12" s="145"/>
      <c r="FLP12" s="145"/>
      <c r="FLQ12" s="145"/>
      <c r="FLR12" s="145"/>
      <c r="FLS12" s="145"/>
      <c r="FLT12" s="145"/>
      <c r="FLU12" s="145"/>
      <c r="FLV12" s="145"/>
      <c r="FLW12" s="145"/>
      <c r="FLX12" s="145"/>
      <c r="FLY12" s="145"/>
      <c r="FLZ12" s="145"/>
      <c r="FMA12" s="145"/>
      <c r="FMB12" s="145"/>
      <c r="FMC12" s="145"/>
      <c r="FMD12" s="145"/>
      <c r="FME12" s="145"/>
      <c r="FMF12" s="145"/>
      <c r="FMG12" s="145"/>
      <c r="FMH12" s="145"/>
      <c r="FMI12" s="145"/>
      <c r="FMJ12" s="145"/>
      <c r="FMK12" s="145"/>
      <c r="FML12" s="145"/>
      <c r="FMM12" s="145"/>
      <c r="FMN12" s="145"/>
      <c r="FMO12" s="145"/>
      <c r="FMP12" s="145"/>
      <c r="FMQ12" s="145"/>
      <c r="FMR12" s="145"/>
      <c r="FMS12" s="145"/>
      <c r="FMT12" s="145"/>
      <c r="FMU12" s="145"/>
      <c r="FMV12" s="145"/>
      <c r="FMW12" s="145"/>
      <c r="FMX12" s="145"/>
      <c r="FMY12" s="145"/>
      <c r="FMZ12" s="145"/>
      <c r="FNA12" s="145"/>
      <c r="FNB12" s="145"/>
      <c r="FNC12" s="145"/>
      <c r="FND12" s="145"/>
      <c r="FNE12" s="145"/>
      <c r="FNF12" s="145"/>
      <c r="FNG12" s="145"/>
      <c r="FNH12" s="145"/>
      <c r="FNI12" s="145"/>
      <c r="FNJ12" s="145"/>
      <c r="FNK12" s="145"/>
      <c r="FNL12" s="145"/>
      <c r="FNM12" s="145"/>
      <c r="FNN12" s="145"/>
      <c r="FNO12" s="145"/>
      <c r="FNP12" s="145"/>
      <c r="FNQ12" s="145"/>
      <c r="FNR12" s="145"/>
      <c r="FNS12" s="145"/>
      <c r="FNT12" s="145"/>
      <c r="FNU12" s="145"/>
      <c r="FNV12" s="145"/>
      <c r="FNW12" s="145"/>
      <c r="FNX12" s="145"/>
      <c r="FNY12" s="145"/>
      <c r="FNZ12" s="145"/>
      <c r="FOA12" s="145"/>
      <c r="FOB12" s="145"/>
      <c r="FOC12" s="145"/>
      <c r="FOD12" s="145"/>
      <c r="FOE12" s="145"/>
      <c r="FOF12" s="145"/>
      <c r="FOG12" s="145"/>
      <c r="FOH12" s="145"/>
      <c r="FOI12" s="145"/>
      <c r="FOJ12" s="145"/>
      <c r="FOK12" s="145"/>
      <c r="FOL12" s="145"/>
      <c r="FOM12" s="145"/>
      <c r="FON12" s="145"/>
      <c r="FOO12" s="145"/>
      <c r="FOP12" s="145"/>
      <c r="FOQ12" s="145"/>
      <c r="FOR12" s="145"/>
      <c r="FOS12" s="145"/>
      <c r="FOT12" s="145"/>
      <c r="FOU12" s="145"/>
      <c r="FOV12" s="145"/>
      <c r="FOW12" s="145"/>
      <c r="FOX12" s="145"/>
      <c r="FOY12" s="145"/>
      <c r="FOZ12" s="145"/>
      <c r="FPA12" s="145"/>
      <c r="FPB12" s="145"/>
      <c r="FPC12" s="145"/>
      <c r="FPD12" s="145"/>
      <c r="FPE12" s="145"/>
      <c r="FPF12" s="145"/>
      <c r="FPG12" s="145"/>
      <c r="FPH12" s="145"/>
      <c r="FPI12" s="145"/>
      <c r="FPJ12" s="145"/>
      <c r="FPK12" s="145"/>
      <c r="FPL12" s="145"/>
      <c r="FPM12" s="145"/>
      <c r="FPN12" s="145"/>
      <c r="FPO12" s="145"/>
      <c r="FPP12" s="145"/>
      <c r="FPQ12" s="145"/>
      <c r="FPR12" s="145"/>
      <c r="FPS12" s="145"/>
      <c r="FPT12" s="145"/>
      <c r="FPU12" s="145"/>
      <c r="FPV12" s="145"/>
      <c r="FPW12" s="145"/>
      <c r="FPX12" s="145"/>
      <c r="FPY12" s="145"/>
      <c r="FPZ12" s="145"/>
      <c r="FQA12" s="145"/>
      <c r="FQB12" s="145"/>
      <c r="FQC12" s="145"/>
      <c r="FQD12" s="145"/>
      <c r="FQE12" s="145"/>
      <c r="FQF12" s="145"/>
      <c r="FQG12" s="145"/>
      <c r="FQH12" s="145"/>
      <c r="FQI12" s="145"/>
      <c r="FQJ12" s="145"/>
      <c r="FQK12" s="145"/>
      <c r="FQL12" s="145"/>
      <c r="FQM12" s="145"/>
      <c r="FQN12" s="145"/>
      <c r="FQO12" s="145"/>
      <c r="FQP12" s="145"/>
      <c r="FQQ12" s="145"/>
      <c r="FQR12" s="145"/>
      <c r="FQS12" s="145"/>
      <c r="FQT12" s="145"/>
      <c r="FQU12" s="145"/>
      <c r="FQV12" s="145"/>
      <c r="FQW12" s="145"/>
      <c r="FQX12" s="145"/>
      <c r="FQY12" s="145"/>
      <c r="FQZ12" s="145"/>
      <c r="FRA12" s="145"/>
      <c r="FRB12" s="145"/>
      <c r="FRC12" s="145"/>
      <c r="FRD12" s="145"/>
      <c r="FRE12" s="145"/>
      <c r="FRF12" s="145"/>
      <c r="FRG12" s="145"/>
      <c r="FRH12" s="145"/>
      <c r="FRI12" s="145"/>
      <c r="FRJ12" s="145"/>
      <c r="FRK12" s="145"/>
      <c r="FRL12" s="145"/>
      <c r="FRM12" s="145"/>
      <c r="FRN12" s="145"/>
      <c r="FRO12" s="145"/>
      <c r="FRP12" s="145"/>
      <c r="FRQ12" s="145"/>
      <c r="FRR12" s="145"/>
      <c r="FRS12" s="145"/>
      <c r="FRT12" s="145"/>
      <c r="FRU12" s="145"/>
      <c r="FRV12" s="145"/>
      <c r="FRW12" s="145"/>
      <c r="FRX12" s="145"/>
      <c r="FRY12" s="145"/>
      <c r="FRZ12" s="145"/>
      <c r="FSA12" s="145"/>
      <c r="FSB12" s="145"/>
      <c r="FSC12" s="145"/>
      <c r="FSD12" s="145"/>
      <c r="FSE12" s="145"/>
      <c r="FSF12" s="145"/>
      <c r="FSG12" s="145"/>
      <c r="FSH12" s="145"/>
      <c r="FSI12" s="145"/>
      <c r="FSJ12" s="145"/>
      <c r="FSK12" s="145"/>
      <c r="FSL12" s="145"/>
      <c r="FSM12" s="145"/>
      <c r="FSN12" s="145"/>
      <c r="FSO12" s="145"/>
      <c r="FSP12" s="145"/>
      <c r="FSQ12" s="145"/>
      <c r="FSR12" s="145"/>
      <c r="FSS12" s="145"/>
      <c r="FST12" s="145"/>
      <c r="FSU12" s="145"/>
      <c r="FSV12" s="145"/>
      <c r="FSW12" s="145"/>
      <c r="FSX12" s="145"/>
      <c r="FSY12" s="145"/>
      <c r="FSZ12" s="145"/>
      <c r="FTA12" s="145"/>
      <c r="FTB12" s="145"/>
      <c r="FTC12" s="145"/>
      <c r="FTD12" s="145"/>
      <c r="FTE12" s="145"/>
      <c r="FTF12" s="145"/>
      <c r="FTG12" s="145"/>
      <c r="FTH12" s="145"/>
      <c r="FTI12" s="145"/>
      <c r="FTJ12" s="145"/>
      <c r="FTK12" s="145"/>
      <c r="FTL12" s="145"/>
      <c r="FTM12" s="145"/>
      <c r="FTN12" s="145"/>
      <c r="FTO12" s="145"/>
      <c r="FTP12" s="145"/>
      <c r="FTQ12" s="145"/>
      <c r="FTR12" s="145"/>
      <c r="FTS12" s="145"/>
      <c r="FTT12" s="145"/>
      <c r="FTU12" s="145"/>
      <c r="FTV12" s="145"/>
      <c r="FTW12" s="145"/>
      <c r="FTX12" s="145"/>
      <c r="FTY12" s="145"/>
      <c r="FTZ12" s="145"/>
      <c r="FUA12" s="145"/>
      <c r="FUB12" s="145"/>
      <c r="FUC12" s="145"/>
      <c r="FUD12" s="145"/>
      <c r="FUE12" s="145"/>
      <c r="FUF12" s="145"/>
      <c r="FUG12" s="145"/>
      <c r="FUH12" s="145"/>
      <c r="FUI12" s="145"/>
      <c r="FUJ12" s="145"/>
      <c r="FUK12" s="145"/>
      <c r="FUL12" s="145"/>
      <c r="FUM12" s="145"/>
      <c r="FUN12" s="145"/>
      <c r="FUO12" s="145"/>
      <c r="FUP12" s="145"/>
      <c r="FUQ12" s="145"/>
      <c r="FUR12" s="145"/>
      <c r="FUS12" s="145"/>
      <c r="FUT12" s="145"/>
      <c r="FUU12" s="145"/>
      <c r="FUV12" s="145"/>
      <c r="FUW12" s="145"/>
      <c r="FUX12" s="145"/>
      <c r="FUY12" s="145"/>
      <c r="FUZ12" s="145"/>
      <c r="FVA12" s="145"/>
      <c r="FVB12" s="145"/>
      <c r="FVC12" s="145"/>
      <c r="FVD12" s="145"/>
      <c r="FVE12" s="145"/>
      <c r="FVF12" s="145"/>
      <c r="FVG12" s="145"/>
      <c r="FVH12" s="145"/>
      <c r="FVI12" s="145"/>
      <c r="FVJ12" s="145"/>
      <c r="FVK12" s="145"/>
      <c r="FVL12" s="145"/>
      <c r="FVM12" s="145"/>
      <c r="FVN12" s="145"/>
      <c r="FVO12" s="145"/>
      <c r="FVP12" s="145"/>
      <c r="FVQ12" s="145"/>
      <c r="FVR12" s="145"/>
      <c r="FVS12" s="145"/>
      <c r="FVT12" s="145"/>
      <c r="FVU12" s="145"/>
      <c r="FVV12" s="145"/>
      <c r="FVW12" s="145"/>
      <c r="FVX12" s="145"/>
      <c r="FVY12" s="145"/>
      <c r="FVZ12" s="145"/>
      <c r="FWA12" s="145"/>
      <c r="FWB12" s="145"/>
      <c r="FWC12" s="145"/>
      <c r="FWD12" s="145"/>
      <c r="FWE12" s="145"/>
      <c r="FWF12" s="145"/>
      <c r="FWG12" s="145"/>
      <c r="FWH12" s="145"/>
      <c r="FWI12" s="145"/>
      <c r="FWJ12" s="145"/>
      <c r="FWK12" s="145"/>
      <c r="FWL12" s="145"/>
      <c r="FWM12" s="145"/>
      <c r="FWN12" s="145"/>
      <c r="FWO12" s="145"/>
      <c r="FWP12" s="145"/>
      <c r="FWQ12" s="145"/>
      <c r="FWR12" s="145"/>
      <c r="FWS12" s="145"/>
      <c r="FWT12" s="145"/>
      <c r="FWU12" s="145"/>
      <c r="FWV12" s="145"/>
      <c r="FWW12" s="145"/>
      <c r="FWX12" s="145"/>
      <c r="FWY12" s="145"/>
      <c r="FWZ12" s="145"/>
      <c r="FXA12" s="145"/>
      <c r="FXB12" s="145"/>
      <c r="FXC12" s="145"/>
      <c r="FXD12" s="145"/>
      <c r="FXE12" s="145"/>
      <c r="FXF12" s="145"/>
      <c r="FXG12" s="145"/>
      <c r="FXH12" s="145"/>
      <c r="FXI12" s="145"/>
      <c r="FXJ12" s="145"/>
      <c r="FXK12" s="145"/>
      <c r="FXL12" s="145"/>
      <c r="FXM12" s="145"/>
      <c r="FXN12" s="145"/>
      <c r="FXO12" s="145"/>
      <c r="FXP12" s="145"/>
      <c r="FXQ12" s="145"/>
      <c r="FXR12" s="145"/>
      <c r="FXS12" s="145"/>
      <c r="FXT12" s="145"/>
      <c r="FXU12" s="145"/>
      <c r="FXV12" s="145"/>
      <c r="FXW12" s="145"/>
      <c r="FXX12" s="145"/>
      <c r="FXY12" s="145"/>
      <c r="FXZ12" s="145"/>
      <c r="FYA12" s="145"/>
      <c r="FYB12" s="145"/>
      <c r="FYC12" s="145"/>
      <c r="FYD12" s="145"/>
      <c r="FYE12" s="145"/>
      <c r="FYF12" s="145"/>
      <c r="FYG12" s="145"/>
      <c r="FYH12" s="145"/>
      <c r="FYI12" s="145"/>
      <c r="FYJ12" s="145"/>
      <c r="FYK12" s="145"/>
      <c r="FYL12" s="145"/>
      <c r="FYM12" s="145"/>
      <c r="FYN12" s="145"/>
      <c r="FYO12" s="145"/>
      <c r="FYP12" s="145"/>
      <c r="FYQ12" s="145"/>
      <c r="FYR12" s="145"/>
      <c r="FYS12" s="145"/>
      <c r="FYT12" s="145"/>
      <c r="FYU12" s="145"/>
      <c r="FYV12" s="145"/>
      <c r="FYW12" s="145"/>
      <c r="FYX12" s="145"/>
      <c r="FYY12" s="145"/>
      <c r="FYZ12" s="145"/>
      <c r="FZA12" s="145"/>
      <c r="FZB12" s="145"/>
      <c r="FZC12" s="145"/>
      <c r="FZD12" s="145"/>
      <c r="FZE12" s="145"/>
      <c r="FZF12" s="145"/>
      <c r="FZG12" s="145"/>
      <c r="FZH12" s="145"/>
      <c r="FZI12" s="145"/>
      <c r="FZJ12" s="145"/>
      <c r="FZK12" s="145"/>
      <c r="FZL12" s="145"/>
      <c r="FZM12" s="145"/>
      <c r="FZN12" s="145"/>
      <c r="FZO12" s="145"/>
      <c r="FZP12" s="145"/>
      <c r="FZQ12" s="145"/>
      <c r="FZR12" s="145"/>
      <c r="FZS12" s="145"/>
      <c r="FZT12" s="145"/>
      <c r="FZU12" s="145"/>
      <c r="FZV12" s="145"/>
      <c r="FZW12" s="145"/>
      <c r="FZX12" s="145"/>
      <c r="FZY12" s="145"/>
      <c r="FZZ12" s="145"/>
      <c r="GAA12" s="145"/>
      <c r="GAB12" s="145"/>
      <c r="GAC12" s="145"/>
      <c r="GAD12" s="145"/>
      <c r="GAE12" s="145"/>
      <c r="GAF12" s="145"/>
      <c r="GAG12" s="145"/>
      <c r="GAH12" s="145"/>
      <c r="GAI12" s="145"/>
      <c r="GAJ12" s="145"/>
      <c r="GAK12" s="145"/>
      <c r="GAL12" s="145"/>
      <c r="GAM12" s="145"/>
      <c r="GAN12" s="145"/>
      <c r="GAO12" s="145"/>
      <c r="GAP12" s="145"/>
      <c r="GAQ12" s="145"/>
      <c r="GAR12" s="145"/>
      <c r="GAS12" s="145"/>
      <c r="GAT12" s="145"/>
      <c r="GAU12" s="145"/>
      <c r="GAV12" s="145"/>
      <c r="GAW12" s="145"/>
      <c r="GAX12" s="145"/>
      <c r="GAY12" s="145"/>
      <c r="GAZ12" s="145"/>
      <c r="GBA12" s="145"/>
      <c r="GBB12" s="145"/>
      <c r="GBC12" s="145"/>
      <c r="GBD12" s="145"/>
      <c r="GBE12" s="145"/>
      <c r="GBF12" s="145"/>
      <c r="GBG12" s="145"/>
      <c r="GBH12" s="145"/>
      <c r="GBI12" s="145"/>
      <c r="GBJ12" s="145"/>
      <c r="GBK12" s="145"/>
      <c r="GBL12" s="145"/>
      <c r="GBM12" s="145"/>
      <c r="GBN12" s="145"/>
      <c r="GBO12" s="145"/>
      <c r="GBP12" s="145"/>
      <c r="GBQ12" s="145"/>
      <c r="GBR12" s="145"/>
      <c r="GBS12" s="145"/>
      <c r="GBT12" s="145"/>
      <c r="GBU12" s="145"/>
      <c r="GBV12" s="145"/>
      <c r="GBW12" s="145"/>
      <c r="GBX12" s="145"/>
      <c r="GBY12" s="145"/>
      <c r="GBZ12" s="145"/>
      <c r="GCA12" s="145"/>
      <c r="GCB12" s="145"/>
      <c r="GCC12" s="145"/>
      <c r="GCD12" s="145"/>
      <c r="GCE12" s="145"/>
      <c r="GCF12" s="145"/>
      <c r="GCG12" s="145"/>
      <c r="GCH12" s="145"/>
      <c r="GCI12" s="145"/>
      <c r="GCJ12" s="145"/>
      <c r="GCK12" s="145"/>
      <c r="GCL12" s="145"/>
      <c r="GCM12" s="145"/>
      <c r="GCN12" s="145"/>
      <c r="GCO12" s="145"/>
      <c r="GCP12" s="145"/>
      <c r="GCQ12" s="145"/>
      <c r="GCR12" s="145"/>
      <c r="GCS12" s="145"/>
      <c r="GCT12" s="145"/>
      <c r="GCU12" s="145"/>
      <c r="GCV12" s="145"/>
      <c r="GCW12" s="145"/>
      <c r="GCX12" s="145"/>
      <c r="GCY12" s="145"/>
      <c r="GCZ12" s="145"/>
      <c r="GDA12" s="145"/>
      <c r="GDB12" s="145"/>
      <c r="GDC12" s="145"/>
      <c r="GDD12" s="145"/>
      <c r="GDE12" s="145"/>
      <c r="GDF12" s="145"/>
      <c r="GDG12" s="145"/>
      <c r="GDH12" s="145"/>
      <c r="GDI12" s="145"/>
      <c r="GDJ12" s="145"/>
      <c r="GDK12" s="145"/>
      <c r="GDL12" s="145"/>
      <c r="GDM12" s="145"/>
      <c r="GDN12" s="145"/>
      <c r="GDO12" s="145"/>
      <c r="GDP12" s="145"/>
      <c r="GDQ12" s="145"/>
      <c r="GDR12" s="145"/>
      <c r="GDS12" s="145"/>
      <c r="GDT12" s="145"/>
      <c r="GDU12" s="145"/>
      <c r="GDV12" s="145"/>
      <c r="GDW12" s="145"/>
      <c r="GDX12" s="145"/>
      <c r="GDY12" s="145"/>
      <c r="GDZ12" s="145"/>
      <c r="GEA12" s="145"/>
      <c r="GEB12" s="145"/>
      <c r="GEC12" s="145"/>
      <c r="GED12" s="145"/>
      <c r="GEE12" s="145"/>
      <c r="GEF12" s="145"/>
      <c r="GEG12" s="145"/>
      <c r="GEH12" s="145"/>
      <c r="GEI12" s="145"/>
      <c r="GEJ12" s="145"/>
      <c r="GEK12" s="145"/>
      <c r="GEL12" s="145"/>
      <c r="GEM12" s="145"/>
      <c r="GEN12" s="145"/>
      <c r="GEO12" s="145"/>
      <c r="GEP12" s="145"/>
      <c r="GEQ12" s="145"/>
      <c r="GER12" s="145"/>
      <c r="GES12" s="145"/>
      <c r="GET12" s="145"/>
      <c r="GEU12" s="145"/>
      <c r="GEV12" s="145"/>
      <c r="GEW12" s="145"/>
      <c r="GEX12" s="145"/>
      <c r="GEY12" s="145"/>
      <c r="GEZ12" s="145"/>
      <c r="GFA12" s="145"/>
      <c r="GFB12" s="145"/>
      <c r="GFC12" s="145"/>
      <c r="GFD12" s="145"/>
      <c r="GFE12" s="145"/>
      <c r="GFF12" s="145"/>
      <c r="GFG12" s="145"/>
      <c r="GFH12" s="145"/>
      <c r="GFI12" s="145"/>
      <c r="GFJ12" s="145"/>
      <c r="GFK12" s="145"/>
      <c r="GFL12" s="145"/>
      <c r="GFM12" s="145"/>
      <c r="GFN12" s="145"/>
      <c r="GFO12" s="145"/>
      <c r="GFP12" s="145"/>
      <c r="GFQ12" s="145"/>
      <c r="GFR12" s="145"/>
      <c r="GFS12" s="145"/>
      <c r="GFT12" s="145"/>
      <c r="GFU12" s="145"/>
      <c r="GFV12" s="145"/>
      <c r="GFW12" s="145"/>
      <c r="GFX12" s="145"/>
      <c r="GFY12" s="145"/>
      <c r="GFZ12" s="145"/>
      <c r="GGA12" s="145"/>
      <c r="GGB12" s="145"/>
      <c r="GGC12" s="145"/>
      <c r="GGD12" s="145"/>
      <c r="GGE12" s="145"/>
      <c r="GGF12" s="145"/>
      <c r="GGG12" s="145"/>
      <c r="GGH12" s="145"/>
      <c r="GGI12" s="145"/>
      <c r="GGJ12" s="145"/>
      <c r="GGK12" s="145"/>
      <c r="GGL12" s="145"/>
      <c r="GGM12" s="145"/>
      <c r="GGN12" s="145"/>
      <c r="GGO12" s="145"/>
      <c r="GGP12" s="145"/>
      <c r="GGQ12" s="145"/>
      <c r="GGR12" s="145"/>
      <c r="GGS12" s="145"/>
      <c r="GGT12" s="145"/>
      <c r="GGU12" s="145"/>
      <c r="GGV12" s="145"/>
      <c r="GGW12" s="145"/>
      <c r="GGX12" s="145"/>
      <c r="GGY12" s="145"/>
      <c r="GGZ12" s="145"/>
      <c r="GHA12" s="145"/>
      <c r="GHB12" s="145"/>
      <c r="GHC12" s="145"/>
      <c r="GHD12" s="145"/>
      <c r="GHE12" s="145"/>
      <c r="GHF12" s="145"/>
      <c r="GHG12" s="145"/>
      <c r="GHH12" s="145"/>
      <c r="GHI12" s="145"/>
      <c r="GHJ12" s="145"/>
      <c r="GHK12" s="145"/>
      <c r="GHL12" s="145"/>
      <c r="GHM12" s="145"/>
      <c r="GHN12" s="145"/>
      <c r="GHO12" s="145"/>
      <c r="GHP12" s="145"/>
      <c r="GHQ12" s="145"/>
      <c r="GHR12" s="145"/>
      <c r="GHS12" s="145"/>
      <c r="GHT12" s="145"/>
      <c r="GHU12" s="145"/>
      <c r="GHV12" s="145"/>
      <c r="GHW12" s="145"/>
      <c r="GHX12" s="145"/>
      <c r="GHY12" s="145"/>
      <c r="GHZ12" s="145"/>
      <c r="GIA12" s="145"/>
      <c r="GIB12" s="145"/>
      <c r="GIC12" s="145"/>
      <c r="GID12" s="145"/>
      <c r="GIE12" s="145"/>
      <c r="GIF12" s="145"/>
      <c r="GIG12" s="145"/>
      <c r="GIH12" s="145"/>
      <c r="GII12" s="145"/>
      <c r="GIJ12" s="145"/>
      <c r="GIK12" s="145"/>
      <c r="GIL12" s="145"/>
      <c r="GIM12" s="145"/>
      <c r="GIN12" s="145"/>
      <c r="GIO12" s="145"/>
      <c r="GIP12" s="145"/>
      <c r="GIQ12" s="145"/>
      <c r="GIR12" s="145"/>
      <c r="GIS12" s="145"/>
      <c r="GIT12" s="145"/>
      <c r="GIU12" s="145"/>
      <c r="GIV12" s="145"/>
      <c r="GIW12" s="145"/>
      <c r="GIX12" s="145"/>
      <c r="GIY12" s="145"/>
      <c r="GIZ12" s="145"/>
      <c r="GJA12" s="145"/>
      <c r="GJB12" s="145"/>
      <c r="GJC12" s="145"/>
      <c r="GJD12" s="145"/>
      <c r="GJE12" s="145"/>
      <c r="GJF12" s="145"/>
      <c r="GJG12" s="145"/>
      <c r="GJH12" s="145"/>
      <c r="GJI12" s="145"/>
      <c r="GJJ12" s="145"/>
      <c r="GJK12" s="145"/>
      <c r="GJL12" s="145"/>
      <c r="GJM12" s="145"/>
      <c r="GJN12" s="145"/>
      <c r="GJO12" s="145"/>
      <c r="GJP12" s="145"/>
      <c r="GJQ12" s="145"/>
      <c r="GJR12" s="145"/>
      <c r="GJS12" s="145"/>
      <c r="GJT12" s="145"/>
      <c r="GJU12" s="145"/>
      <c r="GJV12" s="145"/>
      <c r="GJW12" s="145"/>
      <c r="GJX12" s="145"/>
      <c r="GJY12" s="145"/>
      <c r="GJZ12" s="145"/>
      <c r="GKA12" s="145"/>
      <c r="GKB12" s="145"/>
      <c r="GKC12" s="145"/>
      <c r="GKD12" s="145"/>
      <c r="GKE12" s="145"/>
      <c r="GKF12" s="145"/>
      <c r="GKG12" s="145"/>
      <c r="GKH12" s="145"/>
      <c r="GKI12" s="145"/>
      <c r="GKJ12" s="145"/>
      <c r="GKK12" s="145"/>
      <c r="GKL12" s="145"/>
      <c r="GKM12" s="145"/>
      <c r="GKN12" s="145"/>
      <c r="GKO12" s="145"/>
      <c r="GKP12" s="145"/>
      <c r="GKQ12" s="145"/>
      <c r="GKR12" s="145"/>
      <c r="GKS12" s="145"/>
      <c r="GKT12" s="145"/>
      <c r="GKU12" s="145"/>
      <c r="GKV12" s="145"/>
      <c r="GKW12" s="145"/>
      <c r="GKX12" s="145"/>
      <c r="GKY12" s="145"/>
      <c r="GKZ12" s="145"/>
      <c r="GLA12" s="145"/>
      <c r="GLB12" s="145"/>
      <c r="GLC12" s="145"/>
      <c r="GLD12" s="145"/>
      <c r="GLE12" s="145"/>
      <c r="GLF12" s="145"/>
      <c r="GLG12" s="145"/>
      <c r="GLH12" s="145"/>
      <c r="GLI12" s="145"/>
      <c r="GLJ12" s="145"/>
      <c r="GLK12" s="145"/>
      <c r="GLL12" s="145"/>
      <c r="GLM12" s="145"/>
      <c r="GLN12" s="145"/>
      <c r="GLO12" s="145"/>
      <c r="GLP12" s="145"/>
      <c r="GLQ12" s="145"/>
      <c r="GLR12" s="145"/>
      <c r="GLS12" s="145"/>
      <c r="GLT12" s="145"/>
      <c r="GLU12" s="145"/>
      <c r="GLV12" s="145"/>
      <c r="GLW12" s="145"/>
      <c r="GLX12" s="145"/>
      <c r="GLY12" s="145"/>
      <c r="GLZ12" s="145"/>
      <c r="GMA12" s="145"/>
      <c r="GMB12" s="145"/>
      <c r="GMC12" s="145"/>
      <c r="GMD12" s="145"/>
      <c r="GME12" s="145"/>
      <c r="GMF12" s="145"/>
      <c r="GMG12" s="145"/>
      <c r="GMH12" s="145"/>
      <c r="GMI12" s="145"/>
      <c r="GMJ12" s="145"/>
      <c r="GMK12" s="145"/>
      <c r="GML12" s="145"/>
      <c r="GMM12" s="145"/>
      <c r="GMN12" s="145"/>
      <c r="GMO12" s="145"/>
      <c r="GMP12" s="145"/>
      <c r="GMQ12" s="145"/>
      <c r="GMR12" s="145"/>
      <c r="GMS12" s="145"/>
      <c r="GMT12" s="145"/>
      <c r="GMU12" s="145"/>
      <c r="GMV12" s="145"/>
      <c r="GMW12" s="145"/>
      <c r="GMX12" s="145"/>
      <c r="GMY12" s="145"/>
      <c r="GMZ12" s="145"/>
      <c r="GNA12" s="145"/>
      <c r="GNB12" s="145"/>
      <c r="GNC12" s="145"/>
      <c r="GND12" s="145"/>
      <c r="GNE12" s="145"/>
      <c r="GNF12" s="145"/>
      <c r="GNG12" s="145"/>
      <c r="GNH12" s="145"/>
      <c r="GNI12" s="145"/>
      <c r="GNJ12" s="145"/>
      <c r="GNK12" s="145"/>
      <c r="GNL12" s="145"/>
      <c r="GNM12" s="145"/>
      <c r="GNN12" s="145"/>
      <c r="GNO12" s="145"/>
      <c r="GNP12" s="145"/>
      <c r="GNQ12" s="145"/>
      <c r="GNR12" s="145"/>
      <c r="GNS12" s="145"/>
      <c r="GNT12" s="145"/>
      <c r="GNU12" s="145"/>
      <c r="GNV12" s="145"/>
      <c r="GNW12" s="145"/>
      <c r="GNX12" s="145"/>
      <c r="GNY12" s="145"/>
      <c r="GNZ12" s="145"/>
      <c r="GOA12" s="145"/>
      <c r="GOB12" s="145"/>
      <c r="GOC12" s="145"/>
      <c r="GOD12" s="145"/>
      <c r="GOE12" s="145"/>
      <c r="GOF12" s="145"/>
      <c r="GOG12" s="145"/>
      <c r="GOH12" s="145"/>
      <c r="GOI12" s="145"/>
      <c r="GOJ12" s="145"/>
      <c r="GOK12" s="145"/>
      <c r="GOL12" s="145"/>
      <c r="GOM12" s="145"/>
      <c r="GON12" s="145"/>
      <c r="GOO12" s="145"/>
      <c r="GOP12" s="145"/>
      <c r="GOQ12" s="145"/>
      <c r="GOR12" s="145"/>
      <c r="GOS12" s="145"/>
      <c r="GOT12" s="145"/>
      <c r="GOU12" s="145"/>
      <c r="GOV12" s="145"/>
      <c r="GOW12" s="145"/>
      <c r="GOX12" s="145"/>
      <c r="GOY12" s="145"/>
      <c r="GOZ12" s="145"/>
      <c r="GPA12" s="145"/>
      <c r="GPB12" s="145"/>
      <c r="GPC12" s="145"/>
      <c r="GPD12" s="145"/>
      <c r="GPE12" s="145"/>
      <c r="GPF12" s="145"/>
      <c r="GPG12" s="145"/>
      <c r="GPH12" s="145"/>
      <c r="GPI12" s="145"/>
      <c r="GPJ12" s="145"/>
      <c r="GPK12" s="145"/>
      <c r="GPL12" s="145"/>
      <c r="GPM12" s="145"/>
      <c r="GPN12" s="145"/>
      <c r="GPO12" s="145"/>
      <c r="GPP12" s="145"/>
      <c r="GPQ12" s="145"/>
      <c r="GPR12" s="145"/>
      <c r="GPS12" s="145"/>
      <c r="GPT12" s="145"/>
      <c r="GPU12" s="145"/>
      <c r="GPV12" s="145"/>
      <c r="GPW12" s="145"/>
      <c r="GPX12" s="145"/>
      <c r="GPY12" s="145"/>
      <c r="GPZ12" s="145"/>
      <c r="GQA12" s="145"/>
      <c r="GQB12" s="145"/>
      <c r="GQC12" s="145"/>
      <c r="GQD12" s="145"/>
      <c r="GQE12" s="145"/>
      <c r="GQF12" s="145"/>
      <c r="GQG12" s="145"/>
      <c r="GQH12" s="145"/>
      <c r="GQI12" s="145"/>
      <c r="GQJ12" s="145"/>
      <c r="GQK12" s="145"/>
      <c r="GQL12" s="145"/>
      <c r="GQM12" s="145"/>
      <c r="GQN12" s="145"/>
      <c r="GQO12" s="145"/>
      <c r="GQP12" s="145"/>
      <c r="GQQ12" s="145"/>
      <c r="GQR12" s="145"/>
      <c r="GQS12" s="145"/>
      <c r="GQT12" s="145"/>
      <c r="GQU12" s="145"/>
      <c r="GQV12" s="145"/>
      <c r="GQW12" s="145"/>
      <c r="GQX12" s="145"/>
      <c r="GQY12" s="145"/>
      <c r="GQZ12" s="145"/>
      <c r="GRA12" s="145"/>
      <c r="GRB12" s="145"/>
      <c r="GRC12" s="145"/>
      <c r="GRD12" s="145"/>
      <c r="GRE12" s="145"/>
      <c r="GRF12" s="145"/>
      <c r="GRG12" s="145"/>
      <c r="GRH12" s="145"/>
      <c r="GRI12" s="145"/>
      <c r="GRJ12" s="145"/>
      <c r="GRK12" s="145"/>
      <c r="GRL12" s="145"/>
      <c r="GRM12" s="145"/>
      <c r="GRN12" s="145"/>
      <c r="GRO12" s="145"/>
      <c r="GRP12" s="145"/>
      <c r="GRQ12" s="145"/>
      <c r="GRR12" s="145"/>
      <c r="GRS12" s="145"/>
      <c r="GRT12" s="145"/>
      <c r="GRU12" s="145"/>
      <c r="GRV12" s="145"/>
      <c r="GRW12" s="145"/>
      <c r="GRX12" s="145"/>
      <c r="GRY12" s="145"/>
      <c r="GRZ12" s="145"/>
      <c r="GSA12" s="145"/>
      <c r="GSB12" s="145"/>
      <c r="GSC12" s="145"/>
      <c r="GSD12" s="145"/>
      <c r="GSE12" s="145"/>
      <c r="GSF12" s="145"/>
      <c r="GSG12" s="145"/>
      <c r="GSH12" s="145"/>
      <c r="GSI12" s="145"/>
      <c r="GSJ12" s="145"/>
      <c r="GSK12" s="145"/>
      <c r="GSL12" s="145"/>
      <c r="GSM12" s="145"/>
      <c r="GSN12" s="145"/>
      <c r="GSO12" s="145"/>
      <c r="GSP12" s="145"/>
      <c r="GSQ12" s="145"/>
      <c r="GSR12" s="145"/>
      <c r="GSS12" s="145"/>
      <c r="GST12" s="145"/>
      <c r="GSU12" s="145"/>
      <c r="GSV12" s="145"/>
      <c r="GSW12" s="145"/>
      <c r="GSX12" s="145"/>
      <c r="GSY12" s="145"/>
      <c r="GSZ12" s="145"/>
      <c r="GTA12" s="145"/>
      <c r="GTB12" s="145"/>
      <c r="GTC12" s="145"/>
      <c r="GTD12" s="145"/>
      <c r="GTE12" s="145"/>
      <c r="GTF12" s="145"/>
      <c r="GTG12" s="145"/>
      <c r="GTH12" s="145"/>
      <c r="GTI12" s="145"/>
      <c r="GTJ12" s="145"/>
      <c r="GTK12" s="145"/>
      <c r="GTL12" s="145"/>
      <c r="GTM12" s="145"/>
      <c r="GTN12" s="145"/>
      <c r="GTO12" s="145"/>
      <c r="GTP12" s="145"/>
      <c r="GTQ12" s="145"/>
      <c r="GTR12" s="145"/>
      <c r="GTS12" s="145"/>
      <c r="GTT12" s="145"/>
      <c r="GTU12" s="145"/>
      <c r="GTV12" s="145"/>
      <c r="GTW12" s="145"/>
      <c r="GTX12" s="145"/>
      <c r="GTY12" s="145"/>
      <c r="GTZ12" s="145"/>
      <c r="GUA12" s="145"/>
      <c r="GUB12" s="145"/>
      <c r="GUC12" s="145"/>
      <c r="GUD12" s="145"/>
      <c r="GUE12" s="145"/>
      <c r="GUF12" s="145"/>
      <c r="GUG12" s="145"/>
      <c r="GUH12" s="145"/>
      <c r="GUI12" s="145"/>
      <c r="GUJ12" s="145"/>
      <c r="GUK12" s="145"/>
      <c r="GUL12" s="145"/>
      <c r="GUM12" s="145"/>
      <c r="GUN12" s="145"/>
      <c r="GUO12" s="145"/>
      <c r="GUP12" s="145"/>
      <c r="GUQ12" s="145"/>
      <c r="GUR12" s="145"/>
      <c r="GUS12" s="145"/>
      <c r="GUT12" s="145"/>
      <c r="GUU12" s="145"/>
      <c r="GUV12" s="145"/>
      <c r="GUW12" s="145"/>
      <c r="GUX12" s="145"/>
      <c r="GUY12" s="145"/>
      <c r="GUZ12" s="145"/>
      <c r="GVA12" s="145"/>
      <c r="GVB12" s="145"/>
      <c r="GVC12" s="145"/>
      <c r="GVD12" s="145"/>
      <c r="GVE12" s="145"/>
      <c r="GVF12" s="145"/>
      <c r="GVG12" s="145"/>
      <c r="GVH12" s="145"/>
      <c r="GVI12" s="145"/>
      <c r="GVJ12" s="145"/>
      <c r="GVK12" s="145"/>
      <c r="GVL12" s="145"/>
      <c r="GVM12" s="145"/>
      <c r="GVN12" s="145"/>
      <c r="GVO12" s="145"/>
      <c r="GVP12" s="145"/>
      <c r="GVQ12" s="145"/>
      <c r="GVR12" s="145"/>
      <c r="GVS12" s="145"/>
      <c r="GVT12" s="145"/>
      <c r="GVU12" s="145"/>
      <c r="GVV12" s="145"/>
      <c r="GVW12" s="145"/>
      <c r="GVX12" s="145"/>
      <c r="GVY12" s="145"/>
      <c r="GVZ12" s="145"/>
      <c r="GWA12" s="145"/>
      <c r="GWB12" s="145"/>
      <c r="GWC12" s="145"/>
      <c r="GWD12" s="145"/>
      <c r="GWE12" s="145"/>
      <c r="GWF12" s="145"/>
      <c r="GWG12" s="145"/>
      <c r="GWH12" s="145"/>
      <c r="GWI12" s="145"/>
      <c r="GWJ12" s="145"/>
      <c r="GWK12" s="145"/>
      <c r="GWL12" s="145"/>
      <c r="GWM12" s="145"/>
      <c r="GWN12" s="145"/>
      <c r="GWO12" s="145"/>
      <c r="GWP12" s="145"/>
      <c r="GWQ12" s="145"/>
      <c r="GWR12" s="145"/>
      <c r="GWS12" s="145"/>
      <c r="GWT12" s="145"/>
      <c r="GWU12" s="145"/>
      <c r="GWV12" s="145"/>
      <c r="GWW12" s="145"/>
      <c r="GWX12" s="145"/>
      <c r="GWY12" s="145"/>
      <c r="GWZ12" s="145"/>
      <c r="GXA12" s="145"/>
      <c r="GXB12" s="145"/>
      <c r="GXC12" s="145"/>
      <c r="GXD12" s="145"/>
      <c r="GXE12" s="145"/>
      <c r="GXF12" s="145"/>
      <c r="GXG12" s="145"/>
      <c r="GXH12" s="145"/>
      <c r="GXI12" s="145"/>
      <c r="GXJ12" s="145"/>
      <c r="GXK12" s="145"/>
      <c r="GXL12" s="145"/>
      <c r="GXM12" s="145"/>
      <c r="GXN12" s="145"/>
      <c r="GXO12" s="145"/>
      <c r="GXP12" s="145"/>
      <c r="GXQ12" s="145"/>
      <c r="GXR12" s="145"/>
      <c r="GXS12" s="145"/>
      <c r="GXT12" s="145"/>
      <c r="GXU12" s="145"/>
      <c r="GXV12" s="145"/>
      <c r="GXW12" s="145"/>
      <c r="GXX12" s="145"/>
      <c r="GXY12" s="145"/>
      <c r="GXZ12" s="145"/>
      <c r="GYA12" s="145"/>
      <c r="GYB12" s="145"/>
      <c r="GYC12" s="145"/>
      <c r="GYD12" s="145"/>
      <c r="GYE12" s="145"/>
      <c r="GYF12" s="145"/>
      <c r="GYG12" s="145"/>
      <c r="GYH12" s="145"/>
      <c r="GYI12" s="145"/>
      <c r="GYJ12" s="145"/>
      <c r="GYK12" s="145"/>
      <c r="GYL12" s="145"/>
      <c r="GYM12" s="145"/>
      <c r="GYN12" s="145"/>
      <c r="GYO12" s="145"/>
      <c r="GYP12" s="145"/>
      <c r="GYQ12" s="145"/>
      <c r="GYR12" s="145"/>
      <c r="GYS12" s="145"/>
      <c r="GYT12" s="145"/>
      <c r="GYU12" s="145"/>
      <c r="GYV12" s="145"/>
      <c r="GYW12" s="145"/>
      <c r="GYX12" s="145"/>
      <c r="GYY12" s="145"/>
      <c r="GYZ12" s="145"/>
      <c r="GZA12" s="145"/>
      <c r="GZB12" s="145"/>
      <c r="GZC12" s="145"/>
      <c r="GZD12" s="145"/>
      <c r="GZE12" s="145"/>
      <c r="GZF12" s="145"/>
      <c r="GZG12" s="145"/>
      <c r="GZH12" s="145"/>
      <c r="GZI12" s="145"/>
      <c r="GZJ12" s="145"/>
      <c r="GZK12" s="145"/>
      <c r="GZL12" s="145"/>
      <c r="GZM12" s="145"/>
      <c r="GZN12" s="145"/>
      <c r="GZO12" s="145"/>
      <c r="GZP12" s="145"/>
      <c r="GZQ12" s="145"/>
      <c r="GZR12" s="145"/>
      <c r="GZS12" s="145"/>
      <c r="GZT12" s="145"/>
      <c r="GZU12" s="145"/>
      <c r="GZV12" s="145"/>
      <c r="GZW12" s="145"/>
      <c r="GZX12" s="145"/>
      <c r="GZY12" s="145"/>
      <c r="GZZ12" s="145"/>
      <c r="HAA12" s="145"/>
      <c r="HAB12" s="145"/>
      <c r="HAC12" s="145"/>
      <c r="HAD12" s="145"/>
      <c r="HAE12" s="145"/>
      <c r="HAF12" s="145"/>
      <c r="HAG12" s="145"/>
      <c r="HAH12" s="145"/>
      <c r="HAI12" s="145"/>
      <c r="HAJ12" s="145"/>
      <c r="HAK12" s="145"/>
      <c r="HAL12" s="145"/>
      <c r="HAM12" s="145"/>
      <c r="HAN12" s="145"/>
      <c r="HAO12" s="145"/>
      <c r="HAP12" s="145"/>
      <c r="HAQ12" s="145"/>
      <c r="HAR12" s="145"/>
      <c r="HAS12" s="145"/>
      <c r="HAT12" s="145"/>
      <c r="HAU12" s="145"/>
      <c r="HAV12" s="145"/>
      <c r="HAW12" s="145"/>
      <c r="HAX12" s="145"/>
      <c r="HAY12" s="145"/>
      <c r="HAZ12" s="145"/>
      <c r="HBA12" s="145"/>
      <c r="HBB12" s="145"/>
      <c r="HBC12" s="145"/>
      <c r="HBD12" s="145"/>
      <c r="HBE12" s="145"/>
      <c r="HBF12" s="145"/>
      <c r="HBG12" s="145"/>
      <c r="HBH12" s="145"/>
      <c r="HBI12" s="145"/>
      <c r="HBJ12" s="145"/>
      <c r="HBK12" s="145"/>
      <c r="HBL12" s="145"/>
      <c r="HBM12" s="145"/>
      <c r="HBN12" s="145"/>
      <c r="HBO12" s="145"/>
      <c r="HBP12" s="145"/>
      <c r="HBQ12" s="145"/>
      <c r="HBR12" s="145"/>
      <c r="HBS12" s="145"/>
      <c r="HBT12" s="145"/>
      <c r="HBU12" s="145"/>
      <c r="HBV12" s="145"/>
      <c r="HBW12" s="145"/>
      <c r="HBX12" s="145"/>
      <c r="HBY12" s="145"/>
      <c r="HBZ12" s="145"/>
      <c r="HCA12" s="145"/>
      <c r="HCB12" s="145"/>
      <c r="HCC12" s="145"/>
      <c r="HCD12" s="145"/>
      <c r="HCE12" s="145"/>
      <c r="HCF12" s="145"/>
      <c r="HCG12" s="145"/>
      <c r="HCH12" s="145"/>
      <c r="HCI12" s="145"/>
      <c r="HCJ12" s="145"/>
      <c r="HCK12" s="145"/>
      <c r="HCL12" s="145"/>
      <c r="HCM12" s="145"/>
      <c r="HCN12" s="145"/>
      <c r="HCO12" s="145"/>
      <c r="HCP12" s="145"/>
      <c r="HCQ12" s="145"/>
      <c r="HCR12" s="145"/>
      <c r="HCS12" s="145"/>
      <c r="HCT12" s="145"/>
      <c r="HCU12" s="145"/>
      <c r="HCV12" s="145"/>
      <c r="HCW12" s="145"/>
      <c r="HCX12" s="145"/>
      <c r="HCY12" s="145"/>
      <c r="HCZ12" s="145"/>
      <c r="HDA12" s="145"/>
      <c r="HDB12" s="145"/>
      <c r="HDC12" s="145"/>
      <c r="HDD12" s="145"/>
      <c r="HDE12" s="145"/>
      <c r="HDF12" s="145"/>
      <c r="HDG12" s="145"/>
      <c r="HDH12" s="145"/>
      <c r="HDI12" s="145"/>
      <c r="HDJ12" s="145"/>
      <c r="HDK12" s="145"/>
      <c r="HDL12" s="145"/>
      <c r="HDM12" s="145"/>
      <c r="HDN12" s="145"/>
      <c r="HDO12" s="145"/>
      <c r="HDP12" s="145"/>
      <c r="HDQ12" s="145"/>
      <c r="HDR12" s="145"/>
      <c r="HDS12" s="145"/>
      <c r="HDT12" s="145"/>
      <c r="HDU12" s="145"/>
      <c r="HDV12" s="145"/>
      <c r="HDW12" s="145"/>
      <c r="HDX12" s="145"/>
      <c r="HDY12" s="145"/>
      <c r="HDZ12" s="145"/>
      <c r="HEA12" s="145"/>
      <c r="HEB12" s="145"/>
      <c r="HEC12" s="145"/>
      <c r="HED12" s="145"/>
      <c r="HEE12" s="145"/>
      <c r="HEF12" s="145"/>
      <c r="HEG12" s="145"/>
      <c r="HEH12" s="145"/>
      <c r="HEI12" s="145"/>
      <c r="HEJ12" s="145"/>
      <c r="HEK12" s="145"/>
      <c r="HEL12" s="145"/>
      <c r="HEM12" s="145"/>
      <c r="HEN12" s="145"/>
      <c r="HEO12" s="145"/>
      <c r="HEP12" s="145"/>
      <c r="HEQ12" s="145"/>
      <c r="HER12" s="145"/>
      <c r="HES12" s="145"/>
      <c r="HET12" s="145"/>
      <c r="HEU12" s="145"/>
      <c r="HEV12" s="145"/>
      <c r="HEW12" s="145"/>
      <c r="HEX12" s="145"/>
      <c r="HEY12" s="145"/>
      <c r="HEZ12" s="145"/>
      <c r="HFA12" s="145"/>
      <c r="HFB12" s="145"/>
      <c r="HFC12" s="145"/>
      <c r="HFD12" s="145"/>
      <c r="HFE12" s="145"/>
      <c r="HFF12" s="145"/>
      <c r="HFG12" s="145"/>
      <c r="HFH12" s="145"/>
      <c r="HFI12" s="145"/>
      <c r="HFJ12" s="145"/>
      <c r="HFK12" s="145"/>
      <c r="HFL12" s="145"/>
      <c r="HFM12" s="145"/>
      <c r="HFN12" s="145"/>
      <c r="HFO12" s="145"/>
      <c r="HFP12" s="145"/>
      <c r="HFQ12" s="145"/>
      <c r="HFR12" s="145"/>
      <c r="HFS12" s="145"/>
      <c r="HFT12" s="145"/>
      <c r="HFU12" s="145"/>
      <c r="HFV12" s="145"/>
      <c r="HFW12" s="145"/>
      <c r="HFX12" s="145"/>
      <c r="HFY12" s="145"/>
      <c r="HFZ12" s="145"/>
      <c r="HGA12" s="145"/>
      <c r="HGB12" s="145"/>
      <c r="HGC12" s="145"/>
      <c r="HGD12" s="145"/>
      <c r="HGE12" s="145"/>
      <c r="HGF12" s="145"/>
      <c r="HGG12" s="145"/>
      <c r="HGH12" s="145"/>
      <c r="HGI12" s="145"/>
      <c r="HGJ12" s="145"/>
      <c r="HGK12" s="145"/>
      <c r="HGL12" s="145"/>
      <c r="HGM12" s="145"/>
      <c r="HGN12" s="145"/>
      <c r="HGO12" s="145"/>
      <c r="HGP12" s="145"/>
      <c r="HGQ12" s="145"/>
      <c r="HGR12" s="145"/>
      <c r="HGS12" s="145"/>
      <c r="HGT12" s="145"/>
      <c r="HGU12" s="145"/>
      <c r="HGV12" s="145"/>
      <c r="HGW12" s="145"/>
      <c r="HGX12" s="145"/>
      <c r="HGY12" s="145"/>
      <c r="HGZ12" s="145"/>
      <c r="HHA12" s="145"/>
      <c r="HHB12" s="145"/>
      <c r="HHC12" s="145"/>
      <c r="HHD12" s="145"/>
      <c r="HHE12" s="145"/>
      <c r="HHF12" s="145"/>
      <c r="HHG12" s="145"/>
      <c r="HHH12" s="145"/>
      <c r="HHI12" s="145"/>
      <c r="HHJ12" s="145"/>
      <c r="HHK12" s="145"/>
      <c r="HHL12" s="145"/>
      <c r="HHM12" s="145"/>
      <c r="HHN12" s="145"/>
      <c r="HHO12" s="145"/>
      <c r="HHP12" s="145"/>
      <c r="HHQ12" s="145"/>
      <c r="HHR12" s="145"/>
      <c r="HHS12" s="145"/>
      <c r="HHT12" s="145"/>
      <c r="HHU12" s="145"/>
      <c r="HHV12" s="145"/>
      <c r="HHW12" s="145"/>
      <c r="HHX12" s="145"/>
      <c r="HHY12" s="145"/>
      <c r="HHZ12" s="145"/>
      <c r="HIA12" s="145"/>
      <c r="HIB12" s="145"/>
      <c r="HIC12" s="145"/>
      <c r="HID12" s="145"/>
      <c r="HIE12" s="145"/>
      <c r="HIF12" s="145"/>
      <c r="HIG12" s="145"/>
      <c r="HIH12" s="145"/>
      <c r="HII12" s="145"/>
      <c r="HIJ12" s="145"/>
      <c r="HIK12" s="145"/>
      <c r="HIL12" s="145"/>
      <c r="HIM12" s="145"/>
      <c r="HIN12" s="145"/>
      <c r="HIO12" s="145"/>
      <c r="HIP12" s="145"/>
      <c r="HIQ12" s="145"/>
      <c r="HIR12" s="145"/>
      <c r="HIS12" s="145"/>
      <c r="HIT12" s="145"/>
      <c r="HIU12" s="145"/>
      <c r="HIV12" s="145"/>
      <c r="HIW12" s="145"/>
      <c r="HIX12" s="145"/>
      <c r="HIY12" s="145"/>
      <c r="HIZ12" s="145"/>
      <c r="HJA12" s="145"/>
      <c r="HJB12" s="145"/>
      <c r="HJC12" s="145"/>
      <c r="HJD12" s="145"/>
      <c r="HJE12" s="145"/>
      <c r="HJF12" s="145"/>
      <c r="HJG12" s="145"/>
      <c r="HJH12" s="145"/>
      <c r="HJI12" s="145"/>
      <c r="HJJ12" s="145"/>
      <c r="HJK12" s="145"/>
      <c r="HJL12" s="145"/>
      <c r="HJM12" s="145"/>
      <c r="HJN12" s="145"/>
      <c r="HJO12" s="145"/>
      <c r="HJP12" s="145"/>
      <c r="HJQ12" s="145"/>
      <c r="HJR12" s="145"/>
      <c r="HJS12" s="145"/>
      <c r="HJT12" s="145"/>
      <c r="HJU12" s="145"/>
      <c r="HJV12" s="145"/>
      <c r="HJW12" s="145"/>
      <c r="HJX12" s="145"/>
      <c r="HJY12" s="145"/>
      <c r="HJZ12" s="145"/>
      <c r="HKA12" s="145"/>
      <c r="HKB12" s="145"/>
      <c r="HKC12" s="145"/>
      <c r="HKD12" s="145"/>
      <c r="HKE12" s="145"/>
      <c r="HKF12" s="145"/>
      <c r="HKG12" s="145"/>
      <c r="HKH12" s="145"/>
      <c r="HKI12" s="145"/>
      <c r="HKJ12" s="145"/>
      <c r="HKK12" s="145"/>
      <c r="HKL12" s="145"/>
      <c r="HKM12" s="145"/>
      <c r="HKN12" s="145"/>
      <c r="HKO12" s="145"/>
      <c r="HKP12" s="145"/>
      <c r="HKQ12" s="145"/>
      <c r="HKR12" s="145"/>
      <c r="HKS12" s="145"/>
      <c r="HKT12" s="145"/>
      <c r="HKU12" s="145"/>
      <c r="HKV12" s="145"/>
      <c r="HKW12" s="145"/>
      <c r="HKX12" s="145"/>
      <c r="HKY12" s="145"/>
      <c r="HKZ12" s="145"/>
      <c r="HLA12" s="145"/>
      <c r="HLB12" s="145"/>
      <c r="HLC12" s="145"/>
      <c r="HLD12" s="145"/>
      <c r="HLE12" s="145"/>
      <c r="HLF12" s="145"/>
      <c r="HLG12" s="145"/>
      <c r="HLH12" s="145"/>
      <c r="HLI12" s="145"/>
      <c r="HLJ12" s="145"/>
      <c r="HLK12" s="145"/>
      <c r="HLL12" s="145"/>
      <c r="HLM12" s="145"/>
      <c r="HLN12" s="145"/>
      <c r="HLO12" s="145"/>
      <c r="HLP12" s="145"/>
      <c r="HLQ12" s="145"/>
      <c r="HLR12" s="145"/>
      <c r="HLS12" s="145"/>
      <c r="HLT12" s="145"/>
      <c r="HLU12" s="145"/>
      <c r="HLV12" s="145"/>
      <c r="HLW12" s="145"/>
      <c r="HLX12" s="145"/>
      <c r="HLY12" s="145"/>
      <c r="HLZ12" s="145"/>
      <c r="HMA12" s="145"/>
      <c r="HMB12" s="145"/>
      <c r="HMC12" s="145"/>
      <c r="HMD12" s="145"/>
      <c r="HME12" s="145"/>
      <c r="HMF12" s="145"/>
      <c r="HMG12" s="145"/>
      <c r="HMH12" s="145"/>
      <c r="HMI12" s="145"/>
      <c r="HMJ12" s="145"/>
      <c r="HMK12" s="145"/>
      <c r="HML12" s="145"/>
      <c r="HMM12" s="145"/>
      <c r="HMN12" s="145"/>
      <c r="HMO12" s="145"/>
      <c r="HMP12" s="145"/>
      <c r="HMQ12" s="145"/>
      <c r="HMR12" s="145"/>
      <c r="HMS12" s="145"/>
      <c r="HMT12" s="145"/>
      <c r="HMU12" s="145"/>
      <c r="HMV12" s="145"/>
      <c r="HMW12" s="145"/>
      <c r="HMX12" s="145"/>
      <c r="HMY12" s="145"/>
      <c r="HMZ12" s="145"/>
      <c r="HNA12" s="145"/>
      <c r="HNB12" s="145"/>
      <c r="HNC12" s="145"/>
      <c r="HND12" s="145"/>
      <c r="HNE12" s="145"/>
      <c r="HNF12" s="145"/>
      <c r="HNG12" s="145"/>
      <c r="HNH12" s="145"/>
      <c r="HNI12" s="145"/>
      <c r="HNJ12" s="145"/>
      <c r="HNK12" s="145"/>
      <c r="HNL12" s="145"/>
      <c r="HNM12" s="145"/>
      <c r="HNN12" s="145"/>
      <c r="HNO12" s="145"/>
      <c r="HNP12" s="145"/>
      <c r="HNQ12" s="145"/>
      <c r="HNR12" s="145"/>
      <c r="HNS12" s="145"/>
      <c r="HNT12" s="145"/>
      <c r="HNU12" s="145"/>
      <c r="HNV12" s="145"/>
      <c r="HNW12" s="145"/>
      <c r="HNX12" s="145"/>
      <c r="HNY12" s="145"/>
      <c r="HNZ12" s="145"/>
      <c r="HOA12" s="145"/>
      <c r="HOB12" s="145"/>
      <c r="HOC12" s="145"/>
      <c r="HOD12" s="145"/>
      <c r="HOE12" s="145"/>
      <c r="HOF12" s="145"/>
      <c r="HOG12" s="145"/>
      <c r="HOH12" s="145"/>
      <c r="HOI12" s="145"/>
      <c r="HOJ12" s="145"/>
      <c r="HOK12" s="145"/>
      <c r="HOL12" s="145"/>
      <c r="HOM12" s="145"/>
      <c r="HON12" s="145"/>
      <c r="HOO12" s="145"/>
      <c r="HOP12" s="145"/>
      <c r="HOQ12" s="145"/>
      <c r="HOR12" s="145"/>
      <c r="HOS12" s="145"/>
      <c r="HOT12" s="145"/>
      <c r="HOU12" s="145"/>
      <c r="HOV12" s="145"/>
      <c r="HOW12" s="145"/>
      <c r="HOX12" s="145"/>
      <c r="HOY12" s="145"/>
      <c r="HOZ12" s="145"/>
      <c r="HPA12" s="145"/>
      <c r="HPB12" s="145"/>
      <c r="HPC12" s="145"/>
      <c r="HPD12" s="145"/>
      <c r="HPE12" s="145"/>
      <c r="HPF12" s="145"/>
      <c r="HPG12" s="145"/>
      <c r="HPH12" s="145"/>
      <c r="HPI12" s="145"/>
      <c r="HPJ12" s="145"/>
      <c r="HPK12" s="145"/>
      <c r="HPL12" s="145"/>
      <c r="HPM12" s="145"/>
      <c r="HPN12" s="145"/>
      <c r="HPO12" s="145"/>
      <c r="HPP12" s="145"/>
      <c r="HPQ12" s="145"/>
      <c r="HPR12" s="145"/>
      <c r="HPS12" s="145"/>
      <c r="HPT12" s="145"/>
      <c r="HPU12" s="145"/>
      <c r="HPV12" s="145"/>
      <c r="HPW12" s="145"/>
      <c r="HPX12" s="145"/>
      <c r="HPY12" s="145"/>
      <c r="HPZ12" s="145"/>
      <c r="HQA12" s="145"/>
      <c r="HQB12" s="145"/>
      <c r="HQC12" s="145"/>
      <c r="HQD12" s="145"/>
      <c r="HQE12" s="145"/>
      <c r="HQF12" s="145"/>
      <c r="HQG12" s="145"/>
      <c r="HQH12" s="145"/>
      <c r="HQI12" s="145"/>
      <c r="HQJ12" s="145"/>
      <c r="HQK12" s="145"/>
      <c r="HQL12" s="145"/>
      <c r="HQM12" s="145"/>
      <c r="HQN12" s="145"/>
      <c r="HQO12" s="145"/>
      <c r="HQP12" s="145"/>
      <c r="HQQ12" s="145"/>
      <c r="HQR12" s="145"/>
      <c r="HQS12" s="145"/>
      <c r="HQT12" s="145"/>
      <c r="HQU12" s="145"/>
      <c r="HQV12" s="145"/>
      <c r="HQW12" s="145"/>
      <c r="HQX12" s="145"/>
      <c r="HQY12" s="145"/>
      <c r="HQZ12" s="145"/>
      <c r="HRA12" s="145"/>
      <c r="HRB12" s="145"/>
      <c r="HRC12" s="145"/>
      <c r="HRD12" s="145"/>
      <c r="HRE12" s="145"/>
      <c r="HRF12" s="145"/>
      <c r="HRG12" s="145"/>
      <c r="HRH12" s="145"/>
      <c r="HRI12" s="145"/>
      <c r="HRJ12" s="145"/>
      <c r="HRK12" s="145"/>
      <c r="HRL12" s="145"/>
      <c r="HRM12" s="145"/>
      <c r="HRN12" s="145"/>
      <c r="HRO12" s="145"/>
      <c r="HRP12" s="145"/>
      <c r="HRQ12" s="145"/>
      <c r="HRR12" s="145"/>
      <c r="HRS12" s="145"/>
      <c r="HRT12" s="145"/>
      <c r="HRU12" s="145"/>
      <c r="HRV12" s="145"/>
      <c r="HRW12" s="145"/>
      <c r="HRX12" s="145"/>
      <c r="HRY12" s="145"/>
      <c r="HRZ12" s="145"/>
      <c r="HSA12" s="145"/>
      <c r="HSB12" s="145"/>
      <c r="HSC12" s="145"/>
      <c r="HSD12" s="145"/>
      <c r="HSE12" s="145"/>
      <c r="HSF12" s="145"/>
      <c r="HSG12" s="145"/>
      <c r="HSH12" s="145"/>
      <c r="HSI12" s="145"/>
      <c r="HSJ12" s="145"/>
      <c r="HSK12" s="145"/>
      <c r="HSL12" s="145"/>
      <c r="HSM12" s="145"/>
      <c r="HSN12" s="145"/>
      <c r="HSO12" s="145"/>
      <c r="HSP12" s="145"/>
      <c r="HSQ12" s="145"/>
      <c r="HSR12" s="145"/>
      <c r="HSS12" s="145"/>
      <c r="HST12" s="145"/>
      <c r="HSU12" s="145"/>
      <c r="HSV12" s="145"/>
      <c r="HSW12" s="145"/>
      <c r="HSX12" s="145"/>
      <c r="HSY12" s="145"/>
      <c r="HSZ12" s="145"/>
      <c r="HTA12" s="145"/>
      <c r="HTB12" s="145"/>
      <c r="HTC12" s="145"/>
      <c r="HTD12" s="145"/>
      <c r="HTE12" s="145"/>
      <c r="HTF12" s="145"/>
      <c r="HTG12" s="145"/>
      <c r="HTH12" s="145"/>
      <c r="HTI12" s="145"/>
      <c r="HTJ12" s="145"/>
      <c r="HTK12" s="145"/>
      <c r="HTL12" s="145"/>
      <c r="HTM12" s="145"/>
      <c r="HTN12" s="145"/>
      <c r="HTO12" s="145"/>
      <c r="HTP12" s="145"/>
      <c r="HTQ12" s="145"/>
      <c r="HTR12" s="145"/>
      <c r="HTS12" s="145"/>
      <c r="HTT12" s="145"/>
      <c r="HTU12" s="145"/>
      <c r="HTV12" s="145"/>
      <c r="HTW12" s="145"/>
      <c r="HTX12" s="145"/>
      <c r="HTY12" s="145"/>
      <c r="HTZ12" s="145"/>
      <c r="HUA12" s="145"/>
      <c r="HUB12" s="145"/>
      <c r="HUC12" s="145"/>
      <c r="HUD12" s="145"/>
      <c r="HUE12" s="145"/>
      <c r="HUF12" s="145"/>
      <c r="HUG12" s="145"/>
      <c r="HUH12" s="145"/>
      <c r="HUI12" s="145"/>
      <c r="HUJ12" s="145"/>
      <c r="HUK12" s="145"/>
      <c r="HUL12" s="145"/>
      <c r="HUM12" s="145"/>
      <c r="HUN12" s="145"/>
      <c r="HUO12" s="145"/>
      <c r="HUP12" s="145"/>
      <c r="HUQ12" s="145"/>
      <c r="HUR12" s="145"/>
      <c r="HUS12" s="145"/>
      <c r="HUT12" s="145"/>
      <c r="HUU12" s="145"/>
      <c r="HUV12" s="145"/>
      <c r="HUW12" s="145"/>
      <c r="HUX12" s="145"/>
      <c r="HUY12" s="145"/>
      <c r="HUZ12" s="145"/>
      <c r="HVA12" s="145"/>
      <c r="HVB12" s="145"/>
      <c r="HVC12" s="145"/>
      <c r="HVD12" s="145"/>
      <c r="HVE12" s="145"/>
      <c r="HVF12" s="145"/>
      <c r="HVG12" s="145"/>
      <c r="HVH12" s="145"/>
      <c r="HVI12" s="145"/>
      <c r="HVJ12" s="145"/>
      <c r="HVK12" s="145"/>
      <c r="HVL12" s="145"/>
      <c r="HVM12" s="145"/>
      <c r="HVN12" s="145"/>
      <c r="HVO12" s="145"/>
      <c r="HVP12" s="145"/>
      <c r="HVQ12" s="145"/>
      <c r="HVR12" s="145"/>
      <c r="HVS12" s="145"/>
      <c r="HVT12" s="145"/>
      <c r="HVU12" s="145"/>
      <c r="HVV12" s="145"/>
      <c r="HVW12" s="145"/>
      <c r="HVX12" s="145"/>
      <c r="HVY12" s="145"/>
      <c r="HVZ12" s="145"/>
      <c r="HWA12" s="145"/>
      <c r="HWB12" s="145"/>
      <c r="HWC12" s="145"/>
      <c r="HWD12" s="145"/>
      <c r="HWE12" s="145"/>
      <c r="HWF12" s="145"/>
      <c r="HWG12" s="145"/>
      <c r="HWH12" s="145"/>
      <c r="HWI12" s="145"/>
      <c r="HWJ12" s="145"/>
      <c r="HWK12" s="145"/>
      <c r="HWL12" s="145"/>
      <c r="HWM12" s="145"/>
      <c r="HWN12" s="145"/>
      <c r="HWO12" s="145"/>
      <c r="HWP12" s="145"/>
      <c r="HWQ12" s="145"/>
      <c r="HWR12" s="145"/>
      <c r="HWS12" s="145"/>
      <c r="HWT12" s="145"/>
      <c r="HWU12" s="145"/>
      <c r="HWV12" s="145"/>
      <c r="HWW12" s="145"/>
      <c r="HWX12" s="145"/>
      <c r="HWY12" s="145"/>
      <c r="HWZ12" s="145"/>
      <c r="HXA12" s="145"/>
      <c r="HXB12" s="145"/>
      <c r="HXC12" s="145"/>
      <c r="HXD12" s="145"/>
      <c r="HXE12" s="145"/>
      <c r="HXF12" s="145"/>
      <c r="HXG12" s="145"/>
      <c r="HXH12" s="145"/>
      <c r="HXI12" s="145"/>
      <c r="HXJ12" s="145"/>
      <c r="HXK12" s="145"/>
      <c r="HXL12" s="145"/>
      <c r="HXM12" s="145"/>
      <c r="HXN12" s="145"/>
      <c r="HXO12" s="145"/>
      <c r="HXP12" s="145"/>
      <c r="HXQ12" s="145"/>
      <c r="HXR12" s="145"/>
      <c r="HXS12" s="145"/>
      <c r="HXT12" s="145"/>
      <c r="HXU12" s="145"/>
      <c r="HXV12" s="145"/>
      <c r="HXW12" s="145"/>
      <c r="HXX12" s="145"/>
      <c r="HXY12" s="145"/>
      <c r="HXZ12" s="145"/>
      <c r="HYA12" s="145"/>
      <c r="HYB12" s="145"/>
      <c r="HYC12" s="145"/>
      <c r="HYD12" s="145"/>
      <c r="HYE12" s="145"/>
      <c r="HYF12" s="145"/>
      <c r="HYG12" s="145"/>
      <c r="HYH12" s="145"/>
      <c r="HYI12" s="145"/>
      <c r="HYJ12" s="145"/>
      <c r="HYK12" s="145"/>
      <c r="HYL12" s="145"/>
      <c r="HYM12" s="145"/>
      <c r="HYN12" s="145"/>
      <c r="HYO12" s="145"/>
      <c r="HYP12" s="145"/>
      <c r="HYQ12" s="145"/>
      <c r="HYR12" s="145"/>
      <c r="HYS12" s="145"/>
      <c r="HYT12" s="145"/>
      <c r="HYU12" s="145"/>
      <c r="HYV12" s="145"/>
      <c r="HYW12" s="145"/>
      <c r="HYX12" s="145"/>
      <c r="HYY12" s="145"/>
      <c r="HYZ12" s="145"/>
      <c r="HZA12" s="145"/>
      <c r="HZB12" s="145"/>
      <c r="HZC12" s="145"/>
      <c r="HZD12" s="145"/>
      <c r="HZE12" s="145"/>
      <c r="HZF12" s="145"/>
      <c r="HZG12" s="145"/>
      <c r="HZH12" s="145"/>
      <c r="HZI12" s="145"/>
      <c r="HZJ12" s="145"/>
      <c r="HZK12" s="145"/>
      <c r="HZL12" s="145"/>
      <c r="HZM12" s="145"/>
      <c r="HZN12" s="145"/>
      <c r="HZO12" s="145"/>
      <c r="HZP12" s="145"/>
      <c r="HZQ12" s="145"/>
      <c r="HZR12" s="145"/>
      <c r="HZS12" s="145"/>
      <c r="HZT12" s="145"/>
      <c r="HZU12" s="145"/>
      <c r="HZV12" s="145"/>
      <c r="HZW12" s="145"/>
      <c r="HZX12" s="145"/>
      <c r="HZY12" s="145"/>
      <c r="HZZ12" s="145"/>
      <c r="IAA12" s="145"/>
      <c r="IAB12" s="145"/>
      <c r="IAC12" s="145"/>
      <c r="IAD12" s="145"/>
      <c r="IAE12" s="145"/>
      <c r="IAF12" s="145"/>
      <c r="IAG12" s="145"/>
      <c r="IAH12" s="145"/>
      <c r="IAI12" s="145"/>
      <c r="IAJ12" s="145"/>
      <c r="IAK12" s="145"/>
      <c r="IAL12" s="145"/>
      <c r="IAM12" s="145"/>
      <c r="IAN12" s="145"/>
      <c r="IAO12" s="145"/>
      <c r="IAP12" s="145"/>
      <c r="IAQ12" s="145"/>
      <c r="IAR12" s="145"/>
      <c r="IAS12" s="145"/>
      <c r="IAT12" s="145"/>
      <c r="IAU12" s="145"/>
      <c r="IAV12" s="145"/>
      <c r="IAW12" s="145"/>
      <c r="IAX12" s="145"/>
      <c r="IAY12" s="145"/>
      <c r="IAZ12" s="145"/>
      <c r="IBA12" s="145"/>
      <c r="IBB12" s="145"/>
      <c r="IBC12" s="145"/>
      <c r="IBD12" s="145"/>
      <c r="IBE12" s="145"/>
      <c r="IBF12" s="145"/>
      <c r="IBG12" s="145"/>
      <c r="IBH12" s="145"/>
      <c r="IBI12" s="145"/>
      <c r="IBJ12" s="145"/>
      <c r="IBK12" s="145"/>
      <c r="IBL12" s="145"/>
      <c r="IBM12" s="145"/>
      <c r="IBN12" s="145"/>
      <c r="IBO12" s="145"/>
      <c r="IBP12" s="145"/>
      <c r="IBQ12" s="145"/>
      <c r="IBR12" s="145"/>
      <c r="IBS12" s="145"/>
      <c r="IBT12" s="145"/>
      <c r="IBU12" s="145"/>
      <c r="IBV12" s="145"/>
      <c r="IBW12" s="145"/>
      <c r="IBX12" s="145"/>
      <c r="IBY12" s="145"/>
      <c r="IBZ12" s="145"/>
      <c r="ICA12" s="145"/>
      <c r="ICB12" s="145"/>
      <c r="ICC12" s="145"/>
      <c r="ICD12" s="145"/>
      <c r="ICE12" s="145"/>
      <c r="ICF12" s="145"/>
      <c r="ICG12" s="145"/>
      <c r="ICH12" s="145"/>
      <c r="ICI12" s="145"/>
      <c r="ICJ12" s="145"/>
      <c r="ICK12" s="145"/>
      <c r="ICL12" s="145"/>
      <c r="ICM12" s="145"/>
      <c r="ICN12" s="145"/>
      <c r="ICO12" s="145"/>
      <c r="ICP12" s="145"/>
      <c r="ICQ12" s="145"/>
      <c r="ICR12" s="145"/>
      <c r="ICS12" s="145"/>
      <c r="ICT12" s="145"/>
      <c r="ICU12" s="145"/>
      <c r="ICV12" s="145"/>
      <c r="ICW12" s="145"/>
      <c r="ICX12" s="145"/>
      <c r="ICY12" s="145"/>
      <c r="ICZ12" s="145"/>
      <c r="IDA12" s="145"/>
      <c r="IDB12" s="145"/>
      <c r="IDC12" s="145"/>
      <c r="IDD12" s="145"/>
      <c r="IDE12" s="145"/>
      <c r="IDF12" s="145"/>
      <c r="IDG12" s="145"/>
      <c r="IDH12" s="145"/>
      <c r="IDI12" s="145"/>
      <c r="IDJ12" s="145"/>
      <c r="IDK12" s="145"/>
      <c r="IDL12" s="145"/>
      <c r="IDM12" s="145"/>
      <c r="IDN12" s="145"/>
      <c r="IDO12" s="145"/>
      <c r="IDP12" s="145"/>
      <c r="IDQ12" s="145"/>
      <c r="IDR12" s="145"/>
      <c r="IDS12" s="145"/>
      <c r="IDT12" s="145"/>
      <c r="IDU12" s="145"/>
      <c r="IDV12" s="145"/>
      <c r="IDW12" s="145"/>
      <c r="IDX12" s="145"/>
      <c r="IDY12" s="145"/>
      <c r="IDZ12" s="145"/>
      <c r="IEA12" s="145"/>
      <c r="IEB12" s="145"/>
      <c r="IEC12" s="145"/>
      <c r="IED12" s="145"/>
      <c r="IEE12" s="145"/>
      <c r="IEF12" s="145"/>
      <c r="IEG12" s="145"/>
      <c r="IEH12" s="145"/>
      <c r="IEI12" s="145"/>
      <c r="IEJ12" s="145"/>
      <c r="IEK12" s="145"/>
      <c r="IEL12" s="145"/>
      <c r="IEM12" s="145"/>
      <c r="IEN12" s="145"/>
      <c r="IEO12" s="145"/>
      <c r="IEP12" s="145"/>
      <c r="IEQ12" s="145"/>
      <c r="IER12" s="145"/>
      <c r="IES12" s="145"/>
      <c r="IET12" s="145"/>
      <c r="IEU12" s="145"/>
      <c r="IEV12" s="145"/>
      <c r="IEW12" s="145"/>
      <c r="IEX12" s="145"/>
      <c r="IEY12" s="145"/>
      <c r="IEZ12" s="145"/>
      <c r="IFA12" s="145"/>
      <c r="IFB12" s="145"/>
      <c r="IFC12" s="145"/>
      <c r="IFD12" s="145"/>
      <c r="IFE12" s="145"/>
      <c r="IFF12" s="145"/>
      <c r="IFG12" s="145"/>
      <c r="IFH12" s="145"/>
      <c r="IFI12" s="145"/>
      <c r="IFJ12" s="145"/>
      <c r="IFK12" s="145"/>
      <c r="IFL12" s="145"/>
      <c r="IFM12" s="145"/>
      <c r="IFN12" s="145"/>
      <c r="IFO12" s="145"/>
      <c r="IFP12" s="145"/>
      <c r="IFQ12" s="145"/>
      <c r="IFR12" s="145"/>
      <c r="IFS12" s="145"/>
      <c r="IFT12" s="145"/>
      <c r="IFU12" s="145"/>
      <c r="IFV12" s="145"/>
      <c r="IFW12" s="145"/>
      <c r="IFX12" s="145"/>
      <c r="IFY12" s="145"/>
      <c r="IFZ12" s="145"/>
      <c r="IGA12" s="145"/>
      <c r="IGB12" s="145"/>
      <c r="IGC12" s="145"/>
      <c r="IGD12" s="145"/>
      <c r="IGE12" s="145"/>
      <c r="IGF12" s="145"/>
      <c r="IGG12" s="145"/>
      <c r="IGH12" s="145"/>
      <c r="IGI12" s="145"/>
      <c r="IGJ12" s="145"/>
      <c r="IGK12" s="145"/>
      <c r="IGL12" s="145"/>
      <c r="IGM12" s="145"/>
      <c r="IGN12" s="145"/>
      <c r="IGO12" s="145"/>
      <c r="IGP12" s="145"/>
      <c r="IGQ12" s="145"/>
      <c r="IGR12" s="145"/>
      <c r="IGS12" s="145"/>
      <c r="IGT12" s="145"/>
      <c r="IGU12" s="145"/>
      <c r="IGV12" s="145"/>
      <c r="IGW12" s="145"/>
      <c r="IGX12" s="145"/>
      <c r="IGY12" s="145"/>
      <c r="IGZ12" s="145"/>
      <c r="IHA12" s="145"/>
      <c r="IHB12" s="145"/>
      <c r="IHC12" s="145"/>
      <c r="IHD12" s="145"/>
      <c r="IHE12" s="145"/>
      <c r="IHF12" s="145"/>
      <c r="IHG12" s="145"/>
      <c r="IHH12" s="145"/>
      <c r="IHI12" s="145"/>
      <c r="IHJ12" s="145"/>
      <c r="IHK12" s="145"/>
      <c r="IHL12" s="145"/>
      <c r="IHM12" s="145"/>
      <c r="IHN12" s="145"/>
      <c r="IHO12" s="145"/>
      <c r="IHP12" s="145"/>
      <c r="IHQ12" s="145"/>
      <c r="IHR12" s="145"/>
      <c r="IHS12" s="145"/>
      <c r="IHT12" s="145"/>
      <c r="IHU12" s="145"/>
      <c r="IHV12" s="145"/>
      <c r="IHW12" s="145"/>
      <c r="IHX12" s="145"/>
      <c r="IHY12" s="145"/>
      <c r="IHZ12" s="145"/>
      <c r="IIA12" s="145"/>
      <c r="IIB12" s="145"/>
      <c r="IIC12" s="145"/>
      <c r="IID12" s="145"/>
      <c r="IIE12" s="145"/>
      <c r="IIF12" s="145"/>
      <c r="IIG12" s="145"/>
      <c r="IIH12" s="145"/>
      <c r="III12" s="145"/>
      <c r="IIJ12" s="145"/>
      <c r="IIK12" s="145"/>
      <c r="IIL12" s="145"/>
      <c r="IIM12" s="145"/>
      <c r="IIN12" s="145"/>
      <c r="IIO12" s="145"/>
      <c r="IIP12" s="145"/>
      <c r="IIQ12" s="145"/>
      <c r="IIR12" s="145"/>
      <c r="IIS12" s="145"/>
      <c r="IIT12" s="145"/>
      <c r="IIU12" s="145"/>
      <c r="IIV12" s="145"/>
      <c r="IIW12" s="145"/>
      <c r="IIX12" s="145"/>
      <c r="IIY12" s="145"/>
      <c r="IIZ12" s="145"/>
      <c r="IJA12" s="145"/>
      <c r="IJB12" s="145"/>
      <c r="IJC12" s="145"/>
      <c r="IJD12" s="145"/>
      <c r="IJE12" s="145"/>
      <c r="IJF12" s="145"/>
      <c r="IJG12" s="145"/>
      <c r="IJH12" s="145"/>
      <c r="IJI12" s="145"/>
      <c r="IJJ12" s="145"/>
      <c r="IJK12" s="145"/>
      <c r="IJL12" s="145"/>
      <c r="IJM12" s="145"/>
      <c r="IJN12" s="145"/>
      <c r="IJO12" s="145"/>
      <c r="IJP12" s="145"/>
      <c r="IJQ12" s="145"/>
      <c r="IJR12" s="145"/>
      <c r="IJS12" s="145"/>
      <c r="IJT12" s="145"/>
      <c r="IJU12" s="145"/>
      <c r="IJV12" s="145"/>
      <c r="IJW12" s="145"/>
      <c r="IJX12" s="145"/>
      <c r="IJY12" s="145"/>
      <c r="IJZ12" s="145"/>
      <c r="IKA12" s="145"/>
      <c r="IKB12" s="145"/>
      <c r="IKC12" s="145"/>
      <c r="IKD12" s="145"/>
      <c r="IKE12" s="145"/>
      <c r="IKF12" s="145"/>
      <c r="IKG12" s="145"/>
      <c r="IKH12" s="145"/>
      <c r="IKI12" s="145"/>
      <c r="IKJ12" s="145"/>
      <c r="IKK12" s="145"/>
      <c r="IKL12" s="145"/>
      <c r="IKM12" s="145"/>
      <c r="IKN12" s="145"/>
      <c r="IKO12" s="145"/>
      <c r="IKP12" s="145"/>
      <c r="IKQ12" s="145"/>
      <c r="IKR12" s="145"/>
      <c r="IKS12" s="145"/>
      <c r="IKT12" s="145"/>
      <c r="IKU12" s="145"/>
      <c r="IKV12" s="145"/>
      <c r="IKW12" s="145"/>
      <c r="IKX12" s="145"/>
      <c r="IKY12" s="145"/>
      <c r="IKZ12" s="145"/>
      <c r="ILA12" s="145"/>
      <c r="ILB12" s="145"/>
      <c r="ILC12" s="145"/>
      <c r="ILD12" s="145"/>
      <c r="ILE12" s="145"/>
      <c r="ILF12" s="145"/>
      <c r="ILG12" s="145"/>
      <c r="ILH12" s="145"/>
      <c r="ILI12" s="145"/>
      <c r="ILJ12" s="145"/>
      <c r="ILK12" s="145"/>
      <c r="ILL12" s="145"/>
      <c r="ILM12" s="145"/>
      <c r="ILN12" s="145"/>
      <c r="ILO12" s="145"/>
      <c r="ILP12" s="145"/>
      <c r="ILQ12" s="145"/>
      <c r="ILR12" s="145"/>
      <c r="ILS12" s="145"/>
      <c r="ILT12" s="145"/>
      <c r="ILU12" s="145"/>
      <c r="ILV12" s="145"/>
      <c r="ILW12" s="145"/>
      <c r="ILX12" s="145"/>
      <c r="ILY12" s="145"/>
      <c r="ILZ12" s="145"/>
      <c r="IMA12" s="145"/>
      <c r="IMB12" s="145"/>
      <c r="IMC12" s="145"/>
      <c r="IMD12" s="145"/>
      <c r="IME12" s="145"/>
      <c r="IMF12" s="145"/>
      <c r="IMG12" s="145"/>
      <c r="IMH12" s="145"/>
      <c r="IMI12" s="145"/>
      <c r="IMJ12" s="145"/>
      <c r="IMK12" s="145"/>
      <c r="IML12" s="145"/>
      <c r="IMM12" s="145"/>
      <c r="IMN12" s="145"/>
      <c r="IMO12" s="145"/>
      <c r="IMP12" s="145"/>
      <c r="IMQ12" s="145"/>
      <c r="IMR12" s="145"/>
      <c r="IMS12" s="145"/>
      <c r="IMT12" s="145"/>
      <c r="IMU12" s="145"/>
      <c r="IMV12" s="145"/>
      <c r="IMW12" s="145"/>
      <c r="IMX12" s="145"/>
      <c r="IMY12" s="145"/>
      <c r="IMZ12" s="145"/>
      <c r="INA12" s="145"/>
      <c r="INB12" s="145"/>
      <c r="INC12" s="145"/>
      <c r="IND12" s="145"/>
      <c r="INE12" s="145"/>
      <c r="INF12" s="145"/>
      <c r="ING12" s="145"/>
      <c r="INH12" s="145"/>
      <c r="INI12" s="145"/>
      <c r="INJ12" s="145"/>
      <c r="INK12" s="145"/>
      <c r="INL12" s="145"/>
      <c r="INM12" s="145"/>
      <c r="INN12" s="145"/>
      <c r="INO12" s="145"/>
      <c r="INP12" s="145"/>
      <c r="INQ12" s="145"/>
      <c r="INR12" s="145"/>
      <c r="INS12" s="145"/>
      <c r="INT12" s="145"/>
      <c r="INU12" s="145"/>
      <c r="INV12" s="145"/>
      <c r="INW12" s="145"/>
      <c r="INX12" s="145"/>
      <c r="INY12" s="145"/>
      <c r="INZ12" s="145"/>
      <c r="IOA12" s="145"/>
      <c r="IOB12" s="145"/>
      <c r="IOC12" s="145"/>
      <c r="IOD12" s="145"/>
      <c r="IOE12" s="145"/>
      <c r="IOF12" s="145"/>
      <c r="IOG12" s="145"/>
      <c r="IOH12" s="145"/>
      <c r="IOI12" s="145"/>
      <c r="IOJ12" s="145"/>
      <c r="IOK12" s="145"/>
      <c r="IOL12" s="145"/>
      <c r="IOM12" s="145"/>
      <c r="ION12" s="145"/>
      <c r="IOO12" s="145"/>
      <c r="IOP12" s="145"/>
      <c r="IOQ12" s="145"/>
      <c r="IOR12" s="145"/>
      <c r="IOS12" s="145"/>
      <c r="IOT12" s="145"/>
      <c r="IOU12" s="145"/>
      <c r="IOV12" s="145"/>
      <c r="IOW12" s="145"/>
      <c r="IOX12" s="145"/>
      <c r="IOY12" s="145"/>
      <c r="IOZ12" s="145"/>
      <c r="IPA12" s="145"/>
      <c r="IPB12" s="145"/>
      <c r="IPC12" s="145"/>
      <c r="IPD12" s="145"/>
      <c r="IPE12" s="145"/>
      <c r="IPF12" s="145"/>
      <c r="IPG12" s="145"/>
      <c r="IPH12" s="145"/>
      <c r="IPI12" s="145"/>
      <c r="IPJ12" s="145"/>
      <c r="IPK12" s="145"/>
      <c r="IPL12" s="145"/>
      <c r="IPM12" s="145"/>
      <c r="IPN12" s="145"/>
      <c r="IPO12" s="145"/>
      <c r="IPP12" s="145"/>
      <c r="IPQ12" s="145"/>
      <c r="IPR12" s="145"/>
      <c r="IPS12" s="145"/>
      <c r="IPT12" s="145"/>
      <c r="IPU12" s="145"/>
      <c r="IPV12" s="145"/>
      <c r="IPW12" s="145"/>
      <c r="IPX12" s="145"/>
      <c r="IPY12" s="145"/>
      <c r="IPZ12" s="145"/>
      <c r="IQA12" s="145"/>
      <c r="IQB12" s="145"/>
      <c r="IQC12" s="145"/>
      <c r="IQD12" s="145"/>
      <c r="IQE12" s="145"/>
      <c r="IQF12" s="145"/>
      <c r="IQG12" s="145"/>
      <c r="IQH12" s="145"/>
      <c r="IQI12" s="145"/>
      <c r="IQJ12" s="145"/>
      <c r="IQK12" s="145"/>
      <c r="IQL12" s="145"/>
      <c r="IQM12" s="145"/>
      <c r="IQN12" s="145"/>
      <c r="IQO12" s="145"/>
      <c r="IQP12" s="145"/>
      <c r="IQQ12" s="145"/>
      <c r="IQR12" s="145"/>
      <c r="IQS12" s="145"/>
      <c r="IQT12" s="145"/>
      <c r="IQU12" s="145"/>
      <c r="IQV12" s="145"/>
      <c r="IQW12" s="145"/>
      <c r="IQX12" s="145"/>
      <c r="IQY12" s="145"/>
      <c r="IQZ12" s="145"/>
      <c r="IRA12" s="145"/>
      <c r="IRB12" s="145"/>
      <c r="IRC12" s="145"/>
      <c r="IRD12" s="145"/>
      <c r="IRE12" s="145"/>
      <c r="IRF12" s="145"/>
      <c r="IRG12" s="145"/>
      <c r="IRH12" s="145"/>
      <c r="IRI12" s="145"/>
      <c r="IRJ12" s="145"/>
      <c r="IRK12" s="145"/>
      <c r="IRL12" s="145"/>
      <c r="IRM12" s="145"/>
      <c r="IRN12" s="145"/>
      <c r="IRO12" s="145"/>
      <c r="IRP12" s="145"/>
      <c r="IRQ12" s="145"/>
      <c r="IRR12" s="145"/>
      <c r="IRS12" s="145"/>
      <c r="IRT12" s="145"/>
      <c r="IRU12" s="145"/>
      <c r="IRV12" s="145"/>
      <c r="IRW12" s="145"/>
      <c r="IRX12" s="145"/>
      <c r="IRY12" s="145"/>
      <c r="IRZ12" s="145"/>
      <c r="ISA12" s="145"/>
      <c r="ISB12" s="145"/>
      <c r="ISC12" s="145"/>
      <c r="ISD12" s="145"/>
      <c r="ISE12" s="145"/>
      <c r="ISF12" s="145"/>
      <c r="ISG12" s="145"/>
      <c r="ISH12" s="145"/>
      <c r="ISI12" s="145"/>
      <c r="ISJ12" s="145"/>
      <c r="ISK12" s="145"/>
      <c r="ISL12" s="145"/>
      <c r="ISM12" s="145"/>
      <c r="ISN12" s="145"/>
      <c r="ISO12" s="145"/>
      <c r="ISP12" s="145"/>
      <c r="ISQ12" s="145"/>
      <c r="ISR12" s="145"/>
      <c r="ISS12" s="145"/>
      <c r="IST12" s="145"/>
      <c r="ISU12" s="145"/>
      <c r="ISV12" s="145"/>
      <c r="ISW12" s="145"/>
      <c r="ISX12" s="145"/>
      <c r="ISY12" s="145"/>
      <c r="ISZ12" s="145"/>
      <c r="ITA12" s="145"/>
      <c r="ITB12" s="145"/>
      <c r="ITC12" s="145"/>
      <c r="ITD12" s="145"/>
      <c r="ITE12" s="145"/>
      <c r="ITF12" s="145"/>
      <c r="ITG12" s="145"/>
      <c r="ITH12" s="145"/>
      <c r="ITI12" s="145"/>
      <c r="ITJ12" s="145"/>
      <c r="ITK12" s="145"/>
      <c r="ITL12" s="145"/>
      <c r="ITM12" s="145"/>
      <c r="ITN12" s="145"/>
      <c r="ITO12" s="145"/>
      <c r="ITP12" s="145"/>
      <c r="ITQ12" s="145"/>
      <c r="ITR12" s="145"/>
      <c r="ITS12" s="145"/>
      <c r="ITT12" s="145"/>
      <c r="ITU12" s="145"/>
      <c r="ITV12" s="145"/>
      <c r="ITW12" s="145"/>
      <c r="ITX12" s="145"/>
      <c r="ITY12" s="145"/>
      <c r="ITZ12" s="145"/>
      <c r="IUA12" s="145"/>
      <c r="IUB12" s="145"/>
      <c r="IUC12" s="145"/>
      <c r="IUD12" s="145"/>
      <c r="IUE12" s="145"/>
      <c r="IUF12" s="145"/>
      <c r="IUG12" s="145"/>
      <c r="IUH12" s="145"/>
      <c r="IUI12" s="145"/>
      <c r="IUJ12" s="145"/>
      <c r="IUK12" s="145"/>
      <c r="IUL12" s="145"/>
      <c r="IUM12" s="145"/>
      <c r="IUN12" s="145"/>
      <c r="IUO12" s="145"/>
      <c r="IUP12" s="145"/>
      <c r="IUQ12" s="145"/>
      <c r="IUR12" s="145"/>
      <c r="IUS12" s="145"/>
      <c r="IUT12" s="145"/>
      <c r="IUU12" s="145"/>
      <c r="IUV12" s="145"/>
      <c r="IUW12" s="145"/>
      <c r="IUX12" s="145"/>
      <c r="IUY12" s="145"/>
      <c r="IUZ12" s="145"/>
      <c r="IVA12" s="145"/>
      <c r="IVB12" s="145"/>
      <c r="IVC12" s="145"/>
      <c r="IVD12" s="145"/>
      <c r="IVE12" s="145"/>
      <c r="IVF12" s="145"/>
      <c r="IVG12" s="145"/>
      <c r="IVH12" s="145"/>
      <c r="IVI12" s="145"/>
      <c r="IVJ12" s="145"/>
      <c r="IVK12" s="145"/>
      <c r="IVL12" s="145"/>
      <c r="IVM12" s="145"/>
      <c r="IVN12" s="145"/>
      <c r="IVO12" s="145"/>
      <c r="IVP12" s="145"/>
      <c r="IVQ12" s="145"/>
      <c r="IVR12" s="145"/>
      <c r="IVS12" s="145"/>
      <c r="IVT12" s="145"/>
      <c r="IVU12" s="145"/>
      <c r="IVV12" s="145"/>
      <c r="IVW12" s="145"/>
      <c r="IVX12" s="145"/>
      <c r="IVY12" s="145"/>
      <c r="IVZ12" s="145"/>
      <c r="IWA12" s="145"/>
      <c r="IWB12" s="145"/>
      <c r="IWC12" s="145"/>
      <c r="IWD12" s="145"/>
      <c r="IWE12" s="145"/>
      <c r="IWF12" s="145"/>
      <c r="IWG12" s="145"/>
      <c r="IWH12" s="145"/>
      <c r="IWI12" s="145"/>
      <c r="IWJ12" s="145"/>
      <c r="IWK12" s="145"/>
      <c r="IWL12" s="145"/>
      <c r="IWM12" s="145"/>
      <c r="IWN12" s="145"/>
      <c r="IWO12" s="145"/>
      <c r="IWP12" s="145"/>
      <c r="IWQ12" s="145"/>
      <c r="IWR12" s="145"/>
      <c r="IWS12" s="145"/>
      <c r="IWT12" s="145"/>
      <c r="IWU12" s="145"/>
      <c r="IWV12" s="145"/>
      <c r="IWW12" s="145"/>
      <c r="IWX12" s="145"/>
      <c r="IWY12" s="145"/>
      <c r="IWZ12" s="145"/>
      <c r="IXA12" s="145"/>
      <c r="IXB12" s="145"/>
      <c r="IXC12" s="145"/>
      <c r="IXD12" s="145"/>
      <c r="IXE12" s="145"/>
      <c r="IXF12" s="145"/>
      <c r="IXG12" s="145"/>
      <c r="IXH12" s="145"/>
      <c r="IXI12" s="145"/>
      <c r="IXJ12" s="145"/>
      <c r="IXK12" s="145"/>
      <c r="IXL12" s="145"/>
      <c r="IXM12" s="145"/>
      <c r="IXN12" s="145"/>
      <c r="IXO12" s="145"/>
      <c r="IXP12" s="145"/>
      <c r="IXQ12" s="145"/>
      <c r="IXR12" s="145"/>
      <c r="IXS12" s="145"/>
      <c r="IXT12" s="145"/>
      <c r="IXU12" s="145"/>
      <c r="IXV12" s="145"/>
      <c r="IXW12" s="145"/>
      <c r="IXX12" s="145"/>
      <c r="IXY12" s="145"/>
      <c r="IXZ12" s="145"/>
      <c r="IYA12" s="145"/>
      <c r="IYB12" s="145"/>
      <c r="IYC12" s="145"/>
      <c r="IYD12" s="145"/>
      <c r="IYE12" s="145"/>
      <c r="IYF12" s="145"/>
      <c r="IYG12" s="145"/>
      <c r="IYH12" s="145"/>
      <c r="IYI12" s="145"/>
      <c r="IYJ12" s="145"/>
      <c r="IYK12" s="145"/>
      <c r="IYL12" s="145"/>
      <c r="IYM12" s="145"/>
      <c r="IYN12" s="145"/>
      <c r="IYO12" s="145"/>
      <c r="IYP12" s="145"/>
      <c r="IYQ12" s="145"/>
      <c r="IYR12" s="145"/>
      <c r="IYS12" s="145"/>
      <c r="IYT12" s="145"/>
      <c r="IYU12" s="145"/>
      <c r="IYV12" s="145"/>
      <c r="IYW12" s="145"/>
      <c r="IYX12" s="145"/>
      <c r="IYY12" s="145"/>
      <c r="IYZ12" s="145"/>
      <c r="IZA12" s="145"/>
      <c r="IZB12" s="145"/>
      <c r="IZC12" s="145"/>
      <c r="IZD12" s="145"/>
      <c r="IZE12" s="145"/>
      <c r="IZF12" s="145"/>
      <c r="IZG12" s="145"/>
      <c r="IZH12" s="145"/>
      <c r="IZI12" s="145"/>
      <c r="IZJ12" s="145"/>
      <c r="IZK12" s="145"/>
      <c r="IZL12" s="145"/>
      <c r="IZM12" s="145"/>
      <c r="IZN12" s="145"/>
      <c r="IZO12" s="145"/>
      <c r="IZP12" s="145"/>
      <c r="IZQ12" s="145"/>
      <c r="IZR12" s="145"/>
      <c r="IZS12" s="145"/>
      <c r="IZT12" s="145"/>
      <c r="IZU12" s="145"/>
      <c r="IZV12" s="145"/>
      <c r="IZW12" s="145"/>
      <c r="IZX12" s="145"/>
      <c r="IZY12" s="145"/>
      <c r="IZZ12" s="145"/>
      <c r="JAA12" s="145"/>
      <c r="JAB12" s="145"/>
      <c r="JAC12" s="145"/>
      <c r="JAD12" s="145"/>
      <c r="JAE12" s="145"/>
      <c r="JAF12" s="145"/>
      <c r="JAG12" s="145"/>
      <c r="JAH12" s="145"/>
      <c r="JAI12" s="145"/>
      <c r="JAJ12" s="145"/>
      <c r="JAK12" s="145"/>
      <c r="JAL12" s="145"/>
      <c r="JAM12" s="145"/>
      <c r="JAN12" s="145"/>
      <c r="JAO12" s="145"/>
      <c r="JAP12" s="145"/>
      <c r="JAQ12" s="145"/>
      <c r="JAR12" s="145"/>
      <c r="JAS12" s="145"/>
      <c r="JAT12" s="145"/>
      <c r="JAU12" s="145"/>
      <c r="JAV12" s="145"/>
      <c r="JAW12" s="145"/>
      <c r="JAX12" s="145"/>
      <c r="JAY12" s="145"/>
      <c r="JAZ12" s="145"/>
      <c r="JBA12" s="145"/>
      <c r="JBB12" s="145"/>
      <c r="JBC12" s="145"/>
      <c r="JBD12" s="145"/>
      <c r="JBE12" s="145"/>
      <c r="JBF12" s="145"/>
      <c r="JBG12" s="145"/>
      <c r="JBH12" s="145"/>
      <c r="JBI12" s="145"/>
      <c r="JBJ12" s="145"/>
      <c r="JBK12" s="145"/>
      <c r="JBL12" s="145"/>
      <c r="JBM12" s="145"/>
      <c r="JBN12" s="145"/>
      <c r="JBO12" s="145"/>
      <c r="JBP12" s="145"/>
      <c r="JBQ12" s="145"/>
      <c r="JBR12" s="145"/>
      <c r="JBS12" s="145"/>
      <c r="JBT12" s="145"/>
      <c r="JBU12" s="145"/>
      <c r="JBV12" s="145"/>
      <c r="JBW12" s="145"/>
      <c r="JBX12" s="145"/>
      <c r="JBY12" s="145"/>
      <c r="JBZ12" s="145"/>
      <c r="JCA12" s="145"/>
      <c r="JCB12" s="145"/>
      <c r="JCC12" s="145"/>
      <c r="JCD12" s="145"/>
      <c r="JCE12" s="145"/>
      <c r="JCF12" s="145"/>
      <c r="JCG12" s="145"/>
      <c r="JCH12" s="145"/>
      <c r="JCI12" s="145"/>
      <c r="JCJ12" s="145"/>
      <c r="JCK12" s="145"/>
      <c r="JCL12" s="145"/>
      <c r="JCM12" s="145"/>
      <c r="JCN12" s="145"/>
      <c r="JCO12" s="145"/>
      <c r="JCP12" s="145"/>
      <c r="JCQ12" s="145"/>
      <c r="JCR12" s="145"/>
      <c r="JCS12" s="145"/>
      <c r="JCT12" s="145"/>
      <c r="JCU12" s="145"/>
      <c r="JCV12" s="145"/>
      <c r="JCW12" s="145"/>
      <c r="JCX12" s="145"/>
      <c r="JCY12" s="145"/>
      <c r="JCZ12" s="145"/>
      <c r="JDA12" s="145"/>
      <c r="JDB12" s="145"/>
      <c r="JDC12" s="145"/>
      <c r="JDD12" s="145"/>
      <c r="JDE12" s="145"/>
      <c r="JDF12" s="145"/>
      <c r="JDG12" s="145"/>
      <c r="JDH12" s="145"/>
      <c r="JDI12" s="145"/>
      <c r="JDJ12" s="145"/>
      <c r="JDK12" s="145"/>
      <c r="JDL12" s="145"/>
      <c r="JDM12" s="145"/>
      <c r="JDN12" s="145"/>
      <c r="JDO12" s="145"/>
      <c r="JDP12" s="145"/>
      <c r="JDQ12" s="145"/>
      <c r="JDR12" s="145"/>
      <c r="JDS12" s="145"/>
      <c r="JDT12" s="145"/>
      <c r="JDU12" s="145"/>
      <c r="JDV12" s="145"/>
      <c r="JDW12" s="145"/>
      <c r="JDX12" s="145"/>
      <c r="JDY12" s="145"/>
      <c r="JDZ12" s="145"/>
      <c r="JEA12" s="145"/>
      <c r="JEB12" s="145"/>
      <c r="JEC12" s="145"/>
      <c r="JED12" s="145"/>
      <c r="JEE12" s="145"/>
      <c r="JEF12" s="145"/>
      <c r="JEG12" s="145"/>
      <c r="JEH12" s="145"/>
      <c r="JEI12" s="145"/>
      <c r="JEJ12" s="145"/>
      <c r="JEK12" s="145"/>
      <c r="JEL12" s="145"/>
      <c r="JEM12" s="145"/>
      <c r="JEN12" s="145"/>
      <c r="JEO12" s="145"/>
      <c r="JEP12" s="145"/>
      <c r="JEQ12" s="145"/>
      <c r="JER12" s="145"/>
      <c r="JES12" s="145"/>
      <c r="JET12" s="145"/>
      <c r="JEU12" s="145"/>
      <c r="JEV12" s="145"/>
      <c r="JEW12" s="145"/>
      <c r="JEX12" s="145"/>
      <c r="JEY12" s="145"/>
      <c r="JEZ12" s="145"/>
      <c r="JFA12" s="145"/>
      <c r="JFB12" s="145"/>
      <c r="JFC12" s="145"/>
      <c r="JFD12" s="145"/>
      <c r="JFE12" s="145"/>
      <c r="JFF12" s="145"/>
      <c r="JFG12" s="145"/>
      <c r="JFH12" s="145"/>
      <c r="JFI12" s="145"/>
      <c r="JFJ12" s="145"/>
      <c r="JFK12" s="145"/>
      <c r="JFL12" s="145"/>
      <c r="JFM12" s="145"/>
      <c r="JFN12" s="145"/>
      <c r="JFO12" s="145"/>
      <c r="JFP12" s="145"/>
      <c r="JFQ12" s="145"/>
      <c r="JFR12" s="145"/>
      <c r="JFS12" s="145"/>
      <c r="JFT12" s="145"/>
      <c r="JFU12" s="145"/>
      <c r="JFV12" s="145"/>
      <c r="JFW12" s="145"/>
      <c r="JFX12" s="145"/>
      <c r="JFY12" s="145"/>
      <c r="JFZ12" s="145"/>
      <c r="JGA12" s="145"/>
      <c r="JGB12" s="145"/>
      <c r="JGC12" s="145"/>
      <c r="JGD12" s="145"/>
      <c r="JGE12" s="145"/>
      <c r="JGF12" s="145"/>
      <c r="JGG12" s="145"/>
      <c r="JGH12" s="145"/>
      <c r="JGI12" s="145"/>
      <c r="JGJ12" s="145"/>
      <c r="JGK12" s="145"/>
      <c r="JGL12" s="145"/>
      <c r="JGM12" s="145"/>
      <c r="JGN12" s="145"/>
      <c r="JGO12" s="145"/>
      <c r="JGP12" s="145"/>
      <c r="JGQ12" s="145"/>
      <c r="JGR12" s="145"/>
      <c r="JGS12" s="145"/>
      <c r="JGT12" s="145"/>
      <c r="JGU12" s="145"/>
      <c r="JGV12" s="145"/>
      <c r="JGW12" s="145"/>
      <c r="JGX12" s="145"/>
      <c r="JGY12" s="145"/>
      <c r="JGZ12" s="145"/>
      <c r="JHA12" s="145"/>
      <c r="JHB12" s="145"/>
      <c r="JHC12" s="145"/>
      <c r="JHD12" s="145"/>
      <c r="JHE12" s="145"/>
      <c r="JHF12" s="145"/>
      <c r="JHG12" s="145"/>
      <c r="JHH12" s="145"/>
      <c r="JHI12" s="145"/>
      <c r="JHJ12" s="145"/>
      <c r="JHK12" s="145"/>
      <c r="JHL12" s="145"/>
      <c r="JHM12" s="145"/>
      <c r="JHN12" s="145"/>
      <c r="JHO12" s="145"/>
      <c r="JHP12" s="145"/>
      <c r="JHQ12" s="145"/>
      <c r="JHR12" s="145"/>
      <c r="JHS12" s="145"/>
      <c r="JHT12" s="145"/>
      <c r="JHU12" s="145"/>
      <c r="JHV12" s="145"/>
      <c r="JHW12" s="145"/>
      <c r="JHX12" s="145"/>
      <c r="JHY12" s="145"/>
      <c r="JHZ12" s="145"/>
      <c r="JIA12" s="145"/>
      <c r="JIB12" s="145"/>
      <c r="JIC12" s="145"/>
      <c r="JID12" s="145"/>
      <c r="JIE12" s="145"/>
      <c r="JIF12" s="145"/>
      <c r="JIG12" s="145"/>
      <c r="JIH12" s="145"/>
      <c r="JII12" s="145"/>
      <c r="JIJ12" s="145"/>
      <c r="JIK12" s="145"/>
      <c r="JIL12" s="145"/>
      <c r="JIM12" s="145"/>
      <c r="JIN12" s="145"/>
      <c r="JIO12" s="145"/>
      <c r="JIP12" s="145"/>
      <c r="JIQ12" s="145"/>
      <c r="JIR12" s="145"/>
      <c r="JIS12" s="145"/>
      <c r="JIT12" s="145"/>
      <c r="JIU12" s="145"/>
      <c r="JIV12" s="145"/>
      <c r="JIW12" s="145"/>
      <c r="JIX12" s="145"/>
      <c r="JIY12" s="145"/>
      <c r="JIZ12" s="145"/>
      <c r="JJA12" s="145"/>
      <c r="JJB12" s="145"/>
      <c r="JJC12" s="145"/>
      <c r="JJD12" s="145"/>
      <c r="JJE12" s="145"/>
      <c r="JJF12" s="145"/>
      <c r="JJG12" s="145"/>
      <c r="JJH12" s="145"/>
      <c r="JJI12" s="145"/>
      <c r="JJJ12" s="145"/>
      <c r="JJK12" s="145"/>
      <c r="JJL12" s="145"/>
      <c r="JJM12" s="145"/>
      <c r="JJN12" s="145"/>
      <c r="JJO12" s="145"/>
      <c r="JJP12" s="145"/>
      <c r="JJQ12" s="145"/>
      <c r="JJR12" s="145"/>
      <c r="JJS12" s="145"/>
      <c r="JJT12" s="145"/>
      <c r="JJU12" s="145"/>
      <c r="JJV12" s="145"/>
      <c r="JJW12" s="145"/>
      <c r="JJX12" s="145"/>
      <c r="JJY12" s="145"/>
      <c r="JJZ12" s="145"/>
      <c r="JKA12" s="145"/>
      <c r="JKB12" s="145"/>
      <c r="JKC12" s="145"/>
      <c r="JKD12" s="145"/>
      <c r="JKE12" s="145"/>
      <c r="JKF12" s="145"/>
      <c r="JKG12" s="145"/>
      <c r="JKH12" s="145"/>
      <c r="JKI12" s="145"/>
      <c r="JKJ12" s="145"/>
      <c r="JKK12" s="145"/>
      <c r="JKL12" s="145"/>
      <c r="JKM12" s="145"/>
      <c r="JKN12" s="145"/>
      <c r="JKO12" s="145"/>
      <c r="JKP12" s="145"/>
      <c r="JKQ12" s="145"/>
      <c r="JKR12" s="145"/>
      <c r="JKS12" s="145"/>
      <c r="JKT12" s="145"/>
      <c r="JKU12" s="145"/>
      <c r="JKV12" s="145"/>
      <c r="JKW12" s="145"/>
      <c r="JKX12" s="145"/>
      <c r="JKY12" s="145"/>
      <c r="JKZ12" s="145"/>
      <c r="JLA12" s="145"/>
      <c r="JLB12" s="145"/>
      <c r="JLC12" s="145"/>
      <c r="JLD12" s="145"/>
      <c r="JLE12" s="145"/>
      <c r="JLF12" s="145"/>
      <c r="JLG12" s="145"/>
      <c r="JLH12" s="145"/>
      <c r="JLI12" s="145"/>
      <c r="JLJ12" s="145"/>
      <c r="JLK12" s="145"/>
      <c r="JLL12" s="145"/>
      <c r="JLM12" s="145"/>
      <c r="JLN12" s="145"/>
      <c r="JLO12" s="145"/>
      <c r="JLP12" s="145"/>
      <c r="JLQ12" s="145"/>
      <c r="JLR12" s="145"/>
      <c r="JLS12" s="145"/>
      <c r="JLT12" s="145"/>
      <c r="JLU12" s="145"/>
      <c r="JLV12" s="145"/>
      <c r="JLW12" s="145"/>
      <c r="JLX12" s="145"/>
      <c r="JLY12" s="145"/>
      <c r="JLZ12" s="145"/>
      <c r="JMA12" s="145"/>
      <c r="JMB12" s="145"/>
      <c r="JMC12" s="145"/>
      <c r="JMD12" s="145"/>
      <c r="JME12" s="145"/>
      <c r="JMF12" s="145"/>
      <c r="JMG12" s="145"/>
      <c r="JMH12" s="145"/>
      <c r="JMI12" s="145"/>
      <c r="JMJ12" s="145"/>
      <c r="JMK12" s="145"/>
      <c r="JML12" s="145"/>
      <c r="JMM12" s="145"/>
      <c r="JMN12" s="145"/>
      <c r="JMO12" s="145"/>
      <c r="JMP12" s="145"/>
      <c r="JMQ12" s="145"/>
      <c r="JMR12" s="145"/>
      <c r="JMS12" s="145"/>
      <c r="JMT12" s="145"/>
      <c r="JMU12" s="145"/>
      <c r="JMV12" s="145"/>
      <c r="JMW12" s="145"/>
      <c r="JMX12" s="145"/>
      <c r="JMY12" s="145"/>
      <c r="JMZ12" s="145"/>
      <c r="JNA12" s="145"/>
      <c r="JNB12" s="145"/>
      <c r="JNC12" s="145"/>
      <c r="JND12" s="145"/>
      <c r="JNE12" s="145"/>
      <c r="JNF12" s="145"/>
      <c r="JNG12" s="145"/>
      <c r="JNH12" s="145"/>
      <c r="JNI12" s="145"/>
      <c r="JNJ12" s="145"/>
      <c r="JNK12" s="145"/>
      <c r="JNL12" s="145"/>
      <c r="JNM12" s="145"/>
      <c r="JNN12" s="145"/>
      <c r="JNO12" s="145"/>
      <c r="JNP12" s="145"/>
      <c r="JNQ12" s="145"/>
      <c r="JNR12" s="145"/>
      <c r="JNS12" s="145"/>
      <c r="JNT12" s="145"/>
      <c r="JNU12" s="145"/>
      <c r="JNV12" s="145"/>
      <c r="JNW12" s="145"/>
      <c r="JNX12" s="145"/>
      <c r="JNY12" s="145"/>
      <c r="JNZ12" s="145"/>
      <c r="JOA12" s="145"/>
      <c r="JOB12" s="145"/>
      <c r="JOC12" s="145"/>
      <c r="JOD12" s="145"/>
      <c r="JOE12" s="145"/>
      <c r="JOF12" s="145"/>
      <c r="JOG12" s="145"/>
      <c r="JOH12" s="145"/>
      <c r="JOI12" s="145"/>
      <c r="JOJ12" s="145"/>
      <c r="JOK12" s="145"/>
      <c r="JOL12" s="145"/>
      <c r="JOM12" s="145"/>
      <c r="JON12" s="145"/>
      <c r="JOO12" s="145"/>
      <c r="JOP12" s="145"/>
      <c r="JOQ12" s="145"/>
      <c r="JOR12" s="145"/>
      <c r="JOS12" s="145"/>
      <c r="JOT12" s="145"/>
      <c r="JOU12" s="145"/>
      <c r="JOV12" s="145"/>
      <c r="JOW12" s="145"/>
      <c r="JOX12" s="145"/>
      <c r="JOY12" s="145"/>
      <c r="JOZ12" s="145"/>
      <c r="JPA12" s="145"/>
      <c r="JPB12" s="145"/>
      <c r="JPC12" s="145"/>
      <c r="JPD12" s="145"/>
      <c r="JPE12" s="145"/>
      <c r="JPF12" s="145"/>
      <c r="JPG12" s="145"/>
      <c r="JPH12" s="145"/>
      <c r="JPI12" s="145"/>
      <c r="JPJ12" s="145"/>
      <c r="JPK12" s="145"/>
      <c r="JPL12" s="145"/>
      <c r="JPM12" s="145"/>
      <c r="JPN12" s="145"/>
      <c r="JPO12" s="145"/>
      <c r="JPP12" s="145"/>
      <c r="JPQ12" s="145"/>
      <c r="JPR12" s="145"/>
      <c r="JPS12" s="145"/>
      <c r="JPT12" s="145"/>
      <c r="JPU12" s="145"/>
      <c r="JPV12" s="145"/>
      <c r="JPW12" s="145"/>
      <c r="JPX12" s="145"/>
      <c r="JPY12" s="145"/>
      <c r="JPZ12" s="145"/>
      <c r="JQA12" s="145"/>
      <c r="JQB12" s="145"/>
      <c r="JQC12" s="145"/>
      <c r="JQD12" s="145"/>
      <c r="JQE12" s="145"/>
      <c r="JQF12" s="145"/>
      <c r="JQG12" s="145"/>
      <c r="JQH12" s="145"/>
      <c r="JQI12" s="145"/>
      <c r="JQJ12" s="145"/>
      <c r="JQK12" s="145"/>
      <c r="JQL12" s="145"/>
      <c r="JQM12" s="145"/>
      <c r="JQN12" s="145"/>
      <c r="JQO12" s="145"/>
      <c r="JQP12" s="145"/>
      <c r="JQQ12" s="145"/>
      <c r="JQR12" s="145"/>
      <c r="JQS12" s="145"/>
      <c r="JQT12" s="145"/>
      <c r="JQU12" s="145"/>
      <c r="JQV12" s="145"/>
      <c r="JQW12" s="145"/>
      <c r="JQX12" s="145"/>
      <c r="JQY12" s="145"/>
      <c r="JQZ12" s="145"/>
      <c r="JRA12" s="145"/>
      <c r="JRB12" s="145"/>
      <c r="JRC12" s="145"/>
      <c r="JRD12" s="145"/>
      <c r="JRE12" s="145"/>
      <c r="JRF12" s="145"/>
      <c r="JRG12" s="145"/>
      <c r="JRH12" s="145"/>
      <c r="JRI12" s="145"/>
      <c r="JRJ12" s="145"/>
      <c r="JRK12" s="145"/>
      <c r="JRL12" s="145"/>
      <c r="JRM12" s="145"/>
      <c r="JRN12" s="145"/>
      <c r="JRO12" s="145"/>
      <c r="JRP12" s="145"/>
      <c r="JRQ12" s="145"/>
      <c r="JRR12" s="145"/>
      <c r="JRS12" s="145"/>
      <c r="JRT12" s="145"/>
      <c r="JRU12" s="145"/>
      <c r="JRV12" s="145"/>
      <c r="JRW12" s="145"/>
      <c r="JRX12" s="145"/>
      <c r="JRY12" s="145"/>
      <c r="JRZ12" s="145"/>
      <c r="JSA12" s="145"/>
      <c r="JSB12" s="145"/>
      <c r="JSC12" s="145"/>
      <c r="JSD12" s="145"/>
      <c r="JSE12" s="145"/>
      <c r="JSF12" s="145"/>
      <c r="JSG12" s="145"/>
      <c r="JSH12" s="145"/>
      <c r="JSI12" s="145"/>
      <c r="JSJ12" s="145"/>
      <c r="JSK12" s="145"/>
      <c r="JSL12" s="145"/>
      <c r="JSM12" s="145"/>
      <c r="JSN12" s="145"/>
      <c r="JSO12" s="145"/>
      <c r="JSP12" s="145"/>
      <c r="JSQ12" s="145"/>
      <c r="JSR12" s="145"/>
      <c r="JSS12" s="145"/>
      <c r="JST12" s="145"/>
      <c r="JSU12" s="145"/>
      <c r="JSV12" s="145"/>
      <c r="JSW12" s="145"/>
      <c r="JSX12" s="145"/>
      <c r="JSY12" s="145"/>
      <c r="JSZ12" s="145"/>
      <c r="JTA12" s="145"/>
      <c r="JTB12" s="145"/>
      <c r="JTC12" s="145"/>
      <c r="JTD12" s="145"/>
      <c r="JTE12" s="145"/>
      <c r="JTF12" s="145"/>
      <c r="JTG12" s="145"/>
      <c r="JTH12" s="145"/>
      <c r="JTI12" s="145"/>
      <c r="JTJ12" s="145"/>
      <c r="JTK12" s="145"/>
      <c r="JTL12" s="145"/>
      <c r="JTM12" s="145"/>
      <c r="JTN12" s="145"/>
      <c r="JTO12" s="145"/>
      <c r="JTP12" s="145"/>
      <c r="JTQ12" s="145"/>
      <c r="JTR12" s="145"/>
      <c r="JTS12" s="145"/>
      <c r="JTT12" s="145"/>
      <c r="JTU12" s="145"/>
      <c r="JTV12" s="145"/>
      <c r="JTW12" s="145"/>
      <c r="JTX12" s="145"/>
      <c r="JTY12" s="145"/>
      <c r="JTZ12" s="145"/>
      <c r="JUA12" s="145"/>
      <c r="JUB12" s="145"/>
      <c r="JUC12" s="145"/>
      <c r="JUD12" s="145"/>
      <c r="JUE12" s="145"/>
      <c r="JUF12" s="145"/>
      <c r="JUG12" s="145"/>
      <c r="JUH12" s="145"/>
      <c r="JUI12" s="145"/>
      <c r="JUJ12" s="145"/>
      <c r="JUK12" s="145"/>
      <c r="JUL12" s="145"/>
      <c r="JUM12" s="145"/>
      <c r="JUN12" s="145"/>
      <c r="JUO12" s="145"/>
      <c r="JUP12" s="145"/>
      <c r="JUQ12" s="145"/>
      <c r="JUR12" s="145"/>
      <c r="JUS12" s="145"/>
      <c r="JUT12" s="145"/>
      <c r="JUU12" s="145"/>
      <c r="JUV12" s="145"/>
      <c r="JUW12" s="145"/>
      <c r="JUX12" s="145"/>
      <c r="JUY12" s="145"/>
      <c r="JUZ12" s="145"/>
      <c r="JVA12" s="145"/>
      <c r="JVB12" s="145"/>
      <c r="JVC12" s="145"/>
      <c r="JVD12" s="145"/>
      <c r="JVE12" s="145"/>
      <c r="JVF12" s="145"/>
      <c r="JVG12" s="145"/>
      <c r="JVH12" s="145"/>
      <c r="JVI12" s="145"/>
      <c r="JVJ12" s="145"/>
      <c r="JVK12" s="145"/>
      <c r="JVL12" s="145"/>
      <c r="JVM12" s="145"/>
      <c r="JVN12" s="145"/>
      <c r="JVO12" s="145"/>
      <c r="JVP12" s="145"/>
      <c r="JVQ12" s="145"/>
      <c r="JVR12" s="145"/>
      <c r="JVS12" s="145"/>
      <c r="JVT12" s="145"/>
      <c r="JVU12" s="145"/>
      <c r="JVV12" s="145"/>
      <c r="JVW12" s="145"/>
      <c r="JVX12" s="145"/>
      <c r="JVY12" s="145"/>
      <c r="JVZ12" s="145"/>
      <c r="JWA12" s="145"/>
      <c r="JWB12" s="145"/>
      <c r="JWC12" s="145"/>
      <c r="JWD12" s="145"/>
      <c r="JWE12" s="145"/>
      <c r="JWF12" s="145"/>
      <c r="JWG12" s="145"/>
      <c r="JWH12" s="145"/>
      <c r="JWI12" s="145"/>
      <c r="JWJ12" s="145"/>
      <c r="JWK12" s="145"/>
      <c r="JWL12" s="145"/>
      <c r="JWM12" s="145"/>
      <c r="JWN12" s="145"/>
      <c r="JWO12" s="145"/>
      <c r="JWP12" s="145"/>
      <c r="JWQ12" s="145"/>
      <c r="JWR12" s="145"/>
      <c r="JWS12" s="145"/>
      <c r="JWT12" s="145"/>
      <c r="JWU12" s="145"/>
      <c r="JWV12" s="145"/>
      <c r="JWW12" s="145"/>
      <c r="JWX12" s="145"/>
      <c r="JWY12" s="145"/>
      <c r="JWZ12" s="145"/>
      <c r="JXA12" s="145"/>
      <c r="JXB12" s="145"/>
      <c r="JXC12" s="145"/>
      <c r="JXD12" s="145"/>
      <c r="JXE12" s="145"/>
      <c r="JXF12" s="145"/>
      <c r="JXG12" s="145"/>
      <c r="JXH12" s="145"/>
      <c r="JXI12" s="145"/>
      <c r="JXJ12" s="145"/>
      <c r="JXK12" s="145"/>
      <c r="JXL12" s="145"/>
      <c r="JXM12" s="145"/>
      <c r="JXN12" s="145"/>
      <c r="JXO12" s="145"/>
      <c r="JXP12" s="145"/>
      <c r="JXQ12" s="145"/>
      <c r="JXR12" s="145"/>
      <c r="JXS12" s="145"/>
      <c r="JXT12" s="145"/>
      <c r="JXU12" s="145"/>
      <c r="JXV12" s="145"/>
      <c r="JXW12" s="145"/>
      <c r="JXX12" s="145"/>
      <c r="JXY12" s="145"/>
      <c r="JXZ12" s="145"/>
      <c r="JYA12" s="145"/>
      <c r="JYB12" s="145"/>
      <c r="JYC12" s="145"/>
      <c r="JYD12" s="145"/>
      <c r="JYE12" s="145"/>
      <c r="JYF12" s="145"/>
      <c r="JYG12" s="145"/>
      <c r="JYH12" s="145"/>
      <c r="JYI12" s="145"/>
      <c r="JYJ12" s="145"/>
      <c r="JYK12" s="145"/>
      <c r="JYL12" s="145"/>
      <c r="JYM12" s="145"/>
      <c r="JYN12" s="145"/>
      <c r="JYO12" s="145"/>
      <c r="JYP12" s="145"/>
      <c r="JYQ12" s="145"/>
      <c r="JYR12" s="145"/>
      <c r="JYS12" s="145"/>
      <c r="JYT12" s="145"/>
      <c r="JYU12" s="145"/>
      <c r="JYV12" s="145"/>
      <c r="JYW12" s="145"/>
      <c r="JYX12" s="145"/>
      <c r="JYY12" s="145"/>
      <c r="JYZ12" s="145"/>
      <c r="JZA12" s="145"/>
      <c r="JZB12" s="145"/>
      <c r="JZC12" s="145"/>
      <c r="JZD12" s="145"/>
      <c r="JZE12" s="145"/>
      <c r="JZF12" s="145"/>
      <c r="JZG12" s="145"/>
      <c r="JZH12" s="145"/>
      <c r="JZI12" s="145"/>
      <c r="JZJ12" s="145"/>
      <c r="JZK12" s="145"/>
      <c r="JZL12" s="145"/>
      <c r="JZM12" s="145"/>
      <c r="JZN12" s="145"/>
      <c r="JZO12" s="145"/>
      <c r="JZP12" s="145"/>
      <c r="JZQ12" s="145"/>
      <c r="JZR12" s="145"/>
      <c r="JZS12" s="145"/>
      <c r="JZT12" s="145"/>
      <c r="JZU12" s="145"/>
      <c r="JZV12" s="145"/>
      <c r="JZW12" s="145"/>
      <c r="JZX12" s="145"/>
      <c r="JZY12" s="145"/>
      <c r="JZZ12" s="145"/>
      <c r="KAA12" s="145"/>
      <c r="KAB12" s="145"/>
      <c r="KAC12" s="145"/>
      <c r="KAD12" s="145"/>
      <c r="KAE12" s="145"/>
      <c r="KAF12" s="145"/>
      <c r="KAG12" s="145"/>
      <c r="KAH12" s="145"/>
      <c r="KAI12" s="145"/>
      <c r="KAJ12" s="145"/>
      <c r="KAK12" s="145"/>
      <c r="KAL12" s="145"/>
      <c r="KAM12" s="145"/>
      <c r="KAN12" s="145"/>
      <c r="KAO12" s="145"/>
      <c r="KAP12" s="145"/>
      <c r="KAQ12" s="145"/>
      <c r="KAR12" s="145"/>
      <c r="KAS12" s="145"/>
      <c r="KAT12" s="145"/>
      <c r="KAU12" s="145"/>
      <c r="KAV12" s="145"/>
      <c r="KAW12" s="145"/>
      <c r="KAX12" s="145"/>
      <c r="KAY12" s="145"/>
      <c r="KAZ12" s="145"/>
      <c r="KBA12" s="145"/>
      <c r="KBB12" s="145"/>
      <c r="KBC12" s="145"/>
      <c r="KBD12" s="145"/>
      <c r="KBE12" s="145"/>
      <c r="KBF12" s="145"/>
      <c r="KBG12" s="145"/>
      <c r="KBH12" s="145"/>
      <c r="KBI12" s="145"/>
      <c r="KBJ12" s="145"/>
      <c r="KBK12" s="145"/>
      <c r="KBL12" s="145"/>
      <c r="KBM12" s="145"/>
      <c r="KBN12" s="145"/>
      <c r="KBO12" s="145"/>
      <c r="KBP12" s="145"/>
      <c r="KBQ12" s="145"/>
      <c r="KBR12" s="145"/>
      <c r="KBS12" s="145"/>
      <c r="KBT12" s="145"/>
      <c r="KBU12" s="145"/>
      <c r="KBV12" s="145"/>
      <c r="KBW12" s="145"/>
      <c r="KBX12" s="145"/>
      <c r="KBY12" s="145"/>
      <c r="KBZ12" s="145"/>
      <c r="KCA12" s="145"/>
      <c r="KCB12" s="145"/>
      <c r="KCC12" s="145"/>
      <c r="KCD12" s="145"/>
      <c r="KCE12" s="145"/>
      <c r="KCF12" s="145"/>
      <c r="KCG12" s="145"/>
      <c r="KCH12" s="145"/>
      <c r="KCI12" s="145"/>
      <c r="KCJ12" s="145"/>
      <c r="KCK12" s="145"/>
      <c r="KCL12" s="145"/>
      <c r="KCM12" s="145"/>
      <c r="KCN12" s="145"/>
      <c r="KCO12" s="145"/>
      <c r="KCP12" s="145"/>
      <c r="KCQ12" s="145"/>
      <c r="KCR12" s="145"/>
      <c r="KCS12" s="145"/>
      <c r="KCT12" s="145"/>
      <c r="KCU12" s="145"/>
      <c r="KCV12" s="145"/>
      <c r="KCW12" s="145"/>
      <c r="KCX12" s="145"/>
      <c r="KCY12" s="145"/>
      <c r="KCZ12" s="145"/>
      <c r="KDA12" s="145"/>
      <c r="KDB12" s="145"/>
      <c r="KDC12" s="145"/>
      <c r="KDD12" s="145"/>
      <c r="KDE12" s="145"/>
      <c r="KDF12" s="145"/>
      <c r="KDG12" s="145"/>
      <c r="KDH12" s="145"/>
      <c r="KDI12" s="145"/>
      <c r="KDJ12" s="145"/>
      <c r="KDK12" s="145"/>
      <c r="KDL12" s="145"/>
      <c r="KDM12" s="145"/>
      <c r="KDN12" s="145"/>
      <c r="KDO12" s="145"/>
      <c r="KDP12" s="145"/>
      <c r="KDQ12" s="145"/>
      <c r="KDR12" s="145"/>
      <c r="KDS12" s="145"/>
      <c r="KDT12" s="145"/>
      <c r="KDU12" s="145"/>
      <c r="KDV12" s="145"/>
      <c r="KDW12" s="145"/>
      <c r="KDX12" s="145"/>
      <c r="KDY12" s="145"/>
      <c r="KDZ12" s="145"/>
      <c r="KEA12" s="145"/>
      <c r="KEB12" s="145"/>
      <c r="KEC12" s="145"/>
      <c r="KED12" s="145"/>
      <c r="KEE12" s="145"/>
      <c r="KEF12" s="145"/>
      <c r="KEG12" s="145"/>
      <c r="KEH12" s="145"/>
      <c r="KEI12" s="145"/>
      <c r="KEJ12" s="145"/>
      <c r="KEK12" s="145"/>
      <c r="KEL12" s="145"/>
      <c r="KEM12" s="145"/>
      <c r="KEN12" s="145"/>
      <c r="KEO12" s="145"/>
      <c r="KEP12" s="145"/>
      <c r="KEQ12" s="145"/>
      <c r="KER12" s="145"/>
      <c r="KES12" s="145"/>
      <c r="KET12" s="145"/>
      <c r="KEU12" s="145"/>
      <c r="KEV12" s="145"/>
      <c r="KEW12" s="145"/>
      <c r="KEX12" s="145"/>
      <c r="KEY12" s="145"/>
      <c r="KEZ12" s="145"/>
      <c r="KFA12" s="145"/>
      <c r="KFB12" s="145"/>
      <c r="KFC12" s="145"/>
      <c r="KFD12" s="145"/>
      <c r="KFE12" s="145"/>
      <c r="KFF12" s="145"/>
      <c r="KFG12" s="145"/>
      <c r="KFH12" s="145"/>
      <c r="KFI12" s="145"/>
      <c r="KFJ12" s="145"/>
      <c r="KFK12" s="145"/>
      <c r="KFL12" s="145"/>
      <c r="KFM12" s="145"/>
      <c r="KFN12" s="145"/>
      <c r="KFO12" s="145"/>
      <c r="KFP12" s="145"/>
      <c r="KFQ12" s="145"/>
      <c r="KFR12" s="145"/>
      <c r="KFS12" s="145"/>
      <c r="KFT12" s="145"/>
      <c r="KFU12" s="145"/>
      <c r="KFV12" s="145"/>
      <c r="KFW12" s="145"/>
      <c r="KFX12" s="145"/>
      <c r="KFY12" s="145"/>
      <c r="KFZ12" s="145"/>
      <c r="KGA12" s="145"/>
      <c r="KGB12" s="145"/>
      <c r="KGC12" s="145"/>
      <c r="KGD12" s="145"/>
      <c r="KGE12" s="145"/>
      <c r="KGF12" s="145"/>
      <c r="KGG12" s="145"/>
      <c r="KGH12" s="145"/>
      <c r="KGI12" s="145"/>
      <c r="KGJ12" s="145"/>
      <c r="KGK12" s="145"/>
      <c r="KGL12" s="145"/>
      <c r="KGM12" s="145"/>
      <c r="KGN12" s="145"/>
      <c r="KGO12" s="145"/>
      <c r="KGP12" s="145"/>
      <c r="KGQ12" s="145"/>
      <c r="KGR12" s="145"/>
      <c r="KGS12" s="145"/>
      <c r="KGT12" s="145"/>
      <c r="KGU12" s="145"/>
      <c r="KGV12" s="145"/>
      <c r="KGW12" s="145"/>
      <c r="KGX12" s="145"/>
      <c r="KGY12" s="145"/>
      <c r="KGZ12" s="145"/>
      <c r="KHA12" s="145"/>
      <c r="KHB12" s="145"/>
      <c r="KHC12" s="145"/>
      <c r="KHD12" s="145"/>
      <c r="KHE12" s="145"/>
      <c r="KHF12" s="145"/>
      <c r="KHG12" s="145"/>
      <c r="KHH12" s="145"/>
      <c r="KHI12" s="145"/>
      <c r="KHJ12" s="145"/>
      <c r="KHK12" s="145"/>
      <c r="KHL12" s="145"/>
      <c r="KHM12" s="145"/>
      <c r="KHN12" s="145"/>
      <c r="KHO12" s="145"/>
      <c r="KHP12" s="145"/>
      <c r="KHQ12" s="145"/>
      <c r="KHR12" s="145"/>
      <c r="KHS12" s="145"/>
      <c r="KHT12" s="145"/>
      <c r="KHU12" s="145"/>
      <c r="KHV12" s="145"/>
      <c r="KHW12" s="145"/>
      <c r="KHX12" s="145"/>
      <c r="KHY12" s="145"/>
      <c r="KHZ12" s="145"/>
      <c r="KIA12" s="145"/>
      <c r="KIB12" s="145"/>
      <c r="KIC12" s="145"/>
      <c r="KID12" s="145"/>
      <c r="KIE12" s="145"/>
      <c r="KIF12" s="145"/>
      <c r="KIG12" s="145"/>
      <c r="KIH12" s="145"/>
      <c r="KII12" s="145"/>
      <c r="KIJ12" s="145"/>
      <c r="KIK12" s="145"/>
      <c r="KIL12" s="145"/>
      <c r="KIM12" s="145"/>
      <c r="KIN12" s="145"/>
      <c r="KIO12" s="145"/>
      <c r="KIP12" s="145"/>
      <c r="KIQ12" s="145"/>
      <c r="KIR12" s="145"/>
      <c r="KIS12" s="145"/>
      <c r="KIT12" s="145"/>
      <c r="KIU12" s="145"/>
      <c r="KIV12" s="145"/>
      <c r="KIW12" s="145"/>
      <c r="KIX12" s="145"/>
      <c r="KIY12" s="145"/>
      <c r="KIZ12" s="145"/>
      <c r="KJA12" s="145"/>
      <c r="KJB12" s="145"/>
      <c r="KJC12" s="145"/>
      <c r="KJD12" s="145"/>
      <c r="KJE12" s="145"/>
      <c r="KJF12" s="145"/>
      <c r="KJG12" s="145"/>
      <c r="KJH12" s="145"/>
      <c r="KJI12" s="145"/>
      <c r="KJJ12" s="145"/>
      <c r="KJK12" s="145"/>
      <c r="KJL12" s="145"/>
      <c r="KJM12" s="145"/>
      <c r="KJN12" s="145"/>
      <c r="KJO12" s="145"/>
      <c r="KJP12" s="145"/>
      <c r="KJQ12" s="145"/>
      <c r="KJR12" s="145"/>
      <c r="KJS12" s="145"/>
      <c r="KJT12" s="145"/>
      <c r="KJU12" s="145"/>
      <c r="KJV12" s="145"/>
      <c r="KJW12" s="145"/>
      <c r="KJX12" s="145"/>
      <c r="KJY12" s="145"/>
      <c r="KJZ12" s="145"/>
      <c r="KKA12" s="145"/>
      <c r="KKB12" s="145"/>
      <c r="KKC12" s="145"/>
      <c r="KKD12" s="145"/>
      <c r="KKE12" s="145"/>
      <c r="KKF12" s="145"/>
      <c r="KKG12" s="145"/>
      <c r="KKH12" s="145"/>
      <c r="KKI12" s="145"/>
      <c r="KKJ12" s="145"/>
      <c r="KKK12" s="145"/>
      <c r="KKL12" s="145"/>
      <c r="KKM12" s="145"/>
      <c r="KKN12" s="145"/>
      <c r="KKO12" s="145"/>
      <c r="KKP12" s="145"/>
      <c r="KKQ12" s="145"/>
      <c r="KKR12" s="145"/>
      <c r="KKS12" s="145"/>
      <c r="KKT12" s="145"/>
      <c r="KKU12" s="145"/>
      <c r="KKV12" s="145"/>
      <c r="KKW12" s="145"/>
      <c r="KKX12" s="145"/>
      <c r="KKY12" s="145"/>
      <c r="KKZ12" s="145"/>
      <c r="KLA12" s="145"/>
      <c r="KLB12" s="145"/>
      <c r="KLC12" s="145"/>
      <c r="KLD12" s="145"/>
      <c r="KLE12" s="145"/>
      <c r="KLF12" s="145"/>
      <c r="KLG12" s="145"/>
      <c r="KLH12" s="145"/>
      <c r="KLI12" s="145"/>
      <c r="KLJ12" s="145"/>
      <c r="KLK12" s="145"/>
      <c r="KLL12" s="145"/>
      <c r="KLM12" s="145"/>
      <c r="KLN12" s="145"/>
      <c r="KLO12" s="145"/>
      <c r="KLP12" s="145"/>
      <c r="KLQ12" s="145"/>
      <c r="KLR12" s="145"/>
      <c r="KLS12" s="145"/>
      <c r="KLT12" s="145"/>
      <c r="KLU12" s="145"/>
      <c r="KLV12" s="145"/>
      <c r="KLW12" s="145"/>
      <c r="KLX12" s="145"/>
      <c r="KLY12" s="145"/>
      <c r="KLZ12" s="145"/>
      <c r="KMA12" s="145"/>
      <c r="KMB12" s="145"/>
      <c r="KMC12" s="145"/>
      <c r="KMD12" s="145"/>
      <c r="KME12" s="145"/>
      <c r="KMF12" s="145"/>
      <c r="KMG12" s="145"/>
      <c r="KMH12" s="145"/>
      <c r="KMI12" s="145"/>
      <c r="KMJ12" s="145"/>
      <c r="KMK12" s="145"/>
      <c r="KML12" s="145"/>
      <c r="KMM12" s="145"/>
      <c r="KMN12" s="145"/>
      <c r="KMO12" s="145"/>
      <c r="KMP12" s="145"/>
      <c r="KMQ12" s="145"/>
      <c r="KMR12" s="145"/>
      <c r="KMS12" s="145"/>
      <c r="KMT12" s="145"/>
      <c r="KMU12" s="145"/>
      <c r="KMV12" s="145"/>
      <c r="KMW12" s="145"/>
      <c r="KMX12" s="145"/>
      <c r="KMY12" s="145"/>
      <c r="KMZ12" s="145"/>
      <c r="KNA12" s="145"/>
      <c r="KNB12" s="145"/>
      <c r="KNC12" s="145"/>
      <c r="KND12" s="145"/>
      <c r="KNE12" s="145"/>
      <c r="KNF12" s="145"/>
      <c r="KNG12" s="145"/>
      <c r="KNH12" s="145"/>
      <c r="KNI12" s="145"/>
      <c r="KNJ12" s="145"/>
      <c r="KNK12" s="145"/>
      <c r="KNL12" s="145"/>
      <c r="KNM12" s="145"/>
      <c r="KNN12" s="145"/>
      <c r="KNO12" s="145"/>
      <c r="KNP12" s="145"/>
      <c r="KNQ12" s="145"/>
      <c r="KNR12" s="145"/>
      <c r="KNS12" s="145"/>
      <c r="KNT12" s="145"/>
      <c r="KNU12" s="145"/>
      <c r="KNV12" s="145"/>
      <c r="KNW12" s="145"/>
      <c r="KNX12" s="145"/>
      <c r="KNY12" s="145"/>
      <c r="KNZ12" s="145"/>
      <c r="KOA12" s="145"/>
      <c r="KOB12" s="145"/>
      <c r="KOC12" s="145"/>
      <c r="KOD12" s="145"/>
      <c r="KOE12" s="145"/>
      <c r="KOF12" s="145"/>
      <c r="KOG12" s="145"/>
      <c r="KOH12" s="145"/>
      <c r="KOI12" s="145"/>
      <c r="KOJ12" s="145"/>
      <c r="KOK12" s="145"/>
      <c r="KOL12" s="145"/>
      <c r="KOM12" s="145"/>
      <c r="KON12" s="145"/>
      <c r="KOO12" s="145"/>
      <c r="KOP12" s="145"/>
      <c r="KOQ12" s="145"/>
      <c r="KOR12" s="145"/>
      <c r="KOS12" s="145"/>
      <c r="KOT12" s="145"/>
      <c r="KOU12" s="145"/>
      <c r="KOV12" s="145"/>
      <c r="KOW12" s="145"/>
      <c r="KOX12" s="145"/>
      <c r="KOY12" s="145"/>
      <c r="KOZ12" s="145"/>
      <c r="KPA12" s="145"/>
      <c r="KPB12" s="145"/>
      <c r="KPC12" s="145"/>
      <c r="KPD12" s="145"/>
      <c r="KPE12" s="145"/>
      <c r="KPF12" s="145"/>
      <c r="KPG12" s="145"/>
      <c r="KPH12" s="145"/>
      <c r="KPI12" s="145"/>
      <c r="KPJ12" s="145"/>
      <c r="KPK12" s="145"/>
      <c r="KPL12" s="145"/>
      <c r="KPM12" s="145"/>
      <c r="KPN12" s="145"/>
      <c r="KPO12" s="145"/>
      <c r="KPP12" s="145"/>
      <c r="KPQ12" s="145"/>
      <c r="KPR12" s="145"/>
      <c r="KPS12" s="145"/>
      <c r="KPT12" s="145"/>
      <c r="KPU12" s="145"/>
      <c r="KPV12" s="145"/>
      <c r="KPW12" s="145"/>
      <c r="KPX12" s="145"/>
      <c r="KPY12" s="145"/>
      <c r="KPZ12" s="145"/>
      <c r="KQA12" s="145"/>
      <c r="KQB12" s="145"/>
      <c r="KQC12" s="145"/>
      <c r="KQD12" s="145"/>
      <c r="KQE12" s="145"/>
      <c r="KQF12" s="145"/>
      <c r="KQG12" s="145"/>
      <c r="KQH12" s="145"/>
      <c r="KQI12" s="145"/>
      <c r="KQJ12" s="145"/>
      <c r="KQK12" s="145"/>
      <c r="KQL12" s="145"/>
      <c r="KQM12" s="145"/>
      <c r="KQN12" s="145"/>
      <c r="KQO12" s="145"/>
      <c r="KQP12" s="145"/>
      <c r="KQQ12" s="145"/>
      <c r="KQR12" s="145"/>
      <c r="KQS12" s="145"/>
      <c r="KQT12" s="145"/>
      <c r="KQU12" s="145"/>
      <c r="KQV12" s="145"/>
      <c r="KQW12" s="145"/>
      <c r="KQX12" s="145"/>
      <c r="KQY12" s="145"/>
      <c r="KQZ12" s="145"/>
      <c r="KRA12" s="145"/>
      <c r="KRB12" s="145"/>
      <c r="KRC12" s="145"/>
      <c r="KRD12" s="145"/>
      <c r="KRE12" s="145"/>
      <c r="KRF12" s="145"/>
      <c r="KRG12" s="145"/>
      <c r="KRH12" s="145"/>
      <c r="KRI12" s="145"/>
      <c r="KRJ12" s="145"/>
      <c r="KRK12" s="145"/>
      <c r="KRL12" s="145"/>
      <c r="KRM12" s="145"/>
      <c r="KRN12" s="145"/>
      <c r="KRO12" s="145"/>
      <c r="KRP12" s="145"/>
      <c r="KRQ12" s="145"/>
      <c r="KRR12" s="145"/>
      <c r="KRS12" s="145"/>
      <c r="KRT12" s="145"/>
      <c r="KRU12" s="145"/>
      <c r="KRV12" s="145"/>
      <c r="KRW12" s="145"/>
      <c r="KRX12" s="145"/>
      <c r="KRY12" s="145"/>
      <c r="KRZ12" s="145"/>
      <c r="KSA12" s="145"/>
      <c r="KSB12" s="145"/>
      <c r="KSC12" s="145"/>
      <c r="KSD12" s="145"/>
      <c r="KSE12" s="145"/>
      <c r="KSF12" s="145"/>
      <c r="KSG12" s="145"/>
      <c r="KSH12" s="145"/>
      <c r="KSI12" s="145"/>
      <c r="KSJ12" s="145"/>
      <c r="KSK12" s="145"/>
      <c r="KSL12" s="145"/>
      <c r="KSM12" s="145"/>
      <c r="KSN12" s="145"/>
      <c r="KSO12" s="145"/>
      <c r="KSP12" s="145"/>
      <c r="KSQ12" s="145"/>
      <c r="KSR12" s="145"/>
      <c r="KSS12" s="145"/>
      <c r="KST12" s="145"/>
      <c r="KSU12" s="145"/>
      <c r="KSV12" s="145"/>
      <c r="KSW12" s="145"/>
      <c r="KSX12" s="145"/>
      <c r="KSY12" s="145"/>
      <c r="KSZ12" s="145"/>
      <c r="KTA12" s="145"/>
      <c r="KTB12" s="145"/>
      <c r="KTC12" s="145"/>
      <c r="KTD12" s="145"/>
      <c r="KTE12" s="145"/>
      <c r="KTF12" s="145"/>
      <c r="KTG12" s="145"/>
      <c r="KTH12" s="145"/>
      <c r="KTI12" s="145"/>
      <c r="KTJ12" s="145"/>
      <c r="KTK12" s="145"/>
      <c r="KTL12" s="145"/>
      <c r="KTM12" s="145"/>
      <c r="KTN12" s="145"/>
      <c r="KTO12" s="145"/>
      <c r="KTP12" s="145"/>
      <c r="KTQ12" s="145"/>
      <c r="KTR12" s="145"/>
      <c r="KTS12" s="145"/>
      <c r="KTT12" s="145"/>
      <c r="KTU12" s="145"/>
      <c r="KTV12" s="145"/>
      <c r="KTW12" s="145"/>
      <c r="KTX12" s="145"/>
      <c r="KTY12" s="145"/>
      <c r="KTZ12" s="145"/>
      <c r="KUA12" s="145"/>
      <c r="KUB12" s="145"/>
      <c r="KUC12" s="145"/>
      <c r="KUD12" s="145"/>
      <c r="KUE12" s="145"/>
      <c r="KUF12" s="145"/>
      <c r="KUG12" s="145"/>
      <c r="KUH12" s="145"/>
      <c r="KUI12" s="145"/>
      <c r="KUJ12" s="145"/>
      <c r="KUK12" s="145"/>
      <c r="KUL12" s="145"/>
      <c r="KUM12" s="145"/>
      <c r="KUN12" s="145"/>
      <c r="KUO12" s="145"/>
      <c r="KUP12" s="145"/>
      <c r="KUQ12" s="145"/>
      <c r="KUR12" s="145"/>
      <c r="KUS12" s="145"/>
      <c r="KUT12" s="145"/>
      <c r="KUU12" s="145"/>
      <c r="KUV12" s="145"/>
      <c r="KUW12" s="145"/>
      <c r="KUX12" s="145"/>
      <c r="KUY12" s="145"/>
      <c r="KUZ12" s="145"/>
      <c r="KVA12" s="145"/>
      <c r="KVB12" s="145"/>
      <c r="KVC12" s="145"/>
      <c r="KVD12" s="145"/>
      <c r="KVE12" s="145"/>
      <c r="KVF12" s="145"/>
      <c r="KVG12" s="145"/>
      <c r="KVH12" s="145"/>
      <c r="KVI12" s="145"/>
      <c r="KVJ12" s="145"/>
      <c r="KVK12" s="145"/>
      <c r="KVL12" s="145"/>
      <c r="KVM12" s="145"/>
      <c r="KVN12" s="145"/>
      <c r="KVO12" s="145"/>
      <c r="KVP12" s="145"/>
      <c r="KVQ12" s="145"/>
      <c r="KVR12" s="145"/>
      <c r="KVS12" s="145"/>
      <c r="KVT12" s="145"/>
      <c r="KVU12" s="145"/>
      <c r="KVV12" s="145"/>
      <c r="KVW12" s="145"/>
      <c r="KVX12" s="145"/>
      <c r="KVY12" s="145"/>
      <c r="KVZ12" s="145"/>
      <c r="KWA12" s="145"/>
      <c r="KWB12" s="145"/>
      <c r="KWC12" s="145"/>
      <c r="KWD12" s="145"/>
      <c r="KWE12" s="145"/>
      <c r="KWF12" s="145"/>
      <c r="KWG12" s="145"/>
      <c r="KWH12" s="145"/>
      <c r="KWI12" s="145"/>
      <c r="KWJ12" s="145"/>
      <c r="KWK12" s="145"/>
      <c r="KWL12" s="145"/>
      <c r="KWM12" s="145"/>
      <c r="KWN12" s="145"/>
      <c r="KWO12" s="145"/>
      <c r="KWP12" s="145"/>
      <c r="KWQ12" s="145"/>
      <c r="KWR12" s="145"/>
      <c r="KWS12" s="145"/>
      <c r="KWT12" s="145"/>
      <c r="KWU12" s="145"/>
      <c r="KWV12" s="145"/>
      <c r="KWW12" s="145"/>
      <c r="KWX12" s="145"/>
      <c r="KWY12" s="145"/>
      <c r="KWZ12" s="145"/>
      <c r="KXA12" s="145"/>
      <c r="KXB12" s="145"/>
      <c r="KXC12" s="145"/>
      <c r="KXD12" s="145"/>
      <c r="KXE12" s="145"/>
      <c r="KXF12" s="145"/>
      <c r="KXG12" s="145"/>
      <c r="KXH12" s="145"/>
      <c r="KXI12" s="145"/>
      <c r="KXJ12" s="145"/>
      <c r="KXK12" s="145"/>
      <c r="KXL12" s="145"/>
      <c r="KXM12" s="145"/>
      <c r="KXN12" s="145"/>
      <c r="KXO12" s="145"/>
      <c r="KXP12" s="145"/>
      <c r="KXQ12" s="145"/>
      <c r="KXR12" s="145"/>
      <c r="KXS12" s="145"/>
      <c r="KXT12" s="145"/>
      <c r="KXU12" s="145"/>
      <c r="KXV12" s="145"/>
      <c r="KXW12" s="145"/>
      <c r="KXX12" s="145"/>
      <c r="KXY12" s="145"/>
      <c r="KXZ12" s="145"/>
      <c r="KYA12" s="145"/>
      <c r="KYB12" s="145"/>
      <c r="KYC12" s="145"/>
      <c r="KYD12" s="145"/>
      <c r="KYE12" s="145"/>
      <c r="KYF12" s="145"/>
      <c r="KYG12" s="145"/>
      <c r="KYH12" s="145"/>
      <c r="KYI12" s="145"/>
      <c r="KYJ12" s="145"/>
      <c r="KYK12" s="145"/>
      <c r="KYL12" s="145"/>
      <c r="KYM12" s="145"/>
      <c r="KYN12" s="145"/>
      <c r="KYO12" s="145"/>
      <c r="KYP12" s="145"/>
      <c r="KYQ12" s="145"/>
      <c r="KYR12" s="145"/>
      <c r="KYS12" s="145"/>
      <c r="KYT12" s="145"/>
      <c r="KYU12" s="145"/>
      <c r="KYV12" s="145"/>
      <c r="KYW12" s="145"/>
      <c r="KYX12" s="145"/>
      <c r="KYY12" s="145"/>
      <c r="KYZ12" s="145"/>
      <c r="KZA12" s="145"/>
      <c r="KZB12" s="145"/>
      <c r="KZC12" s="145"/>
      <c r="KZD12" s="145"/>
      <c r="KZE12" s="145"/>
      <c r="KZF12" s="145"/>
      <c r="KZG12" s="145"/>
      <c r="KZH12" s="145"/>
      <c r="KZI12" s="145"/>
      <c r="KZJ12" s="145"/>
      <c r="KZK12" s="145"/>
      <c r="KZL12" s="145"/>
      <c r="KZM12" s="145"/>
      <c r="KZN12" s="145"/>
      <c r="KZO12" s="145"/>
      <c r="KZP12" s="145"/>
      <c r="KZQ12" s="145"/>
      <c r="KZR12" s="145"/>
      <c r="KZS12" s="145"/>
      <c r="KZT12" s="145"/>
      <c r="KZU12" s="145"/>
      <c r="KZV12" s="145"/>
      <c r="KZW12" s="145"/>
      <c r="KZX12" s="145"/>
      <c r="KZY12" s="145"/>
      <c r="KZZ12" s="145"/>
      <c r="LAA12" s="145"/>
      <c r="LAB12" s="145"/>
      <c r="LAC12" s="145"/>
      <c r="LAD12" s="145"/>
      <c r="LAE12" s="145"/>
      <c r="LAF12" s="145"/>
      <c r="LAG12" s="145"/>
      <c r="LAH12" s="145"/>
      <c r="LAI12" s="145"/>
      <c r="LAJ12" s="145"/>
      <c r="LAK12" s="145"/>
      <c r="LAL12" s="145"/>
      <c r="LAM12" s="145"/>
      <c r="LAN12" s="145"/>
      <c r="LAO12" s="145"/>
      <c r="LAP12" s="145"/>
      <c r="LAQ12" s="145"/>
      <c r="LAR12" s="145"/>
      <c r="LAS12" s="145"/>
      <c r="LAT12" s="145"/>
      <c r="LAU12" s="145"/>
      <c r="LAV12" s="145"/>
      <c r="LAW12" s="145"/>
      <c r="LAX12" s="145"/>
      <c r="LAY12" s="145"/>
      <c r="LAZ12" s="145"/>
      <c r="LBA12" s="145"/>
      <c r="LBB12" s="145"/>
      <c r="LBC12" s="145"/>
      <c r="LBD12" s="145"/>
      <c r="LBE12" s="145"/>
      <c r="LBF12" s="145"/>
      <c r="LBG12" s="145"/>
      <c r="LBH12" s="145"/>
      <c r="LBI12" s="145"/>
      <c r="LBJ12" s="145"/>
      <c r="LBK12" s="145"/>
      <c r="LBL12" s="145"/>
      <c r="LBM12" s="145"/>
      <c r="LBN12" s="145"/>
      <c r="LBO12" s="145"/>
      <c r="LBP12" s="145"/>
      <c r="LBQ12" s="145"/>
      <c r="LBR12" s="145"/>
      <c r="LBS12" s="145"/>
      <c r="LBT12" s="145"/>
      <c r="LBU12" s="145"/>
      <c r="LBV12" s="145"/>
      <c r="LBW12" s="145"/>
      <c r="LBX12" s="145"/>
      <c r="LBY12" s="145"/>
      <c r="LBZ12" s="145"/>
      <c r="LCA12" s="145"/>
      <c r="LCB12" s="145"/>
      <c r="LCC12" s="145"/>
      <c r="LCD12" s="145"/>
      <c r="LCE12" s="145"/>
      <c r="LCF12" s="145"/>
      <c r="LCG12" s="145"/>
      <c r="LCH12" s="145"/>
      <c r="LCI12" s="145"/>
      <c r="LCJ12" s="145"/>
      <c r="LCK12" s="145"/>
      <c r="LCL12" s="145"/>
      <c r="LCM12" s="145"/>
      <c r="LCN12" s="145"/>
      <c r="LCO12" s="145"/>
      <c r="LCP12" s="145"/>
      <c r="LCQ12" s="145"/>
      <c r="LCR12" s="145"/>
      <c r="LCS12" s="145"/>
      <c r="LCT12" s="145"/>
      <c r="LCU12" s="145"/>
      <c r="LCV12" s="145"/>
      <c r="LCW12" s="145"/>
      <c r="LCX12" s="145"/>
      <c r="LCY12" s="145"/>
      <c r="LCZ12" s="145"/>
      <c r="LDA12" s="145"/>
      <c r="LDB12" s="145"/>
      <c r="LDC12" s="145"/>
      <c r="LDD12" s="145"/>
      <c r="LDE12" s="145"/>
      <c r="LDF12" s="145"/>
      <c r="LDG12" s="145"/>
      <c r="LDH12" s="145"/>
      <c r="LDI12" s="145"/>
      <c r="LDJ12" s="145"/>
      <c r="LDK12" s="145"/>
      <c r="LDL12" s="145"/>
      <c r="LDM12" s="145"/>
      <c r="LDN12" s="145"/>
      <c r="LDO12" s="145"/>
      <c r="LDP12" s="145"/>
      <c r="LDQ12" s="145"/>
      <c r="LDR12" s="145"/>
      <c r="LDS12" s="145"/>
      <c r="LDT12" s="145"/>
      <c r="LDU12" s="145"/>
      <c r="LDV12" s="145"/>
      <c r="LDW12" s="145"/>
      <c r="LDX12" s="145"/>
      <c r="LDY12" s="145"/>
      <c r="LDZ12" s="145"/>
      <c r="LEA12" s="145"/>
      <c r="LEB12" s="145"/>
      <c r="LEC12" s="145"/>
      <c r="LED12" s="145"/>
      <c r="LEE12" s="145"/>
      <c r="LEF12" s="145"/>
      <c r="LEG12" s="145"/>
      <c r="LEH12" s="145"/>
      <c r="LEI12" s="145"/>
      <c r="LEJ12" s="145"/>
      <c r="LEK12" s="145"/>
      <c r="LEL12" s="145"/>
      <c r="LEM12" s="145"/>
      <c r="LEN12" s="145"/>
      <c r="LEO12" s="145"/>
      <c r="LEP12" s="145"/>
      <c r="LEQ12" s="145"/>
      <c r="LER12" s="145"/>
      <c r="LES12" s="145"/>
      <c r="LET12" s="145"/>
      <c r="LEU12" s="145"/>
      <c r="LEV12" s="145"/>
      <c r="LEW12" s="145"/>
      <c r="LEX12" s="145"/>
      <c r="LEY12" s="145"/>
      <c r="LEZ12" s="145"/>
      <c r="LFA12" s="145"/>
      <c r="LFB12" s="145"/>
      <c r="LFC12" s="145"/>
      <c r="LFD12" s="145"/>
      <c r="LFE12" s="145"/>
      <c r="LFF12" s="145"/>
      <c r="LFG12" s="145"/>
      <c r="LFH12" s="145"/>
      <c r="LFI12" s="145"/>
      <c r="LFJ12" s="145"/>
      <c r="LFK12" s="145"/>
      <c r="LFL12" s="145"/>
      <c r="LFM12" s="145"/>
      <c r="LFN12" s="145"/>
      <c r="LFO12" s="145"/>
      <c r="LFP12" s="145"/>
      <c r="LFQ12" s="145"/>
      <c r="LFR12" s="145"/>
      <c r="LFS12" s="145"/>
      <c r="LFT12" s="145"/>
      <c r="LFU12" s="145"/>
      <c r="LFV12" s="145"/>
      <c r="LFW12" s="145"/>
      <c r="LFX12" s="145"/>
      <c r="LFY12" s="145"/>
      <c r="LFZ12" s="145"/>
      <c r="LGA12" s="145"/>
      <c r="LGB12" s="145"/>
      <c r="LGC12" s="145"/>
      <c r="LGD12" s="145"/>
      <c r="LGE12" s="145"/>
      <c r="LGF12" s="145"/>
      <c r="LGG12" s="145"/>
      <c r="LGH12" s="145"/>
      <c r="LGI12" s="145"/>
      <c r="LGJ12" s="145"/>
      <c r="LGK12" s="145"/>
      <c r="LGL12" s="145"/>
      <c r="LGM12" s="145"/>
      <c r="LGN12" s="145"/>
      <c r="LGO12" s="145"/>
      <c r="LGP12" s="145"/>
      <c r="LGQ12" s="145"/>
      <c r="LGR12" s="145"/>
      <c r="LGS12" s="145"/>
      <c r="LGT12" s="145"/>
      <c r="LGU12" s="145"/>
      <c r="LGV12" s="145"/>
      <c r="LGW12" s="145"/>
      <c r="LGX12" s="145"/>
      <c r="LGY12" s="145"/>
      <c r="LGZ12" s="145"/>
      <c r="LHA12" s="145"/>
      <c r="LHB12" s="145"/>
      <c r="LHC12" s="145"/>
      <c r="LHD12" s="145"/>
      <c r="LHE12" s="145"/>
      <c r="LHF12" s="145"/>
      <c r="LHG12" s="145"/>
      <c r="LHH12" s="145"/>
      <c r="LHI12" s="145"/>
      <c r="LHJ12" s="145"/>
      <c r="LHK12" s="145"/>
      <c r="LHL12" s="145"/>
      <c r="LHM12" s="145"/>
      <c r="LHN12" s="145"/>
      <c r="LHO12" s="145"/>
      <c r="LHP12" s="145"/>
      <c r="LHQ12" s="145"/>
      <c r="LHR12" s="145"/>
      <c r="LHS12" s="145"/>
      <c r="LHT12" s="145"/>
      <c r="LHU12" s="145"/>
      <c r="LHV12" s="145"/>
      <c r="LHW12" s="145"/>
      <c r="LHX12" s="145"/>
      <c r="LHY12" s="145"/>
      <c r="LHZ12" s="145"/>
      <c r="LIA12" s="145"/>
      <c r="LIB12" s="145"/>
      <c r="LIC12" s="145"/>
      <c r="LID12" s="145"/>
      <c r="LIE12" s="145"/>
      <c r="LIF12" s="145"/>
      <c r="LIG12" s="145"/>
      <c r="LIH12" s="145"/>
      <c r="LII12" s="145"/>
      <c r="LIJ12" s="145"/>
      <c r="LIK12" s="145"/>
      <c r="LIL12" s="145"/>
      <c r="LIM12" s="145"/>
      <c r="LIN12" s="145"/>
      <c r="LIO12" s="145"/>
      <c r="LIP12" s="145"/>
      <c r="LIQ12" s="145"/>
      <c r="LIR12" s="145"/>
      <c r="LIS12" s="145"/>
      <c r="LIT12" s="145"/>
      <c r="LIU12" s="145"/>
      <c r="LIV12" s="145"/>
      <c r="LIW12" s="145"/>
      <c r="LIX12" s="145"/>
      <c r="LIY12" s="145"/>
      <c r="LIZ12" s="145"/>
      <c r="LJA12" s="145"/>
      <c r="LJB12" s="145"/>
      <c r="LJC12" s="145"/>
      <c r="LJD12" s="145"/>
      <c r="LJE12" s="145"/>
      <c r="LJF12" s="145"/>
      <c r="LJG12" s="145"/>
      <c r="LJH12" s="145"/>
      <c r="LJI12" s="145"/>
      <c r="LJJ12" s="145"/>
      <c r="LJK12" s="145"/>
      <c r="LJL12" s="145"/>
      <c r="LJM12" s="145"/>
      <c r="LJN12" s="145"/>
      <c r="LJO12" s="145"/>
      <c r="LJP12" s="145"/>
      <c r="LJQ12" s="145"/>
      <c r="LJR12" s="145"/>
      <c r="LJS12" s="145"/>
      <c r="LJT12" s="145"/>
      <c r="LJU12" s="145"/>
      <c r="LJV12" s="145"/>
      <c r="LJW12" s="145"/>
      <c r="LJX12" s="145"/>
      <c r="LJY12" s="145"/>
      <c r="LJZ12" s="145"/>
      <c r="LKA12" s="145"/>
      <c r="LKB12" s="145"/>
      <c r="LKC12" s="145"/>
      <c r="LKD12" s="145"/>
      <c r="LKE12" s="145"/>
      <c r="LKF12" s="145"/>
      <c r="LKG12" s="145"/>
      <c r="LKH12" s="145"/>
      <c r="LKI12" s="145"/>
      <c r="LKJ12" s="145"/>
      <c r="LKK12" s="145"/>
      <c r="LKL12" s="145"/>
      <c r="LKM12" s="145"/>
      <c r="LKN12" s="145"/>
      <c r="LKO12" s="145"/>
      <c r="LKP12" s="145"/>
      <c r="LKQ12" s="145"/>
      <c r="LKR12" s="145"/>
      <c r="LKS12" s="145"/>
      <c r="LKT12" s="145"/>
      <c r="LKU12" s="145"/>
      <c r="LKV12" s="145"/>
      <c r="LKW12" s="145"/>
      <c r="LKX12" s="145"/>
      <c r="LKY12" s="145"/>
      <c r="LKZ12" s="145"/>
      <c r="LLA12" s="145"/>
      <c r="LLB12" s="145"/>
      <c r="LLC12" s="145"/>
      <c r="LLD12" s="145"/>
      <c r="LLE12" s="145"/>
      <c r="LLF12" s="145"/>
      <c r="LLG12" s="145"/>
      <c r="LLH12" s="145"/>
      <c r="LLI12" s="145"/>
      <c r="LLJ12" s="145"/>
      <c r="LLK12" s="145"/>
      <c r="LLL12" s="145"/>
      <c r="LLM12" s="145"/>
      <c r="LLN12" s="145"/>
      <c r="LLO12" s="145"/>
      <c r="LLP12" s="145"/>
      <c r="LLQ12" s="145"/>
      <c r="LLR12" s="145"/>
      <c r="LLS12" s="145"/>
      <c r="LLT12" s="145"/>
      <c r="LLU12" s="145"/>
      <c r="LLV12" s="145"/>
      <c r="LLW12" s="145"/>
      <c r="LLX12" s="145"/>
      <c r="LLY12" s="145"/>
      <c r="LLZ12" s="145"/>
      <c r="LMA12" s="145"/>
      <c r="LMB12" s="145"/>
      <c r="LMC12" s="145"/>
      <c r="LMD12" s="145"/>
      <c r="LME12" s="145"/>
      <c r="LMF12" s="145"/>
      <c r="LMG12" s="145"/>
      <c r="LMH12" s="145"/>
      <c r="LMI12" s="145"/>
      <c r="LMJ12" s="145"/>
      <c r="LMK12" s="145"/>
      <c r="LML12" s="145"/>
      <c r="LMM12" s="145"/>
      <c r="LMN12" s="145"/>
      <c r="LMO12" s="145"/>
      <c r="LMP12" s="145"/>
      <c r="LMQ12" s="145"/>
      <c r="LMR12" s="145"/>
      <c r="LMS12" s="145"/>
      <c r="LMT12" s="145"/>
      <c r="LMU12" s="145"/>
      <c r="LMV12" s="145"/>
      <c r="LMW12" s="145"/>
      <c r="LMX12" s="145"/>
      <c r="LMY12" s="145"/>
      <c r="LMZ12" s="145"/>
      <c r="LNA12" s="145"/>
      <c r="LNB12" s="145"/>
      <c r="LNC12" s="145"/>
      <c r="LND12" s="145"/>
      <c r="LNE12" s="145"/>
      <c r="LNF12" s="145"/>
      <c r="LNG12" s="145"/>
      <c r="LNH12" s="145"/>
      <c r="LNI12" s="145"/>
      <c r="LNJ12" s="145"/>
      <c r="LNK12" s="145"/>
      <c r="LNL12" s="145"/>
      <c r="LNM12" s="145"/>
      <c r="LNN12" s="145"/>
      <c r="LNO12" s="145"/>
      <c r="LNP12" s="145"/>
      <c r="LNQ12" s="145"/>
      <c r="LNR12" s="145"/>
      <c r="LNS12" s="145"/>
      <c r="LNT12" s="145"/>
      <c r="LNU12" s="145"/>
      <c r="LNV12" s="145"/>
      <c r="LNW12" s="145"/>
      <c r="LNX12" s="145"/>
      <c r="LNY12" s="145"/>
      <c r="LNZ12" s="145"/>
      <c r="LOA12" s="145"/>
      <c r="LOB12" s="145"/>
      <c r="LOC12" s="145"/>
      <c r="LOD12" s="145"/>
      <c r="LOE12" s="145"/>
      <c r="LOF12" s="145"/>
      <c r="LOG12" s="145"/>
      <c r="LOH12" s="145"/>
      <c r="LOI12" s="145"/>
      <c r="LOJ12" s="145"/>
      <c r="LOK12" s="145"/>
      <c r="LOL12" s="145"/>
      <c r="LOM12" s="145"/>
      <c r="LON12" s="145"/>
      <c r="LOO12" s="145"/>
      <c r="LOP12" s="145"/>
      <c r="LOQ12" s="145"/>
      <c r="LOR12" s="145"/>
      <c r="LOS12" s="145"/>
      <c r="LOT12" s="145"/>
      <c r="LOU12" s="145"/>
      <c r="LOV12" s="145"/>
      <c r="LOW12" s="145"/>
      <c r="LOX12" s="145"/>
      <c r="LOY12" s="145"/>
      <c r="LOZ12" s="145"/>
      <c r="LPA12" s="145"/>
      <c r="LPB12" s="145"/>
      <c r="LPC12" s="145"/>
      <c r="LPD12" s="145"/>
      <c r="LPE12" s="145"/>
      <c r="LPF12" s="145"/>
      <c r="LPG12" s="145"/>
      <c r="LPH12" s="145"/>
      <c r="LPI12" s="145"/>
      <c r="LPJ12" s="145"/>
      <c r="LPK12" s="145"/>
      <c r="LPL12" s="145"/>
      <c r="LPM12" s="145"/>
      <c r="LPN12" s="145"/>
      <c r="LPO12" s="145"/>
      <c r="LPP12" s="145"/>
      <c r="LPQ12" s="145"/>
      <c r="LPR12" s="145"/>
      <c r="LPS12" s="145"/>
      <c r="LPT12" s="145"/>
      <c r="LPU12" s="145"/>
      <c r="LPV12" s="145"/>
      <c r="LPW12" s="145"/>
      <c r="LPX12" s="145"/>
      <c r="LPY12" s="145"/>
      <c r="LPZ12" s="145"/>
      <c r="LQA12" s="145"/>
      <c r="LQB12" s="145"/>
      <c r="LQC12" s="145"/>
      <c r="LQD12" s="145"/>
      <c r="LQE12" s="145"/>
      <c r="LQF12" s="145"/>
      <c r="LQG12" s="145"/>
      <c r="LQH12" s="145"/>
      <c r="LQI12" s="145"/>
      <c r="LQJ12" s="145"/>
      <c r="LQK12" s="145"/>
      <c r="LQL12" s="145"/>
      <c r="LQM12" s="145"/>
      <c r="LQN12" s="145"/>
      <c r="LQO12" s="145"/>
      <c r="LQP12" s="145"/>
      <c r="LQQ12" s="145"/>
      <c r="LQR12" s="145"/>
      <c r="LQS12" s="145"/>
      <c r="LQT12" s="145"/>
      <c r="LQU12" s="145"/>
      <c r="LQV12" s="145"/>
      <c r="LQW12" s="145"/>
      <c r="LQX12" s="145"/>
      <c r="LQY12" s="145"/>
      <c r="LQZ12" s="145"/>
      <c r="LRA12" s="145"/>
      <c r="LRB12" s="145"/>
      <c r="LRC12" s="145"/>
      <c r="LRD12" s="145"/>
      <c r="LRE12" s="145"/>
      <c r="LRF12" s="145"/>
      <c r="LRG12" s="145"/>
      <c r="LRH12" s="145"/>
      <c r="LRI12" s="145"/>
      <c r="LRJ12" s="145"/>
      <c r="LRK12" s="145"/>
      <c r="LRL12" s="145"/>
      <c r="LRM12" s="145"/>
      <c r="LRN12" s="145"/>
      <c r="LRO12" s="145"/>
      <c r="LRP12" s="145"/>
      <c r="LRQ12" s="145"/>
      <c r="LRR12" s="145"/>
      <c r="LRS12" s="145"/>
      <c r="LRT12" s="145"/>
      <c r="LRU12" s="145"/>
      <c r="LRV12" s="145"/>
      <c r="LRW12" s="145"/>
      <c r="LRX12" s="145"/>
      <c r="LRY12" s="145"/>
      <c r="LRZ12" s="145"/>
      <c r="LSA12" s="145"/>
      <c r="LSB12" s="145"/>
      <c r="LSC12" s="145"/>
      <c r="LSD12" s="145"/>
      <c r="LSE12" s="145"/>
      <c r="LSF12" s="145"/>
      <c r="LSG12" s="145"/>
      <c r="LSH12" s="145"/>
      <c r="LSI12" s="145"/>
      <c r="LSJ12" s="145"/>
      <c r="LSK12" s="145"/>
      <c r="LSL12" s="145"/>
      <c r="LSM12" s="145"/>
      <c r="LSN12" s="145"/>
      <c r="LSO12" s="145"/>
      <c r="LSP12" s="145"/>
      <c r="LSQ12" s="145"/>
      <c r="LSR12" s="145"/>
      <c r="LSS12" s="145"/>
      <c r="LST12" s="145"/>
      <c r="LSU12" s="145"/>
      <c r="LSV12" s="145"/>
      <c r="LSW12" s="145"/>
      <c r="LSX12" s="145"/>
      <c r="LSY12" s="145"/>
      <c r="LSZ12" s="145"/>
      <c r="LTA12" s="145"/>
      <c r="LTB12" s="145"/>
      <c r="LTC12" s="145"/>
      <c r="LTD12" s="145"/>
      <c r="LTE12" s="145"/>
      <c r="LTF12" s="145"/>
      <c r="LTG12" s="145"/>
      <c r="LTH12" s="145"/>
      <c r="LTI12" s="145"/>
      <c r="LTJ12" s="145"/>
      <c r="LTK12" s="145"/>
      <c r="LTL12" s="145"/>
      <c r="LTM12" s="145"/>
      <c r="LTN12" s="145"/>
      <c r="LTO12" s="145"/>
      <c r="LTP12" s="145"/>
      <c r="LTQ12" s="145"/>
      <c r="LTR12" s="145"/>
      <c r="LTS12" s="145"/>
      <c r="LTT12" s="145"/>
      <c r="LTU12" s="145"/>
      <c r="LTV12" s="145"/>
      <c r="LTW12" s="145"/>
      <c r="LTX12" s="145"/>
      <c r="LTY12" s="145"/>
      <c r="LTZ12" s="145"/>
      <c r="LUA12" s="145"/>
      <c r="LUB12" s="145"/>
      <c r="LUC12" s="145"/>
      <c r="LUD12" s="145"/>
      <c r="LUE12" s="145"/>
      <c r="LUF12" s="145"/>
      <c r="LUG12" s="145"/>
      <c r="LUH12" s="145"/>
      <c r="LUI12" s="145"/>
      <c r="LUJ12" s="145"/>
      <c r="LUK12" s="145"/>
      <c r="LUL12" s="145"/>
      <c r="LUM12" s="145"/>
      <c r="LUN12" s="145"/>
      <c r="LUO12" s="145"/>
      <c r="LUP12" s="145"/>
      <c r="LUQ12" s="145"/>
      <c r="LUR12" s="145"/>
      <c r="LUS12" s="145"/>
      <c r="LUT12" s="145"/>
      <c r="LUU12" s="145"/>
      <c r="LUV12" s="145"/>
      <c r="LUW12" s="145"/>
      <c r="LUX12" s="145"/>
      <c r="LUY12" s="145"/>
      <c r="LUZ12" s="145"/>
      <c r="LVA12" s="145"/>
      <c r="LVB12" s="145"/>
      <c r="LVC12" s="145"/>
      <c r="LVD12" s="145"/>
      <c r="LVE12" s="145"/>
      <c r="LVF12" s="145"/>
      <c r="LVG12" s="145"/>
      <c r="LVH12" s="145"/>
      <c r="LVI12" s="145"/>
      <c r="LVJ12" s="145"/>
      <c r="LVK12" s="145"/>
      <c r="LVL12" s="145"/>
      <c r="LVM12" s="145"/>
      <c r="LVN12" s="145"/>
      <c r="LVO12" s="145"/>
      <c r="LVP12" s="145"/>
      <c r="LVQ12" s="145"/>
      <c r="LVR12" s="145"/>
      <c r="LVS12" s="145"/>
      <c r="LVT12" s="145"/>
      <c r="LVU12" s="145"/>
      <c r="LVV12" s="145"/>
      <c r="LVW12" s="145"/>
      <c r="LVX12" s="145"/>
      <c r="LVY12" s="145"/>
      <c r="LVZ12" s="145"/>
      <c r="LWA12" s="145"/>
      <c r="LWB12" s="145"/>
      <c r="LWC12" s="145"/>
      <c r="LWD12" s="145"/>
      <c r="LWE12" s="145"/>
      <c r="LWF12" s="145"/>
      <c r="LWG12" s="145"/>
      <c r="LWH12" s="145"/>
      <c r="LWI12" s="145"/>
      <c r="LWJ12" s="145"/>
      <c r="LWK12" s="145"/>
      <c r="LWL12" s="145"/>
      <c r="LWM12" s="145"/>
      <c r="LWN12" s="145"/>
      <c r="LWO12" s="145"/>
      <c r="LWP12" s="145"/>
      <c r="LWQ12" s="145"/>
      <c r="LWR12" s="145"/>
      <c r="LWS12" s="145"/>
      <c r="LWT12" s="145"/>
      <c r="LWU12" s="145"/>
      <c r="LWV12" s="145"/>
      <c r="LWW12" s="145"/>
      <c r="LWX12" s="145"/>
      <c r="LWY12" s="145"/>
      <c r="LWZ12" s="145"/>
      <c r="LXA12" s="145"/>
      <c r="LXB12" s="145"/>
      <c r="LXC12" s="145"/>
      <c r="LXD12" s="145"/>
      <c r="LXE12" s="145"/>
      <c r="LXF12" s="145"/>
      <c r="LXG12" s="145"/>
      <c r="LXH12" s="145"/>
      <c r="LXI12" s="145"/>
      <c r="LXJ12" s="145"/>
      <c r="LXK12" s="145"/>
      <c r="LXL12" s="145"/>
      <c r="LXM12" s="145"/>
      <c r="LXN12" s="145"/>
      <c r="LXO12" s="145"/>
      <c r="LXP12" s="145"/>
      <c r="LXQ12" s="145"/>
      <c r="LXR12" s="145"/>
      <c r="LXS12" s="145"/>
      <c r="LXT12" s="145"/>
      <c r="LXU12" s="145"/>
      <c r="LXV12" s="145"/>
      <c r="LXW12" s="145"/>
      <c r="LXX12" s="145"/>
      <c r="LXY12" s="145"/>
      <c r="LXZ12" s="145"/>
      <c r="LYA12" s="145"/>
      <c r="LYB12" s="145"/>
      <c r="LYC12" s="145"/>
      <c r="LYD12" s="145"/>
      <c r="LYE12" s="145"/>
      <c r="LYF12" s="145"/>
      <c r="LYG12" s="145"/>
      <c r="LYH12" s="145"/>
      <c r="LYI12" s="145"/>
      <c r="LYJ12" s="145"/>
      <c r="LYK12" s="145"/>
      <c r="LYL12" s="145"/>
      <c r="LYM12" s="145"/>
      <c r="LYN12" s="145"/>
      <c r="LYO12" s="145"/>
      <c r="LYP12" s="145"/>
      <c r="LYQ12" s="145"/>
      <c r="LYR12" s="145"/>
      <c r="LYS12" s="145"/>
      <c r="LYT12" s="145"/>
      <c r="LYU12" s="145"/>
      <c r="LYV12" s="145"/>
      <c r="LYW12" s="145"/>
      <c r="LYX12" s="145"/>
      <c r="LYY12" s="145"/>
      <c r="LYZ12" s="145"/>
      <c r="LZA12" s="145"/>
      <c r="LZB12" s="145"/>
      <c r="LZC12" s="145"/>
      <c r="LZD12" s="145"/>
      <c r="LZE12" s="145"/>
      <c r="LZF12" s="145"/>
      <c r="LZG12" s="145"/>
      <c r="LZH12" s="145"/>
      <c r="LZI12" s="145"/>
      <c r="LZJ12" s="145"/>
      <c r="LZK12" s="145"/>
      <c r="LZL12" s="145"/>
      <c r="LZM12" s="145"/>
      <c r="LZN12" s="145"/>
      <c r="LZO12" s="145"/>
      <c r="LZP12" s="145"/>
      <c r="LZQ12" s="145"/>
      <c r="LZR12" s="145"/>
      <c r="LZS12" s="145"/>
      <c r="LZT12" s="145"/>
      <c r="LZU12" s="145"/>
      <c r="LZV12" s="145"/>
      <c r="LZW12" s="145"/>
      <c r="LZX12" s="145"/>
      <c r="LZY12" s="145"/>
      <c r="LZZ12" s="145"/>
      <c r="MAA12" s="145"/>
      <c r="MAB12" s="145"/>
      <c r="MAC12" s="145"/>
      <c r="MAD12" s="145"/>
      <c r="MAE12" s="145"/>
      <c r="MAF12" s="145"/>
      <c r="MAG12" s="145"/>
      <c r="MAH12" s="145"/>
      <c r="MAI12" s="145"/>
      <c r="MAJ12" s="145"/>
      <c r="MAK12" s="145"/>
      <c r="MAL12" s="145"/>
      <c r="MAM12" s="145"/>
      <c r="MAN12" s="145"/>
      <c r="MAO12" s="145"/>
      <c r="MAP12" s="145"/>
      <c r="MAQ12" s="145"/>
      <c r="MAR12" s="145"/>
      <c r="MAS12" s="145"/>
      <c r="MAT12" s="145"/>
      <c r="MAU12" s="145"/>
      <c r="MAV12" s="145"/>
      <c r="MAW12" s="145"/>
      <c r="MAX12" s="145"/>
      <c r="MAY12" s="145"/>
      <c r="MAZ12" s="145"/>
      <c r="MBA12" s="145"/>
      <c r="MBB12" s="145"/>
      <c r="MBC12" s="145"/>
      <c r="MBD12" s="145"/>
      <c r="MBE12" s="145"/>
      <c r="MBF12" s="145"/>
      <c r="MBG12" s="145"/>
      <c r="MBH12" s="145"/>
      <c r="MBI12" s="145"/>
      <c r="MBJ12" s="145"/>
      <c r="MBK12" s="145"/>
      <c r="MBL12" s="145"/>
      <c r="MBM12" s="145"/>
      <c r="MBN12" s="145"/>
      <c r="MBO12" s="145"/>
      <c r="MBP12" s="145"/>
      <c r="MBQ12" s="145"/>
      <c r="MBR12" s="145"/>
      <c r="MBS12" s="145"/>
      <c r="MBT12" s="145"/>
      <c r="MBU12" s="145"/>
      <c r="MBV12" s="145"/>
      <c r="MBW12" s="145"/>
      <c r="MBX12" s="145"/>
      <c r="MBY12" s="145"/>
      <c r="MBZ12" s="145"/>
      <c r="MCA12" s="145"/>
      <c r="MCB12" s="145"/>
      <c r="MCC12" s="145"/>
      <c r="MCD12" s="145"/>
      <c r="MCE12" s="145"/>
      <c r="MCF12" s="145"/>
      <c r="MCG12" s="145"/>
      <c r="MCH12" s="145"/>
      <c r="MCI12" s="145"/>
      <c r="MCJ12" s="145"/>
      <c r="MCK12" s="145"/>
      <c r="MCL12" s="145"/>
      <c r="MCM12" s="145"/>
      <c r="MCN12" s="145"/>
      <c r="MCO12" s="145"/>
      <c r="MCP12" s="145"/>
      <c r="MCQ12" s="145"/>
      <c r="MCR12" s="145"/>
      <c r="MCS12" s="145"/>
      <c r="MCT12" s="145"/>
      <c r="MCU12" s="145"/>
      <c r="MCV12" s="145"/>
      <c r="MCW12" s="145"/>
      <c r="MCX12" s="145"/>
      <c r="MCY12" s="145"/>
      <c r="MCZ12" s="145"/>
      <c r="MDA12" s="145"/>
      <c r="MDB12" s="145"/>
      <c r="MDC12" s="145"/>
      <c r="MDD12" s="145"/>
      <c r="MDE12" s="145"/>
      <c r="MDF12" s="145"/>
      <c r="MDG12" s="145"/>
      <c r="MDH12" s="145"/>
      <c r="MDI12" s="145"/>
      <c r="MDJ12" s="145"/>
      <c r="MDK12" s="145"/>
      <c r="MDL12" s="145"/>
      <c r="MDM12" s="145"/>
      <c r="MDN12" s="145"/>
      <c r="MDO12" s="145"/>
      <c r="MDP12" s="145"/>
      <c r="MDQ12" s="145"/>
      <c r="MDR12" s="145"/>
      <c r="MDS12" s="145"/>
      <c r="MDT12" s="145"/>
      <c r="MDU12" s="145"/>
      <c r="MDV12" s="145"/>
      <c r="MDW12" s="145"/>
      <c r="MDX12" s="145"/>
      <c r="MDY12" s="145"/>
      <c r="MDZ12" s="145"/>
      <c r="MEA12" s="145"/>
      <c r="MEB12" s="145"/>
      <c r="MEC12" s="145"/>
      <c r="MED12" s="145"/>
      <c r="MEE12" s="145"/>
      <c r="MEF12" s="145"/>
      <c r="MEG12" s="145"/>
      <c r="MEH12" s="145"/>
      <c r="MEI12" s="145"/>
      <c r="MEJ12" s="145"/>
      <c r="MEK12" s="145"/>
      <c r="MEL12" s="145"/>
      <c r="MEM12" s="145"/>
      <c r="MEN12" s="145"/>
      <c r="MEO12" s="145"/>
      <c r="MEP12" s="145"/>
      <c r="MEQ12" s="145"/>
      <c r="MER12" s="145"/>
      <c r="MES12" s="145"/>
      <c r="MET12" s="145"/>
      <c r="MEU12" s="145"/>
      <c r="MEV12" s="145"/>
      <c r="MEW12" s="145"/>
      <c r="MEX12" s="145"/>
      <c r="MEY12" s="145"/>
      <c r="MEZ12" s="145"/>
      <c r="MFA12" s="145"/>
      <c r="MFB12" s="145"/>
      <c r="MFC12" s="145"/>
      <c r="MFD12" s="145"/>
      <c r="MFE12" s="145"/>
      <c r="MFF12" s="145"/>
      <c r="MFG12" s="145"/>
      <c r="MFH12" s="145"/>
      <c r="MFI12" s="145"/>
      <c r="MFJ12" s="145"/>
      <c r="MFK12" s="145"/>
      <c r="MFL12" s="145"/>
      <c r="MFM12" s="145"/>
      <c r="MFN12" s="145"/>
      <c r="MFO12" s="145"/>
      <c r="MFP12" s="145"/>
      <c r="MFQ12" s="145"/>
      <c r="MFR12" s="145"/>
      <c r="MFS12" s="145"/>
      <c r="MFT12" s="145"/>
      <c r="MFU12" s="145"/>
      <c r="MFV12" s="145"/>
      <c r="MFW12" s="145"/>
      <c r="MFX12" s="145"/>
      <c r="MFY12" s="145"/>
      <c r="MFZ12" s="145"/>
      <c r="MGA12" s="145"/>
      <c r="MGB12" s="145"/>
      <c r="MGC12" s="145"/>
      <c r="MGD12" s="145"/>
      <c r="MGE12" s="145"/>
      <c r="MGF12" s="145"/>
      <c r="MGG12" s="145"/>
      <c r="MGH12" s="145"/>
      <c r="MGI12" s="145"/>
      <c r="MGJ12" s="145"/>
      <c r="MGK12" s="145"/>
      <c r="MGL12" s="145"/>
      <c r="MGM12" s="145"/>
      <c r="MGN12" s="145"/>
      <c r="MGO12" s="145"/>
      <c r="MGP12" s="145"/>
      <c r="MGQ12" s="145"/>
      <c r="MGR12" s="145"/>
      <c r="MGS12" s="145"/>
      <c r="MGT12" s="145"/>
      <c r="MGU12" s="145"/>
      <c r="MGV12" s="145"/>
      <c r="MGW12" s="145"/>
      <c r="MGX12" s="145"/>
      <c r="MGY12" s="145"/>
      <c r="MGZ12" s="145"/>
      <c r="MHA12" s="145"/>
      <c r="MHB12" s="145"/>
      <c r="MHC12" s="145"/>
      <c r="MHD12" s="145"/>
      <c r="MHE12" s="145"/>
      <c r="MHF12" s="145"/>
      <c r="MHG12" s="145"/>
      <c r="MHH12" s="145"/>
      <c r="MHI12" s="145"/>
      <c r="MHJ12" s="145"/>
      <c r="MHK12" s="145"/>
      <c r="MHL12" s="145"/>
      <c r="MHM12" s="145"/>
      <c r="MHN12" s="145"/>
      <c r="MHO12" s="145"/>
      <c r="MHP12" s="145"/>
      <c r="MHQ12" s="145"/>
      <c r="MHR12" s="145"/>
      <c r="MHS12" s="145"/>
      <c r="MHT12" s="145"/>
      <c r="MHU12" s="145"/>
      <c r="MHV12" s="145"/>
      <c r="MHW12" s="145"/>
      <c r="MHX12" s="145"/>
      <c r="MHY12" s="145"/>
      <c r="MHZ12" s="145"/>
      <c r="MIA12" s="145"/>
      <c r="MIB12" s="145"/>
      <c r="MIC12" s="145"/>
      <c r="MID12" s="145"/>
      <c r="MIE12" s="145"/>
      <c r="MIF12" s="145"/>
      <c r="MIG12" s="145"/>
      <c r="MIH12" s="145"/>
      <c r="MII12" s="145"/>
      <c r="MIJ12" s="145"/>
      <c r="MIK12" s="145"/>
      <c r="MIL12" s="145"/>
      <c r="MIM12" s="145"/>
      <c r="MIN12" s="145"/>
      <c r="MIO12" s="145"/>
      <c r="MIP12" s="145"/>
      <c r="MIQ12" s="145"/>
      <c r="MIR12" s="145"/>
      <c r="MIS12" s="145"/>
      <c r="MIT12" s="145"/>
      <c r="MIU12" s="145"/>
      <c r="MIV12" s="145"/>
      <c r="MIW12" s="145"/>
      <c r="MIX12" s="145"/>
      <c r="MIY12" s="145"/>
      <c r="MIZ12" s="145"/>
      <c r="MJA12" s="145"/>
      <c r="MJB12" s="145"/>
      <c r="MJC12" s="145"/>
      <c r="MJD12" s="145"/>
      <c r="MJE12" s="145"/>
      <c r="MJF12" s="145"/>
      <c r="MJG12" s="145"/>
      <c r="MJH12" s="145"/>
      <c r="MJI12" s="145"/>
      <c r="MJJ12" s="145"/>
      <c r="MJK12" s="145"/>
      <c r="MJL12" s="145"/>
      <c r="MJM12" s="145"/>
      <c r="MJN12" s="145"/>
      <c r="MJO12" s="145"/>
      <c r="MJP12" s="145"/>
      <c r="MJQ12" s="145"/>
      <c r="MJR12" s="145"/>
      <c r="MJS12" s="145"/>
      <c r="MJT12" s="145"/>
      <c r="MJU12" s="145"/>
      <c r="MJV12" s="145"/>
      <c r="MJW12" s="145"/>
      <c r="MJX12" s="145"/>
      <c r="MJY12" s="145"/>
      <c r="MJZ12" s="145"/>
      <c r="MKA12" s="145"/>
      <c r="MKB12" s="145"/>
      <c r="MKC12" s="145"/>
      <c r="MKD12" s="145"/>
      <c r="MKE12" s="145"/>
      <c r="MKF12" s="145"/>
      <c r="MKG12" s="145"/>
      <c r="MKH12" s="145"/>
      <c r="MKI12" s="145"/>
      <c r="MKJ12" s="145"/>
      <c r="MKK12" s="145"/>
      <c r="MKL12" s="145"/>
      <c r="MKM12" s="145"/>
      <c r="MKN12" s="145"/>
      <c r="MKO12" s="145"/>
      <c r="MKP12" s="145"/>
      <c r="MKQ12" s="145"/>
      <c r="MKR12" s="145"/>
      <c r="MKS12" s="145"/>
      <c r="MKT12" s="145"/>
      <c r="MKU12" s="145"/>
      <c r="MKV12" s="145"/>
      <c r="MKW12" s="145"/>
      <c r="MKX12" s="145"/>
      <c r="MKY12" s="145"/>
      <c r="MKZ12" s="145"/>
      <c r="MLA12" s="145"/>
      <c r="MLB12" s="145"/>
      <c r="MLC12" s="145"/>
      <c r="MLD12" s="145"/>
      <c r="MLE12" s="145"/>
      <c r="MLF12" s="145"/>
      <c r="MLG12" s="145"/>
      <c r="MLH12" s="145"/>
      <c r="MLI12" s="145"/>
      <c r="MLJ12" s="145"/>
      <c r="MLK12" s="145"/>
      <c r="MLL12" s="145"/>
      <c r="MLM12" s="145"/>
      <c r="MLN12" s="145"/>
      <c r="MLO12" s="145"/>
      <c r="MLP12" s="145"/>
      <c r="MLQ12" s="145"/>
      <c r="MLR12" s="145"/>
      <c r="MLS12" s="145"/>
      <c r="MLT12" s="145"/>
      <c r="MLU12" s="145"/>
      <c r="MLV12" s="145"/>
      <c r="MLW12" s="145"/>
      <c r="MLX12" s="145"/>
      <c r="MLY12" s="145"/>
      <c r="MLZ12" s="145"/>
      <c r="MMA12" s="145"/>
      <c r="MMB12" s="145"/>
      <c r="MMC12" s="145"/>
      <c r="MMD12" s="145"/>
      <c r="MME12" s="145"/>
      <c r="MMF12" s="145"/>
      <c r="MMG12" s="145"/>
      <c r="MMH12" s="145"/>
      <c r="MMI12" s="145"/>
      <c r="MMJ12" s="145"/>
      <c r="MMK12" s="145"/>
      <c r="MML12" s="145"/>
      <c r="MMM12" s="145"/>
      <c r="MMN12" s="145"/>
      <c r="MMO12" s="145"/>
      <c r="MMP12" s="145"/>
      <c r="MMQ12" s="145"/>
      <c r="MMR12" s="145"/>
      <c r="MMS12" s="145"/>
      <c r="MMT12" s="145"/>
      <c r="MMU12" s="145"/>
      <c r="MMV12" s="145"/>
      <c r="MMW12" s="145"/>
      <c r="MMX12" s="145"/>
      <c r="MMY12" s="145"/>
      <c r="MMZ12" s="145"/>
      <c r="MNA12" s="145"/>
      <c r="MNB12" s="145"/>
      <c r="MNC12" s="145"/>
      <c r="MND12" s="145"/>
      <c r="MNE12" s="145"/>
      <c r="MNF12" s="145"/>
      <c r="MNG12" s="145"/>
      <c r="MNH12" s="145"/>
      <c r="MNI12" s="145"/>
      <c r="MNJ12" s="145"/>
      <c r="MNK12" s="145"/>
      <c r="MNL12" s="145"/>
      <c r="MNM12" s="145"/>
      <c r="MNN12" s="145"/>
      <c r="MNO12" s="145"/>
      <c r="MNP12" s="145"/>
      <c r="MNQ12" s="145"/>
      <c r="MNR12" s="145"/>
      <c r="MNS12" s="145"/>
      <c r="MNT12" s="145"/>
      <c r="MNU12" s="145"/>
      <c r="MNV12" s="145"/>
      <c r="MNW12" s="145"/>
      <c r="MNX12" s="145"/>
      <c r="MNY12" s="145"/>
      <c r="MNZ12" s="145"/>
      <c r="MOA12" s="145"/>
      <c r="MOB12" s="145"/>
      <c r="MOC12" s="145"/>
      <c r="MOD12" s="145"/>
      <c r="MOE12" s="145"/>
      <c r="MOF12" s="145"/>
      <c r="MOG12" s="145"/>
      <c r="MOH12" s="145"/>
      <c r="MOI12" s="145"/>
      <c r="MOJ12" s="145"/>
      <c r="MOK12" s="145"/>
      <c r="MOL12" s="145"/>
      <c r="MOM12" s="145"/>
      <c r="MON12" s="145"/>
      <c r="MOO12" s="145"/>
      <c r="MOP12" s="145"/>
      <c r="MOQ12" s="145"/>
      <c r="MOR12" s="145"/>
      <c r="MOS12" s="145"/>
      <c r="MOT12" s="145"/>
      <c r="MOU12" s="145"/>
      <c r="MOV12" s="145"/>
      <c r="MOW12" s="145"/>
      <c r="MOX12" s="145"/>
      <c r="MOY12" s="145"/>
      <c r="MOZ12" s="145"/>
      <c r="MPA12" s="145"/>
      <c r="MPB12" s="145"/>
      <c r="MPC12" s="145"/>
      <c r="MPD12" s="145"/>
      <c r="MPE12" s="145"/>
      <c r="MPF12" s="145"/>
      <c r="MPG12" s="145"/>
      <c r="MPH12" s="145"/>
      <c r="MPI12" s="145"/>
      <c r="MPJ12" s="145"/>
      <c r="MPK12" s="145"/>
      <c r="MPL12" s="145"/>
      <c r="MPM12" s="145"/>
      <c r="MPN12" s="145"/>
      <c r="MPO12" s="145"/>
      <c r="MPP12" s="145"/>
      <c r="MPQ12" s="145"/>
      <c r="MPR12" s="145"/>
      <c r="MPS12" s="145"/>
      <c r="MPT12" s="145"/>
      <c r="MPU12" s="145"/>
      <c r="MPV12" s="145"/>
      <c r="MPW12" s="145"/>
      <c r="MPX12" s="145"/>
      <c r="MPY12" s="145"/>
      <c r="MPZ12" s="145"/>
      <c r="MQA12" s="145"/>
      <c r="MQB12" s="145"/>
      <c r="MQC12" s="145"/>
      <c r="MQD12" s="145"/>
      <c r="MQE12" s="145"/>
      <c r="MQF12" s="145"/>
      <c r="MQG12" s="145"/>
      <c r="MQH12" s="145"/>
      <c r="MQI12" s="145"/>
      <c r="MQJ12" s="145"/>
      <c r="MQK12" s="145"/>
      <c r="MQL12" s="145"/>
      <c r="MQM12" s="145"/>
      <c r="MQN12" s="145"/>
      <c r="MQO12" s="145"/>
      <c r="MQP12" s="145"/>
      <c r="MQQ12" s="145"/>
      <c r="MQR12" s="145"/>
      <c r="MQS12" s="145"/>
      <c r="MQT12" s="145"/>
      <c r="MQU12" s="145"/>
      <c r="MQV12" s="145"/>
      <c r="MQW12" s="145"/>
      <c r="MQX12" s="145"/>
      <c r="MQY12" s="145"/>
      <c r="MQZ12" s="145"/>
      <c r="MRA12" s="145"/>
      <c r="MRB12" s="145"/>
      <c r="MRC12" s="145"/>
      <c r="MRD12" s="145"/>
      <c r="MRE12" s="145"/>
      <c r="MRF12" s="145"/>
      <c r="MRG12" s="145"/>
      <c r="MRH12" s="145"/>
      <c r="MRI12" s="145"/>
      <c r="MRJ12" s="145"/>
      <c r="MRK12" s="145"/>
      <c r="MRL12" s="145"/>
      <c r="MRM12" s="145"/>
      <c r="MRN12" s="145"/>
      <c r="MRO12" s="145"/>
      <c r="MRP12" s="145"/>
      <c r="MRQ12" s="145"/>
      <c r="MRR12" s="145"/>
      <c r="MRS12" s="145"/>
      <c r="MRT12" s="145"/>
      <c r="MRU12" s="145"/>
      <c r="MRV12" s="145"/>
      <c r="MRW12" s="145"/>
      <c r="MRX12" s="145"/>
      <c r="MRY12" s="145"/>
      <c r="MRZ12" s="145"/>
      <c r="MSA12" s="145"/>
      <c r="MSB12" s="145"/>
      <c r="MSC12" s="145"/>
      <c r="MSD12" s="145"/>
      <c r="MSE12" s="145"/>
      <c r="MSF12" s="145"/>
      <c r="MSG12" s="145"/>
      <c r="MSH12" s="145"/>
      <c r="MSI12" s="145"/>
      <c r="MSJ12" s="145"/>
      <c r="MSK12" s="145"/>
      <c r="MSL12" s="145"/>
      <c r="MSM12" s="145"/>
      <c r="MSN12" s="145"/>
      <c r="MSO12" s="145"/>
      <c r="MSP12" s="145"/>
      <c r="MSQ12" s="145"/>
      <c r="MSR12" s="145"/>
      <c r="MSS12" s="145"/>
      <c r="MST12" s="145"/>
      <c r="MSU12" s="145"/>
      <c r="MSV12" s="145"/>
      <c r="MSW12" s="145"/>
      <c r="MSX12" s="145"/>
      <c r="MSY12" s="145"/>
      <c r="MSZ12" s="145"/>
      <c r="MTA12" s="145"/>
      <c r="MTB12" s="145"/>
      <c r="MTC12" s="145"/>
      <c r="MTD12" s="145"/>
      <c r="MTE12" s="145"/>
      <c r="MTF12" s="145"/>
      <c r="MTG12" s="145"/>
      <c r="MTH12" s="145"/>
      <c r="MTI12" s="145"/>
      <c r="MTJ12" s="145"/>
      <c r="MTK12" s="145"/>
      <c r="MTL12" s="145"/>
      <c r="MTM12" s="145"/>
      <c r="MTN12" s="145"/>
      <c r="MTO12" s="145"/>
      <c r="MTP12" s="145"/>
      <c r="MTQ12" s="145"/>
      <c r="MTR12" s="145"/>
      <c r="MTS12" s="145"/>
      <c r="MTT12" s="145"/>
      <c r="MTU12" s="145"/>
      <c r="MTV12" s="145"/>
      <c r="MTW12" s="145"/>
      <c r="MTX12" s="145"/>
      <c r="MTY12" s="145"/>
      <c r="MTZ12" s="145"/>
      <c r="MUA12" s="145"/>
      <c r="MUB12" s="145"/>
      <c r="MUC12" s="145"/>
      <c r="MUD12" s="145"/>
      <c r="MUE12" s="145"/>
      <c r="MUF12" s="145"/>
      <c r="MUG12" s="145"/>
      <c r="MUH12" s="145"/>
      <c r="MUI12" s="145"/>
      <c r="MUJ12" s="145"/>
      <c r="MUK12" s="145"/>
      <c r="MUL12" s="145"/>
      <c r="MUM12" s="145"/>
      <c r="MUN12" s="145"/>
      <c r="MUO12" s="145"/>
      <c r="MUP12" s="145"/>
      <c r="MUQ12" s="145"/>
      <c r="MUR12" s="145"/>
      <c r="MUS12" s="145"/>
      <c r="MUT12" s="145"/>
      <c r="MUU12" s="145"/>
      <c r="MUV12" s="145"/>
      <c r="MUW12" s="145"/>
      <c r="MUX12" s="145"/>
      <c r="MUY12" s="145"/>
      <c r="MUZ12" s="145"/>
      <c r="MVA12" s="145"/>
      <c r="MVB12" s="145"/>
      <c r="MVC12" s="145"/>
      <c r="MVD12" s="145"/>
      <c r="MVE12" s="145"/>
      <c r="MVF12" s="145"/>
      <c r="MVG12" s="145"/>
      <c r="MVH12" s="145"/>
      <c r="MVI12" s="145"/>
      <c r="MVJ12" s="145"/>
      <c r="MVK12" s="145"/>
      <c r="MVL12" s="145"/>
      <c r="MVM12" s="145"/>
      <c r="MVN12" s="145"/>
      <c r="MVO12" s="145"/>
      <c r="MVP12" s="145"/>
      <c r="MVQ12" s="145"/>
      <c r="MVR12" s="145"/>
      <c r="MVS12" s="145"/>
      <c r="MVT12" s="145"/>
      <c r="MVU12" s="145"/>
      <c r="MVV12" s="145"/>
      <c r="MVW12" s="145"/>
      <c r="MVX12" s="145"/>
      <c r="MVY12" s="145"/>
      <c r="MVZ12" s="145"/>
      <c r="MWA12" s="145"/>
      <c r="MWB12" s="145"/>
      <c r="MWC12" s="145"/>
      <c r="MWD12" s="145"/>
      <c r="MWE12" s="145"/>
      <c r="MWF12" s="145"/>
      <c r="MWG12" s="145"/>
      <c r="MWH12" s="145"/>
      <c r="MWI12" s="145"/>
      <c r="MWJ12" s="145"/>
      <c r="MWK12" s="145"/>
      <c r="MWL12" s="145"/>
      <c r="MWM12" s="145"/>
      <c r="MWN12" s="145"/>
      <c r="MWO12" s="145"/>
      <c r="MWP12" s="145"/>
      <c r="MWQ12" s="145"/>
      <c r="MWR12" s="145"/>
      <c r="MWS12" s="145"/>
      <c r="MWT12" s="145"/>
      <c r="MWU12" s="145"/>
      <c r="MWV12" s="145"/>
      <c r="MWW12" s="145"/>
      <c r="MWX12" s="145"/>
      <c r="MWY12" s="145"/>
      <c r="MWZ12" s="145"/>
      <c r="MXA12" s="145"/>
      <c r="MXB12" s="145"/>
      <c r="MXC12" s="145"/>
      <c r="MXD12" s="145"/>
      <c r="MXE12" s="145"/>
      <c r="MXF12" s="145"/>
      <c r="MXG12" s="145"/>
      <c r="MXH12" s="145"/>
      <c r="MXI12" s="145"/>
      <c r="MXJ12" s="145"/>
      <c r="MXK12" s="145"/>
      <c r="MXL12" s="145"/>
      <c r="MXM12" s="145"/>
      <c r="MXN12" s="145"/>
      <c r="MXO12" s="145"/>
      <c r="MXP12" s="145"/>
      <c r="MXQ12" s="145"/>
      <c r="MXR12" s="145"/>
      <c r="MXS12" s="145"/>
      <c r="MXT12" s="145"/>
      <c r="MXU12" s="145"/>
      <c r="MXV12" s="145"/>
      <c r="MXW12" s="145"/>
      <c r="MXX12" s="145"/>
      <c r="MXY12" s="145"/>
      <c r="MXZ12" s="145"/>
      <c r="MYA12" s="145"/>
      <c r="MYB12" s="145"/>
      <c r="MYC12" s="145"/>
      <c r="MYD12" s="145"/>
      <c r="MYE12" s="145"/>
      <c r="MYF12" s="145"/>
      <c r="MYG12" s="145"/>
      <c r="MYH12" s="145"/>
      <c r="MYI12" s="145"/>
      <c r="MYJ12" s="145"/>
      <c r="MYK12" s="145"/>
      <c r="MYL12" s="145"/>
      <c r="MYM12" s="145"/>
      <c r="MYN12" s="145"/>
      <c r="MYO12" s="145"/>
      <c r="MYP12" s="145"/>
      <c r="MYQ12" s="145"/>
      <c r="MYR12" s="145"/>
      <c r="MYS12" s="145"/>
      <c r="MYT12" s="145"/>
      <c r="MYU12" s="145"/>
      <c r="MYV12" s="145"/>
      <c r="MYW12" s="145"/>
      <c r="MYX12" s="145"/>
      <c r="MYY12" s="145"/>
      <c r="MYZ12" s="145"/>
      <c r="MZA12" s="145"/>
      <c r="MZB12" s="145"/>
      <c r="MZC12" s="145"/>
      <c r="MZD12" s="145"/>
      <c r="MZE12" s="145"/>
      <c r="MZF12" s="145"/>
      <c r="MZG12" s="145"/>
      <c r="MZH12" s="145"/>
      <c r="MZI12" s="145"/>
      <c r="MZJ12" s="145"/>
      <c r="MZK12" s="145"/>
      <c r="MZL12" s="145"/>
      <c r="MZM12" s="145"/>
      <c r="MZN12" s="145"/>
      <c r="MZO12" s="145"/>
      <c r="MZP12" s="145"/>
      <c r="MZQ12" s="145"/>
      <c r="MZR12" s="145"/>
      <c r="MZS12" s="145"/>
      <c r="MZT12" s="145"/>
      <c r="MZU12" s="145"/>
      <c r="MZV12" s="145"/>
      <c r="MZW12" s="145"/>
      <c r="MZX12" s="145"/>
      <c r="MZY12" s="145"/>
      <c r="MZZ12" s="145"/>
      <c r="NAA12" s="145"/>
      <c r="NAB12" s="145"/>
      <c r="NAC12" s="145"/>
      <c r="NAD12" s="145"/>
      <c r="NAE12" s="145"/>
      <c r="NAF12" s="145"/>
      <c r="NAG12" s="145"/>
      <c r="NAH12" s="145"/>
      <c r="NAI12" s="145"/>
      <c r="NAJ12" s="145"/>
      <c r="NAK12" s="145"/>
      <c r="NAL12" s="145"/>
      <c r="NAM12" s="145"/>
      <c r="NAN12" s="145"/>
      <c r="NAO12" s="145"/>
      <c r="NAP12" s="145"/>
      <c r="NAQ12" s="145"/>
      <c r="NAR12" s="145"/>
      <c r="NAS12" s="145"/>
      <c r="NAT12" s="145"/>
      <c r="NAU12" s="145"/>
      <c r="NAV12" s="145"/>
      <c r="NAW12" s="145"/>
      <c r="NAX12" s="145"/>
      <c r="NAY12" s="145"/>
      <c r="NAZ12" s="145"/>
      <c r="NBA12" s="145"/>
      <c r="NBB12" s="145"/>
      <c r="NBC12" s="145"/>
      <c r="NBD12" s="145"/>
      <c r="NBE12" s="145"/>
      <c r="NBF12" s="145"/>
      <c r="NBG12" s="145"/>
      <c r="NBH12" s="145"/>
      <c r="NBI12" s="145"/>
      <c r="NBJ12" s="145"/>
      <c r="NBK12" s="145"/>
      <c r="NBL12" s="145"/>
      <c r="NBM12" s="145"/>
      <c r="NBN12" s="145"/>
      <c r="NBO12" s="145"/>
      <c r="NBP12" s="145"/>
      <c r="NBQ12" s="145"/>
      <c r="NBR12" s="145"/>
      <c r="NBS12" s="145"/>
      <c r="NBT12" s="145"/>
      <c r="NBU12" s="145"/>
      <c r="NBV12" s="145"/>
      <c r="NBW12" s="145"/>
      <c r="NBX12" s="145"/>
      <c r="NBY12" s="145"/>
      <c r="NBZ12" s="145"/>
      <c r="NCA12" s="145"/>
      <c r="NCB12" s="145"/>
      <c r="NCC12" s="145"/>
      <c r="NCD12" s="145"/>
      <c r="NCE12" s="145"/>
      <c r="NCF12" s="145"/>
      <c r="NCG12" s="145"/>
      <c r="NCH12" s="145"/>
      <c r="NCI12" s="145"/>
      <c r="NCJ12" s="145"/>
      <c r="NCK12" s="145"/>
      <c r="NCL12" s="145"/>
      <c r="NCM12" s="145"/>
      <c r="NCN12" s="145"/>
      <c r="NCO12" s="145"/>
      <c r="NCP12" s="145"/>
      <c r="NCQ12" s="145"/>
      <c r="NCR12" s="145"/>
      <c r="NCS12" s="145"/>
      <c r="NCT12" s="145"/>
      <c r="NCU12" s="145"/>
      <c r="NCV12" s="145"/>
      <c r="NCW12" s="145"/>
      <c r="NCX12" s="145"/>
      <c r="NCY12" s="145"/>
      <c r="NCZ12" s="145"/>
      <c r="NDA12" s="145"/>
      <c r="NDB12" s="145"/>
      <c r="NDC12" s="145"/>
      <c r="NDD12" s="145"/>
      <c r="NDE12" s="145"/>
      <c r="NDF12" s="145"/>
      <c r="NDG12" s="145"/>
      <c r="NDH12" s="145"/>
      <c r="NDI12" s="145"/>
      <c r="NDJ12" s="145"/>
      <c r="NDK12" s="145"/>
      <c r="NDL12" s="145"/>
      <c r="NDM12" s="145"/>
      <c r="NDN12" s="145"/>
      <c r="NDO12" s="145"/>
      <c r="NDP12" s="145"/>
      <c r="NDQ12" s="145"/>
      <c r="NDR12" s="145"/>
      <c r="NDS12" s="145"/>
      <c r="NDT12" s="145"/>
      <c r="NDU12" s="145"/>
      <c r="NDV12" s="145"/>
      <c r="NDW12" s="145"/>
      <c r="NDX12" s="145"/>
      <c r="NDY12" s="145"/>
      <c r="NDZ12" s="145"/>
      <c r="NEA12" s="145"/>
      <c r="NEB12" s="145"/>
      <c r="NEC12" s="145"/>
      <c r="NED12" s="145"/>
      <c r="NEE12" s="145"/>
      <c r="NEF12" s="145"/>
      <c r="NEG12" s="145"/>
      <c r="NEH12" s="145"/>
      <c r="NEI12" s="145"/>
      <c r="NEJ12" s="145"/>
      <c r="NEK12" s="145"/>
      <c r="NEL12" s="145"/>
      <c r="NEM12" s="145"/>
      <c r="NEN12" s="145"/>
      <c r="NEO12" s="145"/>
      <c r="NEP12" s="145"/>
      <c r="NEQ12" s="145"/>
      <c r="NER12" s="145"/>
      <c r="NES12" s="145"/>
      <c r="NET12" s="145"/>
      <c r="NEU12" s="145"/>
      <c r="NEV12" s="145"/>
      <c r="NEW12" s="145"/>
      <c r="NEX12" s="145"/>
      <c r="NEY12" s="145"/>
      <c r="NEZ12" s="145"/>
      <c r="NFA12" s="145"/>
      <c r="NFB12" s="145"/>
      <c r="NFC12" s="145"/>
      <c r="NFD12" s="145"/>
      <c r="NFE12" s="145"/>
      <c r="NFF12" s="145"/>
      <c r="NFG12" s="145"/>
      <c r="NFH12" s="145"/>
      <c r="NFI12" s="145"/>
      <c r="NFJ12" s="145"/>
      <c r="NFK12" s="145"/>
      <c r="NFL12" s="145"/>
      <c r="NFM12" s="145"/>
      <c r="NFN12" s="145"/>
      <c r="NFO12" s="145"/>
      <c r="NFP12" s="145"/>
      <c r="NFQ12" s="145"/>
      <c r="NFR12" s="145"/>
      <c r="NFS12" s="145"/>
      <c r="NFT12" s="145"/>
      <c r="NFU12" s="145"/>
      <c r="NFV12" s="145"/>
      <c r="NFW12" s="145"/>
      <c r="NFX12" s="145"/>
      <c r="NFY12" s="145"/>
      <c r="NFZ12" s="145"/>
      <c r="NGA12" s="145"/>
      <c r="NGB12" s="145"/>
      <c r="NGC12" s="145"/>
      <c r="NGD12" s="145"/>
      <c r="NGE12" s="145"/>
      <c r="NGF12" s="145"/>
      <c r="NGG12" s="145"/>
      <c r="NGH12" s="145"/>
      <c r="NGI12" s="145"/>
      <c r="NGJ12" s="145"/>
      <c r="NGK12" s="145"/>
      <c r="NGL12" s="145"/>
      <c r="NGM12" s="145"/>
      <c r="NGN12" s="145"/>
      <c r="NGO12" s="145"/>
      <c r="NGP12" s="145"/>
      <c r="NGQ12" s="145"/>
      <c r="NGR12" s="145"/>
      <c r="NGS12" s="145"/>
      <c r="NGT12" s="145"/>
      <c r="NGU12" s="145"/>
      <c r="NGV12" s="145"/>
      <c r="NGW12" s="145"/>
      <c r="NGX12" s="145"/>
      <c r="NGY12" s="145"/>
      <c r="NGZ12" s="145"/>
      <c r="NHA12" s="145"/>
      <c r="NHB12" s="145"/>
      <c r="NHC12" s="145"/>
      <c r="NHD12" s="145"/>
      <c r="NHE12" s="145"/>
      <c r="NHF12" s="145"/>
      <c r="NHG12" s="145"/>
      <c r="NHH12" s="145"/>
      <c r="NHI12" s="145"/>
      <c r="NHJ12" s="145"/>
      <c r="NHK12" s="145"/>
      <c r="NHL12" s="145"/>
      <c r="NHM12" s="145"/>
      <c r="NHN12" s="145"/>
      <c r="NHO12" s="145"/>
      <c r="NHP12" s="145"/>
      <c r="NHQ12" s="145"/>
      <c r="NHR12" s="145"/>
      <c r="NHS12" s="145"/>
      <c r="NHT12" s="145"/>
      <c r="NHU12" s="145"/>
      <c r="NHV12" s="145"/>
      <c r="NHW12" s="145"/>
      <c r="NHX12" s="145"/>
      <c r="NHY12" s="145"/>
      <c r="NHZ12" s="145"/>
      <c r="NIA12" s="145"/>
      <c r="NIB12" s="145"/>
      <c r="NIC12" s="145"/>
      <c r="NID12" s="145"/>
      <c r="NIE12" s="145"/>
      <c r="NIF12" s="145"/>
      <c r="NIG12" s="145"/>
      <c r="NIH12" s="145"/>
      <c r="NII12" s="145"/>
      <c r="NIJ12" s="145"/>
      <c r="NIK12" s="145"/>
      <c r="NIL12" s="145"/>
      <c r="NIM12" s="145"/>
      <c r="NIN12" s="145"/>
      <c r="NIO12" s="145"/>
      <c r="NIP12" s="145"/>
      <c r="NIQ12" s="145"/>
      <c r="NIR12" s="145"/>
      <c r="NIS12" s="145"/>
      <c r="NIT12" s="145"/>
      <c r="NIU12" s="145"/>
      <c r="NIV12" s="145"/>
      <c r="NIW12" s="145"/>
      <c r="NIX12" s="145"/>
      <c r="NIY12" s="145"/>
      <c r="NIZ12" s="145"/>
      <c r="NJA12" s="145"/>
      <c r="NJB12" s="145"/>
      <c r="NJC12" s="145"/>
      <c r="NJD12" s="145"/>
      <c r="NJE12" s="145"/>
      <c r="NJF12" s="145"/>
      <c r="NJG12" s="145"/>
      <c r="NJH12" s="145"/>
      <c r="NJI12" s="145"/>
      <c r="NJJ12" s="145"/>
      <c r="NJK12" s="145"/>
      <c r="NJL12" s="145"/>
      <c r="NJM12" s="145"/>
      <c r="NJN12" s="145"/>
      <c r="NJO12" s="145"/>
      <c r="NJP12" s="145"/>
      <c r="NJQ12" s="145"/>
      <c r="NJR12" s="145"/>
      <c r="NJS12" s="145"/>
      <c r="NJT12" s="145"/>
      <c r="NJU12" s="145"/>
      <c r="NJV12" s="145"/>
      <c r="NJW12" s="145"/>
      <c r="NJX12" s="145"/>
      <c r="NJY12" s="145"/>
      <c r="NJZ12" s="145"/>
      <c r="NKA12" s="145"/>
      <c r="NKB12" s="145"/>
      <c r="NKC12" s="145"/>
      <c r="NKD12" s="145"/>
      <c r="NKE12" s="145"/>
      <c r="NKF12" s="145"/>
      <c r="NKG12" s="145"/>
      <c r="NKH12" s="145"/>
      <c r="NKI12" s="145"/>
      <c r="NKJ12" s="145"/>
      <c r="NKK12" s="145"/>
      <c r="NKL12" s="145"/>
      <c r="NKM12" s="145"/>
      <c r="NKN12" s="145"/>
      <c r="NKO12" s="145"/>
      <c r="NKP12" s="145"/>
      <c r="NKQ12" s="145"/>
      <c r="NKR12" s="145"/>
      <c r="NKS12" s="145"/>
      <c r="NKT12" s="145"/>
      <c r="NKU12" s="145"/>
      <c r="NKV12" s="145"/>
      <c r="NKW12" s="145"/>
      <c r="NKX12" s="145"/>
      <c r="NKY12" s="145"/>
      <c r="NKZ12" s="145"/>
      <c r="NLA12" s="145"/>
      <c r="NLB12" s="145"/>
      <c r="NLC12" s="145"/>
      <c r="NLD12" s="145"/>
      <c r="NLE12" s="145"/>
      <c r="NLF12" s="145"/>
      <c r="NLG12" s="145"/>
      <c r="NLH12" s="145"/>
      <c r="NLI12" s="145"/>
      <c r="NLJ12" s="145"/>
      <c r="NLK12" s="145"/>
      <c r="NLL12" s="145"/>
      <c r="NLM12" s="145"/>
      <c r="NLN12" s="145"/>
      <c r="NLO12" s="145"/>
      <c r="NLP12" s="145"/>
      <c r="NLQ12" s="145"/>
      <c r="NLR12" s="145"/>
      <c r="NLS12" s="145"/>
      <c r="NLT12" s="145"/>
      <c r="NLU12" s="145"/>
      <c r="NLV12" s="145"/>
      <c r="NLW12" s="145"/>
      <c r="NLX12" s="145"/>
      <c r="NLY12" s="145"/>
      <c r="NLZ12" s="145"/>
      <c r="NMA12" s="145"/>
      <c r="NMB12" s="145"/>
      <c r="NMC12" s="145"/>
      <c r="NMD12" s="145"/>
      <c r="NME12" s="145"/>
      <c r="NMF12" s="145"/>
      <c r="NMG12" s="145"/>
      <c r="NMH12" s="145"/>
      <c r="NMI12" s="145"/>
      <c r="NMJ12" s="145"/>
      <c r="NMK12" s="145"/>
      <c r="NML12" s="145"/>
      <c r="NMM12" s="145"/>
      <c r="NMN12" s="145"/>
      <c r="NMO12" s="145"/>
      <c r="NMP12" s="145"/>
      <c r="NMQ12" s="145"/>
      <c r="NMR12" s="145"/>
      <c r="NMS12" s="145"/>
      <c r="NMT12" s="145"/>
      <c r="NMU12" s="145"/>
      <c r="NMV12" s="145"/>
      <c r="NMW12" s="145"/>
      <c r="NMX12" s="145"/>
      <c r="NMY12" s="145"/>
      <c r="NMZ12" s="145"/>
      <c r="NNA12" s="145"/>
      <c r="NNB12" s="145"/>
      <c r="NNC12" s="145"/>
      <c r="NND12" s="145"/>
      <c r="NNE12" s="145"/>
      <c r="NNF12" s="145"/>
      <c r="NNG12" s="145"/>
      <c r="NNH12" s="145"/>
      <c r="NNI12" s="145"/>
      <c r="NNJ12" s="145"/>
      <c r="NNK12" s="145"/>
      <c r="NNL12" s="145"/>
      <c r="NNM12" s="145"/>
      <c r="NNN12" s="145"/>
      <c r="NNO12" s="145"/>
      <c r="NNP12" s="145"/>
      <c r="NNQ12" s="145"/>
      <c r="NNR12" s="145"/>
      <c r="NNS12" s="145"/>
      <c r="NNT12" s="145"/>
      <c r="NNU12" s="145"/>
      <c r="NNV12" s="145"/>
      <c r="NNW12" s="145"/>
      <c r="NNX12" s="145"/>
      <c r="NNY12" s="145"/>
      <c r="NNZ12" s="145"/>
      <c r="NOA12" s="145"/>
      <c r="NOB12" s="145"/>
      <c r="NOC12" s="145"/>
      <c r="NOD12" s="145"/>
      <c r="NOE12" s="145"/>
      <c r="NOF12" s="145"/>
      <c r="NOG12" s="145"/>
      <c r="NOH12" s="145"/>
      <c r="NOI12" s="145"/>
      <c r="NOJ12" s="145"/>
      <c r="NOK12" s="145"/>
      <c r="NOL12" s="145"/>
      <c r="NOM12" s="145"/>
      <c r="NON12" s="145"/>
      <c r="NOO12" s="145"/>
      <c r="NOP12" s="145"/>
      <c r="NOQ12" s="145"/>
      <c r="NOR12" s="145"/>
      <c r="NOS12" s="145"/>
      <c r="NOT12" s="145"/>
      <c r="NOU12" s="145"/>
      <c r="NOV12" s="145"/>
      <c r="NOW12" s="145"/>
      <c r="NOX12" s="145"/>
      <c r="NOY12" s="145"/>
      <c r="NOZ12" s="145"/>
      <c r="NPA12" s="145"/>
      <c r="NPB12" s="145"/>
      <c r="NPC12" s="145"/>
      <c r="NPD12" s="145"/>
      <c r="NPE12" s="145"/>
      <c r="NPF12" s="145"/>
      <c r="NPG12" s="145"/>
      <c r="NPH12" s="145"/>
      <c r="NPI12" s="145"/>
      <c r="NPJ12" s="145"/>
      <c r="NPK12" s="145"/>
      <c r="NPL12" s="145"/>
      <c r="NPM12" s="145"/>
      <c r="NPN12" s="145"/>
      <c r="NPO12" s="145"/>
      <c r="NPP12" s="145"/>
      <c r="NPQ12" s="145"/>
      <c r="NPR12" s="145"/>
      <c r="NPS12" s="145"/>
      <c r="NPT12" s="145"/>
      <c r="NPU12" s="145"/>
      <c r="NPV12" s="145"/>
      <c r="NPW12" s="145"/>
      <c r="NPX12" s="145"/>
      <c r="NPY12" s="145"/>
      <c r="NPZ12" s="145"/>
      <c r="NQA12" s="145"/>
      <c r="NQB12" s="145"/>
      <c r="NQC12" s="145"/>
      <c r="NQD12" s="145"/>
      <c r="NQE12" s="145"/>
      <c r="NQF12" s="145"/>
      <c r="NQG12" s="145"/>
      <c r="NQH12" s="145"/>
      <c r="NQI12" s="145"/>
      <c r="NQJ12" s="145"/>
      <c r="NQK12" s="145"/>
      <c r="NQL12" s="145"/>
      <c r="NQM12" s="145"/>
      <c r="NQN12" s="145"/>
      <c r="NQO12" s="145"/>
      <c r="NQP12" s="145"/>
      <c r="NQQ12" s="145"/>
      <c r="NQR12" s="145"/>
      <c r="NQS12" s="145"/>
      <c r="NQT12" s="145"/>
      <c r="NQU12" s="145"/>
      <c r="NQV12" s="145"/>
      <c r="NQW12" s="145"/>
      <c r="NQX12" s="145"/>
      <c r="NQY12" s="145"/>
      <c r="NQZ12" s="145"/>
      <c r="NRA12" s="145"/>
      <c r="NRB12" s="145"/>
      <c r="NRC12" s="145"/>
      <c r="NRD12" s="145"/>
      <c r="NRE12" s="145"/>
      <c r="NRF12" s="145"/>
      <c r="NRG12" s="145"/>
      <c r="NRH12" s="145"/>
      <c r="NRI12" s="145"/>
      <c r="NRJ12" s="145"/>
      <c r="NRK12" s="145"/>
      <c r="NRL12" s="145"/>
      <c r="NRM12" s="145"/>
      <c r="NRN12" s="145"/>
      <c r="NRO12" s="145"/>
      <c r="NRP12" s="145"/>
      <c r="NRQ12" s="145"/>
      <c r="NRR12" s="145"/>
      <c r="NRS12" s="145"/>
      <c r="NRT12" s="145"/>
      <c r="NRU12" s="145"/>
      <c r="NRV12" s="145"/>
      <c r="NRW12" s="145"/>
      <c r="NRX12" s="145"/>
      <c r="NRY12" s="145"/>
      <c r="NRZ12" s="145"/>
      <c r="NSA12" s="145"/>
      <c r="NSB12" s="145"/>
      <c r="NSC12" s="145"/>
      <c r="NSD12" s="145"/>
      <c r="NSE12" s="145"/>
      <c r="NSF12" s="145"/>
      <c r="NSG12" s="145"/>
      <c r="NSH12" s="145"/>
      <c r="NSI12" s="145"/>
      <c r="NSJ12" s="145"/>
      <c r="NSK12" s="145"/>
      <c r="NSL12" s="145"/>
      <c r="NSM12" s="145"/>
      <c r="NSN12" s="145"/>
      <c r="NSO12" s="145"/>
      <c r="NSP12" s="145"/>
      <c r="NSQ12" s="145"/>
      <c r="NSR12" s="145"/>
      <c r="NSS12" s="145"/>
      <c r="NST12" s="145"/>
      <c r="NSU12" s="145"/>
      <c r="NSV12" s="145"/>
      <c r="NSW12" s="145"/>
      <c r="NSX12" s="145"/>
      <c r="NSY12" s="145"/>
      <c r="NSZ12" s="145"/>
      <c r="NTA12" s="145"/>
      <c r="NTB12" s="145"/>
      <c r="NTC12" s="145"/>
      <c r="NTD12" s="145"/>
      <c r="NTE12" s="145"/>
      <c r="NTF12" s="145"/>
      <c r="NTG12" s="145"/>
      <c r="NTH12" s="145"/>
      <c r="NTI12" s="145"/>
      <c r="NTJ12" s="145"/>
      <c r="NTK12" s="145"/>
      <c r="NTL12" s="145"/>
      <c r="NTM12" s="145"/>
      <c r="NTN12" s="145"/>
      <c r="NTO12" s="145"/>
      <c r="NTP12" s="145"/>
      <c r="NTQ12" s="145"/>
      <c r="NTR12" s="145"/>
      <c r="NTS12" s="145"/>
      <c r="NTT12" s="145"/>
      <c r="NTU12" s="145"/>
      <c r="NTV12" s="145"/>
      <c r="NTW12" s="145"/>
      <c r="NTX12" s="145"/>
      <c r="NTY12" s="145"/>
      <c r="NTZ12" s="145"/>
      <c r="NUA12" s="145"/>
      <c r="NUB12" s="145"/>
      <c r="NUC12" s="145"/>
      <c r="NUD12" s="145"/>
      <c r="NUE12" s="145"/>
      <c r="NUF12" s="145"/>
      <c r="NUG12" s="145"/>
      <c r="NUH12" s="145"/>
      <c r="NUI12" s="145"/>
      <c r="NUJ12" s="145"/>
      <c r="NUK12" s="145"/>
      <c r="NUL12" s="145"/>
      <c r="NUM12" s="145"/>
      <c r="NUN12" s="145"/>
      <c r="NUO12" s="145"/>
      <c r="NUP12" s="145"/>
      <c r="NUQ12" s="145"/>
      <c r="NUR12" s="145"/>
      <c r="NUS12" s="145"/>
      <c r="NUT12" s="145"/>
      <c r="NUU12" s="145"/>
      <c r="NUV12" s="145"/>
      <c r="NUW12" s="145"/>
      <c r="NUX12" s="145"/>
      <c r="NUY12" s="145"/>
      <c r="NUZ12" s="145"/>
      <c r="NVA12" s="145"/>
      <c r="NVB12" s="145"/>
      <c r="NVC12" s="145"/>
      <c r="NVD12" s="145"/>
      <c r="NVE12" s="145"/>
      <c r="NVF12" s="145"/>
      <c r="NVG12" s="145"/>
      <c r="NVH12" s="145"/>
      <c r="NVI12" s="145"/>
      <c r="NVJ12" s="145"/>
      <c r="NVK12" s="145"/>
      <c r="NVL12" s="145"/>
      <c r="NVM12" s="145"/>
      <c r="NVN12" s="145"/>
      <c r="NVO12" s="145"/>
      <c r="NVP12" s="145"/>
      <c r="NVQ12" s="145"/>
      <c r="NVR12" s="145"/>
      <c r="NVS12" s="145"/>
      <c r="NVT12" s="145"/>
      <c r="NVU12" s="145"/>
      <c r="NVV12" s="145"/>
      <c r="NVW12" s="145"/>
      <c r="NVX12" s="145"/>
      <c r="NVY12" s="145"/>
      <c r="NVZ12" s="145"/>
      <c r="NWA12" s="145"/>
      <c r="NWB12" s="145"/>
      <c r="NWC12" s="145"/>
      <c r="NWD12" s="145"/>
      <c r="NWE12" s="145"/>
      <c r="NWF12" s="145"/>
      <c r="NWG12" s="145"/>
      <c r="NWH12" s="145"/>
      <c r="NWI12" s="145"/>
      <c r="NWJ12" s="145"/>
      <c r="NWK12" s="145"/>
      <c r="NWL12" s="145"/>
      <c r="NWM12" s="145"/>
      <c r="NWN12" s="145"/>
      <c r="NWO12" s="145"/>
      <c r="NWP12" s="145"/>
      <c r="NWQ12" s="145"/>
      <c r="NWR12" s="145"/>
      <c r="NWS12" s="145"/>
      <c r="NWT12" s="145"/>
      <c r="NWU12" s="145"/>
      <c r="NWV12" s="145"/>
      <c r="NWW12" s="145"/>
      <c r="NWX12" s="145"/>
      <c r="NWY12" s="145"/>
      <c r="NWZ12" s="145"/>
      <c r="NXA12" s="145"/>
      <c r="NXB12" s="145"/>
      <c r="NXC12" s="145"/>
      <c r="NXD12" s="145"/>
      <c r="NXE12" s="145"/>
      <c r="NXF12" s="145"/>
      <c r="NXG12" s="145"/>
      <c r="NXH12" s="145"/>
      <c r="NXI12" s="145"/>
      <c r="NXJ12" s="145"/>
      <c r="NXK12" s="145"/>
      <c r="NXL12" s="145"/>
      <c r="NXM12" s="145"/>
      <c r="NXN12" s="145"/>
      <c r="NXO12" s="145"/>
      <c r="NXP12" s="145"/>
      <c r="NXQ12" s="145"/>
      <c r="NXR12" s="145"/>
      <c r="NXS12" s="145"/>
      <c r="NXT12" s="145"/>
      <c r="NXU12" s="145"/>
      <c r="NXV12" s="145"/>
      <c r="NXW12" s="145"/>
      <c r="NXX12" s="145"/>
      <c r="NXY12" s="145"/>
      <c r="NXZ12" s="145"/>
      <c r="NYA12" s="145"/>
      <c r="NYB12" s="145"/>
      <c r="NYC12" s="145"/>
      <c r="NYD12" s="145"/>
      <c r="NYE12" s="145"/>
      <c r="NYF12" s="145"/>
      <c r="NYG12" s="145"/>
      <c r="NYH12" s="145"/>
      <c r="NYI12" s="145"/>
      <c r="NYJ12" s="145"/>
      <c r="NYK12" s="145"/>
      <c r="NYL12" s="145"/>
      <c r="NYM12" s="145"/>
      <c r="NYN12" s="145"/>
      <c r="NYO12" s="145"/>
      <c r="NYP12" s="145"/>
      <c r="NYQ12" s="145"/>
      <c r="NYR12" s="145"/>
      <c r="NYS12" s="145"/>
      <c r="NYT12" s="145"/>
      <c r="NYU12" s="145"/>
      <c r="NYV12" s="145"/>
      <c r="NYW12" s="145"/>
      <c r="NYX12" s="145"/>
      <c r="NYY12" s="145"/>
      <c r="NYZ12" s="145"/>
      <c r="NZA12" s="145"/>
      <c r="NZB12" s="145"/>
      <c r="NZC12" s="145"/>
      <c r="NZD12" s="145"/>
      <c r="NZE12" s="145"/>
      <c r="NZF12" s="145"/>
      <c r="NZG12" s="145"/>
      <c r="NZH12" s="145"/>
      <c r="NZI12" s="145"/>
      <c r="NZJ12" s="145"/>
      <c r="NZK12" s="145"/>
      <c r="NZL12" s="145"/>
      <c r="NZM12" s="145"/>
      <c r="NZN12" s="145"/>
      <c r="NZO12" s="145"/>
      <c r="NZP12" s="145"/>
      <c r="NZQ12" s="145"/>
      <c r="NZR12" s="145"/>
      <c r="NZS12" s="145"/>
      <c r="NZT12" s="145"/>
      <c r="NZU12" s="145"/>
      <c r="NZV12" s="145"/>
      <c r="NZW12" s="145"/>
      <c r="NZX12" s="145"/>
      <c r="NZY12" s="145"/>
      <c r="NZZ12" s="145"/>
      <c r="OAA12" s="145"/>
      <c r="OAB12" s="145"/>
      <c r="OAC12" s="145"/>
      <c r="OAD12" s="145"/>
      <c r="OAE12" s="145"/>
      <c r="OAF12" s="145"/>
      <c r="OAG12" s="145"/>
      <c r="OAH12" s="145"/>
      <c r="OAI12" s="145"/>
      <c r="OAJ12" s="145"/>
      <c r="OAK12" s="145"/>
      <c r="OAL12" s="145"/>
      <c r="OAM12" s="145"/>
      <c r="OAN12" s="145"/>
      <c r="OAO12" s="145"/>
      <c r="OAP12" s="145"/>
      <c r="OAQ12" s="145"/>
      <c r="OAR12" s="145"/>
      <c r="OAS12" s="145"/>
      <c r="OAT12" s="145"/>
      <c r="OAU12" s="145"/>
      <c r="OAV12" s="145"/>
      <c r="OAW12" s="145"/>
      <c r="OAX12" s="145"/>
      <c r="OAY12" s="145"/>
      <c r="OAZ12" s="145"/>
      <c r="OBA12" s="145"/>
      <c r="OBB12" s="145"/>
      <c r="OBC12" s="145"/>
      <c r="OBD12" s="145"/>
      <c r="OBE12" s="145"/>
      <c r="OBF12" s="145"/>
      <c r="OBG12" s="145"/>
      <c r="OBH12" s="145"/>
      <c r="OBI12" s="145"/>
      <c r="OBJ12" s="145"/>
      <c r="OBK12" s="145"/>
      <c r="OBL12" s="145"/>
      <c r="OBM12" s="145"/>
      <c r="OBN12" s="145"/>
      <c r="OBO12" s="145"/>
      <c r="OBP12" s="145"/>
      <c r="OBQ12" s="145"/>
      <c r="OBR12" s="145"/>
      <c r="OBS12" s="145"/>
      <c r="OBT12" s="145"/>
      <c r="OBU12" s="145"/>
      <c r="OBV12" s="145"/>
      <c r="OBW12" s="145"/>
      <c r="OBX12" s="145"/>
      <c r="OBY12" s="145"/>
      <c r="OBZ12" s="145"/>
      <c r="OCA12" s="145"/>
      <c r="OCB12" s="145"/>
      <c r="OCC12" s="145"/>
      <c r="OCD12" s="145"/>
      <c r="OCE12" s="145"/>
      <c r="OCF12" s="145"/>
      <c r="OCG12" s="145"/>
      <c r="OCH12" s="145"/>
      <c r="OCI12" s="145"/>
      <c r="OCJ12" s="145"/>
      <c r="OCK12" s="145"/>
      <c r="OCL12" s="145"/>
      <c r="OCM12" s="145"/>
      <c r="OCN12" s="145"/>
      <c r="OCO12" s="145"/>
      <c r="OCP12" s="145"/>
      <c r="OCQ12" s="145"/>
      <c r="OCR12" s="145"/>
      <c r="OCS12" s="145"/>
      <c r="OCT12" s="145"/>
      <c r="OCU12" s="145"/>
      <c r="OCV12" s="145"/>
      <c r="OCW12" s="145"/>
      <c r="OCX12" s="145"/>
      <c r="OCY12" s="145"/>
      <c r="OCZ12" s="145"/>
      <c r="ODA12" s="145"/>
      <c r="ODB12" s="145"/>
      <c r="ODC12" s="145"/>
      <c r="ODD12" s="145"/>
      <c r="ODE12" s="145"/>
      <c r="ODF12" s="145"/>
      <c r="ODG12" s="145"/>
      <c r="ODH12" s="145"/>
      <c r="ODI12" s="145"/>
      <c r="ODJ12" s="145"/>
      <c r="ODK12" s="145"/>
      <c r="ODL12" s="145"/>
      <c r="ODM12" s="145"/>
      <c r="ODN12" s="145"/>
      <c r="ODO12" s="145"/>
      <c r="ODP12" s="145"/>
      <c r="ODQ12" s="145"/>
      <c r="ODR12" s="145"/>
      <c r="ODS12" s="145"/>
      <c r="ODT12" s="145"/>
      <c r="ODU12" s="145"/>
      <c r="ODV12" s="145"/>
      <c r="ODW12" s="145"/>
      <c r="ODX12" s="145"/>
      <c r="ODY12" s="145"/>
      <c r="ODZ12" s="145"/>
      <c r="OEA12" s="145"/>
      <c r="OEB12" s="145"/>
      <c r="OEC12" s="145"/>
      <c r="OED12" s="145"/>
      <c r="OEE12" s="145"/>
      <c r="OEF12" s="145"/>
      <c r="OEG12" s="145"/>
      <c r="OEH12" s="145"/>
      <c r="OEI12" s="145"/>
      <c r="OEJ12" s="145"/>
      <c r="OEK12" s="145"/>
      <c r="OEL12" s="145"/>
      <c r="OEM12" s="145"/>
      <c r="OEN12" s="145"/>
      <c r="OEO12" s="145"/>
      <c r="OEP12" s="145"/>
      <c r="OEQ12" s="145"/>
      <c r="OER12" s="145"/>
      <c r="OES12" s="145"/>
      <c r="OET12" s="145"/>
      <c r="OEU12" s="145"/>
      <c r="OEV12" s="145"/>
      <c r="OEW12" s="145"/>
      <c r="OEX12" s="145"/>
      <c r="OEY12" s="145"/>
      <c r="OEZ12" s="145"/>
      <c r="OFA12" s="145"/>
      <c r="OFB12" s="145"/>
      <c r="OFC12" s="145"/>
      <c r="OFD12" s="145"/>
      <c r="OFE12" s="145"/>
      <c r="OFF12" s="145"/>
      <c r="OFG12" s="145"/>
      <c r="OFH12" s="145"/>
      <c r="OFI12" s="145"/>
      <c r="OFJ12" s="145"/>
      <c r="OFK12" s="145"/>
      <c r="OFL12" s="145"/>
      <c r="OFM12" s="145"/>
      <c r="OFN12" s="145"/>
      <c r="OFO12" s="145"/>
      <c r="OFP12" s="145"/>
      <c r="OFQ12" s="145"/>
      <c r="OFR12" s="145"/>
      <c r="OFS12" s="145"/>
      <c r="OFT12" s="145"/>
      <c r="OFU12" s="145"/>
      <c r="OFV12" s="145"/>
      <c r="OFW12" s="145"/>
      <c r="OFX12" s="145"/>
      <c r="OFY12" s="145"/>
      <c r="OFZ12" s="145"/>
      <c r="OGA12" s="145"/>
      <c r="OGB12" s="145"/>
      <c r="OGC12" s="145"/>
      <c r="OGD12" s="145"/>
      <c r="OGE12" s="145"/>
      <c r="OGF12" s="145"/>
      <c r="OGG12" s="145"/>
      <c r="OGH12" s="145"/>
      <c r="OGI12" s="145"/>
      <c r="OGJ12" s="145"/>
      <c r="OGK12" s="145"/>
      <c r="OGL12" s="145"/>
      <c r="OGM12" s="145"/>
      <c r="OGN12" s="145"/>
      <c r="OGO12" s="145"/>
      <c r="OGP12" s="145"/>
      <c r="OGQ12" s="145"/>
      <c r="OGR12" s="145"/>
      <c r="OGS12" s="145"/>
      <c r="OGT12" s="145"/>
      <c r="OGU12" s="145"/>
      <c r="OGV12" s="145"/>
      <c r="OGW12" s="145"/>
      <c r="OGX12" s="145"/>
      <c r="OGY12" s="145"/>
      <c r="OGZ12" s="145"/>
      <c r="OHA12" s="145"/>
      <c r="OHB12" s="145"/>
      <c r="OHC12" s="145"/>
      <c r="OHD12" s="145"/>
      <c r="OHE12" s="145"/>
      <c r="OHF12" s="145"/>
      <c r="OHG12" s="145"/>
      <c r="OHH12" s="145"/>
      <c r="OHI12" s="145"/>
      <c r="OHJ12" s="145"/>
      <c r="OHK12" s="145"/>
      <c r="OHL12" s="145"/>
      <c r="OHM12" s="145"/>
      <c r="OHN12" s="145"/>
      <c r="OHO12" s="145"/>
      <c r="OHP12" s="145"/>
      <c r="OHQ12" s="145"/>
      <c r="OHR12" s="145"/>
      <c r="OHS12" s="145"/>
      <c r="OHT12" s="145"/>
      <c r="OHU12" s="145"/>
      <c r="OHV12" s="145"/>
      <c r="OHW12" s="145"/>
      <c r="OHX12" s="145"/>
      <c r="OHY12" s="145"/>
      <c r="OHZ12" s="145"/>
      <c r="OIA12" s="145"/>
      <c r="OIB12" s="145"/>
      <c r="OIC12" s="145"/>
      <c r="OID12" s="145"/>
      <c r="OIE12" s="145"/>
      <c r="OIF12" s="145"/>
      <c r="OIG12" s="145"/>
      <c r="OIH12" s="145"/>
      <c r="OII12" s="145"/>
      <c r="OIJ12" s="145"/>
      <c r="OIK12" s="145"/>
      <c r="OIL12" s="145"/>
      <c r="OIM12" s="145"/>
      <c r="OIN12" s="145"/>
      <c r="OIO12" s="145"/>
      <c r="OIP12" s="145"/>
      <c r="OIQ12" s="145"/>
      <c r="OIR12" s="145"/>
      <c r="OIS12" s="145"/>
      <c r="OIT12" s="145"/>
      <c r="OIU12" s="145"/>
      <c r="OIV12" s="145"/>
      <c r="OIW12" s="145"/>
      <c r="OIX12" s="145"/>
      <c r="OIY12" s="145"/>
      <c r="OIZ12" s="145"/>
      <c r="OJA12" s="145"/>
      <c r="OJB12" s="145"/>
      <c r="OJC12" s="145"/>
      <c r="OJD12" s="145"/>
      <c r="OJE12" s="145"/>
      <c r="OJF12" s="145"/>
      <c r="OJG12" s="145"/>
      <c r="OJH12" s="145"/>
      <c r="OJI12" s="145"/>
      <c r="OJJ12" s="145"/>
      <c r="OJK12" s="145"/>
      <c r="OJL12" s="145"/>
      <c r="OJM12" s="145"/>
      <c r="OJN12" s="145"/>
      <c r="OJO12" s="145"/>
      <c r="OJP12" s="145"/>
      <c r="OJQ12" s="145"/>
      <c r="OJR12" s="145"/>
      <c r="OJS12" s="145"/>
      <c r="OJT12" s="145"/>
      <c r="OJU12" s="145"/>
      <c r="OJV12" s="145"/>
      <c r="OJW12" s="145"/>
      <c r="OJX12" s="145"/>
      <c r="OJY12" s="145"/>
      <c r="OJZ12" s="145"/>
      <c r="OKA12" s="145"/>
      <c r="OKB12" s="145"/>
      <c r="OKC12" s="145"/>
      <c r="OKD12" s="145"/>
      <c r="OKE12" s="145"/>
      <c r="OKF12" s="145"/>
      <c r="OKG12" s="145"/>
      <c r="OKH12" s="145"/>
      <c r="OKI12" s="145"/>
      <c r="OKJ12" s="145"/>
      <c r="OKK12" s="145"/>
      <c r="OKL12" s="145"/>
      <c r="OKM12" s="145"/>
      <c r="OKN12" s="145"/>
      <c r="OKO12" s="145"/>
      <c r="OKP12" s="145"/>
      <c r="OKQ12" s="145"/>
      <c r="OKR12" s="145"/>
      <c r="OKS12" s="145"/>
      <c r="OKT12" s="145"/>
      <c r="OKU12" s="145"/>
      <c r="OKV12" s="145"/>
      <c r="OKW12" s="145"/>
      <c r="OKX12" s="145"/>
      <c r="OKY12" s="145"/>
      <c r="OKZ12" s="145"/>
      <c r="OLA12" s="145"/>
      <c r="OLB12" s="145"/>
      <c r="OLC12" s="145"/>
      <c r="OLD12" s="145"/>
      <c r="OLE12" s="145"/>
      <c r="OLF12" s="145"/>
      <c r="OLG12" s="145"/>
      <c r="OLH12" s="145"/>
      <c r="OLI12" s="145"/>
      <c r="OLJ12" s="145"/>
      <c r="OLK12" s="145"/>
      <c r="OLL12" s="145"/>
      <c r="OLM12" s="145"/>
      <c r="OLN12" s="145"/>
      <c r="OLO12" s="145"/>
      <c r="OLP12" s="145"/>
      <c r="OLQ12" s="145"/>
      <c r="OLR12" s="145"/>
      <c r="OLS12" s="145"/>
      <c r="OLT12" s="145"/>
      <c r="OLU12" s="145"/>
      <c r="OLV12" s="145"/>
      <c r="OLW12" s="145"/>
      <c r="OLX12" s="145"/>
      <c r="OLY12" s="145"/>
      <c r="OLZ12" s="145"/>
      <c r="OMA12" s="145"/>
      <c r="OMB12" s="145"/>
      <c r="OMC12" s="145"/>
      <c r="OMD12" s="145"/>
      <c r="OME12" s="145"/>
      <c r="OMF12" s="145"/>
      <c r="OMG12" s="145"/>
      <c r="OMH12" s="145"/>
      <c r="OMI12" s="145"/>
      <c r="OMJ12" s="145"/>
      <c r="OMK12" s="145"/>
      <c r="OML12" s="145"/>
      <c r="OMM12" s="145"/>
      <c r="OMN12" s="145"/>
      <c r="OMO12" s="145"/>
      <c r="OMP12" s="145"/>
      <c r="OMQ12" s="145"/>
      <c r="OMR12" s="145"/>
      <c r="OMS12" s="145"/>
      <c r="OMT12" s="145"/>
      <c r="OMU12" s="145"/>
      <c r="OMV12" s="145"/>
      <c r="OMW12" s="145"/>
      <c r="OMX12" s="145"/>
      <c r="OMY12" s="145"/>
      <c r="OMZ12" s="145"/>
      <c r="ONA12" s="145"/>
      <c r="ONB12" s="145"/>
      <c r="ONC12" s="145"/>
      <c r="OND12" s="145"/>
      <c r="ONE12" s="145"/>
      <c r="ONF12" s="145"/>
      <c r="ONG12" s="145"/>
      <c r="ONH12" s="145"/>
      <c r="ONI12" s="145"/>
      <c r="ONJ12" s="145"/>
      <c r="ONK12" s="145"/>
      <c r="ONL12" s="145"/>
      <c r="ONM12" s="145"/>
      <c r="ONN12" s="145"/>
      <c r="ONO12" s="145"/>
      <c r="ONP12" s="145"/>
      <c r="ONQ12" s="145"/>
      <c r="ONR12" s="145"/>
      <c r="ONS12" s="145"/>
      <c r="ONT12" s="145"/>
      <c r="ONU12" s="145"/>
      <c r="ONV12" s="145"/>
      <c r="ONW12" s="145"/>
      <c r="ONX12" s="145"/>
      <c r="ONY12" s="145"/>
      <c r="ONZ12" s="145"/>
      <c r="OOA12" s="145"/>
      <c r="OOB12" s="145"/>
      <c r="OOC12" s="145"/>
      <c r="OOD12" s="145"/>
      <c r="OOE12" s="145"/>
      <c r="OOF12" s="145"/>
      <c r="OOG12" s="145"/>
      <c r="OOH12" s="145"/>
      <c r="OOI12" s="145"/>
      <c r="OOJ12" s="145"/>
      <c r="OOK12" s="145"/>
      <c r="OOL12" s="145"/>
      <c r="OOM12" s="145"/>
      <c r="OON12" s="145"/>
      <c r="OOO12" s="145"/>
      <c r="OOP12" s="145"/>
      <c r="OOQ12" s="145"/>
      <c r="OOR12" s="145"/>
      <c r="OOS12" s="145"/>
      <c r="OOT12" s="145"/>
      <c r="OOU12" s="145"/>
      <c r="OOV12" s="145"/>
      <c r="OOW12" s="145"/>
      <c r="OOX12" s="145"/>
      <c r="OOY12" s="145"/>
      <c r="OOZ12" s="145"/>
      <c r="OPA12" s="145"/>
      <c r="OPB12" s="145"/>
      <c r="OPC12" s="145"/>
      <c r="OPD12" s="145"/>
      <c r="OPE12" s="145"/>
      <c r="OPF12" s="145"/>
      <c r="OPG12" s="145"/>
      <c r="OPH12" s="145"/>
      <c r="OPI12" s="145"/>
      <c r="OPJ12" s="145"/>
      <c r="OPK12" s="145"/>
      <c r="OPL12" s="145"/>
      <c r="OPM12" s="145"/>
      <c r="OPN12" s="145"/>
      <c r="OPO12" s="145"/>
      <c r="OPP12" s="145"/>
      <c r="OPQ12" s="145"/>
      <c r="OPR12" s="145"/>
      <c r="OPS12" s="145"/>
      <c r="OPT12" s="145"/>
      <c r="OPU12" s="145"/>
      <c r="OPV12" s="145"/>
      <c r="OPW12" s="145"/>
      <c r="OPX12" s="145"/>
      <c r="OPY12" s="145"/>
      <c r="OPZ12" s="145"/>
      <c r="OQA12" s="145"/>
      <c r="OQB12" s="145"/>
      <c r="OQC12" s="145"/>
      <c r="OQD12" s="145"/>
      <c r="OQE12" s="145"/>
      <c r="OQF12" s="145"/>
      <c r="OQG12" s="145"/>
      <c r="OQH12" s="145"/>
      <c r="OQI12" s="145"/>
      <c r="OQJ12" s="145"/>
      <c r="OQK12" s="145"/>
      <c r="OQL12" s="145"/>
      <c r="OQM12" s="145"/>
      <c r="OQN12" s="145"/>
      <c r="OQO12" s="145"/>
      <c r="OQP12" s="145"/>
      <c r="OQQ12" s="145"/>
      <c r="OQR12" s="145"/>
      <c r="OQS12" s="145"/>
      <c r="OQT12" s="145"/>
      <c r="OQU12" s="145"/>
      <c r="OQV12" s="145"/>
      <c r="OQW12" s="145"/>
      <c r="OQX12" s="145"/>
      <c r="OQY12" s="145"/>
      <c r="OQZ12" s="145"/>
      <c r="ORA12" s="145"/>
      <c r="ORB12" s="145"/>
      <c r="ORC12" s="145"/>
      <c r="ORD12" s="145"/>
      <c r="ORE12" s="145"/>
      <c r="ORF12" s="145"/>
      <c r="ORG12" s="145"/>
      <c r="ORH12" s="145"/>
      <c r="ORI12" s="145"/>
      <c r="ORJ12" s="145"/>
      <c r="ORK12" s="145"/>
      <c r="ORL12" s="145"/>
      <c r="ORM12" s="145"/>
      <c r="ORN12" s="145"/>
      <c r="ORO12" s="145"/>
      <c r="ORP12" s="145"/>
      <c r="ORQ12" s="145"/>
      <c r="ORR12" s="145"/>
      <c r="ORS12" s="145"/>
      <c r="ORT12" s="145"/>
      <c r="ORU12" s="145"/>
      <c r="ORV12" s="145"/>
      <c r="ORW12" s="145"/>
      <c r="ORX12" s="145"/>
      <c r="ORY12" s="145"/>
      <c r="ORZ12" s="145"/>
      <c r="OSA12" s="145"/>
      <c r="OSB12" s="145"/>
      <c r="OSC12" s="145"/>
      <c r="OSD12" s="145"/>
      <c r="OSE12" s="145"/>
      <c r="OSF12" s="145"/>
      <c r="OSG12" s="145"/>
      <c r="OSH12" s="145"/>
      <c r="OSI12" s="145"/>
      <c r="OSJ12" s="145"/>
      <c r="OSK12" s="145"/>
      <c r="OSL12" s="145"/>
      <c r="OSM12" s="145"/>
      <c r="OSN12" s="145"/>
      <c r="OSO12" s="145"/>
      <c r="OSP12" s="145"/>
      <c r="OSQ12" s="145"/>
      <c r="OSR12" s="145"/>
      <c r="OSS12" s="145"/>
      <c r="OST12" s="145"/>
      <c r="OSU12" s="145"/>
      <c r="OSV12" s="145"/>
      <c r="OSW12" s="145"/>
      <c r="OSX12" s="145"/>
      <c r="OSY12" s="145"/>
      <c r="OSZ12" s="145"/>
      <c r="OTA12" s="145"/>
      <c r="OTB12" s="145"/>
      <c r="OTC12" s="145"/>
      <c r="OTD12" s="145"/>
      <c r="OTE12" s="145"/>
      <c r="OTF12" s="145"/>
      <c r="OTG12" s="145"/>
      <c r="OTH12" s="145"/>
      <c r="OTI12" s="145"/>
      <c r="OTJ12" s="145"/>
      <c r="OTK12" s="145"/>
      <c r="OTL12" s="145"/>
      <c r="OTM12" s="145"/>
      <c r="OTN12" s="145"/>
      <c r="OTO12" s="145"/>
      <c r="OTP12" s="145"/>
      <c r="OTQ12" s="145"/>
      <c r="OTR12" s="145"/>
      <c r="OTS12" s="145"/>
      <c r="OTT12" s="145"/>
      <c r="OTU12" s="145"/>
      <c r="OTV12" s="145"/>
      <c r="OTW12" s="145"/>
      <c r="OTX12" s="145"/>
      <c r="OTY12" s="145"/>
      <c r="OTZ12" s="145"/>
      <c r="OUA12" s="145"/>
      <c r="OUB12" s="145"/>
      <c r="OUC12" s="145"/>
      <c r="OUD12" s="145"/>
      <c r="OUE12" s="145"/>
      <c r="OUF12" s="145"/>
      <c r="OUG12" s="145"/>
      <c r="OUH12" s="145"/>
      <c r="OUI12" s="145"/>
      <c r="OUJ12" s="145"/>
      <c r="OUK12" s="145"/>
      <c r="OUL12" s="145"/>
      <c r="OUM12" s="145"/>
      <c r="OUN12" s="145"/>
      <c r="OUO12" s="145"/>
      <c r="OUP12" s="145"/>
      <c r="OUQ12" s="145"/>
      <c r="OUR12" s="145"/>
      <c r="OUS12" s="145"/>
      <c r="OUT12" s="145"/>
      <c r="OUU12" s="145"/>
      <c r="OUV12" s="145"/>
      <c r="OUW12" s="145"/>
      <c r="OUX12" s="145"/>
      <c r="OUY12" s="145"/>
      <c r="OUZ12" s="145"/>
      <c r="OVA12" s="145"/>
      <c r="OVB12" s="145"/>
      <c r="OVC12" s="145"/>
      <c r="OVD12" s="145"/>
      <c r="OVE12" s="145"/>
      <c r="OVF12" s="145"/>
      <c r="OVG12" s="145"/>
      <c r="OVH12" s="145"/>
      <c r="OVI12" s="145"/>
      <c r="OVJ12" s="145"/>
      <c r="OVK12" s="145"/>
      <c r="OVL12" s="145"/>
      <c r="OVM12" s="145"/>
      <c r="OVN12" s="145"/>
      <c r="OVO12" s="145"/>
      <c r="OVP12" s="145"/>
      <c r="OVQ12" s="145"/>
      <c r="OVR12" s="145"/>
      <c r="OVS12" s="145"/>
      <c r="OVT12" s="145"/>
      <c r="OVU12" s="145"/>
      <c r="OVV12" s="145"/>
      <c r="OVW12" s="145"/>
      <c r="OVX12" s="145"/>
      <c r="OVY12" s="145"/>
      <c r="OVZ12" s="145"/>
      <c r="OWA12" s="145"/>
      <c r="OWB12" s="145"/>
      <c r="OWC12" s="145"/>
      <c r="OWD12" s="145"/>
      <c r="OWE12" s="145"/>
      <c r="OWF12" s="145"/>
      <c r="OWG12" s="145"/>
      <c r="OWH12" s="145"/>
      <c r="OWI12" s="145"/>
      <c r="OWJ12" s="145"/>
      <c r="OWK12" s="145"/>
      <c r="OWL12" s="145"/>
      <c r="OWM12" s="145"/>
      <c r="OWN12" s="145"/>
      <c r="OWO12" s="145"/>
      <c r="OWP12" s="145"/>
      <c r="OWQ12" s="145"/>
      <c r="OWR12" s="145"/>
      <c r="OWS12" s="145"/>
      <c r="OWT12" s="145"/>
      <c r="OWU12" s="145"/>
      <c r="OWV12" s="145"/>
      <c r="OWW12" s="145"/>
      <c r="OWX12" s="145"/>
      <c r="OWY12" s="145"/>
      <c r="OWZ12" s="145"/>
      <c r="OXA12" s="145"/>
      <c r="OXB12" s="145"/>
      <c r="OXC12" s="145"/>
      <c r="OXD12" s="145"/>
      <c r="OXE12" s="145"/>
      <c r="OXF12" s="145"/>
      <c r="OXG12" s="145"/>
      <c r="OXH12" s="145"/>
      <c r="OXI12" s="145"/>
      <c r="OXJ12" s="145"/>
      <c r="OXK12" s="145"/>
      <c r="OXL12" s="145"/>
      <c r="OXM12" s="145"/>
      <c r="OXN12" s="145"/>
      <c r="OXO12" s="145"/>
      <c r="OXP12" s="145"/>
      <c r="OXQ12" s="145"/>
      <c r="OXR12" s="145"/>
      <c r="OXS12" s="145"/>
      <c r="OXT12" s="145"/>
      <c r="OXU12" s="145"/>
      <c r="OXV12" s="145"/>
      <c r="OXW12" s="145"/>
      <c r="OXX12" s="145"/>
      <c r="OXY12" s="145"/>
      <c r="OXZ12" s="145"/>
      <c r="OYA12" s="145"/>
      <c r="OYB12" s="145"/>
      <c r="OYC12" s="145"/>
      <c r="OYD12" s="145"/>
      <c r="OYE12" s="145"/>
      <c r="OYF12" s="145"/>
      <c r="OYG12" s="145"/>
      <c r="OYH12" s="145"/>
      <c r="OYI12" s="145"/>
      <c r="OYJ12" s="145"/>
      <c r="OYK12" s="145"/>
      <c r="OYL12" s="145"/>
      <c r="OYM12" s="145"/>
      <c r="OYN12" s="145"/>
      <c r="OYO12" s="145"/>
      <c r="OYP12" s="145"/>
      <c r="OYQ12" s="145"/>
      <c r="OYR12" s="145"/>
      <c r="OYS12" s="145"/>
      <c r="OYT12" s="145"/>
      <c r="OYU12" s="145"/>
      <c r="OYV12" s="145"/>
      <c r="OYW12" s="145"/>
      <c r="OYX12" s="145"/>
      <c r="OYY12" s="145"/>
      <c r="OYZ12" s="145"/>
      <c r="OZA12" s="145"/>
      <c r="OZB12" s="145"/>
      <c r="OZC12" s="145"/>
      <c r="OZD12" s="145"/>
      <c r="OZE12" s="145"/>
      <c r="OZF12" s="145"/>
      <c r="OZG12" s="145"/>
      <c r="OZH12" s="145"/>
      <c r="OZI12" s="145"/>
      <c r="OZJ12" s="145"/>
      <c r="OZK12" s="145"/>
      <c r="OZL12" s="145"/>
      <c r="OZM12" s="145"/>
      <c r="OZN12" s="145"/>
      <c r="OZO12" s="145"/>
      <c r="OZP12" s="145"/>
      <c r="OZQ12" s="145"/>
      <c r="OZR12" s="145"/>
      <c r="OZS12" s="145"/>
      <c r="OZT12" s="145"/>
      <c r="OZU12" s="145"/>
      <c r="OZV12" s="145"/>
      <c r="OZW12" s="145"/>
      <c r="OZX12" s="145"/>
      <c r="OZY12" s="145"/>
      <c r="OZZ12" s="145"/>
      <c r="PAA12" s="145"/>
      <c r="PAB12" s="145"/>
      <c r="PAC12" s="145"/>
      <c r="PAD12" s="145"/>
      <c r="PAE12" s="145"/>
      <c r="PAF12" s="145"/>
      <c r="PAG12" s="145"/>
      <c r="PAH12" s="145"/>
      <c r="PAI12" s="145"/>
      <c r="PAJ12" s="145"/>
      <c r="PAK12" s="145"/>
      <c r="PAL12" s="145"/>
      <c r="PAM12" s="145"/>
      <c r="PAN12" s="145"/>
      <c r="PAO12" s="145"/>
      <c r="PAP12" s="145"/>
      <c r="PAQ12" s="145"/>
      <c r="PAR12" s="145"/>
      <c r="PAS12" s="145"/>
      <c r="PAT12" s="145"/>
      <c r="PAU12" s="145"/>
      <c r="PAV12" s="145"/>
      <c r="PAW12" s="145"/>
      <c r="PAX12" s="145"/>
      <c r="PAY12" s="145"/>
      <c r="PAZ12" s="145"/>
      <c r="PBA12" s="145"/>
      <c r="PBB12" s="145"/>
      <c r="PBC12" s="145"/>
      <c r="PBD12" s="145"/>
      <c r="PBE12" s="145"/>
      <c r="PBF12" s="145"/>
      <c r="PBG12" s="145"/>
      <c r="PBH12" s="145"/>
      <c r="PBI12" s="145"/>
      <c r="PBJ12" s="145"/>
      <c r="PBK12" s="145"/>
      <c r="PBL12" s="145"/>
      <c r="PBM12" s="145"/>
      <c r="PBN12" s="145"/>
      <c r="PBO12" s="145"/>
      <c r="PBP12" s="145"/>
      <c r="PBQ12" s="145"/>
      <c r="PBR12" s="145"/>
      <c r="PBS12" s="145"/>
      <c r="PBT12" s="145"/>
      <c r="PBU12" s="145"/>
      <c r="PBV12" s="145"/>
      <c r="PBW12" s="145"/>
      <c r="PBX12" s="145"/>
      <c r="PBY12" s="145"/>
      <c r="PBZ12" s="145"/>
      <c r="PCA12" s="145"/>
      <c r="PCB12" s="145"/>
      <c r="PCC12" s="145"/>
      <c r="PCD12" s="145"/>
      <c r="PCE12" s="145"/>
      <c r="PCF12" s="145"/>
      <c r="PCG12" s="145"/>
      <c r="PCH12" s="145"/>
      <c r="PCI12" s="145"/>
      <c r="PCJ12" s="145"/>
      <c r="PCK12" s="145"/>
      <c r="PCL12" s="145"/>
      <c r="PCM12" s="145"/>
      <c r="PCN12" s="145"/>
      <c r="PCO12" s="145"/>
      <c r="PCP12" s="145"/>
      <c r="PCQ12" s="145"/>
      <c r="PCR12" s="145"/>
      <c r="PCS12" s="145"/>
      <c r="PCT12" s="145"/>
      <c r="PCU12" s="145"/>
      <c r="PCV12" s="145"/>
      <c r="PCW12" s="145"/>
      <c r="PCX12" s="145"/>
      <c r="PCY12" s="145"/>
      <c r="PCZ12" s="145"/>
      <c r="PDA12" s="145"/>
      <c r="PDB12" s="145"/>
      <c r="PDC12" s="145"/>
      <c r="PDD12" s="145"/>
      <c r="PDE12" s="145"/>
      <c r="PDF12" s="145"/>
      <c r="PDG12" s="145"/>
      <c r="PDH12" s="145"/>
      <c r="PDI12" s="145"/>
      <c r="PDJ12" s="145"/>
      <c r="PDK12" s="145"/>
      <c r="PDL12" s="145"/>
      <c r="PDM12" s="145"/>
      <c r="PDN12" s="145"/>
      <c r="PDO12" s="145"/>
      <c r="PDP12" s="145"/>
      <c r="PDQ12" s="145"/>
      <c r="PDR12" s="145"/>
      <c r="PDS12" s="145"/>
      <c r="PDT12" s="145"/>
      <c r="PDU12" s="145"/>
      <c r="PDV12" s="145"/>
      <c r="PDW12" s="145"/>
      <c r="PDX12" s="145"/>
      <c r="PDY12" s="145"/>
      <c r="PDZ12" s="145"/>
      <c r="PEA12" s="145"/>
      <c r="PEB12" s="145"/>
      <c r="PEC12" s="145"/>
      <c r="PED12" s="145"/>
      <c r="PEE12" s="145"/>
      <c r="PEF12" s="145"/>
      <c r="PEG12" s="145"/>
      <c r="PEH12" s="145"/>
      <c r="PEI12" s="145"/>
      <c r="PEJ12" s="145"/>
      <c r="PEK12" s="145"/>
      <c r="PEL12" s="145"/>
      <c r="PEM12" s="145"/>
      <c r="PEN12" s="145"/>
      <c r="PEO12" s="145"/>
      <c r="PEP12" s="145"/>
      <c r="PEQ12" s="145"/>
      <c r="PER12" s="145"/>
      <c r="PES12" s="145"/>
      <c r="PET12" s="145"/>
      <c r="PEU12" s="145"/>
      <c r="PEV12" s="145"/>
      <c r="PEW12" s="145"/>
      <c r="PEX12" s="145"/>
      <c r="PEY12" s="145"/>
      <c r="PEZ12" s="145"/>
      <c r="PFA12" s="145"/>
      <c r="PFB12" s="145"/>
      <c r="PFC12" s="145"/>
      <c r="PFD12" s="145"/>
      <c r="PFE12" s="145"/>
      <c r="PFF12" s="145"/>
      <c r="PFG12" s="145"/>
      <c r="PFH12" s="145"/>
      <c r="PFI12" s="145"/>
      <c r="PFJ12" s="145"/>
      <c r="PFK12" s="145"/>
      <c r="PFL12" s="145"/>
      <c r="PFM12" s="145"/>
      <c r="PFN12" s="145"/>
      <c r="PFO12" s="145"/>
      <c r="PFP12" s="145"/>
      <c r="PFQ12" s="145"/>
      <c r="PFR12" s="145"/>
      <c r="PFS12" s="145"/>
      <c r="PFT12" s="145"/>
      <c r="PFU12" s="145"/>
      <c r="PFV12" s="145"/>
      <c r="PFW12" s="145"/>
      <c r="PFX12" s="145"/>
      <c r="PFY12" s="145"/>
      <c r="PFZ12" s="145"/>
      <c r="PGA12" s="145"/>
      <c r="PGB12" s="145"/>
      <c r="PGC12" s="145"/>
      <c r="PGD12" s="145"/>
      <c r="PGE12" s="145"/>
      <c r="PGF12" s="145"/>
      <c r="PGG12" s="145"/>
      <c r="PGH12" s="145"/>
      <c r="PGI12" s="145"/>
      <c r="PGJ12" s="145"/>
      <c r="PGK12" s="145"/>
      <c r="PGL12" s="145"/>
      <c r="PGM12" s="145"/>
      <c r="PGN12" s="145"/>
      <c r="PGO12" s="145"/>
      <c r="PGP12" s="145"/>
      <c r="PGQ12" s="145"/>
      <c r="PGR12" s="145"/>
      <c r="PGS12" s="145"/>
      <c r="PGT12" s="145"/>
      <c r="PGU12" s="145"/>
      <c r="PGV12" s="145"/>
      <c r="PGW12" s="145"/>
      <c r="PGX12" s="145"/>
      <c r="PGY12" s="145"/>
      <c r="PGZ12" s="145"/>
      <c r="PHA12" s="145"/>
      <c r="PHB12" s="145"/>
      <c r="PHC12" s="145"/>
      <c r="PHD12" s="145"/>
      <c r="PHE12" s="145"/>
      <c r="PHF12" s="145"/>
      <c r="PHG12" s="145"/>
      <c r="PHH12" s="145"/>
      <c r="PHI12" s="145"/>
      <c r="PHJ12" s="145"/>
      <c r="PHK12" s="145"/>
      <c r="PHL12" s="145"/>
      <c r="PHM12" s="145"/>
      <c r="PHN12" s="145"/>
      <c r="PHO12" s="145"/>
      <c r="PHP12" s="145"/>
      <c r="PHQ12" s="145"/>
      <c r="PHR12" s="145"/>
      <c r="PHS12" s="145"/>
      <c r="PHT12" s="145"/>
      <c r="PHU12" s="145"/>
      <c r="PHV12" s="145"/>
      <c r="PHW12" s="145"/>
      <c r="PHX12" s="145"/>
      <c r="PHY12" s="145"/>
      <c r="PHZ12" s="145"/>
      <c r="PIA12" s="145"/>
      <c r="PIB12" s="145"/>
      <c r="PIC12" s="145"/>
      <c r="PID12" s="145"/>
      <c r="PIE12" s="145"/>
      <c r="PIF12" s="145"/>
      <c r="PIG12" s="145"/>
      <c r="PIH12" s="145"/>
      <c r="PII12" s="145"/>
      <c r="PIJ12" s="145"/>
      <c r="PIK12" s="145"/>
      <c r="PIL12" s="145"/>
      <c r="PIM12" s="145"/>
      <c r="PIN12" s="145"/>
      <c r="PIO12" s="145"/>
      <c r="PIP12" s="145"/>
      <c r="PIQ12" s="145"/>
      <c r="PIR12" s="145"/>
      <c r="PIS12" s="145"/>
      <c r="PIT12" s="145"/>
      <c r="PIU12" s="145"/>
      <c r="PIV12" s="145"/>
      <c r="PIW12" s="145"/>
      <c r="PIX12" s="145"/>
      <c r="PIY12" s="145"/>
      <c r="PIZ12" s="145"/>
      <c r="PJA12" s="145"/>
      <c r="PJB12" s="145"/>
      <c r="PJC12" s="145"/>
      <c r="PJD12" s="145"/>
      <c r="PJE12" s="145"/>
      <c r="PJF12" s="145"/>
      <c r="PJG12" s="145"/>
      <c r="PJH12" s="145"/>
      <c r="PJI12" s="145"/>
      <c r="PJJ12" s="145"/>
      <c r="PJK12" s="145"/>
      <c r="PJL12" s="145"/>
      <c r="PJM12" s="145"/>
      <c r="PJN12" s="145"/>
      <c r="PJO12" s="145"/>
      <c r="PJP12" s="145"/>
      <c r="PJQ12" s="145"/>
      <c r="PJR12" s="145"/>
      <c r="PJS12" s="145"/>
      <c r="PJT12" s="145"/>
      <c r="PJU12" s="145"/>
      <c r="PJV12" s="145"/>
      <c r="PJW12" s="145"/>
      <c r="PJX12" s="145"/>
      <c r="PJY12" s="145"/>
      <c r="PJZ12" s="145"/>
      <c r="PKA12" s="145"/>
      <c r="PKB12" s="145"/>
      <c r="PKC12" s="145"/>
      <c r="PKD12" s="145"/>
      <c r="PKE12" s="145"/>
      <c r="PKF12" s="145"/>
      <c r="PKG12" s="145"/>
      <c r="PKH12" s="145"/>
      <c r="PKI12" s="145"/>
      <c r="PKJ12" s="145"/>
      <c r="PKK12" s="145"/>
      <c r="PKL12" s="145"/>
      <c r="PKM12" s="145"/>
      <c r="PKN12" s="145"/>
      <c r="PKO12" s="145"/>
      <c r="PKP12" s="145"/>
      <c r="PKQ12" s="145"/>
      <c r="PKR12" s="145"/>
      <c r="PKS12" s="145"/>
      <c r="PKT12" s="145"/>
      <c r="PKU12" s="145"/>
      <c r="PKV12" s="145"/>
      <c r="PKW12" s="145"/>
      <c r="PKX12" s="145"/>
      <c r="PKY12" s="145"/>
      <c r="PKZ12" s="145"/>
      <c r="PLA12" s="145"/>
      <c r="PLB12" s="145"/>
      <c r="PLC12" s="145"/>
      <c r="PLD12" s="145"/>
      <c r="PLE12" s="145"/>
      <c r="PLF12" s="145"/>
      <c r="PLG12" s="145"/>
      <c r="PLH12" s="145"/>
      <c r="PLI12" s="145"/>
      <c r="PLJ12" s="145"/>
      <c r="PLK12" s="145"/>
      <c r="PLL12" s="145"/>
      <c r="PLM12" s="145"/>
      <c r="PLN12" s="145"/>
      <c r="PLO12" s="145"/>
      <c r="PLP12" s="145"/>
      <c r="PLQ12" s="145"/>
      <c r="PLR12" s="145"/>
      <c r="PLS12" s="145"/>
      <c r="PLT12" s="145"/>
      <c r="PLU12" s="145"/>
      <c r="PLV12" s="145"/>
      <c r="PLW12" s="145"/>
      <c r="PLX12" s="145"/>
      <c r="PLY12" s="145"/>
      <c r="PLZ12" s="145"/>
      <c r="PMA12" s="145"/>
      <c r="PMB12" s="145"/>
      <c r="PMC12" s="145"/>
      <c r="PMD12" s="145"/>
      <c r="PME12" s="145"/>
      <c r="PMF12" s="145"/>
      <c r="PMG12" s="145"/>
      <c r="PMH12" s="145"/>
      <c r="PMI12" s="145"/>
      <c r="PMJ12" s="145"/>
      <c r="PMK12" s="145"/>
      <c r="PML12" s="145"/>
      <c r="PMM12" s="145"/>
      <c r="PMN12" s="145"/>
      <c r="PMO12" s="145"/>
      <c r="PMP12" s="145"/>
      <c r="PMQ12" s="145"/>
      <c r="PMR12" s="145"/>
      <c r="PMS12" s="145"/>
      <c r="PMT12" s="145"/>
      <c r="PMU12" s="145"/>
      <c r="PMV12" s="145"/>
      <c r="PMW12" s="145"/>
      <c r="PMX12" s="145"/>
      <c r="PMY12" s="145"/>
      <c r="PMZ12" s="145"/>
      <c r="PNA12" s="145"/>
      <c r="PNB12" s="145"/>
      <c r="PNC12" s="145"/>
      <c r="PND12" s="145"/>
      <c r="PNE12" s="145"/>
      <c r="PNF12" s="145"/>
      <c r="PNG12" s="145"/>
      <c r="PNH12" s="145"/>
      <c r="PNI12" s="145"/>
      <c r="PNJ12" s="145"/>
      <c r="PNK12" s="145"/>
      <c r="PNL12" s="145"/>
      <c r="PNM12" s="145"/>
      <c r="PNN12" s="145"/>
      <c r="PNO12" s="145"/>
      <c r="PNP12" s="145"/>
      <c r="PNQ12" s="145"/>
      <c r="PNR12" s="145"/>
      <c r="PNS12" s="145"/>
      <c r="PNT12" s="145"/>
      <c r="PNU12" s="145"/>
      <c r="PNV12" s="145"/>
      <c r="PNW12" s="145"/>
      <c r="PNX12" s="145"/>
      <c r="PNY12" s="145"/>
      <c r="PNZ12" s="145"/>
      <c r="POA12" s="145"/>
      <c r="POB12" s="145"/>
      <c r="POC12" s="145"/>
      <c r="POD12" s="145"/>
      <c r="POE12" s="145"/>
      <c r="POF12" s="145"/>
      <c r="POG12" s="145"/>
      <c r="POH12" s="145"/>
      <c r="POI12" s="145"/>
      <c r="POJ12" s="145"/>
      <c r="POK12" s="145"/>
      <c r="POL12" s="145"/>
      <c r="POM12" s="145"/>
      <c r="PON12" s="145"/>
      <c r="POO12" s="145"/>
      <c r="POP12" s="145"/>
      <c r="POQ12" s="145"/>
      <c r="POR12" s="145"/>
      <c r="POS12" s="145"/>
      <c r="POT12" s="145"/>
      <c r="POU12" s="145"/>
      <c r="POV12" s="145"/>
      <c r="POW12" s="145"/>
      <c r="POX12" s="145"/>
      <c r="POY12" s="145"/>
      <c r="POZ12" s="145"/>
      <c r="PPA12" s="145"/>
      <c r="PPB12" s="145"/>
      <c r="PPC12" s="145"/>
      <c r="PPD12" s="145"/>
      <c r="PPE12" s="145"/>
      <c r="PPF12" s="145"/>
      <c r="PPG12" s="145"/>
      <c r="PPH12" s="145"/>
      <c r="PPI12" s="145"/>
      <c r="PPJ12" s="145"/>
      <c r="PPK12" s="145"/>
      <c r="PPL12" s="145"/>
      <c r="PPM12" s="145"/>
      <c r="PPN12" s="145"/>
      <c r="PPO12" s="145"/>
      <c r="PPP12" s="145"/>
      <c r="PPQ12" s="145"/>
      <c r="PPR12" s="145"/>
      <c r="PPS12" s="145"/>
      <c r="PPT12" s="145"/>
      <c r="PPU12" s="145"/>
      <c r="PPV12" s="145"/>
      <c r="PPW12" s="145"/>
      <c r="PPX12" s="145"/>
      <c r="PPY12" s="145"/>
      <c r="PPZ12" s="145"/>
      <c r="PQA12" s="145"/>
      <c r="PQB12" s="145"/>
      <c r="PQC12" s="145"/>
      <c r="PQD12" s="145"/>
      <c r="PQE12" s="145"/>
      <c r="PQF12" s="145"/>
      <c r="PQG12" s="145"/>
      <c r="PQH12" s="145"/>
      <c r="PQI12" s="145"/>
      <c r="PQJ12" s="145"/>
      <c r="PQK12" s="145"/>
      <c r="PQL12" s="145"/>
      <c r="PQM12" s="145"/>
      <c r="PQN12" s="145"/>
      <c r="PQO12" s="145"/>
      <c r="PQP12" s="145"/>
      <c r="PQQ12" s="145"/>
      <c r="PQR12" s="145"/>
      <c r="PQS12" s="145"/>
      <c r="PQT12" s="145"/>
      <c r="PQU12" s="145"/>
      <c r="PQV12" s="145"/>
      <c r="PQW12" s="145"/>
      <c r="PQX12" s="145"/>
      <c r="PQY12" s="145"/>
      <c r="PQZ12" s="145"/>
      <c r="PRA12" s="145"/>
      <c r="PRB12" s="145"/>
      <c r="PRC12" s="145"/>
      <c r="PRD12" s="145"/>
      <c r="PRE12" s="145"/>
      <c r="PRF12" s="145"/>
      <c r="PRG12" s="145"/>
      <c r="PRH12" s="145"/>
      <c r="PRI12" s="145"/>
      <c r="PRJ12" s="145"/>
      <c r="PRK12" s="145"/>
      <c r="PRL12" s="145"/>
      <c r="PRM12" s="145"/>
      <c r="PRN12" s="145"/>
      <c r="PRO12" s="145"/>
      <c r="PRP12" s="145"/>
      <c r="PRQ12" s="145"/>
      <c r="PRR12" s="145"/>
      <c r="PRS12" s="145"/>
      <c r="PRT12" s="145"/>
      <c r="PRU12" s="145"/>
      <c r="PRV12" s="145"/>
      <c r="PRW12" s="145"/>
      <c r="PRX12" s="145"/>
      <c r="PRY12" s="145"/>
      <c r="PRZ12" s="145"/>
      <c r="PSA12" s="145"/>
      <c r="PSB12" s="145"/>
      <c r="PSC12" s="145"/>
      <c r="PSD12" s="145"/>
      <c r="PSE12" s="145"/>
      <c r="PSF12" s="145"/>
      <c r="PSG12" s="145"/>
      <c r="PSH12" s="145"/>
      <c r="PSI12" s="145"/>
      <c r="PSJ12" s="145"/>
      <c r="PSK12" s="145"/>
      <c r="PSL12" s="145"/>
      <c r="PSM12" s="145"/>
      <c r="PSN12" s="145"/>
      <c r="PSO12" s="145"/>
      <c r="PSP12" s="145"/>
      <c r="PSQ12" s="145"/>
      <c r="PSR12" s="145"/>
      <c r="PSS12" s="145"/>
      <c r="PST12" s="145"/>
      <c r="PSU12" s="145"/>
      <c r="PSV12" s="145"/>
      <c r="PSW12" s="145"/>
      <c r="PSX12" s="145"/>
      <c r="PSY12" s="145"/>
      <c r="PSZ12" s="145"/>
      <c r="PTA12" s="145"/>
      <c r="PTB12" s="145"/>
      <c r="PTC12" s="145"/>
      <c r="PTD12" s="145"/>
      <c r="PTE12" s="145"/>
      <c r="PTF12" s="145"/>
      <c r="PTG12" s="145"/>
      <c r="PTH12" s="145"/>
      <c r="PTI12" s="145"/>
      <c r="PTJ12" s="145"/>
      <c r="PTK12" s="145"/>
      <c r="PTL12" s="145"/>
      <c r="PTM12" s="145"/>
      <c r="PTN12" s="145"/>
      <c r="PTO12" s="145"/>
      <c r="PTP12" s="145"/>
      <c r="PTQ12" s="145"/>
      <c r="PTR12" s="145"/>
      <c r="PTS12" s="145"/>
      <c r="PTT12" s="145"/>
      <c r="PTU12" s="145"/>
      <c r="PTV12" s="145"/>
      <c r="PTW12" s="145"/>
      <c r="PTX12" s="145"/>
      <c r="PTY12" s="145"/>
      <c r="PTZ12" s="145"/>
      <c r="PUA12" s="145"/>
      <c r="PUB12" s="145"/>
      <c r="PUC12" s="145"/>
      <c r="PUD12" s="145"/>
      <c r="PUE12" s="145"/>
      <c r="PUF12" s="145"/>
      <c r="PUG12" s="145"/>
      <c r="PUH12" s="145"/>
      <c r="PUI12" s="145"/>
      <c r="PUJ12" s="145"/>
      <c r="PUK12" s="145"/>
      <c r="PUL12" s="145"/>
      <c r="PUM12" s="145"/>
      <c r="PUN12" s="145"/>
      <c r="PUO12" s="145"/>
      <c r="PUP12" s="145"/>
      <c r="PUQ12" s="145"/>
      <c r="PUR12" s="145"/>
      <c r="PUS12" s="145"/>
      <c r="PUT12" s="145"/>
      <c r="PUU12" s="145"/>
      <c r="PUV12" s="145"/>
      <c r="PUW12" s="145"/>
      <c r="PUX12" s="145"/>
      <c r="PUY12" s="145"/>
      <c r="PUZ12" s="145"/>
      <c r="PVA12" s="145"/>
      <c r="PVB12" s="145"/>
      <c r="PVC12" s="145"/>
      <c r="PVD12" s="145"/>
      <c r="PVE12" s="145"/>
      <c r="PVF12" s="145"/>
      <c r="PVG12" s="145"/>
      <c r="PVH12" s="145"/>
      <c r="PVI12" s="145"/>
      <c r="PVJ12" s="145"/>
      <c r="PVK12" s="145"/>
      <c r="PVL12" s="145"/>
      <c r="PVM12" s="145"/>
      <c r="PVN12" s="145"/>
      <c r="PVO12" s="145"/>
      <c r="PVP12" s="145"/>
      <c r="PVQ12" s="145"/>
      <c r="PVR12" s="145"/>
      <c r="PVS12" s="145"/>
      <c r="PVT12" s="145"/>
      <c r="PVU12" s="145"/>
      <c r="PVV12" s="145"/>
      <c r="PVW12" s="145"/>
      <c r="PVX12" s="145"/>
      <c r="PVY12" s="145"/>
      <c r="PVZ12" s="145"/>
      <c r="PWA12" s="145"/>
      <c r="PWB12" s="145"/>
      <c r="PWC12" s="145"/>
      <c r="PWD12" s="145"/>
      <c r="PWE12" s="145"/>
      <c r="PWF12" s="145"/>
      <c r="PWG12" s="145"/>
      <c r="PWH12" s="145"/>
      <c r="PWI12" s="145"/>
      <c r="PWJ12" s="145"/>
      <c r="PWK12" s="145"/>
      <c r="PWL12" s="145"/>
      <c r="PWM12" s="145"/>
      <c r="PWN12" s="145"/>
      <c r="PWO12" s="145"/>
      <c r="PWP12" s="145"/>
      <c r="PWQ12" s="145"/>
      <c r="PWR12" s="145"/>
      <c r="PWS12" s="145"/>
      <c r="PWT12" s="145"/>
      <c r="PWU12" s="145"/>
      <c r="PWV12" s="145"/>
      <c r="PWW12" s="145"/>
      <c r="PWX12" s="145"/>
      <c r="PWY12" s="145"/>
      <c r="PWZ12" s="145"/>
      <c r="PXA12" s="145"/>
      <c r="PXB12" s="145"/>
      <c r="PXC12" s="145"/>
      <c r="PXD12" s="145"/>
      <c r="PXE12" s="145"/>
      <c r="PXF12" s="145"/>
      <c r="PXG12" s="145"/>
      <c r="PXH12" s="145"/>
      <c r="PXI12" s="145"/>
      <c r="PXJ12" s="145"/>
      <c r="PXK12" s="145"/>
      <c r="PXL12" s="145"/>
      <c r="PXM12" s="145"/>
      <c r="PXN12" s="145"/>
      <c r="PXO12" s="145"/>
      <c r="PXP12" s="145"/>
      <c r="PXQ12" s="145"/>
      <c r="PXR12" s="145"/>
      <c r="PXS12" s="145"/>
      <c r="PXT12" s="145"/>
      <c r="PXU12" s="145"/>
      <c r="PXV12" s="145"/>
      <c r="PXW12" s="145"/>
      <c r="PXX12" s="145"/>
      <c r="PXY12" s="145"/>
      <c r="PXZ12" s="145"/>
      <c r="PYA12" s="145"/>
      <c r="PYB12" s="145"/>
      <c r="PYC12" s="145"/>
      <c r="PYD12" s="145"/>
      <c r="PYE12" s="145"/>
      <c r="PYF12" s="145"/>
      <c r="PYG12" s="145"/>
      <c r="PYH12" s="145"/>
      <c r="PYI12" s="145"/>
      <c r="PYJ12" s="145"/>
      <c r="PYK12" s="145"/>
      <c r="PYL12" s="145"/>
      <c r="PYM12" s="145"/>
      <c r="PYN12" s="145"/>
      <c r="PYO12" s="145"/>
      <c r="PYP12" s="145"/>
      <c r="PYQ12" s="145"/>
      <c r="PYR12" s="145"/>
      <c r="PYS12" s="145"/>
      <c r="PYT12" s="145"/>
      <c r="PYU12" s="145"/>
      <c r="PYV12" s="145"/>
      <c r="PYW12" s="145"/>
      <c r="PYX12" s="145"/>
      <c r="PYY12" s="145"/>
      <c r="PYZ12" s="145"/>
      <c r="PZA12" s="145"/>
      <c r="PZB12" s="145"/>
      <c r="PZC12" s="145"/>
      <c r="PZD12" s="145"/>
      <c r="PZE12" s="145"/>
      <c r="PZF12" s="145"/>
      <c r="PZG12" s="145"/>
      <c r="PZH12" s="145"/>
      <c r="PZI12" s="145"/>
      <c r="PZJ12" s="145"/>
      <c r="PZK12" s="145"/>
      <c r="PZL12" s="145"/>
      <c r="PZM12" s="145"/>
      <c r="PZN12" s="145"/>
      <c r="PZO12" s="145"/>
      <c r="PZP12" s="145"/>
      <c r="PZQ12" s="145"/>
      <c r="PZR12" s="145"/>
      <c r="PZS12" s="145"/>
      <c r="PZT12" s="145"/>
      <c r="PZU12" s="145"/>
      <c r="PZV12" s="145"/>
      <c r="PZW12" s="145"/>
      <c r="PZX12" s="145"/>
      <c r="PZY12" s="145"/>
      <c r="PZZ12" s="145"/>
      <c r="QAA12" s="145"/>
      <c r="QAB12" s="145"/>
      <c r="QAC12" s="145"/>
      <c r="QAD12" s="145"/>
      <c r="QAE12" s="145"/>
      <c r="QAF12" s="145"/>
      <c r="QAG12" s="145"/>
      <c r="QAH12" s="145"/>
      <c r="QAI12" s="145"/>
      <c r="QAJ12" s="145"/>
      <c r="QAK12" s="145"/>
      <c r="QAL12" s="145"/>
      <c r="QAM12" s="145"/>
      <c r="QAN12" s="145"/>
      <c r="QAO12" s="145"/>
      <c r="QAP12" s="145"/>
      <c r="QAQ12" s="145"/>
      <c r="QAR12" s="145"/>
      <c r="QAS12" s="145"/>
      <c r="QAT12" s="145"/>
      <c r="QAU12" s="145"/>
      <c r="QAV12" s="145"/>
      <c r="QAW12" s="145"/>
      <c r="QAX12" s="145"/>
      <c r="QAY12" s="145"/>
      <c r="QAZ12" s="145"/>
      <c r="QBA12" s="145"/>
      <c r="QBB12" s="145"/>
      <c r="QBC12" s="145"/>
      <c r="QBD12" s="145"/>
      <c r="QBE12" s="145"/>
      <c r="QBF12" s="145"/>
      <c r="QBG12" s="145"/>
      <c r="QBH12" s="145"/>
      <c r="QBI12" s="145"/>
      <c r="QBJ12" s="145"/>
      <c r="QBK12" s="145"/>
      <c r="QBL12" s="145"/>
      <c r="QBM12" s="145"/>
      <c r="QBN12" s="145"/>
      <c r="QBO12" s="145"/>
      <c r="QBP12" s="145"/>
      <c r="QBQ12" s="145"/>
      <c r="QBR12" s="145"/>
      <c r="QBS12" s="145"/>
      <c r="QBT12" s="145"/>
      <c r="QBU12" s="145"/>
      <c r="QBV12" s="145"/>
      <c r="QBW12" s="145"/>
      <c r="QBX12" s="145"/>
      <c r="QBY12" s="145"/>
      <c r="QBZ12" s="145"/>
      <c r="QCA12" s="145"/>
      <c r="QCB12" s="145"/>
      <c r="QCC12" s="145"/>
      <c r="QCD12" s="145"/>
      <c r="QCE12" s="145"/>
      <c r="QCF12" s="145"/>
      <c r="QCG12" s="145"/>
      <c r="QCH12" s="145"/>
      <c r="QCI12" s="145"/>
      <c r="QCJ12" s="145"/>
      <c r="QCK12" s="145"/>
      <c r="QCL12" s="145"/>
      <c r="QCM12" s="145"/>
      <c r="QCN12" s="145"/>
      <c r="QCO12" s="145"/>
      <c r="QCP12" s="145"/>
      <c r="QCQ12" s="145"/>
      <c r="QCR12" s="145"/>
      <c r="QCS12" s="145"/>
      <c r="QCT12" s="145"/>
      <c r="QCU12" s="145"/>
      <c r="QCV12" s="145"/>
      <c r="QCW12" s="145"/>
      <c r="QCX12" s="145"/>
      <c r="QCY12" s="145"/>
      <c r="QCZ12" s="145"/>
      <c r="QDA12" s="145"/>
      <c r="QDB12" s="145"/>
      <c r="QDC12" s="145"/>
      <c r="QDD12" s="145"/>
      <c r="QDE12" s="145"/>
      <c r="QDF12" s="145"/>
      <c r="QDG12" s="145"/>
      <c r="QDH12" s="145"/>
      <c r="QDI12" s="145"/>
      <c r="QDJ12" s="145"/>
      <c r="QDK12" s="145"/>
      <c r="QDL12" s="145"/>
      <c r="QDM12" s="145"/>
      <c r="QDN12" s="145"/>
      <c r="QDO12" s="145"/>
      <c r="QDP12" s="145"/>
      <c r="QDQ12" s="145"/>
      <c r="QDR12" s="145"/>
      <c r="QDS12" s="145"/>
      <c r="QDT12" s="145"/>
      <c r="QDU12" s="145"/>
      <c r="QDV12" s="145"/>
      <c r="QDW12" s="145"/>
      <c r="QDX12" s="145"/>
      <c r="QDY12" s="145"/>
      <c r="QDZ12" s="145"/>
      <c r="QEA12" s="145"/>
      <c r="QEB12" s="145"/>
      <c r="QEC12" s="145"/>
      <c r="QED12" s="145"/>
      <c r="QEE12" s="145"/>
      <c r="QEF12" s="145"/>
      <c r="QEG12" s="145"/>
      <c r="QEH12" s="145"/>
      <c r="QEI12" s="145"/>
      <c r="QEJ12" s="145"/>
      <c r="QEK12" s="145"/>
      <c r="QEL12" s="145"/>
      <c r="QEM12" s="145"/>
      <c r="QEN12" s="145"/>
      <c r="QEO12" s="145"/>
      <c r="QEP12" s="145"/>
      <c r="QEQ12" s="145"/>
      <c r="QER12" s="145"/>
      <c r="QES12" s="145"/>
      <c r="QET12" s="145"/>
      <c r="QEU12" s="145"/>
      <c r="QEV12" s="145"/>
      <c r="QEW12" s="145"/>
      <c r="QEX12" s="145"/>
      <c r="QEY12" s="145"/>
      <c r="QEZ12" s="145"/>
      <c r="QFA12" s="145"/>
      <c r="QFB12" s="145"/>
      <c r="QFC12" s="145"/>
      <c r="QFD12" s="145"/>
      <c r="QFE12" s="145"/>
      <c r="QFF12" s="145"/>
      <c r="QFG12" s="145"/>
      <c r="QFH12" s="145"/>
      <c r="QFI12" s="145"/>
      <c r="QFJ12" s="145"/>
      <c r="QFK12" s="145"/>
      <c r="QFL12" s="145"/>
      <c r="QFM12" s="145"/>
      <c r="QFN12" s="145"/>
      <c r="QFO12" s="145"/>
      <c r="QFP12" s="145"/>
      <c r="QFQ12" s="145"/>
      <c r="QFR12" s="145"/>
      <c r="QFS12" s="145"/>
      <c r="QFT12" s="145"/>
      <c r="QFU12" s="145"/>
      <c r="QFV12" s="145"/>
      <c r="QFW12" s="145"/>
      <c r="QFX12" s="145"/>
      <c r="QFY12" s="145"/>
      <c r="QFZ12" s="145"/>
      <c r="QGA12" s="145"/>
      <c r="QGB12" s="145"/>
      <c r="QGC12" s="145"/>
      <c r="QGD12" s="145"/>
      <c r="QGE12" s="145"/>
      <c r="QGF12" s="145"/>
      <c r="QGG12" s="145"/>
      <c r="QGH12" s="145"/>
      <c r="QGI12" s="145"/>
      <c r="QGJ12" s="145"/>
      <c r="QGK12" s="145"/>
      <c r="QGL12" s="145"/>
      <c r="QGM12" s="145"/>
      <c r="QGN12" s="145"/>
      <c r="QGO12" s="145"/>
      <c r="QGP12" s="145"/>
      <c r="QGQ12" s="145"/>
      <c r="QGR12" s="145"/>
      <c r="QGS12" s="145"/>
      <c r="QGT12" s="145"/>
      <c r="QGU12" s="145"/>
      <c r="QGV12" s="145"/>
      <c r="QGW12" s="145"/>
      <c r="QGX12" s="145"/>
      <c r="QGY12" s="145"/>
      <c r="QGZ12" s="145"/>
      <c r="QHA12" s="145"/>
      <c r="QHB12" s="145"/>
      <c r="QHC12" s="145"/>
      <c r="QHD12" s="145"/>
      <c r="QHE12" s="145"/>
      <c r="QHF12" s="145"/>
      <c r="QHG12" s="145"/>
      <c r="QHH12" s="145"/>
      <c r="QHI12" s="145"/>
      <c r="QHJ12" s="145"/>
      <c r="QHK12" s="145"/>
      <c r="QHL12" s="145"/>
      <c r="QHM12" s="145"/>
      <c r="QHN12" s="145"/>
      <c r="QHO12" s="145"/>
      <c r="QHP12" s="145"/>
      <c r="QHQ12" s="145"/>
      <c r="QHR12" s="145"/>
      <c r="QHS12" s="145"/>
      <c r="QHT12" s="145"/>
      <c r="QHU12" s="145"/>
      <c r="QHV12" s="145"/>
      <c r="QHW12" s="145"/>
      <c r="QHX12" s="145"/>
      <c r="QHY12" s="145"/>
      <c r="QHZ12" s="145"/>
      <c r="QIA12" s="145"/>
      <c r="QIB12" s="145"/>
      <c r="QIC12" s="145"/>
      <c r="QID12" s="145"/>
      <c r="QIE12" s="145"/>
      <c r="QIF12" s="145"/>
      <c r="QIG12" s="145"/>
      <c r="QIH12" s="145"/>
      <c r="QII12" s="145"/>
      <c r="QIJ12" s="145"/>
      <c r="QIK12" s="145"/>
      <c r="QIL12" s="145"/>
      <c r="QIM12" s="145"/>
      <c r="QIN12" s="145"/>
      <c r="QIO12" s="145"/>
      <c r="QIP12" s="145"/>
      <c r="QIQ12" s="145"/>
      <c r="QIR12" s="145"/>
      <c r="QIS12" s="145"/>
      <c r="QIT12" s="145"/>
      <c r="QIU12" s="145"/>
      <c r="QIV12" s="145"/>
      <c r="QIW12" s="145"/>
      <c r="QIX12" s="145"/>
      <c r="QIY12" s="145"/>
      <c r="QIZ12" s="145"/>
      <c r="QJA12" s="145"/>
      <c r="QJB12" s="145"/>
      <c r="QJC12" s="145"/>
      <c r="QJD12" s="145"/>
      <c r="QJE12" s="145"/>
      <c r="QJF12" s="145"/>
      <c r="QJG12" s="145"/>
      <c r="QJH12" s="145"/>
      <c r="QJI12" s="145"/>
      <c r="QJJ12" s="145"/>
      <c r="QJK12" s="145"/>
      <c r="QJL12" s="145"/>
      <c r="QJM12" s="145"/>
      <c r="QJN12" s="145"/>
      <c r="QJO12" s="145"/>
      <c r="QJP12" s="145"/>
      <c r="QJQ12" s="145"/>
      <c r="QJR12" s="145"/>
      <c r="QJS12" s="145"/>
      <c r="QJT12" s="145"/>
      <c r="QJU12" s="145"/>
      <c r="QJV12" s="145"/>
      <c r="QJW12" s="145"/>
      <c r="QJX12" s="145"/>
      <c r="QJY12" s="145"/>
      <c r="QJZ12" s="145"/>
      <c r="QKA12" s="145"/>
      <c r="QKB12" s="145"/>
      <c r="QKC12" s="145"/>
      <c r="QKD12" s="145"/>
      <c r="QKE12" s="145"/>
      <c r="QKF12" s="145"/>
      <c r="QKG12" s="145"/>
      <c r="QKH12" s="145"/>
      <c r="QKI12" s="145"/>
      <c r="QKJ12" s="145"/>
      <c r="QKK12" s="145"/>
      <c r="QKL12" s="145"/>
      <c r="QKM12" s="145"/>
      <c r="QKN12" s="145"/>
      <c r="QKO12" s="145"/>
      <c r="QKP12" s="145"/>
      <c r="QKQ12" s="145"/>
      <c r="QKR12" s="145"/>
      <c r="QKS12" s="145"/>
      <c r="QKT12" s="145"/>
      <c r="QKU12" s="145"/>
      <c r="QKV12" s="145"/>
      <c r="QKW12" s="145"/>
      <c r="QKX12" s="145"/>
      <c r="QKY12" s="145"/>
      <c r="QKZ12" s="145"/>
      <c r="QLA12" s="145"/>
      <c r="QLB12" s="145"/>
      <c r="QLC12" s="145"/>
      <c r="QLD12" s="145"/>
      <c r="QLE12" s="145"/>
      <c r="QLF12" s="145"/>
      <c r="QLG12" s="145"/>
      <c r="QLH12" s="145"/>
      <c r="QLI12" s="145"/>
      <c r="QLJ12" s="145"/>
      <c r="QLK12" s="145"/>
      <c r="QLL12" s="145"/>
      <c r="QLM12" s="145"/>
      <c r="QLN12" s="145"/>
      <c r="QLO12" s="145"/>
      <c r="QLP12" s="145"/>
      <c r="QLQ12" s="145"/>
      <c r="QLR12" s="145"/>
      <c r="QLS12" s="145"/>
      <c r="QLT12" s="145"/>
      <c r="QLU12" s="145"/>
      <c r="QLV12" s="145"/>
      <c r="QLW12" s="145"/>
      <c r="QLX12" s="145"/>
      <c r="QLY12" s="145"/>
      <c r="QLZ12" s="145"/>
      <c r="QMA12" s="145"/>
      <c r="QMB12" s="145"/>
      <c r="QMC12" s="145"/>
      <c r="QMD12" s="145"/>
      <c r="QME12" s="145"/>
      <c r="QMF12" s="145"/>
      <c r="QMG12" s="145"/>
      <c r="QMH12" s="145"/>
      <c r="QMI12" s="145"/>
      <c r="QMJ12" s="145"/>
      <c r="QMK12" s="145"/>
      <c r="QML12" s="145"/>
      <c r="QMM12" s="145"/>
      <c r="QMN12" s="145"/>
      <c r="QMO12" s="145"/>
      <c r="QMP12" s="145"/>
      <c r="QMQ12" s="145"/>
      <c r="QMR12" s="145"/>
      <c r="QMS12" s="145"/>
      <c r="QMT12" s="145"/>
      <c r="QMU12" s="145"/>
      <c r="QMV12" s="145"/>
      <c r="QMW12" s="145"/>
      <c r="QMX12" s="145"/>
      <c r="QMY12" s="145"/>
      <c r="QMZ12" s="145"/>
      <c r="QNA12" s="145"/>
      <c r="QNB12" s="145"/>
      <c r="QNC12" s="145"/>
      <c r="QND12" s="145"/>
      <c r="QNE12" s="145"/>
      <c r="QNF12" s="145"/>
      <c r="QNG12" s="145"/>
      <c r="QNH12" s="145"/>
      <c r="QNI12" s="145"/>
      <c r="QNJ12" s="145"/>
      <c r="QNK12" s="145"/>
      <c r="QNL12" s="145"/>
      <c r="QNM12" s="145"/>
      <c r="QNN12" s="145"/>
      <c r="QNO12" s="145"/>
      <c r="QNP12" s="145"/>
      <c r="QNQ12" s="145"/>
      <c r="QNR12" s="145"/>
      <c r="QNS12" s="145"/>
      <c r="QNT12" s="145"/>
      <c r="QNU12" s="145"/>
      <c r="QNV12" s="145"/>
      <c r="QNW12" s="145"/>
      <c r="QNX12" s="145"/>
      <c r="QNY12" s="145"/>
      <c r="QNZ12" s="145"/>
      <c r="QOA12" s="145"/>
      <c r="QOB12" s="145"/>
      <c r="QOC12" s="145"/>
      <c r="QOD12" s="145"/>
      <c r="QOE12" s="145"/>
      <c r="QOF12" s="145"/>
      <c r="QOG12" s="145"/>
      <c r="QOH12" s="145"/>
      <c r="QOI12" s="145"/>
      <c r="QOJ12" s="145"/>
      <c r="QOK12" s="145"/>
      <c r="QOL12" s="145"/>
      <c r="QOM12" s="145"/>
      <c r="QON12" s="145"/>
      <c r="QOO12" s="145"/>
      <c r="QOP12" s="145"/>
      <c r="QOQ12" s="145"/>
      <c r="QOR12" s="145"/>
      <c r="QOS12" s="145"/>
      <c r="QOT12" s="145"/>
      <c r="QOU12" s="145"/>
      <c r="QOV12" s="145"/>
      <c r="QOW12" s="145"/>
      <c r="QOX12" s="145"/>
      <c r="QOY12" s="145"/>
      <c r="QOZ12" s="145"/>
      <c r="QPA12" s="145"/>
      <c r="QPB12" s="145"/>
      <c r="QPC12" s="145"/>
      <c r="QPD12" s="145"/>
      <c r="QPE12" s="145"/>
      <c r="QPF12" s="145"/>
      <c r="QPG12" s="145"/>
      <c r="QPH12" s="145"/>
      <c r="QPI12" s="145"/>
      <c r="QPJ12" s="145"/>
      <c r="QPK12" s="145"/>
      <c r="QPL12" s="145"/>
      <c r="QPM12" s="145"/>
      <c r="QPN12" s="145"/>
      <c r="QPO12" s="145"/>
      <c r="QPP12" s="145"/>
      <c r="QPQ12" s="145"/>
      <c r="QPR12" s="145"/>
      <c r="QPS12" s="145"/>
      <c r="QPT12" s="145"/>
      <c r="QPU12" s="145"/>
      <c r="QPV12" s="145"/>
      <c r="QPW12" s="145"/>
      <c r="QPX12" s="145"/>
      <c r="QPY12" s="145"/>
      <c r="QPZ12" s="145"/>
      <c r="QQA12" s="145"/>
      <c r="QQB12" s="145"/>
      <c r="QQC12" s="145"/>
      <c r="QQD12" s="145"/>
      <c r="QQE12" s="145"/>
      <c r="QQF12" s="145"/>
      <c r="QQG12" s="145"/>
      <c r="QQH12" s="145"/>
      <c r="QQI12" s="145"/>
      <c r="QQJ12" s="145"/>
      <c r="QQK12" s="145"/>
      <c r="QQL12" s="145"/>
      <c r="QQM12" s="145"/>
      <c r="QQN12" s="145"/>
      <c r="QQO12" s="145"/>
      <c r="QQP12" s="145"/>
      <c r="QQQ12" s="145"/>
      <c r="QQR12" s="145"/>
      <c r="QQS12" s="145"/>
      <c r="QQT12" s="145"/>
      <c r="QQU12" s="145"/>
      <c r="QQV12" s="145"/>
      <c r="QQW12" s="145"/>
      <c r="QQX12" s="145"/>
      <c r="QQY12" s="145"/>
      <c r="QQZ12" s="145"/>
      <c r="QRA12" s="145"/>
      <c r="QRB12" s="145"/>
      <c r="QRC12" s="145"/>
      <c r="QRD12" s="145"/>
      <c r="QRE12" s="145"/>
      <c r="QRF12" s="145"/>
      <c r="QRG12" s="145"/>
      <c r="QRH12" s="145"/>
      <c r="QRI12" s="145"/>
      <c r="QRJ12" s="145"/>
      <c r="QRK12" s="145"/>
      <c r="QRL12" s="145"/>
      <c r="QRM12" s="145"/>
      <c r="QRN12" s="145"/>
      <c r="QRO12" s="145"/>
      <c r="QRP12" s="145"/>
      <c r="QRQ12" s="145"/>
      <c r="QRR12" s="145"/>
      <c r="QRS12" s="145"/>
      <c r="QRT12" s="145"/>
      <c r="QRU12" s="145"/>
      <c r="QRV12" s="145"/>
      <c r="QRW12" s="145"/>
      <c r="QRX12" s="145"/>
      <c r="QRY12" s="145"/>
      <c r="QRZ12" s="145"/>
      <c r="QSA12" s="145"/>
      <c r="QSB12" s="145"/>
      <c r="QSC12" s="145"/>
      <c r="QSD12" s="145"/>
      <c r="QSE12" s="145"/>
      <c r="QSF12" s="145"/>
      <c r="QSG12" s="145"/>
      <c r="QSH12" s="145"/>
      <c r="QSI12" s="145"/>
      <c r="QSJ12" s="145"/>
      <c r="QSK12" s="145"/>
      <c r="QSL12" s="145"/>
      <c r="QSM12" s="145"/>
      <c r="QSN12" s="145"/>
      <c r="QSO12" s="145"/>
      <c r="QSP12" s="145"/>
      <c r="QSQ12" s="145"/>
      <c r="QSR12" s="145"/>
      <c r="QSS12" s="145"/>
      <c r="QST12" s="145"/>
      <c r="QSU12" s="145"/>
      <c r="QSV12" s="145"/>
      <c r="QSW12" s="145"/>
      <c r="QSX12" s="145"/>
      <c r="QSY12" s="145"/>
      <c r="QSZ12" s="145"/>
      <c r="QTA12" s="145"/>
      <c r="QTB12" s="145"/>
      <c r="QTC12" s="145"/>
      <c r="QTD12" s="145"/>
      <c r="QTE12" s="145"/>
      <c r="QTF12" s="145"/>
      <c r="QTG12" s="145"/>
      <c r="QTH12" s="145"/>
      <c r="QTI12" s="145"/>
      <c r="QTJ12" s="145"/>
      <c r="QTK12" s="145"/>
      <c r="QTL12" s="145"/>
      <c r="QTM12" s="145"/>
      <c r="QTN12" s="145"/>
      <c r="QTO12" s="145"/>
      <c r="QTP12" s="145"/>
      <c r="QTQ12" s="145"/>
      <c r="QTR12" s="145"/>
      <c r="QTS12" s="145"/>
      <c r="QTT12" s="145"/>
      <c r="QTU12" s="145"/>
      <c r="QTV12" s="145"/>
      <c r="QTW12" s="145"/>
      <c r="QTX12" s="145"/>
      <c r="QTY12" s="145"/>
      <c r="QTZ12" s="145"/>
      <c r="QUA12" s="145"/>
      <c r="QUB12" s="145"/>
      <c r="QUC12" s="145"/>
      <c r="QUD12" s="145"/>
      <c r="QUE12" s="145"/>
      <c r="QUF12" s="145"/>
      <c r="QUG12" s="145"/>
      <c r="QUH12" s="145"/>
      <c r="QUI12" s="145"/>
      <c r="QUJ12" s="145"/>
      <c r="QUK12" s="145"/>
      <c r="QUL12" s="145"/>
      <c r="QUM12" s="145"/>
      <c r="QUN12" s="145"/>
      <c r="QUO12" s="145"/>
      <c r="QUP12" s="145"/>
      <c r="QUQ12" s="145"/>
      <c r="QUR12" s="145"/>
      <c r="QUS12" s="145"/>
      <c r="QUT12" s="145"/>
      <c r="QUU12" s="145"/>
      <c r="QUV12" s="145"/>
      <c r="QUW12" s="145"/>
      <c r="QUX12" s="145"/>
      <c r="QUY12" s="145"/>
      <c r="QUZ12" s="145"/>
      <c r="QVA12" s="145"/>
      <c r="QVB12" s="145"/>
      <c r="QVC12" s="145"/>
      <c r="QVD12" s="145"/>
      <c r="QVE12" s="145"/>
      <c r="QVF12" s="145"/>
      <c r="QVG12" s="145"/>
      <c r="QVH12" s="145"/>
      <c r="QVI12" s="145"/>
      <c r="QVJ12" s="145"/>
      <c r="QVK12" s="145"/>
      <c r="QVL12" s="145"/>
      <c r="QVM12" s="145"/>
      <c r="QVN12" s="145"/>
      <c r="QVO12" s="145"/>
      <c r="QVP12" s="145"/>
      <c r="QVQ12" s="145"/>
      <c r="QVR12" s="145"/>
      <c r="QVS12" s="145"/>
      <c r="QVT12" s="145"/>
      <c r="QVU12" s="145"/>
      <c r="QVV12" s="145"/>
      <c r="QVW12" s="145"/>
      <c r="QVX12" s="145"/>
      <c r="QVY12" s="145"/>
      <c r="QVZ12" s="145"/>
      <c r="QWA12" s="145"/>
      <c r="QWB12" s="145"/>
      <c r="QWC12" s="145"/>
      <c r="QWD12" s="145"/>
      <c r="QWE12" s="145"/>
      <c r="QWF12" s="145"/>
      <c r="QWG12" s="145"/>
      <c r="QWH12" s="145"/>
      <c r="QWI12" s="145"/>
      <c r="QWJ12" s="145"/>
      <c r="QWK12" s="145"/>
      <c r="QWL12" s="145"/>
      <c r="QWM12" s="145"/>
      <c r="QWN12" s="145"/>
      <c r="QWO12" s="145"/>
      <c r="QWP12" s="145"/>
      <c r="QWQ12" s="145"/>
      <c r="QWR12" s="145"/>
      <c r="QWS12" s="145"/>
      <c r="QWT12" s="145"/>
      <c r="QWU12" s="145"/>
      <c r="QWV12" s="145"/>
      <c r="QWW12" s="145"/>
      <c r="QWX12" s="145"/>
      <c r="QWY12" s="145"/>
      <c r="QWZ12" s="145"/>
      <c r="QXA12" s="145"/>
      <c r="QXB12" s="145"/>
      <c r="QXC12" s="145"/>
      <c r="QXD12" s="145"/>
      <c r="QXE12" s="145"/>
      <c r="QXF12" s="145"/>
      <c r="QXG12" s="145"/>
      <c r="QXH12" s="145"/>
      <c r="QXI12" s="145"/>
      <c r="QXJ12" s="145"/>
      <c r="QXK12" s="145"/>
      <c r="QXL12" s="145"/>
      <c r="QXM12" s="145"/>
      <c r="QXN12" s="145"/>
      <c r="QXO12" s="145"/>
      <c r="QXP12" s="145"/>
      <c r="QXQ12" s="145"/>
      <c r="QXR12" s="145"/>
      <c r="QXS12" s="145"/>
      <c r="QXT12" s="145"/>
      <c r="QXU12" s="145"/>
      <c r="QXV12" s="145"/>
      <c r="QXW12" s="145"/>
      <c r="QXX12" s="145"/>
      <c r="QXY12" s="145"/>
      <c r="QXZ12" s="145"/>
      <c r="QYA12" s="145"/>
      <c r="QYB12" s="145"/>
      <c r="QYC12" s="145"/>
      <c r="QYD12" s="145"/>
      <c r="QYE12" s="145"/>
      <c r="QYF12" s="145"/>
      <c r="QYG12" s="145"/>
      <c r="QYH12" s="145"/>
      <c r="QYI12" s="145"/>
      <c r="QYJ12" s="145"/>
      <c r="QYK12" s="145"/>
      <c r="QYL12" s="145"/>
      <c r="QYM12" s="145"/>
      <c r="QYN12" s="145"/>
      <c r="QYO12" s="145"/>
      <c r="QYP12" s="145"/>
      <c r="QYQ12" s="145"/>
      <c r="QYR12" s="145"/>
      <c r="QYS12" s="145"/>
      <c r="QYT12" s="145"/>
      <c r="QYU12" s="145"/>
      <c r="QYV12" s="145"/>
      <c r="QYW12" s="145"/>
      <c r="QYX12" s="145"/>
      <c r="QYY12" s="145"/>
      <c r="QYZ12" s="145"/>
      <c r="QZA12" s="145"/>
      <c r="QZB12" s="145"/>
      <c r="QZC12" s="145"/>
      <c r="QZD12" s="145"/>
      <c r="QZE12" s="145"/>
      <c r="QZF12" s="145"/>
      <c r="QZG12" s="145"/>
      <c r="QZH12" s="145"/>
      <c r="QZI12" s="145"/>
      <c r="QZJ12" s="145"/>
      <c r="QZK12" s="145"/>
      <c r="QZL12" s="145"/>
      <c r="QZM12" s="145"/>
      <c r="QZN12" s="145"/>
      <c r="QZO12" s="145"/>
      <c r="QZP12" s="145"/>
      <c r="QZQ12" s="145"/>
      <c r="QZR12" s="145"/>
      <c r="QZS12" s="145"/>
      <c r="QZT12" s="145"/>
      <c r="QZU12" s="145"/>
      <c r="QZV12" s="145"/>
      <c r="QZW12" s="145"/>
      <c r="QZX12" s="145"/>
      <c r="QZY12" s="145"/>
      <c r="QZZ12" s="145"/>
      <c r="RAA12" s="145"/>
      <c r="RAB12" s="145"/>
      <c r="RAC12" s="145"/>
      <c r="RAD12" s="145"/>
      <c r="RAE12" s="145"/>
      <c r="RAF12" s="145"/>
      <c r="RAG12" s="145"/>
      <c r="RAH12" s="145"/>
      <c r="RAI12" s="145"/>
      <c r="RAJ12" s="145"/>
      <c r="RAK12" s="145"/>
      <c r="RAL12" s="145"/>
      <c r="RAM12" s="145"/>
      <c r="RAN12" s="145"/>
      <c r="RAO12" s="145"/>
      <c r="RAP12" s="145"/>
      <c r="RAQ12" s="145"/>
      <c r="RAR12" s="145"/>
      <c r="RAS12" s="145"/>
      <c r="RAT12" s="145"/>
      <c r="RAU12" s="145"/>
      <c r="RAV12" s="145"/>
      <c r="RAW12" s="145"/>
      <c r="RAX12" s="145"/>
      <c r="RAY12" s="145"/>
      <c r="RAZ12" s="145"/>
      <c r="RBA12" s="145"/>
      <c r="RBB12" s="145"/>
      <c r="RBC12" s="145"/>
      <c r="RBD12" s="145"/>
      <c r="RBE12" s="145"/>
      <c r="RBF12" s="145"/>
      <c r="RBG12" s="145"/>
      <c r="RBH12" s="145"/>
      <c r="RBI12" s="145"/>
      <c r="RBJ12" s="145"/>
      <c r="RBK12" s="145"/>
      <c r="RBL12" s="145"/>
      <c r="RBM12" s="145"/>
      <c r="RBN12" s="145"/>
      <c r="RBO12" s="145"/>
      <c r="RBP12" s="145"/>
      <c r="RBQ12" s="145"/>
      <c r="RBR12" s="145"/>
      <c r="RBS12" s="145"/>
      <c r="RBT12" s="145"/>
      <c r="RBU12" s="145"/>
      <c r="RBV12" s="145"/>
      <c r="RBW12" s="145"/>
      <c r="RBX12" s="145"/>
      <c r="RBY12" s="145"/>
      <c r="RBZ12" s="145"/>
      <c r="RCA12" s="145"/>
      <c r="RCB12" s="145"/>
      <c r="RCC12" s="145"/>
      <c r="RCD12" s="145"/>
      <c r="RCE12" s="145"/>
      <c r="RCF12" s="145"/>
      <c r="RCG12" s="145"/>
      <c r="RCH12" s="145"/>
      <c r="RCI12" s="145"/>
      <c r="RCJ12" s="145"/>
      <c r="RCK12" s="145"/>
      <c r="RCL12" s="145"/>
      <c r="RCM12" s="145"/>
      <c r="RCN12" s="145"/>
      <c r="RCO12" s="145"/>
      <c r="RCP12" s="145"/>
      <c r="RCQ12" s="145"/>
      <c r="RCR12" s="145"/>
      <c r="RCS12" s="145"/>
      <c r="RCT12" s="145"/>
      <c r="RCU12" s="145"/>
      <c r="RCV12" s="145"/>
      <c r="RCW12" s="145"/>
      <c r="RCX12" s="145"/>
      <c r="RCY12" s="145"/>
      <c r="RCZ12" s="145"/>
      <c r="RDA12" s="145"/>
      <c r="RDB12" s="145"/>
      <c r="RDC12" s="145"/>
      <c r="RDD12" s="145"/>
      <c r="RDE12" s="145"/>
      <c r="RDF12" s="145"/>
      <c r="RDG12" s="145"/>
      <c r="RDH12" s="145"/>
      <c r="RDI12" s="145"/>
      <c r="RDJ12" s="145"/>
      <c r="RDK12" s="145"/>
      <c r="RDL12" s="145"/>
      <c r="RDM12" s="145"/>
      <c r="RDN12" s="145"/>
      <c r="RDO12" s="145"/>
      <c r="RDP12" s="145"/>
      <c r="RDQ12" s="145"/>
      <c r="RDR12" s="145"/>
      <c r="RDS12" s="145"/>
      <c r="RDT12" s="145"/>
      <c r="RDU12" s="145"/>
      <c r="RDV12" s="145"/>
      <c r="RDW12" s="145"/>
      <c r="RDX12" s="145"/>
      <c r="RDY12" s="145"/>
      <c r="RDZ12" s="145"/>
      <c r="REA12" s="145"/>
      <c r="REB12" s="145"/>
      <c r="REC12" s="145"/>
      <c r="RED12" s="145"/>
      <c r="REE12" s="145"/>
      <c r="REF12" s="145"/>
      <c r="REG12" s="145"/>
      <c r="REH12" s="145"/>
      <c r="REI12" s="145"/>
      <c r="REJ12" s="145"/>
      <c r="REK12" s="145"/>
      <c r="REL12" s="145"/>
      <c r="REM12" s="145"/>
      <c r="REN12" s="145"/>
      <c r="REO12" s="145"/>
      <c r="REP12" s="145"/>
      <c r="REQ12" s="145"/>
      <c r="RER12" s="145"/>
      <c r="RES12" s="145"/>
      <c r="RET12" s="145"/>
      <c r="REU12" s="145"/>
      <c r="REV12" s="145"/>
      <c r="REW12" s="145"/>
      <c r="REX12" s="145"/>
      <c r="REY12" s="145"/>
      <c r="REZ12" s="145"/>
      <c r="RFA12" s="145"/>
      <c r="RFB12" s="145"/>
      <c r="RFC12" s="145"/>
      <c r="RFD12" s="145"/>
      <c r="RFE12" s="145"/>
      <c r="RFF12" s="145"/>
      <c r="RFG12" s="145"/>
      <c r="RFH12" s="145"/>
      <c r="RFI12" s="145"/>
      <c r="RFJ12" s="145"/>
      <c r="RFK12" s="145"/>
      <c r="RFL12" s="145"/>
      <c r="RFM12" s="145"/>
      <c r="RFN12" s="145"/>
      <c r="RFO12" s="145"/>
      <c r="RFP12" s="145"/>
      <c r="RFQ12" s="145"/>
      <c r="RFR12" s="145"/>
      <c r="RFS12" s="145"/>
      <c r="RFT12" s="145"/>
      <c r="RFU12" s="145"/>
      <c r="RFV12" s="145"/>
      <c r="RFW12" s="145"/>
      <c r="RFX12" s="145"/>
      <c r="RFY12" s="145"/>
      <c r="RFZ12" s="145"/>
      <c r="RGA12" s="145"/>
      <c r="RGB12" s="145"/>
      <c r="RGC12" s="145"/>
      <c r="RGD12" s="145"/>
      <c r="RGE12" s="145"/>
      <c r="RGF12" s="145"/>
      <c r="RGG12" s="145"/>
      <c r="RGH12" s="145"/>
      <c r="RGI12" s="145"/>
      <c r="RGJ12" s="145"/>
      <c r="RGK12" s="145"/>
      <c r="RGL12" s="145"/>
      <c r="RGM12" s="145"/>
      <c r="RGN12" s="145"/>
      <c r="RGO12" s="145"/>
      <c r="RGP12" s="145"/>
      <c r="RGQ12" s="145"/>
      <c r="RGR12" s="145"/>
      <c r="RGS12" s="145"/>
      <c r="RGT12" s="145"/>
      <c r="RGU12" s="145"/>
      <c r="RGV12" s="145"/>
      <c r="RGW12" s="145"/>
      <c r="RGX12" s="145"/>
      <c r="RGY12" s="145"/>
      <c r="RGZ12" s="145"/>
      <c r="RHA12" s="145"/>
      <c r="RHB12" s="145"/>
      <c r="RHC12" s="145"/>
      <c r="RHD12" s="145"/>
      <c r="RHE12" s="145"/>
      <c r="RHF12" s="145"/>
      <c r="RHG12" s="145"/>
      <c r="RHH12" s="145"/>
      <c r="RHI12" s="145"/>
      <c r="RHJ12" s="145"/>
      <c r="RHK12" s="145"/>
      <c r="RHL12" s="145"/>
      <c r="RHM12" s="145"/>
      <c r="RHN12" s="145"/>
      <c r="RHO12" s="145"/>
      <c r="RHP12" s="145"/>
      <c r="RHQ12" s="145"/>
      <c r="RHR12" s="145"/>
      <c r="RHS12" s="145"/>
      <c r="RHT12" s="145"/>
      <c r="RHU12" s="145"/>
      <c r="RHV12" s="145"/>
      <c r="RHW12" s="145"/>
      <c r="RHX12" s="145"/>
      <c r="RHY12" s="145"/>
      <c r="RHZ12" s="145"/>
      <c r="RIA12" s="145"/>
      <c r="RIB12" s="145"/>
      <c r="RIC12" s="145"/>
      <c r="RID12" s="145"/>
      <c r="RIE12" s="145"/>
      <c r="RIF12" s="145"/>
      <c r="RIG12" s="145"/>
      <c r="RIH12" s="145"/>
      <c r="RII12" s="145"/>
      <c r="RIJ12" s="145"/>
      <c r="RIK12" s="145"/>
      <c r="RIL12" s="145"/>
      <c r="RIM12" s="145"/>
      <c r="RIN12" s="145"/>
      <c r="RIO12" s="145"/>
      <c r="RIP12" s="145"/>
      <c r="RIQ12" s="145"/>
      <c r="RIR12" s="145"/>
      <c r="RIS12" s="145"/>
      <c r="RIT12" s="145"/>
      <c r="RIU12" s="145"/>
      <c r="RIV12" s="145"/>
      <c r="RIW12" s="145"/>
      <c r="RIX12" s="145"/>
      <c r="RIY12" s="145"/>
      <c r="RIZ12" s="145"/>
      <c r="RJA12" s="145"/>
      <c r="RJB12" s="145"/>
      <c r="RJC12" s="145"/>
      <c r="RJD12" s="145"/>
      <c r="RJE12" s="145"/>
      <c r="RJF12" s="145"/>
      <c r="RJG12" s="145"/>
      <c r="RJH12" s="145"/>
      <c r="RJI12" s="145"/>
      <c r="RJJ12" s="145"/>
      <c r="RJK12" s="145"/>
      <c r="RJL12" s="145"/>
      <c r="RJM12" s="145"/>
      <c r="RJN12" s="145"/>
      <c r="RJO12" s="145"/>
      <c r="RJP12" s="145"/>
      <c r="RJQ12" s="145"/>
      <c r="RJR12" s="145"/>
      <c r="RJS12" s="145"/>
      <c r="RJT12" s="145"/>
      <c r="RJU12" s="145"/>
      <c r="RJV12" s="145"/>
      <c r="RJW12" s="145"/>
      <c r="RJX12" s="145"/>
      <c r="RJY12" s="145"/>
      <c r="RJZ12" s="145"/>
      <c r="RKA12" s="145"/>
      <c r="RKB12" s="145"/>
      <c r="RKC12" s="145"/>
      <c r="RKD12" s="145"/>
      <c r="RKE12" s="145"/>
      <c r="RKF12" s="145"/>
      <c r="RKG12" s="145"/>
      <c r="RKH12" s="145"/>
      <c r="RKI12" s="145"/>
      <c r="RKJ12" s="145"/>
      <c r="RKK12" s="145"/>
      <c r="RKL12" s="145"/>
      <c r="RKM12" s="145"/>
      <c r="RKN12" s="145"/>
      <c r="RKO12" s="145"/>
      <c r="RKP12" s="145"/>
      <c r="RKQ12" s="145"/>
      <c r="RKR12" s="145"/>
      <c r="RKS12" s="145"/>
      <c r="RKT12" s="145"/>
      <c r="RKU12" s="145"/>
      <c r="RKV12" s="145"/>
      <c r="RKW12" s="145"/>
      <c r="RKX12" s="145"/>
      <c r="RKY12" s="145"/>
      <c r="RKZ12" s="145"/>
      <c r="RLA12" s="145"/>
      <c r="RLB12" s="145"/>
      <c r="RLC12" s="145"/>
      <c r="RLD12" s="145"/>
      <c r="RLE12" s="145"/>
      <c r="RLF12" s="145"/>
      <c r="RLG12" s="145"/>
      <c r="RLH12" s="145"/>
      <c r="RLI12" s="145"/>
      <c r="RLJ12" s="145"/>
      <c r="RLK12" s="145"/>
      <c r="RLL12" s="145"/>
      <c r="RLM12" s="145"/>
      <c r="RLN12" s="145"/>
      <c r="RLO12" s="145"/>
      <c r="RLP12" s="145"/>
      <c r="RLQ12" s="145"/>
      <c r="RLR12" s="145"/>
      <c r="RLS12" s="145"/>
      <c r="RLT12" s="145"/>
      <c r="RLU12" s="145"/>
      <c r="RLV12" s="145"/>
      <c r="RLW12" s="145"/>
      <c r="RLX12" s="145"/>
      <c r="RLY12" s="145"/>
      <c r="RLZ12" s="145"/>
      <c r="RMA12" s="145"/>
      <c r="RMB12" s="145"/>
      <c r="RMC12" s="145"/>
      <c r="RMD12" s="145"/>
      <c r="RME12" s="145"/>
      <c r="RMF12" s="145"/>
      <c r="RMG12" s="145"/>
      <c r="RMH12" s="145"/>
      <c r="RMI12" s="145"/>
      <c r="RMJ12" s="145"/>
      <c r="RMK12" s="145"/>
      <c r="RML12" s="145"/>
      <c r="RMM12" s="145"/>
      <c r="RMN12" s="145"/>
      <c r="RMO12" s="145"/>
      <c r="RMP12" s="145"/>
      <c r="RMQ12" s="145"/>
      <c r="RMR12" s="145"/>
      <c r="RMS12" s="145"/>
      <c r="RMT12" s="145"/>
      <c r="RMU12" s="145"/>
      <c r="RMV12" s="145"/>
      <c r="RMW12" s="145"/>
      <c r="RMX12" s="145"/>
      <c r="RMY12" s="145"/>
      <c r="RMZ12" s="145"/>
      <c r="RNA12" s="145"/>
      <c r="RNB12" s="145"/>
      <c r="RNC12" s="145"/>
      <c r="RND12" s="145"/>
      <c r="RNE12" s="145"/>
      <c r="RNF12" s="145"/>
      <c r="RNG12" s="145"/>
      <c r="RNH12" s="145"/>
      <c r="RNI12" s="145"/>
      <c r="RNJ12" s="145"/>
      <c r="RNK12" s="145"/>
      <c r="RNL12" s="145"/>
      <c r="RNM12" s="145"/>
      <c r="RNN12" s="145"/>
      <c r="RNO12" s="145"/>
      <c r="RNP12" s="145"/>
      <c r="RNQ12" s="145"/>
      <c r="RNR12" s="145"/>
      <c r="RNS12" s="145"/>
      <c r="RNT12" s="145"/>
      <c r="RNU12" s="145"/>
      <c r="RNV12" s="145"/>
      <c r="RNW12" s="145"/>
      <c r="RNX12" s="145"/>
      <c r="RNY12" s="145"/>
      <c r="RNZ12" s="145"/>
      <c r="ROA12" s="145"/>
      <c r="ROB12" s="145"/>
      <c r="ROC12" s="145"/>
      <c r="ROD12" s="145"/>
      <c r="ROE12" s="145"/>
      <c r="ROF12" s="145"/>
      <c r="ROG12" s="145"/>
      <c r="ROH12" s="145"/>
      <c r="ROI12" s="145"/>
      <c r="ROJ12" s="145"/>
      <c r="ROK12" s="145"/>
      <c r="ROL12" s="145"/>
      <c r="ROM12" s="145"/>
      <c r="RON12" s="145"/>
      <c r="ROO12" s="145"/>
      <c r="ROP12" s="145"/>
      <c r="ROQ12" s="145"/>
      <c r="ROR12" s="145"/>
      <c r="ROS12" s="145"/>
      <c r="ROT12" s="145"/>
      <c r="ROU12" s="145"/>
      <c r="ROV12" s="145"/>
      <c r="ROW12" s="145"/>
      <c r="ROX12" s="145"/>
      <c r="ROY12" s="145"/>
      <c r="ROZ12" s="145"/>
      <c r="RPA12" s="145"/>
      <c r="RPB12" s="145"/>
      <c r="RPC12" s="145"/>
      <c r="RPD12" s="145"/>
      <c r="RPE12" s="145"/>
      <c r="RPF12" s="145"/>
      <c r="RPG12" s="145"/>
      <c r="RPH12" s="145"/>
      <c r="RPI12" s="145"/>
      <c r="RPJ12" s="145"/>
      <c r="RPK12" s="145"/>
      <c r="RPL12" s="145"/>
      <c r="RPM12" s="145"/>
      <c r="RPN12" s="145"/>
      <c r="RPO12" s="145"/>
      <c r="RPP12" s="145"/>
      <c r="RPQ12" s="145"/>
      <c r="RPR12" s="145"/>
      <c r="RPS12" s="145"/>
      <c r="RPT12" s="145"/>
      <c r="RPU12" s="145"/>
      <c r="RPV12" s="145"/>
      <c r="RPW12" s="145"/>
      <c r="RPX12" s="145"/>
      <c r="RPY12" s="145"/>
      <c r="RPZ12" s="145"/>
      <c r="RQA12" s="145"/>
      <c r="RQB12" s="145"/>
      <c r="RQC12" s="145"/>
      <c r="RQD12" s="145"/>
      <c r="RQE12" s="145"/>
      <c r="RQF12" s="145"/>
      <c r="RQG12" s="145"/>
      <c r="RQH12" s="145"/>
      <c r="RQI12" s="145"/>
      <c r="RQJ12" s="145"/>
      <c r="RQK12" s="145"/>
      <c r="RQL12" s="145"/>
      <c r="RQM12" s="145"/>
      <c r="RQN12" s="145"/>
      <c r="RQO12" s="145"/>
      <c r="RQP12" s="145"/>
      <c r="RQQ12" s="145"/>
      <c r="RQR12" s="145"/>
      <c r="RQS12" s="145"/>
      <c r="RQT12" s="145"/>
      <c r="RQU12" s="145"/>
      <c r="RQV12" s="145"/>
      <c r="RQW12" s="145"/>
      <c r="RQX12" s="145"/>
      <c r="RQY12" s="145"/>
      <c r="RQZ12" s="145"/>
      <c r="RRA12" s="145"/>
      <c r="RRB12" s="145"/>
      <c r="RRC12" s="145"/>
      <c r="RRD12" s="145"/>
      <c r="RRE12" s="145"/>
      <c r="RRF12" s="145"/>
      <c r="RRG12" s="145"/>
      <c r="RRH12" s="145"/>
      <c r="RRI12" s="145"/>
      <c r="RRJ12" s="145"/>
      <c r="RRK12" s="145"/>
      <c r="RRL12" s="145"/>
      <c r="RRM12" s="145"/>
      <c r="RRN12" s="145"/>
      <c r="RRO12" s="145"/>
      <c r="RRP12" s="145"/>
      <c r="RRQ12" s="145"/>
      <c r="RRR12" s="145"/>
      <c r="RRS12" s="145"/>
      <c r="RRT12" s="145"/>
      <c r="RRU12" s="145"/>
      <c r="RRV12" s="145"/>
      <c r="RRW12" s="145"/>
      <c r="RRX12" s="145"/>
      <c r="RRY12" s="145"/>
      <c r="RRZ12" s="145"/>
      <c r="RSA12" s="145"/>
      <c r="RSB12" s="145"/>
      <c r="RSC12" s="145"/>
      <c r="RSD12" s="145"/>
      <c r="RSE12" s="145"/>
      <c r="RSF12" s="145"/>
      <c r="RSG12" s="145"/>
      <c r="RSH12" s="145"/>
      <c r="RSI12" s="145"/>
      <c r="RSJ12" s="145"/>
      <c r="RSK12" s="145"/>
      <c r="RSL12" s="145"/>
      <c r="RSM12" s="145"/>
      <c r="RSN12" s="145"/>
      <c r="RSO12" s="145"/>
      <c r="RSP12" s="145"/>
      <c r="RSQ12" s="145"/>
      <c r="RSR12" s="145"/>
      <c r="RSS12" s="145"/>
      <c r="RST12" s="145"/>
      <c r="RSU12" s="145"/>
      <c r="RSV12" s="145"/>
      <c r="RSW12" s="145"/>
      <c r="RSX12" s="145"/>
      <c r="RSY12" s="145"/>
      <c r="RSZ12" s="145"/>
      <c r="RTA12" s="145"/>
      <c r="RTB12" s="145"/>
      <c r="RTC12" s="145"/>
      <c r="RTD12" s="145"/>
      <c r="RTE12" s="145"/>
      <c r="RTF12" s="145"/>
      <c r="RTG12" s="145"/>
      <c r="RTH12" s="145"/>
      <c r="RTI12" s="145"/>
      <c r="RTJ12" s="145"/>
      <c r="RTK12" s="145"/>
      <c r="RTL12" s="145"/>
      <c r="RTM12" s="145"/>
      <c r="RTN12" s="145"/>
      <c r="RTO12" s="145"/>
      <c r="RTP12" s="145"/>
      <c r="RTQ12" s="145"/>
      <c r="RTR12" s="145"/>
      <c r="RTS12" s="145"/>
      <c r="RTT12" s="145"/>
      <c r="RTU12" s="145"/>
      <c r="RTV12" s="145"/>
      <c r="RTW12" s="145"/>
      <c r="RTX12" s="145"/>
      <c r="RTY12" s="145"/>
      <c r="RTZ12" s="145"/>
      <c r="RUA12" s="145"/>
      <c r="RUB12" s="145"/>
      <c r="RUC12" s="145"/>
      <c r="RUD12" s="145"/>
      <c r="RUE12" s="145"/>
      <c r="RUF12" s="145"/>
      <c r="RUG12" s="145"/>
      <c r="RUH12" s="145"/>
      <c r="RUI12" s="145"/>
      <c r="RUJ12" s="145"/>
      <c r="RUK12" s="145"/>
      <c r="RUL12" s="145"/>
      <c r="RUM12" s="145"/>
      <c r="RUN12" s="145"/>
      <c r="RUO12" s="145"/>
      <c r="RUP12" s="145"/>
      <c r="RUQ12" s="145"/>
      <c r="RUR12" s="145"/>
      <c r="RUS12" s="145"/>
      <c r="RUT12" s="145"/>
      <c r="RUU12" s="145"/>
      <c r="RUV12" s="145"/>
      <c r="RUW12" s="145"/>
      <c r="RUX12" s="145"/>
      <c r="RUY12" s="145"/>
      <c r="RUZ12" s="145"/>
      <c r="RVA12" s="145"/>
      <c r="RVB12" s="145"/>
      <c r="RVC12" s="145"/>
      <c r="RVD12" s="145"/>
      <c r="RVE12" s="145"/>
      <c r="RVF12" s="145"/>
      <c r="RVG12" s="145"/>
      <c r="RVH12" s="145"/>
      <c r="RVI12" s="145"/>
      <c r="RVJ12" s="145"/>
      <c r="RVK12" s="145"/>
      <c r="RVL12" s="145"/>
      <c r="RVM12" s="145"/>
      <c r="RVN12" s="145"/>
      <c r="RVO12" s="145"/>
      <c r="RVP12" s="145"/>
      <c r="RVQ12" s="145"/>
      <c r="RVR12" s="145"/>
      <c r="RVS12" s="145"/>
      <c r="RVT12" s="145"/>
      <c r="RVU12" s="145"/>
      <c r="RVV12" s="145"/>
      <c r="RVW12" s="145"/>
      <c r="RVX12" s="145"/>
      <c r="RVY12" s="145"/>
      <c r="RVZ12" s="145"/>
      <c r="RWA12" s="145"/>
      <c r="RWB12" s="145"/>
      <c r="RWC12" s="145"/>
      <c r="RWD12" s="145"/>
      <c r="RWE12" s="145"/>
      <c r="RWF12" s="145"/>
      <c r="RWG12" s="145"/>
      <c r="RWH12" s="145"/>
      <c r="RWI12" s="145"/>
      <c r="RWJ12" s="145"/>
      <c r="RWK12" s="145"/>
      <c r="RWL12" s="145"/>
      <c r="RWM12" s="145"/>
      <c r="RWN12" s="145"/>
      <c r="RWO12" s="145"/>
      <c r="RWP12" s="145"/>
      <c r="RWQ12" s="145"/>
      <c r="RWR12" s="145"/>
      <c r="RWS12" s="145"/>
      <c r="RWT12" s="145"/>
      <c r="RWU12" s="145"/>
      <c r="RWV12" s="145"/>
      <c r="RWW12" s="145"/>
      <c r="RWX12" s="145"/>
      <c r="RWY12" s="145"/>
      <c r="RWZ12" s="145"/>
      <c r="RXA12" s="145"/>
      <c r="RXB12" s="145"/>
      <c r="RXC12" s="145"/>
      <c r="RXD12" s="145"/>
      <c r="RXE12" s="145"/>
      <c r="RXF12" s="145"/>
      <c r="RXG12" s="145"/>
      <c r="RXH12" s="145"/>
      <c r="RXI12" s="145"/>
      <c r="RXJ12" s="145"/>
      <c r="RXK12" s="145"/>
      <c r="RXL12" s="145"/>
      <c r="RXM12" s="145"/>
      <c r="RXN12" s="145"/>
      <c r="RXO12" s="145"/>
      <c r="RXP12" s="145"/>
      <c r="RXQ12" s="145"/>
      <c r="RXR12" s="145"/>
      <c r="RXS12" s="145"/>
      <c r="RXT12" s="145"/>
      <c r="RXU12" s="145"/>
      <c r="RXV12" s="145"/>
      <c r="RXW12" s="145"/>
      <c r="RXX12" s="145"/>
      <c r="RXY12" s="145"/>
      <c r="RXZ12" s="145"/>
      <c r="RYA12" s="145"/>
      <c r="RYB12" s="145"/>
      <c r="RYC12" s="145"/>
      <c r="RYD12" s="145"/>
      <c r="RYE12" s="145"/>
      <c r="RYF12" s="145"/>
      <c r="RYG12" s="145"/>
      <c r="RYH12" s="145"/>
      <c r="RYI12" s="145"/>
      <c r="RYJ12" s="145"/>
      <c r="RYK12" s="145"/>
      <c r="RYL12" s="145"/>
      <c r="RYM12" s="145"/>
      <c r="RYN12" s="145"/>
      <c r="RYO12" s="145"/>
      <c r="RYP12" s="145"/>
      <c r="RYQ12" s="145"/>
      <c r="RYR12" s="145"/>
      <c r="RYS12" s="145"/>
      <c r="RYT12" s="145"/>
      <c r="RYU12" s="145"/>
      <c r="RYV12" s="145"/>
      <c r="RYW12" s="145"/>
      <c r="RYX12" s="145"/>
      <c r="RYY12" s="145"/>
      <c r="RYZ12" s="145"/>
      <c r="RZA12" s="145"/>
      <c r="RZB12" s="145"/>
      <c r="RZC12" s="145"/>
      <c r="RZD12" s="145"/>
      <c r="RZE12" s="145"/>
      <c r="RZF12" s="145"/>
      <c r="RZG12" s="145"/>
      <c r="RZH12" s="145"/>
      <c r="RZI12" s="145"/>
      <c r="RZJ12" s="145"/>
      <c r="RZK12" s="145"/>
      <c r="RZL12" s="145"/>
      <c r="RZM12" s="145"/>
      <c r="RZN12" s="145"/>
      <c r="RZO12" s="145"/>
      <c r="RZP12" s="145"/>
      <c r="RZQ12" s="145"/>
      <c r="RZR12" s="145"/>
      <c r="RZS12" s="145"/>
      <c r="RZT12" s="145"/>
      <c r="RZU12" s="145"/>
      <c r="RZV12" s="145"/>
      <c r="RZW12" s="145"/>
      <c r="RZX12" s="145"/>
      <c r="RZY12" s="145"/>
      <c r="RZZ12" s="145"/>
      <c r="SAA12" s="145"/>
      <c r="SAB12" s="145"/>
      <c r="SAC12" s="145"/>
      <c r="SAD12" s="145"/>
      <c r="SAE12" s="145"/>
      <c r="SAF12" s="145"/>
      <c r="SAG12" s="145"/>
      <c r="SAH12" s="145"/>
      <c r="SAI12" s="145"/>
      <c r="SAJ12" s="145"/>
      <c r="SAK12" s="145"/>
      <c r="SAL12" s="145"/>
      <c r="SAM12" s="145"/>
      <c r="SAN12" s="145"/>
      <c r="SAO12" s="145"/>
      <c r="SAP12" s="145"/>
      <c r="SAQ12" s="145"/>
      <c r="SAR12" s="145"/>
      <c r="SAS12" s="145"/>
      <c r="SAT12" s="145"/>
      <c r="SAU12" s="145"/>
      <c r="SAV12" s="145"/>
      <c r="SAW12" s="145"/>
      <c r="SAX12" s="145"/>
      <c r="SAY12" s="145"/>
      <c r="SAZ12" s="145"/>
      <c r="SBA12" s="145"/>
      <c r="SBB12" s="145"/>
      <c r="SBC12" s="145"/>
      <c r="SBD12" s="145"/>
      <c r="SBE12" s="145"/>
      <c r="SBF12" s="145"/>
      <c r="SBG12" s="145"/>
      <c r="SBH12" s="145"/>
      <c r="SBI12" s="145"/>
      <c r="SBJ12" s="145"/>
      <c r="SBK12" s="145"/>
      <c r="SBL12" s="145"/>
      <c r="SBM12" s="145"/>
      <c r="SBN12" s="145"/>
      <c r="SBO12" s="145"/>
      <c r="SBP12" s="145"/>
      <c r="SBQ12" s="145"/>
      <c r="SBR12" s="145"/>
      <c r="SBS12" s="145"/>
      <c r="SBT12" s="145"/>
      <c r="SBU12" s="145"/>
      <c r="SBV12" s="145"/>
      <c r="SBW12" s="145"/>
      <c r="SBX12" s="145"/>
      <c r="SBY12" s="145"/>
      <c r="SBZ12" s="145"/>
      <c r="SCA12" s="145"/>
      <c r="SCB12" s="145"/>
      <c r="SCC12" s="145"/>
      <c r="SCD12" s="145"/>
      <c r="SCE12" s="145"/>
      <c r="SCF12" s="145"/>
      <c r="SCG12" s="145"/>
      <c r="SCH12" s="145"/>
      <c r="SCI12" s="145"/>
      <c r="SCJ12" s="145"/>
      <c r="SCK12" s="145"/>
      <c r="SCL12" s="145"/>
      <c r="SCM12" s="145"/>
      <c r="SCN12" s="145"/>
      <c r="SCO12" s="145"/>
      <c r="SCP12" s="145"/>
      <c r="SCQ12" s="145"/>
      <c r="SCR12" s="145"/>
      <c r="SCS12" s="145"/>
      <c r="SCT12" s="145"/>
      <c r="SCU12" s="145"/>
      <c r="SCV12" s="145"/>
      <c r="SCW12" s="145"/>
      <c r="SCX12" s="145"/>
      <c r="SCY12" s="145"/>
      <c r="SCZ12" s="145"/>
      <c r="SDA12" s="145"/>
      <c r="SDB12" s="145"/>
      <c r="SDC12" s="145"/>
      <c r="SDD12" s="145"/>
      <c r="SDE12" s="145"/>
      <c r="SDF12" s="145"/>
      <c r="SDG12" s="145"/>
      <c r="SDH12" s="145"/>
      <c r="SDI12" s="145"/>
      <c r="SDJ12" s="145"/>
      <c r="SDK12" s="145"/>
      <c r="SDL12" s="145"/>
      <c r="SDM12" s="145"/>
      <c r="SDN12" s="145"/>
      <c r="SDO12" s="145"/>
      <c r="SDP12" s="145"/>
      <c r="SDQ12" s="145"/>
      <c r="SDR12" s="145"/>
      <c r="SDS12" s="145"/>
      <c r="SDT12" s="145"/>
      <c r="SDU12" s="145"/>
      <c r="SDV12" s="145"/>
      <c r="SDW12" s="145"/>
      <c r="SDX12" s="145"/>
      <c r="SDY12" s="145"/>
      <c r="SDZ12" s="145"/>
      <c r="SEA12" s="145"/>
      <c r="SEB12" s="145"/>
      <c r="SEC12" s="145"/>
      <c r="SED12" s="145"/>
      <c r="SEE12" s="145"/>
      <c r="SEF12" s="145"/>
      <c r="SEG12" s="145"/>
      <c r="SEH12" s="145"/>
      <c r="SEI12" s="145"/>
      <c r="SEJ12" s="145"/>
      <c r="SEK12" s="145"/>
      <c r="SEL12" s="145"/>
      <c r="SEM12" s="145"/>
      <c r="SEN12" s="145"/>
      <c r="SEO12" s="145"/>
      <c r="SEP12" s="145"/>
      <c r="SEQ12" s="145"/>
      <c r="SER12" s="145"/>
      <c r="SES12" s="145"/>
      <c r="SET12" s="145"/>
      <c r="SEU12" s="145"/>
      <c r="SEV12" s="145"/>
      <c r="SEW12" s="145"/>
      <c r="SEX12" s="145"/>
      <c r="SEY12" s="145"/>
      <c r="SEZ12" s="145"/>
      <c r="SFA12" s="145"/>
      <c r="SFB12" s="145"/>
      <c r="SFC12" s="145"/>
      <c r="SFD12" s="145"/>
      <c r="SFE12" s="145"/>
      <c r="SFF12" s="145"/>
      <c r="SFG12" s="145"/>
      <c r="SFH12" s="145"/>
      <c r="SFI12" s="145"/>
      <c r="SFJ12" s="145"/>
      <c r="SFK12" s="145"/>
      <c r="SFL12" s="145"/>
      <c r="SFM12" s="145"/>
      <c r="SFN12" s="145"/>
      <c r="SFO12" s="145"/>
      <c r="SFP12" s="145"/>
      <c r="SFQ12" s="145"/>
      <c r="SFR12" s="145"/>
      <c r="SFS12" s="145"/>
      <c r="SFT12" s="145"/>
      <c r="SFU12" s="145"/>
      <c r="SFV12" s="145"/>
      <c r="SFW12" s="145"/>
      <c r="SFX12" s="145"/>
      <c r="SFY12" s="145"/>
      <c r="SFZ12" s="145"/>
      <c r="SGA12" s="145"/>
      <c r="SGB12" s="145"/>
      <c r="SGC12" s="145"/>
      <c r="SGD12" s="145"/>
      <c r="SGE12" s="145"/>
      <c r="SGF12" s="145"/>
      <c r="SGG12" s="145"/>
      <c r="SGH12" s="145"/>
      <c r="SGI12" s="145"/>
      <c r="SGJ12" s="145"/>
      <c r="SGK12" s="145"/>
      <c r="SGL12" s="145"/>
      <c r="SGM12" s="145"/>
      <c r="SGN12" s="145"/>
      <c r="SGO12" s="145"/>
      <c r="SGP12" s="145"/>
      <c r="SGQ12" s="145"/>
      <c r="SGR12" s="145"/>
      <c r="SGS12" s="145"/>
      <c r="SGT12" s="145"/>
      <c r="SGU12" s="145"/>
      <c r="SGV12" s="145"/>
      <c r="SGW12" s="145"/>
      <c r="SGX12" s="145"/>
      <c r="SGY12" s="145"/>
      <c r="SGZ12" s="145"/>
      <c r="SHA12" s="145"/>
      <c r="SHB12" s="145"/>
      <c r="SHC12" s="145"/>
      <c r="SHD12" s="145"/>
      <c r="SHE12" s="145"/>
      <c r="SHF12" s="145"/>
      <c r="SHG12" s="145"/>
      <c r="SHH12" s="145"/>
      <c r="SHI12" s="145"/>
      <c r="SHJ12" s="145"/>
      <c r="SHK12" s="145"/>
      <c r="SHL12" s="145"/>
      <c r="SHM12" s="145"/>
      <c r="SHN12" s="145"/>
      <c r="SHO12" s="145"/>
      <c r="SHP12" s="145"/>
      <c r="SHQ12" s="145"/>
      <c r="SHR12" s="145"/>
      <c r="SHS12" s="145"/>
      <c r="SHT12" s="145"/>
      <c r="SHU12" s="145"/>
      <c r="SHV12" s="145"/>
      <c r="SHW12" s="145"/>
      <c r="SHX12" s="145"/>
      <c r="SHY12" s="145"/>
      <c r="SHZ12" s="145"/>
      <c r="SIA12" s="145"/>
      <c r="SIB12" s="145"/>
      <c r="SIC12" s="145"/>
      <c r="SID12" s="145"/>
      <c r="SIE12" s="145"/>
      <c r="SIF12" s="145"/>
      <c r="SIG12" s="145"/>
      <c r="SIH12" s="145"/>
      <c r="SII12" s="145"/>
      <c r="SIJ12" s="145"/>
      <c r="SIK12" s="145"/>
      <c r="SIL12" s="145"/>
      <c r="SIM12" s="145"/>
      <c r="SIN12" s="145"/>
      <c r="SIO12" s="145"/>
      <c r="SIP12" s="145"/>
      <c r="SIQ12" s="145"/>
      <c r="SIR12" s="145"/>
      <c r="SIS12" s="145"/>
      <c r="SIT12" s="145"/>
      <c r="SIU12" s="145"/>
      <c r="SIV12" s="145"/>
      <c r="SIW12" s="145"/>
      <c r="SIX12" s="145"/>
      <c r="SIY12" s="145"/>
      <c r="SIZ12" s="145"/>
      <c r="SJA12" s="145"/>
      <c r="SJB12" s="145"/>
      <c r="SJC12" s="145"/>
      <c r="SJD12" s="145"/>
      <c r="SJE12" s="145"/>
      <c r="SJF12" s="145"/>
      <c r="SJG12" s="145"/>
      <c r="SJH12" s="145"/>
      <c r="SJI12" s="145"/>
      <c r="SJJ12" s="145"/>
      <c r="SJK12" s="145"/>
      <c r="SJL12" s="145"/>
      <c r="SJM12" s="145"/>
      <c r="SJN12" s="145"/>
      <c r="SJO12" s="145"/>
      <c r="SJP12" s="145"/>
      <c r="SJQ12" s="145"/>
      <c r="SJR12" s="145"/>
      <c r="SJS12" s="145"/>
      <c r="SJT12" s="145"/>
      <c r="SJU12" s="145"/>
      <c r="SJV12" s="145"/>
      <c r="SJW12" s="145"/>
      <c r="SJX12" s="145"/>
      <c r="SJY12" s="145"/>
      <c r="SJZ12" s="145"/>
      <c r="SKA12" s="145"/>
      <c r="SKB12" s="145"/>
      <c r="SKC12" s="145"/>
      <c r="SKD12" s="145"/>
      <c r="SKE12" s="145"/>
      <c r="SKF12" s="145"/>
      <c r="SKG12" s="145"/>
      <c r="SKH12" s="145"/>
      <c r="SKI12" s="145"/>
      <c r="SKJ12" s="145"/>
      <c r="SKK12" s="145"/>
      <c r="SKL12" s="145"/>
      <c r="SKM12" s="145"/>
      <c r="SKN12" s="145"/>
      <c r="SKO12" s="145"/>
      <c r="SKP12" s="145"/>
      <c r="SKQ12" s="145"/>
      <c r="SKR12" s="145"/>
      <c r="SKS12" s="145"/>
      <c r="SKT12" s="145"/>
      <c r="SKU12" s="145"/>
      <c r="SKV12" s="145"/>
      <c r="SKW12" s="145"/>
      <c r="SKX12" s="145"/>
      <c r="SKY12" s="145"/>
      <c r="SKZ12" s="145"/>
      <c r="SLA12" s="145"/>
      <c r="SLB12" s="145"/>
      <c r="SLC12" s="145"/>
      <c r="SLD12" s="145"/>
      <c r="SLE12" s="145"/>
      <c r="SLF12" s="145"/>
      <c r="SLG12" s="145"/>
      <c r="SLH12" s="145"/>
      <c r="SLI12" s="145"/>
      <c r="SLJ12" s="145"/>
      <c r="SLK12" s="145"/>
      <c r="SLL12" s="145"/>
      <c r="SLM12" s="145"/>
      <c r="SLN12" s="145"/>
      <c r="SLO12" s="145"/>
      <c r="SLP12" s="145"/>
      <c r="SLQ12" s="145"/>
      <c r="SLR12" s="145"/>
      <c r="SLS12" s="145"/>
      <c r="SLT12" s="145"/>
      <c r="SLU12" s="145"/>
      <c r="SLV12" s="145"/>
      <c r="SLW12" s="145"/>
      <c r="SLX12" s="145"/>
      <c r="SLY12" s="145"/>
      <c r="SLZ12" s="145"/>
      <c r="SMA12" s="145"/>
      <c r="SMB12" s="145"/>
      <c r="SMC12" s="145"/>
      <c r="SMD12" s="145"/>
      <c r="SME12" s="145"/>
      <c r="SMF12" s="145"/>
      <c r="SMG12" s="145"/>
      <c r="SMH12" s="145"/>
      <c r="SMI12" s="145"/>
      <c r="SMJ12" s="145"/>
      <c r="SMK12" s="145"/>
      <c r="SML12" s="145"/>
      <c r="SMM12" s="145"/>
      <c r="SMN12" s="145"/>
      <c r="SMO12" s="145"/>
      <c r="SMP12" s="145"/>
      <c r="SMQ12" s="145"/>
      <c r="SMR12" s="145"/>
      <c r="SMS12" s="145"/>
      <c r="SMT12" s="145"/>
      <c r="SMU12" s="145"/>
      <c r="SMV12" s="145"/>
      <c r="SMW12" s="145"/>
      <c r="SMX12" s="145"/>
      <c r="SMY12" s="145"/>
      <c r="SMZ12" s="145"/>
      <c r="SNA12" s="145"/>
      <c r="SNB12" s="145"/>
      <c r="SNC12" s="145"/>
      <c r="SND12" s="145"/>
      <c r="SNE12" s="145"/>
      <c r="SNF12" s="145"/>
      <c r="SNG12" s="145"/>
      <c r="SNH12" s="145"/>
      <c r="SNI12" s="145"/>
      <c r="SNJ12" s="145"/>
      <c r="SNK12" s="145"/>
      <c r="SNL12" s="145"/>
      <c r="SNM12" s="145"/>
      <c r="SNN12" s="145"/>
      <c r="SNO12" s="145"/>
      <c r="SNP12" s="145"/>
      <c r="SNQ12" s="145"/>
      <c r="SNR12" s="145"/>
      <c r="SNS12" s="145"/>
      <c r="SNT12" s="145"/>
      <c r="SNU12" s="145"/>
      <c r="SNV12" s="145"/>
      <c r="SNW12" s="145"/>
      <c r="SNX12" s="145"/>
      <c r="SNY12" s="145"/>
      <c r="SNZ12" s="145"/>
      <c r="SOA12" s="145"/>
      <c r="SOB12" s="145"/>
      <c r="SOC12" s="145"/>
      <c r="SOD12" s="145"/>
      <c r="SOE12" s="145"/>
      <c r="SOF12" s="145"/>
      <c r="SOG12" s="145"/>
      <c r="SOH12" s="145"/>
      <c r="SOI12" s="145"/>
      <c r="SOJ12" s="145"/>
      <c r="SOK12" s="145"/>
      <c r="SOL12" s="145"/>
      <c r="SOM12" s="145"/>
      <c r="SON12" s="145"/>
      <c r="SOO12" s="145"/>
      <c r="SOP12" s="145"/>
      <c r="SOQ12" s="145"/>
      <c r="SOR12" s="145"/>
      <c r="SOS12" s="145"/>
      <c r="SOT12" s="145"/>
      <c r="SOU12" s="145"/>
      <c r="SOV12" s="145"/>
      <c r="SOW12" s="145"/>
      <c r="SOX12" s="145"/>
      <c r="SOY12" s="145"/>
      <c r="SOZ12" s="145"/>
      <c r="SPA12" s="145"/>
      <c r="SPB12" s="145"/>
      <c r="SPC12" s="145"/>
      <c r="SPD12" s="145"/>
      <c r="SPE12" s="145"/>
      <c r="SPF12" s="145"/>
      <c r="SPG12" s="145"/>
      <c r="SPH12" s="145"/>
      <c r="SPI12" s="145"/>
      <c r="SPJ12" s="145"/>
      <c r="SPK12" s="145"/>
      <c r="SPL12" s="145"/>
      <c r="SPM12" s="145"/>
      <c r="SPN12" s="145"/>
      <c r="SPO12" s="145"/>
      <c r="SPP12" s="145"/>
      <c r="SPQ12" s="145"/>
      <c r="SPR12" s="145"/>
      <c r="SPS12" s="145"/>
      <c r="SPT12" s="145"/>
      <c r="SPU12" s="145"/>
      <c r="SPV12" s="145"/>
      <c r="SPW12" s="145"/>
      <c r="SPX12" s="145"/>
      <c r="SPY12" s="145"/>
      <c r="SPZ12" s="145"/>
      <c r="SQA12" s="145"/>
      <c r="SQB12" s="145"/>
      <c r="SQC12" s="145"/>
      <c r="SQD12" s="145"/>
      <c r="SQE12" s="145"/>
      <c r="SQF12" s="145"/>
      <c r="SQG12" s="145"/>
      <c r="SQH12" s="145"/>
      <c r="SQI12" s="145"/>
      <c r="SQJ12" s="145"/>
      <c r="SQK12" s="145"/>
      <c r="SQL12" s="145"/>
      <c r="SQM12" s="145"/>
      <c r="SQN12" s="145"/>
      <c r="SQO12" s="145"/>
      <c r="SQP12" s="145"/>
      <c r="SQQ12" s="145"/>
      <c r="SQR12" s="145"/>
      <c r="SQS12" s="145"/>
      <c r="SQT12" s="145"/>
      <c r="SQU12" s="145"/>
      <c r="SQV12" s="145"/>
      <c r="SQW12" s="145"/>
      <c r="SQX12" s="145"/>
      <c r="SQY12" s="145"/>
      <c r="SQZ12" s="145"/>
      <c r="SRA12" s="145"/>
      <c r="SRB12" s="145"/>
      <c r="SRC12" s="145"/>
      <c r="SRD12" s="145"/>
      <c r="SRE12" s="145"/>
      <c r="SRF12" s="145"/>
      <c r="SRG12" s="145"/>
      <c r="SRH12" s="145"/>
      <c r="SRI12" s="145"/>
      <c r="SRJ12" s="145"/>
      <c r="SRK12" s="145"/>
      <c r="SRL12" s="145"/>
      <c r="SRM12" s="145"/>
      <c r="SRN12" s="145"/>
      <c r="SRO12" s="145"/>
      <c r="SRP12" s="145"/>
      <c r="SRQ12" s="145"/>
      <c r="SRR12" s="145"/>
      <c r="SRS12" s="145"/>
      <c r="SRT12" s="145"/>
      <c r="SRU12" s="145"/>
      <c r="SRV12" s="145"/>
      <c r="SRW12" s="145"/>
      <c r="SRX12" s="145"/>
      <c r="SRY12" s="145"/>
      <c r="SRZ12" s="145"/>
      <c r="SSA12" s="145"/>
      <c r="SSB12" s="145"/>
      <c r="SSC12" s="145"/>
      <c r="SSD12" s="145"/>
      <c r="SSE12" s="145"/>
      <c r="SSF12" s="145"/>
      <c r="SSG12" s="145"/>
      <c r="SSH12" s="145"/>
      <c r="SSI12" s="145"/>
      <c r="SSJ12" s="145"/>
      <c r="SSK12" s="145"/>
      <c r="SSL12" s="145"/>
      <c r="SSM12" s="145"/>
      <c r="SSN12" s="145"/>
      <c r="SSO12" s="145"/>
      <c r="SSP12" s="145"/>
      <c r="SSQ12" s="145"/>
      <c r="SSR12" s="145"/>
      <c r="SSS12" s="145"/>
      <c r="SST12" s="145"/>
      <c r="SSU12" s="145"/>
      <c r="SSV12" s="145"/>
      <c r="SSW12" s="145"/>
      <c r="SSX12" s="145"/>
      <c r="SSY12" s="145"/>
      <c r="SSZ12" s="145"/>
      <c r="STA12" s="145"/>
      <c r="STB12" s="145"/>
      <c r="STC12" s="145"/>
      <c r="STD12" s="145"/>
      <c r="STE12" s="145"/>
      <c r="STF12" s="145"/>
      <c r="STG12" s="145"/>
      <c r="STH12" s="145"/>
      <c r="STI12" s="145"/>
      <c r="STJ12" s="145"/>
      <c r="STK12" s="145"/>
      <c r="STL12" s="145"/>
      <c r="STM12" s="145"/>
      <c r="STN12" s="145"/>
      <c r="STO12" s="145"/>
      <c r="STP12" s="145"/>
      <c r="STQ12" s="145"/>
      <c r="STR12" s="145"/>
      <c r="STS12" s="145"/>
      <c r="STT12" s="145"/>
      <c r="STU12" s="145"/>
      <c r="STV12" s="145"/>
      <c r="STW12" s="145"/>
      <c r="STX12" s="145"/>
      <c r="STY12" s="145"/>
      <c r="STZ12" s="145"/>
      <c r="SUA12" s="145"/>
      <c r="SUB12" s="145"/>
      <c r="SUC12" s="145"/>
      <c r="SUD12" s="145"/>
      <c r="SUE12" s="145"/>
      <c r="SUF12" s="145"/>
      <c r="SUG12" s="145"/>
      <c r="SUH12" s="145"/>
      <c r="SUI12" s="145"/>
      <c r="SUJ12" s="145"/>
      <c r="SUK12" s="145"/>
      <c r="SUL12" s="145"/>
      <c r="SUM12" s="145"/>
      <c r="SUN12" s="145"/>
      <c r="SUO12" s="145"/>
      <c r="SUP12" s="145"/>
      <c r="SUQ12" s="145"/>
      <c r="SUR12" s="145"/>
      <c r="SUS12" s="145"/>
      <c r="SUT12" s="145"/>
      <c r="SUU12" s="145"/>
      <c r="SUV12" s="145"/>
      <c r="SUW12" s="145"/>
      <c r="SUX12" s="145"/>
      <c r="SUY12" s="145"/>
      <c r="SUZ12" s="145"/>
      <c r="SVA12" s="145"/>
      <c r="SVB12" s="145"/>
      <c r="SVC12" s="145"/>
      <c r="SVD12" s="145"/>
      <c r="SVE12" s="145"/>
      <c r="SVF12" s="145"/>
      <c r="SVG12" s="145"/>
      <c r="SVH12" s="145"/>
      <c r="SVI12" s="145"/>
      <c r="SVJ12" s="145"/>
      <c r="SVK12" s="145"/>
      <c r="SVL12" s="145"/>
      <c r="SVM12" s="145"/>
      <c r="SVN12" s="145"/>
      <c r="SVO12" s="145"/>
      <c r="SVP12" s="145"/>
      <c r="SVQ12" s="145"/>
      <c r="SVR12" s="145"/>
      <c r="SVS12" s="145"/>
      <c r="SVT12" s="145"/>
      <c r="SVU12" s="145"/>
      <c r="SVV12" s="145"/>
      <c r="SVW12" s="145"/>
      <c r="SVX12" s="145"/>
      <c r="SVY12" s="145"/>
      <c r="SVZ12" s="145"/>
      <c r="SWA12" s="145"/>
      <c r="SWB12" s="145"/>
      <c r="SWC12" s="145"/>
      <c r="SWD12" s="145"/>
      <c r="SWE12" s="145"/>
      <c r="SWF12" s="145"/>
      <c r="SWG12" s="145"/>
      <c r="SWH12" s="145"/>
      <c r="SWI12" s="145"/>
      <c r="SWJ12" s="145"/>
      <c r="SWK12" s="145"/>
      <c r="SWL12" s="145"/>
      <c r="SWM12" s="145"/>
      <c r="SWN12" s="145"/>
      <c r="SWO12" s="145"/>
      <c r="SWP12" s="145"/>
      <c r="SWQ12" s="145"/>
      <c r="SWR12" s="145"/>
      <c r="SWS12" s="145"/>
      <c r="SWT12" s="145"/>
      <c r="SWU12" s="145"/>
      <c r="SWV12" s="145"/>
      <c r="SWW12" s="145"/>
      <c r="SWX12" s="145"/>
      <c r="SWY12" s="145"/>
      <c r="SWZ12" s="145"/>
      <c r="SXA12" s="145"/>
      <c r="SXB12" s="145"/>
      <c r="SXC12" s="145"/>
      <c r="SXD12" s="145"/>
      <c r="SXE12" s="145"/>
      <c r="SXF12" s="145"/>
      <c r="SXG12" s="145"/>
      <c r="SXH12" s="145"/>
      <c r="SXI12" s="145"/>
      <c r="SXJ12" s="145"/>
      <c r="SXK12" s="145"/>
      <c r="SXL12" s="145"/>
      <c r="SXM12" s="145"/>
      <c r="SXN12" s="145"/>
      <c r="SXO12" s="145"/>
      <c r="SXP12" s="145"/>
      <c r="SXQ12" s="145"/>
      <c r="SXR12" s="145"/>
      <c r="SXS12" s="145"/>
      <c r="SXT12" s="145"/>
      <c r="SXU12" s="145"/>
      <c r="SXV12" s="145"/>
      <c r="SXW12" s="145"/>
      <c r="SXX12" s="145"/>
      <c r="SXY12" s="145"/>
      <c r="SXZ12" s="145"/>
      <c r="SYA12" s="145"/>
      <c r="SYB12" s="145"/>
      <c r="SYC12" s="145"/>
      <c r="SYD12" s="145"/>
      <c r="SYE12" s="145"/>
      <c r="SYF12" s="145"/>
      <c r="SYG12" s="145"/>
      <c r="SYH12" s="145"/>
      <c r="SYI12" s="145"/>
      <c r="SYJ12" s="145"/>
      <c r="SYK12" s="145"/>
      <c r="SYL12" s="145"/>
      <c r="SYM12" s="145"/>
      <c r="SYN12" s="145"/>
      <c r="SYO12" s="145"/>
      <c r="SYP12" s="145"/>
      <c r="SYQ12" s="145"/>
      <c r="SYR12" s="145"/>
      <c r="SYS12" s="145"/>
      <c r="SYT12" s="145"/>
      <c r="SYU12" s="145"/>
      <c r="SYV12" s="145"/>
      <c r="SYW12" s="145"/>
      <c r="SYX12" s="145"/>
      <c r="SYY12" s="145"/>
      <c r="SYZ12" s="145"/>
      <c r="SZA12" s="145"/>
      <c r="SZB12" s="145"/>
      <c r="SZC12" s="145"/>
      <c r="SZD12" s="145"/>
      <c r="SZE12" s="145"/>
      <c r="SZF12" s="145"/>
      <c r="SZG12" s="145"/>
      <c r="SZH12" s="145"/>
      <c r="SZI12" s="145"/>
      <c r="SZJ12" s="145"/>
      <c r="SZK12" s="145"/>
      <c r="SZL12" s="145"/>
      <c r="SZM12" s="145"/>
      <c r="SZN12" s="145"/>
      <c r="SZO12" s="145"/>
      <c r="SZP12" s="145"/>
      <c r="SZQ12" s="145"/>
      <c r="SZR12" s="145"/>
      <c r="SZS12" s="145"/>
      <c r="SZT12" s="145"/>
      <c r="SZU12" s="145"/>
      <c r="SZV12" s="145"/>
      <c r="SZW12" s="145"/>
      <c r="SZX12" s="145"/>
      <c r="SZY12" s="145"/>
      <c r="SZZ12" s="145"/>
      <c r="TAA12" s="145"/>
      <c r="TAB12" s="145"/>
      <c r="TAC12" s="145"/>
      <c r="TAD12" s="145"/>
      <c r="TAE12" s="145"/>
      <c r="TAF12" s="145"/>
      <c r="TAG12" s="145"/>
      <c r="TAH12" s="145"/>
      <c r="TAI12" s="145"/>
      <c r="TAJ12" s="145"/>
      <c r="TAK12" s="145"/>
      <c r="TAL12" s="145"/>
      <c r="TAM12" s="145"/>
      <c r="TAN12" s="145"/>
      <c r="TAO12" s="145"/>
      <c r="TAP12" s="145"/>
      <c r="TAQ12" s="145"/>
      <c r="TAR12" s="145"/>
      <c r="TAS12" s="145"/>
      <c r="TAT12" s="145"/>
      <c r="TAU12" s="145"/>
      <c r="TAV12" s="145"/>
      <c r="TAW12" s="145"/>
      <c r="TAX12" s="145"/>
      <c r="TAY12" s="145"/>
      <c r="TAZ12" s="145"/>
      <c r="TBA12" s="145"/>
      <c r="TBB12" s="145"/>
      <c r="TBC12" s="145"/>
      <c r="TBD12" s="145"/>
      <c r="TBE12" s="145"/>
      <c r="TBF12" s="145"/>
      <c r="TBG12" s="145"/>
      <c r="TBH12" s="145"/>
      <c r="TBI12" s="145"/>
      <c r="TBJ12" s="145"/>
      <c r="TBK12" s="145"/>
      <c r="TBL12" s="145"/>
      <c r="TBM12" s="145"/>
      <c r="TBN12" s="145"/>
      <c r="TBO12" s="145"/>
      <c r="TBP12" s="145"/>
      <c r="TBQ12" s="145"/>
      <c r="TBR12" s="145"/>
      <c r="TBS12" s="145"/>
      <c r="TBT12" s="145"/>
      <c r="TBU12" s="145"/>
      <c r="TBV12" s="145"/>
      <c r="TBW12" s="145"/>
      <c r="TBX12" s="145"/>
      <c r="TBY12" s="145"/>
      <c r="TBZ12" s="145"/>
      <c r="TCA12" s="145"/>
      <c r="TCB12" s="145"/>
      <c r="TCC12" s="145"/>
      <c r="TCD12" s="145"/>
      <c r="TCE12" s="145"/>
      <c r="TCF12" s="145"/>
      <c r="TCG12" s="145"/>
      <c r="TCH12" s="145"/>
      <c r="TCI12" s="145"/>
      <c r="TCJ12" s="145"/>
      <c r="TCK12" s="145"/>
      <c r="TCL12" s="145"/>
      <c r="TCM12" s="145"/>
      <c r="TCN12" s="145"/>
      <c r="TCO12" s="145"/>
      <c r="TCP12" s="145"/>
      <c r="TCQ12" s="145"/>
      <c r="TCR12" s="145"/>
      <c r="TCS12" s="145"/>
      <c r="TCT12" s="145"/>
      <c r="TCU12" s="145"/>
      <c r="TCV12" s="145"/>
      <c r="TCW12" s="145"/>
      <c r="TCX12" s="145"/>
      <c r="TCY12" s="145"/>
      <c r="TCZ12" s="145"/>
      <c r="TDA12" s="145"/>
      <c r="TDB12" s="145"/>
      <c r="TDC12" s="145"/>
      <c r="TDD12" s="145"/>
      <c r="TDE12" s="145"/>
      <c r="TDF12" s="145"/>
      <c r="TDG12" s="145"/>
      <c r="TDH12" s="145"/>
      <c r="TDI12" s="145"/>
      <c r="TDJ12" s="145"/>
      <c r="TDK12" s="145"/>
      <c r="TDL12" s="145"/>
      <c r="TDM12" s="145"/>
      <c r="TDN12" s="145"/>
      <c r="TDO12" s="145"/>
      <c r="TDP12" s="145"/>
      <c r="TDQ12" s="145"/>
      <c r="TDR12" s="145"/>
      <c r="TDS12" s="145"/>
      <c r="TDT12" s="145"/>
      <c r="TDU12" s="145"/>
      <c r="TDV12" s="145"/>
      <c r="TDW12" s="145"/>
      <c r="TDX12" s="145"/>
      <c r="TDY12" s="145"/>
      <c r="TDZ12" s="145"/>
      <c r="TEA12" s="145"/>
      <c r="TEB12" s="145"/>
      <c r="TEC12" s="145"/>
      <c r="TED12" s="145"/>
      <c r="TEE12" s="145"/>
      <c r="TEF12" s="145"/>
      <c r="TEG12" s="145"/>
      <c r="TEH12" s="145"/>
      <c r="TEI12" s="145"/>
      <c r="TEJ12" s="145"/>
      <c r="TEK12" s="145"/>
      <c r="TEL12" s="145"/>
      <c r="TEM12" s="145"/>
      <c r="TEN12" s="145"/>
      <c r="TEO12" s="145"/>
      <c r="TEP12" s="145"/>
      <c r="TEQ12" s="145"/>
      <c r="TER12" s="145"/>
      <c r="TES12" s="145"/>
      <c r="TET12" s="145"/>
      <c r="TEU12" s="145"/>
      <c r="TEV12" s="145"/>
      <c r="TEW12" s="145"/>
      <c r="TEX12" s="145"/>
      <c r="TEY12" s="145"/>
      <c r="TEZ12" s="145"/>
      <c r="TFA12" s="145"/>
      <c r="TFB12" s="145"/>
      <c r="TFC12" s="145"/>
      <c r="TFD12" s="145"/>
      <c r="TFE12" s="145"/>
      <c r="TFF12" s="145"/>
      <c r="TFG12" s="145"/>
      <c r="TFH12" s="145"/>
      <c r="TFI12" s="145"/>
      <c r="TFJ12" s="145"/>
      <c r="TFK12" s="145"/>
      <c r="TFL12" s="145"/>
      <c r="TFM12" s="145"/>
      <c r="TFN12" s="145"/>
      <c r="TFO12" s="145"/>
      <c r="TFP12" s="145"/>
      <c r="TFQ12" s="145"/>
      <c r="TFR12" s="145"/>
      <c r="TFS12" s="145"/>
      <c r="TFT12" s="145"/>
      <c r="TFU12" s="145"/>
      <c r="TFV12" s="145"/>
      <c r="TFW12" s="145"/>
      <c r="TFX12" s="145"/>
      <c r="TFY12" s="145"/>
      <c r="TFZ12" s="145"/>
      <c r="TGA12" s="145"/>
      <c r="TGB12" s="145"/>
      <c r="TGC12" s="145"/>
      <c r="TGD12" s="145"/>
      <c r="TGE12" s="145"/>
      <c r="TGF12" s="145"/>
      <c r="TGG12" s="145"/>
      <c r="TGH12" s="145"/>
      <c r="TGI12" s="145"/>
      <c r="TGJ12" s="145"/>
      <c r="TGK12" s="145"/>
      <c r="TGL12" s="145"/>
      <c r="TGM12" s="145"/>
      <c r="TGN12" s="145"/>
      <c r="TGO12" s="145"/>
      <c r="TGP12" s="145"/>
      <c r="TGQ12" s="145"/>
      <c r="TGR12" s="145"/>
      <c r="TGS12" s="145"/>
      <c r="TGT12" s="145"/>
      <c r="TGU12" s="145"/>
      <c r="TGV12" s="145"/>
      <c r="TGW12" s="145"/>
      <c r="TGX12" s="145"/>
      <c r="TGY12" s="145"/>
      <c r="TGZ12" s="145"/>
      <c r="THA12" s="145"/>
      <c r="THB12" s="145"/>
      <c r="THC12" s="145"/>
      <c r="THD12" s="145"/>
      <c r="THE12" s="145"/>
      <c r="THF12" s="145"/>
      <c r="THG12" s="145"/>
      <c r="THH12" s="145"/>
      <c r="THI12" s="145"/>
      <c r="THJ12" s="145"/>
      <c r="THK12" s="145"/>
      <c r="THL12" s="145"/>
      <c r="THM12" s="145"/>
      <c r="THN12" s="145"/>
      <c r="THO12" s="145"/>
      <c r="THP12" s="145"/>
      <c r="THQ12" s="145"/>
      <c r="THR12" s="145"/>
      <c r="THS12" s="145"/>
      <c r="THT12" s="145"/>
      <c r="THU12" s="145"/>
      <c r="THV12" s="145"/>
      <c r="THW12" s="145"/>
      <c r="THX12" s="145"/>
      <c r="THY12" s="145"/>
      <c r="THZ12" s="145"/>
      <c r="TIA12" s="145"/>
      <c r="TIB12" s="145"/>
      <c r="TIC12" s="145"/>
      <c r="TID12" s="145"/>
      <c r="TIE12" s="145"/>
      <c r="TIF12" s="145"/>
      <c r="TIG12" s="145"/>
      <c r="TIH12" s="145"/>
      <c r="TII12" s="145"/>
      <c r="TIJ12" s="145"/>
      <c r="TIK12" s="145"/>
      <c r="TIL12" s="145"/>
      <c r="TIM12" s="145"/>
      <c r="TIN12" s="145"/>
      <c r="TIO12" s="145"/>
      <c r="TIP12" s="145"/>
      <c r="TIQ12" s="145"/>
      <c r="TIR12" s="145"/>
      <c r="TIS12" s="145"/>
      <c r="TIT12" s="145"/>
      <c r="TIU12" s="145"/>
      <c r="TIV12" s="145"/>
      <c r="TIW12" s="145"/>
      <c r="TIX12" s="145"/>
      <c r="TIY12" s="145"/>
      <c r="TIZ12" s="145"/>
      <c r="TJA12" s="145"/>
      <c r="TJB12" s="145"/>
      <c r="TJC12" s="145"/>
      <c r="TJD12" s="145"/>
      <c r="TJE12" s="145"/>
      <c r="TJF12" s="145"/>
      <c r="TJG12" s="145"/>
      <c r="TJH12" s="145"/>
      <c r="TJI12" s="145"/>
      <c r="TJJ12" s="145"/>
      <c r="TJK12" s="145"/>
      <c r="TJL12" s="145"/>
      <c r="TJM12" s="145"/>
      <c r="TJN12" s="145"/>
      <c r="TJO12" s="145"/>
      <c r="TJP12" s="145"/>
      <c r="TJQ12" s="145"/>
      <c r="TJR12" s="145"/>
      <c r="TJS12" s="145"/>
      <c r="TJT12" s="145"/>
      <c r="TJU12" s="145"/>
      <c r="TJV12" s="145"/>
      <c r="TJW12" s="145"/>
      <c r="TJX12" s="145"/>
      <c r="TJY12" s="145"/>
      <c r="TJZ12" s="145"/>
      <c r="TKA12" s="145"/>
      <c r="TKB12" s="145"/>
      <c r="TKC12" s="145"/>
      <c r="TKD12" s="145"/>
      <c r="TKE12" s="145"/>
      <c r="TKF12" s="145"/>
      <c r="TKG12" s="145"/>
      <c r="TKH12" s="145"/>
      <c r="TKI12" s="145"/>
      <c r="TKJ12" s="145"/>
      <c r="TKK12" s="145"/>
      <c r="TKL12" s="145"/>
      <c r="TKM12" s="145"/>
      <c r="TKN12" s="145"/>
      <c r="TKO12" s="145"/>
      <c r="TKP12" s="145"/>
      <c r="TKQ12" s="145"/>
      <c r="TKR12" s="145"/>
      <c r="TKS12" s="145"/>
      <c r="TKT12" s="145"/>
      <c r="TKU12" s="145"/>
      <c r="TKV12" s="145"/>
      <c r="TKW12" s="145"/>
      <c r="TKX12" s="145"/>
      <c r="TKY12" s="145"/>
      <c r="TKZ12" s="145"/>
      <c r="TLA12" s="145"/>
      <c r="TLB12" s="145"/>
      <c r="TLC12" s="145"/>
      <c r="TLD12" s="145"/>
      <c r="TLE12" s="145"/>
      <c r="TLF12" s="145"/>
      <c r="TLG12" s="145"/>
      <c r="TLH12" s="145"/>
      <c r="TLI12" s="145"/>
      <c r="TLJ12" s="145"/>
      <c r="TLK12" s="145"/>
      <c r="TLL12" s="145"/>
      <c r="TLM12" s="145"/>
      <c r="TLN12" s="145"/>
      <c r="TLO12" s="145"/>
      <c r="TLP12" s="145"/>
      <c r="TLQ12" s="145"/>
      <c r="TLR12" s="145"/>
      <c r="TLS12" s="145"/>
      <c r="TLT12" s="145"/>
      <c r="TLU12" s="145"/>
      <c r="TLV12" s="145"/>
      <c r="TLW12" s="145"/>
      <c r="TLX12" s="145"/>
      <c r="TLY12" s="145"/>
      <c r="TLZ12" s="145"/>
      <c r="TMA12" s="145"/>
      <c r="TMB12" s="145"/>
      <c r="TMC12" s="145"/>
      <c r="TMD12" s="145"/>
      <c r="TME12" s="145"/>
      <c r="TMF12" s="145"/>
      <c r="TMG12" s="145"/>
      <c r="TMH12" s="145"/>
      <c r="TMI12" s="145"/>
      <c r="TMJ12" s="145"/>
      <c r="TMK12" s="145"/>
      <c r="TML12" s="145"/>
      <c r="TMM12" s="145"/>
      <c r="TMN12" s="145"/>
      <c r="TMO12" s="145"/>
      <c r="TMP12" s="145"/>
      <c r="TMQ12" s="145"/>
      <c r="TMR12" s="145"/>
      <c r="TMS12" s="145"/>
      <c r="TMT12" s="145"/>
      <c r="TMU12" s="145"/>
      <c r="TMV12" s="145"/>
      <c r="TMW12" s="145"/>
      <c r="TMX12" s="145"/>
      <c r="TMY12" s="145"/>
      <c r="TMZ12" s="145"/>
      <c r="TNA12" s="145"/>
      <c r="TNB12" s="145"/>
      <c r="TNC12" s="145"/>
      <c r="TND12" s="145"/>
      <c r="TNE12" s="145"/>
      <c r="TNF12" s="145"/>
      <c r="TNG12" s="145"/>
      <c r="TNH12" s="145"/>
      <c r="TNI12" s="145"/>
      <c r="TNJ12" s="145"/>
      <c r="TNK12" s="145"/>
      <c r="TNL12" s="145"/>
      <c r="TNM12" s="145"/>
      <c r="TNN12" s="145"/>
      <c r="TNO12" s="145"/>
      <c r="TNP12" s="145"/>
      <c r="TNQ12" s="145"/>
      <c r="TNR12" s="145"/>
      <c r="TNS12" s="145"/>
      <c r="TNT12" s="145"/>
      <c r="TNU12" s="145"/>
      <c r="TNV12" s="145"/>
      <c r="TNW12" s="145"/>
      <c r="TNX12" s="145"/>
      <c r="TNY12" s="145"/>
      <c r="TNZ12" s="145"/>
      <c r="TOA12" s="145"/>
      <c r="TOB12" s="145"/>
      <c r="TOC12" s="145"/>
      <c r="TOD12" s="145"/>
      <c r="TOE12" s="145"/>
      <c r="TOF12" s="145"/>
      <c r="TOG12" s="145"/>
      <c r="TOH12" s="145"/>
      <c r="TOI12" s="145"/>
      <c r="TOJ12" s="145"/>
      <c r="TOK12" s="145"/>
      <c r="TOL12" s="145"/>
      <c r="TOM12" s="145"/>
      <c r="TON12" s="145"/>
      <c r="TOO12" s="145"/>
      <c r="TOP12" s="145"/>
      <c r="TOQ12" s="145"/>
      <c r="TOR12" s="145"/>
      <c r="TOS12" s="145"/>
      <c r="TOT12" s="145"/>
      <c r="TOU12" s="145"/>
      <c r="TOV12" s="145"/>
      <c r="TOW12" s="145"/>
      <c r="TOX12" s="145"/>
      <c r="TOY12" s="145"/>
      <c r="TOZ12" s="145"/>
      <c r="TPA12" s="145"/>
      <c r="TPB12" s="145"/>
      <c r="TPC12" s="145"/>
      <c r="TPD12" s="145"/>
      <c r="TPE12" s="145"/>
      <c r="TPF12" s="145"/>
      <c r="TPG12" s="145"/>
      <c r="TPH12" s="145"/>
      <c r="TPI12" s="145"/>
      <c r="TPJ12" s="145"/>
      <c r="TPK12" s="145"/>
      <c r="TPL12" s="145"/>
      <c r="TPM12" s="145"/>
      <c r="TPN12" s="145"/>
      <c r="TPO12" s="145"/>
      <c r="TPP12" s="145"/>
      <c r="TPQ12" s="145"/>
      <c r="TPR12" s="145"/>
      <c r="TPS12" s="145"/>
      <c r="TPT12" s="145"/>
      <c r="TPU12" s="145"/>
      <c r="TPV12" s="145"/>
      <c r="TPW12" s="145"/>
      <c r="TPX12" s="145"/>
      <c r="TPY12" s="145"/>
      <c r="TPZ12" s="145"/>
      <c r="TQA12" s="145"/>
      <c r="TQB12" s="145"/>
      <c r="TQC12" s="145"/>
      <c r="TQD12" s="145"/>
      <c r="TQE12" s="145"/>
      <c r="TQF12" s="145"/>
      <c r="TQG12" s="145"/>
      <c r="TQH12" s="145"/>
      <c r="TQI12" s="145"/>
      <c r="TQJ12" s="145"/>
      <c r="TQK12" s="145"/>
      <c r="TQL12" s="145"/>
      <c r="TQM12" s="145"/>
      <c r="TQN12" s="145"/>
      <c r="TQO12" s="145"/>
      <c r="TQP12" s="145"/>
      <c r="TQQ12" s="145"/>
      <c r="TQR12" s="145"/>
      <c r="TQS12" s="145"/>
      <c r="TQT12" s="145"/>
      <c r="TQU12" s="145"/>
      <c r="TQV12" s="145"/>
      <c r="TQW12" s="145"/>
      <c r="TQX12" s="145"/>
      <c r="TQY12" s="145"/>
      <c r="TQZ12" s="145"/>
      <c r="TRA12" s="145"/>
      <c r="TRB12" s="145"/>
      <c r="TRC12" s="145"/>
      <c r="TRD12" s="145"/>
      <c r="TRE12" s="145"/>
      <c r="TRF12" s="145"/>
      <c r="TRG12" s="145"/>
      <c r="TRH12" s="145"/>
      <c r="TRI12" s="145"/>
      <c r="TRJ12" s="145"/>
      <c r="TRK12" s="145"/>
      <c r="TRL12" s="145"/>
      <c r="TRM12" s="145"/>
      <c r="TRN12" s="145"/>
      <c r="TRO12" s="145"/>
      <c r="TRP12" s="145"/>
      <c r="TRQ12" s="145"/>
      <c r="TRR12" s="145"/>
      <c r="TRS12" s="145"/>
      <c r="TRT12" s="145"/>
      <c r="TRU12" s="145"/>
      <c r="TRV12" s="145"/>
      <c r="TRW12" s="145"/>
      <c r="TRX12" s="145"/>
      <c r="TRY12" s="145"/>
      <c r="TRZ12" s="145"/>
      <c r="TSA12" s="145"/>
      <c r="TSB12" s="145"/>
      <c r="TSC12" s="145"/>
      <c r="TSD12" s="145"/>
      <c r="TSE12" s="145"/>
      <c r="TSF12" s="145"/>
      <c r="TSG12" s="145"/>
      <c r="TSH12" s="145"/>
      <c r="TSI12" s="145"/>
      <c r="TSJ12" s="145"/>
      <c r="TSK12" s="145"/>
      <c r="TSL12" s="145"/>
      <c r="TSM12" s="145"/>
      <c r="TSN12" s="145"/>
      <c r="TSO12" s="145"/>
      <c r="TSP12" s="145"/>
      <c r="TSQ12" s="145"/>
      <c r="TSR12" s="145"/>
      <c r="TSS12" s="145"/>
      <c r="TST12" s="145"/>
      <c r="TSU12" s="145"/>
      <c r="TSV12" s="145"/>
      <c r="TSW12" s="145"/>
      <c r="TSX12" s="145"/>
      <c r="TSY12" s="145"/>
      <c r="TSZ12" s="145"/>
      <c r="TTA12" s="145"/>
      <c r="TTB12" s="145"/>
      <c r="TTC12" s="145"/>
      <c r="TTD12" s="145"/>
      <c r="TTE12" s="145"/>
      <c r="TTF12" s="145"/>
      <c r="TTG12" s="145"/>
      <c r="TTH12" s="145"/>
      <c r="TTI12" s="145"/>
      <c r="TTJ12" s="145"/>
      <c r="TTK12" s="145"/>
      <c r="TTL12" s="145"/>
      <c r="TTM12" s="145"/>
      <c r="TTN12" s="145"/>
      <c r="TTO12" s="145"/>
      <c r="TTP12" s="145"/>
      <c r="TTQ12" s="145"/>
      <c r="TTR12" s="145"/>
      <c r="TTS12" s="145"/>
      <c r="TTT12" s="145"/>
      <c r="TTU12" s="145"/>
      <c r="TTV12" s="145"/>
      <c r="TTW12" s="145"/>
      <c r="TTX12" s="145"/>
      <c r="TTY12" s="145"/>
      <c r="TTZ12" s="145"/>
      <c r="TUA12" s="145"/>
      <c r="TUB12" s="145"/>
      <c r="TUC12" s="145"/>
      <c r="TUD12" s="145"/>
      <c r="TUE12" s="145"/>
      <c r="TUF12" s="145"/>
      <c r="TUG12" s="145"/>
      <c r="TUH12" s="145"/>
      <c r="TUI12" s="145"/>
      <c r="TUJ12" s="145"/>
      <c r="TUK12" s="145"/>
      <c r="TUL12" s="145"/>
      <c r="TUM12" s="145"/>
      <c r="TUN12" s="145"/>
      <c r="TUO12" s="145"/>
      <c r="TUP12" s="145"/>
      <c r="TUQ12" s="145"/>
      <c r="TUR12" s="145"/>
      <c r="TUS12" s="145"/>
      <c r="TUT12" s="145"/>
      <c r="TUU12" s="145"/>
      <c r="TUV12" s="145"/>
      <c r="TUW12" s="145"/>
      <c r="TUX12" s="145"/>
      <c r="TUY12" s="145"/>
      <c r="TUZ12" s="145"/>
      <c r="TVA12" s="145"/>
      <c r="TVB12" s="145"/>
      <c r="TVC12" s="145"/>
      <c r="TVD12" s="145"/>
      <c r="TVE12" s="145"/>
      <c r="TVF12" s="145"/>
      <c r="TVG12" s="145"/>
      <c r="TVH12" s="145"/>
      <c r="TVI12" s="145"/>
      <c r="TVJ12" s="145"/>
      <c r="TVK12" s="145"/>
      <c r="TVL12" s="145"/>
      <c r="TVM12" s="145"/>
      <c r="TVN12" s="145"/>
      <c r="TVO12" s="145"/>
      <c r="TVP12" s="145"/>
      <c r="TVQ12" s="145"/>
      <c r="TVR12" s="145"/>
      <c r="TVS12" s="145"/>
      <c r="TVT12" s="145"/>
      <c r="TVU12" s="145"/>
      <c r="TVV12" s="145"/>
      <c r="TVW12" s="145"/>
      <c r="TVX12" s="145"/>
      <c r="TVY12" s="145"/>
      <c r="TVZ12" s="145"/>
      <c r="TWA12" s="145"/>
      <c r="TWB12" s="145"/>
      <c r="TWC12" s="145"/>
      <c r="TWD12" s="145"/>
      <c r="TWE12" s="145"/>
      <c r="TWF12" s="145"/>
      <c r="TWG12" s="145"/>
      <c r="TWH12" s="145"/>
      <c r="TWI12" s="145"/>
      <c r="TWJ12" s="145"/>
      <c r="TWK12" s="145"/>
      <c r="TWL12" s="145"/>
      <c r="TWM12" s="145"/>
      <c r="TWN12" s="145"/>
      <c r="TWO12" s="145"/>
      <c r="TWP12" s="145"/>
      <c r="TWQ12" s="145"/>
      <c r="TWR12" s="145"/>
      <c r="TWS12" s="145"/>
      <c r="TWT12" s="145"/>
      <c r="TWU12" s="145"/>
      <c r="TWV12" s="145"/>
      <c r="TWW12" s="145"/>
      <c r="TWX12" s="145"/>
      <c r="TWY12" s="145"/>
      <c r="TWZ12" s="145"/>
      <c r="TXA12" s="145"/>
      <c r="TXB12" s="145"/>
      <c r="TXC12" s="145"/>
      <c r="TXD12" s="145"/>
      <c r="TXE12" s="145"/>
      <c r="TXF12" s="145"/>
      <c r="TXG12" s="145"/>
      <c r="TXH12" s="145"/>
      <c r="TXI12" s="145"/>
      <c r="TXJ12" s="145"/>
      <c r="TXK12" s="145"/>
      <c r="TXL12" s="145"/>
      <c r="TXM12" s="145"/>
      <c r="TXN12" s="145"/>
      <c r="TXO12" s="145"/>
      <c r="TXP12" s="145"/>
      <c r="TXQ12" s="145"/>
      <c r="TXR12" s="145"/>
      <c r="TXS12" s="145"/>
      <c r="TXT12" s="145"/>
      <c r="TXU12" s="145"/>
      <c r="TXV12" s="145"/>
      <c r="TXW12" s="145"/>
      <c r="TXX12" s="145"/>
      <c r="TXY12" s="145"/>
      <c r="TXZ12" s="145"/>
      <c r="TYA12" s="145"/>
      <c r="TYB12" s="145"/>
      <c r="TYC12" s="145"/>
      <c r="TYD12" s="145"/>
      <c r="TYE12" s="145"/>
      <c r="TYF12" s="145"/>
      <c r="TYG12" s="145"/>
      <c r="TYH12" s="145"/>
      <c r="TYI12" s="145"/>
      <c r="TYJ12" s="145"/>
      <c r="TYK12" s="145"/>
      <c r="TYL12" s="145"/>
      <c r="TYM12" s="145"/>
      <c r="TYN12" s="145"/>
      <c r="TYO12" s="145"/>
      <c r="TYP12" s="145"/>
      <c r="TYQ12" s="145"/>
      <c r="TYR12" s="145"/>
      <c r="TYS12" s="145"/>
      <c r="TYT12" s="145"/>
      <c r="TYU12" s="145"/>
      <c r="TYV12" s="145"/>
      <c r="TYW12" s="145"/>
      <c r="TYX12" s="145"/>
      <c r="TYY12" s="145"/>
      <c r="TYZ12" s="145"/>
      <c r="TZA12" s="145"/>
      <c r="TZB12" s="145"/>
      <c r="TZC12" s="145"/>
      <c r="TZD12" s="145"/>
      <c r="TZE12" s="145"/>
      <c r="TZF12" s="145"/>
      <c r="TZG12" s="145"/>
      <c r="TZH12" s="145"/>
      <c r="TZI12" s="145"/>
      <c r="TZJ12" s="145"/>
      <c r="TZK12" s="145"/>
      <c r="TZL12" s="145"/>
      <c r="TZM12" s="145"/>
      <c r="TZN12" s="145"/>
      <c r="TZO12" s="145"/>
      <c r="TZP12" s="145"/>
      <c r="TZQ12" s="145"/>
      <c r="TZR12" s="145"/>
      <c r="TZS12" s="145"/>
      <c r="TZT12" s="145"/>
      <c r="TZU12" s="145"/>
      <c r="TZV12" s="145"/>
      <c r="TZW12" s="145"/>
      <c r="TZX12" s="145"/>
      <c r="TZY12" s="145"/>
      <c r="TZZ12" s="145"/>
      <c r="UAA12" s="145"/>
      <c r="UAB12" s="145"/>
      <c r="UAC12" s="145"/>
      <c r="UAD12" s="145"/>
      <c r="UAE12" s="145"/>
      <c r="UAF12" s="145"/>
      <c r="UAG12" s="145"/>
      <c r="UAH12" s="145"/>
      <c r="UAI12" s="145"/>
      <c r="UAJ12" s="145"/>
      <c r="UAK12" s="145"/>
      <c r="UAL12" s="145"/>
      <c r="UAM12" s="145"/>
      <c r="UAN12" s="145"/>
      <c r="UAO12" s="145"/>
      <c r="UAP12" s="145"/>
      <c r="UAQ12" s="145"/>
      <c r="UAR12" s="145"/>
      <c r="UAS12" s="145"/>
      <c r="UAT12" s="145"/>
      <c r="UAU12" s="145"/>
      <c r="UAV12" s="145"/>
      <c r="UAW12" s="145"/>
      <c r="UAX12" s="145"/>
      <c r="UAY12" s="145"/>
      <c r="UAZ12" s="145"/>
      <c r="UBA12" s="145"/>
      <c r="UBB12" s="145"/>
      <c r="UBC12" s="145"/>
      <c r="UBD12" s="145"/>
      <c r="UBE12" s="145"/>
      <c r="UBF12" s="145"/>
      <c r="UBG12" s="145"/>
      <c r="UBH12" s="145"/>
      <c r="UBI12" s="145"/>
      <c r="UBJ12" s="145"/>
      <c r="UBK12" s="145"/>
      <c r="UBL12" s="145"/>
      <c r="UBM12" s="145"/>
      <c r="UBN12" s="145"/>
      <c r="UBO12" s="145"/>
      <c r="UBP12" s="145"/>
      <c r="UBQ12" s="145"/>
      <c r="UBR12" s="145"/>
      <c r="UBS12" s="145"/>
      <c r="UBT12" s="145"/>
      <c r="UBU12" s="145"/>
      <c r="UBV12" s="145"/>
      <c r="UBW12" s="145"/>
      <c r="UBX12" s="145"/>
      <c r="UBY12" s="145"/>
      <c r="UBZ12" s="145"/>
      <c r="UCA12" s="145"/>
      <c r="UCB12" s="145"/>
      <c r="UCC12" s="145"/>
      <c r="UCD12" s="145"/>
      <c r="UCE12" s="145"/>
      <c r="UCF12" s="145"/>
      <c r="UCG12" s="145"/>
      <c r="UCH12" s="145"/>
      <c r="UCI12" s="145"/>
      <c r="UCJ12" s="145"/>
      <c r="UCK12" s="145"/>
      <c r="UCL12" s="145"/>
      <c r="UCM12" s="145"/>
      <c r="UCN12" s="145"/>
      <c r="UCO12" s="145"/>
      <c r="UCP12" s="145"/>
      <c r="UCQ12" s="145"/>
      <c r="UCR12" s="145"/>
      <c r="UCS12" s="145"/>
      <c r="UCT12" s="145"/>
      <c r="UCU12" s="145"/>
      <c r="UCV12" s="145"/>
      <c r="UCW12" s="145"/>
      <c r="UCX12" s="145"/>
      <c r="UCY12" s="145"/>
      <c r="UCZ12" s="145"/>
      <c r="UDA12" s="145"/>
      <c r="UDB12" s="145"/>
      <c r="UDC12" s="145"/>
      <c r="UDD12" s="145"/>
      <c r="UDE12" s="145"/>
      <c r="UDF12" s="145"/>
      <c r="UDG12" s="145"/>
      <c r="UDH12" s="145"/>
      <c r="UDI12" s="145"/>
      <c r="UDJ12" s="145"/>
      <c r="UDK12" s="145"/>
      <c r="UDL12" s="145"/>
      <c r="UDM12" s="145"/>
      <c r="UDN12" s="145"/>
      <c r="UDO12" s="145"/>
      <c r="UDP12" s="145"/>
      <c r="UDQ12" s="145"/>
      <c r="UDR12" s="145"/>
      <c r="UDS12" s="145"/>
      <c r="UDT12" s="145"/>
      <c r="UDU12" s="145"/>
      <c r="UDV12" s="145"/>
      <c r="UDW12" s="145"/>
      <c r="UDX12" s="145"/>
      <c r="UDY12" s="145"/>
      <c r="UDZ12" s="145"/>
      <c r="UEA12" s="145"/>
      <c r="UEB12" s="145"/>
      <c r="UEC12" s="145"/>
      <c r="UED12" s="145"/>
      <c r="UEE12" s="145"/>
      <c r="UEF12" s="145"/>
      <c r="UEG12" s="145"/>
      <c r="UEH12" s="145"/>
      <c r="UEI12" s="145"/>
      <c r="UEJ12" s="145"/>
      <c r="UEK12" s="145"/>
      <c r="UEL12" s="145"/>
      <c r="UEM12" s="145"/>
      <c r="UEN12" s="145"/>
      <c r="UEO12" s="145"/>
      <c r="UEP12" s="145"/>
      <c r="UEQ12" s="145"/>
      <c r="UER12" s="145"/>
      <c r="UES12" s="145"/>
      <c r="UET12" s="145"/>
      <c r="UEU12" s="145"/>
      <c r="UEV12" s="145"/>
      <c r="UEW12" s="145"/>
      <c r="UEX12" s="145"/>
      <c r="UEY12" s="145"/>
      <c r="UEZ12" s="145"/>
      <c r="UFA12" s="145"/>
      <c r="UFB12" s="145"/>
      <c r="UFC12" s="145"/>
      <c r="UFD12" s="145"/>
      <c r="UFE12" s="145"/>
      <c r="UFF12" s="145"/>
      <c r="UFG12" s="145"/>
      <c r="UFH12" s="145"/>
      <c r="UFI12" s="145"/>
      <c r="UFJ12" s="145"/>
      <c r="UFK12" s="145"/>
      <c r="UFL12" s="145"/>
      <c r="UFM12" s="145"/>
      <c r="UFN12" s="145"/>
      <c r="UFO12" s="145"/>
      <c r="UFP12" s="145"/>
      <c r="UFQ12" s="145"/>
      <c r="UFR12" s="145"/>
      <c r="UFS12" s="145"/>
      <c r="UFT12" s="145"/>
      <c r="UFU12" s="145"/>
      <c r="UFV12" s="145"/>
      <c r="UFW12" s="145"/>
      <c r="UFX12" s="145"/>
      <c r="UFY12" s="145"/>
      <c r="UFZ12" s="145"/>
      <c r="UGA12" s="145"/>
      <c r="UGB12" s="145"/>
      <c r="UGC12" s="145"/>
      <c r="UGD12" s="145"/>
      <c r="UGE12" s="145"/>
      <c r="UGF12" s="145"/>
      <c r="UGG12" s="145"/>
      <c r="UGH12" s="145"/>
      <c r="UGI12" s="145"/>
      <c r="UGJ12" s="145"/>
      <c r="UGK12" s="145"/>
      <c r="UGL12" s="145"/>
      <c r="UGM12" s="145"/>
      <c r="UGN12" s="145"/>
      <c r="UGO12" s="145"/>
      <c r="UGP12" s="145"/>
      <c r="UGQ12" s="145"/>
      <c r="UGR12" s="145"/>
      <c r="UGS12" s="145"/>
      <c r="UGT12" s="145"/>
      <c r="UGU12" s="145"/>
      <c r="UGV12" s="145"/>
      <c r="UGW12" s="145"/>
      <c r="UGX12" s="145"/>
      <c r="UGY12" s="145"/>
      <c r="UGZ12" s="145"/>
      <c r="UHA12" s="145"/>
      <c r="UHB12" s="145"/>
      <c r="UHC12" s="145"/>
      <c r="UHD12" s="145"/>
      <c r="UHE12" s="145"/>
      <c r="UHF12" s="145"/>
      <c r="UHG12" s="145"/>
      <c r="UHH12" s="145"/>
      <c r="UHI12" s="145"/>
      <c r="UHJ12" s="145"/>
      <c r="UHK12" s="145"/>
      <c r="UHL12" s="145"/>
      <c r="UHM12" s="145"/>
      <c r="UHN12" s="145"/>
      <c r="UHO12" s="145"/>
      <c r="UHP12" s="145"/>
      <c r="UHQ12" s="145"/>
      <c r="UHR12" s="145"/>
      <c r="UHS12" s="145"/>
      <c r="UHT12" s="145"/>
      <c r="UHU12" s="145"/>
      <c r="UHV12" s="145"/>
      <c r="UHW12" s="145"/>
      <c r="UHX12" s="145"/>
      <c r="UHY12" s="145"/>
      <c r="UHZ12" s="145"/>
      <c r="UIA12" s="145"/>
      <c r="UIB12" s="145"/>
      <c r="UIC12" s="145"/>
      <c r="UID12" s="145"/>
      <c r="UIE12" s="145"/>
      <c r="UIF12" s="145"/>
      <c r="UIG12" s="145"/>
      <c r="UIH12" s="145"/>
      <c r="UII12" s="145"/>
      <c r="UIJ12" s="145"/>
      <c r="UIK12" s="145"/>
      <c r="UIL12" s="145"/>
      <c r="UIM12" s="145"/>
      <c r="UIN12" s="145"/>
      <c r="UIO12" s="145"/>
      <c r="UIP12" s="145"/>
      <c r="UIQ12" s="145"/>
      <c r="UIR12" s="145"/>
      <c r="UIS12" s="145"/>
      <c r="UIT12" s="145"/>
      <c r="UIU12" s="145"/>
      <c r="UIV12" s="145"/>
      <c r="UIW12" s="145"/>
      <c r="UIX12" s="145"/>
      <c r="UIY12" s="145"/>
      <c r="UIZ12" s="145"/>
      <c r="UJA12" s="145"/>
      <c r="UJB12" s="145"/>
      <c r="UJC12" s="145"/>
      <c r="UJD12" s="145"/>
      <c r="UJE12" s="145"/>
      <c r="UJF12" s="145"/>
      <c r="UJG12" s="145"/>
      <c r="UJH12" s="145"/>
      <c r="UJI12" s="145"/>
      <c r="UJJ12" s="145"/>
      <c r="UJK12" s="145"/>
      <c r="UJL12" s="145"/>
      <c r="UJM12" s="145"/>
      <c r="UJN12" s="145"/>
      <c r="UJO12" s="145"/>
      <c r="UJP12" s="145"/>
      <c r="UJQ12" s="145"/>
      <c r="UJR12" s="145"/>
      <c r="UJS12" s="145"/>
      <c r="UJT12" s="145"/>
      <c r="UJU12" s="145"/>
      <c r="UJV12" s="145"/>
      <c r="UJW12" s="145"/>
      <c r="UJX12" s="145"/>
      <c r="UJY12" s="145"/>
      <c r="UJZ12" s="145"/>
      <c r="UKA12" s="145"/>
      <c r="UKB12" s="145"/>
      <c r="UKC12" s="145"/>
      <c r="UKD12" s="145"/>
      <c r="UKE12" s="145"/>
      <c r="UKF12" s="145"/>
      <c r="UKG12" s="145"/>
      <c r="UKH12" s="145"/>
      <c r="UKI12" s="145"/>
      <c r="UKJ12" s="145"/>
      <c r="UKK12" s="145"/>
      <c r="UKL12" s="145"/>
      <c r="UKM12" s="145"/>
      <c r="UKN12" s="145"/>
      <c r="UKO12" s="145"/>
      <c r="UKP12" s="145"/>
      <c r="UKQ12" s="145"/>
      <c r="UKR12" s="145"/>
      <c r="UKS12" s="145"/>
      <c r="UKT12" s="145"/>
      <c r="UKU12" s="145"/>
      <c r="UKV12" s="145"/>
      <c r="UKW12" s="145"/>
      <c r="UKX12" s="145"/>
      <c r="UKY12" s="145"/>
      <c r="UKZ12" s="145"/>
      <c r="ULA12" s="145"/>
      <c r="ULB12" s="145"/>
      <c r="ULC12" s="145"/>
      <c r="ULD12" s="145"/>
      <c r="ULE12" s="145"/>
      <c r="ULF12" s="145"/>
      <c r="ULG12" s="145"/>
      <c r="ULH12" s="145"/>
      <c r="ULI12" s="145"/>
      <c r="ULJ12" s="145"/>
      <c r="ULK12" s="145"/>
      <c r="ULL12" s="145"/>
      <c r="ULM12" s="145"/>
      <c r="ULN12" s="145"/>
      <c r="ULO12" s="145"/>
      <c r="ULP12" s="145"/>
      <c r="ULQ12" s="145"/>
      <c r="ULR12" s="145"/>
      <c r="ULS12" s="145"/>
      <c r="ULT12" s="145"/>
      <c r="ULU12" s="145"/>
      <c r="ULV12" s="145"/>
      <c r="ULW12" s="145"/>
      <c r="ULX12" s="145"/>
      <c r="ULY12" s="145"/>
      <c r="ULZ12" s="145"/>
      <c r="UMA12" s="145"/>
      <c r="UMB12" s="145"/>
      <c r="UMC12" s="145"/>
      <c r="UMD12" s="145"/>
      <c r="UME12" s="145"/>
      <c r="UMF12" s="145"/>
      <c r="UMG12" s="145"/>
      <c r="UMH12" s="145"/>
      <c r="UMI12" s="145"/>
      <c r="UMJ12" s="145"/>
      <c r="UMK12" s="145"/>
      <c r="UML12" s="145"/>
      <c r="UMM12" s="145"/>
      <c r="UMN12" s="145"/>
      <c r="UMO12" s="145"/>
      <c r="UMP12" s="145"/>
      <c r="UMQ12" s="145"/>
      <c r="UMR12" s="145"/>
      <c r="UMS12" s="145"/>
      <c r="UMT12" s="145"/>
      <c r="UMU12" s="145"/>
      <c r="UMV12" s="145"/>
      <c r="UMW12" s="145"/>
      <c r="UMX12" s="145"/>
      <c r="UMY12" s="145"/>
      <c r="UMZ12" s="145"/>
      <c r="UNA12" s="145"/>
      <c r="UNB12" s="145"/>
      <c r="UNC12" s="145"/>
      <c r="UND12" s="145"/>
      <c r="UNE12" s="145"/>
      <c r="UNF12" s="145"/>
      <c r="UNG12" s="145"/>
      <c r="UNH12" s="145"/>
      <c r="UNI12" s="145"/>
      <c r="UNJ12" s="145"/>
      <c r="UNK12" s="145"/>
      <c r="UNL12" s="145"/>
      <c r="UNM12" s="145"/>
      <c r="UNN12" s="145"/>
      <c r="UNO12" s="145"/>
      <c r="UNP12" s="145"/>
      <c r="UNQ12" s="145"/>
      <c r="UNR12" s="145"/>
      <c r="UNS12" s="145"/>
      <c r="UNT12" s="145"/>
      <c r="UNU12" s="145"/>
      <c r="UNV12" s="145"/>
      <c r="UNW12" s="145"/>
      <c r="UNX12" s="145"/>
      <c r="UNY12" s="145"/>
      <c r="UNZ12" s="145"/>
      <c r="UOA12" s="145"/>
      <c r="UOB12" s="145"/>
      <c r="UOC12" s="145"/>
      <c r="UOD12" s="145"/>
      <c r="UOE12" s="145"/>
      <c r="UOF12" s="145"/>
      <c r="UOG12" s="145"/>
      <c r="UOH12" s="145"/>
      <c r="UOI12" s="145"/>
      <c r="UOJ12" s="145"/>
      <c r="UOK12" s="145"/>
      <c r="UOL12" s="145"/>
      <c r="UOM12" s="145"/>
      <c r="UON12" s="145"/>
      <c r="UOO12" s="145"/>
      <c r="UOP12" s="145"/>
      <c r="UOQ12" s="145"/>
      <c r="UOR12" s="145"/>
      <c r="UOS12" s="145"/>
      <c r="UOT12" s="145"/>
      <c r="UOU12" s="145"/>
      <c r="UOV12" s="145"/>
      <c r="UOW12" s="145"/>
      <c r="UOX12" s="145"/>
      <c r="UOY12" s="145"/>
      <c r="UOZ12" s="145"/>
      <c r="UPA12" s="145"/>
      <c r="UPB12" s="145"/>
      <c r="UPC12" s="145"/>
      <c r="UPD12" s="145"/>
      <c r="UPE12" s="145"/>
      <c r="UPF12" s="145"/>
      <c r="UPG12" s="145"/>
      <c r="UPH12" s="145"/>
      <c r="UPI12" s="145"/>
      <c r="UPJ12" s="145"/>
      <c r="UPK12" s="145"/>
      <c r="UPL12" s="145"/>
      <c r="UPM12" s="145"/>
      <c r="UPN12" s="145"/>
      <c r="UPO12" s="145"/>
      <c r="UPP12" s="145"/>
      <c r="UPQ12" s="145"/>
      <c r="UPR12" s="145"/>
      <c r="UPS12" s="145"/>
      <c r="UPT12" s="145"/>
      <c r="UPU12" s="145"/>
      <c r="UPV12" s="145"/>
      <c r="UPW12" s="145"/>
      <c r="UPX12" s="145"/>
      <c r="UPY12" s="145"/>
      <c r="UPZ12" s="145"/>
      <c r="UQA12" s="145"/>
      <c r="UQB12" s="145"/>
      <c r="UQC12" s="145"/>
      <c r="UQD12" s="145"/>
      <c r="UQE12" s="145"/>
      <c r="UQF12" s="145"/>
      <c r="UQG12" s="145"/>
      <c r="UQH12" s="145"/>
      <c r="UQI12" s="145"/>
      <c r="UQJ12" s="145"/>
      <c r="UQK12" s="145"/>
      <c r="UQL12" s="145"/>
      <c r="UQM12" s="145"/>
      <c r="UQN12" s="145"/>
      <c r="UQO12" s="145"/>
      <c r="UQP12" s="145"/>
      <c r="UQQ12" s="145"/>
      <c r="UQR12" s="145"/>
      <c r="UQS12" s="145"/>
      <c r="UQT12" s="145"/>
      <c r="UQU12" s="145"/>
      <c r="UQV12" s="145"/>
      <c r="UQW12" s="145"/>
      <c r="UQX12" s="145"/>
      <c r="UQY12" s="145"/>
      <c r="UQZ12" s="145"/>
      <c r="URA12" s="145"/>
      <c r="URB12" s="145"/>
      <c r="URC12" s="145"/>
      <c r="URD12" s="145"/>
      <c r="URE12" s="145"/>
      <c r="URF12" s="145"/>
      <c r="URG12" s="145"/>
      <c r="URH12" s="145"/>
      <c r="URI12" s="145"/>
      <c r="URJ12" s="145"/>
      <c r="URK12" s="145"/>
      <c r="URL12" s="145"/>
      <c r="URM12" s="145"/>
      <c r="URN12" s="145"/>
      <c r="URO12" s="145"/>
      <c r="URP12" s="145"/>
      <c r="URQ12" s="145"/>
      <c r="URR12" s="145"/>
      <c r="URS12" s="145"/>
      <c r="URT12" s="145"/>
      <c r="URU12" s="145"/>
      <c r="URV12" s="145"/>
      <c r="URW12" s="145"/>
      <c r="URX12" s="145"/>
      <c r="URY12" s="145"/>
      <c r="URZ12" s="145"/>
      <c r="USA12" s="145"/>
      <c r="USB12" s="145"/>
      <c r="USC12" s="145"/>
      <c r="USD12" s="145"/>
      <c r="USE12" s="145"/>
      <c r="USF12" s="145"/>
      <c r="USG12" s="145"/>
      <c r="USH12" s="145"/>
      <c r="USI12" s="145"/>
      <c r="USJ12" s="145"/>
      <c r="USK12" s="145"/>
      <c r="USL12" s="145"/>
      <c r="USM12" s="145"/>
      <c r="USN12" s="145"/>
      <c r="USO12" s="145"/>
      <c r="USP12" s="145"/>
      <c r="USQ12" s="145"/>
      <c r="USR12" s="145"/>
      <c r="USS12" s="145"/>
      <c r="UST12" s="145"/>
      <c r="USU12" s="145"/>
      <c r="USV12" s="145"/>
      <c r="USW12" s="145"/>
      <c r="USX12" s="145"/>
      <c r="USY12" s="145"/>
      <c r="USZ12" s="145"/>
      <c r="UTA12" s="145"/>
      <c r="UTB12" s="145"/>
      <c r="UTC12" s="145"/>
      <c r="UTD12" s="145"/>
      <c r="UTE12" s="145"/>
      <c r="UTF12" s="145"/>
      <c r="UTG12" s="145"/>
      <c r="UTH12" s="145"/>
      <c r="UTI12" s="145"/>
      <c r="UTJ12" s="145"/>
      <c r="UTK12" s="145"/>
      <c r="UTL12" s="145"/>
      <c r="UTM12" s="145"/>
      <c r="UTN12" s="145"/>
      <c r="UTO12" s="145"/>
      <c r="UTP12" s="145"/>
      <c r="UTQ12" s="145"/>
      <c r="UTR12" s="145"/>
      <c r="UTS12" s="145"/>
      <c r="UTT12" s="145"/>
      <c r="UTU12" s="145"/>
      <c r="UTV12" s="145"/>
      <c r="UTW12" s="145"/>
      <c r="UTX12" s="145"/>
      <c r="UTY12" s="145"/>
      <c r="UTZ12" s="145"/>
      <c r="UUA12" s="145"/>
      <c r="UUB12" s="145"/>
      <c r="UUC12" s="145"/>
      <c r="UUD12" s="145"/>
      <c r="UUE12" s="145"/>
      <c r="UUF12" s="145"/>
      <c r="UUG12" s="145"/>
      <c r="UUH12" s="145"/>
      <c r="UUI12" s="145"/>
      <c r="UUJ12" s="145"/>
      <c r="UUK12" s="145"/>
      <c r="UUL12" s="145"/>
      <c r="UUM12" s="145"/>
      <c r="UUN12" s="145"/>
      <c r="UUO12" s="145"/>
      <c r="UUP12" s="145"/>
      <c r="UUQ12" s="145"/>
      <c r="UUR12" s="145"/>
      <c r="UUS12" s="145"/>
      <c r="UUT12" s="145"/>
      <c r="UUU12" s="145"/>
      <c r="UUV12" s="145"/>
      <c r="UUW12" s="145"/>
      <c r="UUX12" s="145"/>
      <c r="UUY12" s="145"/>
      <c r="UUZ12" s="145"/>
      <c r="UVA12" s="145"/>
      <c r="UVB12" s="145"/>
      <c r="UVC12" s="145"/>
      <c r="UVD12" s="145"/>
      <c r="UVE12" s="145"/>
      <c r="UVF12" s="145"/>
      <c r="UVG12" s="145"/>
      <c r="UVH12" s="145"/>
      <c r="UVI12" s="145"/>
      <c r="UVJ12" s="145"/>
      <c r="UVK12" s="145"/>
      <c r="UVL12" s="145"/>
      <c r="UVM12" s="145"/>
      <c r="UVN12" s="145"/>
      <c r="UVO12" s="145"/>
      <c r="UVP12" s="145"/>
      <c r="UVQ12" s="145"/>
      <c r="UVR12" s="145"/>
      <c r="UVS12" s="145"/>
      <c r="UVT12" s="145"/>
      <c r="UVU12" s="145"/>
      <c r="UVV12" s="145"/>
      <c r="UVW12" s="145"/>
      <c r="UVX12" s="145"/>
      <c r="UVY12" s="145"/>
      <c r="UVZ12" s="145"/>
      <c r="UWA12" s="145"/>
      <c r="UWB12" s="145"/>
      <c r="UWC12" s="145"/>
      <c r="UWD12" s="145"/>
      <c r="UWE12" s="145"/>
      <c r="UWF12" s="145"/>
      <c r="UWG12" s="145"/>
      <c r="UWH12" s="145"/>
      <c r="UWI12" s="145"/>
      <c r="UWJ12" s="145"/>
      <c r="UWK12" s="145"/>
      <c r="UWL12" s="145"/>
      <c r="UWM12" s="145"/>
      <c r="UWN12" s="145"/>
      <c r="UWO12" s="145"/>
      <c r="UWP12" s="145"/>
      <c r="UWQ12" s="145"/>
      <c r="UWR12" s="145"/>
      <c r="UWS12" s="145"/>
      <c r="UWT12" s="145"/>
      <c r="UWU12" s="145"/>
      <c r="UWV12" s="145"/>
      <c r="UWW12" s="145"/>
      <c r="UWX12" s="145"/>
      <c r="UWY12" s="145"/>
      <c r="UWZ12" s="145"/>
      <c r="UXA12" s="145"/>
      <c r="UXB12" s="145"/>
      <c r="UXC12" s="145"/>
      <c r="UXD12" s="145"/>
      <c r="UXE12" s="145"/>
      <c r="UXF12" s="145"/>
      <c r="UXG12" s="145"/>
      <c r="UXH12" s="145"/>
      <c r="UXI12" s="145"/>
      <c r="UXJ12" s="145"/>
      <c r="UXK12" s="145"/>
      <c r="UXL12" s="145"/>
      <c r="UXM12" s="145"/>
      <c r="UXN12" s="145"/>
      <c r="UXO12" s="145"/>
      <c r="UXP12" s="145"/>
      <c r="UXQ12" s="145"/>
      <c r="UXR12" s="145"/>
      <c r="UXS12" s="145"/>
      <c r="UXT12" s="145"/>
      <c r="UXU12" s="145"/>
      <c r="UXV12" s="145"/>
      <c r="UXW12" s="145"/>
      <c r="UXX12" s="145"/>
      <c r="UXY12" s="145"/>
      <c r="UXZ12" s="145"/>
      <c r="UYA12" s="145"/>
      <c r="UYB12" s="145"/>
      <c r="UYC12" s="145"/>
      <c r="UYD12" s="145"/>
      <c r="UYE12" s="145"/>
      <c r="UYF12" s="145"/>
      <c r="UYG12" s="145"/>
      <c r="UYH12" s="145"/>
      <c r="UYI12" s="145"/>
      <c r="UYJ12" s="145"/>
      <c r="UYK12" s="145"/>
      <c r="UYL12" s="145"/>
      <c r="UYM12" s="145"/>
      <c r="UYN12" s="145"/>
      <c r="UYO12" s="145"/>
      <c r="UYP12" s="145"/>
      <c r="UYQ12" s="145"/>
      <c r="UYR12" s="145"/>
      <c r="UYS12" s="145"/>
      <c r="UYT12" s="145"/>
      <c r="UYU12" s="145"/>
      <c r="UYV12" s="145"/>
      <c r="UYW12" s="145"/>
      <c r="UYX12" s="145"/>
      <c r="UYY12" s="145"/>
      <c r="UYZ12" s="145"/>
      <c r="UZA12" s="145"/>
      <c r="UZB12" s="145"/>
      <c r="UZC12" s="145"/>
      <c r="UZD12" s="145"/>
      <c r="UZE12" s="145"/>
      <c r="UZF12" s="145"/>
      <c r="UZG12" s="145"/>
      <c r="UZH12" s="145"/>
      <c r="UZI12" s="145"/>
      <c r="UZJ12" s="145"/>
      <c r="UZK12" s="145"/>
      <c r="UZL12" s="145"/>
      <c r="UZM12" s="145"/>
      <c r="UZN12" s="145"/>
      <c r="UZO12" s="145"/>
      <c r="UZP12" s="145"/>
      <c r="UZQ12" s="145"/>
      <c r="UZR12" s="145"/>
      <c r="UZS12" s="145"/>
      <c r="UZT12" s="145"/>
      <c r="UZU12" s="145"/>
      <c r="UZV12" s="145"/>
      <c r="UZW12" s="145"/>
      <c r="UZX12" s="145"/>
      <c r="UZY12" s="145"/>
      <c r="UZZ12" s="145"/>
      <c r="VAA12" s="145"/>
      <c r="VAB12" s="145"/>
      <c r="VAC12" s="145"/>
      <c r="VAD12" s="145"/>
      <c r="VAE12" s="145"/>
      <c r="VAF12" s="145"/>
      <c r="VAG12" s="145"/>
      <c r="VAH12" s="145"/>
      <c r="VAI12" s="145"/>
      <c r="VAJ12" s="145"/>
      <c r="VAK12" s="145"/>
      <c r="VAL12" s="145"/>
      <c r="VAM12" s="145"/>
      <c r="VAN12" s="145"/>
      <c r="VAO12" s="145"/>
      <c r="VAP12" s="145"/>
      <c r="VAQ12" s="145"/>
      <c r="VAR12" s="145"/>
      <c r="VAS12" s="145"/>
      <c r="VAT12" s="145"/>
      <c r="VAU12" s="145"/>
      <c r="VAV12" s="145"/>
      <c r="VAW12" s="145"/>
      <c r="VAX12" s="145"/>
      <c r="VAY12" s="145"/>
      <c r="VAZ12" s="145"/>
      <c r="VBA12" s="145"/>
      <c r="VBB12" s="145"/>
      <c r="VBC12" s="145"/>
      <c r="VBD12" s="145"/>
      <c r="VBE12" s="145"/>
      <c r="VBF12" s="145"/>
      <c r="VBG12" s="145"/>
      <c r="VBH12" s="145"/>
      <c r="VBI12" s="145"/>
      <c r="VBJ12" s="145"/>
      <c r="VBK12" s="145"/>
      <c r="VBL12" s="145"/>
      <c r="VBM12" s="145"/>
      <c r="VBN12" s="145"/>
      <c r="VBO12" s="145"/>
      <c r="VBP12" s="145"/>
      <c r="VBQ12" s="145"/>
      <c r="VBR12" s="145"/>
      <c r="VBS12" s="145"/>
      <c r="VBT12" s="145"/>
      <c r="VBU12" s="145"/>
      <c r="VBV12" s="145"/>
      <c r="VBW12" s="145"/>
      <c r="VBX12" s="145"/>
      <c r="VBY12" s="145"/>
      <c r="VBZ12" s="145"/>
      <c r="VCA12" s="145"/>
      <c r="VCB12" s="145"/>
      <c r="VCC12" s="145"/>
      <c r="VCD12" s="145"/>
      <c r="VCE12" s="145"/>
      <c r="VCF12" s="145"/>
      <c r="VCG12" s="145"/>
      <c r="VCH12" s="145"/>
      <c r="VCI12" s="145"/>
      <c r="VCJ12" s="145"/>
      <c r="VCK12" s="145"/>
      <c r="VCL12" s="145"/>
      <c r="VCM12" s="145"/>
      <c r="VCN12" s="145"/>
      <c r="VCO12" s="145"/>
      <c r="VCP12" s="145"/>
      <c r="VCQ12" s="145"/>
      <c r="VCR12" s="145"/>
      <c r="VCS12" s="145"/>
      <c r="VCT12" s="145"/>
      <c r="VCU12" s="145"/>
      <c r="VCV12" s="145"/>
      <c r="VCW12" s="145"/>
      <c r="VCX12" s="145"/>
      <c r="VCY12" s="145"/>
      <c r="VCZ12" s="145"/>
      <c r="VDA12" s="145"/>
      <c r="VDB12" s="145"/>
      <c r="VDC12" s="145"/>
      <c r="VDD12" s="145"/>
      <c r="VDE12" s="145"/>
      <c r="VDF12" s="145"/>
      <c r="VDG12" s="145"/>
      <c r="VDH12" s="145"/>
      <c r="VDI12" s="145"/>
      <c r="VDJ12" s="145"/>
      <c r="VDK12" s="145"/>
      <c r="VDL12" s="145"/>
      <c r="VDM12" s="145"/>
      <c r="VDN12" s="145"/>
      <c r="VDO12" s="145"/>
      <c r="VDP12" s="145"/>
      <c r="VDQ12" s="145"/>
      <c r="VDR12" s="145"/>
      <c r="VDS12" s="145"/>
      <c r="VDT12" s="145"/>
      <c r="VDU12" s="145"/>
      <c r="VDV12" s="145"/>
      <c r="VDW12" s="145"/>
      <c r="VDX12" s="145"/>
      <c r="VDY12" s="145"/>
      <c r="VDZ12" s="145"/>
      <c r="VEA12" s="145"/>
      <c r="VEB12" s="145"/>
      <c r="VEC12" s="145"/>
      <c r="VED12" s="145"/>
      <c r="VEE12" s="145"/>
      <c r="VEF12" s="145"/>
      <c r="VEG12" s="145"/>
      <c r="VEH12" s="145"/>
      <c r="VEI12" s="145"/>
      <c r="VEJ12" s="145"/>
      <c r="VEK12" s="145"/>
      <c r="VEL12" s="145"/>
      <c r="VEM12" s="145"/>
      <c r="VEN12" s="145"/>
      <c r="VEO12" s="145"/>
      <c r="VEP12" s="145"/>
      <c r="VEQ12" s="145"/>
      <c r="VER12" s="145"/>
      <c r="VES12" s="145"/>
      <c r="VET12" s="145"/>
      <c r="VEU12" s="145"/>
      <c r="VEV12" s="145"/>
      <c r="VEW12" s="145"/>
      <c r="VEX12" s="145"/>
      <c r="VEY12" s="145"/>
      <c r="VEZ12" s="145"/>
      <c r="VFA12" s="145"/>
      <c r="VFB12" s="145"/>
      <c r="VFC12" s="145"/>
      <c r="VFD12" s="145"/>
      <c r="VFE12" s="145"/>
      <c r="VFF12" s="145"/>
      <c r="VFG12" s="145"/>
      <c r="VFH12" s="145"/>
      <c r="VFI12" s="145"/>
      <c r="VFJ12" s="145"/>
      <c r="VFK12" s="145"/>
      <c r="VFL12" s="145"/>
      <c r="VFM12" s="145"/>
      <c r="VFN12" s="145"/>
      <c r="VFO12" s="145"/>
      <c r="VFP12" s="145"/>
      <c r="VFQ12" s="145"/>
      <c r="VFR12" s="145"/>
      <c r="VFS12" s="145"/>
      <c r="VFT12" s="145"/>
      <c r="VFU12" s="145"/>
      <c r="VFV12" s="145"/>
      <c r="VFW12" s="145"/>
      <c r="VFX12" s="145"/>
      <c r="VFY12" s="145"/>
      <c r="VFZ12" s="145"/>
      <c r="VGA12" s="145"/>
      <c r="VGB12" s="145"/>
      <c r="VGC12" s="145"/>
      <c r="VGD12" s="145"/>
      <c r="VGE12" s="145"/>
      <c r="VGF12" s="145"/>
      <c r="VGG12" s="145"/>
      <c r="VGH12" s="145"/>
      <c r="VGI12" s="145"/>
      <c r="VGJ12" s="145"/>
      <c r="VGK12" s="145"/>
      <c r="VGL12" s="145"/>
      <c r="VGM12" s="145"/>
      <c r="VGN12" s="145"/>
      <c r="VGO12" s="145"/>
      <c r="VGP12" s="145"/>
      <c r="VGQ12" s="145"/>
      <c r="VGR12" s="145"/>
      <c r="VGS12" s="145"/>
      <c r="VGT12" s="145"/>
      <c r="VGU12" s="145"/>
      <c r="VGV12" s="145"/>
      <c r="VGW12" s="145"/>
      <c r="VGX12" s="145"/>
      <c r="VGY12" s="145"/>
      <c r="VGZ12" s="145"/>
      <c r="VHA12" s="145"/>
      <c r="VHB12" s="145"/>
      <c r="VHC12" s="145"/>
      <c r="VHD12" s="145"/>
      <c r="VHE12" s="145"/>
      <c r="VHF12" s="145"/>
      <c r="VHG12" s="145"/>
      <c r="VHH12" s="145"/>
      <c r="VHI12" s="145"/>
      <c r="VHJ12" s="145"/>
      <c r="VHK12" s="145"/>
      <c r="VHL12" s="145"/>
      <c r="VHM12" s="145"/>
      <c r="VHN12" s="145"/>
      <c r="VHO12" s="145"/>
      <c r="VHP12" s="145"/>
      <c r="VHQ12" s="145"/>
      <c r="VHR12" s="145"/>
      <c r="VHS12" s="145"/>
      <c r="VHT12" s="145"/>
      <c r="VHU12" s="145"/>
      <c r="VHV12" s="145"/>
      <c r="VHW12" s="145"/>
      <c r="VHX12" s="145"/>
      <c r="VHY12" s="145"/>
      <c r="VHZ12" s="145"/>
      <c r="VIA12" s="145"/>
      <c r="VIB12" s="145"/>
      <c r="VIC12" s="145"/>
      <c r="VID12" s="145"/>
      <c r="VIE12" s="145"/>
      <c r="VIF12" s="145"/>
      <c r="VIG12" s="145"/>
      <c r="VIH12" s="145"/>
      <c r="VII12" s="145"/>
      <c r="VIJ12" s="145"/>
      <c r="VIK12" s="145"/>
      <c r="VIL12" s="145"/>
      <c r="VIM12" s="145"/>
      <c r="VIN12" s="145"/>
      <c r="VIO12" s="145"/>
      <c r="VIP12" s="145"/>
      <c r="VIQ12" s="145"/>
      <c r="VIR12" s="145"/>
      <c r="VIS12" s="145"/>
      <c r="VIT12" s="145"/>
      <c r="VIU12" s="145"/>
      <c r="VIV12" s="145"/>
      <c r="VIW12" s="145"/>
      <c r="VIX12" s="145"/>
      <c r="VIY12" s="145"/>
      <c r="VIZ12" s="145"/>
      <c r="VJA12" s="145"/>
      <c r="VJB12" s="145"/>
      <c r="VJC12" s="145"/>
      <c r="VJD12" s="145"/>
      <c r="VJE12" s="145"/>
      <c r="VJF12" s="145"/>
      <c r="VJG12" s="145"/>
      <c r="VJH12" s="145"/>
      <c r="VJI12" s="145"/>
      <c r="VJJ12" s="145"/>
      <c r="VJK12" s="145"/>
      <c r="VJL12" s="145"/>
      <c r="VJM12" s="145"/>
      <c r="VJN12" s="145"/>
      <c r="VJO12" s="145"/>
      <c r="VJP12" s="145"/>
      <c r="VJQ12" s="145"/>
      <c r="VJR12" s="145"/>
      <c r="VJS12" s="145"/>
      <c r="VJT12" s="145"/>
      <c r="VJU12" s="145"/>
      <c r="VJV12" s="145"/>
      <c r="VJW12" s="145"/>
      <c r="VJX12" s="145"/>
      <c r="VJY12" s="145"/>
      <c r="VJZ12" s="145"/>
      <c r="VKA12" s="145"/>
      <c r="VKB12" s="145"/>
      <c r="VKC12" s="145"/>
      <c r="VKD12" s="145"/>
      <c r="VKE12" s="145"/>
      <c r="VKF12" s="145"/>
      <c r="VKG12" s="145"/>
      <c r="VKH12" s="145"/>
      <c r="VKI12" s="145"/>
      <c r="VKJ12" s="145"/>
      <c r="VKK12" s="145"/>
      <c r="VKL12" s="145"/>
      <c r="VKM12" s="145"/>
      <c r="VKN12" s="145"/>
      <c r="VKO12" s="145"/>
      <c r="VKP12" s="145"/>
      <c r="VKQ12" s="145"/>
      <c r="VKR12" s="145"/>
      <c r="VKS12" s="145"/>
      <c r="VKT12" s="145"/>
      <c r="VKU12" s="145"/>
      <c r="VKV12" s="145"/>
      <c r="VKW12" s="145"/>
      <c r="VKX12" s="145"/>
      <c r="VKY12" s="145"/>
      <c r="VKZ12" s="145"/>
      <c r="VLA12" s="145"/>
      <c r="VLB12" s="145"/>
      <c r="VLC12" s="145"/>
      <c r="VLD12" s="145"/>
      <c r="VLE12" s="145"/>
      <c r="VLF12" s="145"/>
      <c r="VLG12" s="145"/>
      <c r="VLH12" s="145"/>
      <c r="VLI12" s="145"/>
      <c r="VLJ12" s="145"/>
      <c r="VLK12" s="145"/>
      <c r="VLL12" s="145"/>
      <c r="VLM12" s="145"/>
      <c r="VLN12" s="145"/>
      <c r="VLO12" s="145"/>
      <c r="VLP12" s="145"/>
      <c r="VLQ12" s="145"/>
      <c r="VLR12" s="145"/>
      <c r="VLS12" s="145"/>
      <c r="VLT12" s="145"/>
      <c r="VLU12" s="145"/>
      <c r="VLV12" s="145"/>
      <c r="VLW12" s="145"/>
      <c r="VLX12" s="145"/>
      <c r="VLY12" s="145"/>
      <c r="VLZ12" s="145"/>
      <c r="VMA12" s="145"/>
      <c r="VMB12" s="145"/>
      <c r="VMC12" s="145"/>
      <c r="VMD12" s="145"/>
      <c r="VME12" s="145"/>
      <c r="VMF12" s="145"/>
      <c r="VMG12" s="145"/>
      <c r="VMH12" s="145"/>
      <c r="VMI12" s="145"/>
      <c r="VMJ12" s="145"/>
      <c r="VMK12" s="145"/>
      <c r="VML12" s="145"/>
      <c r="VMM12" s="145"/>
      <c r="VMN12" s="145"/>
      <c r="VMO12" s="145"/>
      <c r="VMP12" s="145"/>
      <c r="VMQ12" s="145"/>
      <c r="VMR12" s="145"/>
      <c r="VMS12" s="145"/>
      <c r="VMT12" s="145"/>
      <c r="VMU12" s="145"/>
      <c r="VMV12" s="145"/>
      <c r="VMW12" s="145"/>
      <c r="VMX12" s="145"/>
      <c r="VMY12" s="145"/>
      <c r="VMZ12" s="145"/>
      <c r="VNA12" s="145"/>
      <c r="VNB12" s="145"/>
      <c r="VNC12" s="145"/>
      <c r="VND12" s="145"/>
      <c r="VNE12" s="145"/>
      <c r="VNF12" s="145"/>
      <c r="VNG12" s="145"/>
      <c r="VNH12" s="145"/>
      <c r="VNI12" s="145"/>
      <c r="VNJ12" s="145"/>
      <c r="VNK12" s="145"/>
      <c r="VNL12" s="145"/>
      <c r="VNM12" s="145"/>
      <c r="VNN12" s="145"/>
      <c r="VNO12" s="145"/>
      <c r="VNP12" s="145"/>
      <c r="VNQ12" s="145"/>
      <c r="VNR12" s="145"/>
      <c r="VNS12" s="145"/>
      <c r="VNT12" s="145"/>
      <c r="VNU12" s="145"/>
      <c r="VNV12" s="145"/>
      <c r="VNW12" s="145"/>
      <c r="VNX12" s="145"/>
      <c r="VNY12" s="145"/>
      <c r="VNZ12" s="145"/>
      <c r="VOA12" s="145"/>
      <c r="VOB12" s="145"/>
      <c r="VOC12" s="145"/>
      <c r="VOD12" s="145"/>
      <c r="VOE12" s="145"/>
      <c r="VOF12" s="145"/>
      <c r="VOG12" s="145"/>
      <c r="VOH12" s="145"/>
      <c r="VOI12" s="145"/>
      <c r="VOJ12" s="145"/>
      <c r="VOK12" s="145"/>
      <c r="VOL12" s="145"/>
      <c r="VOM12" s="145"/>
      <c r="VON12" s="145"/>
      <c r="VOO12" s="145"/>
      <c r="VOP12" s="145"/>
      <c r="VOQ12" s="145"/>
      <c r="VOR12" s="145"/>
      <c r="VOS12" s="145"/>
      <c r="VOT12" s="145"/>
      <c r="VOU12" s="145"/>
      <c r="VOV12" s="145"/>
      <c r="VOW12" s="145"/>
      <c r="VOX12" s="145"/>
      <c r="VOY12" s="145"/>
      <c r="VOZ12" s="145"/>
      <c r="VPA12" s="145"/>
      <c r="VPB12" s="145"/>
      <c r="VPC12" s="145"/>
      <c r="VPD12" s="145"/>
      <c r="VPE12" s="145"/>
      <c r="VPF12" s="145"/>
      <c r="VPG12" s="145"/>
      <c r="VPH12" s="145"/>
      <c r="VPI12" s="145"/>
      <c r="VPJ12" s="145"/>
      <c r="VPK12" s="145"/>
      <c r="VPL12" s="145"/>
      <c r="VPM12" s="145"/>
      <c r="VPN12" s="145"/>
      <c r="VPO12" s="145"/>
      <c r="VPP12" s="145"/>
      <c r="VPQ12" s="145"/>
      <c r="VPR12" s="145"/>
      <c r="VPS12" s="145"/>
      <c r="VPT12" s="145"/>
      <c r="VPU12" s="145"/>
      <c r="VPV12" s="145"/>
      <c r="VPW12" s="145"/>
      <c r="VPX12" s="145"/>
      <c r="VPY12" s="145"/>
      <c r="VPZ12" s="145"/>
      <c r="VQA12" s="145"/>
      <c r="VQB12" s="145"/>
      <c r="VQC12" s="145"/>
      <c r="VQD12" s="145"/>
      <c r="VQE12" s="145"/>
      <c r="VQF12" s="145"/>
      <c r="VQG12" s="145"/>
      <c r="VQH12" s="145"/>
      <c r="VQI12" s="145"/>
      <c r="VQJ12" s="145"/>
      <c r="VQK12" s="145"/>
      <c r="VQL12" s="145"/>
      <c r="VQM12" s="145"/>
      <c r="VQN12" s="145"/>
      <c r="VQO12" s="145"/>
      <c r="VQP12" s="145"/>
      <c r="VQQ12" s="145"/>
      <c r="VQR12" s="145"/>
      <c r="VQS12" s="145"/>
      <c r="VQT12" s="145"/>
      <c r="VQU12" s="145"/>
      <c r="VQV12" s="145"/>
      <c r="VQW12" s="145"/>
      <c r="VQX12" s="145"/>
      <c r="VQY12" s="145"/>
      <c r="VQZ12" s="145"/>
      <c r="VRA12" s="145"/>
      <c r="VRB12" s="145"/>
      <c r="VRC12" s="145"/>
      <c r="VRD12" s="145"/>
      <c r="VRE12" s="145"/>
      <c r="VRF12" s="145"/>
      <c r="VRG12" s="145"/>
      <c r="VRH12" s="145"/>
      <c r="VRI12" s="145"/>
      <c r="VRJ12" s="145"/>
      <c r="VRK12" s="145"/>
      <c r="VRL12" s="145"/>
      <c r="VRM12" s="145"/>
      <c r="VRN12" s="145"/>
      <c r="VRO12" s="145"/>
      <c r="VRP12" s="145"/>
      <c r="VRQ12" s="145"/>
      <c r="VRR12" s="145"/>
      <c r="VRS12" s="145"/>
      <c r="VRT12" s="145"/>
      <c r="VRU12" s="145"/>
      <c r="VRV12" s="145"/>
      <c r="VRW12" s="145"/>
      <c r="VRX12" s="145"/>
      <c r="VRY12" s="145"/>
      <c r="VRZ12" s="145"/>
      <c r="VSA12" s="145"/>
      <c r="VSB12" s="145"/>
      <c r="VSC12" s="145"/>
      <c r="VSD12" s="145"/>
      <c r="VSE12" s="145"/>
      <c r="VSF12" s="145"/>
      <c r="VSG12" s="145"/>
      <c r="VSH12" s="145"/>
      <c r="VSI12" s="145"/>
      <c r="VSJ12" s="145"/>
      <c r="VSK12" s="145"/>
      <c r="VSL12" s="145"/>
      <c r="VSM12" s="145"/>
      <c r="VSN12" s="145"/>
      <c r="VSO12" s="145"/>
      <c r="VSP12" s="145"/>
      <c r="VSQ12" s="145"/>
      <c r="VSR12" s="145"/>
      <c r="VSS12" s="145"/>
      <c r="VST12" s="145"/>
      <c r="VSU12" s="145"/>
      <c r="VSV12" s="145"/>
      <c r="VSW12" s="145"/>
      <c r="VSX12" s="145"/>
      <c r="VSY12" s="145"/>
      <c r="VSZ12" s="145"/>
      <c r="VTA12" s="145"/>
      <c r="VTB12" s="145"/>
      <c r="VTC12" s="145"/>
      <c r="VTD12" s="145"/>
      <c r="VTE12" s="145"/>
      <c r="VTF12" s="145"/>
      <c r="VTG12" s="145"/>
      <c r="VTH12" s="145"/>
      <c r="VTI12" s="145"/>
      <c r="VTJ12" s="145"/>
      <c r="VTK12" s="145"/>
      <c r="VTL12" s="145"/>
      <c r="VTM12" s="145"/>
      <c r="VTN12" s="145"/>
      <c r="VTO12" s="145"/>
      <c r="VTP12" s="145"/>
      <c r="VTQ12" s="145"/>
      <c r="VTR12" s="145"/>
      <c r="VTS12" s="145"/>
      <c r="VTT12" s="145"/>
      <c r="VTU12" s="145"/>
      <c r="VTV12" s="145"/>
      <c r="VTW12" s="145"/>
      <c r="VTX12" s="145"/>
      <c r="VTY12" s="145"/>
      <c r="VTZ12" s="145"/>
      <c r="VUA12" s="145"/>
      <c r="VUB12" s="145"/>
      <c r="VUC12" s="145"/>
      <c r="VUD12" s="145"/>
      <c r="VUE12" s="145"/>
      <c r="VUF12" s="145"/>
      <c r="VUG12" s="145"/>
      <c r="VUH12" s="145"/>
      <c r="VUI12" s="145"/>
      <c r="VUJ12" s="145"/>
      <c r="VUK12" s="145"/>
      <c r="VUL12" s="145"/>
      <c r="VUM12" s="145"/>
      <c r="VUN12" s="145"/>
      <c r="VUO12" s="145"/>
      <c r="VUP12" s="145"/>
      <c r="VUQ12" s="145"/>
      <c r="VUR12" s="145"/>
      <c r="VUS12" s="145"/>
      <c r="VUT12" s="145"/>
      <c r="VUU12" s="145"/>
      <c r="VUV12" s="145"/>
      <c r="VUW12" s="145"/>
      <c r="VUX12" s="145"/>
      <c r="VUY12" s="145"/>
      <c r="VUZ12" s="145"/>
      <c r="VVA12" s="145"/>
      <c r="VVB12" s="145"/>
      <c r="VVC12" s="145"/>
      <c r="VVD12" s="145"/>
      <c r="VVE12" s="145"/>
      <c r="VVF12" s="145"/>
      <c r="VVG12" s="145"/>
      <c r="VVH12" s="145"/>
      <c r="VVI12" s="145"/>
      <c r="VVJ12" s="145"/>
      <c r="VVK12" s="145"/>
      <c r="VVL12" s="145"/>
      <c r="VVM12" s="145"/>
      <c r="VVN12" s="145"/>
      <c r="VVO12" s="145"/>
      <c r="VVP12" s="145"/>
      <c r="VVQ12" s="145"/>
      <c r="VVR12" s="145"/>
      <c r="VVS12" s="145"/>
      <c r="VVT12" s="145"/>
      <c r="VVU12" s="145"/>
      <c r="VVV12" s="145"/>
      <c r="VVW12" s="145"/>
      <c r="VVX12" s="145"/>
      <c r="VVY12" s="145"/>
      <c r="VVZ12" s="145"/>
      <c r="VWA12" s="145"/>
      <c r="VWB12" s="145"/>
      <c r="VWC12" s="145"/>
      <c r="VWD12" s="145"/>
      <c r="VWE12" s="145"/>
      <c r="VWF12" s="145"/>
      <c r="VWG12" s="145"/>
      <c r="VWH12" s="145"/>
      <c r="VWI12" s="145"/>
      <c r="VWJ12" s="145"/>
      <c r="VWK12" s="145"/>
      <c r="VWL12" s="145"/>
      <c r="VWM12" s="145"/>
      <c r="VWN12" s="145"/>
      <c r="VWO12" s="145"/>
      <c r="VWP12" s="145"/>
      <c r="VWQ12" s="145"/>
      <c r="VWR12" s="145"/>
      <c r="VWS12" s="145"/>
      <c r="VWT12" s="145"/>
      <c r="VWU12" s="145"/>
      <c r="VWV12" s="145"/>
      <c r="VWW12" s="145"/>
      <c r="VWX12" s="145"/>
      <c r="VWY12" s="145"/>
      <c r="VWZ12" s="145"/>
      <c r="VXA12" s="145"/>
      <c r="VXB12" s="145"/>
      <c r="VXC12" s="145"/>
      <c r="VXD12" s="145"/>
      <c r="VXE12" s="145"/>
      <c r="VXF12" s="145"/>
      <c r="VXG12" s="145"/>
      <c r="VXH12" s="145"/>
      <c r="VXI12" s="145"/>
      <c r="VXJ12" s="145"/>
      <c r="VXK12" s="145"/>
      <c r="VXL12" s="145"/>
      <c r="VXM12" s="145"/>
      <c r="VXN12" s="145"/>
      <c r="VXO12" s="145"/>
      <c r="VXP12" s="145"/>
      <c r="VXQ12" s="145"/>
      <c r="VXR12" s="145"/>
      <c r="VXS12" s="145"/>
      <c r="VXT12" s="145"/>
      <c r="VXU12" s="145"/>
      <c r="VXV12" s="145"/>
      <c r="VXW12" s="145"/>
      <c r="VXX12" s="145"/>
      <c r="VXY12" s="145"/>
      <c r="VXZ12" s="145"/>
      <c r="VYA12" s="145"/>
      <c r="VYB12" s="145"/>
      <c r="VYC12" s="145"/>
      <c r="VYD12" s="145"/>
      <c r="VYE12" s="145"/>
      <c r="VYF12" s="145"/>
      <c r="VYG12" s="145"/>
      <c r="VYH12" s="145"/>
      <c r="VYI12" s="145"/>
      <c r="VYJ12" s="145"/>
      <c r="VYK12" s="145"/>
      <c r="VYL12" s="145"/>
      <c r="VYM12" s="145"/>
      <c r="VYN12" s="145"/>
      <c r="VYO12" s="145"/>
      <c r="VYP12" s="145"/>
      <c r="VYQ12" s="145"/>
      <c r="VYR12" s="145"/>
      <c r="VYS12" s="145"/>
      <c r="VYT12" s="145"/>
      <c r="VYU12" s="145"/>
      <c r="VYV12" s="145"/>
      <c r="VYW12" s="145"/>
      <c r="VYX12" s="145"/>
      <c r="VYY12" s="145"/>
      <c r="VYZ12" s="145"/>
      <c r="VZA12" s="145"/>
      <c r="VZB12" s="145"/>
      <c r="VZC12" s="145"/>
      <c r="VZD12" s="145"/>
      <c r="VZE12" s="145"/>
      <c r="VZF12" s="145"/>
      <c r="VZG12" s="145"/>
      <c r="VZH12" s="145"/>
      <c r="VZI12" s="145"/>
      <c r="VZJ12" s="145"/>
      <c r="VZK12" s="145"/>
      <c r="VZL12" s="145"/>
      <c r="VZM12" s="145"/>
      <c r="VZN12" s="145"/>
      <c r="VZO12" s="145"/>
      <c r="VZP12" s="145"/>
      <c r="VZQ12" s="145"/>
      <c r="VZR12" s="145"/>
      <c r="VZS12" s="145"/>
      <c r="VZT12" s="145"/>
      <c r="VZU12" s="145"/>
      <c r="VZV12" s="145"/>
      <c r="VZW12" s="145"/>
      <c r="VZX12" s="145"/>
      <c r="VZY12" s="145"/>
      <c r="VZZ12" s="145"/>
      <c r="WAA12" s="145"/>
      <c r="WAB12" s="145"/>
      <c r="WAC12" s="145"/>
      <c r="WAD12" s="145"/>
      <c r="WAE12" s="145"/>
      <c r="WAF12" s="145"/>
      <c r="WAG12" s="145"/>
      <c r="WAH12" s="145"/>
      <c r="WAI12" s="145"/>
      <c r="WAJ12" s="145"/>
      <c r="WAK12" s="145"/>
      <c r="WAL12" s="145"/>
      <c r="WAM12" s="145"/>
      <c r="WAN12" s="145"/>
      <c r="WAO12" s="145"/>
      <c r="WAP12" s="145"/>
      <c r="WAQ12" s="145"/>
      <c r="WAR12" s="145"/>
      <c r="WAS12" s="145"/>
      <c r="WAT12" s="145"/>
      <c r="WAU12" s="145"/>
      <c r="WAV12" s="145"/>
      <c r="WAW12" s="145"/>
      <c r="WAX12" s="145"/>
      <c r="WAY12" s="145"/>
      <c r="WAZ12" s="145"/>
      <c r="WBA12" s="145"/>
      <c r="WBB12" s="145"/>
      <c r="WBC12" s="145"/>
      <c r="WBD12" s="145"/>
      <c r="WBE12" s="145"/>
      <c r="WBF12" s="145"/>
      <c r="WBG12" s="145"/>
      <c r="WBH12" s="145"/>
      <c r="WBI12" s="145"/>
      <c r="WBJ12" s="145"/>
      <c r="WBK12" s="145"/>
      <c r="WBL12" s="145"/>
      <c r="WBM12" s="145"/>
      <c r="WBN12" s="145"/>
      <c r="WBO12" s="145"/>
      <c r="WBP12" s="145"/>
      <c r="WBQ12" s="145"/>
      <c r="WBR12" s="145"/>
      <c r="WBS12" s="145"/>
      <c r="WBT12" s="145"/>
      <c r="WBU12" s="145"/>
      <c r="WBV12" s="145"/>
      <c r="WBW12" s="145"/>
      <c r="WBX12" s="145"/>
      <c r="WBY12" s="145"/>
      <c r="WBZ12" s="145"/>
      <c r="WCA12" s="145"/>
      <c r="WCB12" s="145"/>
      <c r="WCC12" s="145"/>
      <c r="WCD12" s="145"/>
      <c r="WCE12" s="145"/>
      <c r="WCF12" s="145"/>
      <c r="WCG12" s="145"/>
      <c r="WCH12" s="145"/>
      <c r="WCI12" s="145"/>
      <c r="WCJ12" s="145"/>
      <c r="WCK12" s="145"/>
      <c r="WCL12" s="145"/>
      <c r="WCM12" s="145"/>
      <c r="WCN12" s="145"/>
      <c r="WCO12" s="145"/>
      <c r="WCP12" s="145"/>
      <c r="WCQ12" s="145"/>
      <c r="WCR12" s="145"/>
      <c r="WCS12" s="145"/>
      <c r="WCT12" s="145"/>
      <c r="WCU12" s="145"/>
      <c r="WCV12" s="145"/>
      <c r="WCW12" s="145"/>
      <c r="WCX12" s="145"/>
      <c r="WCY12" s="145"/>
      <c r="WCZ12" s="145"/>
      <c r="WDA12" s="145"/>
      <c r="WDB12" s="145"/>
      <c r="WDC12" s="145"/>
      <c r="WDD12" s="145"/>
      <c r="WDE12" s="145"/>
      <c r="WDF12" s="145"/>
      <c r="WDG12" s="145"/>
      <c r="WDH12" s="145"/>
      <c r="WDI12" s="145"/>
      <c r="WDJ12" s="145"/>
      <c r="WDK12" s="145"/>
      <c r="WDL12" s="145"/>
      <c r="WDM12" s="145"/>
      <c r="WDN12" s="145"/>
      <c r="WDO12" s="145"/>
      <c r="WDP12" s="145"/>
      <c r="WDQ12" s="145"/>
      <c r="WDR12" s="145"/>
      <c r="WDS12" s="145"/>
      <c r="WDT12" s="145"/>
      <c r="WDU12" s="145"/>
      <c r="WDV12" s="145"/>
      <c r="WDW12" s="145"/>
      <c r="WDX12" s="145"/>
      <c r="WDY12" s="145"/>
      <c r="WDZ12" s="145"/>
      <c r="WEA12" s="145"/>
      <c r="WEB12" s="145"/>
      <c r="WEC12" s="145"/>
      <c r="WED12" s="145"/>
      <c r="WEE12" s="145"/>
      <c r="WEF12" s="145"/>
      <c r="WEG12" s="145"/>
      <c r="WEH12" s="145"/>
      <c r="WEI12" s="145"/>
      <c r="WEJ12" s="145"/>
      <c r="WEK12" s="145"/>
      <c r="WEL12" s="145"/>
      <c r="WEM12" s="145"/>
      <c r="WEN12" s="145"/>
      <c r="WEO12" s="145"/>
      <c r="WEP12" s="145"/>
      <c r="WEQ12" s="145"/>
      <c r="WER12" s="145"/>
      <c r="WES12" s="145"/>
      <c r="WET12" s="145"/>
      <c r="WEU12" s="145"/>
      <c r="WEV12" s="145"/>
      <c r="WEW12" s="145"/>
      <c r="WEX12" s="145"/>
      <c r="WEY12" s="145"/>
      <c r="WEZ12" s="145"/>
      <c r="WFA12" s="145"/>
      <c r="WFB12" s="145"/>
      <c r="WFC12" s="145"/>
      <c r="WFD12" s="145"/>
      <c r="WFE12" s="145"/>
      <c r="WFF12" s="145"/>
      <c r="WFG12" s="145"/>
      <c r="WFH12" s="145"/>
      <c r="WFI12" s="145"/>
      <c r="WFJ12" s="145"/>
      <c r="WFK12" s="145"/>
      <c r="WFL12" s="145"/>
      <c r="WFM12" s="145"/>
      <c r="WFN12" s="145"/>
      <c r="WFO12" s="145"/>
      <c r="WFP12" s="145"/>
      <c r="WFQ12" s="145"/>
      <c r="WFR12" s="145"/>
      <c r="WFS12" s="145"/>
      <c r="WFT12" s="145"/>
      <c r="WFU12" s="145"/>
      <c r="WFV12" s="145"/>
      <c r="WFW12" s="145"/>
      <c r="WFX12" s="145"/>
      <c r="WFY12" s="145"/>
      <c r="WFZ12" s="145"/>
      <c r="WGA12" s="145"/>
      <c r="WGB12" s="145"/>
      <c r="WGC12" s="145"/>
      <c r="WGD12" s="145"/>
      <c r="WGE12" s="145"/>
      <c r="WGF12" s="145"/>
      <c r="WGG12" s="145"/>
      <c r="WGH12" s="145"/>
      <c r="WGI12" s="145"/>
      <c r="WGJ12" s="145"/>
      <c r="WGK12" s="145"/>
      <c r="WGL12" s="145"/>
      <c r="WGM12" s="145"/>
      <c r="WGN12" s="145"/>
      <c r="WGO12" s="145"/>
      <c r="WGP12" s="145"/>
      <c r="WGQ12" s="145"/>
      <c r="WGR12" s="145"/>
      <c r="WGS12" s="145"/>
      <c r="WGT12" s="145"/>
      <c r="WGU12" s="145"/>
      <c r="WGV12" s="145"/>
      <c r="WGW12" s="145"/>
      <c r="WGX12" s="145"/>
      <c r="WGY12" s="145"/>
      <c r="WGZ12" s="145"/>
      <c r="WHA12" s="145"/>
      <c r="WHB12" s="145"/>
      <c r="WHC12" s="145"/>
      <c r="WHD12" s="145"/>
      <c r="WHE12" s="145"/>
      <c r="WHF12" s="145"/>
      <c r="WHG12" s="145"/>
      <c r="WHH12" s="145"/>
      <c r="WHI12" s="145"/>
      <c r="WHJ12" s="145"/>
      <c r="WHK12" s="145"/>
      <c r="WHL12" s="145"/>
      <c r="WHM12" s="145"/>
      <c r="WHN12" s="145"/>
      <c r="WHO12" s="145"/>
      <c r="WHP12" s="145"/>
      <c r="WHQ12" s="145"/>
      <c r="WHR12" s="145"/>
      <c r="WHS12" s="145"/>
      <c r="WHT12" s="145"/>
      <c r="WHU12" s="145"/>
      <c r="WHV12" s="145"/>
      <c r="WHW12" s="145"/>
      <c r="WHX12" s="145"/>
      <c r="WHY12" s="145"/>
      <c r="WHZ12" s="145"/>
      <c r="WIA12" s="145"/>
      <c r="WIB12" s="145"/>
      <c r="WIC12" s="145"/>
      <c r="WID12" s="145"/>
      <c r="WIE12" s="145"/>
      <c r="WIF12" s="145"/>
      <c r="WIG12" s="145"/>
      <c r="WIH12" s="145"/>
      <c r="WII12" s="145"/>
      <c r="WIJ12" s="145"/>
      <c r="WIK12" s="145"/>
      <c r="WIL12" s="145"/>
      <c r="WIM12" s="145"/>
      <c r="WIN12" s="145"/>
      <c r="WIO12" s="145"/>
      <c r="WIP12" s="145"/>
      <c r="WIQ12" s="145"/>
      <c r="WIR12" s="145"/>
      <c r="WIS12" s="145"/>
      <c r="WIT12" s="145"/>
      <c r="WIU12" s="145"/>
      <c r="WIV12" s="145"/>
      <c r="WIW12" s="145"/>
      <c r="WIX12" s="145"/>
      <c r="WIY12" s="145"/>
      <c r="WIZ12" s="145"/>
      <c r="WJA12" s="145"/>
      <c r="WJB12" s="145"/>
      <c r="WJC12" s="145"/>
      <c r="WJD12" s="145"/>
      <c r="WJE12" s="145"/>
      <c r="WJF12" s="145"/>
      <c r="WJG12" s="145"/>
      <c r="WJH12" s="145"/>
      <c r="WJI12" s="145"/>
      <c r="WJJ12" s="145"/>
      <c r="WJK12" s="145"/>
      <c r="WJL12" s="145"/>
      <c r="WJM12" s="145"/>
      <c r="WJN12" s="145"/>
      <c r="WJO12" s="145"/>
      <c r="WJP12" s="145"/>
      <c r="WJQ12" s="145"/>
      <c r="WJR12" s="145"/>
      <c r="WJS12" s="145"/>
      <c r="WJT12" s="145"/>
      <c r="WJU12" s="145"/>
      <c r="WJV12" s="145"/>
      <c r="WJW12" s="145"/>
      <c r="WJX12" s="145"/>
      <c r="WJY12" s="145"/>
      <c r="WJZ12" s="145"/>
      <c r="WKA12" s="145"/>
      <c r="WKB12" s="145"/>
      <c r="WKC12" s="145"/>
      <c r="WKD12" s="145"/>
      <c r="WKE12" s="145"/>
      <c r="WKF12" s="145"/>
      <c r="WKG12" s="145"/>
      <c r="WKH12" s="145"/>
      <c r="WKI12" s="145"/>
      <c r="WKJ12" s="145"/>
      <c r="WKK12" s="145"/>
      <c r="WKL12" s="145"/>
      <c r="WKM12" s="145"/>
      <c r="WKN12" s="145"/>
      <c r="WKO12" s="145"/>
      <c r="WKP12" s="145"/>
      <c r="WKQ12" s="145"/>
      <c r="WKR12" s="145"/>
      <c r="WKS12" s="145"/>
      <c r="WKT12" s="145"/>
      <c r="WKU12" s="145"/>
      <c r="WKV12" s="145"/>
      <c r="WKW12" s="145"/>
      <c r="WKX12" s="145"/>
      <c r="WKY12" s="145"/>
      <c r="WKZ12" s="145"/>
      <c r="WLA12" s="145"/>
      <c r="WLB12" s="145"/>
      <c r="WLC12" s="145"/>
      <c r="WLD12" s="145"/>
      <c r="WLE12" s="145"/>
      <c r="WLF12" s="145"/>
      <c r="WLG12" s="145"/>
      <c r="WLH12" s="145"/>
      <c r="WLI12" s="145"/>
      <c r="WLJ12" s="145"/>
      <c r="WLK12" s="145"/>
      <c r="WLL12" s="145"/>
      <c r="WLM12" s="145"/>
      <c r="WLN12" s="145"/>
      <c r="WLO12" s="145"/>
      <c r="WLP12" s="145"/>
      <c r="WLQ12" s="145"/>
      <c r="WLR12" s="145"/>
      <c r="WLS12" s="145"/>
      <c r="WLT12" s="145"/>
      <c r="WLU12" s="145"/>
      <c r="WLV12" s="145"/>
      <c r="WLW12" s="145"/>
      <c r="WLX12" s="145"/>
      <c r="WLY12" s="145"/>
      <c r="WLZ12" s="145"/>
      <c r="WMA12" s="145"/>
      <c r="WMB12" s="145"/>
      <c r="WMC12" s="145"/>
      <c r="WMD12" s="145"/>
      <c r="WME12" s="145"/>
      <c r="WMF12" s="145"/>
      <c r="WMG12" s="145"/>
      <c r="WMH12" s="145"/>
      <c r="WMI12" s="145"/>
      <c r="WMJ12" s="145"/>
      <c r="WMK12" s="145"/>
      <c r="WML12" s="145"/>
      <c r="WMM12" s="145"/>
      <c r="WMN12" s="145"/>
      <c r="WMO12" s="145"/>
      <c r="WMP12" s="145"/>
      <c r="WMQ12" s="145"/>
      <c r="WMR12" s="145"/>
      <c r="WMS12" s="145"/>
      <c r="WMT12" s="145"/>
      <c r="WMU12" s="145"/>
      <c r="WMV12" s="145"/>
      <c r="WMW12" s="145"/>
      <c r="WMX12" s="145"/>
      <c r="WMY12" s="145"/>
      <c r="WMZ12" s="145"/>
      <c r="WNA12" s="145"/>
      <c r="WNB12" s="145"/>
      <c r="WNC12" s="145"/>
      <c r="WND12" s="145"/>
      <c r="WNE12" s="145"/>
      <c r="WNF12" s="145"/>
      <c r="WNG12" s="145"/>
      <c r="WNH12" s="145"/>
      <c r="WNI12" s="145"/>
      <c r="WNJ12" s="145"/>
      <c r="WNK12" s="145"/>
      <c r="WNL12" s="145"/>
      <c r="WNM12" s="145"/>
      <c r="WNN12" s="145"/>
      <c r="WNO12" s="145"/>
      <c r="WNP12" s="145"/>
      <c r="WNQ12" s="145"/>
      <c r="WNR12" s="145"/>
      <c r="WNS12" s="145"/>
      <c r="WNT12" s="145"/>
      <c r="WNU12" s="145"/>
      <c r="WNV12" s="145"/>
      <c r="WNW12" s="145"/>
      <c r="WNX12" s="145"/>
      <c r="WNY12" s="145"/>
      <c r="WNZ12" s="145"/>
      <c r="WOA12" s="145"/>
      <c r="WOB12" s="145"/>
      <c r="WOC12" s="145"/>
      <c r="WOD12" s="145"/>
      <c r="WOE12" s="145"/>
      <c r="WOF12" s="145"/>
      <c r="WOG12" s="145"/>
      <c r="WOH12" s="145"/>
      <c r="WOI12" s="145"/>
      <c r="WOJ12" s="145"/>
      <c r="WOK12" s="145"/>
      <c r="WOL12" s="145"/>
      <c r="WOM12" s="145"/>
      <c r="WON12" s="145"/>
      <c r="WOO12" s="145"/>
      <c r="WOP12" s="145"/>
      <c r="WOQ12" s="145"/>
      <c r="WOR12" s="145"/>
      <c r="WOS12" s="145"/>
      <c r="WOT12" s="145"/>
      <c r="WOU12" s="145"/>
      <c r="WOV12" s="145"/>
      <c r="WOW12" s="145"/>
      <c r="WOX12" s="145"/>
      <c r="WOY12" s="145"/>
      <c r="WOZ12" s="145"/>
      <c r="WPA12" s="145"/>
      <c r="WPB12" s="145"/>
      <c r="WPC12" s="145"/>
      <c r="WPD12" s="145"/>
      <c r="WPE12" s="145"/>
      <c r="WPF12" s="145"/>
      <c r="WPG12" s="145"/>
      <c r="WPH12" s="145"/>
      <c r="WPI12" s="145"/>
      <c r="WPJ12" s="145"/>
      <c r="WPK12" s="145"/>
      <c r="WPL12" s="145"/>
      <c r="WPM12" s="145"/>
      <c r="WPN12" s="145"/>
      <c r="WPO12" s="145"/>
      <c r="WPP12" s="145"/>
      <c r="WPQ12" s="145"/>
      <c r="WPR12" s="145"/>
      <c r="WPS12" s="145"/>
      <c r="WPT12" s="145"/>
      <c r="WPU12" s="145"/>
      <c r="WPV12" s="145"/>
      <c r="WPW12" s="145"/>
      <c r="WPX12" s="145"/>
      <c r="WPY12" s="145"/>
      <c r="WPZ12" s="145"/>
      <c r="WQA12" s="145"/>
      <c r="WQB12" s="145"/>
      <c r="WQC12" s="145"/>
      <c r="WQD12" s="145"/>
      <c r="WQE12" s="145"/>
      <c r="WQF12" s="145"/>
      <c r="WQG12" s="145"/>
      <c r="WQH12" s="145"/>
      <c r="WQI12" s="145"/>
      <c r="WQJ12" s="145"/>
      <c r="WQK12" s="145"/>
      <c r="WQL12" s="145"/>
      <c r="WQM12" s="145"/>
      <c r="WQN12" s="145"/>
      <c r="WQO12" s="145"/>
      <c r="WQP12" s="145"/>
      <c r="WQQ12" s="145"/>
      <c r="WQR12" s="145"/>
      <c r="WQS12" s="145"/>
      <c r="WQT12" s="145"/>
      <c r="WQU12" s="145"/>
      <c r="WQV12" s="145"/>
      <c r="WQW12" s="145"/>
      <c r="WQX12" s="145"/>
      <c r="WQY12" s="145"/>
      <c r="WQZ12" s="145"/>
      <c r="WRA12" s="145"/>
      <c r="WRB12" s="145"/>
      <c r="WRC12" s="145"/>
      <c r="WRD12" s="145"/>
      <c r="WRE12" s="145"/>
      <c r="WRF12" s="145"/>
      <c r="WRG12" s="145"/>
      <c r="WRH12" s="145"/>
      <c r="WRI12" s="145"/>
      <c r="WRJ12" s="145"/>
      <c r="WRK12" s="145"/>
      <c r="WRL12" s="145"/>
      <c r="WRM12" s="145"/>
      <c r="WRN12" s="145"/>
      <c r="WRO12" s="145"/>
      <c r="WRP12" s="145"/>
      <c r="WRQ12" s="145"/>
      <c r="WRR12" s="145"/>
      <c r="WRS12" s="145"/>
      <c r="WRT12" s="145"/>
      <c r="WRU12" s="145"/>
      <c r="WRV12" s="145"/>
      <c r="WRW12" s="145"/>
      <c r="WRX12" s="145"/>
      <c r="WRY12" s="145"/>
      <c r="WRZ12" s="145"/>
      <c r="WSA12" s="145"/>
      <c r="WSB12" s="145"/>
      <c r="WSC12" s="145"/>
      <c r="WSD12" s="145"/>
      <c r="WSE12" s="145"/>
      <c r="WSF12" s="145"/>
      <c r="WSG12" s="145"/>
      <c r="WSH12" s="145"/>
      <c r="WSI12" s="145"/>
      <c r="WSJ12" s="145"/>
      <c r="WSK12" s="145"/>
      <c r="WSL12" s="145"/>
      <c r="WSM12" s="145"/>
      <c r="WSN12" s="145"/>
      <c r="WSO12" s="145"/>
      <c r="WSP12" s="145"/>
      <c r="WSQ12" s="145"/>
      <c r="WSR12" s="145"/>
      <c r="WSS12" s="145"/>
      <c r="WST12" s="145"/>
      <c r="WSU12" s="145"/>
      <c r="WSV12" s="145"/>
      <c r="WSW12" s="145"/>
      <c r="WSX12" s="145"/>
      <c r="WSY12" s="145"/>
      <c r="WSZ12" s="145"/>
      <c r="WTA12" s="145"/>
      <c r="WTB12" s="145"/>
      <c r="WTC12" s="145"/>
      <c r="WTD12" s="145"/>
      <c r="WTE12" s="145"/>
      <c r="WTF12" s="145"/>
      <c r="WTG12" s="145"/>
      <c r="WTH12" s="145"/>
      <c r="WTI12" s="145"/>
      <c r="WTJ12" s="145"/>
      <c r="WTK12" s="145"/>
      <c r="WTL12" s="145"/>
      <c r="WTM12" s="145"/>
      <c r="WTN12" s="145"/>
      <c r="WTO12" s="145"/>
      <c r="WTP12" s="145"/>
      <c r="WTQ12" s="145"/>
      <c r="WTR12" s="145"/>
      <c r="WTS12" s="145"/>
      <c r="WTT12" s="145"/>
      <c r="WTU12" s="145"/>
      <c r="WTV12" s="145"/>
      <c r="WTW12" s="145"/>
      <c r="WTX12" s="145"/>
      <c r="WTY12" s="145"/>
      <c r="WTZ12" s="145"/>
      <c r="WUA12" s="145"/>
      <c r="WUB12" s="145"/>
      <c r="WUC12" s="145"/>
      <c r="WUD12" s="145"/>
      <c r="WUE12" s="145"/>
      <c r="WUF12" s="145"/>
      <c r="WUG12" s="145"/>
      <c r="WUH12" s="145"/>
      <c r="WUI12" s="145"/>
      <c r="WUJ12" s="145"/>
      <c r="WUK12" s="145"/>
      <c r="WUL12" s="145"/>
      <c r="WUM12" s="145"/>
      <c r="WUN12" s="145"/>
      <c r="WUO12" s="145"/>
      <c r="WUP12" s="145"/>
      <c r="WUQ12" s="145"/>
      <c r="WUR12" s="145"/>
      <c r="WUS12" s="145"/>
      <c r="WUT12" s="145"/>
      <c r="WUU12" s="145"/>
      <c r="WUV12" s="145"/>
      <c r="WUW12" s="145"/>
      <c r="WUX12" s="145"/>
      <c r="WUY12" s="145"/>
      <c r="WUZ12" s="145"/>
      <c r="WVA12" s="145"/>
      <c r="WVB12" s="145"/>
      <c r="WVC12" s="145"/>
      <c r="WVD12" s="145"/>
      <c r="WVE12" s="145"/>
      <c r="WVF12" s="145"/>
      <c r="WVG12" s="145"/>
      <c r="WVH12" s="145"/>
      <c r="WVI12" s="145"/>
      <c r="WVJ12" s="145"/>
      <c r="WVK12" s="145"/>
      <c r="WVL12" s="145"/>
      <c r="WVM12" s="145"/>
      <c r="WVN12" s="145"/>
      <c r="WVO12" s="145"/>
      <c r="WVP12" s="145"/>
      <c r="WVQ12" s="145"/>
      <c r="WVR12" s="145"/>
      <c r="WVS12" s="145"/>
      <c r="WVT12" s="145"/>
      <c r="WVU12" s="145"/>
      <c r="WVV12" s="145"/>
      <c r="WVW12" s="145"/>
      <c r="WVX12" s="145"/>
      <c r="WVY12" s="145"/>
      <c r="WVZ12" s="145"/>
      <c r="WWA12" s="145"/>
      <c r="WWB12" s="145"/>
      <c r="WWC12" s="145"/>
      <c r="WWD12" s="145"/>
      <c r="WWE12" s="145"/>
      <c r="WWF12" s="145"/>
      <c r="WWG12" s="145"/>
      <c r="WWH12" s="145"/>
      <c r="WWI12" s="145"/>
      <c r="WWJ12" s="145"/>
      <c r="WWK12" s="145"/>
      <c r="WWL12" s="145"/>
      <c r="WWM12" s="145"/>
      <c r="WWN12" s="145"/>
      <c r="WWO12" s="145"/>
    </row>
    <row r="13" spans="1:16161" s="171" customFormat="1" ht="45.75" customHeight="1">
      <c r="A13" s="165">
        <v>7</v>
      </c>
      <c r="B13" s="545" t="s">
        <v>198</v>
      </c>
      <c r="C13" s="546" t="s">
        <v>403</v>
      </c>
      <c r="D13" s="547">
        <v>68</v>
      </c>
      <c r="E13" s="547"/>
      <c r="F13" s="548" t="s">
        <v>221</v>
      </c>
      <c r="G13" s="547" t="s">
        <v>161</v>
      </c>
      <c r="H13" s="558">
        <v>1947100</v>
      </c>
      <c r="I13" s="539" t="s">
        <v>203</v>
      </c>
      <c r="J13" s="166">
        <f t="shared" si="0"/>
        <v>141164.75</v>
      </c>
      <c r="K13" s="323" t="s">
        <v>210</v>
      </c>
      <c r="L13" s="166">
        <f t="shared" si="1"/>
        <v>58413</v>
      </c>
      <c r="M13" s="323" t="s">
        <v>216</v>
      </c>
      <c r="N13" s="166">
        <f t="shared" si="2"/>
        <v>38942</v>
      </c>
      <c r="O13" s="323" t="s">
        <v>214</v>
      </c>
      <c r="P13" s="166">
        <f t="shared" si="3"/>
        <v>19471</v>
      </c>
      <c r="Q13" s="167">
        <f t="shared" si="4"/>
        <v>9735.5</v>
      </c>
      <c r="R13" s="167">
        <f t="shared" si="5"/>
        <v>267726.25</v>
      </c>
      <c r="S13" s="172"/>
      <c r="T13" s="172"/>
      <c r="U13" s="172"/>
      <c r="V13" s="172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45"/>
      <c r="DM13" s="145"/>
      <c r="DN13" s="145"/>
      <c r="DO13" s="145"/>
      <c r="DP13" s="145"/>
      <c r="DQ13" s="145"/>
      <c r="DR13" s="145"/>
      <c r="DS13" s="145"/>
      <c r="DT13" s="145"/>
      <c r="DU13" s="145"/>
      <c r="DV13" s="145"/>
      <c r="DW13" s="145"/>
      <c r="DX13" s="145"/>
      <c r="DY13" s="145"/>
      <c r="DZ13" s="145"/>
      <c r="EA13" s="145"/>
      <c r="EB13" s="145"/>
      <c r="EC13" s="145"/>
      <c r="ED13" s="145"/>
      <c r="EE13" s="145"/>
      <c r="EF13" s="145"/>
      <c r="EG13" s="145"/>
      <c r="EH13" s="145"/>
      <c r="EI13" s="145"/>
      <c r="EJ13" s="145"/>
      <c r="EK13" s="145"/>
      <c r="EL13" s="145"/>
      <c r="EM13" s="145"/>
      <c r="EN13" s="145"/>
      <c r="EO13" s="145"/>
      <c r="EP13" s="145"/>
      <c r="EQ13" s="145"/>
      <c r="ER13" s="145"/>
      <c r="ES13" s="145"/>
      <c r="ET13" s="145"/>
      <c r="EU13" s="145"/>
      <c r="EV13" s="145"/>
      <c r="EW13" s="145"/>
      <c r="EX13" s="145"/>
      <c r="EY13" s="145"/>
      <c r="EZ13" s="145"/>
      <c r="FA13" s="145"/>
      <c r="FB13" s="145"/>
      <c r="FC13" s="145"/>
      <c r="FD13" s="145"/>
      <c r="FE13" s="145"/>
      <c r="FF13" s="145"/>
      <c r="FG13" s="145"/>
      <c r="FH13" s="145"/>
      <c r="FI13" s="145"/>
      <c r="FJ13" s="145"/>
      <c r="FK13" s="145"/>
      <c r="FL13" s="145"/>
      <c r="FM13" s="145"/>
      <c r="FN13" s="145"/>
      <c r="FO13" s="145"/>
      <c r="FP13" s="145"/>
      <c r="FQ13" s="145"/>
      <c r="FR13" s="145"/>
      <c r="FS13" s="145"/>
      <c r="FT13" s="145"/>
      <c r="FU13" s="145"/>
      <c r="FV13" s="145"/>
      <c r="FW13" s="145"/>
      <c r="FX13" s="145"/>
      <c r="FY13" s="145"/>
      <c r="FZ13" s="145"/>
      <c r="GA13" s="145"/>
      <c r="GB13" s="145"/>
      <c r="GC13" s="145"/>
      <c r="GD13" s="145"/>
      <c r="GE13" s="145"/>
      <c r="GF13" s="145"/>
      <c r="GG13" s="145"/>
      <c r="GH13" s="145"/>
      <c r="GI13" s="145"/>
      <c r="GJ13" s="145"/>
      <c r="GK13" s="145"/>
      <c r="GL13" s="145"/>
      <c r="GM13" s="145"/>
      <c r="GN13" s="145"/>
      <c r="GO13" s="145"/>
      <c r="GP13" s="145"/>
      <c r="GQ13" s="145"/>
      <c r="GR13" s="145"/>
      <c r="GS13" s="145"/>
      <c r="GT13" s="145"/>
      <c r="GU13" s="145"/>
      <c r="GV13" s="145"/>
      <c r="GW13" s="145"/>
      <c r="GX13" s="145"/>
      <c r="GY13" s="145"/>
      <c r="GZ13" s="145"/>
      <c r="HA13" s="145"/>
      <c r="HB13" s="145"/>
      <c r="HC13" s="145"/>
      <c r="HD13" s="145"/>
      <c r="HE13" s="145"/>
      <c r="HF13" s="145"/>
      <c r="HG13" s="145"/>
      <c r="HH13" s="145"/>
      <c r="HI13" s="145"/>
      <c r="HJ13" s="145"/>
      <c r="HK13" s="145"/>
      <c r="HL13" s="145"/>
      <c r="HM13" s="145"/>
      <c r="HN13" s="145"/>
      <c r="HO13" s="145"/>
      <c r="HP13" s="145"/>
      <c r="HQ13" s="145"/>
      <c r="HR13" s="145"/>
      <c r="HS13" s="145"/>
      <c r="HT13" s="145"/>
      <c r="HU13" s="145"/>
      <c r="HV13" s="145"/>
      <c r="HW13" s="145"/>
      <c r="HX13" s="145"/>
      <c r="HY13" s="145"/>
      <c r="HZ13" s="145"/>
      <c r="IA13" s="145"/>
      <c r="IB13" s="145"/>
      <c r="IC13" s="145"/>
      <c r="ID13" s="145"/>
      <c r="IE13" s="145"/>
      <c r="IF13" s="145"/>
      <c r="IG13" s="145"/>
      <c r="IH13" s="145"/>
      <c r="II13" s="145"/>
      <c r="IJ13" s="145"/>
      <c r="IK13" s="145"/>
      <c r="IL13" s="145"/>
      <c r="IM13" s="145"/>
      <c r="IN13" s="145"/>
      <c r="IO13" s="145"/>
      <c r="IP13" s="145"/>
      <c r="IQ13" s="145"/>
      <c r="IR13" s="145"/>
      <c r="IS13" s="145"/>
      <c r="IT13" s="145"/>
      <c r="IU13" s="145"/>
      <c r="IV13" s="145"/>
      <c r="IW13" s="145"/>
      <c r="IX13" s="145"/>
      <c r="IY13" s="145"/>
      <c r="IZ13" s="145"/>
      <c r="JA13" s="145"/>
      <c r="JB13" s="145"/>
      <c r="JC13" s="145"/>
      <c r="JD13" s="145"/>
      <c r="JE13" s="145"/>
      <c r="JF13" s="145"/>
      <c r="JG13" s="145"/>
      <c r="JH13" s="145"/>
      <c r="JI13" s="145"/>
      <c r="JJ13" s="145"/>
      <c r="JK13" s="145"/>
      <c r="JL13" s="145"/>
      <c r="JM13" s="145"/>
      <c r="JN13" s="145"/>
      <c r="JO13" s="145"/>
      <c r="JP13" s="145"/>
      <c r="JQ13" s="145"/>
      <c r="JR13" s="145"/>
      <c r="JS13" s="145"/>
      <c r="JT13" s="145"/>
      <c r="JU13" s="145"/>
      <c r="JV13" s="145"/>
      <c r="JW13" s="145"/>
      <c r="JX13" s="145"/>
      <c r="JY13" s="145"/>
      <c r="JZ13" s="145"/>
      <c r="KA13" s="145"/>
      <c r="KB13" s="145"/>
      <c r="KC13" s="145"/>
      <c r="KD13" s="145"/>
      <c r="KE13" s="145"/>
      <c r="KF13" s="145"/>
      <c r="KG13" s="145"/>
      <c r="KH13" s="145"/>
      <c r="KI13" s="145"/>
      <c r="KJ13" s="145"/>
      <c r="KK13" s="145"/>
      <c r="KL13" s="145"/>
      <c r="KM13" s="145"/>
      <c r="KN13" s="145"/>
      <c r="KO13" s="145"/>
      <c r="KP13" s="145"/>
      <c r="KQ13" s="145"/>
      <c r="KR13" s="145"/>
      <c r="KS13" s="145"/>
      <c r="KT13" s="145"/>
      <c r="KU13" s="145"/>
      <c r="KV13" s="145"/>
      <c r="KW13" s="145"/>
      <c r="KX13" s="145"/>
      <c r="KY13" s="145"/>
      <c r="KZ13" s="145"/>
      <c r="LA13" s="145"/>
      <c r="LB13" s="145"/>
      <c r="LC13" s="145"/>
      <c r="LD13" s="145"/>
      <c r="LE13" s="145"/>
      <c r="LF13" s="145"/>
      <c r="LG13" s="145"/>
      <c r="LH13" s="145"/>
      <c r="LI13" s="145"/>
      <c r="LJ13" s="145"/>
      <c r="LK13" s="145"/>
      <c r="LL13" s="145"/>
      <c r="LM13" s="145"/>
      <c r="LN13" s="145"/>
      <c r="LO13" s="145"/>
      <c r="LP13" s="145"/>
      <c r="LQ13" s="145"/>
      <c r="LR13" s="145"/>
      <c r="LS13" s="145"/>
      <c r="LT13" s="145"/>
      <c r="LU13" s="145"/>
      <c r="LV13" s="145"/>
      <c r="LW13" s="145"/>
      <c r="LX13" s="145"/>
      <c r="LY13" s="145"/>
      <c r="LZ13" s="145"/>
      <c r="MA13" s="145"/>
      <c r="MB13" s="145"/>
      <c r="MC13" s="145"/>
      <c r="MD13" s="145"/>
      <c r="ME13" s="145"/>
      <c r="MF13" s="145"/>
      <c r="MG13" s="145"/>
      <c r="MH13" s="145"/>
      <c r="MI13" s="145"/>
      <c r="MJ13" s="145"/>
      <c r="MK13" s="145"/>
      <c r="ML13" s="145"/>
      <c r="MM13" s="145"/>
      <c r="MN13" s="145"/>
      <c r="MO13" s="145"/>
      <c r="MP13" s="145"/>
      <c r="MQ13" s="145"/>
      <c r="MR13" s="145"/>
      <c r="MS13" s="145"/>
      <c r="MT13" s="145"/>
      <c r="MU13" s="145"/>
      <c r="MV13" s="145"/>
      <c r="MW13" s="145"/>
      <c r="MX13" s="145"/>
      <c r="MY13" s="145"/>
      <c r="MZ13" s="145"/>
      <c r="NA13" s="145"/>
      <c r="NB13" s="145"/>
      <c r="NC13" s="145"/>
      <c r="ND13" s="145"/>
      <c r="NE13" s="145"/>
      <c r="NF13" s="145"/>
      <c r="NG13" s="145"/>
      <c r="NH13" s="145"/>
      <c r="NI13" s="145"/>
      <c r="NJ13" s="145"/>
      <c r="NK13" s="145"/>
      <c r="NL13" s="145"/>
      <c r="NM13" s="145"/>
      <c r="NN13" s="145"/>
      <c r="NO13" s="145"/>
      <c r="NP13" s="145"/>
      <c r="NQ13" s="145"/>
      <c r="NR13" s="145"/>
      <c r="NS13" s="145"/>
      <c r="NT13" s="145"/>
      <c r="NU13" s="145"/>
      <c r="NV13" s="145"/>
      <c r="NW13" s="145"/>
      <c r="NX13" s="145"/>
      <c r="NY13" s="145"/>
      <c r="NZ13" s="145"/>
      <c r="OA13" s="145"/>
      <c r="OB13" s="145"/>
      <c r="OC13" s="145"/>
      <c r="OD13" s="145"/>
      <c r="OE13" s="145"/>
      <c r="OF13" s="145"/>
      <c r="OG13" s="145"/>
      <c r="OH13" s="145"/>
      <c r="OI13" s="145"/>
      <c r="OJ13" s="145"/>
      <c r="OK13" s="145"/>
      <c r="OL13" s="145"/>
      <c r="OM13" s="145"/>
      <c r="ON13" s="145"/>
      <c r="OO13" s="145"/>
      <c r="OP13" s="145"/>
      <c r="OQ13" s="145"/>
      <c r="OR13" s="145"/>
      <c r="OS13" s="145"/>
      <c r="OT13" s="145"/>
      <c r="OU13" s="145"/>
      <c r="OV13" s="145"/>
      <c r="OW13" s="145"/>
      <c r="OX13" s="145"/>
      <c r="OY13" s="145"/>
      <c r="OZ13" s="145"/>
      <c r="PA13" s="145"/>
      <c r="PB13" s="145"/>
      <c r="PC13" s="145"/>
      <c r="PD13" s="145"/>
      <c r="PE13" s="145"/>
      <c r="PF13" s="145"/>
      <c r="PG13" s="145"/>
      <c r="PH13" s="145"/>
      <c r="PI13" s="145"/>
      <c r="PJ13" s="145"/>
      <c r="PK13" s="145"/>
      <c r="PL13" s="145"/>
      <c r="PM13" s="145"/>
      <c r="PN13" s="145"/>
      <c r="PO13" s="145"/>
      <c r="PP13" s="145"/>
      <c r="PQ13" s="145"/>
      <c r="PR13" s="145"/>
      <c r="PS13" s="145"/>
      <c r="PT13" s="145"/>
      <c r="PU13" s="145"/>
      <c r="PV13" s="145"/>
      <c r="PW13" s="145"/>
      <c r="PX13" s="145"/>
      <c r="PY13" s="145"/>
      <c r="PZ13" s="145"/>
      <c r="QA13" s="145"/>
      <c r="QB13" s="145"/>
      <c r="QC13" s="145"/>
      <c r="QD13" s="145"/>
      <c r="QE13" s="145"/>
      <c r="QF13" s="145"/>
      <c r="QG13" s="145"/>
      <c r="QH13" s="145"/>
      <c r="QI13" s="145"/>
      <c r="QJ13" s="145"/>
      <c r="QK13" s="145"/>
      <c r="QL13" s="145"/>
      <c r="QM13" s="145"/>
      <c r="QN13" s="145"/>
      <c r="QO13" s="145"/>
      <c r="QP13" s="145"/>
      <c r="QQ13" s="145"/>
      <c r="QR13" s="145"/>
      <c r="QS13" s="145"/>
      <c r="QT13" s="145"/>
      <c r="QU13" s="145"/>
      <c r="QV13" s="145"/>
      <c r="QW13" s="145"/>
      <c r="QX13" s="145"/>
      <c r="QY13" s="145"/>
      <c r="QZ13" s="145"/>
      <c r="RA13" s="145"/>
      <c r="RB13" s="145"/>
      <c r="RC13" s="145"/>
      <c r="RD13" s="145"/>
      <c r="RE13" s="145"/>
      <c r="RF13" s="145"/>
      <c r="RG13" s="145"/>
      <c r="RH13" s="145"/>
      <c r="RI13" s="145"/>
      <c r="RJ13" s="145"/>
      <c r="RK13" s="145"/>
      <c r="RL13" s="145"/>
      <c r="RM13" s="145"/>
      <c r="RN13" s="145"/>
      <c r="RO13" s="145"/>
      <c r="RP13" s="145"/>
      <c r="RQ13" s="145"/>
      <c r="RR13" s="145"/>
      <c r="RS13" s="145"/>
      <c r="RT13" s="145"/>
      <c r="RU13" s="145"/>
      <c r="RV13" s="145"/>
      <c r="RW13" s="145"/>
      <c r="RX13" s="145"/>
      <c r="RY13" s="145"/>
      <c r="RZ13" s="145"/>
      <c r="SA13" s="145"/>
      <c r="SB13" s="145"/>
      <c r="SC13" s="145"/>
      <c r="SD13" s="145"/>
      <c r="SE13" s="145"/>
      <c r="SF13" s="145"/>
      <c r="SG13" s="145"/>
      <c r="SH13" s="145"/>
      <c r="SI13" s="145"/>
      <c r="SJ13" s="145"/>
      <c r="SK13" s="145"/>
      <c r="SL13" s="145"/>
      <c r="SM13" s="145"/>
      <c r="SN13" s="145"/>
      <c r="SO13" s="145"/>
      <c r="SP13" s="145"/>
      <c r="SQ13" s="145"/>
      <c r="SR13" s="145"/>
      <c r="SS13" s="145"/>
      <c r="ST13" s="145"/>
      <c r="SU13" s="145"/>
      <c r="SV13" s="145"/>
      <c r="SW13" s="145"/>
      <c r="SX13" s="145"/>
      <c r="SY13" s="145"/>
      <c r="SZ13" s="145"/>
      <c r="TA13" s="145"/>
      <c r="TB13" s="145"/>
      <c r="TC13" s="145"/>
      <c r="TD13" s="145"/>
      <c r="TE13" s="145"/>
      <c r="TF13" s="145"/>
      <c r="TG13" s="145"/>
      <c r="TH13" s="145"/>
      <c r="TI13" s="145"/>
      <c r="TJ13" s="145"/>
      <c r="TK13" s="145"/>
      <c r="TL13" s="145"/>
      <c r="TM13" s="145"/>
      <c r="TN13" s="145"/>
      <c r="TO13" s="145"/>
      <c r="TP13" s="145"/>
      <c r="TQ13" s="145"/>
      <c r="TR13" s="145"/>
      <c r="TS13" s="145"/>
      <c r="TT13" s="145"/>
      <c r="TU13" s="145"/>
      <c r="TV13" s="145"/>
      <c r="TW13" s="145"/>
      <c r="TX13" s="145"/>
      <c r="TY13" s="145"/>
      <c r="TZ13" s="145"/>
      <c r="UA13" s="145"/>
      <c r="UB13" s="145"/>
      <c r="UC13" s="145"/>
      <c r="UD13" s="145"/>
      <c r="UE13" s="145"/>
      <c r="UF13" s="145"/>
      <c r="UG13" s="145"/>
      <c r="UH13" s="145"/>
      <c r="UI13" s="145"/>
      <c r="UJ13" s="145"/>
      <c r="UK13" s="145"/>
      <c r="UL13" s="145"/>
      <c r="UM13" s="145"/>
      <c r="UN13" s="145"/>
      <c r="UO13" s="145"/>
      <c r="UP13" s="145"/>
      <c r="UQ13" s="145"/>
      <c r="UR13" s="145"/>
      <c r="US13" s="145"/>
      <c r="UT13" s="145"/>
      <c r="UU13" s="145"/>
      <c r="UV13" s="145"/>
      <c r="UW13" s="145"/>
      <c r="UX13" s="145"/>
      <c r="UY13" s="145"/>
      <c r="UZ13" s="145"/>
      <c r="VA13" s="145"/>
      <c r="VB13" s="145"/>
      <c r="VC13" s="145"/>
      <c r="VD13" s="145"/>
      <c r="VE13" s="145"/>
      <c r="VF13" s="145"/>
      <c r="VG13" s="145"/>
      <c r="VH13" s="145"/>
      <c r="VI13" s="145"/>
      <c r="VJ13" s="145"/>
      <c r="VK13" s="145"/>
      <c r="VL13" s="145"/>
      <c r="VM13" s="145"/>
      <c r="VN13" s="145"/>
      <c r="VO13" s="145"/>
      <c r="VP13" s="145"/>
      <c r="VQ13" s="145"/>
      <c r="VR13" s="145"/>
      <c r="VS13" s="145"/>
      <c r="VT13" s="145"/>
      <c r="VU13" s="145"/>
      <c r="VV13" s="145"/>
      <c r="VW13" s="145"/>
      <c r="VX13" s="145"/>
      <c r="VY13" s="145"/>
      <c r="VZ13" s="145"/>
      <c r="WA13" s="145"/>
      <c r="WB13" s="145"/>
      <c r="WC13" s="145"/>
      <c r="WD13" s="145"/>
      <c r="WE13" s="145"/>
      <c r="WF13" s="145"/>
      <c r="WG13" s="145"/>
      <c r="WH13" s="145"/>
      <c r="WI13" s="145"/>
      <c r="WJ13" s="145"/>
      <c r="WK13" s="145"/>
      <c r="WL13" s="145"/>
      <c r="WM13" s="145"/>
      <c r="WN13" s="145"/>
      <c r="WO13" s="145"/>
      <c r="WP13" s="145"/>
      <c r="WQ13" s="145"/>
      <c r="WR13" s="145"/>
      <c r="WS13" s="145"/>
      <c r="WT13" s="145"/>
      <c r="WU13" s="145"/>
      <c r="WV13" s="145"/>
      <c r="WW13" s="145"/>
      <c r="WX13" s="145"/>
      <c r="WY13" s="145"/>
      <c r="WZ13" s="145"/>
      <c r="XA13" s="145"/>
      <c r="XB13" s="145"/>
      <c r="XC13" s="145"/>
      <c r="XD13" s="145"/>
      <c r="XE13" s="145"/>
      <c r="XF13" s="145"/>
      <c r="XG13" s="145"/>
      <c r="XH13" s="145"/>
      <c r="XI13" s="145"/>
      <c r="XJ13" s="145"/>
      <c r="XK13" s="145"/>
      <c r="XL13" s="145"/>
      <c r="XM13" s="145"/>
      <c r="XN13" s="145"/>
      <c r="XO13" s="145"/>
      <c r="XP13" s="145"/>
      <c r="XQ13" s="145"/>
      <c r="XR13" s="145"/>
      <c r="XS13" s="145"/>
      <c r="XT13" s="145"/>
      <c r="XU13" s="145"/>
      <c r="XV13" s="145"/>
      <c r="XW13" s="145"/>
      <c r="XX13" s="145"/>
      <c r="XY13" s="145"/>
      <c r="XZ13" s="145"/>
      <c r="YA13" s="145"/>
      <c r="YB13" s="145"/>
      <c r="YC13" s="145"/>
      <c r="YD13" s="145"/>
      <c r="YE13" s="145"/>
      <c r="YF13" s="145"/>
      <c r="YG13" s="145"/>
      <c r="YH13" s="145"/>
      <c r="YI13" s="145"/>
      <c r="YJ13" s="145"/>
      <c r="YK13" s="145"/>
      <c r="YL13" s="145"/>
      <c r="YM13" s="145"/>
      <c r="YN13" s="145"/>
      <c r="YO13" s="145"/>
      <c r="YP13" s="145"/>
      <c r="YQ13" s="145"/>
      <c r="YR13" s="145"/>
      <c r="YS13" s="145"/>
      <c r="YT13" s="145"/>
      <c r="YU13" s="145"/>
      <c r="YV13" s="145"/>
      <c r="YW13" s="145"/>
      <c r="YX13" s="145"/>
      <c r="YY13" s="145"/>
      <c r="YZ13" s="145"/>
      <c r="ZA13" s="145"/>
      <c r="ZB13" s="145"/>
      <c r="ZC13" s="145"/>
      <c r="ZD13" s="145"/>
      <c r="ZE13" s="145"/>
      <c r="ZF13" s="145"/>
      <c r="ZG13" s="145"/>
      <c r="ZH13" s="145"/>
      <c r="ZI13" s="145"/>
      <c r="ZJ13" s="145"/>
      <c r="ZK13" s="145"/>
      <c r="ZL13" s="145"/>
      <c r="ZM13" s="145"/>
      <c r="ZN13" s="145"/>
      <c r="ZO13" s="145"/>
      <c r="ZP13" s="145"/>
      <c r="ZQ13" s="145"/>
      <c r="ZR13" s="145"/>
      <c r="ZS13" s="145"/>
      <c r="ZT13" s="145"/>
      <c r="ZU13" s="145"/>
      <c r="ZV13" s="145"/>
      <c r="ZW13" s="145"/>
      <c r="ZX13" s="145"/>
      <c r="ZY13" s="145"/>
      <c r="ZZ13" s="145"/>
      <c r="AAA13" s="145"/>
      <c r="AAB13" s="145"/>
      <c r="AAC13" s="145"/>
      <c r="AAD13" s="145"/>
      <c r="AAE13" s="145"/>
      <c r="AAF13" s="145"/>
      <c r="AAG13" s="145"/>
      <c r="AAH13" s="145"/>
      <c r="AAI13" s="145"/>
      <c r="AAJ13" s="145"/>
      <c r="AAK13" s="145"/>
      <c r="AAL13" s="145"/>
      <c r="AAM13" s="145"/>
      <c r="AAN13" s="145"/>
      <c r="AAO13" s="145"/>
      <c r="AAP13" s="145"/>
      <c r="AAQ13" s="145"/>
      <c r="AAR13" s="145"/>
      <c r="AAS13" s="145"/>
      <c r="AAT13" s="145"/>
      <c r="AAU13" s="145"/>
      <c r="AAV13" s="145"/>
      <c r="AAW13" s="145"/>
      <c r="AAX13" s="145"/>
      <c r="AAY13" s="145"/>
      <c r="AAZ13" s="145"/>
      <c r="ABA13" s="145"/>
      <c r="ABB13" s="145"/>
      <c r="ABC13" s="145"/>
      <c r="ABD13" s="145"/>
      <c r="ABE13" s="145"/>
      <c r="ABF13" s="145"/>
      <c r="ABG13" s="145"/>
      <c r="ABH13" s="145"/>
      <c r="ABI13" s="145"/>
      <c r="ABJ13" s="145"/>
      <c r="ABK13" s="145"/>
      <c r="ABL13" s="145"/>
      <c r="ABM13" s="145"/>
      <c r="ABN13" s="145"/>
      <c r="ABO13" s="145"/>
      <c r="ABP13" s="145"/>
      <c r="ABQ13" s="145"/>
      <c r="ABR13" s="145"/>
      <c r="ABS13" s="145"/>
      <c r="ABT13" s="145"/>
      <c r="ABU13" s="145"/>
      <c r="ABV13" s="145"/>
      <c r="ABW13" s="145"/>
      <c r="ABX13" s="145"/>
      <c r="ABY13" s="145"/>
      <c r="ABZ13" s="145"/>
      <c r="ACA13" s="145"/>
      <c r="ACB13" s="145"/>
      <c r="ACC13" s="145"/>
      <c r="ACD13" s="145"/>
      <c r="ACE13" s="145"/>
      <c r="ACF13" s="145"/>
      <c r="ACG13" s="145"/>
      <c r="ACH13" s="145"/>
      <c r="ACI13" s="145"/>
      <c r="ACJ13" s="145"/>
      <c r="ACK13" s="145"/>
      <c r="ACL13" s="145"/>
      <c r="ACM13" s="145"/>
      <c r="ACN13" s="145"/>
      <c r="ACO13" s="145"/>
      <c r="ACP13" s="145"/>
      <c r="ACQ13" s="145"/>
      <c r="ACR13" s="145"/>
      <c r="ACS13" s="145"/>
      <c r="ACT13" s="145"/>
      <c r="ACU13" s="145"/>
      <c r="ACV13" s="145"/>
      <c r="ACW13" s="145"/>
      <c r="ACX13" s="145"/>
      <c r="ACY13" s="145"/>
      <c r="ACZ13" s="145"/>
      <c r="ADA13" s="145"/>
      <c r="ADB13" s="145"/>
      <c r="ADC13" s="145"/>
      <c r="ADD13" s="145"/>
      <c r="ADE13" s="145"/>
      <c r="ADF13" s="145"/>
      <c r="ADG13" s="145"/>
      <c r="ADH13" s="145"/>
      <c r="ADI13" s="145"/>
      <c r="ADJ13" s="145"/>
      <c r="ADK13" s="145"/>
      <c r="ADL13" s="145"/>
      <c r="ADM13" s="145"/>
      <c r="ADN13" s="145"/>
      <c r="ADO13" s="145"/>
      <c r="ADP13" s="145"/>
      <c r="ADQ13" s="145"/>
      <c r="ADR13" s="145"/>
      <c r="ADS13" s="145"/>
      <c r="ADT13" s="145"/>
      <c r="ADU13" s="145"/>
      <c r="ADV13" s="145"/>
      <c r="ADW13" s="145"/>
      <c r="ADX13" s="145"/>
      <c r="ADY13" s="145"/>
      <c r="ADZ13" s="145"/>
      <c r="AEA13" s="145"/>
      <c r="AEB13" s="145"/>
      <c r="AEC13" s="145"/>
      <c r="AED13" s="145"/>
      <c r="AEE13" s="145"/>
      <c r="AEF13" s="145"/>
      <c r="AEG13" s="145"/>
      <c r="AEH13" s="145"/>
      <c r="AEI13" s="145"/>
      <c r="AEJ13" s="145"/>
      <c r="AEK13" s="145"/>
      <c r="AEL13" s="145"/>
      <c r="AEM13" s="145"/>
      <c r="AEN13" s="145"/>
      <c r="AEO13" s="145"/>
      <c r="AEP13" s="145"/>
      <c r="AEQ13" s="145"/>
      <c r="AER13" s="145"/>
      <c r="AES13" s="145"/>
      <c r="AET13" s="145"/>
      <c r="AEU13" s="145"/>
      <c r="AEV13" s="145"/>
      <c r="AEW13" s="145"/>
      <c r="AEX13" s="145"/>
      <c r="AEY13" s="145"/>
      <c r="AEZ13" s="145"/>
      <c r="AFA13" s="145"/>
      <c r="AFB13" s="145"/>
      <c r="AFC13" s="145"/>
      <c r="AFD13" s="145"/>
      <c r="AFE13" s="145"/>
      <c r="AFF13" s="145"/>
      <c r="AFG13" s="145"/>
      <c r="AFH13" s="145"/>
      <c r="AFI13" s="145"/>
      <c r="AFJ13" s="145"/>
      <c r="AFK13" s="145"/>
      <c r="AFL13" s="145"/>
      <c r="AFM13" s="145"/>
      <c r="AFN13" s="145"/>
      <c r="AFO13" s="145"/>
      <c r="AFP13" s="145"/>
      <c r="AFQ13" s="145"/>
      <c r="AFR13" s="145"/>
      <c r="AFS13" s="145"/>
      <c r="AFT13" s="145"/>
      <c r="AFU13" s="145"/>
      <c r="AFV13" s="145"/>
      <c r="AFW13" s="145"/>
      <c r="AFX13" s="145"/>
      <c r="AFY13" s="145"/>
      <c r="AFZ13" s="145"/>
      <c r="AGA13" s="145"/>
      <c r="AGB13" s="145"/>
      <c r="AGC13" s="145"/>
      <c r="AGD13" s="145"/>
      <c r="AGE13" s="145"/>
      <c r="AGF13" s="145"/>
      <c r="AGG13" s="145"/>
      <c r="AGH13" s="145"/>
      <c r="AGI13" s="145"/>
      <c r="AGJ13" s="145"/>
      <c r="AGK13" s="145"/>
      <c r="AGL13" s="145"/>
      <c r="AGM13" s="145"/>
      <c r="AGN13" s="145"/>
      <c r="AGO13" s="145"/>
      <c r="AGP13" s="145"/>
      <c r="AGQ13" s="145"/>
      <c r="AGR13" s="145"/>
      <c r="AGS13" s="145"/>
      <c r="AGT13" s="145"/>
      <c r="AGU13" s="145"/>
      <c r="AGV13" s="145"/>
      <c r="AGW13" s="145"/>
      <c r="AGX13" s="145"/>
      <c r="AGY13" s="145"/>
      <c r="AGZ13" s="145"/>
      <c r="AHA13" s="145"/>
      <c r="AHB13" s="145"/>
      <c r="AHC13" s="145"/>
      <c r="AHD13" s="145"/>
      <c r="AHE13" s="145"/>
      <c r="AHF13" s="145"/>
      <c r="AHG13" s="145"/>
      <c r="AHH13" s="145"/>
      <c r="AHI13" s="145"/>
      <c r="AHJ13" s="145"/>
      <c r="AHK13" s="145"/>
      <c r="AHL13" s="145"/>
      <c r="AHM13" s="145"/>
      <c r="AHN13" s="145"/>
      <c r="AHO13" s="145"/>
      <c r="AHP13" s="145"/>
      <c r="AHQ13" s="145"/>
      <c r="AHR13" s="145"/>
      <c r="AHS13" s="145"/>
      <c r="AHT13" s="145"/>
      <c r="AHU13" s="145"/>
      <c r="AHV13" s="145"/>
      <c r="AHW13" s="145"/>
      <c r="AHX13" s="145"/>
      <c r="AHY13" s="145"/>
      <c r="AHZ13" s="145"/>
      <c r="AIA13" s="145"/>
      <c r="AIB13" s="145"/>
      <c r="AIC13" s="145"/>
      <c r="AID13" s="145"/>
      <c r="AIE13" s="145"/>
      <c r="AIF13" s="145"/>
      <c r="AIG13" s="145"/>
      <c r="AIH13" s="145"/>
      <c r="AII13" s="145"/>
      <c r="AIJ13" s="145"/>
      <c r="AIK13" s="145"/>
      <c r="AIL13" s="145"/>
      <c r="AIM13" s="145"/>
      <c r="AIN13" s="145"/>
      <c r="AIO13" s="145"/>
      <c r="AIP13" s="145"/>
      <c r="AIQ13" s="145"/>
      <c r="AIR13" s="145"/>
      <c r="AIS13" s="145"/>
      <c r="AIT13" s="145"/>
      <c r="AIU13" s="145"/>
      <c r="AIV13" s="145"/>
      <c r="AIW13" s="145"/>
      <c r="AIX13" s="145"/>
      <c r="AIY13" s="145"/>
      <c r="AIZ13" s="145"/>
      <c r="AJA13" s="145"/>
      <c r="AJB13" s="145"/>
      <c r="AJC13" s="145"/>
      <c r="AJD13" s="145"/>
      <c r="AJE13" s="145"/>
      <c r="AJF13" s="145"/>
      <c r="AJG13" s="145"/>
      <c r="AJH13" s="145"/>
      <c r="AJI13" s="145"/>
      <c r="AJJ13" s="145"/>
      <c r="AJK13" s="145"/>
      <c r="AJL13" s="145"/>
      <c r="AJM13" s="145"/>
      <c r="AJN13" s="145"/>
      <c r="AJO13" s="145"/>
      <c r="AJP13" s="145"/>
      <c r="AJQ13" s="145"/>
      <c r="AJR13" s="145"/>
      <c r="AJS13" s="145"/>
      <c r="AJT13" s="145"/>
      <c r="AJU13" s="145"/>
      <c r="AJV13" s="145"/>
      <c r="AJW13" s="145"/>
      <c r="AJX13" s="145"/>
      <c r="AJY13" s="145"/>
      <c r="AJZ13" s="145"/>
      <c r="AKA13" s="145"/>
      <c r="AKB13" s="145"/>
      <c r="AKC13" s="145"/>
      <c r="AKD13" s="145"/>
      <c r="AKE13" s="145"/>
      <c r="AKF13" s="145"/>
      <c r="AKG13" s="145"/>
      <c r="AKH13" s="145"/>
      <c r="AKI13" s="145"/>
      <c r="AKJ13" s="145"/>
      <c r="AKK13" s="145"/>
      <c r="AKL13" s="145"/>
      <c r="AKM13" s="145"/>
      <c r="AKN13" s="145"/>
      <c r="AKO13" s="145"/>
      <c r="AKP13" s="145"/>
      <c r="AKQ13" s="145"/>
      <c r="AKR13" s="145"/>
      <c r="AKS13" s="145"/>
      <c r="AKT13" s="145"/>
      <c r="AKU13" s="145"/>
      <c r="AKV13" s="145"/>
      <c r="AKW13" s="145"/>
      <c r="AKX13" s="145"/>
      <c r="AKY13" s="145"/>
      <c r="AKZ13" s="145"/>
      <c r="ALA13" s="145"/>
      <c r="ALB13" s="145"/>
      <c r="ALC13" s="145"/>
      <c r="ALD13" s="145"/>
      <c r="ALE13" s="145"/>
      <c r="ALF13" s="145"/>
      <c r="ALG13" s="145"/>
      <c r="ALH13" s="145"/>
      <c r="ALI13" s="145"/>
      <c r="ALJ13" s="145"/>
      <c r="ALK13" s="145"/>
      <c r="ALL13" s="145"/>
      <c r="ALM13" s="145"/>
      <c r="ALN13" s="145"/>
      <c r="ALO13" s="145"/>
      <c r="ALP13" s="145"/>
      <c r="ALQ13" s="145"/>
      <c r="ALR13" s="145"/>
      <c r="ALS13" s="145"/>
      <c r="ALT13" s="145"/>
      <c r="ALU13" s="145"/>
      <c r="ALV13" s="145"/>
      <c r="ALW13" s="145"/>
      <c r="ALX13" s="145"/>
      <c r="ALY13" s="145"/>
      <c r="ALZ13" s="145"/>
      <c r="AMA13" s="145"/>
      <c r="AMB13" s="145"/>
      <c r="AMC13" s="145"/>
      <c r="AMD13" s="145"/>
      <c r="AME13" s="145"/>
      <c r="AMF13" s="145"/>
      <c r="AMG13" s="145"/>
      <c r="AMH13" s="145"/>
      <c r="AMI13" s="145"/>
      <c r="AMJ13" s="145"/>
      <c r="AMK13" s="145"/>
      <c r="AML13" s="145"/>
      <c r="AMM13" s="145"/>
      <c r="AMN13" s="145"/>
      <c r="AMO13" s="145"/>
      <c r="AMP13" s="145"/>
      <c r="AMQ13" s="145"/>
      <c r="AMR13" s="145"/>
      <c r="AMS13" s="145"/>
      <c r="AMT13" s="145"/>
      <c r="AMU13" s="145"/>
      <c r="AMV13" s="145"/>
      <c r="AMW13" s="145"/>
      <c r="AMX13" s="145"/>
      <c r="AMY13" s="145"/>
      <c r="AMZ13" s="145"/>
      <c r="ANA13" s="145"/>
      <c r="ANB13" s="145"/>
      <c r="ANC13" s="145"/>
      <c r="AND13" s="145"/>
      <c r="ANE13" s="145"/>
      <c r="ANF13" s="145"/>
      <c r="ANG13" s="145"/>
      <c r="ANH13" s="145"/>
      <c r="ANI13" s="145"/>
      <c r="ANJ13" s="145"/>
      <c r="ANK13" s="145"/>
      <c r="ANL13" s="145"/>
      <c r="ANM13" s="145"/>
      <c r="ANN13" s="145"/>
      <c r="ANO13" s="145"/>
      <c r="ANP13" s="145"/>
      <c r="ANQ13" s="145"/>
      <c r="ANR13" s="145"/>
      <c r="ANS13" s="145"/>
      <c r="ANT13" s="145"/>
      <c r="ANU13" s="145"/>
      <c r="ANV13" s="145"/>
      <c r="ANW13" s="145"/>
      <c r="ANX13" s="145"/>
      <c r="ANY13" s="145"/>
      <c r="ANZ13" s="145"/>
      <c r="AOA13" s="145"/>
      <c r="AOB13" s="145"/>
      <c r="AOC13" s="145"/>
      <c r="AOD13" s="145"/>
      <c r="AOE13" s="145"/>
      <c r="AOF13" s="145"/>
      <c r="AOG13" s="145"/>
      <c r="AOH13" s="145"/>
      <c r="AOI13" s="145"/>
      <c r="AOJ13" s="145"/>
      <c r="AOK13" s="145"/>
      <c r="AOL13" s="145"/>
      <c r="AOM13" s="145"/>
      <c r="AON13" s="145"/>
      <c r="AOO13" s="145"/>
      <c r="AOP13" s="145"/>
      <c r="AOQ13" s="145"/>
      <c r="AOR13" s="145"/>
      <c r="AOS13" s="145"/>
      <c r="AOT13" s="145"/>
      <c r="AOU13" s="145"/>
      <c r="AOV13" s="145"/>
      <c r="AOW13" s="145"/>
      <c r="AOX13" s="145"/>
      <c r="AOY13" s="145"/>
      <c r="AOZ13" s="145"/>
      <c r="APA13" s="145"/>
      <c r="APB13" s="145"/>
      <c r="APC13" s="145"/>
      <c r="APD13" s="145"/>
      <c r="APE13" s="145"/>
      <c r="APF13" s="145"/>
      <c r="APG13" s="145"/>
      <c r="APH13" s="145"/>
      <c r="API13" s="145"/>
      <c r="APJ13" s="145"/>
      <c r="APK13" s="145"/>
      <c r="APL13" s="145"/>
      <c r="APM13" s="145"/>
      <c r="APN13" s="145"/>
      <c r="APO13" s="145"/>
      <c r="APP13" s="145"/>
      <c r="APQ13" s="145"/>
      <c r="APR13" s="145"/>
      <c r="APS13" s="145"/>
      <c r="APT13" s="145"/>
      <c r="APU13" s="145"/>
      <c r="APV13" s="145"/>
      <c r="APW13" s="145"/>
      <c r="APX13" s="145"/>
      <c r="APY13" s="145"/>
      <c r="APZ13" s="145"/>
      <c r="AQA13" s="145"/>
      <c r="AQB13" s="145"/>
      <c r="AQC13" s="145"/>
      <c r="AQD13" s="145"/>
      <c r="AQE13" s="145"/>
      <c r="AQF13" s="145"/>
      <c r="AQG13" s="145"/>
      <c r="AQH13" s="145"/>
      <c r="AQI13" s="145"/>
      <c r="AQJ13" s="145"/>
      <c r="AQK13" s="145"/>
      <c r="AQL13" s="145"/>
      <c r="AQM13" s="145"/>
      <c r="AQN13" s="145"/>
      <c r="AQO13" s="145"/>
      <c r="AQP13" s="145"/>
      <c r="AQQ13" s="145"/>
      <c r="AQR13" s="145"/>
      <c r="AQS13" s="145"/>
      <c r="AQT13" s="145"/>
      <c r="AQU13" s="145"/>
      <c r="AQV13" s="145"/>
      <c r="AQW13" s="145"/>
      <c r="AQX13" s="145"/>
      <c r="AQY13" s="145"/>
      <c r="AQZ13" s="145"/>
      <c r="ARA13" s="145"/>
      <c r="ARB13" s="145"/>
      <c r="ARC13" s="145"/>
      <c r="ARD13" s="145"/>
      <c r="ARE13" s="145"/>
      <c r="ARF13" s="145"/>
      <c r="ARG13" s="145"/>
      <c r="ARH13" s="145"/>
      <c r="ARI13" s="145"/>
      <c r="ARJ13" s="145"/>
      <c r="ARK13" s="145"/>
      <c r="ARL13" s="145"/>
      <c r="ARM13" s="145"/>
      <c r="ARN13" s="145"/>
      <c r="ARO13" s="145"/>
      <c r="ARP13" s="145"/>
      <c r="ARQ13" s="145"/>
      <c r="ARR13" s="145"/>
      <c r="ARS13" s="145"/>
      <c r="ART13" s="145"/>
      <c r="ARU13" s="145"/>
      <c r="ARV13" s="145"/>
      <c r="ARW13" s="145"/>
      <c r="ARX13" s="145"/>
      <c r="ARY13" s="145"/>
      <c r="ARZ13" s="145"/>
      <c r="ASA13" s="145"/>
      <c r="ASB13" s="145"/>
      <c r="ASC13" s="145"/>
      <c r="ASD13" s="145"/>
      <c r="ASE13" s="145"/>
      <c r="ASF13" s="145"/>
      <c r="ASG13" s="145"/>
      <c r="ASH13" s="145"/>
      <c r="ASI13" s="145"/>
      <c r="ASJ13" s="145"/>
      <c r="ASK13" s="145"/>
      <c r="ASL13" s="145"/>
      <c r="ASM13" s="145"/>
      <c r="ASN13" s="145"/>
      <c r="ASO13" s="145"/>
      <c r="ASP13" s="145"/>
      <c r="ASQ13" s="145"/>
      <c r="ASR13" s="145"/>
      <c r="ASS13" s="145"/>
      <c r="AST13" s="145"/>
      <c r="ASU13" s="145"/>
      <c r="ASV13" s="145"/>
      <c r="ASW13" s="145"/>
      <c r="ASX13" s="145"/>
      <c r="ASY13" s="145"/>
      <c r="ASZ13" s="145"/>
      <c r="ATA13" s="145"/>
      <c r="ATB13" s="145"/>
      <c r="ATC13" s="145"/>
      <c r="ATD13" s="145"/>
      <c r="ATE13" s="145"/>
      <c r="ATF13" s="145"/>
      <c r="ATG13" s="145"/>
      <c r="ATH13" s="145"/>
      <c r="ATI13" s="145"/>
      <c r="ATJ13" s="145"/>
      <c r="ATK13" s="145"/>
      <c r="ATL13" s="145"/>
      <c r="ATM13" s="145"/>
      <c r="ATN13" s="145"/>
      <c r="ATO13" s="145"/>
      <c r="ATP13" s="145"/>
      <c r="ATQ13" s="145"/>
      <c r="ATR13" s="145"/>
      <c r="ATS13" s="145"/>
      <c r="ATT13" s="145"/>
      <c r="ATU13" s="145"/>
      <c r="ATV13" s="145"/>
      <c r="ATW13" s="145"/>
      <c r="ATX13" s="145"/>
      <c r="ATY13" s="145"/>
      <c r="ATZ13" s="145"/>
      <c r="AUA13" s="145"/>
      <c r="AUB13" s="145"/>
      <c r="AUC13" s="145"/>
      <c r="AUD13" s="145"/>
      <c r="AUE13" s="145"/>
      <c r="AUF13" s="145"/>
      <c r="AUG13" s="145"/>
      <c r="AUH13" s="145"/>
      <c r="AUI13" s="145"/>
      <c r="AUJ13" s="145"/>
      <c r="AUK13" s="145"/>
      <c r="AUL13" s="145"/>
      <c r="AUM13" s="145"/>
      <c r="AUN13" s="145"/>
      <c r="AUO13" s="145"/>
      <c r="AUP13" s="145"/>
      <c r="AUQ13" s="145"/>
      <c r="AUR13" s="145"/>
      <c r="AUS13" s="145"/>
      <c r="AUT13" s="145"/>
      <c r="AUU13" s="145"/>
      <c r="AUV13" s="145"/>
      <c r="AUW13" s="145"/>
      <c r="AUX13" s="145"/>
      <c r="AUY13" s="145"/>
      <c r="AUZ13" s="145"/>
      <c r="AVA13" s="145"/>
      <c r="AVB13" s="145"/>
      <c r="AVC13" s="145"/>
      <c r="AVD13" s="145"/>
      <c r="AVE13" s="145"/>
      <c r="AVF13" s="145"/>
      <c r="AVG13" s="145"/>
      <c r="AVH13" s="145"/>
      <c r="AVI13" s="145"/>
      <c r="AVJ13" s="145"/>
      <c r="AVK13" s="145"/>
      <c r="AVL13" s="145"/>
      <c r="AVM13" s="145"/>
      <c r="AVN13" s="145"/>
      <c r="AVO13" s="145"/>
      <c r="AVP13" s="145"/>
      <c r="AVQ13" s="145"/>
      <c r="AVR13" s="145"/>
      <c r="AVS13" s="145"/>
      <c r="AVT13" s="145"/>
      <c r="AVU13" s="145"/>
      <c r="AVV13" s="145"/>
      <c r="AVW13" s="145"/>
      <c r="AVX13" s="145"/>
      <c r="AVY13" s="145"/>
      <c r="AVZ13" s="145"/>
      <c r="AWA13" s="145"/>
      <c r="AWB13" s="145"/>
      <c r="AWC13" s="145"/>
      <c r="AWD13" s="145"/>
      <c r="AWE13" s="145"/>
      <c r="AWF13" s="145"/>
      <c r="AWG13" s="145"/>
      <c r="AWH13" s="145"/>
      <c r="AWI13" s="145"/>
      <c r="AWJ13" s="145"/>
      <c r="AWK13" s="145"/>
      <c r="AWL13" s="145"/>
      <c r="AWM13" s="145"/>
      <c r="AWN13" s="145"/>
      <c r="AWO13" s="145"/>
      <c r="AWP13" s="145"/>
      <c r="AWQ13" s="145"/>
      <c r="AWR13" s="145"/>
      <c r="AWS13" s="145"/>
      <c r="AWT13" s="145"/>
      <c r="AWU13" s="145"/>
      <c r="AWV13" s="145"/>
      <c r="AWW13" s="145"/>
      <c r="AWX13" s="145"/>
      <c r="AWY13" s="145"/>
      <c r="AWZ13" s="145"/>
      <c r="AXA13" s="145"/>
      <c r="AXB13" s="145"/>
      <c r="AXC13" s="145"/>
      <c r="AXD13" s="145"/>
      <c r="AXE13" s="145"/>
      <c r="AXF13" s="145"/>
      <c r="AXG13" s="145"/>
      <c r="AXH13" s="145"/>
      <c r="AXI13" s="145"/>
      <c r="AXJ13" s="145"/>
      <c r="AXK13" s="145"/>
      <c r="AXL13" s="145"/>
      <c r="AXM13" s="145"/>
      <c r="AXN13" s="145"/>
      <c r="AXO13" s="145"/>
      <c r="AXP13" s="145"/>
      <c r="AXQ13" s="145"/>
      <c r="AXR13" s="145"/>
      <c r="AXS13" s="145"/>
      <c r="AXT13" s="145"/>
      <c r="AXU13" s="145"/>
      <c r="AXV13" s="145"/>
      <c r="AXW13" s="145"/>
      <c r="AXX13" s="145"/>
      <c r="AXY13" s="145"/>
      <c r="AXZ13" s="145"/>
      <c r="AYA13" s="145"/>
      <c r="AYB13" s="145"/>
      <c r="AYC13" s="145"/>
      <c r="AYD13" s="145"/>
      <c r="AYE13" s="145"/>
      <c r="AYF13" s="145"/>
      <c r="AYG13" s="145"/>
      <c r="AYH13" s="145"/>
      <c r="AYI13" s="145"/>
      <c r="AYJ13" s="145"/>
      <c r="AYK13" s="145"/>
      <c r="AYL13" s="145"/>
      <c r="AYM13" s="145"/>
      <c r="AYN13" s="145"/>
      <c r="AYO13" s="145"/>
      <c r="AYP13" s="145"/>
      <c r="AYQ13" s="145"/>
      <c r="AYR13" s="145"/>
      <c r="AYS13" s="145"/>
      <c r="AYT13" s="145"/>
      <c r="AYU13" s="145"/>
      <c r="AYV13" s="145"/>
      <c r="AYW13" s="145"/>
      <c r="AYX13" s="145"/>
      <c r="AYY13" s="145"/>
      <c r="AYZ13" s="145"/>
      <c r="AZA13" s="145"/>
      <c r="AZB13" s="145"/>
      <c r="AZC13" s="145"/>
      <c r="AZD13" s="145"/>
      <c r="AZE13" s="145"/>
      <c r="AZF13" s="145"/>
      <c r="AZG13" s="145"/>
      <c r="AZH13" s="145"/>
      <c r="AZI13" s="145"/>
      <c r="AZJ13" s="145"/>
      <c r="AZK13" s="145"/>
      <c r="AZL13" s="145"/>
      <c r="AZM13" s="145"/>
      <c r="AZN13" s="145"/>
      <c r="AZO13" s="145"/>
      <c r="AZP13" s="145"/>
      <c r="AZQ13" s="145"/>
      <c r="AZR13" s="145"/>
      <c r="AZS13" s="145"/>
      <c r="AZT13" s="145"/>
      <c r="AZU13" s="145"/>
      <c r="AZV13" s="145"/>
      <c r="AZW13" s="145"/>
      <c r="AZX13" s="145"/>
      <c r="AZY13" s="145"/>
      <c r="AZZ13" s="145"/>
      <c r="BAA13" s="145"/>
      <c r="BAB13" s="145"/>
      <c r="BAC13" s="145"/>
      <c r="BAD13" s="145"/>
      <c r="BAE13" s="145"/>
      <c r="BAF13" s="145"/>
      <c r="BAG13" s="145"/>
      <c r="BAH13" s="145"/>
      <c r="BAI13" s="145"/>
      <c r="BAJ13" s="145"/>
      <c r="BAK13" s="145"/>
      <c r="BAL13" s="145"/>
      <c r="BAM13" s="145"/>
      <c r="BAN13" s="145"/>
      <c r="BAO13" s="145"/>
      <c r="BAP13" s="145"/>
      <c r="BAQ13" s="145"/>
      <c r="BAR13" s="145"/>
      <c r="BAS13" s="145"/>
      <c r="BAT13" s="145"/>
      <c r="BAU13" s="145"/>
      <c r="BAV13" s="145"/>
      <c r="BAW13" s="145"/>
      <c r="BAX13" s="145"/>
      <c r="BAY13" s="145"/>
      <c r="BAZ13" s="145"/>
      <c r="BBA13" s="145"/>
      <c r="BBB13" s="145"/>
      <c r="BBC13" s="145"/>
      <c r="BBD13" s="145"/>
      <c r="BBE13" s="145"/>
      <c r="BBF13" s="145"/>
      <c r="BBG13" s="145"/>
      <c r="BBH13" s="145"/>
      <c r="BBI13" s="145"/>
      <c r="BBJ13" s="145"/>
      <c r="BBK13" s="145"/>
      <c r="BBL13" s="145"/>
      <c r="BBM13" s="145"/>
      <c r="BBN13" s="145"/>
      <c r="BBO13" s="145"/>
      <c r="BBP13" s="145"/>
      <c r="BBQ13" s="145"/>
      <c r="BBR13" s="145"/>
      <c r="BBS13" s="145"/>
      <c r="BBT13" s="145"/>
      <c r="BBU13" s="145"/>
      <c r="BBV13" s="145"/>
      <c r="BBW13" s="145"/>
      <c r="BBX13" s="145"/>
      <c r="BBY13" s="145"/>
      <c r="BBZ13" s="145"/>
      <c r="BCA13" s="145"/>
      <c r="BCB13" s="145"/>
      <c r="BCC13" s="145"/>
      <c r="BCD13" s="145"/>
      <c r="BCE13" s="145"/>
      <c r="BCF13" s="145"/>
      <c r="BCG13" s="145"/>
      <c r="BCH13" s="145"/>
      <c r="BCI13" s="145"/>
      <c r="BCJ13" s="145"/>
      <c r="BCK13" s="145"/>
      <c r="BCL13" s="145"/>
      <c r="BCM13" s="145"/>
      <c r="BCN13" s="145"/>
      <c r="BCO13" s="145"/>
      <c r="BCP13" s="145"/>
      <c r="BCQ13" s="145"/>
      <c r="BCR13" s="145"/>
      <c r="BCS13" s="145"/>
      <c r="BCT13" s="145"/>
      <c r="BCU13" s="145"/>
      <c r="BCV13" s="145"/>
      <c r="BCW13" s="145"/>
      <c r="BCX13" s="145"/>
      <c r="BCY13" s="145"/>
      <c r="BCZ13" s="145"/>
      <c r="BDA13" s="145"/>
      <c r="BDB13" s="145"/>
      <c r="BDC13" s="145"/>
      <c r="BDD13" s="145"/>
      <c r="BDE13" s="145"/>
      <c r="BDF13" s="145"/>
      <c r="BDG13" s="145"/>
      <c r="BDH13" s="145"/>
      <c r="BDI13" s="145"/>
      <c r="BDJ13" s="145"/>
      <c r="BDK13" s="145"/>
      <c r="BDL13" s="145"/>
      <c r="BDM13" s="145"/>
      <c r="BDN13" s="145"/>
      <c r="BDO13" s="145"/>
      <c r="BDP13" s="145"/>
      <c r="BDQ13" s="145"/>
      <c r="BDR13" s="145"/>
      <c r="BDS13" s="145"/>
      <c r="BDT13" s="145"/>
      <c r="BDU13" s="145"/>
      <c r="BDV13" s="145"/>
      <c r="BDW13" s="145"/>
      <c r="BDX13" s="145"/>
      <c r="BDY13" s="145"/>
      <c r="BDZ13" s="145"/>
      <c r="BEA13" s="145"/>
      <c r="BEB13" s="145"/>
      <c r="BEC13" s="145"/>
      <c r="BED13" s="145"/>
      <c r="BEE13" s="145"/>
      <c r="BEF13" s="145"/>
      <c r="BEG13" s="145"/>
      <c r="BEH13" s="145"/>
      <c r="BEI13" s="145"/>
      <c r="BEJ13" s="145"/>
      <c r="BEK13" s="145"/>
      <c r="BEL13" s="145"/>
      <c r="BEM13" s="145"/>
      <c r="BEN13" s="145"/>
      <c r="BEO13" s="145"/>
      <c r="BEP13" s="145"/>
      <c r="BEQ13" s="145"/>
      <c r="BER13" s="145"/>
      <c r="BES13" s="145"/>
      <c r="BET13" s="145"/>
      <c r="BEU13" s="145"/>
      <c r="BEV13" s="145"/>
      <c r="BEW13" s="145"/>
      <c r="BEX13" s="145"/>
      <c r="BEY13" s="145"/>
      <c r="BEZ13" s="145"/>
      <c r="BFA13" s="145"/>
      <c r="BFB13" s="145"/>
      <c r="BFC13" s="145"/>
      <c r="BFD13" s="145"/>
      <c r="BFE13" s="145"/>
      <c r="BFF13" s="145"/>
      <c r="BFG13" s="145"/>
      <c r="BFH13" s="145"/>
      <c r="BFI13" s="145"/>
      <c r="BFJ13" s="145"/>
      <c r="BFK13" s="145"/>
      <c r="BFL13" s="145"/>
      <c r="BFM13" s="145"/>
      <c r="BFN13" s="145"/>
      <c r="BFO13" s="145"/>
      <c r="BFP13" s="145"/>
      <c r="BFQ13" s="145"/>
      <c r="BFR13" s="145"/>
      <c r="BFS13" s="145"/>
      <c r="BFT13" s="145"/>
      <c r="BFU13" s="145"/>
      <c r="BFV13" s="145"/>
      <c r="BFW13" s="145"/>
      <c r="BFX13" s="145"/>
      <c r="BFY13" s="145"/>
      <c r="BFZ13" s="145"/>
      <c r="BGA13" s="145"/>
      <c r="BGB13" s="145"/>
      <c r="BGC13" s="145"/>
      <c r="BGD13" s="145"/>
      <c r="BGE13" s="145"/>
      <c r="BGF13" s="145"/>
      <c r="BGG13" s="145"/>
      <c r="BGH13" s="145"/>
      <c r="BGI13" s="145"/>
      <c r="BGJ13" s="145"/>
      <c r="BGK13" s="145"/>
      <c r="BGL13" s="145"/>
      <c r="BGM13" s="145"/>
      <c r="BGN13" s="145"/>
      <c r="BGO13" s="145"/>
      <c r="BGP13" s="145"/>
      <c r="BGQ13" s="145"/>
      <c r="BGR13" s="145"/>
      <c r="BGS13" s="145"/>
      <c r="BGT13" s="145"/>
      <c r="BGU13" s="145"/>
      <c r="BGV13" s="145"/>
      <c r="BGW13" s="145"/>
      <c r="BGX13" s="145"/>
      <c r="BGY13" s="145"/>
      <c r="BGZ13" s="145"/>
      <c r="BHA13" s="145"/>
      <c r="BHB13" s="145"/>
      <c r="BHC13" s="145"/>
      <c r="BHD13" s="145"/>
      <c r="BHE13" s="145"/>
      <c r="BHF13" s="145"/>
      <c r="BHG13" s="145"/>
      <c r="BHH13" s="145"/>
      <c r="BHI13" s="145"/>
      <c r="BHJ13" s="145"/>
      <c r="BHK13" s="145"/>
      <c r="BHL13" s="145"/>
      <c r="BHM13" s="145"/>
      <c r="BHN13" s="145"/>
      <c r="BHO13" s="145"/>
      <c r="BHP13" s="145"/>
      <c r="BHQ13" s="145"/>
      <c r="BHR13" s="145"/>
      <c r="BHS13" s="145"/>
      <c r="BHT13" s="145"/>
      <c r="BHU13" s="145"/>
      <c r="BHV13" s="145"/>
      <c r="BHW13" s="145"/>
      <c r="BHX13" s="145"/>
      <c r="BHY13" s="145"/>
      <c r="BHZ13" s="145"/>
      <c r="BIA13" s="145"/>
      <c r="BIB13" s="145"/>
      <c r="BIC13" s="145"/>
      <c r="BID13" s="145"/>
      <c r="BIE13" s="145"/>
      <c r="BIF13" s="145"/>
      <c r="BIG13" s="145"/>
      <c r="BIH13" s="145"/>
      <c r="BII13" s="145"/>
      <c r="BIJ13" s="145"/>
      <c r="BIK13" s="145"/>
      <c r="BIL13" s="145"/>
      <c r="BIM13" s="145"/>
      <c r="BIN13" s="145"/>
      <c r="BIO13" s="145"/>
      <c r="BIP13" s="145"/>
      <c r="BIQ13" s="145"/>
      <c r="BIR13" s="145"/>
      <c r="BIS13" s="145"/>
      <c r="BIT13" s="145"/>
      <c r="BIU13" s="145"/>
      <c r="BIV13" s="145"/>
      <c r="BIW13" s="145"/>
      <c r="BIX13" s="145"/>
      <c r="BIY13" s="145"/>
      <c r="BIZ13" s="145"/>
      <c r="BJA13" s="145"/>
      <c r="BJB13" s="145"/>
      <c r="BJC13" s="145"/>
      <c r="BJD13" s="145"/>
      <c r="BJE13" s="145"/>
      <c r="BJF13" s="145"/>
      <c r="BJG13" s="145"/>
      <c r="BJH13" s="145"/>
      <c r="BJI13" s="145"/>
      <c r="BJJ13" s="145"/>
      <c r="BJK13" s="145"/>
      <c r="BJL13" s="145"/>
      <c r="BJM13" s="145"/>
      <c r="BJN13" s="145"/>
      <c r="BJO13" s="145"/>
      <c r="BJP13" s="145"/>
      <c r="BJQ13" s="145"/>
      <c r="BJR13" s="145"/>
      <c r="BJS13" s="145"/>
      <c r="BJT13" s="145"/>
      <c r="BJU13" s="145"/>
      <c r="BJV13" s="145"/>
      <c r="BJW13" s="145"/>
      <c r="BJX13" s="145"/>
      <c r="BJY13" s="145"/>
      <c r="BJZ13" s="145"/>
      <c r="BKA13" s="145"/>
      <c r="BKB13" s="145"/>
      <c r="BKC13" s="145"/>
      <c r="BKD13" s="145"/>
      <c r="BKE13" s="145"/>
      <c r="BKF13" s="145"/>
      <c r="BKG13" s="145"/>
      <c r="BKH13" s="145"/>
      <c r="BKI13" s="145"/>
      <c r="BKJ13" s="145"/>
      <c r="BKK13" s="145"/>
      <c r="BKL13" s="145"/>
      <c r="BKM13" s="145"/>
      <c r="BKN13" s="145"/>
      <c r="BKO13" s="145"/>
      <c r="BKP13" s="145"/>
      <c r="BKQ13" s="145"/>
      <c r="BKR13" s="145"/>
      <c r="BKS13" s="145"/>
      <c r="BKT13" s="145"/>
      <c r="BKU13" s="145"/>
      <c r="BKV13" s="145"/>
      <c r="BKW13" s="145"/>
      <c r="BKX13" s="145"/>
      <c r="BKY13" s="145"/>
      <c r="BKZ13" s="145"/>
      <c r="BLA13" s="145"/>
      <c r="BLB13" s="145"/>
      <c r="BLC13" s="145"/>
      <c r="BLD13" s="145"/>
      <c r="BLE13" s="145"/>
      <c r="BLF13" s="145"/>
      <c r="BLG13" s="145"/>
      <c r="BLH13" s="145"/>
      <c r="BLI13" s="145"/>
      <c r="BLJ13" s="145"/>
      <c r="BLK13" s="145"/>
      <c r="BLL13" s="145"/>
      <c r="BLM13" s="145"/>
      <c r="BLN13" s="145"/>
      <c r="BLO13" s="145"/>
      <c r="BLP13" s="145"/>
      <c r="BLQ13" s="145"/>
      <c r="BLR13" s="145"/>
      <c r="BLS13" s="145"/>
      <c r="BLT13" s="145"/>
      <c r="BLU13" s="145"/>
      <c r="BLV13" s="145"/>
      <c r="BLW13" s="145"/>
      <c r="BLX13" s="145"/>
      <c r="BLY13" s="145"/>
      <c r="BLZ13" s="145"/>
      <c r="BMA13" s="145"/>
      <c r="BMB13" s="145"/>
      <c r="BMC13" s="145"/>
      <c r="BMD13" s="145"/>
      <c r="BME13" s="145"/>
      <c r="BMF13" s="145"/>
      <c r="BMG13" s="145"/>
      <c r="BMH13" s="145"/>
      <c r="BMI13" s="145"/>
      <c r="BMJ13" s="145"/>
      <c r="BMK13" s="145"/>
      <c r="BML13" s="145"/>
      <c r="BMM13" s="145"/>
      <c r="BMN13" s="145"/>
      <c r="BMO13" s="145"/>
      <c r="BMP13" s="145"/>
      <c r="BMQ13" s="145"/>
      <c r="BMR13" s="145"/>
      <c r="BMS13" s="145"/>
      <c r="BMT13" s="145"/>
      <c r="BMU13" s="145"/>
      <c r="BMV13" s="145"/>
      <c r="BMW13" s="145"/>
      <c r="BMX13" s="145"/>
      <c r="BMY13" s="145"/>
      <c r="BMZ13" s="145"/>
      <c r="BNA13" s="145"/>
      <c r="BNB13" s="145"/>
      <c r="BNC13" s="145"/>
      <c r="BND13" s="145"/>
      <c r="BNE13" s="145"/>
      <c r="BNF13" s="145"/>
      <c r="BNG13" s="145"/>
      <c r="BNH13" s="145"/>
      <c r="BNI13" s="145"/>
      <c r="BNJ13" s="145"/>
      <c r="BNK13" s="145"/>
      <c r="BNL13" s="145"/>
      <c r="BNM13" s="145"/>
      <c r="BNN13" s="145"/>
      <c r="BNO13" s="145"/>
      <c r="BNP13" s="145"/>
      <c r="BNQ13" s="145"/>
      <c r="BNR13" s="145"/>
      <c r="BNS13" s="145"/>
      <c r="BNT13" s="145"/>
      <c r="BNU13" s="145"/>
      <c r="BNV13" s="145"/>
      <c r="BNW13" s="145"/>
      <c r="BNX13" s="145"/>
      <c r="BNY13" s="145"/>
      <c r="BNZ13" s="145"/>
      <c r="BOA13" s="145"/>
      <c r="BOB13" s="145"/>
      <c r="BOC13" s="145"/>
      <c r="BOD13" s="145"/>
      <c r="BOE13" s="145"/>
      <c r="BOF13" s="145"/>
      <c r="BOG13" s="145"/>
      <c r="BOH13" s="145"/>
      <c r="BOI13" s="145"/>
      <c r="BOJ13" s="145"/>
      <c r="BOK13" s="145"/>
      <c r="BOL13" s="145"/>
      <c r="BOM13" s="145"/>
      <c r="BON13" s="145"/>
      <c r="BOO13" s="145"/>
      <c r="BOP13" s="145"/>
      <c r="BOQ13" s="145"/>
      <c r="BOR13" s="145"/>
      <c r="BOS13" s="145"/>
      <c r="BOT13" s="145"/>
      <c r="BOU13" s="145"/>
      <c r="BOV13" s="145"/>
      <c r="BOW13" s="145"/>
      <c r="BOX13" s="145"/>
      <c r="BOY13" s="145"/>
      <c r="BOZ13" s="145"/>
      <c r="BPA13" s="145"/>
      <c r="BPB13" s="145"/>
      <c r="BPC13" s="145"/>
      <c r="BPD13" s="145"/>
      <c r="BPE13" s="145"/>
      <c r="BPF13" s="145"/>
      <c r="BPG13" s="145"/>
      <c r="BPH13" s="145"/>
      <c r="BPI13" s="145"/>
      <c r="BPJ13" s="145"/>
      <c r="BPK13" s="145"/>
      <c r="BPL13" s="145"/>
      <c r="BPM13" s="145"/>
      <c r="BPN13" s="145"/>
      <c r="BPO13" s="145"/>
      <c r="BPP13" s="145"/>
      <c r="BPQ13" s="145"/>
      <c r="BPR13" s="145"/>
      <c r="BPS13" s="145"/>
      <c r="BPT13" s="145"/>
      <c r="BPU13" s="145"/>
      <c r="BPV13" s="145"/>
      <c r="BPW13" s="145"/>
      <c r="BPX13" s="145"/>
      <c r="BPY13" s="145"/>
      <c r="BPZ13" s="145"/>
      <c r="BQA13" s="145"/>
      <c r="BQB13" s="145"/>
      <c r="BQC13" s="145"/>
      <c r="BQD13" s="145"/>
      <c r="BQE13" s="145"/>
      <c r="BQF13" s="145"/>
      <c r="BQG13" s="145"/>
      <c r="BQH13" s="145"/>
      <c r="BQI13" s="145"/>
      <c r="BQJ13" s="145"/>
      <c r="BQK13" s="145"/>
      <c r="BQL13" s="145"/>
      <c r="BQM13" s="145"/>
      <c r="BQN13" s="145"/>
      <c r="BQO13" s="145"/>
      <c r="BQP13" s="145"/>
      <c r="BQQ13" s="145"/>
      <c r="BQR13" s="145"/>
      <c r="BQS13" s="145"/>
      <c r="BQT13" s="145"/>
      <c r="BQU13" s="145"/>
      <c r="BQV13" s="145"/>
      <c r="BQW13" s="145"/>
      <c r="BQX13" s="145"/>
      <c r="BQY13" s="145"/>
      <c r="BQZ13" s="145"/>
      <c r="BRA13" s="145"/>
      <c r="BRB13" s="145"/>
      <c r="BRC13" s="145"/>
      <c r="BRD13" s="145"/>
      <c r="BRE13" s="145"/>
      <c r="BRF13" s="145"/>
      <c r="BRG13" s="145"/>
      <c r="BRH13" s="145"/>
      <c r="BRI13" s="145"/>
      <c r="BRJ13" s="145"/>
      <c r="BRK13" s="145"/>
      <c r="BRL13" s="145"/>
      <c r="BRM13" s="145"/>
      <c r="BRN13" s="145"/>
      <c r="BRO13" s="145"/>
      <c r="BRP13" s="145"/>
      <c r="BRQ13" s="145"/>
      <c r="BRR13" s="145"/>
      <c r="BRS13" s="145"/>
      <c r="BRT13" s="145"/>
      <c r="BRU13" s="145"/>
      <c r="BRV13" s="145"/>
      <c r="BRW13" s="145"/>
      <c r="BRX13" s="145"/>
      <c r="BRY13" s="145"/>
      <c r="BRZ13" s="145"/>
      <c r="BSA13" s="145"/>
      <c r="BSB13" s="145"/>
      <c r="BSC13" s="145"/>
      <c r="BSD13" s="145"/>
      <c r="BSE13" s="145"/>
      <c r="BSF13" s="145"/>
      <c r="BSG13" s="145"/>
      <c r="BSH13" s="145"/>
      <c r="BSI13" s="145"/>
      <c r="BSJ13" s="145"/>
      <c r="BSK13" s="145"/>
      <c r="BSL13" s="145"/>
      <c r="BSM13" s="145"/>
      <c r="BSN13" s="145"/>
      <c r="BSO13" s="145"/>
      <c r="BSP13" s="145"/>
      <c r="BSQ13" s="145"/>
      <c r="BSR13" s="145"/>
      <c r="BSS13" s="145"/>
      <c r="BST13" s="145"/>
      <c r="BSU13" s="145"/>
      <c r="BSV13" s="145"/>
      <c r="BSW13" s="145"/>
      <c r="BSX13" s="145"/>
      <c r="BSY13" s="145"/>
      <c r="BSZ13" s="145"/>
      <c r="BTA13" s="145"/>
      <c r="BTB13" s="145"/>
      <c r="BTC13" s="145"/>
      <c r="BTD13" s="145"/>
      <c r="BTE13" s="145"/>
      <c r="BTF13" s="145"/>
      <c r="BTG13" s="145"/>
      <c r="BTH13" s="145"/>
      <c r="BTI13" s="145"/>
      <c r="BTJ13" s="145"/>
      <c r="BTK13" s="145"/>
      <c r="BTL13" s="145"/>
      <c r="BTM13" s="145"/>
      <c r="BTN13" s="145"/>
      <c r="BTO13" s="145"/>
      <c r="BTP13" s="145"/>
      <c r="BTQ13" s="145"/>
      <c r="BTR13" s="145"/>
      <c r="BTS13" s="145"/>
      <c r="BTT13" s="145"/>
      <c r="BTU13" s="145"/>
      <c r="BTV13" s="145"/>
      <c r="BTW13" s="145"/>
      <c r="BTX13" s="145"/>
      <c r="BTY13" s="145"/>
      <c r="BTZ13" s="145"/>
      <c r="BUA13" s="145"/>
      <c r="BUB13" s="145"/>
      <c r="BUC13" s="145"/>
      <c r="BUD13" s="145"/>
      <c r="BUE13" s="145"/>
      <c r="BUF13" s="145"/>
      <c r="BUG13" s="145"/>
      <c r="BUH13" s="145"/>
      <c r="BUI13" s="145"/>
      <c r="BUJ13" s="145"/>
      <c r="BUK13" s="145"/>
      <c r="BUL13" s="145"/>
      <c r="BUM13" s="145"/>
      <c r="BUN13" s="145"/>
      <c r="BUO13" s="145"/>
      <c r="BUP13" s="145"/>
      <c r="BUQ13" s="145"/>
      <c r="BUR13" s="145"/>
      <c r="BUS13" s="145"/>
      <c r="BUT13" s="145"/>
      <c r="BUU13" s="145"/>
      <c r="BUV13" s="145"/>
      <c r="BUW13" s="145"/>
      <c r="BUX13" s="145"/>
      <c r="BUY13" s="145"/>
      <c r="BUZ13" s="145"/>
      <c r="BVA13" s="145"/>
      <c r="BVB13" s="145"/>
      <c r="BVC13" s="145"/>
      <c r="BVD13" s="145"/>
      <c r="BVE13" s="145"/>
      <c r="BVF13" s="145"/>
      <c r="BVG13" s="145"/>
      <c r="BVH13" s="145"/>
      <c r="BVI13" s="145"/>
      <c r="BVJ13" s="145"/>
      <c r="BVK13" s="145"/>
      <c r="BVL13" s="145"/>
      <c r="BVM13" s="145"/>
      <c r="BVN13" s="145"/>
      <c r="BVO13" s="145"/>
      <c r="BVP13" s="145"/>
      <c r="BVQ13" s="145"/>
      <c r="BVR13" s="145"/>
      <c r="BVS13" s="145"/>
      <c r="BVT13" s="145"/>
      <c r="BVU13" s="145"/>
      <c r="BVV13" s="145"/>
      <c r="BVW13" s="145"/>
      <c r="BVX13" s="145"/>
      <c r="BVY13" s="145"/>
      <c r="BVZ13" s="145"/>
      <c r="BWA13" s="145"/>
      <c r="BWB13" s="145"/>
      <c r="BWC13" s="145"/>
      <c r="BWD13" s="145"/>
      <c r="BWE13" s="145"/>
      <c r="BWF13" s="145"/>
      <c r="BWG13" s="145"/>
      <c r="BWH13" s="145"/>
      <c r="BWI13" s="145"/>
      <c r="BWJ13" s="145"/>
      <c r="BWK13" s="145"/>
      <c r="BWL13" s="145"/>
      <c r="BWM13" s="145"/>
      <c r="BWN13" s="145"/>
      <c r="BWO13" s="145"/>
      <c r="BWP13" s="145"/>
      <c r="BWQ13" s="145"/>
      <c r="BWR13" s="145"/>
      <c r="BWS13" s="145"/>
      <c r="BWT13" s="145"/>
      <c r="BWU13" s="145"/>
      <c r="BWV13" s="145"/>
      <c r="BWW13" s="145"/>
      <c r="BWX13" s="145"/>
      <c r="BWY13" s="145"/>
      <c r="BWZ13" s="145"/>
      <c r="BXA13" s="145"/>
      <c r="BXB13" s="145"/>
      <c r="BXC13" s="145"/>
      <c r="BXD13" s="145"/>
      <c r="BXE13" s="145"/>
      <c r="BXF13" s="145"/>
      <c r="BXG13" s="145"/>
      <c r="BXH13" s="145"/>
      <c r="BXI13" s="145"/>
      <c r="BXJ13" s="145"/>
      <c r="BXK13" s="145"/>
      <c r="BXL13" s="145"/>
      <c r="BXM13" s="145"/>
      <c r="BXN13" s="145"/>
      <c r="BXO13" s="145"/>
      <c r="BXP13" s="145"/>
      <c r="BXQ13" s="145"/>
      <c r="BXR13" s="145"/>
      <c r="BXS13" s="145"/>
      <c r="BXT13" s="145"/>
      <c r="BXU13" s="145"/>
      <c r="BXV13" s="145"/>
      <c r="BXW13" s="145"/>
      <c r="BXX13" s="145"/>
      <c r="BXY13" s="145"/>
      <c r="BXZ13" s="145"/>
      <c r="BYA13" s="145"/>
      <c r="BYB13" s="145"/>
      <c r="BYC13" s="145"/>
      <c r="BYD13" s="145"/>
      <c r="BYE13" s="145"/>
      <c r="BYF13" s="145"/>
      <c r="BYG13" s="145"/>
      <c r="BYH13" s="145"/>
      <c r="BYI13" s="145"/>
      <c r="BYJ13" s="145"/>
      <c r="BYK13" s="145"/>
      <c r="BYL13" s="145"/>
      <c r="BYM13" s="145"/>
      <c r="BYN13" s="145"/>
      <c r="BYO13" s="145"/>
      <c r="BYP13" s="145"/>
      <c r="BYQ13" s="145"/>
      <c r="BYR13" s="145"/>
      <c r="BYS13" s="145"/>
      <c r="BYT13" s="145"/>
      <c r="BYU13" s="145"/>
      <c r="BYV13" s="145"/>
      <c r="BYW13" s="145"/>
      <c r="BYX13" s="145"/>
      <c r="BYY13" s="145"/>
      <c r="BYZ13" s="145"/>
      <c r="BZA13" s="145"/>
      <c r="BZB13" s="145"/>
      <c r="BZC13" s="145"/>
      <c r="BZD13" s="145"/>
      <c r="BZE13" s="145"/>
      <c r="BZF13" s="145"/>
      <c r="BZG13" s="145"/>
      <c r="BZH13" s="145"/>
      <c r="BZI13" s="145"/>
      <c r="BZJ13" s="145"/>
      <c r="BZK13" s="145"/>
      <c r="BZL13" s="145"/>
      <c r="BZM13" s="145"/>
      <c r="BZN13" s="145"/>
      <c r="BZO13" s="145"/>
      <c r="BZP13" s="145"/>
      <c r="BZQ13" s="145"/>
      <c r="BZR13" s="145"/>
      <c r="BZS13" s="145"/>
      <c r="BZT13" s="145"/>
      <c r="BZU13" s="145"/>
      <c r="BZV13" s="145"/>
      <c r="BZW13" s="145"/>
      <c r="BZX13" s="145"/>
      <c r="BZY13" s="145"/>
      <c r="BZZ13" s="145"/>
      <c r="CAA13" s="145"/>
      <c r="CAB13" s="145"/>
      <c r="CAC13" s="145"/>
      <c r="CAD13" s="145"/>
      <c r="CAE13" s="145"/>
      <c r="CAF13" s="145"/>
      <c r="CAG13" s="145"/>
      <c r="CAH13" s="145"/>
      <c r="CAI13" s="145"/>
      <c r="CAJ13" s="145"/>
      <c r="CAK13" s="145"/>
      <c r="CAL13" s="145"/>
      <c r="CAM13" s="145"/>
      <c r="CAN13" s="145"/>
      <c r="CAO13" s="145"/>
      <c r="CAP13" s="145"/>
      <c r="CAQ13" s="145"/>
      <c r="CAR13" s="145"/>
      <c r="CAS13" s="145"/>
      <c r="CAT13" s="145"/>
      <c r="CAU13" s="145"/>
      <c r="CAV13" s="145"/>
      <c r="CAW13" s="145"/>
      <c r="CAX13" s="145"/>
      <c r="CAY13" s="145"/>
      <c r="CAZ13" s="145"/>
      <c r="CBA13" s="145"/>
      <c r="CBB13" s="145"/>
      <c r="CBC13" s="145"/>
      <c r="CBD13" s="145"/>
      <c r="CBE13" s="145"/>
      <c r="CBF13" s="145"/>
      <c r="CBG13" s="145"/>
      <c r="CBH13" s="145"/>
      <c r="CBI13" s="145"/>
      <c r="CBJ13" s="145"/>
      <c r="CBK13" s="145"/>
      <c r="CBL13" s="145"/>
      <c r="CBM13" s="145"/>
      <c r="CBN13" s="145"/>
      <c r="CBO13" s="145"/>
      <c r="CBP13" s="145"/>
      <c r="CBQ13" s="145"/>
      <c r="CBR13" s="145"/>
      <c r="CBS13" s="145"/>
      <c r="CBT13" s="145"/>
      <c r="CBU13" s="145"/>
      <c r="CBV13" s="145"/>
      <c r="CBW13" s="145"/>
      <c r="CBX13" s="145"/>
      <c r="CBY13" s="145"/>
      <c r="CBZ13" s="145"/>
      <c r="CCA13" s="145"/>
      <c r="CCB13" s="145"/>
      <c r="CCC13" s="145"/>
      <c r="CCD13" s="145"/>
      <c r="CCE13" s="145"/>
      <c r="CCF13" s="145"/>
      <c r="CCG13" s="145"/>
      <c r="CCH13" s="145"/>
      <c r="CCI13" s="145"/>
      <c r="CCJ13" s="145"/>
      <c r="CCK13" s="145"/>
      <c r="CCL13" s="145"/>
      <c r="CCM13" s="145"/>
      <c r="CCN13" s="145"/>
      <c r="CCO13" s="145"/>
      <c r="CCP13" s="145"/>
      <c r="CCQ13" s="145"/>
      <c r="CCR13" s="145"/>
      <c r="CCS13" s="145"/>
      <c r="CCT13" s="145"/>
      <c r="CCU13" s="145"/>
      <c r="CCV13" s="145"/>
      <c r="CCW13" s="145"/>
      <c r="CCX13" s="145"/>
      <c r="CCY13" s="145"/>
      <c r="CCZ13" s="145"/>
      <c r="CDA13" s="145"/>
      <c r="CDB13" s="145"/>
      <c r="CDC13" s="145"/>
      <c r="CDD13" s="145"/>
      <c r="CDE13" s="145"/>
      <c r="CDF13" s="145"/>
      <c r="CDG13" s="145"/>
      <c r="CDH13" s="145"/>
      <c r="CDI13" s="145"/>
      <c r="CDJ13" s="145"/>
      <c r="CDK13" s="145"/>
      <c r="CDL13" s="145"/>
      <c r="CDM13" s="145"/>
      <c r="CDN13" s="145"/>
      <c r="CDO13" s="145"/>
      <c r="CDP13" s="145"/>
      <c r="CDQ13" s="145"/>
      <c r="CDR13" s="145"/>
      <c r="CDS13" s="145"/>
      <c r="CDT13" s="145"/>
      <c r="CDU13" s="145"/>
      <c r="CDV13" s="145"/>
      <c r="CDW13" s="145"/>
      <c r="CDX13" s="145"/>
      <c r="CDY13" s="145"/>
      <c r="CDZ13" s="145"/>
      <c r="CEA13" s="145"/>
      <c r="CEB13" s="145"/>
      <c r="CEC13" s="145"/>
      <c r="CED13" s="145"/>
      <c r="CEE13" s="145"/>
      <c r="CEF13" s="145"/>
      <c r="CEG13" s="145"/>
      <c r="CEH13" s="145"/>
      <c r="CEI13" s="145"/>
      <c r="CEJ13" s="145"/>
      <c r="CEK13" s="145"/>
      <c r="CEL13" s="145"/>
      <c r="CEM13" s="145"/>
      <c r="CEN13" s="145"/>
      <c r="CEO13" s="145"/>
      <c r="CEP13" s="145"/>
      <c r="CEQ13" s="145"/>
      <c r="CER13" s="145"/>
      <c r="CES13" s="145"/>
      <c r="CET13" s="145"/>
      <c r="CEU13" s="145"/>
      <c r="CEV13" s="145"/>
      <c r="CEW13" s="145"/>
      <c r="CEX13" s="145"/>
      <c r="CEY13" s="145"/>
      <c r="CEZ13" s="145"/>
      <c r="CFA13" s="145"/>
      <c r="CFB13" s="145"/>
      <c r="CFC13" s="145"/>
      <c r="CFD13" s="145"/>
      <c r="CFE13" s="145"/>
      <c r="CFF13" s="145"/>
      <c r="CFG13" s="145"/>
      <c r="CFH13" s="145"/>
      <c r="CFI13" s="145"/>
      <c r="CFJ13" s="145"/>
      <c r="CFK13" s="145"/>
      <c r="CFL13" s="145"/>
      <c r="CFM13" s="145"/>
      <c r="CFN13" s="145"/>
      <c r="CFO13" s="145"/>
      <c r="CFP13" s="145"/>
      <c r="CFQ13" s="145"/>
      <c r="CFR13" s="145"/>
      <c r="CFS13" s="145"/>
      <c r="CFT13" s="145"/>
      <c r="CFU13" s="145"/>
      <c r="CFV13" s="145"/>
      <c r="CFW13" s="145"/>
      <c r="CFX13" s="145"/>
      <c r="CFY13" s="145"/>
      <c r="CFZ13" s="145"/>
      <c r="CGA13" s="145"/>
      <c r="CGB13" s="145"/>
      <c r="CGC13" s="145"/>
      <c r="CGD13" s="145"/>
      <c r="CGE13" s="145"/>
      <c r="CGF13" s="145"/>
      <c r="CGG13" s="145"/>
      <c r="CGH13" s="145"/>
      <c r="CGI13" s="145"/>
      <c r="CGJ13" s="145"/>
      <c r="CGK13" s="145"/>
      <c r="CGL13" s="145"/>
      <c r="CGM13" s="145"/>
      <c r="CGN13" s="145"/>
      <c r="CGO13" s="145"/>
      <c r="CGP13" s="145"/>
      <c r="CGQ13" s="145"/>
      <c r="CGR13" s="145"/>
      <c r="CGS13" s="145"/>
      <c r="CGT13" s="145"/>
      <c r="CGU13" s="145"/>
      <c r="CGV13" s="145"/>
      <c r="CGW13" s="145"/>
      <c r="CGX13" s="145"/>
      <c r="CGY13" s="145"/>
      <c r="CGZ13" s="145"/>
      <c r="CHA13" s="145"/>
      <c r="CHB13" s="145"/>
      <c r="CHC13" s="145"/>
      <c r="CHD13" s="145"/>
      <c r="CHE13" s="145"/>
      <c r="CHF13" s="145"/>
      <c r="CHG13" s="145"/>
      <c r="CHH13" s="145"/>
      <c r="CHI13" s="145"/>
      <c r="CHJ13" s="145"/>
      <c r="CHK13" s="145"/>
      <c r="CHL13" s="145"/>
      <c r="CHM13" s="145"/>
      <c r="CHN13" s="145"/>
      <c r="CHO13" s="145"/>
      <c r="CHP13" s="145"/>
      <c r="CHQ13" s="145"/>
      <c r="CHR13" s="145"/>
      <c r="CHS13" s="145"/>
      <c r="CHT13" s="145"/>
      <c r="CHU13" s="145"/>
      <c r="CHV13" s="145"/>
      <c r="CHW13" s="145"/>
      <c r="CHX13" s="145"/>
      <c r="CHY13" s="145"/>
      <c r="CHZ13" s="145"/>
      <c r="CIA13" s="145"/>
      <c r="CIB13" s="145"/>
      <c r="CIC13" s="145"/>
      <c r="CID13" s="145"/>
      <c r="CIE13" s="145"/>
      <c r="CIF13" s="145"/>
      <c r="CIG13" s="145"/>
      <c r="CIH13" s="145"/>
      <c r="CII13" s="145"/>
      <c r="CIJ13" s="145"/>
      <c r="CIK13" s="145"/>
      <c r="CIL13" s="145"/>
      <c r="CIM13" s="145"/>
      <c r="CIN13" s="145"/>
      <c r="CIO13" s="145"/>
      <c r="CIP13" s="145"/>
      <c r="CIQ13" s="145"/>
      <c r="CIR13" s="145"/>
      <c r="CIS13" s="145"/>
      <c r="CIT13" s="145"/>
      <c r="CIU13" s="145"/>
      <c r="CIV13" s="145"/>
      <c r="CIW13" s="145"/>
      <c r="CIX13" s="145"/>
      <c r="CIY13" s="145"/>
      <c r="CIZ13" s="145"/>
      <c r="CJA13" s="145"/>
      <c r="CJB13" s="145"/>
      <c r="CJC13" s="145"/>
      <c r="CJD13" s="145"/>
      <c r="CJE13" s="145"/>
      <c r="CJF13" s="145"/>
      <c r="CJG13" s="145"/>
      <c r="CJH13" s="145"/>
      <c r="CJI13" s="145"/>
      <c r="CJJ13" s="145"/>
      <c r="CJK13" s="145"/>
      <c r="CJL13" s="145"/>
      <c r="CJM13" s="145"/>
      <c r="CJN13" s="145"/>
      <c r="CJO13" s="145"/>
      <c r="CJP13" s="145"/>
      <c r="CJQ13" s="145"/>
      <c r="CJR13" s="145"/>
      <c r="CJS13" s="145"/>
      <c r="CJT13" s="145"/>
      <c r="CJU13" s="145"/>
      <c r="CJV13" s="145"/>
      <c r="CJW13" s="145"/>
      <c r="CJX13" s="145"/>
      <c r="CJY13" s="145"/>
      <c r="CJZ13" s="145"/>
      <c r="CKA13" s="145"/>
      <c r="CKB13" s="145"/>
      <c r="CKC13" s="145"/>
      <c r="CKD13" s="145"/>
      <c r="CKE13" s="145"/>
      <c r="CKF13" s="145"/>
      <c r="CKG13" s="145"/>
      <c r="CKH13" s="145"/>
      <c r="CKI13" s="145"/>
      <c r="CKJ13" s="145"/>
      <c r="CKK13" s="145"/>
      <c r="CKL13" s="145"/>
      <c r="CKM13" s="145"/>
      <c r="CKN13" s="145"/>
      <c r="CKO13" s="145"/>
      <c r="CKP13" s="145"/>
      <c r="CKQ13" s="145"/>
      <c r="CKR13" s="145"/>
      <c r="CKS13" s="145"/>
      <c r="CKT13" s="145"/>
      <c r="CKU13" s="145"/>
      <c r="CKV13" s="145"/>
      <c r="CKW13" s="145"/>
      <c r="CKX13" s="145"/>
      <c r="CKY13" s="145"/>
      <c r="CKZ13" s="145"/>
      <c r="CLA13" s="145"/>
      <c r="CLB13" s="145"/>
      <c r="CLC13" s="145"/>
      <c r="CLD13" s="145"/>
      <c r="CLE13" s="145"/>
      <c r="CLF13" s="145"/>
      <c r="CLG13" s="145"/>
      <c r="CLH13" s="145"/>
      <c r="CLI13" s="145"/>
      <c r="CLJ13" s="145"/>
      <c r="CLK13" s="145"/>
      <c r="CLL13" s="145"/>
      <c r="CLM13" s="145"/>
      <c r="CLN13" s="145"/>
      <c r="CLO13" s="145"/>
      <c r="CLP13" s="145"/>
      <c r="CLQ13" s="145"/>
      <c r="CLR13" s="145"/>
      <c r="CLS13" s="145"/>
      <c r="CLT13" s="145"/>
      <c r="CLU13" s="145"/>
      <c r="CLV13" s="145"/>
      <c r="CLW13" s="145"/>
      <c r="CLX13" s="145"/>
      <c r="CLY13" s="145"/>
      <c r="CLZ13" s="145"/>
      <c r="CMA13" s="145"/>
      <c r="CMB13" s="145"/>
      <c r="CMC13" s="145"/>
      <c r="CMD13" s="145"/>
      <c r="CME13" s="145"/>
      <c r="CMF13" s="145"/>
      <c r="CMG13" s="145"/>
      <c r="CMH13" s="145"/>
      <c r="CMI13" s="145"/>
      <c r="CMJ13" s="145"/>
      <c r="CMK13" s="145"/>
      <c r="CML13" s="145"/>
      <c r="CMM13" s="145"/>
      <c r="CMN13" s="145"/>
      <c r="CMO13" s="145"/>
      <c r="CMP13" s="145"/>
      <c r="CMQ13" s="145"/>
      <c r="CMR13" s="145"/>
      <c r="CMS13" s="145"/>
      <c r="CMT13" s="145"/>
      <c r="CMU13" s="145"/>
      <c r="CMV13" s="145"/>
      <c r="CMW13" s="145"/>
      <c r="CMX13" s="145"/>
      <c r="CMY13" s="145"/>
      <c r="CMZ13" s="145"/>
      <c r="CNA13" s="145"/>
      <c r="CNB13" s="145"/>
      <c r="CNC13" s="145"/>
      <c r="CND13" s="145"/>
      <c r="CNE13" s="145"/>
      <c r="CNF13" s="145"/>
      <c r="CNG13" s="145"/>
      <c r="CNH13" s="145"/>
      <c r="CNI13" s="145"/>
      <c r="CNJ13" s="145"/>
      <c r="CNK13" s="145"/>
      <c r="CNL13" s="145"/>
      <c r="CNM13" s="145"/>
      <c r="CNN13" s="145"/>
      <c r="CNO13" s="145"/>
      <c r="CNP13" s="145"/>
      <c r="CNQ13" s="145"/>
      <c r="CNR13" s="145"/>
      <c r="CNS13" s="145"/>
      <c r="CNT13" s="145"/>
      <c r="CNU13" s="145"/>
      <c r="CNV13" s="145"/>
      <c r="CNW13" s="145"/>
      <c r="CNX13" s="145"/>
      <c r="CNY13" s="145"/>
      <c r="CNZ13" s="145"/>
      <c r="COA13" s="145"/>
      <c r="COB13" s="145"/>
      <c r="COC13" s="145"/>
      <c r="COD13" s="145"/>
      <c r="COE13" s="145"/>
      <c r="COF13" s="145"/>
      <c r="COG13" s="145"/>
      <c r="COH13" s="145"/>
      <c r="COI13" s="145"/>
      <c r="COJ13" s="145"/>
      <c r="COK13" s="145"/>
      <c r="COL13" s="145"/>
      <c r="COM13" s="145"/>
      <c r="CON13" s="145"/>
      <c r="COO13" s="145"/>
      <c r="COP13" s="145"/>
      <c r="COQ13" s="145"/>
      <c r="COR13" s="145"/>
      <c r="COS13" s="145"/>
      <c r="COT13" s="145"/>
      <c r="COU13" s="145"/>
      <c r="COV13" s="145"/>
      <c r="COW13" s="145"/>
      <c r="COX13" s="145"/>
      <c r="COY13" s="145"/>
      <c r="COZ13" s="145"/>
      <c r="CPA13" s="145"/>
      <c r="CPB13" s="145"/>
      <c r="CPC13" s="145"/>
      <c r="CPD13" s="145"/>
      <c r="CPE13" s="145"/>
      <c r="CPF13" s="145"/>
      <c r="CPG13" s="145"/>
      <c r="CPH13" s="145"/>
      <c r="CPI13" s="145"/>
      <c r="CPJ13" s="145"/>
      <c r="CPK13" s="145"/>
      <c r="CPL13" s="145"/>
      <c r="CPM13" s="145"/>
      <c r="CPN13" s="145"/>
      <c r="CPO13" s="145"/>
      <c r="CPP13" s="145"/>
      <c r="CPQ13" s="145"/>
      <c r="CPR13" s="145"/>
      <c r="CPS13" s="145"/>
      <c r="CPT13" s="145"/>
      <c r="CPU13" s="145"/>
      <c r="CPV13" s="145"/>
      <c r="CPW13" s="145"/>
      <c r="CPX13" s="145"/>
      <c r="CPY13" s="145"/>
      <c r="CPZ13" s="145"/>
      <c r="CQA13" s="145"/>
      <c r="CQB13" s="145"/>
      <c r="CQC13" s="145"/>
      <c r="CQD13" s="145"/>
      <c r="CQE13" s="145"/>
      <c r="CQF13" s="145"/>
      <c r="CQG13" s="145"/>
      <c r="CQH13" s="145"/>
      <c r="CQI13" s="145"/>
      <c r="CQJ13" s="145"/>
      <c r="CQK13" s="145"/>
      <c r="CQL13" s="145"/>
      <c r="CQM13" s="145"/>
      <c r="CQN13" s="145"/>
      <c r="CQO13" s="145"/>
      <c r="CQP13" s="145"/>
      <c r="CQQ13" s="145"/>
      <c r="CQR13" s="145"/>
      <c r="CQS13" s="145"/>
      <c r="CQT13" s="145"/>
      <c r="CQU13" s="145"/>
      <c r="CQV13" s="145"/>
      <c r="CQW13" s="145"/>
      <c r="CQX13" s="145"/>
      <c r="CQY13" s="145"/>
      <c r="CQZ13" s="145"/>
      <c r="CRA13" s="145"/>
      <c r="CRB13" s="145"/>
      <c r="CRC13" s="145"/>
      <c r="CRD13" s="145"/>
      <c r="CRE13" s="145"/>
      <c r="CRF13" s="145"/>
      <c r="CRG13" s="145"/>
      <c r="CRH13" s="145"/>
      <c r="CRI13" s="145"/>
      <c r="CRJ13" s="145"/>
      <c r="CRK13" s="145"/>
      <c r="CRL13" s="145"/>
      <c r="CRM13" s="145"/>
      <c r="CRN13" s="145"/>
      <c r="CRO13" s="145"/>
      <c r="CRP13" s="145"/>
      <c r="CRQ13" s="145"/>
      <c r="CRR13" s="145"/>
      <c r="CRS13" s="145"/>
      <c r="CRT13" s="145"/>
      <c r="CRU13" s="145"/>
      <c r="CRV13" s="145"/>
      <c r="CRW13" s="145"/>
      <c r="CRX13" s="145"/>
      <c r="CRY13" s="145"/>
      <c r="CRZ13" s="145"/>
      <c r="CSA13" s="145"/>
      <c r="CSB13" s="145"/>
      <c r="CSC13" s="145"/>
      <c r="CSD13" s="145"/>
      <c r="CSE13" s="145"/>
      <c r="CSF13" s="145"/>
      <c r="CSG13" s="145"/>
      <c r="CSH13" s="145"/>
      <c r="CSI13" s="145"/>
      <c r="CSJ13" s="145"/>
      <c r="CSK13" s="145"/>
      <c r="CSL13" s="145"/>
      <c r="CSM13" s="145"/>
      <c r="CSN13" s="145"/>
      <c r="CSO13" s="145"/>
      <c r="CSP13" s="145"/>
      <c r="CSQ13" s="145"/>
      <c r="CSR13" s="145"/>
      <c r="CSS13" s="145"/>
      <c r="CST13" s="145"/>
      <c r="CSU13" s="145"/>
      <c r="CSV13" s="145"/>
      <c r="CSW13" s="145"/>
      <c r="CSX13" s="145"/>
      <c r="CSY13" s="145"/>
      <c r="CSZ13" s="145"/>
      <c r="CTA13" s="145"/>
      <c r="CTB13" s="145"/>
      <c r="CTC13" s="145"/>
      <c r="CTD13" s="145"/>
      <c r="CTE13" s="145"/>
      <c r="CTF13" s="145"/>
      <c r="CTG13" s="145"/>
      <c r="CTH13" s="145"/>
      <c r="CTI13" s="145"/>
      <c r="CTJ13" s="145"/>
      <c r="CTK13" s="145"/>
      <c r="CTL13" s="145"/>
      <c r="CTM13" s="145"/>
      <c r="CTN13" s="145"/>
      <c r="CTO13" s="145"/>
      <c r="CTP13" s="145"/>
      <c r="CTQ13" s="145"/>
      <c r="CTR13" s="145"/>
      <c r="CTS13" s="145"/>
      <c r="CTT13" s="145"/>
      <c r="CTU13" s="145"/>
      <c r="CTV13" s="145"/>
      <c r="CTW13" s="145"/>
      <c r="CTX13" s="145"/>
      <c r="CTY13" s="145"/>
      <c r="CTZ13" s="145"/>
      <c r="CUA13" s="145"/>
      <c r="CUB13" s="145"/>
      <c r="CUC13" s="145"/>
      <c r="CUD13" s="145"/>
      <c r="CUE13" s="145"/>
      <c r="CUF13" s="145"/>
      <c r="CUG13" s="145"/>
      <c r="CUH13" s="145"/>
      <c r="CUI13" s="145"/>
      <c r="CUJ13" s="145"/>
      <c r="CUK13" s="145"/>
      <c r="CUL13" s="145"/>
      <c r="CUM13" s="145"/>
      <c r="CUN13" s="145"/>
      <c r="CUO13" s="145"/>
      <c r="CUP13" s="145"/>
      <c r="CUQ13" s="145"/>
      <c r="CUR13" s="145"/>
      <c r="CUS13" s="145"/>
      <c r="CUT13" s="145"/>
      <c r="CUU13" s="145"/>
      <c r="CUV13" s="145"/>
      <c r="CUW13" s="145"/>
      <c r="CUX13" s="145"/>
      <c r="CUY13" s="145"/>
      <c r="CUZ13" s="145"/>
      <c r="CVA13" s="145"/>
      <c r="CVB13" s="145"/>
      <c r="CVC13" s="145"/>
      <c r="CVD13" s="145"/>
      <c r="CVE13" s="145"/>
      <c r="CVF13" s="145"/>
      <c r="CVG13" s="145"/>
      <c r="CVH13" s="145"/>
      <c r="CVI13" s="145"/>
      <c r="CVJ13" s="145"/>
      <c r="CVK13" s="145"/>
      <c r="CVL13" s="145"/>
      <c r="CVM13" s="145"/>
      <c r="CVN13" s="145"/>
      <c r="CVO13" s="145"/>
      <c r="CVP13" s="145"/>
      <c r="CVQ13" s="145"/>
      <c r="CVR13" s="145"/>
      <c r="CVS13" s="145"/>
      <c r="CVT13" s="145"/>
      <c r="CVU13" s="145"/>
      <c r="CVV13" s="145"/>
      <c r="CVW13" s="145"/>
      <c r="CVX13" s="145"/>
      <c r="CVY13" s="145"/>
      <c r="CVZ13" s="145"/>
      <c r="CWA13" s="145"/>
      <c r="CWB13" s="145"/>
      <c r="CWC13" s="145"/>
      <c r="CWD13" s="145"/>
      <c r="CWE13" s="145"/>
      <c r="CWF13" s="145"/>
      <c r="CWG13" s="145"/>
      <c r="CWH13" s="145"/>
      <c r="CWI13" s="145"/>
      <c r="CWJ13" s="145"/>
      <c r="CWK13" s="145"/>
      <c r="CWL13" s="145"/>
      <c r="CWM13" s="145"/>
      <c r="CWN13" s="145"/>
      <c r="CWO13" s="145"/>
      <c r="CWP13" s="145"/>
      <c r="CWQ13" s="145"/>
      <c r="CWR13" s="145"/>
      <c r="CWS13" s="145"/>
      <c r="CWT13" s="145"/>
      <c r="CWU13" s="145"/>
      <c r="CWV13" s="145"/>
      <c r="CWW13" s="145"/>
      <c r="CWX13" s="145"/>
      <c r="CWY13" s="145"/>
      <c r="CWZ13" s="145"/>
      <c r="CXA13" s="145"/>
      <c r="CXB13" s="145"/>
      <c r="CXC13" s="145"/>
      <c r="CXD13" s="145"/>
      <c r="CXE13" s="145"/>
      <c r="CXF13" s="145"/>
      <c r="CXG13" s="145"/>
      <c r="CXH13" s="145"/>
      <c r="CXI13" s="145"/>
      <c r="CXJ13" s="145"/>
      <c r="CXK13" s="145"/>
      <c r="CXL13" s="145"/>
      <c r="CXM13" s="145"/>
      <c r="CXN13" s="145"/>
      <c r="CXO13" s="145"/>
      <c r="CXP13" s="145"/>
      <c r="CXQ13" s="145"/>
      <c r="CXR13" s="145"/>
      <c r="CXS13" s="145"/>
      <c r="CXT13" s="145"/>
      <c r="CXU13" s="145"/>
      <c r="CXV13" s="145"/>
      <c r="CXW13" s="145"/>
      <c r="CXX13" s="145"/>
      <c r="CXY13" s="145"/>
      <c r="CXZ13" s="145"/>
      <c r="CYA13" s="145"/>
      <c r="CYB13" s="145"/>
      <c r="CYC13" s="145"/>
      <c r="CYD13" s="145"/>
      <c r="CYE13" s="145"/>
      <c r="CYF13" s="145"/>
      <c r="CYG13" s="145"/>
      <c r="CYH13" s="145"/>
      <c r="CYI13" s="145"/>
      <c r="CYJ13" s="145"/>
      <c r="CYK13" s="145"/>
      <c r="CYL13" s="145"/>
      <c r="CYM13" s="145"/>
      <c r="CYN13" s="145"/>
      <c r="CYO13" s="145"/>
      <c r="CYP13" s="145"/>
      <c r="CYQ13" s="145"/>
      <c r="CYR13" s="145"/>
      <c r="CYS13" s="145"/>
      <c r="CYT13" s="145"/>
      <c r="CYU13" s="145"/>
      <c r="CYV13" s="145"/>
      <c r="CYW13" s="145"/>
      <c r="CYX13" s="145"/>
      <c r="CYY13" s="145"/>
      <c r="CYZ13" s="145"/>
      <c r="CZA13" s="145"/>
      <c r="CZB13" s="145"/>
      <c r="CZC13" s="145"/>
      <c r="CZD13" s="145"/>
      <c r="CZE13" s="145"/>
      <c r="CZF13" s="145"/>
      <c r="CZG13" s="145"/>
      <c r="CZH13" s="145"/>
      <c r="CZI13" s="145"/>
      <c r="CZJ13" s="145"/>
      <c r="CZK13" s="145"/>
      <c r="CZL13" s="145"/>
      <c r="CZM13" s="145"/>
      <c r="CZN13" s="145"/>
      <c r="CZO13" s="145"/>
      <c r="CZP13" s="145"/>
      <c r="CZQ13" s="145"/>
      <c r="CZR13" s="145"/>
      <c r="CZS13" s="145"/>
      <c r="CZT13" s="145"/>
      <c r="CZU13" s="145"/>
      <c r="CZV13" s="145"/>
      <c r="CZW13" s="145"/>
      <c r="CZX13" s="145"/>
      <c r="CZY13" s="145"/>
      <c r="CZZ13" s="145"/>
      <c r="DAA13" s="145"/>
      <c r="DAB13" s="145"/>
      <c r="DAC13" s="145"/>
      <c r="DAD13" s="145"/>
      <c r="DAE13" s="145"/>
      <c r="DAF13" s="145"/>
      <c r="DAG13" s="145"/>
      <c r="DAH13" s="145"/>
      <c r="DAI13" s="145"/>
      <c r="DAJ13" s="145"/>
      <c r="DAK13" s="145"/>
      <c r="DAL13" s="145"/>
      <c r="DAM13" s="145"/>
      <c r="DAN13" s="145"/>
      <c r="DAO13" s="145"/>
      <c r="DAP13" s="145"/>
      <c r="DAQ13" s="145"/>
      <c r="DAR13" s="145"/>
      <c r="DAS13" s="145"/>
      <c r="DAT13" s="145"/>
      <c r="DAU13" s="145"/>
      <c r="DAV13" s="145"/>
      <c r="DAW13" s="145"/>
      <c r="DAX13" s="145"/>
      <c r="DAY13" s="145"/>
      <c r="DAZ13" s="145"/>
      <c r="DBA13" s="145"/>
      <c r="DBB13" s="145"/>
      <c r="DBC13" s="145"/>
      <c r="DBD13" s="145"/>
      <c r="DBE13" s="145"/>
      <c r="DBF13" s="145"/>
      <c r="DBG13" s="145"/>
      <c r="DBH13" s="145"/>
      <c r="DBI13" s="145"/>
      <c r="DBJ13" s="145"/>
      <c r="DBK13" s="145"/>
      <c r="DBL13" s="145"/>
      <c r="DBM13" s="145"/>
      <c r="DBN13" s="145"/>
      <c r="DBO13" s="145"/>
      <c r="DBP13" s="145"/>
      <c r="DBQ13" s="145"/>
      <c r="DBR13" s="145"/>
      <c r="DBS13" s="145"/>
      <c r="DBT13" s="145"/>
      <c r="DBU13" s="145"/>
      <c r="DBV13" s="145"/>
      <c r="DBW13" s="145"/>
      <c r="DBX13" s="145"/>
      <c r="DBY13" s="145"/>
      <c r="DBZ13" s="145"/>
      <c r="DCA13" s="145"/>
      <c r="DCB13" s="145"/>
      <c r="DCC13" s="145"/>
      <c r="DCD13" s="145"/>
      <c r="DCE13" s="145"/>
      <c r="DCF13" s="145"/>
      <c r="DCG13" s="145"/>
      <c r="DCH13" s="145"/>
      <c r="DCI13" s="145"/>
      <c r="DCJ13" s="145"/>
      <c r="DCK13" s="145"/>
      <c r="DCL13" s="145"/>
      <c r="DCM13" s="145"/>
      <c r="DCN13" s="145"/>
      <c r="DCO13" s="145"/>
      <c r="DCP13" s="145"/>
      <c r="DCQ13" s="145"/>
      <c r="DCR13" s="145"/>
      <c r="DCS13" s="145"/>
      <c r="DCT13" s="145"/>
      <c r="DCU13" s="145"/>
      <c r="DCV13" s="145"/>
      <c r="DCW13" s="145"/>
      <c r="DCX13" s="145"/>
      <c r="DCY13" s="145"/>
      <c r="DCZ13" s="145"/>
      <c r="DDA13" s="145"/>
      <c r="DDB13" s="145"/>
      <c r="DDC13" s="145"/>
      <c r="DDD13" s="145"/>
      <c r="DDE13" s="145"/>
      <c r="DDF13" s="145"/>
      <c r="DDG13" s="145"/>
      <c r="DDH13" s="145"/>
      <c r="DDI13" s="145"/>
      <c r="DDJ13" s="145"/>
      <c r="DDK13" s="145"/>
      <c r="DDL13" s="145"/>
      <c r="DDM13" s="145"/>
      <c r="DDN13" s="145"/>
      <c r="DDO13" s="145"/>
      <c r="DDP13" s="145"/>
      <c r="DDQ13" s="145"/>
      <c r="DDR13" s="145"/>
      <c r="DDS13" s="145"/>
      <c r="DDT13" s="145"/>
      <c r="DDU13" s="145"/>
      <c r="DDV13" s="145"/>
      <c r="DDW13" s="145"/>
      <c r="DDX13" s="145"/>
      <c r="DDY13" s="145"/>
      <c r="DDZ13" s="145"/>
      <c r="DEA13" s="145"/>
      <c r="DEB13" s="145"/>
      <c r="DEC13" s="145"/>
      <c r="DED13" s="145"/>
      <c r="DEE13" s="145"/>
      <c r="DEF13" s="145"/>
      <c r="DEG13" s="145"/>
      <c r="DEH13" s="145"/>
      <c r="DEI13" s="145"/>
      <c r="DEJ13" s="145"/>
      <c r="DEK13" s="145"/>
      <c r="DEL13" s="145"/>
      <c r="DEM13" s="145"/>
      <c r="DEN13" s="145"/>
      <c r="DEO13" s="145"/>
      <c r="DEP13" s="145"/>
      <c r="DEQ13" s="145"/>
      <c r="DER13" s="145"/>
      <c r="DES13" s="145"/>
      <c r="DET13" s="145"/>
      <c r="DEU13" s="145"/>
      <c r="DEV13" s="145"/>
      <c r="DEW13" s="145"/>
      <c r="DEX13" s="145"/>
      <c r="DEY13" s="145"/>
      <c r="DEZ13" s="145"/>
      <c r="DFA13" s="145"/>
      <c r="DFB13" s="145"/>
      <c r="DFC13" s="145"/>
      <c r="DFD13" s="145"/>
      <c r="DFE13" s="145"/>
      <c r="DFF13" s="145"/>
      <c r="DFG13" s="145"/>
      <c r="DFH13" s="145"/>
      <c r="DFI13" s="145"/>
      <c r="DFJ13" s="145"/>
      <c r="DFK13" s="145"/>
      <c r="DFL13" s="145"/>
      <c r="DFM13" s="145"/>
      <c r="DFN13" s="145"/>
      <c r="DFO13" s="145"/>
      <c r="DFP13" s="145"/>
      <c r="DFQ13" s="145"/>
      <c r="DFR13" s="145"/>
      <c r="DFS13" s="145"/>
      <c r="DFT13" s="145"/>
      <c r="DFU13" s="145"/>
      <c r="DFV13" s="145"/>
      <c r="DFW13" s="145"/>
      <c r="DFX13" s="145"/>
      <c r="DFY13" s="145"/>
      <c r="DFZ13" s="145"/>
      <c r="DGA13" s="145"/>
      <c r="DGB13" s="145"/>
      <c r="DGC13" s="145"/>
      <c r="DGD13" s="145"/>
      <c r="DGE13" s="145"/>
      <c r="DGF13" s="145"/>
      <c r="DGG13" s="145"/>
      <c r="DGH13" s="145"/>
      <c r="DGI13" s="145"/>
      <c r="DGJ13" s="145"/>
      <c r="DGK13" s="145"/>
      <c r="DGL13" s="145"/>
      <c r="DGM13" s="145"/>
      <c r="DGN13" s="145"/>
      <c r="DGO13" s="145"/>
      <c r="DGP13" s="145"/>
      <c r="DGQ13" s="145"/>
      <c r="DGR13" s="145"/>
      <c r="DGS13" s="145"/>
      <c r="DGT13" s="145"/>
      <c r="DGU13" s="145"/>
      <c r="DGV13" s="145"/>
      <c r="DGW13" s="145"/>
      <c r="DGX13" s="145"/>
      <c r="DGY13" s="145"/>
      <c r="DGZ13" s="145"/>
      <c r="DHA13" s="145"/>
      <c r="DHB13" s="145"/>
      <c r="DHC13" s="145"/>
      <c r="DHD13" s="145"/>
      <c r="DHE13" s="145"/>
      <c r="DHF13" s="145"/>
      <c r="DHG13" s="145"/>
      <c r="DHH13" s="145"/>
      <c r="DHI13" s="145"/>
      <c r="DHJ13" s="145"/>
      <c r="DHK13" s="145"/>
      <c r="DHL13" s="145"/>
      <c r="DHM13" s="145"/>
      <c r="DHN13" s="145"/>
      <c r="DHO13" s="145"/>
      <c r="DHP13" s="145"/>
      <c r="DHQ13" s="145"/>
      <c r="DHR13" s="145"/>
      <c r="DHS13" s="145"/>
      <c r="DHT13" s="145"/>
      <c r="DHU13" s="145"/>
      <c r="DHV13" s="145"/>
      <c r="DHW13" s="145"/>
      <c r="DHX13" s="145"/>
      <c r="DHY13" s="145"/>
      <c r="DHZ13" s="145"/>
      <c r="DIA13" s="145"/>
      <c r="DIB13" s="145"/>
      <c r="DIC13" s="145"/>
      <c r="DID13" s="145"/>
      <c r="DIE13" s="145"/>
      <c r="DIF13" s="145"/>
      <c r="DIG13" s="145"/>
      <c r="DIH13" s="145"/>
      <c r="DII13" s="145"/>
      <c r="DIJ13" s="145"/>
      <c r="DIK13" s="145"/>
      <c r="DIL13" s="145"/>
      <c r="DIM13" s="145"/>
      <c r="DIN13" s="145"/>
      <c r="DIO13" s="145"/>
      <c r="DIP13" s="145"/>
      <c r="DIQ13" s="145"/>
      <c r="DIR13" s="145"/>
      <c r="DIS13" s="145"/>
      <c r="DIT13" s="145"/>
      <c r="DIU13" s="145"/>
      <c r="DIV13" s="145"/>
      <c r="DIW13" s="145"/>
      <c r="DIX13" s="145"/>
      <c r="DIY13" s="145"/>
      <c r="DIZ13" s="145"/>
      <c r="DJA13" s="145"/>
      <c r="DJB13" s="145"/>
      <c r="DJC13" s="145"/>
      <c r="DJD13" s="145"/>
      <c r="DJE13" s="145"/>
      <c r="DJF13" s="145"/>
      <c r="DJG13" s="145"/>
      <c r="DJH13" s="145"/>
      <c r="DJI13" s="145"/>
      <c r="DJJ13" s="145"/>
      <c r="DJK13" s="145"/>
      <c r="DJL13" s="145"/>
      <c r="DJM13" s="145"/>
      <c r="DJN13" s="145"/>
      <c r="DJO13" s="145"/>
      <c r="DJP13" s="145"/>
      <c r="DJQ13" s="145"/>
      <c r="DJR13" s="145"/>
      <c r="DJS13" s="145"/>
      <c r="DJT13" s="145"/>
      <c r="DJU13" s="145"/>
      <c r="DJV13" s="145"/>
      <c r="DJW13" s="145"/>
      <c r="DJX13" s="145"/>
      <c r="DJY13" s="145"/>
      <c r="DJZ13" s="145"/>
      <c r="DKA13" s="145"/>
      <c r="DKB13" s="145"/>
      <c r="DKC13" s="145"/>
      <c r="DKD13" s="145"/>
      <c r="DKE13" s="145"/>
      <c r="DKF13" s="145"/>
      <c r="DKG13" s="145"/>
      <c r="DKH13" s="145"/>
      <c r="DKI13" s="145"/>
      <c r="DKJ13" s="145"/>
      <c r="DKK13" s="145"/>
      <c r="DKL13" s="145"/>
      <c r="DKM13" s="145"/>
      <c r="DKN13" s="145"/>
      <c r="DKO13" s="145"/>
      <c r="DKP13" s="145"/>
      <c r="DKQ13" s="145"/>
      <c r="DKR13" s="145"/>
      <c r="DKS13" s="145"/>
      <c r="DKT13" s="145"/>
      <c r="DKU13" s="145"/>
      <c r="DKV13" s="145"/>
      <c r="DKW13" s="145"/>
      <c r="DKX13" s="145"/>
      <c r="DKY13" s="145"/>
      <c r="DKZ13" s="145"/>
      <c r="DLA13" s="145"/>
      <c r="DLB13" s="145"/>
      <c r="DLC13" s="145"/>
      <c r="DLD13" s="145"/>
      <c r="DLE13" s="145"/>
      <c r="DLF13" s="145"/>
      <c r="DLG13" s="145"/>
      <c r="DLH13" s="145"/>
      <c r="DLI13" s="145"/>
      <c r="DLJ13" s="145"/>
      <c r="DLK13" s="145"/>
      <c r="DLL13" s="145"/>
      <c r="DLM13" s="145"/>
      <c r="DLN13" s="145"/>
      <c r="DLO13" s="145"/>
      <c r="DLP13" s="145"/>
      <c r="DLQ13" s="145"/>
      <c r="DLR13" s="145"/>
      <c r="DLS13" s="145"/>
      <c r="DLT13" s="145"/>
      <c r="DLU13" s="145"/>
      <c r="DLV13" s="145"/>
      <c r="DLW13" s="145"/>
      <c r="DLX13" s="145"/>
      <c r="DLY13" s="145"/>
      <c r="DLZ13" s="145"/>
      <c r="DMA13" s="145"/>
      <c r="DMB13" s="145"/>
      <c r="DMC13" s="145"/>
      <c r="DMD13" s="145"/>
      <c r="DME13" s="145"/>
      <c r="DMF13" s="145"/>
      <c r="DMG13" s="145"/>
      <c r="DMH13" s="145"/>
      <c r="DMI13" s="145"/>
      <c r="DMJ13" s="145"/>
      <c r="DMK13" s="145"/>
      <c r="DML13" s="145"/>
      <c r="DMM13" s="145"/>
      <c r="DMN13" s="145"/>
      <c r="DMO13" s="145"/>
      <c r="DMP13" s="145"/>
      <c r="DMQ13" s="145"/>
      <c r="DMR13" s="145"/>
      <c r="DMS13" s="145"/>
      <c r="DMT13" s="145"/>
      <c r="DMU13" s="145"/>
      <c r="DMV13" s="145"/>
      <c r="DMW13" s="145"/>
      <c r="DMX13" s="145"/>
      <c r="DMY13" s="145"/>
      <c r="DMZ13" s="145"/>
      <c r="DNA13" s="145"/>
      <c r="DNB13" s="145"/>
      <c r="DNC13" s="145"/>
      <c r="DND13" s="145"/>
      <c r="DNE13" s="145"/>
      <c r="DNF13" s="145"/>
      <c r="DNG13" s="145"/>
      <c r="DNH13" s="145"/>
      <c r="DNI13" s="145"/>
      <c r="DNJ13" s="145"/>
      <c r="DNK13" s="145"/>
      <c r="DNL13" s="145"/>
      <c r="DNM13" s="145"/>
      <c r="DNN13" s="145"/>
      <c r="DNO13" s="145"/>
      <c r="DNP13" s="145"/>
      <c r="DNQ13" s="145"/>
      <c r="DNR13" s="145"/>
      <c r="DNS13" s="145"/>
      <c r="DNT13" s="145"/>
      <c r="DNU13" s="145"/>
      <c r="DNV13" s="145"/>
      <c r="DNW13" s="145"/>
      <c r="DNX13" s="145"/>
      <c r="DNY13" s="145"/>
      <c r="DNZ13" s="145"/>
      <c r="DOA13" s="145"/>
      <c r="DOB13" s="145"/>
      <c r="DOC13" s="145"/>
      <c r="DOD13" s="145"/>
      <c r="DOE13" s="145"/>
      <c r="DOF13" s="145"/>
      <c r="DOG13" s="145"/>
      <c r="DOH13" s="145"/>
      <c r="DOI13" s="145"/>
      <c r="DOJ13" s="145"/>
      <c r="DOK13" s="145"/>
      <c r="DOL13" s="145"/>
      <c r="DOM13" s="145"/>
      <c r="DON13" s="145"/>
      <c r="DOO13" s="145"/>
      <c r="DOP13" s="145"/>
      <c r="DOQ13" s="145"/>
      <c r="DOR13" s="145"/>
      <c r="DOS13" s="145"/>
      <c r="DOT13" s="145"/>
      <c r="DOU13" s="145"/>
      <c r="DOV13" s="145"/>
      <c r="DOW13" s="145"/>
      <c r="DOX13" s="145"/>
      <c r="DOY13" s="145"/>
      <c r="DOZ13" s="145"/>
      <c r="DPA13" s="145"/>
      <c r="DPB13" s="145"/>
      <c r="DPC13" s="145"/>
      <c r="DPD13" s="145"/>
      <c r="DPE13" s="145"/>
      <c r="DPF13" s="145"/>
      <c r="DPG13" s="145"/>
      <c r="DPH13" s="145"/>
      <c r="DPI13" s="145"/>
      <c r="DPJ13" s="145"/>
      <c r="DPK13" s="145"/>
      <c r="DPL13" s="145"/>
      <c r="DPM13" s="145"/>
      <c r="DPN13" s="145"/>
      <c r="DPO13" s="145"/>
      <c r="DPP13" s="145"/>
      <c r="DPQ13" s="145"/>
      <c r="DPR13" s="145"/>
      <c r="DPS13" s="145"/>
      <c r="DPT13" s="145"/>
      <c r="DPU13" s="145"/>
      <c r="DPV13" s="145"/>
      <c r="DPW13" s="145"/>
      <c r="DPX13" s="145"/>
      <c r="DPY13" s="145"/>
      <c r="DPZ13" s="145"/>
      <c r="DQA13" s="145"/>
      <c r="DQB13" s="145"/>
      <c r="DQC13" s="145"/>
      <c r="DQD13" s="145"/>
      <c r="DQE13" s="145"/>
      <c r="DQF13" s="145"/>
      <c r="DQG13" s="145"/>
      <c r="DQH13" s="145"/>
      <c r="DQI13" s="145"/>
      <c r="DQJ13" s="145"/>
      <c r="DQK13" s="145"/>
      <c r="DQL13" s="145"/>
      <c r="DQM13" s="145"/>
      <c r="DQN13" s="145"/>
      <c r="DQO13" s="145"/>
      <c r="DQP13" s="145"/>
      <c r="DQQ13" s="145"/>
      <c r="DQR13" s="145"/>
      <c r="DQS13" s="145"/>
      <c r="DQT13" s="145"/>
      <c r="DQU13" s="145"/>
      <c r="DQV13" s="145"/>
      <c r="DQW13" s="145"/>
      <c r="DQX13" s="145"/>
      <c r="DQY13" s="145"/>
      <c r="DQZ13" s="145"/>
      <c r="DRA13" s="145"/>
      <c r="DRB13" s="145"/>
      <c r="DRC13" s="145"/>
      <c r="DRD13" s="145"/>
      <c r="DRE13" s="145"/>
      <c r="DRF13" s="145"/>
      <c r="DRG13" s="145"/>
      <c r="DRH13" s="145"/>
      <c r="DRI13" s="145"/>
      <c r="DRJ13" s="145"/>
      <c r="DRK13" s="145"/>
      <c r="DRL13" s="145"/>
      <c r="DRM13" s="145"/>
      <c r="DRN13" s="145"/>
      <c r="DRO13" s="145"/>
      <c r="DRP13" s="145"/>
      <c r="DRQ13" s="145"/>
      <c r="DRR13" s="145"/>
      <c r="DRS13" s="145"/>
      <c r="DRT13" s="145"/>
      <c r="DRU13" s="145"/>
      <c r="DRV13" s="145"/>
      <c r="DRW13" s="145"/>
      <c r="DRX13" s="145"/>
      <c r="DRY13" s="145"/>
      <c r="DRZ13" s="145"/>
      <c r="DSA13" s="145"/>
      <c r="DSB13" s="145"/>
      <c r="DSC13" s="145"/>
      <c r="DSD13" s="145"/>
      <c r="DSE13" s="145"/>
      <c r="DSF13" s="145"/>
      <c r="DSG13" s="145"/>
      <c r="DSH13" s="145"/>
      <c r="DSI13" s="145"/>
      <c r="DSJ13" s="145"/>
      <c r="DSK13" s="145"/>
      <c r="DSL13" s="145"/>
      <c r="DSM13" s="145"/>
      <c r="DSN13" s="145"/>
      <c r="DSO13" s="145"/>
      <c r="DSP13" s="145"/>
      <c r="DSQ13" s="145"/>
      <c r="DSR13" s="145"/>
      <c r="DSS13" s="145"/>
      <c r="DST13" s="145"/>
      <c r="DSU13" s="145"/>
      <c r="DSV13" s="145"/>
      <c r="DSW13" s="145"/>
      <c r="DSX13" s="145"/>
      <c r="DSY13" s="145"/>
      <c r="DSZ13" s="145"/>
      <c r="DTA13" s="145"/>
      <c r="DTB13" s="145"/>
      <c r="DTC13" s="145"/>
      <c r="DTD13" s="145"/>
      <c r="DTE13" s="145"/>
      <c r="DTF13" s="145"/>
      <c r="DTG13" s="145"/>
      <c r="DTH13" s="145"/>
      <c r="DTI13" s="145"/>
      <c r="DTJ13" s="145"/>
      <c r="DTK13" s="145"/>
      <c r="DTL13" s="145"/>
      <c r="DTM13" s="145"/>
      <c r="DTN13" s="145"/>
      <c r="DTO13" s="145"/>
      <c r="DTP13" s="145"/>
      <c r="DTQ13" s="145"/>
      <c r="DTR13" s="145"/>
      <c r="DTS13" s="145"/>
      <c r="DTT13" s="145"/>
      <c r="DTU13" s="145"/>
      <c r="DTV13" s="145"/>
      <c r="DTW13" s="145"/>
      <c r="DTX13" s="145"/>
      <c r="DTY13" s="145"/>
      <c r="DTZ13" s="145"/>
      <c r="DUA13" s="145"/>
      <c r="DUB13" s="145"/>
      <c r="DUC13" s="145"/>
      <c r="DUD13" s="145"/>
      <c r="DUE13" s="145"/>
      <c r="DUF13" s="145"/>
      <c r="DUG13" s="145"/>
      <c r="DUH13" s="145"/>
      <c r="DUI13" s="145"/>
      <c r="DUJ13" s="145"/>
      <c r="DUK13" s="145"/>
      <c r="DUL13" s="145"/>
      <c r="DUM13" s="145"/>
      <c r="DUN13" s="145"/>
      <c r="DUO13" s="145"/>
      <c r="DUP13" s="145"/>
      <c r="DUQ13" s="145"/>
      <c r="DUR13" s="145"/>
      <c r="DUS13" s="145"/>
      <c r="DUT13" s="145"/>
      <c r="DUU13" s="145"/>
      <c r="DUV13" s="145"/>
      <c r="DUW13" s="145"/>
      <c r="DUX13" s="145"/>
      <c r="DUY13" s="145"/>
      <c r="DUZ13" s="145"/>
      <c r="DVA13" s="145"/>
      <c r="DVB13" s="145"/>
      <c r="DVC13" s="145"/>
      <c r="DVD13" s="145"/>
      <c r="DVE13" s="145"/>
      <c r="DVF13" s="145"/>
      <c r="DVG13" s="145"/>
      <c r="DVH13" s="145"/>
      <c r="DVI13" s="145"/>
      <c r="DVJ13" s="145"/>
      <c r="DVK13" s="145"/>
      <c r="DVL13" s="145"/>
      <c r="DVM13" s="145"/>
      <c r="DVN13" s="145"/>
      <c r="DVO13" s="145"/>
      <c r="DVP13" s="145"/>
      <c r="DVQ13" s="145"/>
      <c r="DVR13" s="145"/>
      <c r="DVS13" s="145"/>
      <c r="DVT13" s="145"/>
      <c r="DVU13" s="145"/>
      <c r="DVV13" s="145"/>
      <c r="DVW13" s="145"/>
      <c r="DVX13" s="145"/>
      <c r="DVY13" s="145"/>
      <c r="DVZ13" s="145"/>
      <c r="DWA13" s="145"/>
      <c r="DWB13" s="145"/>
      <c r="DWC13" s="145"/>
      <c r="DWD13" s="145"/>
      <c r="DWE13" s="145"/>
      <c r="DWF13" s="145"/>
      <c r="DWG13" s="145"/>
      <c r="DWH13" s="145"/>
      <c r="DWI13" s="145"/>
      <c r="DWJ13" s="145"/>
      <c r="DWK13" s="145"/>
      <c r="DWL13" s="145"/>
      <c r="DWM13" s="145"/>
      <c r="DWN13" s="145"/>
      <c r="DWO13" s="145"/>
      <c r="DWP13" s="145"/>
      <c r="DWQ13" s="145"/>
      <c r="DWR13" s="145"/>
      <c r="DWS13" s="145"/>
      <c r="DWT13" s="145"/>
      <c r="DWU13" s="145"/>
      <c r="DWV13" s="145"/>
      <c r="DWW13" s="145"/>
      <c r="DWX13" s="145"/>
      <c r="DWY13" s="145"/>
      <c r="DWZ13" s="145"/>
      <c r="DXA13" s="145"/>
      <c r="DXB13" s="145"/>
      <c r="DXC13" s="145"/>
      <c r="DXD13" s="145"/>
      <c r="DXE13" s="145"/>
      <c r="DXF13" s="145"/>
      <c r="DXG13" s="145"/>
      <c r="DXH13" s="145"/>
      <c r="DXI13" s="145"/>
      <c r="DXJ13" s="145"/>
      <c r="DXK13" s="145"/>
      <c r="DXL13" s="145"/>
      <c r="DXM13" s="145"/>
      <c r="DXN13" s="145"/>
      <c r="DXO13" s="145"/>
      <c r="DXP13" s="145"/>
      <c r="DXQ13" s="145"/>
      <c r="DXR13" s="145"/>
      <c r="DXS13" s="145"/>
      <c r="DXT13" s="145"/>
      <c r="DXU13" s="145"/>
      <c r="DXV13" s="145"/>
      <c r="DXW13" s="145"/>
      <c r="DXX13" s="145"/>
      <c r="DXY13" s="145"/>
      <c r="DXZ13" s="145"/>
      <c r="DYA13" s="145"/>
      <c r="DYB13" s="145"/>
      <c r="DYC13" s="145"/>
      <c r="DYD13" s="145"/>
      <c r="DYE13" s="145"/>
      <c r="DYF13" s="145"/>
      <c r="DYG13" s="145"/>
      <c r="DYH13" s="145"/>
      <c r="DYI13" s="145"/>
      <c r="DYJ13" s="145"/>
      <c r="DYK13" s="145"/>
      <c r="DYL13" s="145"/>
      <c r="DYM13" s="145"/>
      <c r="DYN13" s="145"/>
      <c r="DYO13" s="145"/>
      <c r="DYP13" s="145"/>
      <c r="DYQ13" s="145"/>
      <c r="DYR13" s="145"/>
      <c r="DYS13" s="145"/>
      <c r="DYT13" s="145"/>
      <c r="DYU13" s="145"/>
      <c r="DYV13" s="145"/>
      <c r="DYW13" s="145"/>
      <c r="DYX13" s="145"/>
      <c r="DYY13" s="145"/>
      <c r="DYZ13" s="145"/>
      <c r="DZA13" s="145"/>
      <c r="DZB13" s="145"/>
      <c r="DZC13" s="145"/>
      <c r="DZD13" s="145"/>
      <c r="DZE13" s="145"/>
      <c r="DZF13" s="145"/>
      <c r="DZG13" s="145"/>
      <c r="DZH13" s="145"/>
      <c r="DZI13" s="145"/>
      <c r="DZJ13" s="145"/>
      <c r="DZK13" s="145"/>
      <c r="DZL13" s="145"/>
      <c r="DZM13" s="145"/>
      <c r="DZN13" s="145"/>
      <c r="DZO13" s="145"/>
      <c r="DZP13" s="145"/>
      <c r="DZQ13" s="145"/>
      <c r="DZR13" s="145"/>
      <c r="DZS13" s="145"/>
      <c r="DZT13" s="145"/>
      <c r="DZU13" s="145"/>
      <c r="DZV13" s="145"/>
      <c r="DZW13" s="145"/>
      <c r="DZX13" s="145"/>
      <c r="DZY13" s="145"/>
      <c r="DZZ13" s="145"/>
      <c r="EAA13" s="145"/>
      <c r="EAB13" s="145"/>
      <c r="EAC13" s="145"/>
      <c r="EAD13" s="145"/>
      <c r="EAE13" s="145"/>
      <c r="EAF13" s="145"/>
      <c r="EAG13" s="145"/>
      <c r="EAH13" s="145"/>
      <c r="EAI13" s="145"/>
      <c r="EAJ13" s="145"/>
      <c r="EAK13" s="145"/>
      <c r="EAL13" s="145"/>
      <c r="EAM13" s="145"/>
      <c r="EAN13" s="145"/>
      <c r="EAO13" s="145"/>
      <c r="EAP13" s="145"/>
      <c r="EAQ13" s="145"/>
      <c r="EAR13" s="145"/>
      <c r="EAS13" s="145"/>
      <c r="EAT13" s="145"/>
      <c r="EAU13" s="145"/>
      <c r="EAV13" s="145"/>
      <c r="EAW13" s="145"/>
      <c r="EAX13" s="145"/>
      <c r="EAY13" s="145"/>
      <c r="EAZ13" s="145"/>
      <c r="EBA13" s="145"/>
      <c r="EBB13" s="145"/>
      <c r="EBC13" s="145"/>
      <c r="EBD13" s="145"/>
      <c r="EBE13" s="145"/>
      <c r="EBF13" s="145"/>
      <c r="EBG13" s="145"/>
      <c r="EBH13" s="145"/>
      <c r="EBI13" s="145"/>
      <c r="EBJ13" s="145"/>
      <c r="EBK13" s="145"/>
      <c r="EBL13" s="145"/>
      <c r="EBM13" s="145"/>
      <c r="EBN13" s="145"/>
      <c r="EBO13" s="145"/>
      <c r="EBP13" s="145"/>
      <c r="EBQ13" s="145"/>
      <c r="EBR13" s="145"/>
      <c r="EBS13" s="145"/>
      <c r="EBT13" s="145"/>
      <c r="EBU13" s="145"/>
      <c r="EBV13" s="145"/>
      <c r="EBW13" s="145"/>
      <c r="EBX13" s="145"/>
      <c r="EBY13" s="145"/>
      <c r="EBZ13" s="145"/>
      <c r="ECA13" s="145"/>
      <c r="ECB13" s="145"/>
      <c r="ECC13" s="145"/>
      <c r="ECD13" s="145"/>
      <c r="ECE13" s="145"/>
      <c r="ECF13" s="145"/>
      <c r="ECG13" s="145"/>
      <c r="ECH13" s="145"/>
      <c r="ECI13" s="145"/>
      <c r="ECJ13" s="145"/>
      <c r="ECK13" s="145"/>
      <c r="ECL13" s="145"/>
      <c r="ECM13" s="145"/>
      <c r="ECN13" s="145"/>
      <c r="ECO13" s="145"/>
      <c r="ECP13" s="145"/>
      <c r="ECQ13" s="145"/>
      <c r="ECR13" s="145"/>
      <c r="ECS13" s="145"/>
      <c r="ECT13" s="145"/>
      <c r="ECU13" s="145"/>
      <c r="ECV13" s="145"/>
      <c r="ECW13" s="145"/>
      <c r="ECX13" s="145"/>
      <c r="ECY13" s="145"/>
      <c r="ECZ13" s="145"/>
      <c r="EDA13" s="145"/>
      <c r="EDB13" s="145"/>
      <c r="EDC13" s="145"/>
      <c r="EDD13" s="145"/>
      <c r="EDE13" s="145"/>
      <c r="EDF13" s="145"/>
      <c r="EDG13" s="145"/>
      <c r="EDH13" s="145"/>
      <c r="EDI13" s="145"/>
      <c r="EDJ13" s="145"/>
      <c r="EDK13" s="145"/>
      <c r="EDL13" s="145"/>
      <c r="EDM13" s="145"/>
      <c r="EDN13" s="145"/>
      <c r="EDO13" s="145"/>
      <c r="EDP13" s="145"/>
      <c r="EDQ13" s="145"/>
      <c r="EDR13" s="145"/>
      <c r="EDS13" s="145"/>
      <c r="EDT13" s="145"/>
      <c r="EDU13" s="145"/>
      <c r="EDV13" s="145"/>
      <c r="EDW13" s="145"/>
      <c r="EDX13" s="145"/>
      <c r="EDY13" s="145"/>
      <c r="EDZ13" s="145"/>
      <c r="EEA13" s="145"/>
      <c r="EEB13" s="145"/>
      <c r="EEC13" s="145"/>
      <c r="EED13" s="145"/>
      <c r="EEE13" s="145"/>
      <c r="EEF13" s="145"/>
      <c r="EEG13" s="145"/>
      <c r="EEH13" s="145"/>
      <c r="EEI13" s="145"/>
      <c r="EEJ13" s="145"/>
      <c r="EEK13" s="145"/>
      <c r="EEL13" s="145"/>
      <c r="EEM13" s="145"/>
      <c r="EEN13" s="145"/>
      <c r="EEO13" s="145"/>
      <c r="EEP13" s="145"/>
      <c r="EEQ13" s="145"/>
      <c r="EER13" s="145"/>
      <c r="EES13" s="145"/>
      <c r="EET13" s="145"/>
      <c r="EEU13" s="145"/>
      <c r="EEV13" s="145"/>
      <c r="EEW13" s="145"/>
      <c r="EEX13" s="145"/>
      <c r="EEY13" s="145"/>
      <c r="EEZ13" s="145"/>
      <c r="EFA13" s="145"/>
      <c r="EFB13" s="145"/>
      <c r="EFC13" s="145"/>
      <c r="EFD13" s="145"/>
      <c r="EFE13" s="145"/>
      <c r="EFF13" s="145"/>
      <c r="EFG13" s="145"/>
      <c r="EFH13" s="145"/>
      <c r="EFI13" s="145"/>
      <c r="EFJ13" s="145"/>
      <c r="EFK13" s="145"/>
      <c r="EFL13" s="145"/>
      <c r="EFM13" s="145"/>
      <c r="EFN13" s="145"/>
      <c r="EFO13" s="145"/>
      <c r="EFP13" s="145"/>
      <c r="EFQ13" s="145"/>
      <c r="EFR13" s="145"/>
      <c r="EFS13" s="145"/>
      <c r="EFT13" s="145"/>
      <c r="EFU13" s="145"/>
      <c r="EFV13" s="145"/>
      <c r="EFW13" s="145"/>
      <c r="EFX13" s="145"/>
      <c r="EFY13" s="145"/>
      <c r="EFZ13" s="145"/>
      <c r="EGA13" s="145"/>
      <c r="EGB13" s="145"/>
      <c r="EGC13" s="145"/>
      <c r="EGD13" s="145"/>
      <c r="EGE13" s="145"/>
      <c r="EGF13" s="145"/>
      <c r="EGG13" s="145"/>
      <c r="EGH13" s="145"/>
      <c r="EGI13" s="145"/>
      <c r="EGJ13" s="145"/>
      <c r="EGK13" s="145"/>
      <c r="EGL13" s="145"/>
      <c r="EGM13" s="145"/>
      <c r="EGN13" s="145"/>
      <c r="EGO13" s="145"/>
      <c r="EGP13" s="145"/>
      <c r="EGQ13" s="145"/>
      <c r="EGR13" s="145"/>
      <c r="EGS13" s="145"/>
      <c r="EGT13" s="145"/>
      <c r="EGU13" s="145"/>
      <c r="EGV13" s="145"/>
      <c r="EGW13" s="145"/>
      <c r="EGX13" s="145"/>
      <c r="EGY13" s="145"/>
      <c r="EGZ13" s="145"/>
      <c r="EHA13" s="145"/>
      <c r="EHB13" s="145"/>
      <c r="EHC13" s="145"/>
      <c r="EHD13" s="145"/>
      <c r="EHE13" s="145"/>
      <c r="EHF13" s="145"/>
      <c r="EHG13" s="145"/>
      <c r="EHH13" s="145"/>
      <c r="EHI13" s="145"/>
      <c r="EHJ13" s="145"/>
      <c r="EHK13" s="145"/>
      <c r="EHL13" s="145"/>
      <c r="EHM13" s="145"/>
      <c r="EHN13" s="145"/>
      <c r="EHO13" s="145"/>
      <c r="EHP13" s="145"/>
      <c r="EHQ13" s="145"/>
      <c r="EHR13" s="145"/>
      <c r="EHS13" s="145"/>
      <c r="EHT13" s="145"/>
      <c r="EHU13" s="145"/>
      <c r="EHV13" s="145"/>
      <c r="EHW13" s="145"/>
      <c r="EHX13" s="145"/>
      <c r="EHY13" s="145"/>
      <c r="EHZ13" s="145"/>
      <c r="EIA13" s="145"/>
      <c r="EIB13" s="145"/>
      <c r="EIC13" s="145"/>
      <c r="EID13" s="145"/>
      <c r="EIE13" s="145"/>
      <c r="EIF13" s="145"/>
      <c r="EIG13" s="145"/>
      <c r="EIH13" s="145"/>
      <c r="EII13" s="145"/>
      <c r="EIJ13" s="145"/>
      <c r="EIK13" s="145"/>
      <c r="EIL13" s="145"/>
      <c r="EIM13" s="145"/>
      <c r="EIN13" s="145"/>
      <c r="EIO13" s="145"/>
      <c r="EIP13" s="145"/>
      <c r="EIQ13" s="145"/>
      <c r="EIR13" s="145"/>
      <c r="EIS13" s="145"/>
      <c r="EIT13" s="145"/>
      <c r="EIU13" s="145"/>
      <c r="EIV13" s="145"/>
      <c r="EIW13" s="145"/>
      <c r="EIX13" s="145"/>
      <c r="EIY13" s="145"/>
      <c r="EIZ13" s="145"/>
      <c r="EJA13" s="145"/>
      <c r="EJB13" s="145"/>
      <c r="EJC13" s="145"/>
      <c r="EJD13" s="145"/>
      <c r="EJE13" s="145"/>
      <c r="EJF13" s="145"/>
      <c r="EJG13" s="145"/>
      <c r="EJH13" s="145"/>
      <c r="EJI13" s="145"/>
      <c r="EJJ13" s="145"/>
      <c r="EJK13" s="145"/>
      <c r="EJL13" s="145"/>
      <c r="EJM13" s="145"/>
      <c r="EJN13" s="145"/>
      <c r="EJO13" s="145"/>
      <c r="EJP13" s="145"/>
      <c r="EJQ13" s="145"/>
      <c r="EJR13" s="145"/>
      <c r="EJS13" s="145"/>
      <c r="EJT13" s="145"/>
      <c r="EJU13" s="145"/>
      <c r="EJV13" s="145"/>
      <c r="EJW13" s="145"/>
      <c r="EJX13" s="145"/>
      <c r="EJY13" s="145"/>
      <c r="EJZ13" s="145"/>
      <c r="EKA13" s="145"/>
      <c r="EKB13" s="145"/>
      <c r="EKC13" s="145"/>
      <c r="EKD13" s="145"/>
      <c r="EKE13" s="145"/>
      <c r="EKF13" s="145"/>
      <c r="EKG13" s="145"/>
      <c r="EKH13" s="145"/>
      <c r="EKI13" s="145"/>
      <c r="EKJ13" s="145"/>
      <c r="EKK13" s="145"/>
      <c r="EKL13" s="145"/>
      <c r="EKM13" s="145"/>
      <c r="EKN13" s="145"/>
      <c r="EKO13" s="145"/>
      <c r="EKP13" s="145"/>
      <c r="EKQ13" s="145"/>
      <c r="EKR13" s="145"/>
      <c r="EKS13" s="145"/>
      <c r="EKT13" s="145"/>
      <c r="EKU13" s="145"/>
      <c r="EKV13" s="145"/>
      <c r="EKW13" s="145"/>
      <c r="EKX13" s="145"/>
      <c r="EKY13" s="145"/>
      <c r="EKZ13" s="145"/>
      <c r="ELA13" s="145"/>
      <c r="ELB13" s="145"/>
      <c r="ELC13" s="145"/>
      <c r="ELD13" s="145"/>
      <c r="ELE13" s="145"/>
      <c r="ELF13" s="145"/>
      <c r="ELG13" s="145"/>
      <c r="ELH13" s="145"/>
      <c r="ELI13" s="145"/>
      <c r="ELJ13" s="145"/>
      <c r="ELK13" s="145"/>
      <c r="ELL13" s="145"/>
      <c r="ELM13" s="145"/>
      <c r="ELN13" s="145"/>
      <c r="ELO13" s="145"/>
      <c r="ELP13" s="145"/>
      <c r="ELQ13" s="145"/>
      <c r="ELR13" s="145"/>
      <c r="ELS13" s="145"/>
      <c r="ELT13" s="145"/>
      <c r="ELU13" s="145"/>
      <c r="ELV13" s="145"/>
      <c r="ELW13" s="145"/>
      <c r="ELX13" s="145"/>
      <c r="ELY13" s="145"/>
      <c r="ELZ13" s="145"/>
      <c r="EMA13" s="145"/>
      <c r="EMB13" s="145"/>
      <c r="EMC13" s="145"/>
      <c r="EMD13" s="145"/>
      <c r="EME13" s="145"/>
      <c r="EMF13" s="145"/>
      <c r="EMG13" s="145"/>
      <c r="EMH13" s="145"/>
      <c r="EMI13" s="145"/>
      <c r="EMJ13" s="145"/>
      <c r="EMK13" s="145"/>
      <c r="EML13" s="145"/>
      <c r="EMM13" s="145"/>
      <c r="EMN13" s="145"/>
      <c r="EMO13" s="145"/>
      <c r="EMP13" s="145"/>
      <c r="EMQ13" s="145"/>
      <c r="EMR13" s="145"/>
      <c r="EMS13" s="145"/>
      <c r="EMT13" s="145"/>
      <c r="EMU13" s="145"/>
      <c r="EMV13" s="145"/>
      <c r="EMW13" s="145"/>
      <c r="EMX13" s="145"/>
      <c r="EMY13" s="145"/>
      <c r="EMZ13" s="145"/>
      <c r="ENA13" s="145"/>
      <c r="ENB13" s="145"/>
      <c r="ENC13" s="145"/>
      <c r="END13" s="145"/>
      <c r="ENE13" s="145"/>
      <c r="ENF13" s="145"/>
      <c r="ENG13" s="145"/>
      <c r="ENH13" s="145"/>
      <c r="ENI13" s="145"/>
      <c r="ENJ13" s="145"/>
      <c r="ENK13" s="145"/>
      <c r="ENL13" s="145"/>
      <c r="ENM13" s="145"/>
      <c r="ENN13" s="145"/>
      <c r="ENO13" s="145"/>
      <c r="ENP13" s="145"/>
      <c r="ENQ13" s="145"/>
      <c r="ENR13" s="145"/>
      <c r="ENS13" s="145"/>
      <c r="ENT13" s="145"/>
      <c r="ENU13" s="145"/>
      <c r="ENV13" s="145"/>
      <c r="ENW13" s="145"/>
      <c r="ENX13" s="145"/>
      <c r="ENY13" s="145"/>
      <c r="ENZ13" s="145"/>
      <c r="EOA13" s="145"/>
      <c r="EOB13" s="145"/>
      <c r="EOC13" s="145"/>
      <c r="EOD13" s="145"/>
      <c r="EOE13" s="145"/>
      <c r="EOF13" s="145"/>
      <c r="EOG13" s="145"/>
      <c r="EOH13" s="145"/>
      <c r="EOI13" s="145"/>
      <c r="EOJ13" s="145"/>
      <c r="EOK13" s="145"/>
      <c r="EOL13" s="145"/>
      <c r="EOM13" s="145"/>
      <c r="EON13" s="145"/>
      <c r="EOO13" s="145"/>
      <c r="EOP13" s="145"/>
      <c r="EOQ13" s="145"/>
      <c r="EOR13" s="145"/>
      <c r="EOS13" s="145"/>
      <c r="EOT13" s="145"/>
      <c r="EOU13" s="145"/>
      <c r="EOV13" s="145"/>
      <c r="EOW13" s="145"/>
      <c r="EOX13" s="145"/>
      <c r="EOY13" s="145"/>
      <c r="EOZ13" s="145"/>
      <c r="EPA13" s="145"/>
      <c r="EPB13" s="145"/>
      <c r="EPC13" s="145"/>
      <c r="EPD13" s="145"/>
      <c r="EPE13" s="145"/>
      <c r="EPF13" s="145"/>
      <c r="EPG13" s="145"/>
      <c r="EPH13" s="145"/>
      <c r="EPI13" s="145"/>
      <c r="EPJ13" s="145"/>
      <c r="EPK13" s="145"/>
      <c r="EPL13" s="145"/>
      <c r="EPM13" s="145"/>
      <c r="EPN13" s="145"/>
      <c r="EPO13" s="145"/>
      <c r="EPP13" s="145"/>
      <c r="EPQ13" s="145"/>
      <c r="EPR13" s="145"/>
      <c r="EPS13" s="145"/>
      <c r="EPT13" s="145"/>
      <c r="EPU13" s="145"/>
      <c r="EPV13" s="145"/>
      <c r="EPW13" s="145"/>
      <c r="EPX13" s="145"/>
      <c r="EPY13" s="145"/>
      <c r="EPZ13" s="145"/>
      <c r="EQA13" s="145"/>
      <c r="EQB13" s="145"/>
      <c r="EQC13" s="145"/>
      <c r="EQD13" s="145"/>
      <c r="EQE13" s="145"/>
      <c r="EQF13" s="145"/>
      <c r="EQG13" s="145"/>
      <c r="EQH13" s="145"/>
      <c r="EQI13" s="145"/>
      <c r="EQJ13" s="145"/>
      <c r="EQK13" s="145"/>
      <c r="EQL13" s="145"/>
      <c r="EQM13" s="145"/>
      <c r="EQN13" s="145"/>
      <c r="EQO13" s="145"/>
      <c r="EQP13" s="145"/>
      <c r="EQQ13" s="145"/>
      <c r="EQR13" s="145"/>
      <c r="EQS13" s="145"/>
      <c r="EQT13" s="145"/>
      <c r="EQU13" s="145"/>
      <c r="EQV13" s="145"/>
      <c r="EQW13" s="145"/>
      <c r="EQX13" s="145"/>
      <c r="EQY13" s="145"/>
      <c r="EQZ13" s="145"/>
      <c r="ERA13" s="145"/>
      <c r="ERB13" s="145"/>
      <c r="ERC13" s="145"/>
      <c r="ERD13" s="145"/>
      <c r="ERE13" s="145"/>
      <c r="ERF13" s="145"/>
      <c r="ERG13" s="145"/>
      <c r="ERH13" s="145"/>
      <c r="ERI13" s="145"/>
      <c r="ERJ13" s="145"/>
      <c r="ERK13" s="145"/>
      <c r="ERL13" s="145"/>
      <c r="ERM13" s="145"/>
      <c r="ERN13" s="145"/>
      <c r="ERO13" s="145"/>
      <c r="ERP13" s="145"/>
      <c r="ERQ13" s="145"/>
      <c r="ERR13" s="145"/>
      <c r="ERS13" s="145"/>
      <c r="ERT13" s="145"/>
      <c r="ERU13" s="145"/>
      <c r="ERV13" s="145"/>
      <c r="ERW13" s="145"/>
      <c r="ERX13" s="145"/>
      <c r="ERY13" s="145"/>
      <c r="ERZ13" s="145"/>
      <c r="ESA13" s="145"/>
      <c r="ESB13" s="145"/>
      <c r="ESC13" s="145"/>
      <c r="ESD13" s="145"/>
      <c r="ESE13" s="145"/>
      <c r="ESF13" s="145"/>
      <c r="ESG13" s="145"/>
      <c r="ESH13" s="145"/>
      <c r="ESI13" s="145"/>
      <c r="ESJ13" s="145"/>
      <c r="ESK13" s="145"/>
      <c r="ESL13" s="145"/>
      <c r="ESM13" s="145"/>
      <c r="ESN13" s="145"/>
      <c r="ESO13" s="145"/>
      <c r="ESP13" s="145"/>
      <c r="ESQ13" s="145"/>
      <c r="ESR13" s="145"/>
      <c r="ESS13" s="145"/>
      <c r="EST13" s="145"/>
      <c r="ESU13" s="145"/>
      <c r="ESV13" s="145"/>
      <c r="ESW13" s="145"/>
      <c r="ESX13" s="145"/>
      <c r="ESY13" s="145"/>
      <c r="ESZ13" s="145"/>
      <c r="ETA13" s="145"/>
      <c r="ETB13" s="145"/>
      <c r="ETC13" s="145"/>
      <c r="ETD13" s="145"/>
      <c r="ETE13" s="145"/>
      <c r="ETF13" s="145"/>
      <c r="ETG13" s="145"/>
      <c r="ETH13" s="145"/>
      <c r="ETI13" s="145"/>
      <c r="ETJ13" s="145"/>
      <c r="ETK13" s="145"/>
      <c r="ETL13" s="145"/>
      <c r="ETM13" s="145"/>
      <c r="ETN13" s="145"/>
      <c r="ETO13" s="145"/>
      <c r="ETP13" s="145"/>
      <c r="ETQ13" s="145"/>
      <c r="ETR13" s="145"/>
      <c r="ETS13" s="145"/>
      <c r="ETT13" s="145"/>
      <c r="ETU13" s="145"/>
      <c r="ETV13" s="145"/>
      <c r="ETW13" s="145"/>
      <c r="ETX13" s="145"/>
      <c r="ETY13" s="145"/>
      <c r="ETZ13" s="145"/>
      <c r="EUA13" s="145"/>
      <c r="EUB13" s="145"/>
      <c r="EUC13" s="145"/>
      <c r="EUD13" s="145"/>
      <c r="EUE13" s="145"/>
      <c r="EUF13" s="145"/>
      <c r="EUG13" s="145"/>
      <c r="EUH13" s="145"/>
      <c r="EUI13" s="145"/>
      <c r="EUJ13" s="145"/>
      <c r="EUK13" s="145"/>
      <c r="EUL13" s="145"/>
      <c r="EUM13" s="145"/>
      <c r="EUN13" s="145"/>
      <c r="EUO13" s="145"/>
      <c r="EUP13" s="145"/>
      <c r="EUQ13" s="145"/>
      <c r="EUR13" s="145"/>
      <c r="EUS13" s="145"/>
      <c r="EUT13" s="145"/>
      <c r="EUU13" s="145"/>
      <c r="EUV13" s="145"/>
      <c r="EUW13" s="145"/>
      <c r="EUX13" s="145"/>
      <c r="EUY13" s="145"/>
      <c r="EUZ13" s="145"/>
      <c r="EVA13" s="145"/>
      <c r="EVB13" s="145"/>
      <c r="EVC13" s="145"/>
      <c r="EVD13" s="145"/>
      <c r="EVE13" s="145"/>
      <c r="EVF13" s="145"/>
      <c r="EVG13" s="145"/>
      <c r="EVH13" s="145"/>
      <c r="EVI13" s="145"/>
      <c r="EVJ13" s="145"/>
      <c r="EVK13" s="145"/>
      <c r="EVL13" s="145"/>
      <c r="EVM13" s="145"/>
      <c r="EVN13" s="145"/>
      <c r="EVO13" s="145"/>
      <c r="EVP13" s="145"/>
      <c r="EVQ13" s="145"/>
      <c r="EVR13" s="145"/>
      <c r="EVS13" s="145"/>
      <c r="EVT13" s="145"/>
      <c r="EVU13" s="145"/>
      <c r="EVV13" s="145"/>
      <c r="EVW13" s="145"/>
      <c r="EVX13" s="145"/>
      <c r="EVY13" s="145"/>
      <c r="EVZ13" s="145"/>
      <c r="EWA13" s="145"/>
      <c r="EWB13" s="145"/>
      <c r="EWC13" s="145"/>
      <c r="EWD13" s="145"/>
      <c r="EWE13" s="145"/>
      <c r="EWF13" s="145"/>
      <c r="EWG13" s="145"/>
      <c r="EWH13" s="145"/>
      <c r="EWI13" s="145"/>
      <c r="EWJ13" s="145"/>
      <c r="EWK13" s="145"/>
      <c r="EWL13" s="145"/>
      <c r="EWM13" s="145"/>
      <c r="EWN13" s="145"/>
      <c r="EWO13" s="145"/>
      <c r="EWP13" s="145"/>
      <c r="EWQ13" s="145"/>
      <c r="EWR13" s="145"/>
      <c r="EWS13" s="145"/>
      <c r="EWT13" s="145"/>
      <c r="EWU13" s="145"/>
      <c r="EWV13" s="145"/>
      <c r="EWW13" s="145"/>
      <c r="EWX13" s="145"/>
      <c r="EWY13" s="145"/>
      <c r="EWZ13" s="145"/>
      <c r="EXA13" s="145"/>
      <c r="EXB13" s="145"/>
      <c r="EXC13" s="145"/>
      <c r="EXD13" s="145"/>
      <c r="EXE13" s="145"/>
      <c r="EXF13" s="145"/>
      <c r="EXG13" s="145"/>
      <c r="EXH13" s="145"/>
      <c r="EXI13" s="145"/>
      <c r="EXJ13" s="145"/>
      <c r="EXK13" s="145"/>
      <c r="EXL13" s="145"/>
      <c r="EXM13" s="145"/>
      <c r="EXN13" s="145"/>
      <c r="EXO13" s="145"/>
      <c r="EXP13" s="145"/>
      <c r="EXQ13" s="145"/>
      <c r="EXR13" s="145"/>
      <c r="EXS13" s="145"/>
      <c r="EXT13" s="145"/>
      <c r="EXU13" s="145"/>
      <c r="EXV13" s="145"/>
      <c r="EXW13" s="145"/>
      <c r="EXX13" s="145"/>
      <c r="EXY13" s="145"/>
      <c r="EXZ13" s="145"/>
      <c r="EYA13" s="145"/>
      <c r="EYB13" s="145"/>
      <c r="EYC13" s="145"/>
      <c r="EYD13" s="145"/>
      <c r="EYE13" s="145"/>
      <c r="EYF13" s="145"/>
      <c r="EYG13" s="145"/>
      <c r="EYH13" s="145"/>
      <c r="EYI13" s="145"/>
      <c r="EYJ13" s="145"/>
      <c r="EYK13" s="145"/>
      <c r="EYL13" s="145"/>
      <c r="EYM13" s="145"/>
      <c r="EYN13" s="145"/>
      <c r="EYO13" s="145"/>
      <c r="EYP13" s="145"/>
      <c r="EYQ13" s="145"/>
      <c r="EYR13" s="145"/>
      <c r="EYS13" s="145"/>
      <c r="EYT13" s="145"/>
      <c r="EYU13" s="145"/>
      <c r="EYV13" s="145"/>
      <c r="EYW13" s="145"/>
      <c r="EYX13" s="145"/>
      <c r="EYY13" s="145"/>
      <c r="EYZ13" s="145"/>
      <c r="EZA13" s="145"/>
      <c r="EZB13" s="145"/>
      <c r="EZC13" s="145"/>
      <c r="EZD13" s="145"/>
      <c r="EZE13" s="145"/>
      <c r="EZF13" s="145"/>
      <c r="EZG13" s="145"/>
      <c r="EZH13" s="145"/>
      <c r="EZI13" s="145"/>
      <c r="EZJ13" s="145"/>
      <c r="EZK13" s="145"/>
      <c r="EZL13" s="145"/>
      <c r="EZM13" s="145"/>
      <c r="EZN13" s="145"/>
      <c r="EZO13" s="145"/>
      <c r="EZP13" s="145"/>
      <c r="EZQ13" s="145"/>
      <c r="EZR13" s="145"/>
      <c r="EZS13" s="145"/>
      <c r="EZT13" s="145"/>
      <c r="EZU13" s="145"/>
      <c r="EZV13" s="145"/>
      <c r="EZW13" s="145"/>
      <c r="EZX13" s="145"/>
      <c r="EZY13" s="145"/>
      <c r="EZZ13" s="145"/>
      <c r="FAA13" s="145"/>
      <c r="FAB13" s="145"/>
      <c r="FAC13" s="145"/>
      <c r="FAD13" s="145"/>
      <c r="FAE13" s="145"/>
      <c r="FAF13" s="145"/>
      <c r="FAG13" s="145"/>
      <c r="FAH13" s="145"/>
      <c r="FAI13" s="145"/>
      <c r="FAJ13" s="145"/>
      <c r="FAK13" s="145"/>
      <c r="FAL13" s="145"/>
      <c r="FAM13" s="145"/>
      <c r="FAN13" s="145"/>
      <c r="FAO13" s="145"/>
      <c r="FAP13" s="145"/>
      <c r="FAQ13" s="145"/>
      <c r="FAR13" s="145"/>
      <c r="FAS13" s="145"/>
      <c r="FAT13" s="145"/>
      <c r="FAU13" s="145"/>
      <c r="FAV13" s="145"/>
      <c r="FAW13" s="145"/>
      <c r="FAX13" s="145"/>
      <c r="FAY13" s="145"/>
      <c r="FAZ13" s="145"/>
      <c r="FBA13" s="145"/>
      <c r="FBB13" s="145"/>
      <c r="FBC13" s="145"/>
      <c r="FBD13" s="145"/>
      <c r="FBE13" s="145"/>
      <c r="FBF13" s="145"/>
      <c r="FBG13" s="145"/>
      <c r="FBH13" s="145"/>
      <c r="FBI13" s="145"/>
      <c r="FBJ13" s="145"/>
      <c r="FBK13" s="145"/>
      <c r="FBL13" s="145"/>
      <c r="FBM13" s="145"/>
      <c r="FBN13" s="145"/>
      <c r="FBO13" s="145"/>
      <c r="FBP13" s="145"/>
      <c r="FBQ13" s="145"/>
      <c r="FBR13" s="145"/>
      <c r="FBS13" s="145"/>
      <c r="FBT13" s="145"/>
      <c r="FBU13" s="145"/>
      <c r="FBV13" s="145"/>
      <c r="FBW13" s="145"/>
      <c r="FBX13" s="145"/>
      <c r="FBY13" s="145"/>
      <c r="FBZ13" s="145"/>
      <c r="FCA13" s="145"/>
      <c r="FCB13" s="145"/>
      <c r="FCC13" s="145"/>
      <c r="FCD13" s="145"/>
      <c r="FCE13" s="145"/>
      <c r="FCF13" s="145"/>
      <c r="FCG13" s="145"/>
      <c r="FCH13" s="145"/>
      <c r="FCI13" s="145"/>
      <c r="FCJ13" s="145"/>
      <c r="FCK13" s="145"/>
      <c r="FCL13" s="145"/>
      <c r="FCM13" s="145"/>
      <c r="FCN13" s="145"/>
      <c r="FCO13" s="145"/>
      <c r="FCP13" s="145"/>
      <c r="FCQ13" s="145"/>
      <c r="FCR13" s="145"/>
      <c r="FCS13" s="145"/>
      <c r="FCT13" s="145"/>
      <c r="FCU13" s="145"/>
      <c r="FCV13" s="145"/>
      <c r="FCW13" s="145"/>
      <c r="FCX13" s="145"/>
      <c r="FCY13" s="145"/>
      <c r="FCZ13" s="145"/>
      <c r="FDA13" s="145"/>
      <c r="FDB13" s="145"/>
      <c r="FDC13" s="145"/>
      <c r="FDD13" s="145"/>
      <c r="FDE13" s="145"/>
      <c r="FDF13" s="145"/>
      <c r="FDG13" s="145"/>
      <c r="FDH13" s="145"/>
      <c r="FDI13" s="145"/>
      <c r="FDJ13" s="145"/>
      <c r="FDK13" s="145"/>
      <c r="FDL13" s="145"/>
      <c r="FDM13" s="145"/>
      <c r="FDN13" s="145"/>
      <c r="FDO13" s="145"/>
      <c r="FDP13" s="145"/>
      <c r="FDQ13" s="145"/>
      <c r="FDR13" s="145"/>
      <c r="FDS13" s="145"/>
      <c r="FDT13" s="145"/>
      <c r="FDU13" s="145"/>
      <c r="FDV13" s="145"/>
      <c r="FDW13" s="145"/>
      <c r="FDX13" s="145"/>
      <c r="FDY13" s="145"/>
      <c r="FDZ13" s="145"/>
      <c r="FEA13" s="145"/>
      <c r="FEB13" s="145"/>
      <c r="FEC13" s="145"/>
      <c r="FED13" s="145"/>
      <c r="FEE13" s="145"/>
      <c r="FEF13" s="145"/>
      <c r="FEG13" s="145"/>
      <c r="FEH13" s="145"/>
      <c r="FEI13" s="145"/>
      <c r="FEJ13" s="145"/>
      <c r="FEK13" s="145"/>
      <c r="FEL13" s="145"/>
      <c r="FEM13" s="145"/>
      <c r="FEN13" s="145"/>
      <c r="FEO13" s="145"/>
      <c r="FEP13" s="145"/>
      <c r="FEQ13" s="145"/>
      <c r="FER13" s="145"/>
      <c r="FES13" s="145"/>
      <c r="FET13" s="145"/>
      <c r="FEU13" s="145"/>
      <c r="FEV13" s="145"/>
      <c r="FEW13" s="145"/>
      <c r="FEX13" s="145"/>
      <c r="FEY13" s="145"/>
      <c r="FEZ13" s="145"/>
      <c r="FFA13" s="145"/>
      <c r="FFB13" s="145"/>
      <c r="FFC13" s="145"/>
      <c r="FFD13" s="145"/>
      <c r="FFE13" s="145"/>
      <c r="FFF13" s="145"/>
      <c r="FFG13" s="145"/>
      <c r="FFH13" s="145"/>
      <c r="FFI13" s="145"/>
      <c r="FFJ13" s="145"/>
      <c r="FFK13" s="145"/>
      <c r="FFL13" s="145"/>
      <c r="FFM13" s="145"/>
      <c r="FFN13" s="145"/>
      <c r="FFO13" s="145"/>
      <c r="FFP13" s="145"/>
      <c r="FFQ13" s="145"/>
      <c r="FFR13" s="145"/>
      <c r="FFS13" s="145"/>
      <c r="FFT13" s="145"/>
      <c r="FFU13" s="145"/>
      <c r="FFV13" s="145"/>
      <c r="FFW13" s="145"/>
      <c r="FFX13" s="145"/>
      <c r="FFY13" s="145"/>
      <c r="FFZ13" s="145"/>
      <c r="FGA13" s="145"/>
      <c r="FGB13" s="145"/>
      <c r="FGC13" s="145"/>
      <c r="FGD13" s="145"/>
      <c r="FGE13" s="145"/>
      <c r="FGF13" s="145"/>
      <c r="FGG13" s="145"/>
      <c r="FGH13" s="145"/>
      <c r="FGI13" s="145"/>
      <c r="FGJ13" s="145"/>
      <c r="FGK13" s="145"/>
      <c r="FGL13" s="145"/>
      <c r="FGM13" s="145"/>
      <c r="FGN13" s="145"/>
      <c r="FGO13" s="145"/>
      <c r="FGP13" s="145"/>
      <c r="FGQ13" s="145"/>
      <c r="FGR13" s="145"/>
      <c r="FGS13" s="145"/>
      <c r="FGT13" s="145"/>
      <c r="FGU13" s="145"/>
      <c r="FGV13" s="145"/>
      <c r="FGW13" s="145"/>
      <c r="FGX13" s="145"/>
      <c r="FGY13" s="145"/>
      <c r="FGZ13" s="145"/>
      <c r="FHA13" s="145"/>
      <c r="FHB13" s="145"/>
      <c r="FHC13" s="145"/>
      <c r="FHD13" s="145"/>
      <c r="FHE13" s="145"/>
      <c r="FHF13" s="145"/>
      <c r="FHG13" s="145"/>
      <c r="FHH13" s="145"/>
      <c r="FHI13" s="145"/>
      <c r="FHJ13" s="145"/>
      <c r="FHK13" s="145"/>
      <c r="FHL13" s="145"/>
      <c r="FHM13" s="145"/>
      <c r="FHN13" s="145"/>
      <c r="FHO13" s="145"/>
      <c r="FHP13" s="145"/>
      <c r="FHQ13" s="145"/>
      <c r="FHR13" s="145"/>
      <c r="FHS13" s="145"/>
      <c r="FHT13" s="145"/>
      <c r="FHU13" s="145"/>
      <c r="FHV13" s="145"/>
      <c r="FHW13" s="145"/>
      <c r="FHX13" s="145"/>
      <c r="FHY13" s="145"/>
      <c r="FHZ13" s="145"/>
      <c r="FIA13" s="145"/>
      <c r="FIB13" s="145"/>
      <c r="FIC13" s="145"/>
      <c r="FID13" s="145"/>
      <c r="FIE13" s="145"/>
      <c r="FIF13" s="145"/>
      <c r="FIG13" s="145"/>
      <c r="FIH13" s="145"/>
      <c r="FII13" s="145"/>
      <c r="FIJ13" s="145"/>
      <c r="FIK13" s="145"/>
      <c r="FIL13" s="145"/>
      <c r="FIM13" s="145"/>
      <c r="FIN13" s="145"/>
      <c r="FIO13" s="145"/>
      <c r="FIP13" s="145"/>
      <c r="FIQ13" s="145"/>
      <c r="FIR13" s="145"/>
      <c r="FIS13" s="145"/>
      <c r="FIT13" s="145"/>
      <c r="FIU13" s="145"/>
      <c r="FIV13" s="145"/>
      <c r="FIW13" s="145"/>
      <c r="FIX13" s="145"/>
      <c r="FIY13" s="145"/>
      <c r="FIZ13" s="145"/>
      <c r="FJA13" s="145"/>
      <c r="FJB13" s="145"/>
      <c r="FJC13" s="145"/>
      <c r="FJD13" s="145"/>
      <c r="FJE13" s="145"/>
      <c r="FJF13" s="145"/>
      <c r="FJG13" s="145"/>
      <c r="FJH13" s="145"/>
      <c r="FJI13" s="145"/>
      <c r="FJJ13" s="145"/>
      <c r="FJK13" s="145"/>
      <c r="FJL13" s="145"/>
      <c r="FJM13" s="145"/>
      <c r="FJN13" s="145"/>
      <c r="FJO13" s="145"/>
      <c r="FJP13" s="145"/>
      <c r="FJQ13" s="145"/>
      <c r="FJR13" s="145"/>
      <c r="FJS13" s="145"/>
      <c r="FJT13" s="145"/>
      <c r="FJU13" s="145"/>
      <c r="FJV13" s="145"/>
      <c r="FJW13" s="145"/>
      <c r="FJX13" s="145"/>
      <c r="FJY13" s="145"/>
      <c r="FJZ13" s="145"/>
      <c r="FKA13" s="145"/>
      <c r="FKB13" s="145"/>
      <c r="FKC13" s="145"/>
      <c r="FKD13" s="145"/>
      <c r="FKE13" s="145"/>
      <c r="FKF13" s="145"/>
      <c r="FKG13" s="145"/>
      <c r="FKH13" s="145"/>
      <c r="FKI13" s="145"/>
      <c r="FKJ13" s="145"/>
      <c r="FKK13" s="145"/>
      <c r="FKL13" s="145"/>
      <c r="FKM13" s="145"/>
      <c r="FKN13" s="145"/>
      <c r="FKO13" s="145"/>
      <c r="FKP13" s="145"/>
      <c r="FKQ13" s="145"/>
      <c r="FKR13" s="145"/>
      <c r="FKS13" s="145"/>
      <c r="FKT13" s="145"/>
      <c r="FKU13" s="145"/>
      <c r="FKV13" s="145"/>
      <c r="FKW13" s="145"/>
      <c r="FKX13" s="145"/>
      <c r="FKY13" s="145"/>
      <c r="FKZ13" s="145"/>
      <c r="FLA13" s="145"/>
      <c r="FLB13" s="145"/>
      <c r="FLC13" s="145"/>
      <c r="FLD13" s="145"/>
      <c r="FLE13" s="145"/>
      <c r="FLF13" s="145"/>
      <c r="FLG13" s="145"/>
      <c r="FLH13" s="145"/>
      <c r="FLI13" s="145"/>
      <c r="FLJ13" s="145"/>
      <c r="FLK13" s="145"/>
      <c r="FLL13" s="145"/>
      <c r="FLM13" s="145"/>
      <c r="FLN13" s="145"/>
      <c r="FLO13" s="145"/>
      <c r="FLP13" s="145"/>
      <c r="FLQ13" s="145"/>
      <c r="FLR13" s="145"/>
      <c r="FLS13" s="145"/>
      <c r="FLT13" s="145"/>
      <c r="FLU13" s="145"/>
      <c r="FLV13" s="145"/>
      <c r="FLW13" s="145"/>
      <c r="FLX13" s="145"/>
      <c r="FLY13" s="145"/>
      <c r="FLZ13" s="145"/>
      <c r="FMA13" s="145"/>
      <c r="FMB13" s="145"/>
      <c r="FMC13" s="145"/>
      <c r="FMD13" s="145"/>
      <c r="FME13" s="145"/>
      <c r="FMF13" s="145"/>
      <c r="FMG13" s="145"/>
      <c r="FMH13" s="145"/>
      <c r="FMI13" s="145"/>
      <c r="FMJ13" s="145"/>
      <c r="FMK13" s="145"/>
      <c r="FML13" s="145"/>
      <c r="FMM13" s="145"/>
      <c r="FMN13" s="145"/>
      <c r="FMO13" s="145"/>
      <c r="FMP13" s="145"/>
      <c r="FMQ13" s="145"/>
      <c r="FMR13" s="145"/>
      <c r="FMS13" s="145"/>
      <c r="FMT13" s="145"/>
      <c r="FMU13" s="145"/>
      <c r="FMV13" s="145"/>
      <c r="FMW13" s="145"/>
      <c r="FMX13" s="145"/>
      <c r="FMY13" s="145"/>
      <c r="FMZ13" s="145"/>
      <c r="FNA13" s="145"/>
      <c r="FNB13" s="145"/>
      <c r="FNC13" s="145"/>
      <c r="FND13" s="145"/>
      <c r="FNE13" s="145"/>
      <c r="FNF13" s="145"/>
      <c r="FNG13" s="145"/>
      <c r="FNH13" s="145"/>
      <c r="FNI13" s="145"/>
      <c r="FNJ13" s="145"/>
      <c r="FNK13" s="145"/>
      <c r="FNL13" s="145"/>
      <c r="FNM13" s="145"/>
      <c r="FNN13" s="145"/>
      <c r="FNO13" s="145"/>
      <c r="FNP13" s="145"/>
      <c r="FNQ13" s="145"/>
      <c r="FNR13" s="145"/>
      <c r="FNS13" s="145"/>
      <c r="FNT13" s="145"/>
      <c r="FNU13" s="145"/>
      <c r="FNV13" s="145"/>
      <c r="FNW13" s="145"/>
      <c r="FNX13" s="145"/>
      <c r="FNY13" s="145"/>
      <c r="FNZ13" s="145"/>
      <c r="FOA13" s="145"/>
      <c r="FOB13" s="145"/>
      <c r="FOC13" s="145"/>
      <c r="FOD13" s="145"/>
      <c r="FOE13" s="145"/>
      <c r="FOF13" s="145"/>
      <c r="FOG13" s="145"/>
      <c r="FOH13" s="145"/>
      <c r="FOI13" s="145"/>
      <c r="FOJ13" s="145"/>
      <c r="FOK13" s="145"/>
      <c r="FOL13" s="145"/>
      <c r="FOM13" s="145"/>
      <c r="FON13" s="145"/>
      <c r="FOO13" s="145"/>
      <c r="FOP13" s="145"/>
      <c r="FOQ13" s="145"/>
      <c r="FOR13" s="145"/>
      <c r="FOS13" s="145"/>
      <c r="FOT13" s="145"/>
      <c r="FOU13" s="145"/>
      <c r="FOV13" s="145"/>
      <c r="FOW13" s="145"/>
      <c r="FOX13" s="145"/>
      <c r="FOY13" s="145"/>
      <c r="FOZ13" s="145"/>
      <c r="FPA13" s="145"/>
      <c r="FPB13" s="145"/>
      <c r="FPC13" s="145"/>
      <c r="FPD13" s="145"/>
      <c r="FPE13" s="145"/>
      <c r="FPF13" s="145"/>
      <c r="FPG13" s="145"/>
      <c r="FPH13" s="145"/>
      <c r="FPI13" s="145"/>
      <c r="FPJ13" s="145"/>
      <c r="FPK13" s="145"/>
      <c r="FPL13" s="145"/>
      <c r="FPM13" s="145"/>
      <c r="FPN13" s="145"/>
      <c r="FPO13" s="145"/>
      <c r="FPP13" s="145"/>
      <c r="FPQ13" s="145"/>
      <c r="FPR13" s="145"/>
      <c r="FPS13" s="145"/>
      <c r="FPT13" s="145"/>
      <c r="FPU13" s="145"/>
      <c r="FPV13" s="145"/>
      <c r="FPW13" s="145"/>
      <c r="FPX13" s="145"/>
      <c r="FPY13" s="145"/>
      <c r="FPZ13" s="145"/>
      <c r="FQA13" s="145"/>
      <c r="FQB13" s="145"/>
      <c r="FQC13" s="145"/>
      <c r="FQD13" s="145"/>
      <c r="FQE13" s="145"/>
      <c r="FQF13" s="145"/>
      <c r="FQG13" s="145"/>
      <c r="FQH13" s="145"/>
      <c r="FQI13" s="145"/>
      <c r="FQJ13" s="145"/>
      <c r="FQK13" s="145"/>
      <c r="FQL13" s="145"/>
      <c r="FQM13" s="145"/>
      <c r="FQN13" s="145"/>
      <c r="FQO13" s="145"/>
      <c r="FQP13" s="145"/>
      <c r="FQQ13" s="145"/>
      <c r="FQR13" s="145"/>
      <c r="FQS13" s="145"/>
      <c r="FQT13" s="145"/>
      <c r="FQU13" s="145"/>
      <c r="FQV13" s="145"/>
      <c r="FQW13" s="145"/>
      <c r="FQX13" s="145"/>
      <c r="FQY13" s="145"/>
      <c r="FQZ13" s="145"/>
      <c r="FRA13" s="145"/>
      <c r="FRB13" s="145"/>
      <c r="FRC13" s="145"/>
      <c r="FRD13" s="145"/>
      <c r="FRE13" s="145"/>
      <c r="FRF13" s="145"/>
      <c r="FRG13" s="145"/>
      <c r="FRH13" s="145"/>
      <c r="FRI13" s="145"/>
      <c r="FRJ13" s="145"/>
      <c r="FRK13" s="145"/>
      <c r="FRL13" s="145"/>
      <c r="FRM13" s="145"/>
      <c r="FRN13" s="145"/>
      <c r="FRO13" s="145"/>
      <c r="FRP13" s="145"/>
      <c r="FRQ13" s="145"/>
      <c r="FRR13" s="145"/>
      <c r="FRS13" s="145"/>
      <c r="FRT13" s="145"/>
      <c r="FRU13" s="145"/>
      <c r="FRV13" s="145"/>
      <c r="FRW13" s="145"/>
      <c r="FRX13" s="145"/>
      <c r="FRY13" s="145"/>
      <c r="FRZ13" s="145"/>
      <c r="FSA13" s="145"/>
      <c r="FSB13" s="145"/>
      <c r="FSC13" s="145"/>
      <c r="FSD13" s="145"/>
      <c r="FSE13" s="145"/>
      <c r="FSF13" s="145"/>
      <c r="FSG13" s="145"/>
      <c r="FSH13" s="145"/>
      <c r="FSI13" s="145"/>
      <c r="FSJ13" s="145"/>
      <c r="FSK13" s="145"/>
      <c r="FSL13" s="145"/>
      <c r="FSM13" s="145"/>
      <c r="FSN13" s="145"/>
      <c r="FSO13" s="145"/>
      <c r="FSP13" s="145"/>
      <c r="FSQ13" s="145"/>
      <c r="FSR13" s="145"/>
      <c r="FSS13" s="145"/>
      <c r="FST13" s="145"/>
      <c r="FSU13" s="145"/>
      <c r="FSV13" s="145"/>
      <c r="FSW13" s="145"/>
      <c r="FSX13" s="145"/>
      <c r="FSY13" s="145"/>
      <c r="FSZ13" s="145"/>
      <c r="FTA13" s="145"/>
      <c r="FTB13" s="145"/>
      <c r="FTC13" s="145"/>
      <c r="FTD13" s="145"/>
      <c r="FTE13" s="145"/>
      <c r="FTF13" s="145"/>
      <c r="FTG13" s="145"/>
      <c r="FTH13" s="145"/>
      <c r="FTI13" s="145"/>
      <c r="FTJ13" s="145"/>
      <c r="FTK13" s="145"/>
      <c r="FTL13" s="145"/>
      <c r="FTM13" s="145"/>
      <c r="FTN13" s="145"/>
      <c r="FTO13" s="145"/>
      <c r="FTP13" s="145"/>
      <c r="FTQ13" s="145"/>
      <c r="FTR13" s="145"/>
      <c r="FTS13" s="145"/>
      <c r="FTT13" s="145"/>
      <c r="FTU13" s="145"/>
      <c r="FTV13" s="145"/>
      <c r="FTW13" s="145"/>
      <c r="FTX13" s="145"/>
      <c r="FTY13" s="145"/>
      <c r="FTZ13" s="145"/>
      <c r="FUA13" s="145"/>
      <c r="FUB13" s="145"/>
      <c r="FUC13" s="145"/>
      <c r="FUD13" s="145"/>
      <c r="FUE13" s="145"/>
      <c r="FUF13" s="145"/>
      <c r="FUG13" s="145"/>
      <c r="FUH13" s="145"/>
      <c r="FUI13" s="145"/>
      <c r="FUJ13" s="145"/>
      <c r="FUK13" s="145"/>
      <c r="FUL13" s="145"/>
      <c r="FUM13" s="145"/>
      <c r="FUN13" s="145"/>
      <c r="FUO13" s="145"/>
      <c r="FUP13" s="145"/>
      <c r="FUQ13" s="145"/>
      <c r="FUR13" s="145"/>
      <c r="FUS13" s="145"/>
      <c r="FUT13" s="145"/>
      <c r="FUU13" s="145"/>
      <c r="FUV13" s="145"/>
      <c r="FUW13" s="145"/>
      <c r="FUX13" s="145"/>
      <c r="FUY13" s="145"/>
      <c r="FUZ13" s="145"/>
      <c r="FVA13" s="145"/>
      <c r="FVB13" s="145"/>
      <c r="FVC13" s="145"/>
      <c r="FVD13" s="145"/>
      <c r="FVE13" s="145"/>
      <c r="FVF13" s="145"/>
      <c r="FVG13" s="145"/>
      <c r="FVH13" s="145"/>
      <c r="FVI13" s="145"/>
      <c r="FVJ13" s="145"/>
      <c r="FVK13" s="145"/>
      <c r="FVL13" s="145"/>
      <c r="FVM13" s="145"/>
      <c r="FVN13" s="145"/>
      <c r="FVO13" s="145"/>
      <c r="FVP13" s="145"/>
      <c r="FVQ13" s="145"/>
      <c r="FVR13" s="145"/>
      <c r="FVS13" s="145"/>
      <c r="FVT13" s="145"/>
      <c r="FVU13" s="145"/>
      <c r="FVV13" s="145"/>
      <c r="FVW13" s="145"/>
      <c r="FVX13" s="145"/>
      <c r="FVY13" s="145"/>
      <c r="FVZ13" s="145"/>
      <c r="FWA13" s="145"/>
      <c r="FWB13" s="145"/>
      <c r="FWC13" s="145"/>
      <c r="FWD13" s="145"/>
      <c r="FWE13" s="145"/>
      <c r="FWF13" s="145"/>
      <c r="FWG13" s="145"/>
      <c r="FWH13" s="145"/>
      <c r="FWI13" s="145"/>
      <c r="FWJ13" s="145"/>
      <c r="FWK13" s="145"/>
      <c r="FWL13" s="145"/>
      <c r="FWM13" s="145"/>
      <c r="FWN13" s="145"/>
      <c r="FWO13" s="145"/>
      <c r="FWP13" s="145"/>
      <c r="FWQ13" s="145"/>
      <c r="FWR13" s="145"/>
      <c r="FWS13" s="145"/>
      <c r="FWT13" s="145"/>
      <c r="FWU13" s="145"/>
      <c r="FWV13" s="145"/>
      <c r="FWW13" s="145"/>
      <c r="FWX13" s="145"/>
      <c r="FWY13" s="145"/>
      <c r="FWZ13" s="145"/>
      <c r="FXA13" s="145"/>
      <c r="FXB13" s="145"/>
      <c r="FXC13" s="145"/>
      <c r="FXD13" s="145"/>
      <c r="FXE13" s="145"/>
      <c r="FXF13" s="145"/>
      <c r="FXG13" s="145"/>
      <c r="FXH13" s="145"/>
      <c r="FXI13" s="145"/>
      <c r="FXJ13" s="145"/>
      <c r="FXK13" s="145"/>
      <c r="FXL13" s="145"/>
      <c r="FXM13" s="145"/>
      <c r="FXN13" s="145"/>
      <c r="FXO13" s="145"/>
      <c r="FXP13" s="145"/>
      <c r="FXQ13" s="145"/>
      <c r="FXR13" s="145"/>
      <c r="FXS13" s="145"/>
      <c r="FXT13" s="145"/>
      <c r="FXU13" s="145"/>
      <c r="FXV13" s="145"/>
      <c r="FXW13" s="145"/>
      <c r="FXX13" s="145"/>
      <c r="FXY13" s="145"/>
      <c r="FXZ13" s="145"/>
      <c r="FYA13" s="145"/>
      <c r="FYB13" s="145"/>
      <c r="FYC13" s="145"/>
      <c r="FYD13" s="145"/>
      <c r="FYE13" s="145"/>
      <c r="FYF13" s="145"/>
      <c r="FYG13" s="145"/>
      <c r="FYH13" s="145"/>
      <c r="FYI13" s="145"/>
      <c r="FYJ13" s="145"/>
      <c r="FYK13" s="145"/>
      <c r="FYL13" s="145"/>
      <c r="FYM13" s="145"/>
      <c r="FYN13" s="145"/>
      <c r="FYO13" s="145"/>
      <c r="FYP13" s="145"/>
      <c r="FYQ13" s="145"/>
      <c r="FYR13" s="145"/>
      <c r="FYS13" s="145"/>
      <c r="FYT13" s="145"/>
      <c r="FYU13" s="145"/>
      <c r="FYV13" s="145"/>
      <c r="FYW13" s="145"/>
      <c r="FYX13" s="145"/>
      <c r="FYY13" s="145"/>
      <c r="FYZ13" s="145"/>
      <c r="FZA13" s="145"/>
      <c r="FZB13" s="145"/>
      <c r="FZC13" s="145"/>
      <c r="FZD13" s="145"/>
      <c r="FZE13" s="145"/>
      <c r="FZF13" s="145"/>
      <c r="FZG13" s="145"/>
      <c r="FZH13" s="145"/>
      <c r="FZI13" s="145"/>
      <c r="FZJ13" s="145"/>
      <c r="FZK13" s="145"/>
      <c r="FZL13" s="145"/>
      <c r="FZM13" s="145"/>
      <c r="FZN13" s="145"/>
      <c r="FZO13" s="145"/>
      <c r="FZP13" s="145"/>
      <c r="FZQ13" s="145"/>
      <c r="FZR13" s="145"/>
      <c r="FZS13" s="145"/>
      <c r="FZT13" s="145"/>
      <c r="FZU13" s="145"/>
      <c r="FZV13" s="145"/>
      <c r="FZW13" s="145"/>
      <c r="FZX13" s="145"/>
      <c r="FZY13" s="145"/>
      <c r="FZZ13" s="145"/>
      <c r="GAA13" s="145"/>
      <c r="GAB13" s="145"/>
      <c r="GAC13" s="145"/>
      <c r="GAD13" s="145"/>
      <c r="GAE13" s="145"/>
      <c r="GAF13" s="145"/>
      <c r="GAG13" s="145"/>
      <c r="GAH13" s="145"/>
      <c r="GAI13" s="145"/>
      <c r="GAJ13" s="145"/>
      <c r="GAK13" s="145"/>
      <c r="GAL13" s="145"/>
      <c r="GAM13" s="145"/>
      <c r="GAN13" s="145"/>
      <c r="GAO13" s="145"/>
      <c r="GAP13" s="145"/>
      <c r="GAQ13" s="145"/>
      <c r="GAR13" s="145"/>
      <c r="GAS13" s="145"/>
      <c r="GAT13" s="145"/>
      <c r="GAU13" s="145"/>
      <c r="GAV13" s="145"/>
      <c r="GAW13" s="145"/>
      <c r="GAX13" s="145"/>
      <c r="GAY13" s="145"/>
      <c r="GAZ13" s="145"/>
      <c r="GBA13" s="145"/>
      <c r="GBB13" s="145"/>
      <c r="GBC13" s="145"/>
      <c r="GBD13" s="145"/>
      <c r="GBE13" s="145"/>
      <c r="GBF13" s="145"/>
      <c r="GBG13" s="145"/>
      <c r="GBH13" s="145"/>
      <c r="GBI13" s="145"/>
      <c r="GBJ13" s="145"/>
      <c r="GBK13" s="145"/>
      <c r="GBL13" s="145"/>
      <c r="GBM13" s="145"/>
      <c r="GBN13" s="145"/>
      <c r="GBO13" s="145"/>
      <c r="GBP13" s="145"/>
      <c r="GBQ13" s="145"/>
      <c r="GBR13" s="145"/>
      <c r="GBS13" s="145"/>
      <c r="GBT13" s="145"/>
      <c r="GBU13" s="145"/>
      <c r="GBV13" s="145"/>
      <c r="GBW13" s="145"/>
      <c r="GBX13" s="145"/>
      <c r="GBY13" s="145"/>
      <c r="GBZ13" s="145"/>
      <c r="GCA13" s="145"/>
      <c r="GCB13" s="145"/>
      <c r="GCC13" s="145"/>
      <c r="GCD13" s="145"/>
      <c r="GCE13" s="145"/>
      <c r="GCF13" s="145"/>
      <c r="GCG13" s="145"/>
      <c r="GCH13" s="145"/>
      <c r="GCI13" s="145"/>
      <c r="GCJ13" s="145"/>
      <c r="GCK13" s="145"/>
      <c r="GCL13" s="145"/>
      <c r="GCM13" s="145"/>
      <c r="GCN13" s="145"/>
      <c r="GCO13" s="145"/>
      <c r="GCP13" s="145"/>
      <c r="GCQ13" s="145"/>
      <c r="GCR13" s="145"/>
      <c r="GCS13" s="145"/>
      <c r="GCT13" s="145"/>
      <c r="GCU13" s="145"/>
      <c r="GCV13" s="145"/>
      <c r="GCW13" s="145"/>
      <c r="GCX13" s="145"/>
      <c r="GCY13" s="145"/>
      <c r="GCZ13" s="145"/>
      <c r="GDA13" s="145"/>
      <c r="GDB13" s="145"/>
      <c r="GDC13" s="145"/>
      <c r="GDD13" s="145"/>
      <c r="GDE13" s="145"/>
      <c r="GDF13" s="145"/>
      <c r="GDG13" s="145"/>
      <c r="GDH13" s="145"/>
      <c r="GDI13" s="145"/>
      <c r="GDJ13" s="145"/>
      <c r="GDK13" s="145"/>
      <c r="GDL13" s="145"/>
      <c r="GDM13" s="145"/>
      <c r="GDN13" s="145"/>
      <c r="GDO13" s="145"/>
      <c r="GDP13" s="145"/>
      <c r="GDQ13" s="145"/>
      <c r="GDR13" s="145"/>
      <c r="GDS13" s="145"/>
      <c r="GDT13" s="145"/>
      <c r="GDU13" s="145"/>
      <c r="GDV13" s="145"/>
      <c r="GDW13" s="145"/>
      <c r="GDX13" s="145"/>
      <c r="GDY13" s="145"/>
      <c r="GDZ13" s="145"/>
      <c r="GEA13" s="145"/>
      <c r="GEB13" s="145"/>
      <c r="GEC13" s="145"/>
      <c r="GED13" s="145"/>
      <c r="GEE13" s="145"/>
      <c r="GEF13" s="145"/>
      <c r="GEG13" s="145"/>
      <c r="GEH13" s="145"/>
      <c r="GEI13" s="145"/>
      <c r="GEJ13" s="145"/>
      <c r="GEK13" s="145"/>
      <c r="GEL13" s="145"/>
      <c r="GEM13" s="145"/>
      <c r="GEN13" s="145"/>
      <c r="GEO13" s="145"/>
      <c r="GEP13" s="145"/>
      <c r="GEQ13" s="145"/>
      <c r="GER13" s="145"/>
      <c r="GES13" s="145"/>
      <c r="GET13" s="145"/>
      <c r="GEU13" s="145"/>
      <c r="GEV13" s="145"/>
      <c r="GEW13" s="145"/>
      <c r="GEX13" s="145"/>
      <c r="GEY13" s="145"/>
      <c r="GEZ13" s="145"/>
      <c r="GFA13" s="145"/>
      <c r="GFB13" s="145"/>
      <c r="GFC13" s="145"/>
      <c r="GFD13" s="145"/>
      <c r="GFE13" s="145"/>
      <c r="GFF13" s="145"/>
      <c r="GFG13" s="145"/>
      <c r="GFH13" s="145"/>
      <c r="GFI13" s="145"/>
      <c r="GFJ13" s="145"/>
      <c r="GFK13" s="145"/>
      <c r="GFL13" s="145"/>
      <c r="GFM13" s="145"/>
      <c r="GFN13" s="145"/>
      <c r="GFO13" s="145"/>
      <c r="GFP13" s="145"/>
      <c r="GFQ13" s="145"/>
      <c r="GFR13" s="145"/>
      <c r="GFS13" s="145"/>
      <c r="GFT13" s="145"/>
      <c r="GFU13" s="145"/>
      <c r="GFV13" s="145"/>
      <c r="GFW13" s="145"/>
      <c r="GFX13" s="145"/>
      <c r="GFY13" s="145"/>
      <c r="GFZ13" s="145"/>
      <c r="GGA13" s="145"/>
      <c r="GGB13" s="145"/>
      <c r="GGC13" s="145"/>
      <c r="GGD13" s="145"/>
      <c r="GGE13" s="145"/>
      <c r="GGF13" s="145"/>
      <c r="GGG13" s="145"/>
      <c r="GGH13" s="145"/>
      <c r="GGI13" s="145"/>
      <c r="GGJ13" s="145"/>
      <c r="GGK13" s="145"/>
      <c r="GGL13" s="145"/>
      <c r="GGM13" s="145"/>
      <c r="GGN13" s="145"/>
      <c r="GGO13" s="145"/>
      <c r="GGP13" s="145"/>
      <c r="GGQ13" s="145"/>
      <c r="GGR13" s="145"/>
      <c r="GGS13" s="145"/>
      <c r="GGT13" s="145"/>
      <c r="GGU13" s="145"/>
      <c r="GGV13" s="145"/>
      <c r="GGW13" s="145"/>
      <c r="GGX13" s="145"/>
      <c r="GGY13" s="145"/>
      <c r="GGZ13" s="145"/>
      <c r="GHA13" s="145"/>
      <c r="GHB13" s="145"/>
      <c r="GHC13" s="145"/>
      <c r="GHD13" s="145"/>
      <c r="GHE13" s="145"/>
      <c r="GHF13" s="145"/>
      <c r="GHG13" s="145"/>
      <c r="GHH13" s="145"/>
      <c r="GHI13" s="145"/>
      <c r="GHJ13" s="145"/>
      <c r="GHK13" s="145"/>
      <c r="GHL13" s="145"/>
      <c r="GHM13" s="145"/>
      <c r="GHN13" s="145"/>
      <c r="GHO13" s="145"/>
      <c r="GHP13" s="145"/>
      <c r="GHQ13" s="145"/>
      <c r="GHR13" s="145"/>
      <c r="GHS13" s="145"/>
      <c r="GHT13" s="145"/>
      <c r="GHU13" s="145"/>
      <c r="GHV13" s="145"/>
      <c r="GHW13" s="145"/>
      <c r="GHX13" s="145"/>
      <c r="GHY13" s="145"/>
      <c r="GHZ13" s="145"/>
      <c r="GIA13" s="145"/>
      <c r="GIB13" s="145"/>
      <c r="GIC13" s="145"/>
      <c r="GID13" s="145"/>
      <c r="GIE13" s="145"/>
      <c r="GIF13" s="145"/>
      <c r="GIG13" s="145"/>
      <c r="GIH13" s="145"/>
      <c r="GII13" s="145"/>
      <c r="GIJ13" s="145"/>
      <c r="GIK13" s="145"/>
      <c r="GIL13" s="145"/>
      <c r="GIM13" s="145"/>
      <c r="GIN13" s="145"/>
      <c r="GIO13" s="145"/>
      <c r="GIP13" s="145"/>
      <c r="GIQ13" s="145"/>
      <c r="GIR13" s="145"/>
      <c r="GIS13" s="145"/>
      <c r="GIT13" s="145"/>
      <c r="GIU13" s="145"/>
      <c r="GIV13" s="145"/>
      <c r="GIW13" s="145"/>
      <c r="GIX13" s="145"/>
      <c r="GIY13" s="145"/>
      <c r="GIZ13" s="145"/>
      <c r="GJA13" s="145"/>
      <c r="GJB13" s="145"/>
      <c r="GJC13" s="145"/>
      <c r="GJD13" s="145"/>
      <c r="GJE13" s="145"/>
      <c r="GJF13" s="145"/>
      <c r="GJG13" s="145"/>
      <c r="GJH13" s="145"/>
      <c r="GJI13" s="145"/>
      <c r="GJJ13" s="145"/>
      <c r="GJK13" s="145"/>
      <c r="GJL13" s="145"/>
      <c r="GJM13" s="145"/>
      <c r="GJN13" s="145"/>
      <c r="GJO13" s="145"/>
      <c r="GJP13" s="145"/>
      <c r="GJQ13" s="145"/>
      <c r="GJR13" s="145"/>
      <c r="GJS13" s="145"/>
      <c r="GJT13" s="145"/>
      <c r="GJU13" s="145"/>
      <c r="GJV13" s="145"/>
      <c r="GJW13" s="145"/>
      <c r="GJX13" s="145"/>
      <c r="GJY13" s="145"/>
      <c r="GJZ13" s="145"/>
      <c r="GKA13" s="145"/>
      <c r="GKB13" s="145"/>
      <c r="GKC13" s="145"/>
      <c r="GKD13" s="145"/>
      <c r="GKE13" s="145"/>
      <c r="GKF13" s="145"/>
      <c r="GKG13" s="145"/>
      <c r="GKH13" s="145"/>
      <c r="GKI13" s="145"/>
      <c r="GKJ13" s="145"/>
      <c r="GKK13" s="145"/>
      <c r="GKL13" s="145"/>
      <c r="GKM13" s="145"/>
      <c r="GKN13" s="145"/>
      <c r="GKO13" s="145"/>
      <c r="GKP13" s="145"/>
      <c r="GKQ13" s="145"/>
      <c r="GKR13" s="145"/>
      <c r="GKS13" s="145"/>
      <c r="GKT13" s="145"/>
      <c r="GKU13" s="145"/>
      <c r="GKV13" s="145"/>
      <c r="GKW13" s="145"/>
      <c r="GKX13" s="145"/>
      <c r="GKY13" s="145"/>
      <c r="GKZ13" s="145"/>
      <c r="GLA13" s="145"/>
      <c r="GLB13" s="145"/>
      <c r="GLC13" s="145"/>
      <c r="GLD13" s="145"/>
      <c r="GLE13" s="145"/>
      <c r="GLF13" s="145"/>
      <c r="GLG13" s="145"/>
      <c r="GLH13" s="145"/>
      <c r="GLI13" s="145"/>
      <c r="GLJ13" s="145"/>
      <c r="GLK13" s="145"/>
      <c r="GLL13" s="145"/>
      <c r="GLM13" s="145"/>
      <c r="GLN13" s="145"/>
      <c r="GLO13" s="145"/>
      <c r="GLP13" s="145"/>
      <c r="GLQ13" s="145"/>
      <c r="GLR13" s="145"/>
      <c r="GLS13" s="145"/>
      <c r="GLT13" s="145"/>
      <c r="GLU13" s="145"/>
      <c r="GLV13" s="145"/>
      <c r="GLW13" s="145"/>
      <c r="GLX13" s="145"/>
      <c r="GLY13" s="145"/>
      <c r="GLZ13" s="145"/>
      <c r="GMA13" s="145"/>
      <c r="GMB13" s="145"/>
      <c r="GMC13" s="145"/>
      <c r="GMD13" s="145"/>
      <c r="GME13" s="145"/>
      <c r="GMF13" s="145"/>
      <c r="GMG13" s="145"/>
      <c r="GMH13" s="145"/>
      <c r="GMI13" s="145"/>
      <c r="GMJ13" s="145"/>
      <c r="GMK13" s="145"/>
      <c r="GML13" s="145"/>
      <c r="GMM13" s="145"/>
      <c r="GMN13" s="145"/>
      <c r="GMO13" s="145"/>
      <c r="GMP13" s="145"/>
      <c r="GMQ13" s="145"/>
      <c r="GMR13" s="145"/>
      <c r="GMS13" s="145"/>
      <c r="GMT13" s="145"/>
      <c r="GMU13" s="145"/>
      <c r="GMV13" s="145"/>
      <c r="GMW13" s="145"/>
      <c r="GMX13" s="145"/>
      <c r="GMY13" s="145"/>
      <c r="GMZ13" s="145"/>
      <c r="GNA13" s="145"/>
      <c r="GNB13" s="145"/>
      <c r="GNC13" s="145"/>
      <c r="GND13" s="145"/>
      <c r="GNE13" s="145"/>
      <c r="GNF13" s="145"/>
      <c r="GNG13" s="145"/>
      <c r="GNH13" s="145"/>
      <c r="GNI13" s="145"/>
      <c r="GNJ13" s="145"/>
      <c r="GNK13" s="145"/>
      <c r="GNL13" s="145"/>
      <c r="GNM13" s="145"/>
      <c r="GNN13" s="145"/>
      <c r="GNO13" s="145"/>
      <c r="GNP13" s="145"/>
      <c r="GNQ13" s="145"/>
      <c r="GNR13" s="145"/>
      <c r="GNS13" s="145"/>
      <c r="GNT13" s="145"/>
      <c r="GNU13" s="145"/>
      <c r="GNV13" s="145"/>
      <c r="GNW13" s="145"/>
      <c r="GNX13" s="145"/>
      <c r="GNY13" s="145"/>
      <c r="GNZ13" s="145"/>
      <c r="GOA13" s="145"/>
      <c r="GOB13" s="145"/>
      <c r="GOC13" s="145"/>
      <c r="GOD13" s="145"/>
      <c r="GOE13" s="145"/>
      <c r="GOF13" s="145"/>
      <c r="GOG13" s="145"/>
      <c r="GOH13" s="145"/>
      <c r="GOI13" s="145"/>
      <c r="GOJ13" s="145"/>
      <c r="GOK13" s="145"/>
      <c r="GOL13" s="145"/>
      <c r="GOM13" s="145"/>
      <c r="GON13" s="145"/>
      <c r="GOO13" s="145"/>
      <c r="GOP13" s="145"/>
      <c r="GOQ13" s="145"/>
      <c r="GOR13" s="145"/>
      <c r="GOS13" s="145"/>
      <c r="GOT13" s="145"/>
      <c r="GOU13" s="145"/>
      <c r="GOV13" s="145"/>
      <c r="GOW13" s="145"/>
      <c r="GOX13" s="145"/>
      <c r="GOY13" s="145"/>
      <c r="GOZ13" s="145"/>
      <c r="GPA13" s="145"/>
      <c r="GPB13" s="145"/>
      <c r="GPC13" s="145"/>
      <c r="GPD13" s="145"/>
      <c r="GPE13" s="145"/>
      <c r="GPF13" s="145"/>
      <c r="GPG13" s="145"/>
      <c r="GPH13" s="145"/>
      <c r="GPI13" s="145"/>
      <c r="GPJ13" s="145"/>
      <c r="GPK13" s="145"/>
      <c r="GPL13" s="145"/>
      <c r="GPM13" s="145"/>
      <c r="GPN13" s="145"/>
      <c r="GPO13" s="145"/>
      <c r="GPP13" s="145"/>
      <c r="GPQ13" s="145"/>
      <c r="GPR13" s="145"/>
      <c r="GPS13" s="145"/>
      <c r="GPT13" s="145"/>
      <c r="GPU13" s="145"/>
      <c r="GPV13" s="145"/>
      <c r="GPW13" s="145"/>
      <c r="GPX13" s="145"/>
      <c r="GPY13" s="145"/>
      <c r="GPZ13" s="145"/>
      <c r="GQA13" s="145"/>
      <c r="GQB13" s="145"/>
      <c r="GQC13" s="145"/>
      <c r="GQD13" s="145"/>
      <c r="GQE13" s="145"/>
      <c r="GQF13" s="145"/>
      <c r="GQG13" s="145"/>
      <c r="GQH13" s="145"/>
      <c r="GQI13" s="145"/>
      <c r="GQJ13" s="145"/>
      <c r="GQK13" s="145"/>
      <c r="GQL13" s="145"/>
      <c r="GQM13" s="145"/>
      <c r="GQN13" s="145"/>
      <c r="GQO13" s="145"/>
      <c r="GQP13" s="145"/>
      <c r="GQQ13" s="145"/>
      <c r="GQR13" s="145"/>
      <c r="GQS13" s="145"/>
      <c r="GQT13" s="145"/>
      <c r="GQU13" s="145"/>
      <c r="GQV13" s="145"/>
      <c r="GQW13" s="145"/>
      <c r="GQX13" s="145"/>
      <c r="GQY13" s="145"/>
      <c r="GQZ13" s="145"/>
      <c r="GRA13" s="145"/>
      <c r="GRB13" s="145"/>
      <c r="GRC13" s="145"/>
      <c r="GRD13" s="145"/>
      <c r="GRE13" s="145"/>
      <c r="GRF13" s="145"/>
      <c r="GRG13" s="145"/>
      <c r="GRH13" s="145"/>
      <c r="GRI13" s="145"/>
      <c r="GRJ13" s="145"/>
      <c r="GRK13" s="145"/>
      <c r="GRL13" s="145"/>
      <c r="GRM13" s="145"/>
      <c r="GRN13" s="145"/>
      <c r="GRO13" s="145"/>
      <c r="GRP13" s="145"/>
      <c r="GRQ13" s="145"/>
      <c r="GRR13" s="145"/>
      <c r="GRS13" s="145"/>
      <c r="GRT13" s="145"/>
      <c r="GRU13" s="145"/>
      <c r="GRV13" s="145"/>
      <c r="GRW13" s="145"/>
      <c r="GRX13" s="145"/>
      <c r="GRY13" s="145"/>
      <c r="GRZ13" s="145"/>
      <c r="GSA13" s="145"/>
      <c r="GSB13" s="145"/>
      <c r="GSC13" s="145"/>
      <c r="GSD13" s="145"/>
      <c r="GSE13" s="145"/>
      <c r="GSF13" s="145"/>
      <c r="GSG13" s="145"/>
      <c r="GSH13" s="145"/>
      <c r="GSI13" s="145"/>
      <c r="GSJ13" s="145"/>
      <c r="GSK13" s="145"/>
      <c r="GSL13" s="145"/>
      <c r="GSM13" s="145"/>
      <c r="GSN13" s="145"/>
      <c r="GSO13" s="145"/>
      <c r="GSP13" s="145"/>
      <c r="GSQ13" s="145"/>
      <c r="GSR13" s="145"/>
      <c r="GSS13" s="145"/>
      <c r="GST13" s="145"/>
      <c r="GSU13" s="145"/>
      <c r="GSV13" s="145"/>
      <c r="GSW13" s="145"/>
      <c r="GSX13" s="145"/>
      <c r="GSY13" s="145"/>
      <c r="GSZ13" s="145"/>
      <c r="GTA13" s="145"/>
      <c r="GTB13" s="145"/>
      <c r="GTC13" s="145"/>
      <c r="GTD13" s="145"/>
      <c r="GTE13" s="145"/>
      <c r="GTF13" s="145"/>
      <c r="GTG13" s="145"/>
      <c r="GTH13" s="145"/>
      <c r="GTI13" s="145"/>
      <c r="GTJ13" s="145"/>
      <c r="GTK13" s="145"/>
      <c r="GTL13" s="145"/>
      <c r="GTM13" s="145"/>
      <c r="GTN13" s="145"/>
      <c r="GTO13" s="145"/>
      <c r="GTP13" s="145"/>
      <c r="GTQ13" s="145"/>
      <c r="GTR13" s="145"/>
      <c r="GTS13" s="145"/>
      <c r="GTT13" s="145"/>
      <c r="GTU13" s="145"/>
      <c r="GTV13" s="145"/>
      <c r="GTW13" s="145"/>
      <c r="GTX13" s="145"/>
      <c r="GTY13" s="145"/>
      <c r="GTZ13" s="145"/>
      <c r="GUA13" s="145"/>
      <c r="GUB13" s="145"/>
      <c r="GUC13" s="145"/>
      <c r="GUD13" s="145"/>
      <c r="GUE13" s="145"/>
      <c r="GUF13" s="145"/>
      <c r="GUG13" s="145"/>
      <c r="GUH13" s="145"/>
      <c r="GUI13" s="145"/>
      <c r="GUJ13" s="145"/>
      <c r="GUK13" s="145"/>
      <c r="GUL13" s="145"/>
      <c r="GUM13" s="145"/>
      <c r="GUN13" s="145"/>
      <c r="GUO13" s="145"/>
      <c r="GUP13" s="145"/>
      <c r="GUQ13" s="145"/>
      <c r="GUR13" s="145"/>
      <c r="GUS13" s="145"/>
      <c r="GUT13" s="145"/>
      <c r="GUU13" s="145"/>
      <c r="GUV13" s="145"/>
      <c r="GUW13" s="145"/>
      <c r="GUX13" s="145"/>
      <c r="GUY13" s="145"/>
      <c r="GUZ13" s="145"/>
      <c r="GVA13" s="145"/>
      <c r="GVB13" s="145"/>
      <c r="GVC13" s="145"/>
      <c r="GVD13" s="145"/>
      <c r="GVE13" s="145"/>
      <c r="GVF13" s="145"/>
      <c r="GVG13" s="145"/>
      <c r="GVH13" s="145"/>
      <c r="GVI13" s="145"/>
      <c r="GVJ13" s="145"/>
      <c r="GVK13" s="145"/>
      <c r="GVL13" s="145"/>
      <c r="GVM13" s="145"/>
      <c r="GVN13" s="145"/>
      <c r="GVO13" s="145"/>
      <c r="GVP13" s="145"/>
      <c r="GVQ13" s="145"/>
      <c r="GVR13" s="145"/>
      <c r="GVS13" s="145"/>
      <c r="GVT13" s="145"/>
      <c r="GVU13" s="145"/>
      <c r="GVV13" s="145"/>
      <c r="GVW13" s="145"/>
      <c r="GVX13" s="145"/>
      <c r="GVY13" s="145"/>
      <c r="GVZ13" s="145"/>
      <c r="GWA13" s="145"/>
      <c r="GWB13" s="145"/>
      <c r="GWC13" s="145"/>
      <c r="GWD13" s="145"/>
      <c r="GWE13" s="145"/>
      <c r="GWF13" s="145"/>
      <c r="GWG13" s="145"/>
      <c r="GWH13" s="145"/>
      <c r="GWI13" s="145"/>
      <c r="GWJ13" s="145"/>
      <c r="GWK13" s="145"/>
      <c r="GWL13" s="145"/>
      <c r="GWM13" s="145"/>
      <c r="GWN13" s="145"/>
      <c r="GWO13" s="145"/>
      <c r="GWP13" s="145"/>
      <c r="GWQ13" s="145"/>
      <c r="GWR13" s="145"/>
      <c r="GWS13" s="145"/>
      <c r="GWT13" s="145"/>
      <c r="GWU13" s="145"/>
      <c r="GWV13" s="145"/>
      <c r="GWW13" s="145"/>
      <c r="GWX13" s="145"/>
      <c r="GWY13" s="145"/>
      <c r="GWZ13" s="145"/>
      <c r="GXA13" s="145"/>
      <c r="GXB13" s="145"/>
      <c r="GXC13" s="145"/>
      <c r="GXD13" s="145"/>
      <c r="GXE13" s="145"/>
      <c r="GXF13" s="145"/>
      <c r="GXG13" s="145"/>
      <c r="GXH13" s="145"/>
      <c r="GXI13" s="145"/>
      <c r="GXJ13" s="145"/>
      <c r="GXK13" s="145"/>
      <c r="GXL13" s="145"/>
      <c r="GXM13" s="145"/>
      <c r="GXN13" s="145"/>
      <c r="GXO13" s="145"/>
      <c r="GXP13" s="145"/>
      <c r="GXQ13" s="145"/>
      <c r="GXR13" s="145"/>
      <c r="GXS13" s="145"/>
      <c r="GXT13" s="145"/>
      <c r="GXU13" s="145"/>
      <c r="GXV13" s="145"/>
      <c r="GXW13" s="145"/>
      <c r="GXX13" s="145"/>
      <c r="GXY13" s="145"/>
      <c r="GXZ13" s="145"/>
      <c r="GYA13" s="145"/>
      <c r="GYB13" s="145"/>
      <c r="GYC13" s="145"/>
      <c r="GYD13" s="145"/>
      <c r="GYE13" s="145"/>
      <c r="GYF13" s="145"/>
      <c r="GYG13" s="145"/>
      <c r="GYH13" s="145"/>
      <c r="GYI13" s="145"/>
      <c r="GYJ13" s="145"/>
      <c r="GYK13" s="145"/>
      <c r="GYL13" s="145"/>
      <c r="GYM13" s="145"/>
      <c r="GYN13" s="145"/>
      <c r="GYO13" s="145"/>
      <c r="GYP13" s="145"/>
      <c r="GYQ13" s="145"/>
      <c r="GYR13" s="145"/>
      <c r="GYS13" s="145"/>
      <c r="GYT13" s="145"/>
      <c r="GYU13" s="145"/>
      <c r="GYV13" s="145"/>
      <c r="GYW13" s="145"/>
      <c r="GYX13" s="145"/>
      <c r="GYY13" s="145"/>
      <c r="GYZ13" s="145"/>
      <c r="GZA13" s="145"/>
      <c r="GZB13" s="145"/>
      <c r="GZC13" s="145"/>
      <c r="GZD13" s="145"/>
      <c r="GZE13" s="145"/>
      <c r="GZF13" s="145"/>
      <c r="GZG13" s="145"/>
      <c r="GZH13" s="145"/>
      <c r="GZI13" s="145"/>
      <c r="GZJ13" s="145"/>
      <c r="GZK13" s="145"/>
      <c r="GZL13" s="145"/>
      <c r="GZM13" s="145"/>
      <c r="GZN13" s="145"/>
      <c r="GZO13" s="145"/>
      <c r="GZP13" s="145"/>
      <c r="GZQ13" s="145"/>
      <c r="GZR13" s="145"/>
      <c r="GZS13" s="145"/>
      <c r="GZT13" s="145"/>
      <c r="GZU13" s="145"/>
      <c r="GZV13" s="145"/>
      <c r="GZW13" s="145"/>
      <c r="GZX13" s="145"/>
      <c r="GZY13" s="145"/>
      <c r="GZZ13" s="145"/>
      <c r="HAA13" s="145"/>
      <c r="HAB13" s="145"/>
      <c r="HAC13" s="145"/>
      <c r="HAD13" s="145"/>
      <c r="HAE13" s="145"/>
      <c r="HAF13" s="145"/>
      <c r="HAG13" s="145"/>
      <c r="HAH13" s="145"/>
      <c r="HAI13" s="145"/>
      <c r="HAJ13" s="145"/>
      <c r="HAK13" s="145"/>
      <c r="HAL13" s="145"/>
      <c r="HAM13" s="145"/>
      <c r="HAN13" s="145"/>
      <c r="HAO13" s="145"/>
      <c r="HAP13" s="145"/>
      <c r="HAQ13" s="145"/>
      <c r="HAR13" s="145"/>
      <c r="HAS13" s="145"/>
      <c r="HAT13" s="145"/>
      <c r="HAU13" s="145"/>
      <c r="HAV13" s="145"/>
      <c r="HAW13" s="145"/>
      <c r="HAX13" s="145"/>
      <c r="HAY13" s="145"/>
      <c r="HAZ13" s="145"/>
      <c r="HBA13" s="145"/>
      <c r="HBB13" s="145"/>
      <c r="HBC13" s="145"/>
      <c r="HBD13" s="145"/>
      <c r="HBE13" s="145"/>
      <c r="HBF13" s="145"/>
      <c r="HBG13" s="145"/>
      <c r="HBH13" s="145"/>
      <c r="HBI13" s="145"/>
      <c r="HBJ13" s="145"/>
      <c r="HBK13" s="145"/>
      <c r="HBL13" s="145"/>
      <c r="HBM13" s="145"/>
      <c r="HBN13" s="145"/>
      <c r="HBO13" s="145"/>
      <c r="HBP13" s="145"/>
      <c r="HBQ13" s="145"/>
      <c r="HBR13" s="145"/>
      <c r="HBS13" s="145"/>
      <c r="HBT13" s="145"/>
      <c r="HBU13" s="145"/>
      <c r="HBV13" s="145"/>
      <c r="HBW13" s="145"/>
      <c r="HBX13" s="145"/>
      <c r="HBY13" s="145"/>
      <c r="HBZ13" s="145"/>
      <c r="HCA13" s="145"/>
      <c r="HCB13" s="145"/>
      <c r="HCC13" s="145"/>
      <c r="HCD13" s="145"/>
      <c r="HCE13" s="145"/>
      <c r="HCF13" s="145"/>
      <c r="HCG13" s="145"/>
      <c r="HCH13" s="145"/>
      <c r="HCI13" s="145"/>
      <c r="HCJ13" s="145"/>
      <c r="HCK13" s="145"/>
      <c r="HCL13" s="145"/>
      <c r="HCM13" s="145"/>
      <c r="HCN13" s="145"/>
      <c r="HCO13" s="145"/>
      <c r="HCP13" s="145"/>
      <c r="HCQ13" s="145"/>
      <c r="HCR13" s="145"/>
      <c r="HCS13" s="145"/>
      <c r="HCT13" s="145"/>
      <c r="HCU13" s="145"/>
      <c r="HCV13" s="145"/>
      <c r="HCW13" s="145"/>
      <c r="HCX13" s="145"/>
      <c r="HCY13" s="145"/>
      <c r="HCZ13" s="145"/>
      <c r="HDA13" s="145"/>
      <c r="HDB13" s="145"/>
      <c r="HDC13" s="145"/>
      <c r="HDD13" s="145"/>
      <c r="HDE13" s="145"/>
      <c r="HDF13" s="145"/>
      <c r="HDG13" s="145"/>
      <c r="HDH13" s="145"/>
      <c r="HDI13" s="145"/>
      <c r="HDJ13" s="145"/>
      <c r="HDK13" s="145"/>
      <c r="HDL13" s="145"/>
      <c r="HDM13" s="145"/>
      <c r="HDN13" s="145"/>
      <c r="HDO13" s="145"/>
      <c r="HDP13" s="145"/>
      <c r="HDQ13" s="145"/>
      <c r="HDR13" s="145"/>
      <c r="HDS13" s="145"/>
      <c r="HDT13" s="145"/>
      <c r="HDU13" s="145"/>
      <c r="HDV13" s="145"/>
      <c r="HDW13" s="145"/>
      <c r="HDX13" s="145"/>
      <c r="HDY13" s="145"/>
      <c r="HDZ13" s="145"/>
      <c r="HEA13" s="145"/>
      <c r="HEB13" s="145"/>
      <c r="HEC13" s="145"/>
      <c r="HED13" s="145"/>
      <c r="HEE13" s="145"/>
      <c r="HEF13" s="145"/>
      <c r="HEG13" s="145"/>
      <c r="HEH13" s="145"/>
      <c r="HEI13" s="145"/>
      <c r="HEJ13" s="145"/>
      <c r="HEK13" s="145"/>
      <c r="HEL13" s="145"/>
      <c r="HEM13" s="145"/>
      <c r="HEN13" s="145"/>
      <c r="HEO13" s="145"/>
      <c r="HEP13" s="145"/>
      <c r="HEQ13" s="145"/>
      <c r="HER13" s="145"/>
      <c r="HES13" s="145"/>
      <c r="HET13" s="145"/>
      <c r="HEU13" s="145"/>
      <c r="HEV13" s="145"/>
      <c r="HEW13" s="145"/>
      <c r="HEX13" s="145"/>
      <c r="HEY13" s="145"/>
      <c r="HEZ13" s="145"/>
      <c r="HFA13" s="145"/>
      <c r="HFB13" s="145"/>
      <c r="HFC13" s="145"/>
      <c r="HFD13" s="145"/>
      <c r="HFE13" s="145"/>
      <c r="HFF13" s="145"/>
      <c r="HFG13" s="145"/>
      <c r="HFH13" s="145"/>
      <c r="HFI13" s="145"/>
      <c r="HFJ13" s="145"/>
      <c r="HFK13" s="145"/>
      <c r="HFL13" s="145"/>
      <c r="HFM13" s="145"/>
      <c r="HFN13" s="145"/>
      <c r="HFO13" s="145"/>
      <c r="HFP13" s="145"/>
      <c r="HFQ13" s="145"/>
      <c r="HFR13" s="145"/>
      <c r="HFS13" s="145"/>
      <c r="HFT13" s="145"/>
      <c r="HFU13" s="145"/>
      <c r="HFV13" s="145"/>
      <c r="HFW13" s="145"/>
      <c r="HFX13" s="145"/>
      <c r="HFY13" s="145"/>
      <c r="HFZ13" s="145"/>
      <c r="HGA13" s="145"/>
      <c r="HGB13" s="145"/>
      <c r="HGC13" s="145"/>
      <c r="HGD13" s="145"/>
      <c r="HGE13" s="145"/>
      <c r="HGF13" s="145"/>
      <c r="HGG13" s="145"/>
      <c r="HGH13" s="145"/>
      <c r="HGI13" s="145"/>
      <c r="HGJ13" s="145"/>
      <c r="HGK13" s="145"/>
      <c r="HGL13" s="145"/>
      <c r="HGM13" s="145"/>
      <c r="HGN13" s="145"/>
      <c r="HGO13" s="145"/>
      <c r="HGP13" s="145"/>
      <c r="HGQ13" s="145"/>
      <c r="HGR13" s="145"/>
      <c r="HGS13" s="145"/>
      <c r="HGT13" s="145"/>
      <c r="HGU13" s="145"/>
      <c r="HGV13" s="145"/>
      <c r="HGW13" s="145"/>
      <c r="HGX13" s="145"/>
      <c r="HGY13" s="145"/>
      <c r="HGZ13" s="145"/>
      <c r="HHA13" s="145"/>
      <c r="HHB13" s="145"/>
      <c r="HHC13" s="145"/>
      <c r="HHD13" s="145"/>
      <c r="HHE13" s="145"/>
      <c r="HHF13" s="145"/>
      <c r="HHG13" s="145"/>
      <c r="HHH13" s="145"/>
      <c r="HHI13" s="145"/>
      <c r="HHJ13" s="145"/>
      <c r="HHK13" s="145"/>
      <c r="HHL13" s="145"/>
      <c r="HHM13" s="145"/>
      <c r="HHN13" s="145"/>
      <c r="HHO13" s="145"/>
      <c r="HHP13" s="145"/>
      <c r="HHQ13" s="145"/>
      <c r="HHR13" s="145"/>
      <c r="HHS13" s="145"/>
      <c r="HHT13" s="145"/>
      <c r="HHU13" s="145"/>
      <c r="HHV13" s="145"/>
      <c r="HHW13" s="145"/>
      <c r="HHX13" s="145"/>
      <c r="HHY13" s="145"/>
      <c r="HHZ13" s="145"/>
      <c r="HIA13" s="145"/>
      <c r="HIB13" s="145"/>
      <c r="HIC13" s="145"/>
      <c r="HID13" s="145"/>
      <c r="HIE13" s="145"/>
      <c r="HIF13" s="145"/>
      <c r="HIG13" s="145"/>
      <c r="HIH13" s="145"/>
      <c r="HII13" s="145"/>
      <c r="HIJ13" s="145"/>
      <c r="HIK13" s="145"/>
      <c r="HIL13" s="145"/>
      <c r="HIM13" s="145"/>
      <c r="HIN13" s="145"/>
      <c r="HIO13" s="145"/>
      <c r="HIP13" s="145"/>
      <c r="HIQ13" s="145"/>
      <c r="HIR13" s="145"/>
      <c r="HIS13" s="145"/>
      <c r="HIT13" s="145"/>
      <c r="HIU13" s="145"/>
      <c r="HIV13" s="145"/>
      <c r="HIW13" s="145"/>
      <c r="HIX13" s="145"/>
      <c r="HIY13" s="145"/>
      <c r="HIZ13" s="145"/>
      <c r="HJA13" s="145"/>
      <c r="HJB13" s="145"/>
      <c r="HJC13" s="145"/>
      <c r="HJD13" s="145"/>
      <c r="HJE13" s="145"/>
      <c r="HJF13" s="145"/>
      <c r="HJG13" s="145"/>
      <c r="HJH13" s="145"/>
      <c r="HJI13" s="145"/>
      <c r="HJJ13" s="145"/>
      <c r="HJK13" s="145"/>
      <c r="HJL13" s="145"/>
      <c r="HJM13" s="145"/>
      <c r="HJN13" s="145"/>
      <c r="HJO13" s="145"/>
      <c r="HJP13" s="145"/>
      <c r="HJQ13" s="145"/>
      <c r="HJR13" s="145"/>
      <c r="HJS13" s="145"/>
      <c r="HJT13" s="145"/>
      <c r="HJU13" s="145"/>
      <c r="HJV13" s="145"/>
      <c r="HJW13" s="145"/>
      <c r="HJX13" s="145"/>
      <c r="HJY13" s="145"/>
      <c r="HJZ13" s="145"/>
      <c r="HKA13" s="145"/>
      <c r="HKB13" s="145"/>
      <c r="HKC13" s="145"/>
      <c r="HKD13" s="145"/>
      <c r="HKE13" s="145"/>
      <c r="HKF13" s="145"/>
      <c r="HKG13" s="145"/>
      <c r="HKH13" s="145"/>
      <c r="HKI13" s="145"/>
      <c r="HKJ13" s="145"/>
      <c r="HKK13" s="145"/>
      <c r="HKL13" s="145"/>
      <c r="HKM13" s="145"/>
      <c r="HKN13" s="145"/>
      <c r="HKO13" s="145"/>
      <c r="HKP13" s="145"/>
      <c r="HKQ13" s="145"/>
      <c r="HKR13" s="145"/>
      <c r="HKS13" s="145"/>
      <c r="HKT13" s="145"/>
      <c r="HKU13" s="145"/>
      <c r="HKV13" s="145"/>
      <c r="HKW13" s="145"/>
      <c r="HKX13" s="145"/>
      <c r="HKY13" s="145"/>
      <c r="HKZ13" s="145"/>
      <c r="HLA13" s="145"/>
      <c r="HLB13" s="145"/>
      <c r="HLC13" s="145"/>
      <c r="HLD13" s="145"/>
      <c r="HLE13" s="145"/>
      <c r="HLF13" s="145"/>
      <c r="HLG13" s="145"/>
      <c r="HLH13" s="145"/>
      <c r="HLI13" s="145"/>
      <c r="HLJ13" s="145"/>
      <c r="HLK13" s="145"/>
      <c r="HLL13" s="145"/>
      <c r="HLM13" s="145"/>
      <c r="HLN13" s="145"/>
      <c r="HLO13" s="145"/>
      <c r="HLP13" s="145"/>
      <c r="HLQ13" s="145"/>
      <c r="HLR13" s="145"/>
      <c r="HLS13" s="145"/>
      <c r="HLT13" s="145"/>
      <c r="HLU13" s="145"/>
      <c r="HLV13" s="145"/>
      <c r="HLW13" s="145"/>
      <c r="HLX13" s="145"/>
      <c r="HLY13" s="145"/>
      <c r="HLZ13" s="145"/>
      <c r="HMA13" s="145"/>
      <c r="HMB13" s="145"/>
      <c r="HMC13" s="145"/>
      <c r="HMD13" s="145"/>
      <c r="HME13" s="145"/>
      <c r="HMF13" s="145"/>
      <c r="HMG13" s="145"/>
      <c r="HMH13" s="145"/>
      <c r="HMI13" s="145"/>
      <c r="HMJ13" s="145"/>
      <c r="HMK13" s="145"/>
      <c r="HML13" s="145"/>
      <c r="HMM13" s="145"/>
      <c r="HMN13" s="145"/>
      <c r="HMO13" s="145"/>
      <c r="HMP13" s="145"/>
      <c r="HMQ13" s="145"/>
      <c r="HMR13" s="145"/>
      <c r="HMS13" s="145"/>
      <c r="HMT13" s="145"/>
      <c r="HMU13" s="145"/>
      <c r="HMV13" s="145"/>
      <c r="HMW13" s="145"/>
      <c r="HMX13" s="145"/>
      <c r="HMY13" s="145"/>
      <c r="HMZ13" s="145"/>
      <c r="HNA13" s="145"/>
      <c r="HNB13" s="145"/>
      <c r="HNC13" s="145"/>
      <c r="HND13" s="145"/>
      <c r="HNE13" s="145"/>
      <c r="HNF13" s="145"/>
      <c r="HNG13" s="145"/>
      <c r="HNH13" s="145"/>
      <c r="HNI13" s="145"/>
      <c r="HNJ13" s="145"/>
      <c r="HNK13" s="145"/>
      <c r="HNL13" s="145"/>
      <c r="HNM13" s="145"/>
      <c r="HNN13" s="145"/>
      <c r="HNO13" s="145"/>
      <c r="HNP13" s="145"/>
      <c r="HNQ13" s="145"/>
      <c r="HNR13" s="145"/>
      <c r="HNS13" s="145"/>
      <c r="HNT13" s="145"/>
      <c r="HNU13" s="145"/>
      <c r="HNV13" s="145"/>
      <c r="HNW13" s="145"/>
      <c r="HNX13" s="145"/>
      <c r="HNY13" s="145"/>
      <c r="HNZ13" s="145"/>
      <c r="HOA13" s="145"/>
      <c r="HOB13" s="145"/>
      <c r="HOC13" s="145"/>
      <c r="HOD13" s="145"/>
      <c r="HOE13" s="145"/>
      <c r="HOF13" s="145"/>
      <c r="HOG13" s="145"/>
      <c r="HOH13" s="145"/>
      <c r="HOI13" s="145"/>
      <c r="HOJ13" s="145"/>
      <c r="HOK13" s="145"/>
      <c r="HOL13" s="145"/>
      <c r="HOM13" s="145"/>
      <c r="HON13" s="145"/>
      <c r="HOO13" s="145"/>
      <c r="HOP13" s="145"/>
      <c r="HOQ13" s="145"/>
      <c r="HOR13" s="145"/>
      <c r="HOS13" s="145"/>
      <c r="HOT13" s="145"/>
      <c r="HOU13" s="145"/>
      <c r="HOV13" s="145"/>
      <c r="HOW13" s="145"/>
      <c r="HOX13" s="145"/>
      <c r="HOY13" s="145"/>
      <c r="HOZ13" s="145"/>
      <c r="HPA13" s="145"/>
      <c r="HPB13" s="145"/>
      <c r="HPC13" s="145"/>
      <c r="HPD13" s="145"/>
      <c r="HPE13" s="145"/>
      <c r="HPF13" s="145"/>
      <c r="HPG13" s="145"/>
      <c r="HPH13" s="145"/>
      <c r="HPI13" s="145"/>
      <c r="HPJ13" s="145"/>
      <c r="HPK13" s="145"/>
      <c r="HPL13" s="145"/>
      <c r="HPM13" s="145"/>
      <c r="HPN13" s="145"/>
      <c r="HPO13" s="145"/>
      <c r="HPP13" s="145"/>
      <c r="HPQ13" s="145"/>
      <c r="HPR13" s="145"/>
      <c r="HPS13" s="145"/>
      <c r="HPT13" s="145"/>
      <c r="HPU13" s="145"/>
      <c r="HPV13" s="145"/>
      <c r="HPW13" s="145"/>
      <c r="HPX13" s="145"/>
      <c r="HPY13" s="145"/>
      <c r="HPZ13" s="145"/>
      <c r="HQA13" s="145"/>
      <c r="HQB13" s="145"/>
      <c r="HQC13" s="145"/>
      <c r="HQD13" s="145"/>
      <c r="HQE13" s="145"/>
      <c r="HQF13" s="145"/>
      <c r="HQG13" s="145"/>
      <c r="HQH13" s="145"/>
      <c r="HQI13" s="145"/>
      <c r="HQJ13" s="145"/>
      <c r="HQK13" s="145"/>
      <c r="HQL13" s="145"/>
      <c r="HQM13" s="145"/>
      <c r="HQN13" s="145"/>
      <c r="HQO13" s="145"/>
      <c r="HQP13" s="145"/>
      <c r="HQQ13" s="145"/>
      <c r="HQR13" s="145"/>
      <c r="HQS13" s="145"/>
      <c r="HQT13" s="145"/>
      <c r="HQU13" s="145"/>
      <c r="HQV13" s="145"/>
      <c r="HQW13" s="145"/>
      <c r="HQX13" s="145"/>
      <c r="HQY13" s="145"/>
      <c r="HQZ13" s="145"/>
      <c r="HRA13" s="145"/>
      <c r="HRB13" s="145"/>
      <c r="HRC13" s="145"/>
      <c r="HRD13" s="145"/>
      <c r="HRE13" s="145"/>
      <c r="HRF13" s="145"/>
      <c r="HRG13" s="145"/>
      <c r="HRH13" s="145"/>
      <c r="HRI13" s="145"/>
      <c r="HRJ13" s="145"/>
      <c r="HRK13" s="145"/>
      <c r="HRL13" s="145"/>
      <c r="HRM13" s="145"/>
      <c r="HRN13" s="145"/>
      <c r="HRO13" s="145"/>
      <c r="HRP13" s="145"/>
      <c r="HRQ13" s="145"/>
      <c r="HRR13" s="145"/>
      <c r="HRS13" s="145"/>
      <c r="HRT13" s="145"/>
      <c r="HRU13" s="145"/>
      <c r="HRV13" s="145"/>
      <c r="HRW13" s="145"/>
      <c r="HRX13" s="145"/>
      <c r="HRY13" s="145"/>
      <c r="HRZ13" s="145"/>
      <c r="HSA13" s="145"/>
      <c r="HSB13" s="145"/>
      <c r="HSC13" s="145"/>
      <c r="HSD13" s="145"/>
      <c r="HSE13" s="145"/>
      <c r="HSF13" s="145"/>
      <c r="HSG13" s="145"/>
      <c r="HSH13" s="145"/>
      <c r="HSI13" s="145"/>
      <c r="HSJ13" s="145"/>
      <c r="HSK13" s="145"/>
      <c r="HSL13" s="145"/>
      <c r="HSM13" s="145"/>
      <c r="HSN13" s="145"/>
      <c r="HSO13" s="145"/>
      <c r="HSP13" s="145"/>
      <c r="HSQ13" s="145"/>
      <c r="HSR13" s="145"/>
      <c r="HSS13" s="145"/>
      <c r="HST13" s="145"/>
      <c r="HSU13" s="145"/>
      <c r="HSV13" s="145"/>
      <c r="HSW13" s="145"/>
      <c r="HSX13" s="145"/>
      <c r="HSY13" s="145"/>
      <c r="HSZ13" s="145"/>
      <c r="HTA13" s="145"/>
      <c r="HTB13" s="145"/>
      <c r="HTC13" s="145"/>
      <c r="HTD13" s="145"/>
      <c r="HTE13" s="145"/>
      <c r="HTF13" s="145"/>
      <c r="HTG13" s="145"/>
      <c r="HTH13" s="145"/>
      <c r="HTI13" s="145"/>
      <c r="HTJ13" s="145"/>
      <c r="HTK13" s="145"/>
      <c r="HTL13" s="145"/>
      <c r="HTM13" s="145"/>
      <c r="HTN13" s="145"/>
      <c r="HTO13" s="145"/>
      <c r="HTP13" s="145"/>
      <c r="HTQ13" s="145"/>
      <c r="HTR13" s="145"/>
      <c r="HTS13" s="145"/>
      <c r="HTT13" s="145"/>
      <c r="HTU13" s="145"/>
      <c r="HTV13" s="145"/>
      <c r="HTW13" s="145"/>
      <c r="HTX13" s="145"/>
      <c r="HTY13" s="145"/>
      <c r="HTZ13" s="145"/>
      <c r="HUA13" s="145"/>
      <c r="HUB13" s="145"/>
      <c r="HUC13" s="145"/>
      <c r="HUD13" s="145"/>
      <c r="HUE13" s="145"/>
      <c r="HUF13" s="145"/>
      <c r="HUG13" s="145"/>
      <c r="HUH13" s="145"/>
      <c r="HUI13" s="145"/>
      <c r="HUJ13" s="145"/>
      <c r="HUK13" s="145"/>
      <c r="HUL13" s="145"/>
      <c r="HUM13" s="145"/>
      <c r="HUN13" s="145"/>
      <c r="HUO13" s="145"/>
      <c r="HUP13" s="145"/>
      <c r="HUQ13" s="145"/>
      <c r="HUR13" s="145"/>
      <c r="HUS13" s="145"/>
      <c r="HUT13" s="145"/>
      <c r="HUU13" s="145"/>
      <c r="HUV13" s="145"/>
      <c r="HUW13" s="145"/>
      <c r="HUX13" s="145"/>
      <c r="HUY13" s="145"/>
      <c r="HUZ13" s="145"/>
      <c r="HVA13" s="145"/>
      <c r="HVB13" s="145"/>
      <c r="HVC13" s="145"/>
      <c r="HVD13" s="145"/>
      <c r="HVE13" s="145"/>
      <c r="HVF13" s="145"/>
      <c r="HVG13" s="145"/>
      <c r="HVH13" s="145"/>
      <c r="HVI13" s="145"/>
      <c r="HVJ13" s="145"/>
      <c r="HVK13" s="145"/>
      <c r="HVL13" s="145"/>
      <c r="HVM13" s="145"/>
      <c r="HVN13" s="145"/>
      <c r="HVO13" s="145"/>
      <c r="HVP13" s="145"/>
      <c r="HVQ13" s="145"/>
      <c r="HVR13" s="145"/>
      <c r="HVS13" s="145"/>
      <c r="HVT13" s="145"/>
      <c r="HVU13" s="145"/>
      <c r="HVV13" s="145"/>
      <c r="HVW13" s="145"/>
      <c r="HVX13" s="145"/>
      <c r="HVY13" s="145"/>
      <c r="HVZ13" s="145"/>
      <c r="HWA13" s="145"/>
      <c r="HWB13" s="145"/>
      <c r="HWC13" s="145"/>
      <c r="HWD13" s="145"/>
      <c r="HWE13" s="145"/>
      <c r="HWF13" s="145"/>
      <c r="HWG13" s="145"/>
      <c r="HWH13" s="145"/>
      <c r="HWI13" s="145"/>
      <c r="HWJ13" s="145"/>
      <c r="HWK13" s="145"/>
      <c r="HWL13" s="145"/>
      <c r="HWM13" s="145"/>
      <c r="HWN13" s="145"/>
      <c r="HWO13" s="145"/>
      <c r="HWP13" s="145"/>
      <c r="HWQ13" s="145"/>
      <c r="HWR13" s="145"/>
      <c r="HWS13" s="145"/>
      <c r="HWT13" s="145"/>
      <c r="HWU13" s="145"/>
      <c r="HWV13" s="145"/>
      <c r="HWW13" s="145"/>
      <c r="HWX13" s="145"/>
      <c r="HWY13" s="145"/>
      <c r="HWZ13" s="145"/>
      <c r="HXA13" s="145"/>
      <c r="HXB13" s="145"/>
      <c r="HXC13" s="145"/>
      <c r="HXD13" s="145"/>
      <c r="HXE13" s="145"/>
      <c r="HXF13" s="145"/>
      <c r="HXG13" s="145"/>
      <c r="HXH13" s="145"/>
      <c r="HXI13" s="145"/>
      <c r="HXJ13" s="145"/>
      <c r="HXK13" s="145"/>
      <c r="HXL13" s="145"/>
      <c r="HXM13" s="145"/>
      <c r="HXN13" s="145"/>
      <c r="HXO13" s="145"/>
      <c r="HXP13" s="145"/>
      <c r="HXQ13" s="145"/>
      <c r="HXR13" s="145"/>
      <c r="HXS13" s="145"/>
      <c r="HXT13" s="145"/>
      <c r="HXU13" s="145"/>
      <c r="HXV13" s="145"/>
      <c r="HXW13" s="145"/>
      <c r="HXX13" s="145"/>
      <c r="HXY13" s="145"/>
      <c r="HXZ13" s="145"/>
      <c r="HYA13" s="145"/>
      <c r="HYB13" s="145"/>
      <c r="HYC13" s="145"/>
      <c r="HYD13" s="145"/>
      <c r="HYE13" s="145"/>
      <c r="HYF13" s="145"/>
      <c r="HYG13" s="145"/>
      <c r="HYH13" s="145"/>
      <c r="HYI13" s="145"/>
      <c r="HYJ13" s="145"/>
      <c r="HYK13" s="145"/>
      <c r="HYL13" s="145"/>
      <c r="HYM13" s="145"/>
      <c r="HYN13" s="145"/>
      <c r="HYO13" s="145"/>
      <c r="HYP13" s="145"/>
      <c r="HYQ13" s="145"/>
      <c r="HYR13" s="145"/>
      <c r="HYS13" s="145"/>
      <c r="HYT13" s="145"/>
      <c r="HYU13" s="145"/>
      <c r="HYV13" s="145"/>
      <c r="HYW13" s="145"/>
      <c r="HYX13" s="145"/>
      <c r="HYY13" s="145"/>
      <c r="HYZ13" s="145"/>
      <c r="HZA13" s="145"/>
      <c r="HZB13" s="145"/>
      <c r="HZC13" s="145"/>
      <c r="HZD13" s="145"/>
      <c r="HZE13" s="145"/>
      <c r="HZF13" s="145"/>
      <c r="HZG13" s="145"/>
      <c r="HZH13" s="145"/>
      <c r="HZI13" s="145"/>
      <c r="HZJ13" s="145"/>
      <c r="HZK13" s="145"/>
      <c r="HZL13" s="145"/>
      <c r="HZM13" s="145"/>
      <c r="HZN13" s="145"/>
      <c r="HZO13" s="145"/>
      <c r="HZP13" s="145"/>
      <c r="HZQ13" s="145"/>
      <c r="HZR13" s="145"/>
      <c r="HZS13" s="145"/>
      <c r="HZT13" s="145"/>
      <c r="HZU13" s="145"/>
      <c r="HZV13" s="145"/>
      <c r="HZW13" s="145"/>
      <c r="HZX13" s="145"/>
      <c r="HZY13" s="145"/>
      <c r="HZZ13" s="145"/>
      <c r="IAA13" s="145"/>
      <c r="IAB13" s="145"/>
      <c r="IAC13" s="145"/>
      <c r="IAD13" s="145"/>
      <c r="IAE13" s="145"/>
      <c r="IAF13" s="145"/>
      <c r="IAG13" s="145"/>
      <c r="IAH13" s="145"/>
      <c r="IAI13" s="145"/>
      <c r="IAJ13" s="145"/>
      <c r="IAK13" s="145"/>
      <c r="IAL13" s="145"/>
      <c r="IAM13" s="145"/>
      <c r="IAN13" s="145"/>
      <c r="IAO13" s="145"/>
      <c r="IAP13" s="145"/>
      <c r="IAQ13" s="145"/>
      <c r="IAR13" s="145"/>
      <c r="IAS13" s="145"/>
      <c r="IAT13" s="145"/>
      <c r="IAU13" s="145"/>
      <c r="IAV13" s="145"/>
      <c r="IAW13" s="145"/>
      <c r="IAX13" s="145"/>
      <c r="IAY13" s="145"/>
      <c r="IAZ13" s="145"/>
      <c r="IBA13" s="145"/>
      <c r="IBB13" s="145"/>
      <c r="IBC13" s="145"/>
      <c r="IBD13" s="145"/>
      <c r="IBE13" s="145"/>
      <c r="IBF13" s="145"/>
      <c r="IBG13" s="145"/>
      <c r="IBH13" s="145"/>
      <c r="IBI13" s="145"/>
      <c r="IBJ13" s="145"/>
      <c r="IBK13" s="145"/>
      <c r="IBL13" s="145"/>
      <c r="IBM13" s="145"/>
      <c r="IBN13" s="145"/>
      <c r="IBO13" s="145"/>
      <c r="IBP13" s="145"/>
      <c r="IBQ13" s="145"/>
      <c r="IBR13" s="145"/>
      <c r="IBS13" s="145"/>
      <c r="IBT13" s="145"/>
      <c r="IBU13" s="145"/>
      <c r="IBV13" s="145"/>
      <c r="IBW13" s="145"/>
      <c r="IBX13" s="145"/>
      <c r="IBY13" s="145"/>
      <c r="IBZ13" s="145"/>
      <c r="ICA13" s="145"/>
      <c r="ICB13" s="145"/>
      <c r="ICC13" s="145"/>
      <c r="ICD13" s="145"/>
      <c r="ICE13" s="145"/>
      <c r="ICF13" s="145"/>
      <c r="ICG13" s="145"/>
      <c r="ICH13" s="145"/>
      <c r="ICI13" s="145"/>
      <c r="ICJ13" s="145"/>
      <c r="ICK13" s="145"/>
      <c r="ICL13" s="145"/>
      <c r="ICM13" s="145"/>
      <c r="ICN13" s="145"/>
      <c r="ICO13" s="145"/>
      <c r="ICP13" s="145"/>
      <c r="ICQ13" s="145"/>
      <c r="ICR13" s="145"/>
      <c r="ICS13" s="145"/>
      <c r="ICT13" s="145"/>
      <c r="ICU13" s="145"/>
      <c r="ICV13" s="145"/>
      <c r="ICW13" s="145"/>
      <c r="ICX13" s="145"/>
      <c r="ICY13" s="145"/>
      <c r="ICZ13" s="145"/>
      <c r="IDA13" s="145"/>
      <c r="IDB13" s="145"/>
      <c r="IDC13" s="145"/>
      <c r="IDD13" s="145"/>
      <c r="IDE13" s="145"/>
      <c r="IDF13" s="145"/>
      <c r="IDG13" s="145"/>
      <c r="IDH13" s="145"/>
      <c r="IDI13" s="145"/>
      <c r="IDJ13" s="145"/>
      <c r="IDK13" s="145"/>
      <c r="IDL13" s="145"/>
      <c r="IDM13" s="145"/>
      <c r="IDN13" s="145"/>
      <c r="IDO13" s="145"/>
      <c r="IDP13" s="145"/>
      <c r="IDQ13" s="145"/>
      <c r="IDR13" s="145"/>
      <c r="IDS13" s="145"/>
      <c r="IDT13" s="145"/>
      <c r="IDU13" s="145"/>
      <c r="IDV13" s="145"/>
      <c r="IDW13" s="145"/>
      <c r="IDX13" s="145"/>
      <c r="IDY13" s="145"/>
      <c r="IDZ13" s="145"/>
      <c r="IEA13" s="145"/>
      <c r="IEB13" s="145"/>
      <c r="IEC13" s="145"/>
      <c r="IED13" s="145"/>
      <c r="IEE13" s="145"/>
      <c r="IEF13" s="145"/>
      <c r="IEG13" s="145"/>
      <c r="IEH13" s="145"/>
      <c r="IEI13" s="145"/>
      <c r="IEJ13" s="145"/>
      <c r="IEK13" s="145"/>
      <c r="IEL13" s="145"/>
      <c r="IEM13" s="145"/>
      <c r="IEN13" s="145"/>
      <c r="IEO13" s="145"/>
      <c r="IEP13" s="145"/>
      <c r="IEQ13" s="145"/>
      <c r="IER13" s="145"/>
      <c r="IES13" s="145"/>
      <c r="IET13" s="145"/>
      <c r="IEU13" s="145"/>
      <c r="IEV13" s="145"/>
      <c r="IEW13" s="145"/>
      <c r="IEX13" s="145"/>
      <c r="IEY13" s="145"/>
      <c r="IEZ13" s="145"/>
      <c r="IFA13" s="145"/>
      <c r="IFB13" s="145"/>
      <c r="IFC13" s="145"/>
      <c r="IFD13" s="145"/>
      <c r="IFE13" s="145"/>
      <c r="IFF13" s="145"/>
      <c r="IFG13" s="145"/>
      <c r="IFH13" s="145"/>
      <c r="IFI13" s="145"/>
      <c r="IFJ13" s="145"/>
      <c r="IFK13" s="145"/>
      <c r="IFL13" s="145"/>
      <c r="IFM13" s="145"/>
      <c r="IFN13" s="145"/>
      <c r="IFO13" s="145"/>
      <c r="IFP13" s="145"/>
      <c r="IFQ13" s="145"/>
      <c r="IFR13" s="145"/>
      <c r="IFS13" s="145"/>
      <c r="IFT13" s="145"/>
      <c r="IFU13" s="145"/>
      <c r="IFV13" s="145"/>
      <c r="IFW13" s="145"/>
      <c r="IFX13" s="145"/>
      <c r="IFY13" s="145"/>
      <c r="IFZ13" s="145"/>
      <c r="IGA13" s="145"/>
      <c r="IGB13" s="145"/>
      <c r="IGC13" s="145"/>
      <c r="IGD13" s="145"/>
      <c r="IGE13" s="145"/>
      <c r="IGF13" s="145"/>
      <c r="IGG13" s="145"/>
      <c r="IGH13" s="145"/>
      <c r="IGI13" s="145"/>
      <c r="IGJ13" s="145"/>
      <c r="IGK13" s="145"/>
      <c r="IGL13" s="145"/>
      <c r="IGM13" s="145"/>
      <c r="IGN13" s="145"/>
      <c r="IGO13" s="145"/>
      <c r="IGP13" s="145"/>
      <c r="IGQ13" s="145"/>
      <c r="IGR13" s="145"/>
      <c r="IGS13" s="145"/>
      <c r="IGT13" s="145"/>
      <c r="IGU13" s="145"/>
      <c r="IGV13" s="145"/>
      <c r="IGW13" s="145"/>
      <c r="IGX13" s="145"/>
      <c r="IGY13" s="145"/>
      <c r="IGZ13" s="145"/>
      <c r="IHA13" s="145"/>
      <c r="IHB13" s="145"/>
      <c r="IHC13" s="145"/>
      <c r="IHD13" s="145"/>
      <c r="IHE13" s="145"/>
      <c r="IHF13" s="145"/>
      <c r="IHG13" s="145"/>
      <c r="IHH13" s="145"/>
      <c r="IHI13" s="145"/>
      <c r="IHJ13" s="145"/>
      <c r="IHK13" s="145"/>
      <c r="IHL13" s="145"/>
      <c r="IHM13" s="145"/>
      <c r="IHN13" s="145"/>
      <c r="IHO13" s="145"/>
      <c r="IHP13" s="145"/>
      <c r="IHQ13" s="145"/>
      <c r="IHR13" s="145"/>
      <c r="IHS13" s="145"/>
      <c r="IHT13" s="145"/>
      <c r="IHU13" s="145"/>
      <c r="IHV13" s="145"/>
      <c r="IHW13" s="145"/>
      <c r="IHX13" s="145"/>
      <c r="IHY13" s="145"/>
      <c r="IHZ13" s="145"/>
      <c r="IIA13" s="145"/>
      <c r="IIB13" s="145"/>
      <c r="IIC13" s="145"/>
      <c r="IID13" s="145"/>
      <c r="IIE13" s="145"/>
      <c r="IIF13" s="145"/>
      <c r="IIG13" s="145"/>
      <c r="IIH13" s="145"/>
      <c r="III13" s="145"/>
      <c r="IIJ13" s="145"/>
      <c r="IIK13" s="145"/>
      <c r="IIL13" s="145"/>
      <c r="IIM13" s="145"/>
      <c r="IIN13" s="145"/>
      <c r="IIO13" s="145"/>
      <c r="IIP13" s="145"/>
      <c r="IIQ13" s="145"/>
      <c r="IIR13" s="145"/>
      <c r="IIS13" s="145"/>
      <c r="IIT13" s="145"/>
      <c r="IIU13" s="145"/>
      <c r="IIV13" s="145"/>
      <c r="IIW13" s="145"/>
      <c r="IIX13" s="145"/>
      <c r="IIY13" s="145"/>
      <c r="IIZ13" s="145"/>
      <c r="IJA13" s="145"/>
      <c r="IJB13" s="145"/>
      <c r="IJC13" s="145"/>
      <c r="IJD13" s="145"/>
      <c r="IJE13" s="145"/>
      <c r="IJF13" s="145"/>
      <c r="IJG13" s="145"/>
      <c r="IJH13" s="145"/>
      <c r="IJI13" s="145"/>
      <c r="IJJ13" s="145"/>
      <c r="IJK13" s="145"/>
      <c r="IJL13" s="145"/>
      <c r="IJM13" s="145"/>
      <c r="IJN13" s="145"/>
      <c r="IJO13" s="145"/>
      <c r="IJP13" s="145"/>
      <c r="IJQ13" s="145"/>
      <c r="IJR13" s="145"/>
      <c r="IJS13" s="145"/>
      <c r="IJT13" s="145"/>
      <c r="IJU13" s="145"/>
      <c r="IJV13" s="145"/>
      <c r="IJW13" s="145"/>
      <c r="IJX13" s="145"/>
      <c r="IJY13" s="145"/>
      <c r="IJZ13" s="145"/>
      <c r="IKA13" s="145"/>
      <c r="IKB13" s="145"/>
      <c r="IKC13" s="145"/>
      <c r="IKD13" s="145"/>
      <c r="IKE13" s="145"/>
      <c r="IKF13" s="145"/>
      <c r="IKG13" s="145"/>
      <c r="IKH13" s="145"/>
      <c r="IKI13" s="145"/>
      <c r="IKJ13" s="145"/>
      <c r="IKK13" s="145"/>
      <c r="IKL13" s="145"/>
      <c r="IKM13" s="145"/>
      <c r="IKN13" s="145"/>
      <c r="IKO13" s="145"/>
      <c r="IKP13" s="145"/>
      <c r="IKQ13" s="145"/>
      <c r="IKR13" s="145"/>
      <c r="IKS13" s="145"/>
      <c r="IKT13" s="145"/>
      <c r="IKU13" s="145"/>
      <c r="IKV13" s="145"/>
      <c r="IKW13" s="145"/>
      <c r="IKX13" s="145"/>
      <c r="IKY13" s="145"/>
      <c r="IKZ13" s="145"/>
      <c r="ILA13" s="145"/>
      <c r="ILB13" s="145"/>
      <c r="ILC13" s="145"/>
      <c r="ILD13" s="145"/>
      <c r="ILE13" s="145"/>
      <c r="ILF13" s="145"/>
      <c r="ILG13" s="145"/>
      <c r="ILH13" s="145"/>
      <c r="ILI13" s="145"/>
      <c r="ILJ13" s="145"/>
      <c r="ILK13" s="145"/>
      <c r="ILL13" s="145"/>
      <c r="ILM13" s="145"/>
      <c r="ILN13" s="145"/>
      <c r="ILO13" s="145"/>
      <c r="ILP13" s="145"/>
      <c r="ILQ13" s="145"/>
      <c r="ILR13" s="145"/>
      <c r="ILS13" s="145"/>
      <c r="ILT13" s="145"/>
      <c r="ILU13" s="145"/>
      <c r="ILV13" s="145"/>
      <c r="ILW13" s="145"/>
      <c r="ILX13" s="145"/>
      <c r="ILY13" s="145"/>
      <c r="ILZ13" s="145"/>
      <c r="IMA13" s="145"/>
      <c r="IMB13" s="145"/>
      <c r="IMC13" s="145"/>
      <c r="IMD13" s="145"/>
      <c r="IME13" s="145"/>
      <c r="IMF13" s="145"/>
      <c r="IMG13" s="145"/>
      <c r="IMH13" s="145"/>
      <c r="IMI13" s="145"/>
      <c r="IMJ13" s="145"/>
      <c r="IMK13" s="145"/>
      <c r="IML13" s="145"/>
      <c r="IMM13" s="145"/>
      <c r="IMN13" s="145"/>
      <c r="IMO13" s="145"/>
      <c r="IMP13" s="145"/>
      <c r="IMQ13" s="145"/>
      <c r="IMR13" s="145"/>
      <c r="IMS13" s="145"/>
      <c r="IMT13" s="145"/>
      <c r="IMU13" s="145"/>
      <c r="IMV13" s="145"/>
      <c r="IMW13" s="145"/>
      <c r="IMX13" s="145"/>
      <c r="IMY13" s="145"/>
      <c r="IMZ13" s="145"/>
      <c r="INA13" s="145"/>
      <c r="INB13" s="145"/>
      <c r="INC13" s="145"/>
      <c r="IND13" s="145"/>
      <c r="INE13" s="145"/>
      <c r="INF13" s="145"/>
      <c r="ING13" s="145"/>
      <c r="INH13" s="145"/>
      <c r="INI13" s="145"/>
      <c r="INJ13" s="145"/>
      <c r="INK13" s="145"/>
      <c r="INL13" s="145"/>
      <c r="INM13" s="145"/>
      <c r="INN13" s="145"/>
      <c r="INO13" s="145"/>
      <c r="INP13" s="145"/>
      <c r="INQ13" s="145"/>
      <c r="INR13" s="145"/>
      <c r="INS13" s="145"/>
      <c r="INT13" s="145"/>
      <c r="INU13" s="145"/>
      <c r="INV13" s="145"/>
      <c r="INW13" s="145"/>
      <c r="INX13" s="145"/>
      <c r="INY13" s="145"/>
      <c r="INZ13" s="145"/>
      <c r="IOA13" s="145"/>
      <c r="IOB13" s="145"/>
      <c r="IOC13" s="145"/>
      <c r="IOD13" s="145"/>
      <c r="IOE13" s="145"/>
      <c r="IOF13" s="145"/>
      <c r="IOG13" s="145"/>
      <c r="IOH13" s="145"/>
      <c r="IOI13" s="145"/>
      <c r="IOJ13" s="145"/>
      <c r="IOK13" s="145"/>
      <c r="IOL13" s="145"/>
      <c r="IOM13" s="145"/>
      <c r="ION13" s="145"/>
      <c r="IOO13" s="145"/>
      <c r="IOP13" s="145"/>
      <c r="IOQ13" s="145"/>
      <c r="IOR13" s="145"/>
      <c r="IOS13" s="145"/>
      <c r="IOT13" s="145"/>
      <c r="IOU13" s="145"/>
      <c r="IOV13" s="145"/>
      <c r="IOW13" s="145"/>
      <c r="IOX13" s="145"/>
      <c r="IOY13" s="145"/>
      <c r="IOZ13" s="145"/>
      <c r="IPA13" s="145"/>
      <c r="IPB13" s="145"/>
      <c r="IPC13" s="145"/>
      <c r="IPD13" s="145"/>
      <c r="IPE13" s="145"/>
      <c r="IPF13" s="145"/>
      <c r="IPG13" s="145"/>
      <c r="IPH13" s="145"/>
      <c r="IPI13" s="145"/>
      <c r="IPJ13" s="145"/>
      <c r="IPK13" s="145"/>
      <c r="IPL13" s="145"/>
      <c r="IPM13" s="145"/>
      <c r="IPN13" s="145"/>
      <c r="IPO13" s="145"/>
      <c r="IPP13" s="145"/>
      <c r="IPQ13" s="145"/>
      <c r="IPR13" s="145"/>
      <c r="IPS13" s="145"/>
      <c r="IPT13" s="145"/>
      <c r="IPU13" s="145"/>
      <c r="IPV13" s="145"/>
      <c r="IPW13" s="145"/>
      <c r="IPX13" s="145"/>
      <c r="IPY13" s="145"/>
      <c r="IPZ13" s="145"/>
      <c r="IQA13" s="145"/>
      <c r="IQB13" s="145"/>
      <c r="IQC13" s="145"/>
      <c r="IQD13" s="145"/>
      <c r="IQE13" s="145"/>
      <c r="IQF13" s="145"/>
      <c r="IQG13" s="145"/>
      <c r="IQH13" s="145"/>
      <c r="IQI13" s="145"/>
      <c r="IQJ13" s="145"/>
      <c r="IQK13" s="145"/>
      <c r="IQL13" s="145"/>
      <c r="IQM13" s="145"/>
      <c r="IQN13" s="145"/>
      <c r="IQO13" s="145"/>
      <c r="IQP13" s="145"/>
      <c r="IQQ13" s="145"/>
      <c r="IQR13" s="145"/>
      <c r="IQS13" s="145"/>
      <c r="IQT13" s="145"/>
      <c r="IQU13" s="145"/>
      <c r="IQV13" s="145"/>
      <c r="IQW13" s="145"/>
      <c r="IQX13" s="145"/>
      <c r="IQY13" s="145"/>
      <c r="IQZ13" s="145"/>
      <c r="IRA13" s="145"/>
      <c r="IRB13" s="145"/>
      <c r="IRC13" s="145"/>
      <c r="IRD13" s="145"/>
      <c r="IRE13" s="145"/>
      <c r="IRF13" s="145"/>
      <c r="IRG13" s="145"/>
      <c r="IRH13" s="145"/>
      <c r="IRI13" s="145"/>
      <c r="IRJ13" s="145"/>
      <c r="IRK13" s="145"/>
      <c r="IRL13" s="145"/>
      <c r="IRM13" s="145"/>
      <c r="IRN13" s="145"/>
      <c r="IRO13" s="145"/>
      <c r="IRP13" s="145"/>
      <c r="IRQ13" s="145"/>
      <c r="IRR13" s="145"/>
      <c r="IRS13" s="145"/>
      <c r="IRT13" s="145"/>
      <c r="IRU13" s="145"/>
      <c r="IRV13" s="145"/>
      <c r="IRW13" s="145"/>
      <c r="IRX13" s="145"/>
      <c r="IRY13" s="145"/>
      <c r="IRZ13" s="145"/>
      <c r="ISA13" s="145"/>
      <c r="ISB13" s="145"/>
      <c r="ISC13" s="145"/>
      <c r="ISD13" s="145"/>
      <c r="ISE13" s="145"/>
      <c r="ISF13" s="145"/>
      <c r="ISG13" s="145"/>
      <c r="ISH13" s="145"/>
      <c r="ISI13" s="145"/>
      <c r="ISJ13" s="145"/>
      <c r="ISK13" s="145"/>
      <c r="ISL13" s="145"/>
      <c r="ISM13" s="145"/>
      <c r="ISN13" s="145"/>
      <c r="ISO13" s="145"/>
      <c r="ISP13" s="145"/>
      <c r="ISQ13" s="145"/>
      <c r="ISR13" s="145"/>
      <c r="ISS13" s="145"/>
      <c r="IST13" s="145"/>
      <c r="ISU13" s="145"/>
      <c r="ISV13" s="145"/>
      <c r="ISW13" s="145"/>
      <c r="ISX13" s="145"/>
      <c r="ISY13" s="145"/>
      <c r="ISZ13" s="145"/>
      <c r="ITA13" s="145"/>
      <c r="ITB13" s="145"/>
      <c r="ITC13" s="145"/>
      <c r="ITD13" s="145"/>
      <c r="ITE13" s="145"/>
      <c r="ITF13" s="145"/>
      <c r="ITG13" s="145"/>
      <c r="ITH13" s="145"/>
      <c r="ITI13" s="145"/>
      <c r="ITJ13" s="145"/>
      <c r="ITK13" s="145"/>
      <c r="ITL13" s="145"/>
      <c r="ITM13" s="145"/>
      <c r="ITN13" s="145"/>
      <c r="ITO13" s="145"/>
      <c r="ITP13" s="145"/>
      <c r="ITQ13" s="145"/>
      <c r="ITR13" s="145"/>
      <c r="ITS13" s="145"/>
      <c r="ITT13" s="145"/>
      <c r="ITU13" s="145"/>
      <c r="ITV13" s="145"/>
      <c r="ITW13" s="145"/>
      <c r="ITX13" s="145"/>
      <c r="ITY13" s="145"/>
      <c r="ITZ13" s="145"/>
      <c r="IUA13" s="145"/>
      <c r="IUB13" s="145"/>
      <c r="IUC13" s="145"/>
      <c r="IUD13" s="145"/>
      <c r="IUE13" s="145"/>
      <c r="IUF13" s="145"/>
      <c r="IUG13" s="145"/>
      <c r="IUH13" s="145"/>
      <c r="IUI13" s="145"/>
      <c r="IUJ13" s="145"/>
      <c r="IUK13" s="145"/>
      <c r="IUL13" s="145"/>
      <c r="IUM13" s="145"/>
      <c r="IUN13" s="145"/>
      <c r="IUO13" s="145"/>
      <c r="IUP13" s="145"/>
      <c r="IUQ13" s="145"/>
      <c r="IUR13" s="145"/>
      <c r="IUS13" s="145"/>
      <c r="IUT13" s="145"/>
      <c r="IUU13" s="145"/>
      <c r="IUV13" s="145"/>
      <c r="IUW13" s="145"/>
      <c r="IUX13" s="145"/>
      <c r="IUY13" s="145"/>
      <c r="IUZ13" s="145"/>
      <c r="IVA13" s="145"/>
      <c r="IVB13" s="145"/>
      <c r="IVC13" s="145"/>
      <c r="IVD13" s="145"/>
      <c r="IVE13" s="145"/>
      <c r="IVF13" s="145"/>
      <c r="IVG13" s="145"/>
      <c r="IVH13" s="145"/>
      <c r="IVI13" s="145"/>
      <c r="IVJ13" s="145"/>
      <c r="IVK13" s="145"/>
      <c r="IVL13" s="145"/>
      <c r="IVM13" s="145"/>
      <c r="IVN13" s="145"/>
      <c r="IVO13" s="145"/>
      <c r="IVP13" s="145"/>
      <c r="IVQ13" s="145"/>
      <c r="IVR13" s="145"/>
      <c r="IVS13" s="145"/>
      <c r="IVT13" s="145"/>
      <c r="IVU13" s="145"/>
      <c r="IVV13" s="145"/>
      <c r="IVW13" s="145"/>
      <c r="IVX13" s="145"/>
      <c r="IVY13" s="145"/>
      <c r="IVZ13" s="145"/>
      <c r="IWA13" s="145"/>
      <c r="IWB13" s="145"/>
      <c r="IWC13" s="145"/>
      <c r="IWD13" s="145"/>
      <c r="IWE13" s="145"/>
      <c r="IWF13" s="145"/>
      <c r="IWG13" s="145"/>
      <c r="IWH13" s="145"/>
      <c r="IWI13" s="145"/>
      <c r="IWJ13" s="145"/>
      <c r="IWK13" s="145"/>
      <c r="IWL13" s="145"/>
      <c r="IWM13" s="145"/>
      <c r="IWN13" s="145"/>
      <c r="IWO13" s="145"/>
      <c r="IWP13" s="145"/>
      <c r="IWQ13" s="145"/>
      <c r="IWR13" s="145"/>
      <c r="IWS13" s="145"/>
      <c r="IWT13" s="145"/>
      <c r="IWU13" s="145"/>
      <c r="IWV13" s="145"/>
      <c r="IWW13" s="145"/>
      <c r="IWX13" s="145"/>
      <c r="IWY13" s="145"/>
      <c r="IWZ13" s="145"/>
      <c r="IXA13" s="145"/>
      <c r="IXB13" s="145"/>
      <c r="IXC13" s="145"/>
      <c r="IXD13" s="145"/>
      <c r="IXE13" s="145"/>
      <c r="IXF13" s="145"/>
      <c r="IXG13" s="145"/>
      <c r="IXH13" s="145"/>
      <c r="IXI13" s="145"/>
      <c r="IXJ13" s="145"/>
      <c r="IXK13" s="145"/>
      <c r="IXL13" s="145"/>
      <c r="IXM13" s="145"/>
      <c r="IXN13" s="145"/>
      <c r="IXO13" s="145"/>
      <c r="IXP13" s="145"/>
      <c r="IXQ13" s="145"/>
      <c r="IXR13" s="145"/>
      <c r="IXS13" s="145"/>
      <c r="IXT13" s="145"/>
      <c r="IXU13" s="145"/>
      <c r="IXV13" s="145"/>
      <c r="IXW13" s="145"/>
      <c r="IXX13" s="145"/>
      <c r="IXY13" s="145"/>
      <c r="IXZ13" s="145"/>
      <c r="IYA13" s="145"/>
      <c r="IYB13" s="145"/>
      <c r="IYC13" s="145"/>
      <c r="IYD13" s="145"/>
      <c r="IYE13" s="145"/>
      <c r="IYF13" s="145"/>
      <c r="IYG13" s="145"/>
      <c r="IYH13" s="145"/>
      <c r="IYI13" s="145"/>
      <c r="IYJ13" s="145"/>
      <c r="IYK13" s="145"/>
      <c r="IYL13" s="145"/>
      <c r="IYM13" s="145"/>
      <c r="IYN13" s="145"/>
      <c r="IYO13" s="145"/>
      <c r="IYP13" s="145"/>
      <c r="IYQ13" s="145"/>
      <c r="IYR13" s="145"/>
      <c r="IYS13" s="145"/>
      <c r="IYT13" s="145"/>
      <c r="IYU13" s="145"/>
      <c r="IYV13" s="145"/>
      <c r="IYW13" s="145"/>
      <c r="IYX13" s="145"/>
      <c r="IYY13" s="145"/>
      <c r="IYZ13" s="145"/>
      <c r="IZA13" s="145"/>
      <c r="IZB13" s="145"/>
      <c r="IZC13" s="145"/>
      <c r="IZD13" s="145"/>
      <c r="IZE13" s="145"/>
      <c r="IZF13" s="145"/>
      <c r="IZG13" s="145"/>
      <c r="IZH13" s="145"/>
      <c r="IZI13" s="145"/>
      <c r="IZJ13" s="145"/>
      <c r="IZK13" s="145"/>
      <c r="IZL13" s="145"/>
      <c r="IZM13" s="145"/>
      <c r="IZN13" s="145"/>
      <c r="IZO13" s="145"/>
      <c r="IZP13" s="145"/>
      <c r="IZQ13" s="145"/>
      <c r="IZR13" s="145"/>
      <c r="IZS13" s="145"/>
      <c r="IZT13" s="145"/>
      <c r="IZU13" s="145"/>
      <c r="IZV13" s="145"/>
      <c r="IZW13" s="145"/>
      <c r="IZX13" s="145"/>
      <c r="IZY13" s="145"/>
      <c r="IZZ13" s="145"/>
      <c r="JAA13" s="145"/>
      <c r="JAB13" s="145"/>
      <c r="JAC13" s="145"/>
      <c r="JAD13" s="145"/>
      <c r="JAE13" s="145"/>
      <c r="JAF13" s="145"/>
      <c r="JAG13" s="145"/>
      <c r="JAH13" s="145"/>
      <c r="JAI13" s="145"/>
      <c r="JAJ13" s="145"/>
      <c r="JAK13" s="145"/>
      <c r="JAL13" s="145"/>
      <c r="JAM13" s="145"/>
      <c r="JAN13" s="145"/>
      <c r="JAO13" s="145"/>
      <c r="JAP13" s="145"/>
      <c r="JAQ13" s="145"/>
      <c r="JAR13" s="145"/>
      <c r="JAS13" s="145"/>
      <c r="JAT13" s="145"/>
      <c r="JAU13" s="145"/>
      <c r="JAV13" s="145"/>
      <c r="JAW13" s="145"/>
      <c r="JAX13" s="145"/>
      <c r="JAY13" s="145"/>
      <c r="JAZ13" s="145"/>
      <c r="JBA13" s="145"/>
      <c r="JBB13" s="145"/>
      <c r="JBC13" s="145"/>
      <c r="JBD13" s="145"/>
      <c r="JBE13" s="145"/>
      <c r="JBF13" s="145"/>
      <c r="JBG13" s="145"/>
      <c r="JBH13" s="145"/>
      <c r="JBI13" s="145"/>
      <c r="JBJ13" s="145"/>
      <c r="JBK13" s="145"/>
      <c r="JBL13" s="145"/>
      <c r="JBM13" s="145"/>
      <c r="JBN13" s="145"/>
      <c r="JBO13" s="145"/>
      <c r="JBP13" s="145"/>
      <c r="JBQ13" s="145"/>
      <c r="JBR13" s="145"/>
      <c r="JBS13" s="145"/>
      <c r="JBT13" s="145"/>
      <c r="JBU13" s="145"/>
      <c r="JBV13" s="145"/>
      <c r="JBW13" s="145"/>
      <c r="JBX13" s="145"/>
      <c r="JBY13" s="145"/>
      <c r="JBZ13" s="145"/>
      <c r="JCA13" s="145"/>
      <c r="JCB13" s="145"/>
      <c r="JCC13" s="145"/>
      <c r="JCD13" s="145"/>
      <c r="JCE13" s="145"/>
      <c r="JCF13" s="145"/>
      <c r="JCG13" s="145"/>
      <c r="JCH13" s="145"/>
      <c r="JCI13" s="145"/>
      <c r="JCJ13" s="145"/>
      <c r="JCK13" s="145"/>
      <c r="JCL13" s="145"/>
      <c r="JCM13" s="145"/>
      <c r="JCN13" s="145"/>
      <c r="JCO13" s="145"/>
      <c r="JCP13" s="145"/>
      <c r="JCQ13" s="145"/>
      <c r="JCR13" s="145"/>
      <c r="JCS13" s="145"/>
      <c r="JCT13" s="145"/>
      <c r="JCU13" s="145"/>
      <c r="JCV13" s="145"/>
      <c r="JCW13" s="145"/>
      <c r="JCX13" s="145"/>
      <c r="JCY13" s="145"/>
      <c r="JCZ13" s="145"/>
      <c r="JDA13" s="145"/>
      <c r="JDB13" s="145"/>
      <c r="JDC13" s="145"/>
      <c r="JDD13" s="145"/>
      <c r="JDE13" s="145"/>
      <c r="JDF13" s="145"/>
      <c r="JDG13" s="145"/>
      <c r="JDH13" s="145"/>
      <c r="JDI13" s="145"/>
      <c r="JDJ13" s="145"/>
      <c r="JDK13" s="145"/>
      <c r="JDL13" s="145"/>
      <c r="JDM13" s="145"/>
      <c r="JDN13" s="145"/>
      <c r="JDO13" s="145"/>
      <c r="JDP13" s="145"/>
      <c r="JDQ13" s="145"/>
      <c r="JDR13" s="145"/>
      <c r="JDS13" s="145"/>
      <c r="JDT13" s="145"/>
      <c r="JDU13" s="145"/>
      <c r="JDV13" s="145"/>
      <c r="JDW13" s="145"/>
      <c r="JDX13" s="145"/>
      <c r="JDY13" s="145"/>
      <c r="JDZ13" s="145"/>
      <c r="JEA13" s="145"/>
      <c r="JEB13" s="145"/>
      <c r="JEC13" s="145"/>
      <c r="JED13" s="145"/>
      <c r="JEE13" s="145"/>
      <c r="JEF13" s="145"/>
      <c r="JEG13" s="145"/>
      <c r="JEH13" s="145"/>
      <c r="JEI13" s="145"/>
      <c r="JEJ13" s="145"/>
      <c r="JEK13" s="145"/>
      <c r="JEL13" s="145"/>
      <c r="JEM13" s="145"/>
      <c r="JEN13" s="145"/>
      <c r="JEO13" s="145"/>
      <c r="JEP13" s="145"/>
      <c r="JEQ13" s="145"/>
      <c r="JER13" s="145"/>
      <c r="JES13" s="145"/>
      <c r="JET13" s="145"/>
      <c r="JEU13" s="145"/>
      <c r="JEV13" s="145"/>
      <c r="JEW13" s="145"/>
      <c r="JEX13" s="145"/>
      <c r="JEY13" s="145"/>
      <c r="JEZ13" s="145"/>
      <c r="JFA13" s="145"/>
      <c r="JFB13" s="145"/>
      <c r="JFC13" s="145"/>
      <c r="JFD13" s="145"/>
      <c r="JFE13" s="145"/>
      <c r="JFF13" s="145"/>
      <c r="JFG13" s="145"/>
      <c r="JFH13" s="145"/>
      <c r="JFI13" s="145"/>
      <c r="JFJ13" s="145"/>
      <c r="JFK13" s="145"/>
      <c r="JFL13" s="145"/>
      <c r="JFM13" s="145"/>
      <c r="JFN13" s="145"/>
      <c r="JFO13" s="145"/>
      <c r="JFP13" s="145"/>
      <c r="JFQ13" s="145"/>
      <c r="JFR13" s="145"/>
      <c r="JFS13" s="145"/>
      <c r="JFT13" s="145"/>
      <c r="JFU13" s="145"/>
      <c r="JFV13" s="145"/>
      <c r="JFW13" s="145"/>
      <c r="JFX13" s="145"/>
      <c r="JFY13" s="145"/>
      <c r="JFZ13" s="145"/>
      <c r="JGA13" s="145"/>
      <c r="JGB13" s="145"/>
      <c r="JGC13" s="145"/>
      <c r="JGD13" s="145"/>
      <c r="JGE13" s="145"/>
      <c r="JGF13" s="145"/>
      <c r="JGG13" s="145"/>
      <c r="JGH13" s="145"/>
      <c r="JGI13" s="145"/>
      <c r="JGJ13" s="145"/>
      <c r="JGK13" s="145"/>
      <c r="JGL13" s="145"/>
      <c r="JGM13" s="145"/>
      <c r="JGN13" s="145"/>
      <c r="JGO13" s="145"/>
      <c r="JGP13" s="145"/>
      <c r="JGQ13" s="145"/>
      <c r="JGR13" s="145"/>
      <c r="JGS13" s="145"/>
      <c r="JGT13" s="145"/>
      <c r="JGU13" s="145"/>
      <c r="JGV13" s="145"/>
      <c r="JGW13" s="145"/>
      <c r="JGX13" s="145"/>
      <c r="JGY13" s="145"/>
      <c r="JGZ13" s="145"/>
      <c r="JHA13" s="145"/>
      <c r="JHB13" s="145"/>
      <c r="JHC13" s="145"/>
      <c r="JHD13" s="145"/>
      <c r="JHE13" s="145"/>
      <c r="JHF13" s="145"/>
      <c r="JHG13" s="145"/>
      <c r="JHH13" s="145"/>
      <c r="JHI13" s="145"/>
      <c r="JHJ13" s="145"/>
      <c r="JHK13" s="145"/>
      <c r="JHL13" s="145"/>
      <c r="JHM13" s="145"/>
      <c r="JHN13" s="145"/>
      <c r="JHO13" s="145"/>
      <c r="JHP13" s="145"/>
      <c r="JHQ13" s="145"/>
      <c r="JHR13" s="145"/>
      <c r="JHS13" s="145"/>
      <c r="JHT13" s="145"/>
      <c r="JHU13" s="145"/>
      <c r="JHV13" s="145"/>
      <c r="JHW13" s="145"/>
      <c r="JHX13" s="145"/>
      <c r="JHY13" s="145"/>
      <c r="JHZ13" s="145"/>
      <c r="JIA13" s="145"/>
      <c r="JIB13" s="145"/>
      <c r="JIC13" s="145"/>
      <c r="JID13" s="145"/>
      <c r="JIE13" s="145"/>
      <c r="JIF13" s="145"/>
      <c r="JIG13" s="145"/>
      <c r="JIH13" s="145"/>
      <c r="JII13" s="145"/>
      <c r="JIJ13" s="145"/>
      <c r="JIK13" s="145"/>
      <c r="JIL13" s="145"/>
      <c r="JIM13" s="145"/>
      <c r="JIN13" s="145"/>
      <c r="JIO13" s="145"/>
      <c r="JIP13" s="145"/>
      <c r="JIQ13" s="145"/>
      <c r="JIR13" s="145"/>
      <c r="JIS13" s="145"/>
      <c r="JIT13" s="145"/>
      <c r="JIU13" s="145"/>
      <c r="JIV13" s="145"/>
      <c r="JIW13" s="145"/>
      <c r="JIX13" s="145"/>
      <c r="JIY13" s="145"/>
      <c r="JIZ13" s="145"/>
      <c r="JJA13" s="145"/>
      <c r="JJB13" s="145"/>
      <c r="JJC13" s="145"/>
      <c r="JJD13" s="145"/>
      <c r="JJE13" s="145"/>
      <c r="JJF13" s="145"/>
      <c r="JJG13" s="145"/>
      <c r="JJH13" s="145"/>
      <c r="JJI13" s="145"/>
      <c r="JJJ13" s="145"/>
      <c r="JJK13" s="145"/>
      <c r="JJL13" s="145"/>
      <c r="JJM13" s="145"/>
      <c r="JJN13" s="145"/>
      <c r="JJO13" s="145"/>
      <c r="JJP13" s="145"/>
      <c r="JJQ13" s="145"/>
      <c r="JJR13" s="145"/>
      <c r="JJS13" s="145"/>
      <c r="JJT13" s="145"/>
      <c r="JJU13" s="145"/>
      <c r="JJV13" s="145"/>
      <c r="JJW13" s="145"/>
      <c r="JJX13" s="145"/>
      <c r="JJY13" s="145"/>
      <c r="JJZ13" s="145"/>
      <c r="JKA13" s="145"/>
      <c r="JKB13" s="145"/>
      <c r="JKC13" s="145"/>
      <c r="JKD13" s="145"/>
      <c r="JKE13" s="145"/>
      <c r="JKF13" s="145"/>
      <c r="JKG13" s="145"/>
      <c r="JKH13" s="145"/>
      <c r="JKI13" s="145"/>
      <c r="JKJ13" s="145"/>
      <c r="JKK13" s="145"/>
      <c r="JKL13" s="145"/>
      <c r="JKM13" s="145"/>
      <c r="JKN13" s="145"/>
      <c r="JKO13" s="145"/>
      <c r="JKP13" s="145"/>
      <c r="JKQ13" s="145"/>
      <c r="JKR13" s="145"/>
      <c r="JKS13" s="145"/>
      <c r="JKT13" s="145"/>
      <c r="JKU13" s="145"/>
      <c r="JKV13" s="145"/>
      <c r="JKW13" s="145"/>
      <c r="JKX13" s="145"/>
      <c r="JKY13" s="145"/>
      <c r="JKZ13" s="145"/>
      <c r="JLA13" s="145"/>
      <c r="JLB13" s="145"/>
      <c r="JLC13" s="145"/>
      <c r="JLD13" s="145"/>
      <c r="JLE13" s="145"/>
      <c r="JLF13" s="145"/>
      <c r="JLG13" s="145"/>
      <c r="JLH13" s="145"/>
      <c r="JLI13" s="145"/>
      <c r="JLJ13" s="145"/>
      <c r="JLK13" s="145"/>
      <c r="JLL13" s="145"/>
      <c r="JLM13" s="145"/>
      <c r="JLN13" s="145"/>
      <c r="JLO13" s="145"/>
      <c r="JLP13" s="145"/>
      <c r="JLQ13" s="145"/>
      <c r="JLR13" s="145"/>
      <c r="JLS13" s="145"/>
      <c r="JLT13" s="145"/>
      <c r="JLU13" s="145"/>
      <c r="JLV13" s="145"/>
      <c r="JLW13" s="145"/>
      <c r="JLX13" s="145"/>
      <c r="JLY13" s="145"/>
      <c r="JLZ13" s="145"/>
      <c r="JMA13" s="145"/>
      <c r="JMB13" s="145"/>
      <c r="JMC13" s="145"/>
      <c r="JMD13" s="145"/>
      <c r="JME13" s="145"/>
      <c r="JMF13" s="145"/>
      <c r="JMG13" s="145"/>
      <c r="JMH13" s="145"/>
      <c r="JMI13" s="145"/>
      <c r="JMJ13" s="145"/>
      <c r="JMK13" s="145"/>
      <c r="JML13" s="145"/>
      <c r="JMM13" s="145"/>
      <c r="JMN13" s="145"/>
      <c r="JMO13" s="145"/>
      <c r="JMP13" s="145"/>
      <c r="JMQ13" s="145"/>
      <c r="JMR13" s="145"/>
      <c r="JMS13" s="145"/>
      <c r="JMT13" s="145"/>
      <c r="JMU13" s="145"/>
      <c r="JMV13" s="145"/>
      <c r="JMW13" s="145"/>
      <c r="JMX13" s="145"/>
      <c r="JMY13" s="145"/>
      <c r="JMZ13" s="145"/>
      <c r="JNA13" s="145"/>
      <c r="JNB13" s="145"/>
      <c r="JNC13" s="145"/>
      <c r="JND13" s="145"/>
      <c r="JNE13" s="145"/>
      <c r="JNF13" s="145"/>
      <c r="JNG13" s="145"/>
      <c r="JNH13" s="145"/>
      <c r="JNI13" s="145"/>
      <c r="JNJ13" s="145"/>
      <c r="JNK13" s="145"/>
      <c r="JNL13" s="145"/>
      <c r="JNM13" s="145"/>
      <c r="JNN13" s="145"/>
      <c r="JNO13" s="145"/>
      <c r="JNP13" s="145"/>
      <c r="JNQ13" s="145"/>
      <c r="JNR13" s="145"/>
      <c r="JNS13" s="145"/>
      <c r="JNT13" s="145"/>
      <c r="JNU13" s="145"/>
      <c r="JNV13" s="145"/>
      <c r="JNW13" s="145"/>
      <c r="JNX13" s="145"/>
      <c r="JNY13" s="145"/>
      <c r="JNZ13" s="145"/>
      <c r="JOA13" s="145"/>
      <c r="JOB13" s="145"/>
      <c r="JOC13" s="145"/>
      <c r="JOD13" s="145"/>
      <c r="JOE13" s="145"/>
      <c r="JOF13" s="145"/>
      <c r="JOG13" s="145"/>
      <c r="JOH13" s="145"/>
      <c r="JOI13" s="145"/>
      <c r="JOJ13" s="145"/>
      <c r="JOK13" s="145"/>
      <c r="JOL13" s="145"/>
      <c r="JOM13" s="145"/>
      <c r="JON13" s="145"/>
      <c r="JOO13" s="145"/>
      <c r="JOP13" s="145"/>
      <c r="JOQ13" s="145"/>
      <c r="JOR13" s="145"/>
      <c r="JOS13" s="145"/>
      <c r="JOT13" s="145"/>
      <c r="JOU13" s="145"/>
      <c r="JOV13" s="145"/>
      <c r="JOW13" s="145"/>
      <c r="JOX13" s="145"/>
      <c r="JOY13" s="145"/>
      <c r="JOZ13" s="145"/>
      <c r="JPA13" s="145"/>
      <c r="JPB13" s="145"/>
      <c r="JPC13" s="145"/>
      <c r="JPD13" s="145"/>
      <c r="JPE13" s="145"/>
      <c r="JPF13" s="145"/>
      <c r="JPG13" s="145"/>
      <c r="JPH13" s="145"/>
      <c r="JPI13" s="145"/>
      <c r="JPJ13" s="145"/>
      <c r="JPK13" s="145"/>
      <c r="JPL13" s="145"/>
      <c r="JPM13" s="145"/>
      <c r="JPN13" s="145"/>
      <c r="JPO13" s="145"/>
      <c r="JPP13" s="145"/>
      <c r="JPQ13" s="145"/>
      <c r="JPR13" s="145"/>
      <c r="JPS13" s="145"/>
      <c r="JPT13" s="145"/>
      <c r="JPU13" s="145"/>
      <c r="JPV13" s="145"/>
      <c r="JPW13" s="145"/>
      <c r="JPX13" s="145"/>
      <c r="JPY13" s="145"/>
      <c r="JPZ13" s="145"/>
      <c r="JQA13" s="145"/>
      <c r="JQB13" s="145"/>
      <c r="JQC13" s="145"/>
      <c r="JQD13" s="145"/>
      <c r="JQE13" s="145"/>
      <c r="JQF13" s="145"/>
      <c r="JQG13" s="145"/>
      <c r="JQH13" s="145"/>
      <c r="JQI13" s="145"/>
      <c r="JQJ13" s="145"/>
      <c r="JQK13" s="145"/>
      <c r="JQL13" s="145"/>
      <c r="JQM13" s="145"/>
      <c r="JQN13" s="145"/>
      <c r="JQO13" s="145"/>
      <c r="JQP13" s="145"/>
      <c r="JQQ13" s="145"/>
      <c r="JQR13" s="145"/>
      <c r="JQS13" s="145"/>
      <c r="JQT13" s="145"/>
      <c r="JQU13" s="145"/>
      <c r="JQV13" s="145"/>
      <c r="JQW13" s="145"/>
      <c r="JQX13" s="145"/>
      <c r="JQY13" s="145"/>
      <c r="JQZ13" s="145"/>
      <c r="JRA13" s="145"/>
      <c r="JRB13" s="145"/>
      <c r="JRC13" s="145"/>
      <c r="JRD13" s="145"/>
      <c r="JRE13" s="145"/>
      <c r="JRF13" s="145"/>
      <c r="JRG13" s="145"/>
      <c r="JRH13" s="145"/>
      <c r="JRI13" s="145"/>
      <c r="JRJ13" s="145"/>
      <c r="JRK13" s="145"/>
      <c r="JRL13" s="145"/>
      <c r="JRM13" s="145"/>
      <c r="JRN13" s="145"/>
      <c r="JRO13" s="145"/>
      <c r="JRP13" s="145"/>
      <c r="JRQ13" s="145"/>
      <c r="JRR13" s="145"/>
      <c r="JRS13" s="145"/>
      <c r="JRT13" s="145"/>
      <c r="JRU13" s="145"/>
      <c r="JRV13" s="145"/>
      <c r="JRW13" s="145"/>
      <c r="JRX13" s="145"/>
      <c r="JRY13" s="145"/>
      <c r="JRZ13" s="145"/>
      <c r="JSA13" s="145"/>
      <c r="JSB13" s="145"/>
      <c r="JSC13" s="145"/>
      <c r="JSD13" s="145"/>
      <c r="JSE13" s="145"/>
      <c r="JSF13" s="145"/>
      <c r="JSG13" s="145"/>
      <c r="JSH13" s="145"/>
      <c r="JSI13" s="145"/>
      <c r="JSJ13" s="145"/>
      <c r="JSK13" s="145"/>
      <c r="JSL13" s="145"/>
      <c r="JSM13" s="145"/>
      <c r="JSN13" s="145"/>
      <c r="JSO13" s="145"/>
      <c r="JSP13" s="145"/>
      <c r="JSQ13" s="145"/>
      <c r="JSR13" s="145"/>
      <c r="JSS13" s="145"/>
      <c r="JST13" s="145"/>
      <c r="JSU13" s="145"/>
      <c r="JSV13" s="145"/>
      <c r="JSW13" s="145"/>
      <c r="JSX13" s="145"/>
      <c r="JSY13" s="145"/>
      <c r="JSZ13" s="145"/>
      <c r="JTA13" s="145"/>
      <c r="JTB13" s="145"/>
      <c r="JTC13" s="145"/>
      <c r="JTD13" s="145"/>
      <c r="JTE13" s="145"/>
      <c r="JTF13" s="145"/>
      <c r="JTG13" s="145"/>
      <c r="JTH13" s="145"/>
      <c r="JTI13" s="145"/>
      <c r="JTJ13" s="145"/>
      <c r="JTK13" s="145"/>
      <c r="JTL13" s="145"/>
      <c r="JTM13" s="145"/>
      <c r="JTN13" s="145"/>
      <c r="JTO13" s="145"/>
      <c r="JTP13" s="145"/>
      <c r="JTQ13" s="145"/>
      <c r="JTR13" s="145"/>
      <c r="JTS13" s="145"/>
      <c r="JTT13" s="145"/>
      <c r="JTU13" s="145"/>
      <c r="JTV13" s="145"/>
      <c r="JTW13" s="145"/>
      <c r="JTX13" s="145"/>
      <c r="JTY13" s="145"/>
      <c r="JTZ13" s="145"/>
      <c r="JUA13" s="145"/>
      <c r="JUB13" s="145"/>
      <c r="JUC13" s="145"/>
      <c r="JUD13" s="145"/>
      <c r="JUE13" s="145"/>
      <c r="JUF13" s="145"/>
      <c r="JUG13" s="145"/>
      <c r="JUH13" s="145"/>
      <c r="JUI13" s="145"/>
      <c r="JUJ13" s="145"/>
      <c r="JUK13" s="145"/>
      <c r="JUL13" s="145"/>
      <c r="JUM13" s="145"/>
      <c r="JUN13" s="145"/>
      <c r="JUO13" s="145"/>
      <c r="JUP13" s="145"/>
      <c r="JUQ13" s="145"/>
      <c r="JUR13" s="145"/>
      <c r="JUS13" s="145"/>
      <c r="JUT13" s="145"/>
      <c r="JUU13" s="145"/>
      <c r="JUV13" s="145"/>
      <c r="JUW13" s="145"/>
      <c r="JUX13" s="145"/>
      <c r="JUY13" s="145"/>
      <c r="JUZ13" s="145"/>
      <c r="JVA13" s="145"/>
      <c r="JVB13" s="145"/>
      <c r="JVC13" s="145"/>
      <c r="JVD13" s="145"/>
      <c r="JVE13" s="145"/>
      <c r="JVF13" s="145"/>
      <c r="JVG13" s="145"/>
      <c r="JVH13" s="145"/>
      <c r="JVI13" s="145"/>
      <c r="JVJ13" s="145"/>
      <c r="JVK13" s="145"/>
      <c r="JVL13" s="145"/>
      <c r="JVM13" s="145"/>
      <c r="JVN13" s="145"/>
      <c r="JVO13" s="145"/>
      <c r="JVP13" s="145"/>
      <c r="JVQ13" s="145"/>
      <c r="JVR13" s="145"/>
      <c r="JVS13" s="145"/>
      <c r="JVT13" s="145"/>
      <c r="JVU13" s="145"/>
      <c r="JVV13" s="145"/>
      <c r="JVW13" s="145"/>
      <c r="JVX13" s="145"/>
      <c r="JVY13" s="145"/>
      <c r="JVZ13" s="145"/>
      <c r="JWA13" s="145"/>
      <c r="JWB13" s="145"/>
      <c r="JWC13" s="145"/>
      <c r="JWD13" s="145"/>
      <c r="JWE13" s="145"/>
      <c r="JWF13" s="145"/>
      <c r="JWG13" s="145"/>
      <c r="JWH13" s="145"/>
      <c r="JWI13" s="145"/>
      <c r="JWJ13" s="145"/>
      <c r="JWK13" s="145"/>
      <c r="JWL13" s="145"/>
      <c r="JWM13" s="145"/>
      <c r="JWN13" s="145"/>
      <c r="JWO13" s="145"/>
      <c r="JWP13" s="145"/>
      <c r="JWQ13" s="145"/>
      <c r="JWR13" s="145"/>
      <c r="JWS13" s="145"/>
      <c r="JWT13" s="145"/>
      <c r="JWU13" s="145"/>
      <c r="JWV13" s="145"/>
      <c r="JWW13" s="145"/>
      <c r="JWX13" s="145"/>
      <c r="JWY13" s="145"/>
      <c r="JWZ13" s="145"/>
      <c r="JXA13" s="145"/>
      <c r="JXB13" s="145"/>
      <c r="JXC13" s="145"/>
      <c r="JXD13" s="145"/>
      <c r="JXE13" s="145"/>
      <c r="JXF13" s="145"/>
      <c r="JXG13" s="145"/>
      <c r="JXH13" s="145"/>
      <c r="JXI13" s="145"/>
      <c r="JXJ13" s="145"/>
      <c r="JXK13" s="145"/>
      <c r="JXL13" s="145"/>
      <c r="JXM13" s="145"/>
      <c r="JXN13" s="145"/>
      <c r="JXO13" s="145"/>
      <c r="JXP13" s="145"/>
      <c r="JXQ13" s="145"/>
      <c r="JXR13" s="145"/>
      <c r="JXS13" s="145"/>
      <c r="JXT13" s="145"/>
      <c r="JXU13" s="145"/>
      <c r="JXV13" s="145"/>
      <c r="JXW13" s="145"/>
      <c r="JXX13" s="145"/>
      <c r="JXY13" s="145"/>
      <c r="JXZ13" s="145"/>
      <c r="JYA13" s="145"/>
      <c r="JYB13" s="145"/>
      <c r="JYC13" s="145"/>
      <c r="JYD13" s="145"/>
      <c r="JYE13" s="145"/>
      <c r="JYF13" s="145"/>
      <c r="JYG13" s="145"/>
      <c r="JYH13" s="145"/>
      <c r="JYI13" s="145"/>
      <c r="JYJ13" s="145"/>
      <c r="JYK13" s="145"/>
      <c r="JYL13" s="145"/>
      <c r="JYM13" s="145"/>
      <c r="JYN13" s="145"/>
      <c r="JYO13" s="145"/>
      <c r="JYP13" s="145"/>
      <c r="JYQ13" s="145"/>
      <c r="JYR13" s="145"/>
      <c r="JYS13" s="145"/>
      <c r="JYT13" s="145"/>
      <c r="JYU13" s="145"/>
      <c r="JYV13" s="145"/>
      <c r="JYW13" s="145"/>
      <c r="JYX13" s="145"/>
      <c r="JYY13" s="145"/>
      <c r="JYZ13" s="145"/>
      <c r="JZA13" s="145"/>
      <c r="JZB13" s="145"/>
      <c r="JZC13" s="145"/>
      <c r="JZD13" s="145"/>
      <c r="JZE13" s="145"/>
      <c r="JZF13" s="145"/>
      <c r="JZG13" s="145"/>
      <c r="JZH13" s="145"/>
      <c r="JZI13" s="145"/>
      <c r="JZJ13" s="145"/>
      <c r="JZK13" s="145"/>
      <c r="JZL13" s="145"/>
      <c r="JZM13" s="145"/>
      <c r="JZN13" s="145"/>
      <c r="JZO13" s="145"/>
      <c r="JZP13" s="145"/>
      <c r="JZQ13" s="145"/>
      <c r="JZR13" s="145"/>
      <c r="JZS13" s="145"/>
      <c r="JZT13" s="145"/>
      <c r="JZU13" s="145"/>
      <c r="JZV13" s="145"/>
      <c r="JZW13" s="145"/>
      <c r="JZX13" s="145"/>
      <c r="JZY13" s="145"/>
      <c r="JZZ13" s="145"/>
      <c r="KAA13" s="145"/>
      <c r="KAB13" s="145"/>
      <c r="KAC13" s="145"/>
      <c r="KAD13" s="145"/>
      <c r="KAE13" s="145"/>
      <c r="KAF13" s="145"/>
      <c r="KAG13" s="145"/>
      <c r="KAH13" s="145"/>
      <c r="KAI13" s="145"/>
      <c r="KAJ13" s="145"/>
      <c r="KAK13" s="145"/>
      <c r="KAL13" s="145"/>
      <c r="KAM13" s="145"/>
      <c r="KAN13" s="145"/>
      <c r="KAO13" s="145"/>
      <c r="KAP13" s="145"/>
      <c r="KAQ13" s="145"/>
      <c r="KAR13" s="145"/>
      <c r="KAS13" s="145"/>
      <c r="KAT13" s="145"/>
      <c r="KAU13" s="145"/>
      <c r="KAV13" s="145"/>
      <c r="KAW13" s="145"/>
      <c r="KAX13" s="145"/>
      <c r="KAY13" s="145"/>
      <c r="KAZ13" s="145"/>
      <c r="KBA13" s="145"/>
      <c r="KBB13" s="145"/>
      <c r="KBC13" s="145"/>
      <c r="KBD13" s="145"/>
      <c r="KBE13" s="145"/>
      <c r="KBF13" s="145"/>
      <c r="KBG13" s="145"/>
      <c r="KBH13" s="145"/>
      <c r="KBI13" s="145"/>
      <c r="KBJ13" s="145"/>
      <c r="KBK13" s="145"/>
      <c r="KBL13" s="145"/>
      <c r="KBM13" s="145"/>
      <c r="KBN13" s="145"/>
      <c r="KBO13" s="145"/>
      <c r="KBP13" s="145"/>
      <c r="KBQ13" s="145"/>
      <c r="KBR13" s="145"/>
      <c r="KBS13" s="145"/>
      <c r="KBT13" s="145"/>
      <c r="KBU13" s="145"/>
      <c r="KBV13" s="145"/>
      <c r="KBW13" s="145"/>
      <c r="KBX13" s="145"/>
      <c r="KBY13" s="145"/>
      <c r="KBZ13" s="145"/>
      <c r="KCA13" s="145"/>
      <c r="KCB13" s="145"/>
      <c r="KCC13" s="145"/>
      <c r="KCD13" s="145"/>
      <c r="KCE13" s="145"/>
      <c r="KCF13" s="145"/>
      <c r="KCG13" s="145"/>
      <c r="KCH13" s="145"/>
      <c r="KCI13" s="145"/>
      <c r="KCJ13" s="145"/>
      <c r="KCK13" s="145"/>
      <c r="KCL13" s="145"/>
      <c r="KCM13" s="145"/>
      <c r="KCN13" s="145"/>
      <c r="KCO13" s="145"/>
      <c r="KCP13" s="145"/>
      <c r="KCQ13" s="145"/>
      <c r="KCR13" s="145"/>
      <c r="KCS13" s="145"/>
      <c r="KCT13" s="145"/>
      <c r="KCU13" s="145"/>
      <c r="KCV13" s="145"/>
      <c r="KCW13" s="145"/>
      <c r="KCX13" s="145"/>
      <c r="KCY13" s="145"/>
      <c r="KCZ13" s="145"/>
      <c r="KDA13" s="145"/>
      <c r="KDB13" s="145"/>
      <c r="KDC13" s="145"/>
      <c r="KDD13" s="145"/>
      <c r="KDE13" s="145"/>
      <c r="KDF13" s="145"/>
      <c r="KDG13" s="145"/>
      <c r="KDH13" s="145"/>
      <c r="KDI13" s="145"/>
      <c r="KDJ13" s="145"/>
      <c r="KDK13" s="145"/>
      <c r="KDL13" s="145"/>
      <c r="KDM13" s="145"/>
      <c r="KDN13" s="145"/>
      <c r="KDO13" s="145"/>
      <c r="KDP13" s="145"/>
      <c r="KDQ13" s="145"/>
      <c r="KDR13" s="145"/>
      <c r="KDS13" s="145"/>
      <c r="KDT13" s="145"/>
      <c r="KDU13" s="145"/>
      <c r="KDV13" s="145"/>
      <c r="KDW13" s="145"/>
      <c r="KDX13" s="145"/>
      <c r="KDY13" s="145"/>
      <c r="KDZ13" s="145"/>
      <c r="KEA13" s="145"/>
      <c r="KEB13" s="145"/>
      <c r="KEC13" s="145"/>
      <c r="KED13" s="145"/>
      <c r="KEE13" s="145"/>
      <c r="KEF13" s="145"/>
      <c r="KEG13" s="145"/>
      <c r="KEH13" s="145"/>
      <c r="KEI13" s="145"/>
      <c r="KEJ13" s="145"/>
      <c r="KEK13" s="145"/>
      <c r="KEL13" s="145"/>
      <c r="KEM13" s="145"/>
      <c r="KEN13" s="145"/>
      <c r="KEO13" s="145"/>
      <c r="KEP13" s="145"/>
      <c r="KEQ13" s="145"/>
      <c r="KER13" s="145"/>
      <c r="KES13" s="145"/>
      <c r="KET13" s="145"/>
      <c r="KEU13" s="145"/>
      <c r="KEV13" s="145"/>
      <c r="KEW13" s="145"/>
      <c r="KEX13" s="145"/>
      <c r="KEY13" s="145"/>
      <c r="KEZ13" s="145"/>
      <c r="KFA13" s="145"/>
      <c r="KFB13" s="145"/>
      <c r="KFC13" s="145"/>
      <c r="KFD13" s="145"/>
      <c r="KFE13" s="145"/>
      <c r="KFF13" s="145"/>
      <c r="KFG13" s="145"/>
      <c r="KFH13" s="145"/>
      <c r="KFI13" s="145"/>
      <c r="KFJ13" s="145"/>
      <c r="KFK13" s="145"/>
      <c r="KFL13" s="145"/>
      <c r="KFM13" s="145"/>
      <c r="KFN13" s="145"/>
      <c r="KFO13" s="145"/>
      <c r="KFP13" s="145"/>
      <c r="KFQ13" s="145"/>
      <c r="KFR13" s="145"/>
      <c r="KFS13" s="145"/>
      <c r="KFT13" s="145"/>
      <c r="KFU13" s="145"/>
      <c r="KFV13" s="145"/>
      <c r="KFW13" s="145"/>
      <c r="KFX13" s="145"/>
      <c r="KFY13" s="145"/>
      <c r="KFZ13" s="145"/>
      <c r="KGA13" s="145"/>
      <c r="KGB13" s="145"/>
      <c r="KGC13" s="145"/>
      <c r="KGD13" s="145"/>
      <c r="KGE13" s="145"/>
      <c r="KGF13" s="145"/>
      <c r="KGG13" s="145"/>
      <c r="KGH13" s="145"/>
      <c r="KGI13" s="145"/>
      <c r="KGJ13" s="145"/>
      <c r="KGK13" s="145"/>
      <c r="KGL13" s="145"/>
      <c r="KGM13" s="145"/>
      <c r="KGN13" s="145"/>
      <c r="KGO13" s="145"/>
      <c r="KGP13" s="145"/>
      <c r="KGQ13" s="145"/>
      <c r="KGR13" s="145"/>
      <c r="KGS13" s="145"/>
      <c r="KGT13" s="145"/>
      <c r="KGU13" s="145"/>
      <c r="KGV13" s="145"/>
      <c r="KGW13" s="145"/>
      <c r="KGX13" s="145"/>
      <c r="KGY13" s="145"/>
      <c r="KGZ13" s="145"/>
      <c r="KHA13" s="145"/>
      <c r="KHB13" s="145"/>
      <c r="KHC13" s="145"/>
      <c r="KHD13" s="145"/>
      <c r="KHE13" s="145"/>
      <c r="KHF13" s="145"/>
      <c r="KHG13" s="145"/>
      <c r="KHH13" s="145"/>
      <c r="KHI13" s="145"/>
      <c r="KHJ13" s="145"/>
      <c r="KHK13" s="145"/>
      <c r="KHL13" s="145"/>
      <c r="KHM13" s="145"/>
      <c r="KHN13" s="145"/>
      <c r="KHO13" s="145"/>
      <c r="KHP13" s="145"/>
      <c r="KHQ13" s="145"/>
      <c r="KHR13" s="145"/>
      <c r="KHS13" s="145"/>
      <c r="KHT13" s="145"/>
      <c r="KHU13" s="145"/>
      <c r="KHV13" s="145"/>
      <c r="KHW13" s="145"/>
      <c r="KHX13" s="145"/>
      <c r="KHY13" s="145"/>
      <c r="KHZ13" s="145"/>
      <c r="KIA13" s="145"/>
      <c r="KIB13" s="145"/>
      <c r="KIC13" s="145"/>
      <c r="KID13" s="145"/>
      <c r="KIE13" s="145"/>
      <c r="KIF13" s="145"/>
      <c r="KIG13" s="145"/>
      <c r="KIH13" s="145"/>
      <c r="KII13" s="145"/>
      <c r="KIJ13" s="145"/>
      <c r="KIK13" s="145"/>
      <c r="KIL13" s="145"/>
      <c r="KIM13" s="145"/>
      <c r="KIN13" s="145"/>
      <c r="KIO13" s="145"/>
      <c r="KIP13" s="145"/>
      <c r="KIQ13" s="145"/>
      <c r="KIR13" s="145"/>
      <c r="KIS13" s="145"/>
      <c r="KIT13" s="145"/>
      <c r="KIU13" s="145"/>
      <c r="KIV13" s="145"/>
      <c r="KIW13" s="145"/>
      <c r="KIX13" s="145"/>
      <c r="KIY13" s="145"/>
      <c r="KIZ13" s="145"/>
      <c r="KJA13" s="145"/>
      <c r="KJB13" s="145"/>
      <c r="KJC13" s="145"/>
      <c r="KJD13" s="145"/>
      <c r="KJE13" s="145"/>
      <c r="KJF13" s="145"/>
      <c r="KJG13" s="145"/>
      <c r="KJH13" s="145"/>
      <c r="KJI13" s="145"/>
      <c r="KJJ13" s="145"/>
      <c r="KJK13" s="145"/>
      <c r="KJL13" s="145"/>
      <c r="KJM13" s="145"/>
      <c r="KJN13" s="145"/>
      <c r="KJO13" s="145"/>
      <c r="KJP13" s="145"/>
      <c r="KJQ13" s="145"/>
      <c r="KJR13" s="145"/>
      <c r="KJS13" s="145"/>
      <c r="KJT13" s="145"/>
      <c r="KJU13" s="145"/>
      <c r="KJV13" s="145"/>
      <c r="KJW13" s="145"/>
      <c r="KJX13" s="145"/>
      <c r="KJY13" s="145"/>
      <c r="KJZ13" s="145"/>
      <c r="KKA13" s="145"/>
      <c r="KKB13" s="145"/>
      <c r="KKC13" s="145"/>
      <c r="KKD13" s="145"/>
      <c r="KKE13" s="145"/>
      <c r="KKF13" s="145"/>
      <c r="KKG13" s="145"/>
      <c r="KKH13" s="145"/>
      <c r="KKI13" s="145"/>
      <c r="KKJ13" s="145"/>
      <c r="KKK13" s="145"/>
      <c r="KKL13" s="145"/>
      <c r="KKM13" s="145"/>
      <c r="KKN13" s="145"/>
      <c r="KKO13" s="145"/>
      <c r="KKP13" s="145"/>
      <c r="KKQ13" s="145"/>
      <c r="KKR13" s="145"/>
      <c r="KKS13" s="145"/>
      <c r="KKT13" s="145"/>
      <c r="KKU13" s="145"/>
      <c r="KKV13" s="145"/>
      <c r="KKW13" s="145"/>
      <c r="KKX13" s="145"/>
      <c r="KKY13" s="145"/>
      <c r="KKZ13" s="145"/>
      <c r="KLA13" s="145"/>
      <c r="KLB13" s="145"/>
      <c r="KLC13" s="145"/>
      <c r="KLD13" s="145"/>
      <c r="KLE13" s="145"/>
      <c r="KLF13" s="145"/>
      <c r="KLG13" s="145"/>
      <c r="KLH13" s="145"/>
      <c r="KLI13" s="145"/>
      <c r="KLJ13" s="145"/>
      <c r="KLK13" s="145"/>
      <c r="KLL13" s="145"/>
      <c r="KLM13" s="145"/>
      <c r="KLN13" s="145"/>
      <c r="KLO13" s="145"/>
      <c r="KLP13" s="145"/>
      <c r="KLQ13" s="145"/>
      <c r="KLR13" s="145"/>
      <c r="KLS13" s="145"/>
      <c r="KLT13" s="145"/>
      <c r="KLU13" s="145"/>
      <c r="KLV13" s="145"/>
      <c r="KLW13" s="145"/>
      <c r="KLX13" s="145"/>
      <c r="KLY13" s="145"/>
      <c r="KLZ13" s="145"/>
      <c r="KMA13" s="145"/>
      <c r="KMB13" s="145"/>
      <c r="KMC13" s="145"/>
      <c r="KMD13" s="145"/>
      <c r="KME13" s="145"/>
      <c r="KMF13" s="145"/>
      <c r="KMG13" s="145"/>
      <c r="KMH13" s="145"/>
      <c r="KMI13" s="145"/>
      <c r="KMJ13" s="145"/>
      <c r="KMK13" s="145"/>
      <c r="KML13" s="145"/>
      <c r="KMM13" s="145"/>
      <c r="KMN13" s="145"/>
      <c r="KMO13" s="145"/>
      <c r="KMP13" s="145"/>
      <c r="KMQ13" s="145"/>
      <c r="KMR13" s="145"/>
      <c r="KMS13" s="145"/>
      <c r="KMT13" s="145"/>
      <c r="KMU13" s="145"/>
      <c r="KMV13" s="145"/>
      <c r="KMW13" s="145"/>
      <c r="KMX13" s="145"/>
      <c r="KMY13" s="145"/>
      <c r="KMZ13" s="145"/>
      <c r="KNA13" s="145"/>
      <c r="KNB13" s="145"/>
      <c r="KNC13" s="145"/>
      <c r="KND13" s="145"/>
      <c r="KNE13" s="145"/>
      <c r="KNF13" s="145"/>
      <c r="KNG13" s="145"/>
      <c r="KNH13" s="145"/>
      <c r="KNI13" s="145"/>
      <c r="KNJ13" s="145"/>
      <c r="KNK13" s="145"/>
      <c r="KNL13" s="145"/>
      <c r="KNM13" s="145"/>
      <c r="KNN13" s="145"/>
      <c r="KNO13" s="145"/>
      <c r="KNP13" s="145"/>
      <c r="KNQ13" s="145"/>
      <c r="KNR13" s="145"/>
      <c r="KNS13" s="145"/>
      <c r="KNT13" s="145"/>
      <c r="KNU13" s="145"/>
      <c r="KNV13" s="145"/>
      <c r="KNW13" s="145"/>
      <c r="KNX13" s="145"/>
      <c r="KNY13" s="145"/>
      <c r="KNZ13" s="145"/>
      <c r="KOA13" s="145"/>
      <c r="KOB13" s="145"/>
      <c r="KOC13" s="145"/>
      <c r="KOD13" s="145"/>
      <c r="KOE13" s="145"/>
      <c r="KOF13" s="145"/>
      <c r="KOG13" s="145"/>
      <c r="KOH13" s="145"/>
      <c r="KOI13" s="145"/>
      <c r="KOJ13" s="145"/>
      <c r="KOK13" s="145"/>
      <c r="KOL13" s="145"/>
      <c r="KOM13" s="145"/>
      <c r="KON13" s="145"/>
      <c r="KOO13" s="145"/>
      <c r="KOP13" s="145"/>
      <c r="KOQ13" s="145"/>
      <c r="KOR13" s="145"/>
      <c r="KOS13" s="145"/>
      <c r="KOT13" s="145"/>
      <c r="KOU13" s="145"/>
      <c r="KOV13" s="145"/>
      <c r="KOW13" s="145"/>
      <c r="KOX13" s="145"/>
      <c r="KOY13" s="145"/>
      <c r="KOZ13" s="145"/>
      <c r="KPA13" s="145"/>
      <c r="KPB13" s="145"/>
      <c r="KPC13" s="145"/>
      <c r="KPD13" s="145"/>
      <c r="KPE13" s="145"/>
      <c r="KPF13" s="145"/>
      <c r="KPG13" s="145"/>
      <c r="KPH13" s="145"/>
      <c r="KPI13" s="145"/>
      <c r="KPJ13" s="145"/>
      <c r="KPK13" s="145"/>
      <c r="KPL13" s="145"/>
      <c r="KPM13" s="145"/>
      <c r="KPN13" s="145"/>
      <c r="KPO13" s="145"/>
      <c r="KPP13" s="145"/>
      <c r="KPQ13" s="145"/>
      <c r="KPR13" s="145"/>
      <c r="KPS13" s="145"/>
      <c r="KPT13" s="145"/>
      <c r="KPU13" s="145"/>
      <c r="KPV13" s="145"/>
      <c r="KPW13" s="145"/>
      <c r="KPX13" s="145"/>
      <c r="KPY13" s="145"/>
      <c r="KPZ13" s="145"/>
      <c r="KQA13" s="145"/>
      <c r="KQB13" s="145"/>
      <c r="KQC13" s="145"/>
      <c r="KQD13" s="145"/>
      <c r="KQE13" s="145"/>
      <c r="KQF13" s="145"/>
      <c r="KQG13" s="145"/>
      <c r="KQH13" s="145"/>
      <c r="KQI13" s="145"/>
      <c r="KQJ13" s="145"/>
      <c r="KQK13" s="145"/>
      <c r="KQL13" s="145"/>
      <c r="KQM13" s="145"/>
      <c r="KQN13" s="145"/>
      <c r="KQO13" s="145"/>
      <c r="KQP13" s="145"/>
      <c r="KQQ13" s="145"/>
      <c r="KQR13" s="145"/>
      <c r="KQS13" s="145"/>
      <c r="KQT13" s="145"/>
      <c r="KQU13" s="145"/>
      <c r="KQV13" s="145"/>
      <c r="KQW13" s="145"/>
      <c r="KQX13" s="145"/>
      <c r="KQY13" s="145"/>
      <c r="KQZ13" s="145"/>
      <c r="KRA13" s="145"/>
      <c r="KRB13" s="145"/>
      <c r="KRC13" s="145"/>
      <c r="KRD13" s="145"/>
      <c r="KRE13" s="145"/>
      <c r="KRF13" s="145"/>
      <c r="KRG13" s="145"/>
      <c r="KRH13" s="145"/>
      <c r="KRI13" s="145"/>
      <c r="KRJ13" s="145"/>
      <c r="KRK13" s="145"/>
      <c r="KRL13" s="145"/>
      <c r="KRM13" s="145"/>
      <c r="KRN13" s="145"/>
      <c r="KRO13" s="145"/>
      <c r="KRP13" s="145"/>
      <c r="KRQ13" s="145"/>
      <c r="KRR13" s="145"/>
      <c r="KRS13" s="145"/>
      <c r="KRT13" s="145"/>
      <c r="KRU13" s="145"/>
      <c r="KRV13" s="145"/>
      <c r="KRW13" s="145"/>
      <c r="KRX13" s="145"/>
      <c r="KRY13" s="145"/>
      <c r="KRZ13" s="145"/>
      <c r="KSA13" s="145"/>
      <c r="KSB13" s="145"/>
      <c r="KSC13" s="145"/>
      <c r="KSD13" s="145"/>
      <c r="KSE13" s="145"/>
      <c r="KSF13" s="145"/>
      <c r="KSG13" s="145"/>
      <c r="KSH13" s="145"/>
      <c r="KSI13" s="145"/>
      <c r="KSJ13" s="145"/>
      <c r="KSK13" s="145"/>
      <c r="KSL13" s="145"/>
      <c r="KSM13" s="145"/>
      <c r="KSN13" s="145"/>
      <c r="KSO13" s="145"/>
      <c r="KSP13" s="145"/>
      <c r="KSQ13" s="145"/>
      <c r="KSR13" s="145"/>
      <c r="KSS13" s="145"/>
      <c r="KST13" s="145"/>
      <c r="KSU13" s="145"/>
      <c r="KSV13" s="145"/>
      <c r="KSW13" s="145"/>
      <c r="KSX13" s="145"/>
      <c r="KSY13" s="145"/>
      <c r="KSZ13" s="145"/>
      <c r="KTA13" s="145"/>
      <c r="KTB13" s="145"/>
      <c r="KTC13" s="145"/>
      <c r="KTD13" s="145"/>
      <c r="KTE13" s="145"/>
      <c r="KTF13" s="145"/>
      <c r="KTG13" s="145"/>
      <c r="KTH13" s="145"/>
      <c r="KTI13" s="145"/>
      <c r="KTJ13" s="145"/>
      <c r="KTK13" s="145"/>
      <c r="KTL13" s="145"/>
      <c r="KTM13" s="145"/>
      <c r="KTN13" s="145"/>
      <c r="KTO13" s="145"/>
      <c r="KTP13" s="145"/>
      <c r="KTQ13" s="145"/>
      <c r="KTR13" s="145"/>
      <c r="KTS13" s="145"/>
      <c r="KTT13" s="145"/>
      <c r="KTU13" s="145"/>
      <c r="KTV13" s="145"/>
      <c r="KTW13" s="145"/>
      <c r="KTX13" s="145"/>
      <c r="KTY13" s="145"/>
      <c r="KTZ13" s="145"/>
      <c r="KUA13" s="145"/>
      <c r="KUB13" s="145"/>
      <c r="KUC13" s="145"/>
      <c r="KUD13" s="145"/>
      <c r="KUE13" s="145"/>
      <c r="KUF13" s="145"/>
      <c r="KUG13" s="145"/>
      <c r="KUH13" s="145"/>
      <c r="KUI13" s="145"/>
      <c r="KUJ13" s="145"/>
      <c r="KUK13" s="145"/>
      <c r="KUL13" s="145"/>
      <c r="KUM13" s="145"/>
      <c r="KUN13" s="145"/>
      <c r="KUO13" s="145"/>
      <c r="KUP13" s="145"/>
      <c r="KUQ13" s="145"/>
      <c r="KUR13" s="145"/>
      <c r="KUS13" s="145"/>
      <c r="KUT13" s="145"/>
      <c r="KUU13" s="145"/>
      <c r="KUV13" s="145"/>
      <c r="KUW13" s="145"/>
      <c r="KUX13" s="145"/>
      <c r="KUY13" s="145"/>
      <c r="KUZ13" s="145"/>
      <c r="KVA13" s="145"/>
      <c r="KVB13" s="145"/>
      <c r="KVC13" s="145"/>
      <c r="KVD13" s="145"/>
      <c r="KVE13" s="145"/>
      <c r="KVF13" s="145"/>
      <c r="KVG13" s="145"/>
      <c r="KVH13" s="145"/>
      <c r="KVI13" s="145"/>
      <c r="KVJ13" s="145"/>
      <c r="KVK13" s="145"/>
      <c r="KVL13" s="145"/>
      <c r="KVM13" s="145"/>
      <c r="KVN13" s="145"/>
      <c r="KVO13" s="145"/>
      <c r="KVP13" s="145"/>
      <c r="KVQ13" s="145"/>
      <c r="KVR13" s="145"/>
      <c r="KVS13" s="145"/>
      <c r="KVT13" s="145"/>
      <c r="KVU13" s="145"/>
      <c r="KVV13" s="145"/>
      <c r="KVW13" s="145"/>
      <c r="KVX13" s="145"/>
      <c r="KVY13" s="145"/>
      <c r="KVZ13" s="145"/>
      <c r="KWA13" s="145"/>
      <c r="KWB13" s="145"/>
      <c r="KWC13" s="145"/>
      <c r="KWD13" s="145"/>
      <c r="KWE13" s="145"/>
      <c r="KWF13" s="145"/>
      <c r="KWG13" s="145"/>
      <c r="KWH13" s="145"/>
      <c r="KWI13" s="145"/>
      <c r="KWJ13" s="145"/>
      <c r="KWK13" s="145"/>
      <c r="KWL13" s="145"/>
      <c r="KWM13" s="145"/>
      <c r="KWN13" s="145"/>
      <c r="KWO13" s="145"/>
      <c r="KWP13" s="145"/>
      <c r="KWQ13" s="145"/>
      <c r="KWR13" s="145"/>
      <c r="KWS13" s="145"/>
      <c r="KWT13" s="145"/>
      <c r="KWU13" s="145"/>
      <c r="KWV13" s="145"/>
      <c r="KWW13" s="145"/>
      <c r="KWX13" s="145"/>
      <c r="KWY13" s="145"/>
      <c r="KWZ13" s="145"/>
      <c r="KXA13" s="145"/>
      <c r="KXB13" s="145"/>
      <c r="KXC13" s="145"/>
      <c r="KXD13" s="145"/>
      <c r="KXE13" s="145"/>
      <c r="KXF13" s="145"/>
      <c r="KXG13" s="145"/>
      <c r="KXH13" s="145"/>
      <c r="KXI13" s="145"/>
      <c r="KXJ13" s="145"/>
      <c r="KXK13" s="145"/>
      <c r="KXL13" s="145"/>
      <c r="KXM13" s="145"/>
      <c r="KXN13" s="145"/>
      <c r="KXO13" s="145"/>
      <c r="KXP13" s="145"/>
      <c r="KXQ13" s="145"/>
      <c r="KXR13" s="145"/>
      <c r="KXS13" s="145"/>
      <c r="KXT13" s="145"/>
      <c r="KXU13" s="145"/>
      <c r="KXV13" s="145"/>
      <c r="KXW13" s="145"/>
      <c r="KXX13" s="145"/>
      <c r="KXY13" s="145"/>
      <c r="KXZ13" s="145"/>
      <c r="KYA13" s="145"/>
      <c r="KYB13" s="145"/>
      <c r="KYC13" s="145"/>
      <c r="KYD13" s="145"/>
      <c r="KYE13" s="145"/>
      <c r="KYF13" s="145"/>
      <c r="KYG13" s="145"/>
      <c r="KYH13" s="145"/>
      <c r="KYI13" s="145"/>
      <c r="KYJ13" s="145"/>
      <c r="KYK13" s="145"/>
      <c r="KYL13" s="145"/>
      <c r="KYM13" s="145"/>
      <c r="KYN13" s="145"/>
      <c r="KYO13" s="145"/>
      <c r="KYP13" s="145"/>
      <c r="KYQ13" s="145"/>
      <c r="KYR13" s="145"/>
      <c r="KYS13" s="145"/>
      <c r="KYT13" s="145"/>
      <c r="KYU13" s="145"/>
      <c r="KYV13" s="145"/>
      <c r="KYW13" s="145"/>
      <c r="KYX13" s="145"/>
      <c r="KYY13" s="145"/>
      <c r="KYZ13" s="145"/>
      <c r="KZA13" s="145"/>
      <c r="KZB13" s="145"/>
      <c r="KZC13" s="145"/>
      <c r="KZD13" s="145"/>
      <c r="KZE13" s="145"/>
      <c r="KZF13" s="145"/>
      <c r="KZG13" s="145"/>
      <c r="KZH13" s="145"/>
      <c r="KZI13" s="145"/>
      <c r="KZJ13" s="145"/>
      <c r="KZK13" s="145"/>
      <c r="KZL13" s="145"/>
      <c r="KZM13" s="145"/>
      <c r="KZN13" s="145"/>
      <c r="KZO13" s="145"/>
      <c r="KZP13" s="145"/>
      <c r="KZQ13" s="145"/>
      <c r="KZR13" s="145"/>
      <c r="KZS13" s="145"/>
      <c r="KZT13" s="145"/>
      <c r="KZU13" s="145"/>
      <c r="KZV13" s="145"/>
      <c r="KZW13" s="145"/>
      <c r="KZX13" s="145"/>
      <c r="KZY13" s="145"/>
      <c r="KZZ13" s="145"/>
      <c r="LAA13" s="145"/>
      <c r="LAB13" s="145"/>
      <c r="LAC13" s="145"/>
      <c r="LAD13" s="145"/>
      <c r="LAE13" s="145"/>
      <c r="LAF13" s="145"/>
      <c r="LAG13" s="145"/>
      <c r="LAH13" s="145"/>
      <c r="LAI13" s="145"/>
      <c r="LAJ13" s="145"/>
      <c r="LAK13" s="145"/>
      <c r="LAL13" s="145"/>
      <c r="LAM13" s="145"/>
      <c r="LAN13" s="145"/>
      <c r="LAO13" s="145"/>
      <c r="LAP13" s="145"/>
      <c r="LAQ13" s="145"/>
      <c r="LAR13" s="145"/>
      <c r="LAS13" s="145"/>
      <c r="LAT13" s="145"/>
      <c r="LAU13" s="145"/>
      <c r="LAV13" s="145"/>
      <c r="LAW13" s="145"/>
      <c r="LAX13" s="145"/>
      <c r="LAY13" s="145"/>
      <c r="LAZ13" s="145"/>
      <c r="LBA13" s="145"/>
      <c r="LBB13" s="145"/>
      <c r="LBC13" s="145"/>
      <c r="LBD13" s="145"/>
      <c r="LBE13" s="145"/>
      <c r="LBF13" s="145"/>
      <c r="LBG13" s="145"/>
      <c r="LBH13" s="145"/>
      <c r="LBI13" s="145"/>
      <c r="LBJ13" s="145"/>
      <c r="LBK13" s="145"/>
      <c r="LBL13" s="145"/>
      <c r="LBM13" s="145"/>
      <c r="LBN13" s="145"/>
      <c r="LBO13" s="145"/>
      <c r="LBP13" s="145"/>
      <c r="LBQ13" s="145"/>
      <c r="LBR13" s="145"/>
      <c r="LBS13" s="145"/>
      <c r="LBT13" s="145"/>
      <c r="LBU13" s="145"/>
      <c r="LBV13" s="145"/>
      <c r="LBW13" s="145"/>
      <c r="LBX13" s="145"/>
      <c r="LBY13" s="145"/>
      <c r="LBZ13" s="145"/>
      <c r="LCA13" s="145"/>
      <c r="LCB13" s="145"/>
      <c r="LCC13" s="145"/>
      <c r="LCD13" s="145"/>
      <c r="LCE13" s="145"/>
      <c r="LCF13" s="145"/>
      <c r="LCG13" s="145"/>
      <c r="LCH13" s="145"/>
      <c r="LCI13" s="145"/>
      <c r="LCJ13" s="145"/>
      <c r="LCK13" s="145"/>
      <c r="LCL13" s="145"/>
      <c r="LCM13" s="145"/>
      <c r="LCN13" s="145"/>
      <c r="LCO13" s="145"/>
      <c r="LCP13" s="145"/>
      <c r="LCQ13" s="145"/>
      <c r="LCR13" s="145"/>
      <c r="LCS13" s="145"/>
      <c r="LCT13" s="145"/>
      <c r="LCU13" s="145"/>
      <c r="LCV13" s="145"/>
      <c r="LCW13" s="145"/>
      <c r="LCX13" s="145"/>
      <c r="LCY13" s="145"/>
      <c r="LCZ13" s="145"/>
      <c r="LDA13" s="145"/>
      <c r="LDB13" s="145"/>
      <c r="LDC13" s="145"/>
      <c r="LDD13" s="145"/>
      <c r="LDE13" s="145"/>
      <c r="LDF13" s="145"/>
      <c r="LDG13" s="145"/>
      <c r="LDH13" s="145"/>
      <c r="LDI13" s="145"/>
      <c r="LDJ13" s="145"/>
      <c r="LDK13" s="145"/>
      <c r="LDL13" s="145"/>
      <c r="LDM13" s="145"/>
      <c r="LDN13" s="145"/>
      <c r="LDO13" s="145"/>
      <c r="LDP13" s="145"/>
      <c r="LDQ13" s="145"/>
      <c r="LDR13" s="145"/>
      <c r="LDS13" s="145"/>
      <c r="LDT13" s="145"/>
      <c r="LDU13" s="145"/>
      <c r="LDV13" s="145"/>
      <c r="LDW13" s="145"/>
      <c r="LDX13" s="145"/>
      <c r="LDY13" s="145"/>
      <c r="LDZ13" s="145"/>
      <c r="LEA13" s="145"/>
      <c r="LEB13" s="145"/>
      <c r="LEC13" s="145"/>
      <c r="LED13" s="145"/>
      <c r="LEE13" s="145"/>
      <c r="LEF13" s="145"/>
      <c r="LEG13" s="145"/>
      <c r="LEH13" s="145"/>
      <c r="LEI13" s="145"/>
      <c r="LEJ13" s="145"/>
      <c r="LEK13" s="145"/>
      <c r="LEL13" s="145"/>
      <c r="LEM13" s="145"/>
      <c r="LEN13" s="145"/>
      <c r="LEO13" s="145"/>
      <c r="LEP13" s="145"/>
      <c r="LEQ13" s="145"/>
      <c r="LER13" s="145"/>
      <c r="LES13" s="145"/>
      <c r="LET13" s="145"/>
      <c r="LEU13" s="145"/>
      <c r="LEV13" s="145"/>
      <c r="LEW13" s="145"/>
      <c r="LEX13" s="145"/>
      <c r="LEY13" s="145"/>
      <c r="LEZ13" s="145"/>
      <c r="LFA13" s="145"/>
      <c r="LFB13" s="145"/>
      <c r="LFC13" s="145"/>
      <c r="LFD13" s="145"/>
      <c r="LFE13" s="145"/>
      <c r="LFF13" s="145"/>
      <c r="LFG13" s="145"/>
      <c r="LFH13" s="145"/>
      <c r="LFI13" s="145"/>
      <c r="LFJ13" s="145"/>
      <c r="LFK13" s="145"/>
      <c r="LFL13" s="145"/>
      <c r="LFM13" s="145"/>
      <c r="LFN13" s="145"/>
      <c r="LFO13" s="145"/>
      <c r="LFP13" s="145"/>
      <c r="LFQ13" s="145"/>
      <c r="LFR13" s="145"/>
      <c r="LFS13" s="145"/>
      <c r="LFT13" s="145"/>
      <c r="LFU13" s="145"/>
      <c r="LFV13" s="145"/>
      <c r="LFW13" s="145"/>
      <c r="LFX13" s="145"/>
      <c r="LFY13" s="145"/>
      <c r="LFZ13" s="145"/>
      <c r="LGA13" s="145"/>
      <c r="LGB13" s="145"/>
      <c r="LGC13" s="145"/>
      <c r="LGD13" s="145"/>
      <c r="LGE13" s="145"/>
      <c r="LGF13" s="145"/>
      <c r="LGG13" s="145"/>
      <c r="LGH13" s="145"/>
      <c r="LGI13" s="145"/>
      <c r="LGJ13" s="145"/>
      <c r="LGK13" s="145"/>
      <c r="LGL13" s="145"/>
      <c r="LGM13" s="145"/>
      <c r="LGN13" s="145"/>
      <c r="LGO13" s="145"/>
      <c r="LGP13" s="145"/>
      <c r="LGQ13" s="145"/>
      <c r="LGR13" s="145"/>
      <c r="LGS13" s="145"/>
      <c r="LGT13" s="145"/>
      <c r="LGU13" s="145"/>
      <c r="LGV13" s="145"/>
      <c r="LGW13" s="145"/>
      <c r="LGX13" s="145"/>
      <c r="LGY13" s="145"/>
      <c r="LGZ13" s="145"/>
      <c r="LHA13" s="145"/>
      <c r="LHB13" s="145"/>
      <c r="LHC13" s="145"/>
      <c r="LHD13" s="145"/>
      <c r="LHE13" s="145"/>
      <c r="LHF13" s="145"/>
      <c r="LHG13" s="145"/>
      <c r="LHH13" s="145"/>
      <c r="LHI13" s="145"/>
      <c r="LHJ13" s="145"/>
      <c r="LHK13" s="145"/>
      <c r="LHL13" s="145"/>
      <c r="LHM13" s="145"/>
      <c r="LHN13" s="145"/>
      <c r="LHO13" s="145"/>
      <c r="LHP13" s="145"/>
      <c r="LHQ13" s="145"/>
      <c r="LHR13" s="145"/>
      <c r="LHS13" s="145"/>
      <c r="LHT13" s="145"/>
      <c r="LHU13" s="145"/>
      <c r="LHV13" s="145"/>
      <c r="LHW13" s="145"/>
      <c r="LHX13" s="145"/>
      <c r="LHY13" s="145"/>
      <c r="LHZ13" s="145"/>
      <c r="LIA13" s="145"/>
      <c r="LIB13" s="145"/>
      <c r="LIC13" s="145"/>
      <c r="LID13" s="145"/>
      <c r="LIE13" s="145"/>
      <c r="LIF13" s="145"/>
      <c r="LIG13" s="145"/>
      <c r="LIH13" s="145"/>
      <c r="LII13" s="145"/>
      <c r="LIJ13" s="145"/>
      <c r="LIK13" s="145"/>
      <c r="LIL13" s="145"/>
      <c r="LIM13" s="145"/>
      <c r="LIN13" s="145"/>
      <c r="LIO13" s="145"/>
      <c r="LIP13" s="145"/>
      <c r="LIQ13" s="145"/>
      <c r="LIR13" s="145"/>
      <c r="LIS13" s="145"/>
      <c r="LIT13" s="145"/>
      <c r="LIU13" s="145"/>
      <c r="LIV13" s="145"/>
      <c r="LIW13" s="145"/>
      <c r="LIX13" s="145"/>
      <c r="LIY13" s="145"/>
      <c r="LIZ13" s="145"/>
      <c r="LJA13" s="145"/>
      <c r="LJB13" s="145"/>
      <c r="LJC13" s="145"/>
      <c r="LJD13" s="145"/>
      <c r="LJE13" s="145"/>
      <c r="LJF13" s="145"/>
      <c r="LJG13" s="145"/>
      <c r="LJH13" s="145"/>
      <c r="LJI13" s="145"/>
      <c r="LJJ13" s="145"/>
      <c r="LJK13" s="145"/>
      <c r="LJL13" s="145"/>
      <c r="LJM13" s="145"/>
      <c r="LJN13" s="145"/>
      <c r="LJO13" s="145"/>
      <c r="LJP13" s="145"/>
      <c r="LJQ13" s="145"/>
      <c r="LJR13" s="145"/>
      <c r="LJS13" s="145"/>
      <c r="LJT13" s="145"/>
      <c r="LJU13" s="145"/>
      <c r="LJV13" s="145"/>
      <c r="LJW13" s="145"/>
      <c r="LJX13" s="145"/>
      <c r="LJY13" s="145"/>
      <c r="LJZ13" s="145"/>
      <c r="LKA13" s="145"/>
      <c r="LKB13" s="145"/>
      <c r="LKC13" s="145"/>
      <c r="LKD13" s="145"/>
      <c r="LKE13" s="145"/>
      <c r="LKF13" s="145"/>
      <c r="LKG13" s="145"/>
      <c r="LKH13" s="145"/>
      <c r="LKI13" s="145"/>
      <c r="LKJ13" s="145"/>
      <c r="LKK13" s="145"/>
      <c r="LKL13" s="145"/>
      <c r="LKM13" s="145"/>
      <c r="LKN13" s="145"/>
      <c r="LKO13" s="145"/>
      <c r="LKP13" s="145"/>
      <c r="LKQ13" s="145"/>
      <c r="LKR13" s="145"/>
      <c r="LKS13" s="145"/>
      <c r="LKT13" s="145"/>
      <c r="LKU13" s="145"/>
      <c r="LKV13" s="145"/>
      <c r="LKW13" s="145"/>
      <c r="LKX13" s="145"/>
      <c r="LKY13" s="145"/>
      <c r="LKZ13" s="145"/>
      <c r="LLA13" s="145"/>
      <c r="LLB13" s="145"/>
      <c r="LLC13" s="145"/>
      <c r="LLD13" s="145"/>
      <c r="LLE13" s="145"/>
      <c r="LLF13" s="145"/>
      <c r="LLG13" s="145"/>
      <c r="LLH13" s="145"/>
      <c r="LLI13" s="145"/>
      <c r="LLJ13" s="145"/>
      <c r="LLK13" s="145"/>
      <c r="LLL13" s="145"/>
      <c r="LLM13" s="145"/>
      <c r="LLN13" s="145"/>
      <c r="LLO13" s="145"/>
      <c r="LLP13" s="145"/>
      <c r="LLQ13" s="145"/>
      <c r="LLR13" s="145"/>
      <c r="LLS13" s="145"/>
      <c r="LLT13" s="145"/>
      <c r="LLU13" s="145"/>
      <c r="LLV13" s="145"/>
      <c r="LLW13" s="145"/>
      <c r="LLX13" s="145"/>
      <c r="LLY13" s="145"/>
      <c r="LLZ13" s="145"/>
      <c r="LMA13" s="145"/>
      <c r="LMB13" s="145"/>
      <c r="LMC13" s="145"/>
      <c r="LMD13" s="145"/>
      <c r="LME13" s="145"/>
      <c r="LMF13" s="145"/>
      <c r="LMG13" s="145"/>
      <c r="LMH13" s="145"/>
      <c r="LMI13" s="145"/>
      <c r="LMJ13" s="145"/>
      <c r="LMK13" s="145"/>
      <c r="LML13" s="145"/>
      <c r="LMM13" s="145"/>
      <c r="LMN13" s="145"/>
      <c r="LMO13" s="145"/>
      <c r="LMP13" s="145"/>
      <c r="LMQ13" s="145"/>
      <c r="LMR13" s="145"/>
      <c r="LMS13" s="145"/>
      <c r="LMT13" s="145"/>
      <c r="LMU13" s="145"/>
      <c r="LMV13" s="145"/>
      <c r="LMW13" s="145"/>
      <c r="LMX13" s="145"/>
      <c r="LMY13" s="145"/>
      <c r="LMZ13" s="145"/>
      <c r="LNA13" s="145"/>
      <c r="LNB13" s="145"/>
      <c r="LNC13" s="145"/>
      <c r="LND13" s="145"/>
      <c r="LNE13" s="145"/>
      <c r="LNF13" s="145"/>
      <c r="LNG13" s="145"/>
      <c r="LNH13" s="145"/>
      <c r="LNI13" s="145"/>
      <c r="LNJ13" s="145"/>
      <c r="LNK13" s="145"/>
      <c r="LNL13" s="145"/>
      <c r="LNM13" s="145"/>
      <c r="LNN13" s="145"/>
      <c r="LNO13" s="145"/>
      <c r="LNP13" s="145"/>
      <c r="LNQ13" s="145"/>
      <c r="LNR13" s="145"/>
      <c r="LNS13" s="145"/>
      <c r="LNT13" s="145"/>
      <c r="LNU13" s="145"/>
      <c r="LNV13" s="145"/>
      <c r="LNW13" s="145"/>
      <c r="LNX13" s="145"/>
      <c r="LNY13" s="145"/>
      <c r="LNZ13" s="145"/>
      <c r="LOA13" s="145"/>
      <c r="LOB13" s="145"/>
      <c r="LOC13" s="145"/>
      <c r="LOD13" s="145"/>
      <c r="LOE13" s="145"/>
      <c r="LOF13" s="145"/>
      <c r="LOG13" s="145"/>
      <c r="LOH13" s="145"/>
      <c r="LOI13" s="145"/>
      <c r="LOJ13" s="145"/>
      <c r="LOK13" s="145"/>
      <c r="LOL13" s="145"/>
      <c r="LOM13" s="145"/>
      <c r="LON13" s="145"/>
      <c r="LOO13" s="145"/>
      <c r="LOP13" s="145"/>
      <c r="LOQ13" s="145"/>
      <c r="LOR13" s="145"/>
      <c r="LOS13" s="145"/>
      <c r="LOT13" s="145"/>
      <c r="LOU13" s="145"/>
      <c r="LOV13" s="145"/>
      <c r="LOW13" s="145"/>
      <c r="LOX13" s="145"/>
      <c r="LOY13" s="145"/>
      <c r="LOZ13" s="145"/>
      <c r="LPA13" s="145"/>
      <c r="LPB13" s="145"/>
      <c r="LPC13" s="145"/>
      <c r="LPD13" s="145"/>
      <c r="LPE13" s="145"/>
      <c r="LPF13" s="145"/>
      <c r="LPG13" s="145"/>
      <c r="LPH13" s="145"/>
      <c r="LPI13" s="145"/>
      <c r="LPJ13" s="145"/>
      <c r="LPK13" s="145"/>
      <c r="LPL13" s="145"/>
      <c r="LPM13" s="145"/>
      <c r="LPN13" s="145"/>
      <c r="LPO13" s="145"/>
      <c r="LPP13" s="145"/>
      <c r="LPQ13" s="145"/>
      <c r="LPR13" s="145"/>
      <c r="LPS13" s="145"/>
      <c r="LPT13" s="145"/>
      <c r="LPU13" s="145"/>
      <c r="LPV13" s="145"/>
      <c r="LPW13" s="145"/>
      <c r="LPX13" s="145"/>
      <c r="LPY13" s="145"/>
      <c r="LPZ13" s="145"/>
      <c r="LQA13" s="145"/>
      <c r="LQB13" s="145"/>
      <c r="LQC13" s="145"/>
      <c r="LQD13" s="145"/>
      <c r="LQE13" s="145"/>
      <c r="LQF13" s="145"/>
      <c r="LQG13" s="145"/>
      <c r="LQH13" s="145"/>
      <c r="LQI13" s="145"/>
      <c r="LQJ13" s="145"/>
      <c r="LQK13" s="145"/>
      <c r="LQL13" s="145"/>
      <c r="LQM13" s="145"/>
      <c r="LQN13" s="145"/>
      <c r="LQO13" s="145"/>
      <c r="LQP13" s="145"/>
      <c r="LQQ13" s="145"/>
      <c r="LQR13" s="145"/>
      <c r="LQS13" s="145"/>
      <c r="LQT13" s="145"/>
      <c r="LQU13" s="145"/>
      <c r="LQV13" s="145"/>
      <c r="LQW13" s="145"/>
      <c r="LQX13" s="145"/>
      <c r="LQY13" s="145"/>
      <c r="LQZ13" s="145"/>
      <c r="LRA13" s="145"/>
      <c r="LRB13" s="145"/>
      <c r="LRC13" s="145"/>
      <c r="LRD13" s="145"/>
      <c r="LRE13" s="145"/>
      <c r="LRF13" s="145"/>
      <c r="LRG13" s="145"/>
      <c r="LRH13" s="145"/>
      <c r="LRI13" s="145"/>
      <c r="LRJ13" s="145"/>
      <c r="LRK13" s="145"/>
      <c r="LRL13" s="145"/>
      <c r="LRM13" s="145"/>
      <c r="LRN13" s="145"/>
      <c r="LRO13" s="145"/>
      <c r="LRP13" s="145"/>
      <c r="LRQ13" s="145"/>
      <c r="LRR13" s="145"/>
      <c r="LRS13" s="145"/>
      <c r="LRT13" s="145"/>
      <c r="LRU13" s="145"/>
      <c r="LRV13" s="145"/>
      <c r="LRW13" s="145"/>
      <c r="LRX13" s="145"/>
      <c r="LRY13" s="145"/>
      <c r="LRZ13" s="145"/>
      <c r="LSA13" s="145"/>
      <c r="LSB13" s="145"/>
      <c r="LSC13" s="145"/>
      <c r="LSD13" s="145"/>
      <c r="LSE13" s="145"/>
      <c r="LSF13" s="145"/>
      <c r="LSG13" s="145"/>
      <c r="LSH13" s="145"/>
      <c r="LSI13" s="145"/>
      <c r="LSJ13" s="145"/>
      <c r="LSK13" s="145"/>
      <c r="LSL13" s="145"/>
      <c r="LSM13" s="145"/>
      <c r="LSN13" s="145"/>
      <c r="LSO13" s="145"/>
      <c r="LSP13" s="145"/>
      <c r="LSQ13" s="145"/>
      <c r="LSR13" s="145"/>
      <c r="LSS13" s="145"/>
      <c r="LST13" s="145"/>
      <c r="LSU13" s="145"/>
      <c r="LSV13" s="145"/>
      <c r="LSW13" s="145"/>
      <c r="LSX13" s="145"/>
      <c r="LSY13" s="145"/>
      <c r="LSZ13" s="145"/>
      <c r="LTA13" s="145"/>
      <c r="LTB13" s="145"/>
      <c r="LTC13" s="145"/>
      <c r="LTD13" s="145"/>
      <c r="LTE13" s="145"/>
      <c r="LTF13" s="145"/>
      <c r="LTG13" s="145"/>
      <c r="LTH13" s="145"/>
      <c r="LTI13" s="145"/>
      <c r="LTJ13" s="145"/>
      <c r="LTK13" s="145"/>
      <c r="LTL13" s="145"/>
      <c r="LTM13" s="145"/>
      <c r="LTN13" s="145"/>
      <c r="LTO13" s="145"/>
      <c r="LTP13" s="145"/>
      <c r="LTQ13" s="145"/>
      <c r="LTR13" s="145"/>
      <c r="LTS13" s="145"/>
      <c r="LTT13" s="145"/>
      <c r="LTU13" s="145"/>
      <c r="LTV13" s="145"/>
      <c r="LTW13" s="145"/>
      <c r="LTX13" s="145"/>
      <c r="LTY13" s="145"/>
      <c r="LTZ13" s="145"/>
      <c r="LUA13" s="145"/>
      <c r="LUB13" s="145"/>
      <c r="LUC13" s="145"/>
      <c r="LUD13" s="145"/>
      <c r="LUE13" s="145"/>
      <c r="LUF13" s="145"/>
      <c r="LUG13" s="145"/>
      <c r="LUH13" s="145"/>
      <c r="LUI13" s="145"/>
      <c r="LUJ13" s="145"/>
      <c r="LUK13" s="145"/>
      <c r="LUL13" s="145"/>
      <c r="LUM13" s="145"/>
      <c r="LUN13" s="145"/>
      <c r="LUO13" s="145"/>
      <c r="LUP13" s="145"/>
      <c r="LUQ13" s="145"/>
      <c r="LUR13" s="145"/>
      <c r="LUS13" s="145"/>
      <c r="LUT13" s="145"/>
      <c r="LUU13" s="145"/>
      <c r="LUV13" s="145"/>
      <c r="LUW13" s="145"/>
      <c r="LUX13" s="145"/>
      <c r="LUY13" s="145"/>
      <c r="LUZ13" s="145"/>
      <c r="LVA13" s="145"/>
      <c r="LVB13" s="145"/>
      <c r="LVC13" s="145"/>
      <c r="LVD13" s="145"/>
      <c r="LVE13" s="145"/>
      <c r="LVF13" s="145"/>
      <c r="LVG13" s="145"/>
      <c r="LVH13" s="145"/>
      <c r="LVI13" s="145"/>
      <c r="LVJ13" s="145"/>
      <c r="LVK13" s="145"/>
      <c r="LVL13" s="145"/>
      <c r="LVM13" s="145"/>
      <c r="LVN13" s="145"/>
      <c r="LVO13" s="145"/>
      <c r="LVP13" s="145"/>
      <c r="LVQ13" s="145"/>
      <c r="LVR13" s="145"/>
      <c r="LVS13" s="145"/>
      <c r="LVT13" s="145"/>
      <c r="LVU13" s="145"/>
      <c r="LVV13" s="145"/>
      <c r="LVW13" s="145"/>
      <c r="LVX13" s="145"/>
      <c r="LVY13" s="145"/>
      <c r="LVZ13" s="145"/>
      <c r="LWA13" s="145"/>
      <c r="LWB13" s="145"/>
      <c r="LWC13" s="145"/>
      <c r="LWD13" s="145"/>
      <c r="LWE13" s="145"/>
      <c r="LWF13" s="145"/>
      <c r="LWG13" s="145"/>
      <c r="LWH13" s="145"/>
      <c r="LWI13" s="145"/>
      <c r="LWJ13" s="145"/>
      <c r="LWK13" s="145"/>
      <c r="LWL13" s="145"/>
      <c r="LWM13" s="145"/>
      <c r="LWN13" s="145"/>
      <c r="LWO13" s="145"/>
      <c r="LWP13" s="145"/>
      <c r="LWQ13" s="145"/>
      <c r="LWR13" s="145"/>
      <c r="LWS13" s="145"/>
      <c r="LWT13" s="145"/>
      <c r="LWU13" s="145"/>
      <c r="LWV13" s="145"/>
      <c r="LWW13" s="145"/>
      <c r="LWX13" s="145"/>
      <c r="LWY13" s="145"/>
      <c r="LWZ13" s="145"/>
      <c r="LXA13" s="145"/>
      <c r="LXB13" s="145"/>
      <c r="LXC13" s="145"/>
      <c r="LXD13" s="145"/>
      <c r="LXE13" s="145"/>
      <c r="LXF13" s="145"/>
      <c r="LXG13" s="145"/>
      <c r="LXH13" s="145"/>
      <c r="LXI13" s="145"/>
      <c r="LXJ13" s="145"/>
      <c r="LXK13" s="145"/>
      <c r="LXL13" s="145"/>
      <c r="LXM13" s="145"/>
      <c r="LXN13" s="145"/>
      <c r="LXO13" s="145"/>
      <c r="LXP13" s="145"/>
      <c r="LXQ13" s="145"/>
      <c r="LXR13" s="145"/>
      <c r="LXS13" s="145"/>
      <c r="LXT13" s="145"/>
      <c r="LXU13" s="145"/>
      <c r="LXV13" s="145"/>
      <c r="LXW13" s="145"/>
      <c r="LXX13" s="145"/>
      <c r="LXY13" s="145"/>
      <c r="LXZ13" s="145"/>
      <c r="LYA13" s="145"/>
      <c r="LYB13" s="145"/>
      <c r="LYC13" s="145"/>
      <c r="LYD13" s="145"/>
      <c r="LYE13" s="145"/>
      <c r="LYF13" s="145"/>
      <c r="LYG13" s="145"/>
      <c r="LYH13" s="145"/>
      <c r="LYI13" s="145"/>
      <c r="LYJ13" s="145"/>
      <c r="LYK13" s="145"/>
      <c r="LYL13" s="145"/>
      <c r="LYM13" s="145"/>
      <c r="LYN13" s="145"/>
      <c r="LYO13" s="145"/>
      <c r="LYP13" s="145"/>
      <c r="LYQ13" s="145"/>
      <c r="LYR13" s="145"/>
      <c r="LYS13" s="145"/>
      <c r="LYT13" s="145"/>
      <c r="LYU13" s="145"/>
      <c r="LYV13" s="145"/>
      <c r="LYW13" s="145"/>
      <c r="LYX13" s="145"/>
      <c r="LYY13" s="145"/>
      <c r="LYZ13" s="145"/>
      <c r="LZA13" s="145"/>
      <c r="LZB13" s="145"/>
      <c r="LZC13" s="145"/>
      <c r="LZD13" s="145"/>
      <c r="LZE13" s="145"/>
      <c r="LZF13" s="145"/>
      <c r="LZG13" s="145"/>
      <c r="LZH13" s="145"/>
      <c r="LZI13" s="145"/>
      <c r="LZJ13" s="145"/>
      <c r="LZK13" s="145"/>
      <c r="LZL13" s="145"/>
      <c r="LZM13" s="145"/>
      <c r="LZN13" s="145"/>
      <c r="LZO13" s="145"/>
      <c r="LZP13" s="145"/>
      <c r="LZQ13" s="145"/>
      <c r="LZR13" s="145"/>
      <c r="LZS13" s="145"/>
      <c r="LZT13" s="145"/>
      <c r="LZU13" s="145"/>
      <c r="LZV13" s="145"/>
      <c r="LZW13" s="145"/>
      <c r="LZX13" s="145"/>
      <c r="LZY13" s="145"/>
      <c r="LZZ13" s="145"/>
      <c r="MAA13" s="145"/>
      <c r="MAB13" s="145"/>
      <c r="MAC13" s="145"/>
      <c r="MAD13" s="145"/>
      <c r="MAE13" s="145"/>
      <c r="MAF13" s="145"/>
      <c r="MAG13" s="145"/>
      <c r="MAH13" s="145"/>
      <c r="MAI13" s="145"/>
      <c r="MAJ13" s="145"/>
      <c r="MAK13" s="145"/>
      <c r="MAL13" s="145"/>
      <c r="MAM13" s="145"/>
      <c r="MAN13" s="145"/>
      <c r="MAO13" s="145"/>
      <c r="MAP13" s="145"/>
      <c r="MAQ13" s="145"/>
      <c r="MAR13" s="145"/>
      <c r="MAS13" s="145"/>
      <c r="MAT13" s="145"/>
      <c r="MAU13" s="145"/>
      <c r="MAV13" s="145"/>
      <c r="MAW13" s="145"/>
      <c r="MAX13" s="145"/>
      <c r="MAY13" s="145"/>
      <c r="MAZ13" s="145"/>
      <c r="MBA13" s="145"/>
      <c r="MBB13" s="145"/>
      <c r="MBC13" s="145"/>
      <c r="MBD13" s="145"/>
      <c r="MBE13" s="145"/>
      <c r="MBF13" s="145"/>
      <c r="MBG13" s="145"/>
      <c r="MBH13" s="145"/>
      <c r="MBI13" s="145"/>
      <c r="MBJ13" s="145"/>
      <c r="MBK13" s="145"/>
      <c r="MBL13" s="145"/>
      <c r="MBM13" s="145"/>
      <c r="MBN13" s="145"/>
      <c r="MBO13" s="145"/>
      <c r="MBP13" s="145"/>
      <c r="MBQ13" s="145"/>
      <c r="MBR13" s="145"/>
      <c r="MBS13" s="145"/>
      <c r="MBT13" s="145"/>
      <c r="MBU13" s="145"/>
      <c r="MBV13" s="145"/>
      <c r="MBW13" s="145"/>
      <c r="MBX13" s="145"/>
      <c r="MBY13" s="145"/>
      <c r="MBZ13" s="145"/>
      <c r="MCA13" s="145"/>
      <c r="MCB13" s="145"/>
      <c r="MCC13" s="145"/>
      <c r="MCD13" s="145"/>
      <c r="MCE13" s="145"/>
      <c r="MCF13" s="145"/>
      <c r="MCG13" s="145"/>
      <c r="MCH13" s="145"/>
      <c r="MCI13" s="145"/>
      <c r="MCJ13" s="145"/>
      <c r="MCK13" s="145"/>
      <c r="MCL13" s="145"/>
      <c r="MCM13" s="145"/>
      <c r="MCN13" s="145"/>
      <c r="MCO13" s="145"/>
      <c r="MCP13" s="145"/>
      <c r="MCQ13" s="145"/>
      <c r="MCR13" s="145"/>
      <c r="MCS13" s="145"/>
      <c r="MCT13" s="145"/>
      <c r="MCU13" s="145"/>
      <c r="MCV13" s="145"/>
      <c r="MCW13" s="145"/>
      <c r="MCX13" s="145"/>
      <c r="MCY13" s="145"/>
      <c r="MCZ13" s="145"/>
      <c r="MDA13" s="145"/>
      <c r="MDB13" s="145"/>
      <c r="MDC13" s="145"/>
      <c r="MDD13" s="145"/>
      <c r="MDE13" s="145"/>
      <c r="MDF13" s="145"/>
      <c r="MDG13" s="145"/>
      <c r="MDH13" s="145"/>
      <c r="MDI13" s="145"/>
      <c r="MDJ13" s="145"/>
      <c r="MDK13" s="145"/>
      <c r="MDL13" s="145"/>
      <c r="MDM13" s="145"/>
      <c r="MDN13" s="145"/>
      <c r="MDO13" s="145"/>
      <c r="MDP13" s="145"/>
      <c r="MDQ13" s="145"/>
      <c r="MDR13" s="145"/>
      <c r="MDS13" s="145"/>
      <c r="MDT13" s="145"/>
      <c r="MDU13" s="145"/>
      <c r="MDV13" s="145"/>
      <c r="MDW13" s="145"/>
      <c r="MDX13" s="145"/>
      <c r="MDY13" s="145"/>
      <c r="MDZ13" s="145"/>
      <c r="MEA13" s="145"/>
      <c r="MEB13" s="145"/>
      <c r="MEC13" s="145"/>
      <c r="MED13" s="145"/>
      <c r="MEE13" s="145"/>
      <c r="MEF13" s="145"/>
      <c r="MEG13" s="145"/>
      <c r="MEH13" s="145"/>
      <c r="MEI13" s="145"/>
      <c r="MEJ13" s="145"/>
      <c r="MEK13" s="145"/>
      <c r="MEL13" s="145"/>
      <c r="MEM13" s="145"/>
      <c r="MEN13" s="145"/>
      <c r="MEO13" s="145"/>
      <c r="MEP13" s="145"/>
      <c r="MEQ13" s="145"/>
      <c r="MER13" s="145"/>
      <c r="MES13" s="145"/>
      <c r="MET13" s="145"/>
      <c r="MEU13" s="145"/>
      <c r="MEV13" s="145"/>
      <c r="MEW13" s="145"/>
      <c r="MEX13" s="145"/>
      <c r="MEY13" s="145"/>
      <c r="MEZ13" s="145"/>
      <c r="MFA13" s="145"/>
      <c r="MFB13" s="145"/>
      <c r="MFC13" s="145"/>
      <c r="MFD13" s="145"/>
      <c r="MFE13" s="145"/>
      <c r="MFF13" s="145"/>
      <c r="MFG13" s="145"/>
      <c r="MFH13" s="145"/>
      <c r="MFI13" s="145"/>
      <c r="MFJ13" s="145"/>
      <c r="MFK13" s="145"/>
      <c r="MFL13" s="145"/>
      <c r="MFM13" s="145"/>
      <c r="MFN13" s="145"/>
      <c r="MFO13" s="145"/>
      <c r="MFP13" s="145"/>
      <c r="MFQ13" s="145"/>
      <c r="MFR13" s="145"/>
      <c r="MFS13" s="145"/>
      <c r="MFT13" s="145"/>
      <c r="MFU13" s="145"/>
      <c r="MFV13" s="145"/>
      <c r="MFW13" s="145"/>
      <c r="MFX13" s="145"/>
      <c r="MFY13" s="145"/>
      <c r="MFZ13" s="145"/>
      <c r="MGA13" s="145"/>
      <c r="MGB13" s="145"/>
      <c r="MGC13" s="145"/>
      <c r="MGD13" s="145"/>
      <c r="MGE13" s="145"/>
      <c r="MGF13" s="145"/>
      <c r="MGG13" s="145"/>
      <c r="MGH13" s="145"/>
      <c r="MGI13" s="145"/>
      <c r="MGJ13" s="145"/>
      <c r="MGK13" s="145"/>
      <c r="MGL13" s="145"/>
      <c r="MGM13" s="145"/>
      <c r="MGN13" s="145"/>
      <c r="MGO13" s="145"/>
      <c r="MGP13" s="145"/>
      <c r="MGQ13" s="145"/>
      <c r="MGR13" s="145"/>
      <c r="MGS13" s="145"/>
      <c r="MGT13" s="145"/>
      <c r="MGU13" s="145"/>
      <c r="MGV13" s="145"/>
      <c r="MGW13" s="145"/>
      <c r="MGX13" s="145"/>
      <c r="MGY13" s="145"/>
      <c r="MGZ13" s="145"/>
      <c r="MHA13" s="145"/>
      <c r="MHB13" s="145"/>
      <c r="MHC13" s="145"/>
      <c r="MHD13" s="145"/>
      <c r="MHE13" s="145"/>
      <c r="MHF13" s="145"/>
      <c r="MHG13" s="145"/>
      <c r="MHH13" s="145"/>
      <c r="MHI13" s="145"/>
      <c r="MHJ13" s="145"/>
      <c r="MHK13" s="145"/>
      <c r="MHL13" s="145"/>
      <c r="MHM13" s="145"/>
      <c r="MHN13" s="145"/>
      <c r="MHO13" s="145"/>
      <c r="MHP13" s="145"/>
      <c r="MHQ13" s="145"/>
      <c r="MHR13" s="145"/>
      <c r="MHS13" s="145"/>
      <c r="MHT13" s="145"/>
      <c r="MHU13" s="145"/>
      <c r="MHV13" s="145"/>
      <c r="MHW13" s="145"/>
      <c r="MHX13" s="145"/>
      <c r="MHY13" s="145"/>
      <c r="MHZ13" s="145"/>
      <c r="MIA13" s="145"/>
      <c r="MIB13" s="145"/>
      <c r="MIC13" s="145"/>
      <c r="MID13" s="145"/>
      <c r="MIE13" s="145"/>
      <c r="MIF13" s="145"/>
      <c r="MIG13" s="145"/>
      <c r="MIH13" s="145"/>
      <c r="MII13" s="145"/>
      <c r="MIJ13" s="145"/>
      <c r="MIK13" s="145"/>
      <c r="MIL13" s="145"/>
      <c r="MIM13" s="145"/>
      <c r="MIN13" s="145"/>
      <c r="MIO13" s="145"/>
      <c r="MIP13" s="145"/>
      <c r="MIQ13" s="145"/>
      <c r="MIR13" s="145"/>
      <c r="MIS13" s="145"/>
      <c r="MIT13" s="145"/>
      <c r="MIU13" s="145"/>
      <c r="MIV13" s="145"/>
      <c r="MIW13" s="145"/>
      <c r="MIX13" s="145"/>
      <c r="MIY13" s="145"/>
      <c r="MIZ13" s="145"/>
      <c r="MJA13" s="145"/>
      <c r="MJB13" s="145"/>
      <c r="MJC13" s="145"/>
      <c r="MJD13" s="145"/>
      <c r="MJE13" s="145"/>
      <c r="MJF13" s="145"/>
      <c r="MJG13" s="145"/>
      <c r="MJH13" s="145"/>
      <c r="MJI13" s="145"/>
      <c r="MJJ13" s="145"/>
      <c r="MJK13" s="145"/>
      <c r="MJL13" s="145"/>
      <c r="MJM13" s="145"/>
      <c r="MJN13" s="145"/>
      <c r="MJO13" s="145"/>
      <c r="MJP13" s="145"/>
      <c r="MJQ13" s="145"/>
      <c r="MJR13" s="145"/>
      <c r="MJS13" s="145"/>
      <c r="MJT13" s="145"/>
      <c r="MJU13" s="145"/>
      <c r="MJV13" s="145"/>
      <c r="MJW13" s="145"/>
      <c r="MJX13" s="145"/>
      <c r="MJY13" s="145"/>
      <c r="MJZ13" s="145"/>
      <c r="MKA13" s="145"/>
      <c r="MKB13" s="145"/>
      <c r="MKC13" s="145"/>
      <c r="MKD13" s="145"/>
      <c r="MKE13" s="145"/>
      <c r="MKF13" s="145"/>
      <c r="MKG13" s="145"/>
      <c r="MKH13" s="145"/>
      <c r="MKI13" s="145"/>
      <c r="MKJ13" s="145"/>
      <c r="MKK13" s="145"/>
      <c r="MKL13" s="145"/>
      <c r="MKM13" s="145"/>
      <c r="MKN13" s="145"/>
      <c r="MKO13" s="145"/>
      <c r="MKP13" s="145"/>
      <c r="MKQ13" s="145"/>
      <c r="MKR13" s="145"/>
      <c r="MKS13" s="145"/>
      <c r="MKT13" s="145"/>
      <c r="MKU13" s="145"/>
      <c r="MKV13" s="145"/>
      <c r="MKW13" s="145"/>
      <c r="MKX13" s="145"/>
      <c r="MKY13" s="145"/>
      <c r="MKZ13" s="145"/>
      <c r="MLA13" s="145"/>
      <c r="MLB13" s="145"/>
      <c r="MLC13" s="145"/>
      <c r="MLD13" s="145"/>
      <c r="MLE13" s="145"/>
      <c r="MLF13" s="145"/>
      <c r="MLG13" s="145"/>
      <c r="MLH13" s="145"/>
      <c r="MLI13" s="145"/>
      <c r="MLJ13" s="145"/>
      <c r="MLK13" s="145"/>
      <c r="MLL13" s="145"/>
      <c r="MLM13" s="145"/>
      <c r="MLN13" s="145"/>
      <c r="MLO13" s="145"/>
      <c r="MLP13" s="145"/>
      <c r="MLQ13" s="145"/>
      <c r="MLR13" s="145"/>
      <c r="MLS13" s="145"/>
      <c r="MLT13" s="145"/>
      <c r="MLU13" s="145"/>
      <c r="MLV13" s="145"/>
      <c r="MLW13" s="145"/>
      <c r="MLX13" s="145"/>
      <c r="MLY13" s="145"/>
      <c r="MLZ13" s="145"/>
      <c r="MMA13" s="145"/>
      <c r="MMB13" s="145"/>
      <c r="MMC13" s="145"/>
      <c r="MMD13" s="145"/>
      <c r="MME13" s="145"/>
      <c r="MMF13" s="145"/>
      <c r="MMG13" s="145"/>
      <c r="MMH13" s="145"/>
      <c r="MMI13" s="145"/>
      <c r="MMJ13" s="145"/>
      <c r="MMK13" s="145"/>
      <c r="MML13" s="145"/>
      <c r="MMM13" s="145"/>
      <c r="MMN13" s="145"/>
      <c r="MMO13" s="145"/>
      <c r="MMP13" s="145"/>
      <c r="MMQ13" s="145"/>
      <c r="MMR13" s="145"/>
      <c r="MMS13" s="145"/>
      <c r="MMT13" s="145"/>
      <c r="MMU13" s="145"/>
      <c r="MMV13" s="145"/>
      <c r="MMW13" s="145"/>
      <c r="MMX13" s="145"/>
      <c r="MMY13" s="145"/>
      <c r="MMZ13" s="145"/>
      <c r="MNA13" s="145"/>
      <c r="MNB13" s="145"/>
      <c r="MNC13" s="145"/>
      <c r="MND13" s="145"/>
      <c r="MNE13" s="145"/>
      <c r="MNF13" s="145"/>
      <c r="MNG13" s="145"/>
      <c r="MNH13" s="145"/>
      <c r="MNI13" s="145"/>
      <c r="MNJ13" s="145"/>
      <c r="MNK13" s="145"/>
      <c r="MNL13" s="145"/>
      <c r="MNM13" s="145"/>
      <c r="MNN13" s="145"/>
      <c r="MNO13" s="145"/>
      <c r="MNP13" s="145"/>
      <c r="MNQ13" s="145"/>
      <c r="MNR13" s="145"/>
      <c r="MNS13" s="145"/>
      <c r="MNT13" s="145"/>
      <c r="MNU13" s="145"/>
      <c r="MNV13" s="145"/>
      <c r="MNW13" s="145"/>
      <c r="MNX13" s="145"/>
      <c r="MNY13" s="145"/>
      <c r="MNZ13" s="145"/>
      <c r="MOA13" s="145"/>
      <c r="MOB13" s="145"/>
      <c r="MOC13" s="145"/>
      <c r="MOD13" s="145"/>
      <c r="MOE13" s="145"/>
      <c r="MOF13" s="145"/>
      <c r="MOG13" s="145"/>
      <c r="MOH13" s="145"/>
      <c r="MOI13" s="145"/>
      <c r="MOJ13" s="145"/>
      <c r="MOK13" s="145"/>
      <c r="MOL13" s="145"/>
      <c r="MOM13" s="145"/>
      <c r="MON13" s="145"/>
      <c r="MOO13" s="145"/>
      <c r="MOP13" s="145"/>
      <c r="MOQ13" s="145"/>
      <c r="MOR13" s="145"/>
      <c r="MOS13" s="145"/>
      <c r="MOT13" s="145"/>
      <c r="MOU13" s="145"/>
      <c r="MOV13" s="145"/>
      <c r="MOW13" s="145"/>
      <c r="MOX13" s="145"/>
      <c r="MOY13" s="145"/>
      <c r="MOZ13" s="145"/>
      <c r="MPA13" s="145"/>
      <c r="MPB13" s="145"/>
      <c r="MPC13" s="145"/>
      <c r="MPD13" s="145"/>
      <c r="MPE13" s="145"/>
      <c r="MPF13" s="145"/>
      <c r="MPG13" s="145"/>
      <c r="MPH13" s="145"/>
      <c r="MPI13" s="145"/>
      <c r="MPJ13" s="145"/>
      <c r="MPK13" s="145"/>
      <c r="MPL13" s="145"/>
      <c r="MPM13" s="145"/>
      <c r="MPN13" s="145"/>
      <c r="MPO13" s="145"/>
      <c r="MPP13" s="145"/>
      <c r="MPQ13" s="145"/>
      <c r="MPR13" s="145"/>
      <c r="MPS13" s="145"/>
      <c r="MPT13" s="145"/>
      <c r="MPU13" s="145"/>
      <c r="MPV13" s="145"/>
      <c r="MPW13" s="145"/>
      <c r="MPX13" s="145"/>
      <c r="MPY13" s="145"/>
      <c r="MPZ13" s="145"/>
      <c r="MQA13" s="145"/>
      <c r="MQB13" s="145"/>
      <c r="MQC13" s="145"/>
      <c r="MQD13" s="145"/>
      <c r="MQE13" s="145"/>
      <c r="MQF13" s="145"/>
      <c r="MQG13" s="145"/>
      <c r="MQH13" s="145"/>
      <c r="MQI13" s="145"/>
      <c r="MQJ13" s="145"/>
      <c r="MQK13" s="145"/>
      <c r="MQL13" s="145"/>
      <c r="MQM13" s="145"/>
      <c r="MQN13" s="145"/>
      <c r="MQO13" s="145"/>
      <c r="MQP13" s="145"/>
      <c r="MQQ13" s="145"/>
      <c r="MQR13" s="145"/>
      <c r="MQS13" s="145"/>
      <c r="MQT13" s="145"/>
      <c r="MQU13" s="145"/>
      <c r="MQV13" s="145"/>
      <c r="MQW13" s="145"/>
      <c r="MQX13" s="145"/>
      <c r="MQY13" s="145"/>
      <c r="MQZ13" s="145"/>
      <c r="MRA13" s="145"/>
      <c r="MRB13" s="145"/>
      <c r="MRC13" s="145"/>
      <c r="MRD13" s="145"/>
      <c r="MRE13" s="145"/>
      <c r="MRF13" s="145"/>
      <c r="MRG13" s="145"/>
      <c r="MRH13" s="145"/>
      <c r="MRI13" s="145"/>
      <c r="MRJ13" s="145"/>
      <c r="MRK13" s="145"/>
      <c r="MRL13" s="145"/>
      <c r="MRM13" s="145"/>
      <c r="MRN13" s="145"/>
      <c r="MRO13" s="145"/>
      <c r="MRP13" s="145"/>
      <c r="MRQ13" s="145"/>
      <c r="MRR13" s="145"/>
      <c r="MRS13" s="145"/>
      <c r="MRT13" s="145"/>
      <c r="MRU13" s="145"/>
      <c r="MRV13" s="145"/>
      <c r="MRW13" s="145"/>
      <c r="MRX13" s="145"/>
      <c r="MRY13" s="145"/>
      <c r="MRZ13" s="145"/>
      <c r="MSA13" s="145"/>
      <c r="MSB13" s="145"/>
      <c r="MSC13" s="145"/>
      <c r="MSD13" s="145"/>
      <c r="MSE13" s="145"/>
      <c r="MSF13" s="145"/>
      <c r="MSG13" s="145"/>
      <c r="MSH13" s="145"/>
      <c r="MSI13" s="145"/>
      <c r="MSJ13" s="145"/>
      <c r="MSK13" s="145"/>
      <c r="MSL13" s="145"/>
      <c r="MSM13" s="145"/>
      <c r="MSN13" s="145"/>
      <c r="MSO13" s="145"/>
      <c r="MSP13" s="145"/>
      <c r="MSQ13" s="145"/>
      <c r="MSR13" s="145"/>
      <c r="MSS13" s="145"/>
      <c r="MST13" s="145"/>
      <c r="MSU13" s="145"/>
      <c r="MSV13" s="145"/>
      <c r="MSW13" s="145"/>
      <c r="MSX13" s="145"/>
      <c r="MSY13" s="145"/>
      <c r="MSZ13" s="145"/>
      <c r="MTA13" s="145"/>
      <c r="MTB13" s="145"/>
      <c r="MTC13" s="145"/>
      <c r="MTD13" s="145"/>
      <c r="MTE13" s="145"/>
      <c r="MTF13" s="145"/>
      <c r="MTG13" s="145"/>
      <c r="MTH13" s="145"/>
      <c r="MTI13" s="145"/>
      <c r="MTJ13" s="145"/>
      <c r="MTK13" s="145"/>
      <c r="MTL13" s="145"/>
      <c r="MTM13" s="145"/>
      <c r="MTN13" s="145"/>
      <c r="MTO13" s="145"/>
      <c r="MTP13" s="145"/>
      <c r="MTQ13" s="145"/>
      <c r="MTR13" s="145"/>
      <c r="MTS13" s="145"/>
      <c r="MTT13" s="145"/>
      <c r="MTU13" s="145"/>
      <c r="MTV13" s="145"/>
      <c r="MTW13" s="145"/>
      <c r="MTX13" s="145"/>
      <c r="MTY13" s="145"/>
      <c r="MTZ13" s="145"/>
      <c r="MUA13" s="145"/>
      <c r="MUB13" s="145"/>
      <c r="MUC13" s="145"/>
      <c r="MUD13" s="145"/>
      <c r="MUE13" s="145"/>
      <c r="MUF13" s="145"/>
      <c r="MUG13" s="145"/>
      <c r="MUH13" s="145"/>
      <c r="MUI13" s="145"/>
      <c r="MUJ13" s="145"/>
      <c r="MUK13" s="145"/>
      <c r="MUL13" s="145"/>
      <c r="MUM13" s="145"/>
      <c r="MUN13" s="145"/>
      <c r="MUO13" s="145"/>
      <c r="MUP13" s="145"/>
      <c r="MUQ13" s="145"/>
      <c r="MUR13" s="145"/>
      <c r="MUS13" s="145"/>
      <c r="MUT13" s="145"/>
      <c r="MUU13" s="145"/>
      <c r="MUV13" s="145"/>
      <c r="MUW13" s="145"/>
      <c r="MUX13" s="145"/>
      <c r="MUY13" s="145"/>
      <c r="MUZ13" s="145"/>
      <c r="MVA13" s="145"/>
      <c r="MVB13" s="145"/>
      <c r="MVC13" s="145"/>
      <c r="MVD13" s="145"/>
      <c r="MVE13" s="145"/>
      <c r="MVF13" s="145"/>
      <c r="MVG13" s="145"/>
      <c r="MVH13" s="145"/>
      <c r="MVI13" s="145"/>
      <c r="MVJ13" s="145"/>
      <c r="MVK13" s="145"/>
      <c r="MVL13" s="145"/>
      <c r="MVM13" s="145"/>
      <c r="MVN13" s="145"/>
      <c r="MVO13" s="145"/>
      <c r="MVP13" s="145"/>
      <c r="MVQ13" s="145"/>
      <c r="MVR13" s="145"/>
      <c r="MVS13" s="145"/>
      <c r="MVT13" s="145"/>
      <c r="MVU13" s="145"/>
      <c r="MVV13" s="145"/>
      <c r="MVW13" s="145"/>
      <c r="MVX13" s="145"/>
      <c r="MVY13" s="145"/>
      <c r="MVZ13" s="145"/>
      <c r="MWA13" s="145"/>
      <c r="MWB13" s="145"/>
      <c r="MWC13" s="145"/>
      <c r="MWD13" s="145"/>
      <c r="MWE13" s="145"/>
      <c r="MWF13" s="145"/>
      <c r="MWG13" s="145"/>
      <c r="MWH13" s="145"/>
      <c r="MWI13" s="145"/>
      <c r="MWJ13" s="145"/>
      <c r="MWK13" s="145"/>
      <c r="MWL13" s="145"/>
      <c r="MWM13" s="145"/>
      <c r="MWN13" s="145"/>
      <c r="MWO13" s="145"/>
      <c r="MWP13" s="145"/>
      <c r="MWQ13" s="145"/>
      <c r="MWR13" s="145"/>
      <c r="MWS13" s="145"/>
      <c r="MWT13" s="145"/>
      <c r="MWU13" s="145"/>
      <c r="MWV13" s="145"/>
      <c r="MWW13" s="145"/>
      <c r="MWX13" s="145"/>
      <c r="MWY13" s="145"/>
      <c r="MWZ13" s="145"/>
      <c r="MXA13" s="145"/>
      <c r="MXB13" s="145"/>
      <c r="MXC13" s="145"/>
      <c r="MXD13" s="145"/>
      <c r="MXE13" s="145"/>
      <c r="MXF13" s="145"/>
      <c r="MXG13" s="145"/>
      <c r="MXH13" s="145"/>
      <c r="MXI13" s="145"/>
      <c r="MXJ13" s="145"/>
      <c r="MXK13" s="145"/>
      <c r="MXL13" s="145"/>
      <c r="MXM13" s="145"/>
      <c r="MXN13" s="145"/>
      <c r="MXO13" s="145"/>
      <c r="MXP13" s="145"/>
      <c r="MXQ13" s="145"/>
      <c r="MXR13" s="145"/>
      <c r="MXS13" s="145"/>
      <c r="MXT13" s="145"/>
      <c r="MXU13" s="145"/>
      <c r="MXV13" s="145"/>
      <c r="MXW13" s="145"/>
      <c r="MXX13" s="145"/>
      <c r="MXY13" s="145"/>
      <c r="MXZ13" s="145"/>
      <c r="MYA13" s="145"/>
      <c r="MYB13" s="145"/>
      <c r="MYC13" s="145"/>
      <c r="MYD13" s="145"/>
      <c r="MYE13" s="145"/>
      <c r="MYF13" s="145"/>
      <c r="MYG13" s="145"/>
      <c r="MYH13" s="145"/>
      <c r="MYI13" s="145"/>
      <c r="MYJ13" s="145"/>
      <c r="MYK13" s="145"/>
      <c r="MYL13" s="145"/>
      <c r="MYM13" s="145"/>
      <c r="MYN13" s="145"/>
      <c r="MYO13" s="145"/>
      <c r="MYP13" s="145"/>
      <c r="MYQ13" s="145"/>
      <c r="MYR13" s="145"/>
      <c r="MYS13" s="145"/>
      <c r="MYT13" s="145"/>
      <c r="MYU13" s="145"/>
      <c r="MYV13" s="145"/>
      <c r="MYW13" s="145"/>
      <c r="MYX13" s="145"/>
      <c r="MYY13" s="145"/>
      <c r="MYZ13" s="145"/>
      <c r="MZA13" s="145"/>
      <c r="MZB13" s="145"/>
      <c r="MZC13" s="145"/>
      <c r="MZD13" s="145"/>
      <c r="MZE13" s="145"/>
      <c r="MZF13" s="145"/>
      <c r="MZG13" s="145"/>
      <c r="MZH13" s="145"/>
      <c r="MZI13" s="145"/>
      <c r="MZJ13" s="145"/>
      <c r="MZK13" s="145"/>
      <c r="MZL13" s="145"/>
      <c r="MZM13" s="145"/>
      <c r="MZN13" s="145"/>
      <c r="MZO13" s="145"/>
      <c r="MZP13" s="145"/>
      <c r="MZQ13" s="145"/>
      <c r="MZR13" s="145"/>
      <c r="MZS13" s="145"/>
      <c r="MZT13" s="145"/>
      <c r="MZU13" s="145"/>
      <c r="MZV13" s="145"/>
      <c r="MZW13" s="145"/>
      <c r="MZX13" s="145"/>
      <c r="MZY13" s="145"/>
      <c r="MZZ13" s="145"/>
      <c r="NAA13" s="145"/>
      <c r="NAB13" s="145"/>
      <c r="NAC13" s="145"/>
      <c r="NAD13" s="145"/>
      <c r="NAE13" s="145"/>
      <c r="NAF13" s="145"/>
      <c r="NAG13" s="145"/>
      <c r="NAH13" s="145"/>
      <c r="NAI13" s="145"/>
      <c r="NAJ13" s="145"/>
      <c r="NAK13" s="145"/>
      <c r="NAL13" s="145"/>
      <c r="NAM13" s="145"/>
      <c r="NAN13" s="145"/>
      <c r="NAO13" s="145"/>
      <c r="NAP13" s="145"/>
      <c r="NAQ13" s="145"/>
      <c r="NAR13" s="145"/>
      <c r="NAS13" s="145"/>
      <c r="NAT13" s="145"/>
      <c r="NAU13" s="145"/>
      <c r="NAV13" s="145"/>
      <c r="NAW13" s="145"/>
      <c r="NAX13" s="145"/>
      <c r="NAY13" s="145"/>
      <c r="NAZ13" s="145"/>
      <c r="NBA13" s="145"/>
      <c r="NBB13" s="145"/>
      <c r="NBC13" s="145"/>
      <c r="NBD13" s="145"/>
      <c r="NBE13" s="145"/>
      <c r="NBF13" s="145"/>
      <c r="NBG13" s="145"/>
      <c r="NBH13" s="145"/>
      <c r="NBI13" s="145"/>
      <c r="NBJ13" s="145"/>
      <c r="NBK13" s="145"/>
      <c r="NBL13" s="145"/>
      <c r="NBM13" s="145"/>
      <c r="NBN13" s="145"/>
      <c r="NBO13" s="145"/>
      <c r="NBP13" s="145"/>
      <c r="NBQ13" s="145"/>
      <c r="NBR13" s="145"/>
      <c r="NBS13" s="145"/>
      <c r="NBT13" s="145"/>
      <c r="NBU13" s="145"/>
      <c r="NBV13" s="145"/>
      <c r="NBW13" s="145"/>
      <c r="NBX13" s="145"/>
      <c r="NBY13" s="145"/>
      <c r="NBZ13" s="145"/>
      <c r="NCA13" s="145"/>
      <c r="NCB13" s="145"/>
      <c r="NCC13" s="145"/>
      <c r="NCD13" s="145"/>
      <c r="NCE13" s="145"/>
      <c r="NCF13" s="145"/>
      <c r="NCG13" s="145"/>
      <c r="NCH13" s="145"/>
      <c r="NCI13" s="145"/>
      <c r="NCJ13" s="145"/>
      <c r="NCK13" s="145"/>
      <c r="NCL13" s="145"/>
      <c r="NCM13" s="145"/>
      <c r="NCN13" s="145"/>
      <c r="NCO13" s="145"/>
      <c r="NCP13" s="145"/>
      <c r="NCQ13" s="145"/>
      <c r="NCR13" s="145"/>
      <c r="NCS13" s="145"/>
      <c r="NCT13" s="145"/>
      <c r="NCU13" s="145"/>
      <c r="NCV13" s="145"/>
      <c r="NCW13" s="145"/>
      <c r="NCX13" s="145"/>
      <c r="NCY13" s="145"/>
      <c r="NCZ13" s="145"/>
      <c r="NDA13" s="145"/>
      <c r="NDB13" s="145"/>
      <c r="NDC13" s="145"/>
      <c r="NDD13" s="145"/>
      <c r="NDE13" s="145"/>
      <c r="NDF13" s="145"/>
      <c r="NDG13" s="145"/>
      <c r="NDH13" s="145"/>
      <c r="NDI13" s="145"/>
      <c r="NDJ13" s="145"/>
      <c r="NDK13" s="145"/>
      <c r="NDL13" s="145"/>
      <c r="NDM13" s="145"/>
      <c r="NDN13" s="145"/>
      <c r="NDO13" s="145"/>
      <c r="NDP13" s="145"/>
      <c r="NDQ13" s="145"/>
      <c r="NDR13" s="145"/>
      <c r="NDS13" s="145"/>
      <c r="NDT13" s="145"/>
      <c r="NDU13" s="145"/>
      <c r="NDV13" s="145"/>
      <c r="NDW13" s="145"/>
      <c r="NDX13" s="145"/>
      <c r="NDY13" s="145"/>
      <c r="NDZ13" s="145"/>
      <c r="NEA13" s="145"/>
      <c r="NEB13" s="145"/>
      <c r="NEC13" s="145"/>
      <c r="NED13" s="145"/>
      <c r="NEE13" s="145"/>
      <c r="NEF13" s="145"/>
      <c r="NEG13" s="145"/>
      <c r="NEH13" s="145"/>
      <c r="NEI13" s="145"/>
      <c r="NEJ13" s="145"/>
      <c r="NEK13" s="145"/>
      <c r="NEL13" s="145"/>
      <c r="NEM13" s="145"/>
      <c r="NEN13" s="145"/>
      <c r="NEO13" s="145"/>
      <c r="NEP13" s="145"/>
      <c r="NEQ13" s="145"/>
      <c r="NER13" s="145"/>
      <c r="NES13" s="145"/>
      <c r="NET13" s="145"/>
      <c r="NEU13" s="145"/>
      <c r="NEV13" s="145"/>
      <c r="NEW13" s="145"/>
      <c r="NEX13" s="145"/>
      <c r="NEY13" s="145"/>
      <c r="NEZ13" s="145"/>
      <c r="NFA13" s="145"/>
      <c r="NFB13" s="145"/>
      <c r="NFC13" s="145"/>
      <c r="NFD13" s="145"/>
      <c r="NFE13" s="145"/>
      <c r="NFF13" s="145"/>
      <c r="NFG13" s="145"/>
      <c r="NFH13" s="145"/>
      <c r="NFI13" s="145"/>
      <c r="NFJ13" s="145"/>
      <c r="NFK13" s="145"/>
      <c r="NFL13" s="145"/>
      <c r="NFM13" s="145"/>
      <c r="NFN13" s="145"/>
      <c r="NFO13" s="145"/>
      <c r="NFP13" s="145"/>
      <c r="NFQ13" s="145"/>
      <c r="NFR13" s="145"/>
      <c r="NFS13" s="145"/>
      <c r="NFT13" s="145"/>
      <c r="NFU13" s="145"/>
      <c r="NFV13" s="145"/>
      <c r="NFW13" s="145"/>
      <c r="NFX13" s="145"/>
      <c r="NFY13" s="145"/>
      <c r="NFZ13" s="145"/>
      <c r="NGA13" s="145"/>
      <c r="NGB13" s="145"/>
      <c r="NGC13" s="145"/>
      <c r="NGD13" s="145"/>
      <c r="NGE13" s="145"/>
      <c r="NGF13" s="145"/>
      <c r="NGG13" s="145"/>
      <c r="NGH13" s="145"/>
      <c r="NGI13" s="145"/>
      <c r="NGJ13" s="145"/>
      <c r="NGK13" s="145"/>
      <c r="NGL13" s="145"/>
      <c r="NGM13" s="145"/>
      <c r="NGN13" s="145"/>
      <c r="NGO13" s="145"/>
      <c r="NGP13" s="145"/>
      <c r="NGQ13" s="145"/>
      <c r="NGR13" s="145"/>
      <c r="NGS13" s="145"/>
      <c r="NGT13" s="145"/>
      <c r="NGU13" s="145"/>
      <c r="NGV13" s="145"/>
      <c r="NGW13" s="145"/>
      <c r="NGX13" s="145"/>
      <c r="NGY13" s="145"/>
      <c r="NGZ13" s="145"/>
      <c r="NHA13" s="145"/>
      <c r="NHB13" s="145"/>
      <c r="NHC13" s="145"/>
      <c r="NHD13" s="145"/>
      <c r="NHE13" s="145"/>
      <c r="NHF13" s="145"/>
      <c r="NHG13" s="145"/>
      <c r="NHH13" s="145"/>
      <c r="NHI13" s="145"/>
      <c r="NHJ13" s="145"/>
      <c r="NHK13" s="145"/>
      <c r="NHL13" s="145"/>
      <c r="NHM13" s="145"/>
      <c r="NHN13" s="145"/>
      <c r="NHO13" s="145"/>
      <c r="NHP13" s="145"/>
      <c r="NHQ13" s="145"/>
      <c r="NHR13" s="145"/>
      <c r="NHS13" s="145"/>
      <c r="NHT13" s="145"/>
      <c r="NHU13" s="145"/>
      <c r="NHV13" s="145"/>
      <c r="NHW13" s="145"/>
      <c r="NHX13" s="145"/>
      <c r="NHY13" s="145"/>
      <c r="NHZ13" s="145"/>
      <c r="NIA13" s="145"/>
      <c r="NIB13" s="145"/>
      <c r="NIC13" s="145"/>
      <c r="NID13" s="145"/>
      <c r="NIE13" s="145"/>
      <c r="NIF13" s="145"/>
      <c r="NIG13" s="145"/>
      <c r="NIH13" s="145"/>
      <c r="NII13" s="145"/>
      <c r="NIJ13" s="145"/>
      <c r="NIK13" s="145"/>
      <c r="NIL13" s="145"/>
      <c r="NIM13" s="145"/>
      <c r="NIN13" s="145"/>
      <c r="NIO13" s="145"/>
      <c r="NIP13" s="145"/>
      <c r="NIQ13" s="145"/>
      <c r="NIR13" s="145"/>
      <c r="NIS13" s="145"/>
      <c r="NIT13" s="145"/>
      <c r="NIU13" s="145"/>
      <c r="NIV13" s="145"/>
      <c r="NIW13" s="145"/>
      <c r="NIX13" s="145"/>
      <c r="NIY13" s="145"/>
      <c r="NIZ13" s="145"/>
      <c r="NJA13" s="145"/>
      <c r="NJB13" s="145"/>
      <c r="NJC13" s="145"/>
      <c r="NJD13" s="145"/>
      <c r="NJE13" s="145"/>
      <c r="NJF13" s="145"/>
      <c r="NJG13" s="145"/>
      <c r="NJH13" s="145"/>
      <c r="NJI13" s="145"/>
      <c r="NJJ13" s="145"/>
      <c r="NJK13" s="145"/>
      <c r="NJL13" s="145"/>
      <c r="NJM13" s="145"/>
      <c r="NJN13" s="145"/>
      <c r="NJO13" s="145"/>
      <c r="NJP13" s="145"/>
      <c r="NJQ13" s="145"/>
      <c r="NJR13" s="145"/>
      <c r="NJS13" s="145"/>
      <c r="NJT13" s="145"/>
      <c r="NJU13" s="145"/>
      <c r="NJV13" s="145"/>
      <c r="NJW13" s="145"/>
      <c r="NJX13" s="145"/>
      <c r="NJY13" s="145"/>
      <c r="NJZ13" s="145"/>
      <c r="NKA13" s="145"/>
      <c r="NKB13" s="145"/>
      <c r="NKC13" s="145"/>
      <c r="NKD13" s="145"/>
      <c r="NKE13" s="145"/>
      <c r="NKF13" s="145"/>
      <c r="NKG13" s="145"/>
      <c r="NKH13" s="145"/>
      <c r="NKI13" s="145"/>
      <c r="NKJ13" s="145"/>
      <c r="NKK13" s="145"/>
      <c r="NKL13" s="145"/>
      <c r="NKM13" s="145"/>
      <c r="NKN13" s="145"/>
      <c r="NKO13" s="145"/>
      <c r="NKP13" s="145"/>
      <c r="NKQ13" s="145"/>
      <c r="NKR13" s="145"/>
      <c r="NKS13" s="145"/>
      <c r="NKT13" s="145"/>
      <c r="NKU13" s="145"/>
      <c r="NKV13" s="145"/>
      <c r="NKW13" s="145"/>
      <c r="NKX13" s="145"/>
      <c r="NKY13" s="145"/>
      <c r="NKZ13" s="145"/>
      <c r="NLA13" s="145"/>
      <c r="NLB13" s="145"/>
      <c r="NLC13" s="145"/>
      <c r="NLD13" s="145"/>
      <c r="NLE13" s="145"/>
      <c r="NLF13" s="145"/>
      <c r="NLG13" s="145"/>
      <c r="NLH13" s="145"/>
      <c r="NLI13" s="145"/>
      <c r="NLJ13" s="145"/>
      <c r="NLK13" s="145"/>
      <c r="NLL13" s="145"/>
      <c r="NLM13" s="145"/>
      <c r="NLN13" s="145"/>
      <c r="NLO13" s="145"/>
      <c r="NLP13" s="145"/>
      <c r="NLQ13" s="145"/>
      <c r="NLR13" s="145"/>
      <c r="NLS13" s="145"/>
      <c r="NLT13" s="145"/>
      <c r="NLU13" s="145"/>
      <c r="NLV13" s="145"/>
      <c r="NLW13" s="145"/>
      <c r="NLX13" s="145"/>
      <c r="NLY13" s="145"/>
      <c r="NLZ13" s="145"/>
      <c r="NMA13" s="145"/>
      <c r="NMB13" s="145"/>
      <c r="NMC13" s="145"/>
      <c r="NMD13" s="145"/>
      <c r="NME13" s="145"/>
      <c r="NMF13" s="145"/>
      <c r="NMG13" s="145"/>
      <c r="NMH13" s="145"/>
      <c r="NMI13" s="145"/>
      <c r="NMJ13" s="145"/>
      <c r="NMK13" s="145"/>
      <c r="NML13" s="145"/>
      <c r="NMM13" s="145"/>
      <c r="NMN13" s="145"/>
      <c r="NMO13" s="145"/>
      <c r="NMP13" s="145"/>
      <c r="NMQ13" s="145"/>
      <c r="NMR13" s="145"/>
      <c r="NMS13" s="145"/>
      <c r="NMT13" s="145"/>
      <c r="NMU13" s="145"/>
      <c r="NMV13" s="145"/>
      <c r="NMW13" s="145"/>
      <c r="NMX13" s="145"/>
      <c r="NMY13" s="145"/>
      <c r="NMZ13" s="145"/>
      <c r="NNA13" s="145"/>
      <c r="NNB13" s="145"/>
      <c r="NNC13" s="145"/>
      <c r="NND13" s="145"/>
      <c r="NNE13" s="145"/>
      <c r="NNF13" s="145"/>
      <c r="NNG13" s="145"/>
      <c r="NNH13" s="145"/>
      <c r="NNI13" s="145"/>
      <c r="NNJ13" s="145"/>
      <c r="NNK13" s="145"/>
      <c r="NNL13" s="145"/>
      <c r="NNM13" s="145"/>
      <c r="NNN13" s="145"/>
      <c r="NNO13" s="145"/>
      <c r="NNP13" s="145"/>
      <c r="NNQ13" s="145"/>
      <c r="NNR13" s="145"/>
      <c r="NNS13" s="145"/>
      <c r="NNT13" s="145"/>
      <c r="NNU13" s="145"/>
      <c r="NNV13" s="145"/>
      <c r="NNW13" s="145"/>
      <c r="NNX13" s="145"/>
      <c r="NNY13" s="145"/>
      <c r="NNZ13" s="145"/>
      <c r="NOA13" s="145"/>
      <c r="NOB13" s="145"/>
      <c r="NOC13" s="145"/>
      <c r="NOD13" s="145"/>
      <c r="NOE13" s="145"/>
      <c r="NOF13" s="145"/>
      <c r="NOG13" s="145"/>
      <c r="NOH13" s="145"/>
      <c r="NOI13" s="145"/>
      <c r="NOJ13" s="145"/>
      <c r="NOK13" s="145"/>
      <c r="NOL13" s="145"/>
      <c r="NOM13" s="145"/>
      <c r="NON13" s="145"/>
      <c r="NOO13" s="145"/>
      <c r="NOP13" s="145"/>
      <c r="NOQ13" s="145"/>
      <c r="NOR13" s="145"/>
      <c r="NOS13" s="145"/>
      <c r="NOT13" s="145"/>
      <c r="NOU13" s="145"/>
      <c r="NOV13" s="145"/>
      <c r="NOW13" s="145"/>
      <c r="NOX13" s="145"/>
      <c r="NOY13" s="145"/>
      <c r="NOZ13" s="145"/>
      <c r="NPA13" s="145"/>
      <c r="NPB13" s="145"/>
      <c r="NPC13" s="145"/>
      <c r="NPD13" s="145"/>
      <c r="NPE13" s="145"/>
      <c r="NPF13" s="145"/>
      <c r="NPG13" s="145"/>
      <c r="NPH13" s="145"/>
      <c r="NPI13" s="145"/>
      <c r="NPJ13" s="145"/>
      <c r="NPK13" s="145"/>
      <c r="NPL13" s="145"/>
      <c r="NPM13" s="145"/>
      <c r="NPN13" s="145"/>
      <c r="NPO13" s="145"/>
      <c r="NPP13" s="145"/>
      <c r="NPQ13" s="145"/>
      <c r="NPR13" s="145"/>
      <c r="NPS13" s="145"/>
      <c r="NPT13" s="145"/>
      <c r="NPU13" s="145"/>
      <c r="NPV13" s="145"/>
      <c r="NPW13" s="145"/>
      <c r="NPX13" s="145"/>
      <c r="NPY13" s="145"/>
      <c r="NPZ13" s="145"/>
      <c r="NQA13" s="145"/>
      <c r="NQB13" s="145"/>
      <c r="NQC13" s="145"/>
      <c r="NQD13" s="145"/>
      <c r="NQE13" s="145"/>
      <c r="NQF13" s="145"/>
      <c r="NQG13" s="145"/>
      <c r="NQH13" s="145"/>
      <c r="NQI13" s="145"/>
      <c r="NQJ13" s="145"/>
      <c r="NQK13" s="145"/>
      <c r="NQL13" s="145"/>
      <c r="NQM13" s="145"/>
      <c r="NQN13" s="145"/>
      <c r="NQO13" s="145"/>
      <c r="NQP13" s="145"/>
      <c r="NQQ13" s="145"/>
      <c r="NQR13" s="145"/>
      <c r="NQS13" s="145"/>
      <c r="NQT13" s="145"/>
      <c r="NQU13" s="145"/>
      <c r="NQV13" s="145"/>
      <c r="NQW13" s="145"/>
      <c r="NQX13" s="145"/>
      <c r="NQY13" s="145"/>
      <c r="NQZ13" s="145"/>
      <c r="NRA13" s="145"/>
      <c r="NRB13" s="145"/>
      <c r="NRC13" s="145"/>
      <c r="NRD13" s="145"/>
      <c r="NRE13" s="145"/>
      <c r="NRF13" s="145"/>
      <c r="NRG13" s="145"/>
      <c r="NRH13" s="145"/>
      <c r="NRI13" s="145"/>
      <c r="NRJ13" s="145"/>
      <c r="NRK13" s="145"/>
      <c r="NRL13" s="145"/>
      <c r="NRM13" s="145"/>
      <c r="NRN13" s="145"/>
      <c r="NRO13" s="145"/>
      <c r="NRP13" s="145"/>
      <c r="NRQ13" s="145"/>
      <c r="NRR13" s="145"/>
      <c r="NRS13" s="145"/>
      <c r="NRT13" s="145"/>
      <c r="NRU13" s="145"/>
      <c r="NRV13" s="145"/>
      <c r="NRW13" s="145"/>
      <c r="NRX13" s="145"/>
      <c r="NRY13" s="145"/>
      <c r="NRZ13" s="145"/>
      <c r="NSA13" s="145"/>
      <c r="NSB13" s="145"/>
      <c r="NSC13" s="145"/>
      <c r="NSD13" s="145"/>
      <c r="NSE13" s="145"/>
      <c r="NSF13" s="145"/>
      <c r="NSG13" s="145"/>
      <c r="NSH13" s="145"/>
      <c r="NSI13" s="145"/>
      <c r="NSJ13" s="145"/>
      <c r="NSK13" s="145"/>
      <c r="NSL13" s="145"/>
      <c r="NSM13" s="145"/>
      <c r="NSN13" s="145"/>
      <c r="NSO13" s="145"/>
      <c r="NSP13" s="145"/>
      <c r="NSQ13" s="145"/>
      <c r="NSR13" s="145"/>
      <c r="NSS13" s="145"/>
      <c r="NST13" s="145"/>
      <c r="NSU13" s="145"/>
      <c r="NSV13" s="145"/>
      <c r="NSW13" s="145"/>
      <c r="NSX13" s="145"/>
      <c r="NSY13" s="145"/>
      <c r="NSZ13" s="145"/>
      <c r="NTA13" s="145"/>
      <c r="NTB13" s="145"/>
      <c r="NTC13" s="145"/>
      <c r="NTD13" s="145"/>
      <c r="NTE13" s="145"/>
      <c r="NTF13" s="145"/>
      <c r="NTG13" s="145"/>
      <c r="NTH13" s="145"/>
      <c r="NTI13" s="145"/>
      <c r="NTJ13" s="145"/>
      <c r="NTK13" s="145"/>
      <c r="NTL13" s="145"/>
      <c r="NTM13" s="145"/>
      <c r="NTN13" s="145"/>
      <c r="NTO13" s="145"/>
      <c r="NTP13" s="145"/>
      <c r="NTQ13" s="145"/>
      <c r="NTR13" s="145"/>
      <c r="NTS13" s="145"/>
      <c r="NTT13" s="145"/>
      <c r="NTU13" s="145"/>
      <c r="NTV13" s="145"/>
      <c r="NTW13" s="145"/>
      <c r="NTX13" s="145"/>
      <c r="NTY13" s="145"/>
      <c r="NTZ13" s="145"/>
      <c r="NUA13" s="145"/>
      <c r="NUB13" s="145"/>
      <c r="NUC13" s="145"/>
      <c r="NUD13" s="145"/>
      <c r="NUE13" s="145"/>
      <c r="NUF13" s="145"/>
      <c r="NUG13" s="145"/>
      <c r="NUH13" s="145"/>
      <c r="NUI13" s="145"/>
      <c r="NUJ13" s="145"/>
      <c r="NUK13" s="145"/>
      <c r="NUL13" s="145"/>
      <c r="NUM13" s="145"/>
      <c r="NUN13" s="145"/>
      <c r="NUO13" s="145"/>
      <c r="NUP13" s="145"/>
      <c r="NUQ13" s="145"/>
      <c r="NUR13" s="145"/>
      <c r="NUS13" s="145"/>
      <c r="NUT13" s="145"/>
      <c r="NUU13" s="145"/>
      <c r="NUV13" s="145"/>
      <c r="NUW13" s="145"/>
      <c r="NUX13" s="145"/>
      <c r="NUY13" s="145"/>
      <c r="NUZ13" s="145"/>
      <c r="NVA13" s="145"/>
      <c r="NVB13" s="145"/>
      <c r="NVC13" s="145"/>
      <c r="NVD13" s="145"/>
      <c r="NVE13" s="145"/>
      <c r="NVF13" s="145"/>
      <c r="NVG13" s="145"/>
      <c r="NVH13" s="145"/>
      <c r="NVI13" s="145"/>
      <c r="NVJ13" s="145"/>
      <c r="NVK13" s="145"/>
      <c r="NVL13" s="145"/>
      <c r="NVM13" s="145"/>
      <c r="NVN13" s="145"/>
      <c r="NVO13" s="145"/>
      <c r="NVP13" s="145"/>
      <c r="NVQ13" s="145"/>
      <c r="NVR13" s="145"/>
      <c r="NVS13" s="145"/>
      <c r="NVT13" s="145"/>
      <c r="NVU13" s="145"/>
      <c r="NVV13" s="145"/>
      <c r="NVW13" s="145"/>
      <c r="NVX13" s="145"/>
      <c r="NVY13" s="145"/>
      <c r="NVZ13" s="145"/>
      <c r="NWA13" s="145"/>
      <c r="NWB13" s="145"/>
      <c r="NWC13" s="145"/>
      <c r="NWD13" s="145"/>
      <c r="NWE13" s="145"/>
      <c r="NWF13" s="145"/>
      <c r="NWG13" s="145"/>
      <c r="NWH13" s="145"/>
      <c r="NWI13" s="145"/>
      <c r="NWJ13" s="145"/>
      <c r="NWK13" s="145"/>
      <c r="NWL13" s="145"/>
      <c r="NWM13" s="145"/>
      <c r="NWN13" s="145"/>
      <c r="NWO13" s="145"/>
      <c r="NWP13" s="145"/>
      <c r="NWQ13" s="145"/>
      <c r="NWR13" s="145"/>
      <c r="NWS13" s="145"/>
      <c r="NWT13" s="145"/>
      <c r="NWU13" s="145"/>
      <c r="NWV13" s="145"/>
      <c r="NWW13" s="145"/>
      <c r="NWX13" s="145"/>
      <c r="NWY13" s="145"/>
      <c r="NWZ13" s="145"/>
      <c r="NXA13" s="145"/>
      <c r="NXB13" s="145"/>
      <c r="NXC13" s="145"/>
      <c r="NXD13" s="145"/>
      <c r="NXE13" s="145"/>
      <c r="NXF13" s="145"/>
      <c r="NXG13" s="145"/>
      <c r="NXH13" s="145"/>
      <c r="NXI13" s="145"/>
      <c r="NXJ13" s="145"/>
      <c r="NXK13" s="145"/>
      <c r="NXL13" s="145"/>
      <c r="NXM13" s="145"/>
      <c r="NXN13" s="145"/>
      <c r="NXO13" s="145"/>
      <c r="NXP13" s="145"/>
      <c r="NXQ13" s="145"/>
      <c r="NXR13" s="145"/>
      <c r="NXS13" s="145"/>
      <c r="NXT13" s="145"/>
      <c r="NXU13" s="145"/>
      <c r="NXV13" s="145"/>
      <c r="NXW13" s="145"/>
      <c r="NXX13" s="145"/>
      <c r="NXY13" s="145"/>
      <c r="NXZ13" s="145"/>
      <c r="NYA13" s="145"/>
      <c r="NYB13" s="145"/>
      <c r="NYC13" s="145"/>
      <c r="NYD13" s="145"/>
      <c r="NYE13" s="145"/>
      <c r="NYF13" s="145"/>
      <c r="NYG13" s="145"/>
      <c r="NYH13" s="145"/>
      <c r="NYI13" s="145"/>
      <c r="NYJ13" s="145"/>
      <c r="NYK13" s="145"/>
      <c r="NYL13" s="145"/>
      <c r="NYM13" s="145"/>
      <c r="NYN13" s="145"/>
      <c r="NYO13" s="145"/>
      <c r="NYP13" s="145"/>
      <c r="NYQ13" s="145"/>
      <c r="NYR13" s="145"/>
      <c r="NYS13" s="145"/>
      <c r="NYT13" s="145"/>
      <c r="NYU13" s="145"/>
      <c r="NYV13" s="145"/>
      <c r="NYW13" s="145"/>
      <c r="NYX13" s="145"/>
      <c r="NYY13" s="145"/>
      <c r="NYZ13" s="145"/>
      <c r="NZA13" s="145"/>
      <c r="NZB13" s="145"/>
      <c r="NZC13" s="145"/>
      <c r="NZD13" s="145"/>
      <c r="NZE13" s="145"/>
      <c r="NZF13" s="145"/>
      <c r="NZG13" s="145"/>
      <c r="NZH13" s="145"/>
      <c r="NZI13" s="145"/>
      <c r="NZJ13" s="145"/>
      <c r="NZK13" s="145"/>
      <c r="NZL13" s="145"/>
      <c r="NZM13" s="145"/>
      <c r="NZN13" s="145"/>
      <c r="NZO13" s="145"/>
      <c r="NZP13" s="145"/>
      <c r="NZQ13" s="145"/>
      <c r="NZR13" s="145"/>
      <c r="NZS13" s="145"/>
      <c r="NZT13" s="145"/>
      <c r="NZU13" s="145"/>
      <c r="NZV13" s="145"/>
      <c r="NZW13" s="145"/>
      <c r="NZX13" s="145"/>
      <c r="NZY13" s="145"/>
      <c r="NZZ13" s="145"/>
      <c r="OAA13" s="145"/>
      <c r="OAB13" s="145"/>
      <c r="OAC13" s="145"/>
      <c r="OAD13" s="145"/>
      <c r="OAE13" s="145"/>
      <c r="OAF13" s="145"/>
      <c r="OAG13" s="145"/>
      <c r="OAH13" s="145"/>
      <c r="OAI13" s="145"/>
      <c r="OAJ13" s="145"/>
      <c r="OAK13" s="145"/>
      <c r="OAL13" s="145"/>
      <c r="OAM13" s="145"/>
      <c r="OAN13" s="145"/>
      <c r="OAO13" s="145"/>
      <c r="OAP13" s="145"/>
      <c r="OAQ13" s="145"/>
      <c r="OAR13" s="145"/>
      <c r="OAS13" s="145"/>
      <c r="OAT13" s="145"/>
      <c r="OAU13" s="145"/>
      <c r="OAV13" s="145"/>
      <c r="OAW13" s="145"/>
      <c r="OAX13" s="145"/>
      <c r="OAY13" s="145"/>
      <c r="OAZ13" s="145"/>
      <c r="OBA13" s="145"/>
      <c r="OBB13" s="145"/>
      <c r="OBC13" s="145"/>
      <c r="OBD13" s="145"/>
      <c r="OBE13" s="145"/>
      <c r="OBF13" s="145"/>
      <c r="OBG13" s="145"/>
      <c r="OBH13" s="145"/>
      <c r="OBI13" s="145"/>
      <c r="OBJ13" s="145"/>
      <c r="OBK13" s="145"/>
      <c r="OBL13" s="145"/>
      <c r="OBM13" s="145"/>
      <c r="OBN13" s="145"/>
      <c r="OBO13" s="145"/>
      <c r="OBP13" s="145"/>
      <c r="OBQ13" s="145"/>
      <c r="OBR13" s="145"/>
      <c r="OBS13" s="145"/>
      <c r="OBT13" s="145"/>
      <c r="OBU13" s="145"/>
      <c r="OBV13" s="145"/>
      <c r="OBW13" s="145"/>
      <c r="OBX13" s="145"/>
      <c r="OBY13" s="145"/>
      <c r="OBZ13" s="145"/>
      <c r="OCA13" s="145"/>
      <c r="OCB13" s="145"/>
      <c r="OCC13" s="145"/>
      <c r="OCD13" s="145"/>
      <c r="OCE13" s="145"/>
      <c r="OCF13" s="145"/>
      <c r="OCG13" s="145"/>
      <c r="OCH13" s="145"/>
      <c r="OCI13" s="145"/>
      <c r="OCJ13" s="145"/>
      <c r="OCK13" s="145"/>
      <c r="OCL13" s="145"/>
      <c r="OCM13" s="145"/>
      <c r="OCN13" s="145"/>
      <c r="OCO13" s="145"/>
      <c r="OCP13" s="145"/>
      <c r="OCQ13" s="145"/>
      <c r="OCR13" s="145"/>
      <c r="OCS13" s="145"/>
      <c r="OCT13" s="145"/>
      <c r="OCU13" s="145"/>
      <c r="OCV13" s="145"/>
      <c r="OCW13" s="145"/>
      <c r="OCX13" s="145"/>
      <c r="OCY13" s="145"/>
      <c r="OCZ13" s="145"/>
      <c r="ODA13" s="145"/>
      <c r="ODB13" s="145"/>
      <c r="ODC13" s="145"/>
      <c r="ODD13" s="145"/>
      <c r="ODE13" s="145"/>
      <c r="ODF13" s="145"/>
      <c r="ODG13" s="145"/>
      <c r="ODH13" s="145"/>
      <c r="ODI13" s="145"/>
      <c r="ODJ13" s="145"/>
      <c r="ODK13" s="145"/>
      <c r="ODL13" s="145"/>
      <c r="ODM13" s="145"/>
      <c r="ODN13" s="145"/>
      <c r="ODO13" s="145"/>
      <c r="ODP13" s="145"/>
      <c r="ODQ13" s="145"/>
      <c r="ODR13" s="145"/>
      <c r="ODS13" s="145"/>
      <c r="ODT13" s="145"/>
      <c r="ODU13" s="145"/>
      <c r="ODV13" s="145"/>
      <c r="ODW13" s="145"/>
      <c r="ODX13" s="145"/>
      <c r="ODY13" s="145"/>
      <c r="ODZ13" s="145"/>
      <c r="OEA13" s="145"/>
      <c r="OEB13" s="145"/>
      <c r="OEC13" s="145"/>
      <c r="OED13" s="145"/>
      <c r="OEE13" s="145"/>
      <c r="OEF13" s="145"/>
      <c r="OEG13" s="145"/>
      <c r="OEH13" s="145"/>
      <c r="OEI13" s="145"/>
      <c r="OEJ13" s="145"/>
      <c r="OEK13" s="145"/>
      <c r="OEL13" s="145"/>
      <c r="OEM13" s="145"/>
      <c r="OEN13" s="145"/>
      <c r="OEO13" s="145"/>
      <c r="OEP13" s="145"/>
      <c r="OEQ13" s="145"/>
      <c r="OER13" s="145"/>
      <c r="OES13" s="145"/>
      <c r="OET13" s="145"/>
      <c r="OEU13" s="145"/>
      <c r="OEV13" s="145"/>
      <c r="OEW13" s="145"/>
      <c r="OEX13" s="145"/>
      <c r="OEY13" s="145"/>
      <c r="OEZ13" s="145"/>
      <c r="OFA13" s="145"/>
      <c r="OFB13" s="145"/>
      <c r="OFC13" s="145"/>
      <c r="OFD13" s="145"/>
      <c r="OFE13" s="145"/>
      <c r="OFF13" s="145"/>
      <c r="OFG13" s="145"/>
      <c r="OFH13" s="145"/>
      <c r="OFI13" s="145"/>
      <c r="OFJ13" s="145"/>
      <c r="OFK13" s="145"/>
      <c r="OFL13" s="145"/>
      <c r="OFM13" s="145"/>
      <c r="OFN13" s="145"/>
      <c r="OFO13" s="145"/>
      <c r="OFP13" s="145"/>
      <c r="OFQ13" s="145"/>
      <c r="OFR13" s="145"/>
      <c r="OFS13" s="145"/>
      <c r="OFT13" s="145"/>
      <c r="OFU13" s="145"/>
      <c r="OFV13" s="145"/>
      <c r="OFW13" s="145"/>
      <c r="OFX13" s="145"/>
      <c r="OFY13" s="145"/>
      <c r="OFZ13" s="145"/>
      <c r="OGA13" s="145"/>
      <c r="OGB13" s="145"/>
      <c r="OGC13" s="145"/>
      <c r="OGD13" s="145"/>
      <c r="OGE13" s="145"/>
      <c r="OGF13" s="145"/>
      <c r="OGG13" s="145"/>
      <c r="OGH13" s="145"/>
      <c r="OGI13" s="145"/>
      <c r="OGJ13" s="145"/>
      <c r="OGK13" s="145"/>
      <c r="OGL13" s="145"/>
      <c r="OGM13" s="145"/>
      <c r="OGN13" s="145"/>
      <c r="OGO13" s="145"/>
      <c r="OGP13" s="145"/>
      <c r="OGQ13" s="145"/>
      <c r="OGR13" s="145"/>
      <c r="OGS13" s="145"/>
      <c r="OGT13" s="145"/>
      <c r="OGU13" s="145"/>
      <c r="OGV13" s="145"/>
      <c r="OGW13" s="145"/>
      <c r="OGX13" s="145"/>
      <c r="OGY13" s="145"/>
      <c r="OGZ13" s="145"/>
      <c r="OHA13" s="145"/>
      <c r="OHB13" s="145"/>
      <c r="OHC13" s="145"/>
      <c r="OHD13" s="145"/>
      <c r="OHE13" s="145"/>
      <c r="OHF13" s="145"/>
      <c r="OHG13" s="145"/>
      <c r="OHH13" s="145"/>
      <c r="OHI13" s="145"/>
      <c r="OHJ13" s="145"/>
      <c r="OHK13" s="145"/>
      <c r="OHL13" s="145"/>
      <c r="OHM13" s="145"/>
      <c r="OHN13" s="145"/>
      <c r="OHO13" s="145"/>
      <c r="OHP13" s="145"/>
      <c r="OHQ13" s="145"/>
      <c r="OHR13" s="145"/>
      <c r="OHS13" s="145"/>
      <c r="OHT13" s="145"/>
      <c r="OHU13" s="145"/>
      <c r="OHV13" s="145"/>
      <c r="OHW13" s="145"/>
      <c r="OHX13" s="145"/>
      <c r="OHY13" s="145"/>
      <c r="OHZ13" s="145"/>
      <c r="OIA13" s="145"/>
      <c r="OIB13" s="145"/>
      <c r="OIC13" s="145"/>
      <c r="OID13" s="145"/>
      <c r="OIE13" s="145"/>
      <c r="OIF13" s="145"/>
      <c r="OIG13" s="145"/>
      <c r="OIH13" s="145"/>
      <c r="OII13" s="145"/>
      <c r="OIJ13" s="145"/>
      <c r="OIK13" s="145"/>
      <c r="OIL13" s="145"/>
      <c r="OIM13" s="145"/>
      <c r="OIN13" s="145"/>
      <c r="OIO13" s="145"/>
      <c r="OIP13" s="145"/>
      <c r="OIQ13" s="145"/>
      <c r="OIR13" s="145"/>
      <c r="OIS13" s="145"/>
      <c r="OIT13" s="145"/>
      <c r="OIU13" s="145"/>
      <c r="OIV13" s="145"/>
      <c r="OIW13" s="145"/>
      <c r="OIX13" s="145"/>
      <c r="OIY13" s="145"/>
      <c r="OIZ13" s="145"/>
      <c r="OJA13" s="145"/>
      <c r="OJB13" s="145"/>
      <c r="OJC13" s="145"/>
      <c r="OJD13" s="145"/>
      <c r="OJE13" s="145"/>
      <c r="OJF13" s="145"/>
      <c r="OJG13" s="145"/>
      <c r="OJH13" s="145"/>
      <c r="OJI13" s="145"/>
      <c r="OJJ13" s="145"/>
      <c r="OJK13" s="145"/>
      <c r="OJL13" s="145"/>
      <c r="OJM13" s="145"/>
      <c r="OJN13" s="145"/>
      <c r="OJO13" s="145"/>
      <c r="OJP13" s="145"/>
      <c r="OJQ13" s="145"/>
      <c r="OJR13" s="145"/>
      <c r="OJS13" s="145"/>
      <c r="OJT13" s="145"/>
      <c r="OJU13" s="145"/>
      <c r="OJV13" s="145"/>
      <c r="OJW13" s="145"/>
      <c r="OJX13" s="145"/>
      <c r="OJY13" s="145"/>
      <c r="OJZ13" s="145"/>
      <c r="OKA13" s="145"/>
      <c r="OKB13" s="145"/>
      <c r="OKC13" s="145"/>
      <c r="OKD13" s="145"/>
      <c r="OKE13" s="145"/>
      <c r="OKF13" s="145"/>
      <c r="OKG13" s="145"/>
      <c r="OKH13" s="145"/>
      <c r="OKI13" s="145"/>
      <c r="OKJ13" s="145"/>
      <c r="OKK13" s="145"/>
      <c r="OKL13" s="145"/>
      <c r="OKM13" s="145"/>
      <c r="OKN13" s="145"/>
      <c r="OKO13" s="145"/>
      <c r="OKP13" s="145"/>
      <c r="OKQ13" s="145"/>
      <c r="OKR13" s="145"/>
      <c r="OKS13" s="145"/>
      <c r="OKT13" s="145"/>
      <c r="OKU13" s="145"/>
      <c r="OKV13" s="145"/>
      <c r="OKW13" s="145"/>
      <c r="OKX13" s="145"/>
      <c r="OKY13" s="145"/>
      <c r="OKZ13" s="145"/>
      <c r="OLA13" s="145"/>
      <c r="OLB13" s="145"/>
      <c r="OLC13" s="145"/>
      <c r="OLD13" s="145"/>
      <c r="OLE13" s="145"/>
      <c r="OLF13" s="145"/>
      <c r="OLG13" s="145"/>
      <c r="OLH13" s="145"/>
      <c r="OLI13" s="145"/>
      <c r="OLJ13" s="145"/>
      <c r="OLK13" s="145"/>
      <c r="OLL13" s="145"/>
      <c r="OLM13" s="145"/>
      <c r="OLN13" s="145"/>
      <c r="OLO13" s="145"/>
      <c r="OLP13" s="145"/>
      <c r="OLQ13" s="145"/>
      <c r="OLR13" s="145"/>
      <c r="OLS13" s="145"/>
      <c r="OLT13" s="145"/>
      <c r="OLU13" s="145"/>
      <c r="OLV13" s="145"/>
      <c r="OLW13" s="145"/>
      <c r="OLX13" s="145"/>
      <c r="OLY13" s="145"/>
      <c r="OLZ13" s="145"/>
      <c r="OMA13" s="145"/>
      <c r="OMB13" s="145"/>
      <c r="OMC13" s="145"/>
      <c r="OMD13" s="145"/>
      <c r="OME13" s="145"/>
      <c r="OMF13" s="145"/>
      <c r="OMG13" s="145"/>
      <c r="OMH13" s="145"/>
      <c r="OMI13" s="145"/>
      <c r="OMJ13" s="145"/>
      <c r="OMK13" s="145"/>
      <c r="OML13" s="145"/>
      <c r="OMM13" s="145"/>
      <c r="OMN13" s="145"/>
      <c r="OMO13" s="145"/>
      <c r="OMP13" s="145"/>
      <c r="OMQ13" s="145"/>
      <c r="OMR13" s="145"/>
      <c r="OMS13" s="145"/>
      <c r="OMT13" s="145"/>
      <c r="OMU13" s="145"/>
      <c r="OMV13" s="145"/>
      <c r="OMW13" s="145"/>
      <c r="OMX13" s="145"/>
      <c r="OMY13" s="145"/>
      <c r="OMZ13" s="145"/>
      <c r="ONA13" s="145"/>
      <c r="ONB13" s="145"/>
      <c r="ONC13" s="145"/>
      <c r="OND13" s="145"/>
      <c r="ONE13" s="145"/>
      <c r="ONF13" s="145"/>
      <c r="ONG13" s="145"/>
      <c r="ONH13" s="145"/>
      <c r="ONI13" s="145"/>
      <c r="ONJ13" s="145"/>
      <c r="ONK13" s="145"/>
      <c r="ONL13" s="145"/>
      <c r="ONM13" s="145"/>
      <c r="ONN13" s="145"/>
      <c r="ONO13" s="145"/>
      <c r="ONP13" s="145"/>
      <c r="ONQ13" s="145"/>
      <c r="ONR13" s="145"/>
      <c r="ONS13" s="145"/>
      <c r="ONT13" s="145"/>
      <c r="ONU13" s="145"/>
      <c r="ONV13" s="145"/>
      <c r="ONW13" s="145"/>
      <c r="ONX13" s="145"/>
      <c r="ONY13" s="145"/>
      <c r="ONZ13" s="145"/>
      <c r="OOA13" s="145"/>
      <c r="OOB13" s="145"/>
      <c r="OOC13" s="145"/>
      <c r="OOD13" s="145"/>
      <c r="OOE13" s="145"/>
      <c r="OOF13" s="145"/>
      <c r="OOG13" s="145"/>
      <c r="OOH13" s="145"/>
      <c r="OOI13" s="145"/>
      <c r="OOJ13" s="145"/>
      <c r="OOK13" s="145"/>
      <c r="OOL13" s="145"/>
      <c r="OOM13" s="145"/>
      <c r="OON13" s="145"/>
      <c r="OOO13" s="145"/>
      <c r="OOP13" s="145"/>
      <c r="OOQ13" s="145"/>
      <c r="OOR13" s="145"/>
      <c r="OOS13" s="145"/>
      <c r="OOT13" s="145"/>
      <c r="OOU13" s="145"/>
      <c r="OOV13" s="145"/>
      <c r="OOW13" s="145"/>
      <c r="OOX13" s="145"/>
      <c r="OOY13" s="145"/>
      <c r="OOZ13" s="145"/>
      <c r="OPA13" s="145"/>
      <c r="OPB13" s="145"/>
      <c r="OPC13" s="145"/>
      <c r="OPD13" s="145"/>
      <c r="OPE13" s="145"/>
      <c r="OPF13" s="145"/>
      <c r="OPG13" s="145"/>
      <c r="OPH13" s="145"/>
      <c r="OPI13" s="145"/>
      <c r="OPJ13" s="145"/>
      <c r="OPK13" s="145"/>
      <c r="OPL13" s="145"/>
      <c r="OPM13" s="145"/>
      <c r="OPN13" s="145"/>
      <c r="OPO13" s="145"/>
      <c r="OPP13" s="145"/>
      <c r="OPQ13" s="145"/>
      <c r="OPR13" s="145"/>
      <c r="OPS13" s="145"/>
      <c r="OPT13" s="145"/>
      <c r="OPU13" s="145"/>
      <c r="OPV13" s="145"/>
      <c r="OPW13" s="145"/>
      <c r="OPX13" s="145"/>
      <c r="OPY13" s="145"/>
      <c r="OPZ13" s="145"/>
      <c r="OQA13" s="145"/>
      <c r="OQB13" s="145"/>
      <c r="OQC13" s="145"/>
      <c r="OQD13" s="145"/>
      <c r="OQE13" s="145"/>
      <c r="OQF13" s="145"/>
      <c r="OQG13" s="145"/>
      <c r="OQH13" s="145"/>
      <c r="OQI13" s="145"/>
      <c r="OQJ13" s="145"/>
      <c r="OQK13" s="145"/>
      <c r="OQL13" s="145"/>
      <c r="OQM13" s="145"/>
      <c r="OQN13" s="145"/>
      <c r="OQO13" s="145"/>
      <c r="OQP13" s="145"/>
      <c r="OQQ13" s="145"/>
      <c r="OQR13" s="145"/>
      <c r="OQS13" s="145"/>
      <c r="OQT13" s="145"/>
      <c r="OQU13" s="145"/>
      <c r="OQV13" s="145"/>
      <c r="OQW13" s="145"/>
      <c r="OQX13" s="145"/>
      <c r="OQY13" s="145"/>
      <c r="OQZ13" s="145"/>
      <c r="ORA13" s="145"/>
      <c r="ORB13" s="145"/>
      <c r="ORC13" s="145"/>
      <c r="ORD13" s="145"/>
      <c r="ORE13" s="145"/>
      <c r="ORF13" s="145"/>
      <c r="ORG13" s="145"/>
      <c r="ORH13" s="145"/>
      <c r="ORI13" s="145"/>
      <c r="ORJ13" s="145"/>
      <c r="ORK13" s="145"/>
      <c r="ORL13" s="145"/>
      <c r="ORM13" s="145"/>
      <c r="ORN13" s="145"/>
      <c r="ORO13" s="145"/>
      <c r="ORP13" s="145"/>
      <c r="ORQ13" s="145"/>
      <c r="ORR13" s="145"/>
      <c r="ORS13" s="145"/>
      <c r="ORT13" s="145"/>
      <c r="ORU13" s="145"/>
      <c r="ORV13" s="145"/>
      <c r="ORW13" s="145"/>
      <c r="ORX13" s="145"/>
      <c r="ORY13" s="145"/>
      <c r="ORZ13" s="145"/>
      <c r="OSA13" s="145"/>
      <c r="OSB13" s="145"/>
      <c r="OSC13" s="145"/>
      <c r="OSD13" s="145"/>
      <c r="OSE13" s="145"/>
      <c r="OSF13" s="145"/>
      <c r="OSG13" s="145"/>
      <c r="OSH13" s="145"/>
      <c r="OSI13" s="145"/>
      <c r="OSJ13" s="145"/>
      <c r="OSK13" s="145"/>
      <c r="OSL13" s="145"/>
      <c r="OSM13" s="145"/>
      <c r="OSN13" s="145"/>
      <c r="OSO13" s="145"/>
      <c r="OSP13" s="145"/>
      <c r="OSQ13" s="145"/>
      <c r="OSR13" s="145"/>
      <c r="OSS13" s="145"/>
      <c r="OST13" s="145"/>
      <c r="OSU13" s="145"/>
      <c r="OSV13" s="145"/>
      <c r="OSW13" s="145"/>
      <c r="OSX13" s="145"/>
      <c r="OSY13" s="145"/>
      <c r="OSZ13" s="145"/>
      <c r="OTA13" s="145"/>
      <c r="OTB13" s="145"/>
      <c r="OTC13" s="145"/>
      <c r="OTD13" s="145"/>
      <c r="OTE13" s="145"/>
      <c r="OTF13" s="145"/>
      <c r="OTG13" s="145"/>
      <c r="OTH13" s="145"/>
      <c r="OTI13" s="145"/>
      <c r="OTJ13" s="145"/>
      <c r="OTK13" s="145"/>
      <c r="OTL13" s="145"/>
      <c r="OTM13" s="145"/>
      <c r="OTN13" s="145"/>
      <c r="OTO13" s="145"/>
      <c r="OTP13" s="145"/>
      <c r="OTQ13" s="145"/>
      <c r="OTR13" s="145"/>
      <c r="OTS13" s="145"/>
      <c r="OTT13" s="145"/>
      <c r="OTU13" s="145"/>
      <c r="OTV13" s="145"/>
      <c r="OTW13" s="145"/>
      <c r="OTX13" s="145"/>
      <c r="OTY13" s="145"/>
      <c r="OTZ13" s="145"/>
      <c r="OUA13" s="145"/>
      <c r="OUB13" s="145"/>
      <c r="OUC13" s="145"/>
      <c r="OUD13" s="145"/>
      <c r="OUE13" s="145"/>
      <c r="OUF13" s="145"/>
      <c r="OUG13" s="145"/>
      <c r="OUH13" s="145"/>
      <c r="OUI13" s="145"/>
      <c r="OUJ13" s="145"/>
      <c r="OUK13" s="145"/>
      <c r="OUL13" s="145"/>
      <c r="OUM13" s="145"/>
      <c r="OUN13" s="145"/>
      <c r="OUO13" s="145"/>
      <c r="OUP13" s="145"/>
      <c r="OUQ13" s="145"/>
      <c r="OUR13" s="145"/>
      <c r="OUS13" s="145"/>
      <c r="OUT13" s="145"/>
      <c r="OUU13" s="145"/>
      <c r="OUV13" s="145"/>
      <c r="OUW13" s="145"/>
      <c r="OUX13" s="145"/>
      <c r="OUY13" s="145"/>
      <c r="OUZ13" s="145"/>
      <c r="OVA13" s="145"/>
      <c r="OVB13" s="145"/>
      <c r="OVC13" s="145"/>
      <c r="OVD13" s="145"/>
      <c r="OVE13" s="145"/>
      <c r="OVF13" s="145"/>
      <c r="OVG13" s="145"/>
      <c r="OVH13" s="145"/>
      <c r="OVI13" s="145"/>
      <c r="OVJ13" s="145"/>
      <c r="OVK13" s="145"/>
      <c r="OVL13" s="145"/>
      <c r="OVM13" s="145"/>
      <c r="OVN13" s="145"/>
      <c r="OVO13" s="145"/>
      <c r="OVP13" s="145"/>
      <c r="OVQ13" s="145"/>
      <c r="OVR13" s="145"/>
      <c r="OVS13" s="145"/>
      <c r="OVT13" s="145"/>
      <c r="OVU13" s="145"/>
      <c r="OVV13" s="145"/>
      <c r="OVW13" s="145"/>
      <c r="OVX13" s="145"/>
      <c r="OVY13" s="145"/>
      <c r="OVZ13" s="145"/>
      <c r="OWA13" s="145"/>
      <c r="OWB13" s="145"/>
      <c r="OWC13" s="145"/>
      <c r="OWD13" s="145"/>
      <c r="OWE13" s="145"/>
      <c r="OWF13" s="145"/>
      <c r="OWG13" s="145"/>
      <c r="OWH13" s="145"/>
      <c r="OWI13" s="145"/>
      <c r="OWJ13" s="145"/>
      <c r="OWK13" s="145"/>
      <c r="OWL13" s="145"/>
      <c r="OWM13" s="145"/>
      <c r="OWN13" s="145"/>
      <c r="OWO13" s="145"/>
      <c r="OWP13" s="145"/>
      <c r="OWQ13" s="145"/>
      <c r="OWR13" s="145"/>
      <c r="OWS13" s="145"/>
      <c r="OWT13" s="145"/>
      <c r="OWU13" s="145"/>
      <c r="OWV13" s="145"/>
      <c r="OWW13" s="145"/>
      <c r="OWX13" s="145"/>
      <c r="OWY13" s="145"/>
      <c r="OWZ13" s="145"/>
      <c r="OXA13" s="145"/>
      <c r="OXB13" s="145"/>
      <c r="OXC13" s="145"/>
      <c r="OXD13" s="145"/>
      <c r="OXE13" s="145"/>
      <c r="OXF13" s="145"/>
      <c r="OXG13" s="145"/>
      <c r="OXH13" s="145"/>
      <c r="OXI13" s="145"/>
      <c r="OXJ13" s="145"/>
      <c r="OXK13" s="145"/>
      <c r="OXL13" s="145"/>
      <c r="OXM13" s="145"/>
      <c r="OXN13" s="145"/>
      <c r="OXO13" s="145"/>
      <c r="OXP13" s="145"/>
      <c r="OXQ13" s="145"/>
      <c r="OXR13" s="145"/>
      <c r="OXS13" s="145"/>
      <c r="OXT13" s="145"/>
      <c r="OXU13" s="145"/>
      <c r="OXV13" s="145"/>
      <c r="OXW13" s="145"/>
      <c r="OXX13" s="145"/>
      <c r="OXY13" s="145"/>
      <c r="OXZ13" s="145"/>
      <c r="OYA13" s="145"/>
      <c r="OYB13" s="145"/>
      <c r="OYC13" s="145"/>
      <c r="OYD13" s="145"/>
      <c r="OYE13" s="145"/>
      <c r="OYF13" s="145"/>
      <c r="OYG13" s="145"/>
      <c r="OYH13" s="145"/>
      <c r="OYI13" s="145"/>
      <c r="OYJ13" s="145"/>
      <c r="OYK13" s="145"/>
      <c r="OYL13" s="145"/>
      <c r="OYM13" s="145"/>
      <c r="OYN13" s="145"/>
      <c r="OYO13" s="145"/>
      <c r="OYP13" s="145"/>
      <c r="OYQ13" s="145"/>
      <c r="OYR13" s="145"/>
      <c r="OYS13" s="145"/>
      <c r="OYT13" s="145"/>
      <c r="OYU13" s="145"/>
      <c r="OYV13" s="145"/>
      <c r="OYW13" s="145"/>
      <c r="OYX13" s="145"/>
      <c r="OYY13" s="145"/>
      <c r="OYZ13" s="145"/>
      <c r="OZA13" s="145"/>
      <c r="OZB13" s="145"/>
      <c r="OZC13" s="145"/>
      <c r="OZD13" s="145"/>
      <c r="OZE13" s="145"/>
      <c r="OZF13" s="145"/>
      <c r="OZG13" s="145"/>
      <c r="OZH13" s="145"/>
      <c r="OZI13" s="145"/>
      <c r="OZJ13" s="145"/>
      <c r="OZK13" s="145"/>
      <c r="OZL13" s="145"/>
      <c r="OZM13" s="145"/>
      <c r="OZN13" s="145"/>
      <c r="OZO13" s="145"/>
      <c r="OZP13" s="145"/>
      <c r="OZQ13" s="145"/>
      <c r="OZR13" s="145"/>
      <c r="OZS13" s="145"/>
      <c r="OZT13" s="145"/>
      <c r="OZU13" s="145"/>
      <c r="OZV13" s="145"/>
      <c r="OZW13" s="145"/>
      <c r="OZX13" s="145"/>
      <c r="OZY13" s="145"/>
      <c r="OZZ13" s="145"/>
      <c r="PAA13" s="145"/>
      <c r="PAB13" s="145"/>
      <c r="PAC13" s="145"/>
      <c r="PAD13" s="145"/>
      <c r="PAE13" s="145"/>
      <c r="PAF13" s="145"/>
      <c r="PAG13" s="145"/>
      <c r="PAH13" s="145"/>
      <c r="PAI13" s="145"/>
      <c r="PAJ13" s="145"/>
      <c r="PAK13" s="145"/>
      <c r="PAL13" s="145"/>
      <c r="PAM13" s="145"/>
      <c r="PAN13" s="145"/>
      <c r="PAO13" s="145"/>
      <c r="PAP13" s="145"/>
      <c r="PAQ13" s="145"/>
      <c r="PAR13" s="145"/>
      <c r="PAS13" s="145"/>
      <c r="PAT13" s="145"/>
      <c r="PAU13" s="145"/>
      <c r="PAV13" s="145"/>
      <c r="PAW13" s="145"/>
      <c r="PAX13" s="145"/>
      <c r="PAY13" s="145"/>
      <c r="PAZ13" s="145"/>
      <c r="PBA13" s="145"/>
      <c r="PBB13" s="145"/>
      <c r="PBC13" s="145"/>
      <c r="PBD13" s="145"/>
      <c r="PBE13" s="145"/>
      <c r="PBF13" s="145"/>
      <c r="PBG13" s="145"/>
      <c r="PBH13" s="145"/>
      <c r="PBI13" s="145"/>
      <c r="PBJ13" s="145"/>
      <c r="PBK13" s="145"/>
      <c r="PBL13" s="145"/>
      <c r="PBM13" s="145"/>
      <c r="PBN13" s="145"/>
      <c r="PBO13" s="145"/>
      <c r="PBP13" s="145"/>
      <c r="PBQ13" s="145"/>
      <c r="PBR13" s="145"/>
      <c r="PBS13" s="145"/>
      <c r="PBT13" s="145"/>
      <c r="PBU13" s="145"/>
      <c r="PBV13" s="145"/>
      <c r="PBW13" s="145"/>
      <c r="PBX13" s="145"/>
      <c r="PBY13" s="145"/>
      <c r="PBZ13" s="145"/>
      <c r="PCA13" s="145"/>
      <c r="PCB13" s="145"/>
      <c r="PCC13" s="145"/>
      <c r="PCD13" s="145"/>
      <c r="PCE13" s="145"/>
      <c r="PCF13" s="145"/>
      <c r="PCG13" s="145"/>
      <c r="PCH13" s="145"/>
      <c r="PCI13" s="145"/>
      <c r="PCJ13" s="145"/>
      <c r="PCK13" s="145"/>
      <c r="PCL13" s="145"/>
      <c r="PCM13" s="145"/>
      <c r="PCN13" s="145"/>
      <c r="PCO13" s="145"/>
      <c r="PCP13" s="145"/>
      <c r="PCQ13" s="145"/>
      <c r="PCR13" s="145"/>
      <c r="PCS13" s="145"/>
      <c r="PCT13" s="145"/>
      <c r="PCU13" s="145"/>
      <c r="PCV13" s="145"/>
      <c r="PCW13" s="145"/>
      <c r="PCX13" s="145"/>
      <c r="PCY13" s="145"/>
      <c r="PCZ13" s="145"/>
      <c r="PDA13" s="145"/>
      <c r="PDB13" s="145"/>
      <c r="PDC13" s="145"/>
      <c r="PDD13" s="145"/>
      <c r="PDE13" s="145"/>
      <c r="PDF13" s="145"/>
      <c r="PDG13" s="145"/>
      <c r="PDH13" s="145"/>
      <c r="PDI13" s="145"/>
      <c r="PDJ13" s="145"/>
      <c r="PDK13" s="145"/>
      <c r="PDL13" s="145"/>
      <c r="PDM13" s="145"/>
      <c r="PDN13" s="145"/>
      <c r="PDO13" s="145"/>
      <c r="PDP13" s="145"/>
      <c r="PDQ13" s="145"/>
      <c r="PDR13" s="145"/>
      <c r="PDS13" s="145"/>
      <c r="PDT13" s="145"/>
      <c r="PDU13" s="145"/>
      <c r="PDV13" s="145"/>
      <c r="PDW13" s="145"/>
      <c r="PDX13" s="145"/>
      <c r="PDY13" s="145"/>
      <c r="PDZ13" s="145"/>
      <c r="PEA13" s="145"/>
      <c r="PEB13" s="145"/>
      <c r="PEC13" s="145"/>
      <c r="PED13" s="145"/>
      <c r="PEE13" s="145"/>
      <c r="PEF13" s="145"/>
      <c r="PEG13" s="145"/>
      <c r="PEH13" s="145"/>
      <c r="PEI13" s="145"/>
      <c r="PEJ13" s="145"/>
      <c r="PEK13" s="145"/>
      <c r="PEL13" s="145"/>
      <c r="PEM13" s="145"/>
      <c r="PEN13" s="145"/>
      <c r="PEO13" s="145"/>
      <c r="PEP13" s="145"/>
      <c r="PEQ13" s="145"/>
      <c r="PER13" s="145"/>
      <c r="PES13" s="145"/>
      <c r="PET13" s="145"/>
      <c r="PEU13" s="145"/>
      <c r="PEV13" s="145"/>
      <c r="PEW13" s="145"/>
      <c r="PEX13" s="145"/>
      <c r="PEY13" s="145"/>
      <c r="PEZ13" s="145"/>
      <c r="PFA13" s="145"/>
      <c r="PFB13" s="145"/>
      <c r="PFC13" s="145"/>
      <c r="PFD13" s="145"/>
      <c r="PFE13" s="145"/>
      <c r="PFF13" s="145"/>
      <c r="PFG13" s="145"/>
      <c r="PFH13" s="145"/>
      <c r="PFI13" s="145"/>
      <c r="PFJ13" s="145"/>
      <c r="PFK13" s="145"/>
      <c r="PFL13" s="145"/>
      <c r="PFM13" s="145"/>
      <c r="PFN13" s="145"/>
      <c r="PFO13" s="145"/>
      <c r="PFP13" s="145"/>
      <c r="PFQ13" s="145"/>
      <c r="PFR13" s="145"/>
      <c r="PFS13" s="145"/>
      <c r="PFT13" s="145"/>
      <c r="PFU13" s="145"/>
      <c r="PFV13" s="145"/>
      <c r="PFW13" s="145"/>
      <c r="PFX13" s="145"/>
      <c r="PFY13" s="145"/>
      <c r="PFZ13" s="145"/>
      <c r="PGA13" s="145"/>
      <c r="PGB13" s="145"/>
      <c r="PGC13" s="145"/>
      <c r="PGD13" s="145"/>
      <c r="PGE13" s="145"/>
      <c r="PGF13" s="145"/>
      <c r="PGG13" s="145"/>
      <c r="PGH13" s="145"/>
      <c r="PGI13" s="145"/>
      <c r="PGJ13" s="145"/>
      <c r="PGK13" s="145"/>
      <c r="PGL13" s="145"/>
      <c r="PGM13" s="145"/>
      <c r="PGN13" s="145"/>
      <c r="PGO13" s="145"/>
      <c r="PGP13" s="145"/>
      <c r="PGQ13" s="145"/>
      <c r="PGR13" s="145"/>
      <c r="PGS13" s="145"/>
      <c r="PGT13" s="145"/>
      <c r="PGU13" s="145"/>
      <c r="PGV13" s="145"/>
      <c r="PGW13" s="145"/>
      <c r="PGX13" s="145"/>
      <c r="PGY13" s="145"/>
      <c r="PGZ13" s="145"/>
      <c r="PHA13" s="145"/>
      <c r="PHB13" s="145"/>
      <c r="PHC13" s="145"/>
      <c r="PHD13" s="145"/>
      <c r="PHE13" s="145"/>
      <c r="PHF13" s="145"/>
      <c r="PHG13" s="145"/>
      <c r="PHH13" s="145"/>
      <c r="PHI13" s="145"/>
      <c r="PHJ13" s="145"/>
      <c r="PHK13" s="145"/>
      <c r="PHL13" s="145"/>
      <c r="PHM13" s="145"/>
      <c r="PHN13" s="145"/>
      <c r="PHO13" s="145"/>
      <c r="PHP13" s="145"/>
      <c r="PHQ13" s="145"/>
      <c r="PHR13" s="145"/>
      <c r="PHS13" s="145"/>
      <c r="PHT13" s="145"/>
      <c r="PHU13" s="145"/>
      <c r="PHV13" s="145"/>
      <c r="PHW13" s="145"/>
      <c r="PHX13" s="145"/>
      <c r="PHY13" s="145"/>
      <c r="PHZ13" s="145"/>
      <c r="PIA13" s="145"/>
      <c r="PIB13" s="145"/>
      <c r="PIC13" s="145"/>
      <c r="PID13" s="145"/>
      <c r="PIE13" s="145"/>
      <c r="PIF13" s="145"/>
      <c r="PIG13" s="145"/>
      <c r="PIH13" s="145"/>
      <c r="PII13" s="145"/>
      <c r="PIJ13" s="145"/>
      <c r="PIK13" s="145"/>
      <c r="PIL13" s="145"/>
      <c r="PIM13" s="145"/>
      <c r="PIN13" s="145"/>
      <c r="PIO13" s="145"/>
      <c r="PIP13" s="145"/>
      <c r="PIQ13" s="145"/>
      <c r="PIR13" s="145"/>
      <c r="PIS13" s="145"/>
      <c r="PIT13" s="145"/>
      <c r="PIU13" s="145"/>
      <c r="PIV13" s="145"/>
      <c r="PIW13" s="145"/>
      <c r="PIX13" s="145"/>
      <c r="PIY13" s="145"/>
      <c r="PIZ13" s="145"/>
      <c r="PJA13" s="145"/>
      <c r="PJB13" s="145"/>
      <c r="PJC13" s="145"/>
      <c r="PJD13" s="145"/>
      <c r="PJE13" s="145"/>
      <c r="PJF13" s="145"/>
      <c r="PJG13" s="145"/>
      <c r="PJH13" s="145"/>
      <c r="PJI13" s="145"/>
      <c r="PJJ13" s="145"/>
      <c r="PJK13" s="145"/>
      <c r="PJL13" s="145"/>
      <c r="PJM13" s="145"/>
      <c r="PJN13" s="145"/>
      <c r="PJO13" s="145"/>
      <c r="PJP13" s="145"/>
      <c r="PJQ13" s="145"/>
      <c r="PJR13" s="145"/>
      <c r="PJS13" s="145"/>
      <c r="PJT13" s="145"/>
      <c r="PJU13" s="145"/>
      <c r="PJV13" s="145"/>
      <c r="PJW13" s="145"/>
      <c r="PJX13" s="145"/>
      <c r="PJY13" s="145"/>
      <c r="PJZ13" s="145"/>
      <c r="PKA13" s="145"/>
      <c r="PKB13" s="145"/>
      <c r="PKC13" s="145"/>
      <c r="PKD13" s="145"/>
      <c r="PKE13" s="145"/>
      <c r="PKF13" s="145"/>
      <c r="PKG13" s="145"/>
      <c r="PKH13" s="145"/>
      <c r="PKI13" s="145"/>
      <c r="PKJ13" s="145"/>
      <c r="PKK13" s="145"/>
      <c r="PKL13" s="145"/>
      <c r="PKM13" s="145"/>
      <c r="PKN13" s="145"/>
      <c r="PKO13" s="145"/>
      <c r="PKP13" s="145"/>
      <c r="PKQ13" s="145"/>
      <c r="PKR13" s="145"/>
      <c r="PKS13" s="145"/>
      <c r="PKT13" s="145"/>
      <c r="PKU13" s="145"/>
      <c r="PKV13" s="145"/>
      <c r="PKW13" s="145"/>
      <c r="PKX13" s="145"/>
      <c r="PKY13" s="145"/>
      <c r="PKZ13" s="145"/>
      <c r="PLA13" s="145"/>
      <c r="PLB13" s="145"/>
      <c r="PLC13" s="145"/>
      <c r="PLD13" s="145"/>
      <c r="PLE13" s="145"/>
      <c r="PLF13" s="145"/>
      <c r="PLG13" s="145"/>
      <c r="PLH13" s="145"/>
      <c r="PLI13" s="145"/>
      <c r="PLJ13" s="145"/>
      <c r="PLK13" s="145"/>
      <c r="PLL13" s="145"/>
      <c r="PLM13" s="145"/>
      <c r="PLN13" s="145"/>
      <c r="PLO13" s="145"/>
      <c r="PLP13" s="145"/>
      <c r="PLQ13" s="145"/>
      <c r="PLR13" s="145"/>
      <c r="PLS13" s="145"/>
      <c r="PLT13" s="145"/>
      <c r="PLU13" s="145"/>
      <c r="PLV13" s="145"/>
      <c r="PLW13" s="145"/>
      <c r="PLX13" s="145"/>
      <c r="PLY13" s="145"/>
      <c r="PLZ13" s="145"/>
      <c r="PMA13" s="145"/>
      <c r="PMB13" s="145"/>
      <c r="PMC13" s="145"/>
      <c r="PMD13" s="145"/>
      <c r="PME13" s="145"/>
      <c r="PMF13" s="145"/>
      <c r="PMG13" s="145"/>
      <c r="PMH13" s="145"/>
      <c r="PMI13" s="145"/>
      <c r="PMJ13" s="145"/>
      <c r="PMK13" s="145"/>
      <c r="PML13" s="145"/>
      <c r="PMM13" s="145"/>
      <c r="PMN13" s="145"/>
      <c r="PMO13" s="145"/>
      <c r="PMP13" s="145"/>
      <c r="PMQ13" s="145"/>
      <c r="PMR13" s="145"/>
      <c r="PMS13" s="145"/>
      <c r="PMT13" s="145"/>
      <c r="PMU13" s="145"/>
      <c r="PMV13" s="145"/>
      <c r="PMW13" s="145"/>
      <c r="PMX13" s="145"/>
      <c r="PMY13" s="145"/>
      <c r="PMZ13" s="145"/>
      <c r="PNA13" s="145"/>
      <c r="PNB13" s="145"/>
      <c r="PNC13" s="145"/>
      <c r="PND13" s="145"/>
      <c r="PNE13" s="145"/>
      <c r="PNF13" s="145"/>
      <c r="PNG13" s="145"/>
      <c r="PNH13" s="145"/>
      <c r="PNI13" s="145"/>
      <c r="PNJ13" s="145"/>
      <c r="PNK13" s="145"/>
      <c r="PNL13" s="145"/>
      <c r="PNM13" s="145"/>
      <c r="PNN13" s="145"/>
      <c r="PNO13" s="145"/>
      <c r="PNP13" s="145"/>
      <c r="PNQ13" s="145"/>
      <c r="PNR13" s="145"/>
      <c r="PNS13" s="145"/>
      <c r="PNT13" s="145"/>
      <c r="PNU13" s="145"/>
      <c r="PNV13" s="145"/>
      <c r="PNW13" s="145"/>
      <c r="PNX13" s="145"/>
      <c r="PNY13" s="145"/>
      <c r="PNZ13" s="145"/>
      <c r="POA13" s="145"/>
      <c r="POB13" s="145"/>
      <c r="POC13" s="145"/>
      <c r="POD13" s="145"/>
      <c r="POE13" s="145"/>
      <c r="POF13" s="145"/>
      <c r="POG13" s="145"/>
      <c r="POH13" s="145"/>
      <c r="POI13" s="145"/>
      <c r="POJ13" s="145"/>
      <c r="POK13" s="145"/>
      <c r="POL13" s="145"/>
      <c r="POM13" s="145"/>
      <c r="PON13" s="145"/>
      <c r="POO13" s="145"/>
      <c r="POP13" s="145"/>
      <c r="POQ13" s="145"/>
      <c r="POR13" s="145"/>
      <c r="POS13" s="145"/>
      <c r="POT13" s="145"/>
      <c r="POU13" s="145"/>
      <c r="POV13" s="145"/>
      <c r="POW13" s="145"/>
      <c r="POX13" s="145"/>
      <c r="POY13" s="145"/>
      <c r="POZ13" s="145"/>
      <c r="PPA13" s="145"/>
      <c r="PPB13" s="145"/>
      <c r="PPC13" s="145"/>
      <c r="PPD13" s="145"/>
      <c r="PPE13" s="145"/>
      <c r="PPF13" s="145"/>
      <c r="PPG13" s="145"/>
      <c r="PPH13" s="145"/>
      <c r="PPI13" s="145"/>
      <c r="PPJ13" s="145"/>
      <c r="PPK13" s="145"/>
      <c r="PPL13" s="145"/>
      <c r="PPM13" s="145"/>
      <c r="PPN13" s="145"/>
      <c r="PPO13" s="145"/>
      <c r="PPP13" s="145"/>
      <c r="PPQ13" s="145"/>
      <c r="PPR13" s="145"/>
      <c r="PPS13" s="145"/>
      <c r="PPT13" s="145"/>
      <c r="PPU13" s="145"/>
      <c r="PPV13" s="145"/>
      <c r="PPW13" s="145"/>
      <c r="PPX13" s="145"/>
      <c r="PPY13" s="145"/>
      <c r="PPZ13" s="145"/>
      <c r="PQA13" s="145"/>
      <c r="PQB13" s="145"/>
      <c r="PQC13" s="145"/>
      <c r="PQD13" s="145"/>
      <c r="PQE13" s="145"/>
      <c r="PQF13" s="145"/>
      <c r="PQG13" s="145"/>
      <c r="PQH13" s="145"/>
      <c r="PQI13" s="145"/>
      <c r="PQJ13" s="145"/>
      <c r="PQK13" s="145"/>
      <c r="PQL13" s="145"/>
      <c r="PQM13" s="145"/>
      <c r="PQN13" s="145"/>
      <c r="PQO13" s="145"/>
      <c r="PQP13" s="145"/>
      <c r="PQQ13" s="145"/>
      <c r="PQR13" s="145"/>
      <c r="PQS13" s="145"/>
      <c r="PQT13" s="145"/>
      <c r="PQU13" s="145"/>
      <c r="PQV13" s="145"/>
      <c r="PQW13" s="145"/>
      <c r="PQX13" s="145"/>
      <c r="PQY13" s="145"/>
      <c r="PQZ13" s="145"/>
      <c r="PRA13" s="145"/>
      <c r="PRB13" s="145"/>
      <c r="PRC13" s="145"/>
      <c r="PRD13" s="145"/>
      <c r="PRE13" s="145"/>
      <c r="PRF13" s="145"/>
      <c r="PRG13" s="145"/>
      <c r="PRH13" s="145"/>
      <c r="PRI13" s="145"/>
      <c r="PRJ13" s="145"/>
      <c r="PRK13" s="145"/>
      <c r="PRL13" s="145"/>
      <c r="PRM13" s="145"/>
      <c r="PRN13" s="145"/>
      <c r="PRO13" s="145"/>
      <c r="PRP13" s="145"/>
      <c r="PRQ13" s="145"/>
      <c r="PRR13" s="145"/>
      <c r="PRS13" s="145"/>
      <c r="PRT13" s="145"/>
      <c r="PRU13" s="145"/>
      <c r="PRV13" s="145"/>
      <c r="PRW13" s="145"/>
      <c r="PRX13" s="145"/>
      <c r="PRY13" s="145"/>
      <c r="PRZ13" s="145"/>
      <c r="PSA13" s="145"/>
      <c r="PSB13" s="145"/>
      <c r="PSC13" s="145"/>
      <c r="PSD13" s="145"/>
      <c r="PSE13" s="145"/>
      <c r="PSF13" s="145"/>
      <c r="PSG13" s="145"/>
      <c r="PSH13" s="145"/>
      <c r="PSI13" s="145"/>
      <c r="PSJ13" s="145"/>
      <c r="PSK13" s="145"/>
      <c r="PSL13" s="145"/>
      <c r="PSM13" s="145"/>
      <c r="PSN13" s="145"/>
      <c r="PSO13" s="145"/>
      <c r="PSP13" s="145"/>
      <c r="PSQ13" s="145"/>
      <c r="PSR13" s="145"/>
      <c r="PSS13" s="145"/>
      <c r="PST13" s="145"/>
      <c r="PSU13" s="145"/>
      <c r="PSV13" s="145"/>
      <c r="PSW13" s="145"/>
      <c r="PSX13" s="145"/>
      <c r="PSY13" s="145"/>
      <c r="PSZ13" s="145"/>
      <c r="PTA13" s="145"/>
      <c r="PTB13" s="145"/>
      <c r="PTC13" s="145"/>
      <c r="PTD13" s="145"/>
      <c r="PTE13" s="145"/>
      <c r="PTF13" s="145"/>
      <c r="PTG13" s="145"/>
      <c r="PTH13" s="145"/>
      <c r="PTI13" s="145"/>
      <c r="PTJ13" s="145"/>
      <c r="PTK13" s="145"/>
      <c r="PTL13" s="145"/>
      <c r="PTM13" s="145"/>
      <c r="PTN13" s="145"/>
      <c r="PTO13" s="145"/>
      <c r="PTP13" s="145"/>
      <c r="PTQ13" s="145"/>
      <c r="PTR13" s="145"/>
      <c r="PTS13" s="145"/>
      <c r="PTT13" s="145"/>
      <c r="PTU13" s="145"/>
      <c r="PTV13" s="145"/>
      <c r="PTW13" s="145"/>
      <c r="PTX13" s="145"/>
      <c r="PTY13" s="145"/>
      <c r="PTZ13" s="145"/>
      <c r="PUA13" s="145"/>
      <c r="PUB13" s="145"/>
      <c r="PUC13" s="145"/>
      <c r="PUD13" s="145"/>
      <c r="PUE13" s="145"/>
      <c r="PUF13" s="145"/>
      <c r="PUG13" s="145"/>
      <c r="PUH13" s="145"/>
      <c r="PUI13" s="145"/>
      <c r="PUJ13" s="145"/>
      <c r="PUK13" s="145"/>
      <c r="PUL13" s="145"/>
      <c r="PUM13" s="145"/>
      <c r="PUN13" s="145"/>
      <c r="PUO13" s="145"/>
      <c r="PUP13" s="145"/>
      <c r="PUQ13" s="145"/>
      <c r="PUR13" s="145"/>
      <c r="PUS13" s="145"/>
      <c r="PUT13" s="145"/>
      <c r="PUU13" s="145"/>
      <c r="PUV13" s="145"/>
      <c r="PUW13" s="145"/>
      <c r="PUX13" s="145"/>
      <c r="PUY13" s="145"/>
      <c r="PUZ13" s="145"/>
      <c r="PVA13" s="145"/>
      <c r="PVB13" s="145"/>
      <c r="PVC13" s="145"/>
      <c r="PVD13" s="145"/>
      <c r="PVE13" s="145"/>
      <c r="PVF13" s="145"/>
      <c r="PVG13" s="145"/>
      <c r="PVH13" s="145"/>
      <c r="PVI13" s="145"/>
      <c r="PVJ13" s="145"/>
      <c r="PVK13" s="145"/>
      <c r="PVL13" s="145"/>
      <c r="PVM13" s="145"/>
      <c r="PVN13" s="145"/>
      <c r="PVO13" s="145"/>
      <c r="PVP13" s="145"/>
      <c r="PVQ13" s="145"/>
      <c r="PVR13" s="145"/>
      <c r="PVS13" s="145"/>
      <c r="PVT13" s="145"/>
      <c r="PVU13" s="145"/>
      <c r="PVV13" s="145"/>
      <c r="PVW13" s="145"/>
      <c r="PVX13" s="145"/>
      <c r="PVY13" s="145"/>
      <c r="PVZ13" s="145"/>
      <c r="PWA13" s="145"/>
      <c r="PWB13" s="145"/>
      <c r="PWC13" s="145"/>
      <c r="PWD13" s="145"/>
      <c r="PWE13" s="145"/>
      <c r="PWF13" s="145"/>
      <c r="PWG13" s="145"/>
      <c r="PWH13" s="145"/>
      <c r="PWI13" s="145"/>
      <c r="PWJ13" s="145"/>
      <c r="PWK13" s="145"/>
      <c r="PWL13" s="145"/>
      <c r="PWM13" s="145"/>
      <c r="PWN13" s="145"/>
      <c r="PWO13" s="145"/>
      <c r="PWP13" s="145"/>
      <c r="PWQ13" s="145"/>
      <c r="PWR13" s="145"/>
      <c r="PWS13" s="145"/>
      <c r="PWT13" s="145"/>
      <c r="PWU13" s="145"/>
      <c r="PWV13" s="145"/>
      <c r="PWW13" s="145"/>
      <c r="PWX13" s="145"/>
      <c r="PWY13" s="145"/>
      <c r="PWZ13" s="145"/>
      <c r="PXA13" s="145"/>
      <c r="PXB13" s="145"/>
      <c r="PXC13" s="145"/>
      <c r="PXD13" s="145"/>
      <c r="PXE13" s="145"/>
      <c r="PXF13" s="145"/>
      <c r="PXG13" s="145"/>
      <c r="PXH13" s="145"/>
      <c r="PXI13" s="145"/>
      <c r="PXJ13" s="145"/>
      <c r="PXK13" s="145"/>
      <c r="PXL13" s="145"/>
      <c r="PXM13" s="145"/>
      <c r="PXN13" s="145"/>
      <c r="PXO13" s="145"/>
      <c r="PXP13" s="145"/>
      <c r="PXQ13" s="145"/>
      <c r="PXR13" s="145"/>
      <c r="PXS13" s="145"/>
      <c r="PXT13" s="145"/>
      <c r="PXU13" s="145"/>
      <c r="PXV13" s="145"/>
      <c r="PXW13" s="145"/>
      <c r="PXX13" s="145"/>
      <c r="PXY13" s="145"/>
      <c r="PXZ13" s="145"/>
      <c r="PYA13" s="145"/>
      <c r="PYB13" s="145"/>
      <c r="PYC13" s="145"/>
      <c r="PYD13" s="145"/>
      <c r="PYE13" s="145"/>
      <c r="PYF13" s="145"/>
      <c r="PYG13" s="145"/>
      <c r="PYH13" s="145"/>
      <c r="PYI13" s="145"/>
      <c r="PYJ13" s="145"/>
      <c r="PYK13" s="145"/>
      <c r="PYL13" s="145"/>
      <c r="PYM13" s="145"/>
      <c r="PYN13" s="145"/>
      <c r="PYO13" s="145"/>
      <c r="PYP13" s="145"/>
      <c r="PYQ13" s="145"/>
      <c r="PYR13" s="145"/>
      <c r="PYS13" s="145"/>
      <c r="PYT13" s="145"/>
      <c r="PYU13" s="145"/>
      <c r="PYV13" s="145"/>
      <c r="PYW13" s="145"/>
      <c r="PYX13" s="145"/>
      <c r="PYY13" s="145"/>
      <c r="PYZ13" s="145"/>
      <c r="PZA13" s="145"/>
      <c r="PZB13" s="145"/>
      <c r="PZC13" s="145"/>
      <c r="PZD13" s="145"/>
      <c r="PZE13" s="145"/>
      <c r="PZF13" s="145"/>
      <c r="PZG13" s="145"/>
      <c r="PZH13" s="145"/>
      <c r="PZI13" s="145"/>
      <c r="PZJ13" s="145"/>
      <c r="PZK13" s="145"/>
      <c r="PZL13" s="145"/>
      <c r="PZM13" s="145"/>
      <c r="PZN13" s="145"/>
      <c r="PZO13" s="145"/>
      <c r="PZP13" s="145"/>
      <c r="PZQ13" s="145"/>
      <c r="PZR13" s="145"/>
      <c r="PZS13" s="145"/>
      <c r="PZT13" s="145"/>
      <c r="PZU13" s="145"/>
      <c r="PZV13" s="145"/>
      <c r="PZW13" s="145"/>
      <c r="PZX13" s="145"/>
      <c r="PZY13" s="145"/>
      <c r="PZZ13" s="145"/>
      <c r="QAA13" s="145"/>
      <c r="QAB13" s="145"/>
      <c r="QAC13" s="145"/>
      <c r="QAD13" s="145"/>
      <c r="QAE13" s="145"/>
      <c r="QAF13" s="145"/>
      <c r="QAG13" s="145"/>
      <c r="QAH13" s="145"/>
      <c r="QAI13" s="145"/>
      <c r="QAJ13" s="145"/>
      <c r="QAK13" s="145"/>
      <c r="QAL13" s="145"/>
      <c r="QAM13" s="145"/>
      <c r="QAN13" s="145"/>
      <c r="QAO13" s="145"/>
      <c r="QAP13" s="145"/>
      <c r="QAQ13" s="145"/>
      <c r="QAR13" s="145"/>
      <c r="QAS13" s="145"/>
      <c r="QAT13" s="145"/>
      <c r="QAU13" s="145"/>
      <c r="QAV13" s="145"/>
      <c r="QAW13" s="145"/>
      <c r="QAX13" s="145"/>
      <c r="QAY13" s="145"/>
      <c r="QAZ13" s="145"/>
      <c r="QBA13" s="145"/>
      <c r="QBB13" s="145"/>
      <c r="QBC13" s="145"/>
      <c r="QBD13" s="145"/>
      <c r="QBE13" s="145"/>
      <c r="QBF13" s="145"/>
      <c r="QBG13" s="145"/>
      <c r="QBH13" s="145"/>
      <c r="QBI13" s="145"/>
      <c r="QBJ13" s="145"/>
      <c r="QBK13" s="145"/>
      <c r="QBL13" s="145"/>
      <c r="QBM13" s="145"/>
      <c r="QBN13" s="145"/>
      <c r="QBO13" s="145"/>
      <c r="QBP13" s="145"/>
      <c r="QBQ13" s="145"/>
      <c r="QBR13" s="145"/>
      <c r="QBS13" s="145"/>
      <c r="QBT13" s="145"/>
      <c r="QBU13" s="145"/>
      <c r="QBV13" s="145"/>
      <c r="QBW13" s="145"/>
      <c r="QBX13" s="145"/>
      <c r="QBY13" s="145"/>
      <c r="QBZ13" s="145"/>
      <c r="QCA13" s="145"/>
      <c r="QCB13" s="145"/>
      <c r="QCC13" s="145"/>
      <c r="QCD13" s="145"/>
      <c r="QCE13" s="145"/>
      <c r="QCF13" s="145"/>
      <c r="QCG13" s="145"/>
      <c r="QCH13" s="145"/>
      <c r="QCI13" s="145"/>
      <c r="QCJ13" s="145"/>
      <c r="QCK13" s="145"/>
      <c r="QCL13" s="145"/>
      <c r="QCM13" s="145"/>
      <c r="QCN13" s="145"/>
      <c r="QCO13" s="145"/>
      <c r="QCP13" s="145"/>
      <c r="QCQ13" s="145"/>
      <c r="QCR13" s="145"/>
      <c r="QCS13" s="145"/>
      <c r="QCT13" s="145"/>
      <c r="QCU13" s="145"/>
      <c r="QCV13" s="145"/>
      <c r="QCW13" s="145"/>
      <c r="QCX13" s="145"/>
      <c r="QCY13" s="145"/>
      <c r="QCZ13" s="145"/>
      <c r="QDA13" s="145"/>
      <c r="QDB13" s="145"/>
      <c r="QDC13" s="145"/>
      <c r="QDD13" s="145"/>
      <c r="QDE13" s="145"/>
      <c r="QDF13" s="145"/>
      <c r="QDG13" s="145"/>
      <c r="QDH13" s="145"/>
      <c r="QDI13" s="145"/>
      <c r="QDJ13" s="145"/>
      <c r="QDK13" s="145"/>
      <c r="QDL13" s="145"/>
      <c r="QDM13" s="145"/>
      <c r="QDN13" s="145"/>
      <c r="QDO13" s="145"/>
      <c r="QDP13" s="145"/>
      <c r="QDQ13" s="145"/>
      <c r="QDR13" s="145"/>
      <c r="QDS13" s="145"/>
      <c r="QDT13" s="145"/>
      <c r="QDU13" s="145"/>
      <c r="QDV13" s="145"/>
      <c r="QDW13" s="145"/>
      <c r="QDX13" s="145"/>
      <c r="QDY13" s="145"/>
      <c r="QDZ13" s="145"/>
      <c r="QEA13" s="145"/>
      <c r="QEB13" s="145"/>
      <c r="QEC13" s="145"/>
      <c r="QED13" s="145"/>
      <c r="QEE13" s="145"/>
      <c r="QEF13" s="145"/>
      <c r="QEG13" s="145"/>
      <c r="QEH13" s="145"/>
      <c r="QEI13" s="145"/>
      <c r="QEJ13" s="145"/>
      <c r="QEK13" s="145"/>
      <c r="QEL13" s="145"/>
      <c r="QEM13" s="145"/>
      <c r="QEN13" s="145"/>
      <c r="QEO13" s="145"/>
      <c r="QEP13" s="145"/>
      <c r="QEQ13" s="145"/>
      <c r="QER13" s="145"/>
      <c r="QES13" s="145"/>
      <c r="QET13" s="145"/>
      <c r="QEU13" s="145"/>
      <c r="QEV13" s="145"/>
      <c r="QEW13" s="145"/>
      <c r="QEX13" s="145"/>
      <c r="QEY13" s="145"/>
      <c r="QEZ13" s="145"/>
      <c r="QFA13" s="145"/>
      <c r="QFB13" s="145"/>
      <c r="QFC13" s="145"/>
      <c r="QFD13" s="145"/>
      <c r="QFE13" s="145"/>
      <c r="QFF13" s="145"/>
      <c r="QFG13" s="145"/>
      <c r="QFH13" s="145"/>
      <c r="QFI13" s="145"/>
      <c r="QFJ13" s="145"/>
      <c r="QFK13" s="145"/>
      <c r="QFL13" s="145"/>
      <c r="QFM13" s="145"/>
      <c r="QFN13" s="145"/>
      <c r="QFO13" s="145"/>
      <c r="QFP13" s="145"/>
      <c r="QFQ13" s="145"/>
      <c r="QFR13" s="145"/>
      <c r="QFS13" s="145"/>
      <c r="QFT13" s="145"/>
      <c r="QFU13" s="145"/>
      <c r="QFV13" s="145"/>
      <c r="QFW13" s="145"/>
      <c r="QFX13" s="145"/>
      <c r="QFY13" s="145"/>
      <c r="QFZ13" s="145"/>
      <c r="QGA13" s="145"/>
      <c r="QGB13" s="145"/>
      <c r="QGC13" s="145"/>
      <c r="QGD13" s="145"/>
      <c r="QGE13" s="145"/>
      <c r="QGF13" s="145"/>
      <c r="QGG13" s="145"/>
      <c r="QGH13" s="145"/>
      <c r="QGI13" s="145"/>
      <c r="QGJ13" s="145"/>
      <c r="QGK13" s="145"/>
      <c r="QGL13" s="145"/>
      <c r="QGM13" s="145"/>
      <c r="QGN13" s="145"/>
      <c r="QGO13" s="145"/>
      <c r="QGP13" s="145"/>
      <c r="QGQ13" s="145"/>
      <c r="QGR13" s="145"/>
      <c r="QGS13" s="145"/>
      <c r="QGT13" s="145"/>
      <c r="QGU13" s="145"/>
      <c r="QGV13" s="145"/>
      <c r="QGW13" s="145"/>
      <c r="QGX13" s="145"/>
      <c r="QGY13" s="145"/>
      <c r="QGZ13" s="145"/>
      <c r="QHA13" s="145"/>
      <c r="QHB13" s="145"/>
      <c r="QHC13" s="145"/>
      <c r="QHD13" s="145"/>
      <c r="QHE13" s="145"/>
      <c r="QHF13" s="145"/>
      <c r="QHG13" s="145"/>
      <c r="QHH13" s="145"/>
      <c r="QHI13" s="145"/>
      <c r="QHJ13" s="145"/>
      <c r="QHK13" s="145"/>
      <c r="QHL13" s="145"/>
      <c r="QHM13" s="145"/>
      <c r="QHN13" s="145"/>
      <c r="QHO13" s="145"/>
      <c r="QHP13" s="145"/>
      <c r="QHQ13" s="145"/>
      <c r="QHR13" s="145"/>
      <c r="QHS13" s="145"/>
      <c r="QHT13" s="145"/>
      <c r="QHU13" s="145"/>
      <c r="QHV13" s="145"/>
      <c r="QHW13" s="145"/>
      <c r="QHX13" s="145"/>
      <c r="QHY13" s="145"/>
      <c r="QHZ13" s="145"/>
      <c r="QIA13" s="145"/>
      <c r="QIB13" s="145"/>
      <c r="QIC13" s="145"/>
      <c r="QID13" s="145"/>
      <c r="QIE13" s="145"/>
      <c r="QIF13" s="145"/>
      <c r="QIG13" s="145"/>
      <c r="QIH13" s="145"/>
      <c r="QII13" s="145"/>
      <c r="QIJ13" s="145"/>
      <c r="QIK13" s="145"/>
      <c r="QIL13" s="145"/>
      <c r="QIM13" s="145"/>
      <c r="QIN13" s="145"/>
      <c r="QIO13" s="145"/>
      <c r="QIP13" s="145"/>
      <c r="QIQ13" s="145"/>
      <c r="QIR13" s="145"/>
      <c r="QIS13" s="145"/>
      <c r="QIT13" s="145"/>
      <c r="QIU13" s="145"/>
      <c r="QIV13" s="145"/>
      <c r="QIW13" s="145"/>
      <c r="QIX13" s="145"/>
      <c r="QIY13" s="145"/>
      <c r="QIZ13" s="145"/>
      <c r="QJA13" s="145"/>
      <c r="QJB13" s="145"/>
      <c r="QJC13" s="145"/>
      <c r="QJD13" s="145"/>
      <c r="QJE13" s="145"/>
      <c r="QJF13" s="145"/>
      <c r="QJG13" s="145"/>
      <c r="QJH13" s="145"/>
      <c r="QJI13" s="145"/>
      <c r="QJJ13" s="145"/>
      <c r="QJK13" s="145"/>
      <c r="QJL13" s="145"/>
      <c r="QJM13" s="145"/>
      <c r="QJN13" s="145"/>
      <c r="QJO13" s="145"/>
      <c r="QJP13" s="145"/>
      <c r="QJQ13" s="145"/>
      <c r="QJR13" s="145"/>
      <c r="QJS13" s="145"/>
      <c r="QJT13" s="145"/>
      <c r="QJU13" s="145"/>
      <c r="QJV13" s="145"/>
      <c r="QJW13" s="145"/>
      <c r="QJX13" s="145"/>
      <c r="QJY13" s="145"/>
      <c r="QJZ13" s="145"/>
      <c r="QKA13" s="145"/>
      <c r="QKB13" s="145"/>
      <c r="QKC13" s="145"/>
      <c r="QKD13" s="145"/>
      <c r="QKE13" s="145"/>
      <c r="QKF13" s="145"/>
      <c r="QKG13" s="145"/>
      <c r="QKH13" s="145"/>
      <c r="QKI13" s="145"/>
      <c r="QKJ13" s="145"/>
      <c r="QKK13" s="145"/>
      <c r="QKL13" s="145"/>
      <c r="QKM13" s="145"/>
      <c r="QKN13" s="145"/>
      <c r="QKO13" s="145"/>
      <c r="QKP13" s="145"/>
      <c r="QKQ13" s="145"/>
      <c r="QKR13" s="145"/>
      <c r="QKS13" s="145"/>
      <c r="QKT13" s="145"/>
      <c r="QKU13" s="145"/>
      <c r="QKV13" s="145"/>
      <c r="QKW13" s="145"/>
      <c r="QKX13" s="145"/>
      <c r="QKY13" s="145"/>
      <c r="QKZ13" s="145"/>
      <c r="QLA13" s="145"/>
      <c r="QLB13" s="145"/>
      <c r="QLC13" s="145"/>
      <c r="QLD13" s="145"/>
      <c r="QLE13" s="145"/>
      <c r="QLF13" s="145"/>
      <c r="QLG13" s="145"/>
      <c r="QLH13" s="145"/>
      <c r="QLI13" s="145"/>
      <c r="QLJ13" s="145"/>
      <c r="QLK13" s="145"/>
      <c r="QLL13" s="145"/>
      <c r="QLM13" s="145"/>
      <c r="QLN13" s="145"/>
      <c r="QLO13" s="145"/>
      <c r="QLP13" s="145"/>
      <c r="QLQ13" s="145"/>
      <c r="QLR13" s="145"/>
      <c r="QLS13" s="145"/>
      <c r="QLT13" s="145"/>
      <c r="QLU13" s="145"/>
      <c r="QLV13" s="145"/>
      <c r="QLW13" s="145"/>
      <c r="QLX13" s="145"/>
      <c r="QLY13" s="145"/>
      <c r="QLZ13" s="145"/>
      <c r="QMA13" s="145"/>
      <c r="QMB13" s="145"/>
      <c r="QMC13" s="145"/>
      <c r="QMD13" s="145"/>
      <c r="QME13" s="145"/>
      <c r="QMF13" s="145"/>
      <c r="QMG13" s="145"/>
      <c r="QMH13" s="145"/>
      <c r="QMI13" s="145"/>
      <c r="QMJ13" s="145"/>
      <c r="QMK13" s="145"/>
      <c r="QML13" s="145"/>
      <c r="QMM13" s="145"/>
      <c r="QMN13" s="145"/>
      <c r="QMO13" s="145"/>
      <c r="QMP13" s="145"/>
      <c r="QMQ13" s="145"/>
      <c r="QMR13" s="145"/>
      <c r="QMS13" s="145"/>
      <c r="QMT13" s="145"/>
      <c r="QMU13" s="145"/>
      <c r="QMV13" s="145"/>
      <c r="QMW13" s="145"/>
      <c r="QMX13" s="145"/>
      <c r="QMY13" s="145"/>
      <c r="QMZ13" s="145"/>
      <c r="QNA13" s="145"/>
      <c r="QNB13" s="145"/>
      <c r="QNC13" s="145"/>
      <c r="QND13" s="145"/>
      <c r="QNE13" s="145"/>
      <c r="QNF13" s="145"/>
      <c r="QNG13" s="145"/>
      <c r="QNH13" s="145"/>
      <c r="QNI13" s="145"/>
      <c r="QNJ13" s="145"/>
      <c r="QNK13" s="145"/>
      <c r="QNL13" s="145"/>
      <c r="QNM13" s="145"/>
      <c r="QNN13" s="145"/>
      <c r="QNO13" s="145"/>
      <c r="QNP13" s="145"/>
      <c r="QNQ13" s="145"/>
      <c r="QNR13" s="145"/>
      <c r="QNS13" s="145"/>
      <c r="QNT13" s="145"/>
      <c r="QNU13" s="145"/>
      <c r="QNV13" s="145"/>
      <c r="QNW13" s="145"/>
      <c r="QNX13" s="145"/>
      <c r="QNY13" s="145"/>
      <c r="QNZ13" s="145"/>
      <c r="QOA13" s="145"/>
      <c r="QOB13" s="145"/>
      <c r="QOC13" s="145"/>
      <c r="QOD13" s="145"/>
      <c r="QOE13" s="145"/>
      <c r="QOF13" s="145"/>
      <c r="QOG13" s="145"/>
      <c r="QOH13" s="145"/>
      <c r="QOI13" s="145"/>
      <c r="QOJ13" s="145"/>
      <c r="QOK13" s="145"/>
      <c r="QOL13" s="145"/>
      <c r="QOM13" s="145"/>
      <c r="QON13" s="145"/>
      <c r="QOO13" s="145"/>
      <c r="QOP13" s="145"/>
      <c r="QOQ13" s="145"/>
      <c r="QOR13" s="145"/>
      <c r="QOS13" s="145"/>
      <c r="QOT13" s="145"/>
      <c r="QOU13" s="145"/>
      <c r="QOV13" s="145"/>
      <c r="QOW13" s="145"/>
      <c r="QOX13" s="145"/>
      <c r="QOY13" s="145"/>
      <c r="QOZ13" s="145"/>
      <c r="QPA13" s="145"/>
      <c r="QPB13" s="145"/>
      <c r="QPC13" s="145"/>
      <c r="QPD13" s="145"/>
      <c r="QPE13" s="145"/>
      <c r="QPF13" s="145"/>
      <c r="QPG13" s="145"/>
      <c r="QPH13" s="145"/>
      <c r="QPI13" s="145"/>
      <c r="QPJ13" s="145"/>
      <c r="QPK13" s="145"/>
      <c r="QPL13" s="145"/>
      <c r="QPM13" s="145"/>
      <c r="QPN13" s="145"/>
      <c r="QPO13" s="145"/>
      <c r="QPP13" s="145"/>
      <c r="QPQ13" s="145"/>
      <c r="QPR13" s="145"/>
      <c r="QPS13" s="145"/>
      <c r="QPT13" s="145"/>
      <c r="QPU13" s="145"/>
      <c r="QPV13" s="145"/>
      <c r="QPW13" s="145"/>
      <c r="QPX13" s="145"/>
      <c r="QPY13" s="145"/>
      <c r="QPZ13" s="145"/>
      <c r="QQA13" s="145"/>
      <c r="QQB13" s="145"/>
      <c r="QQC13" s="145"/>
      <c r="QQD13" s="145"/>
      <c r="QQE13" s="145"/>
      <c r="QQF13" s="145"/>
      <c r="QQG13" s="145"/>
      <c r="QQH13" s="145"/>
      <c r="QQI13" s="145"/>
      <c r="QQJ13" s="145"/>
      <c r="QQK13" s="145"/>
      <c r="QQL13" s="145"/>
      <c r="QQM13" s="145"/>
      <c r="QQN13" s="145"/>
      <c r="QQO13" s="145"/>
      <c r="QQP13" s="145"/>
      <c r="QQQ13" s="145"/>
      <c r="QQR13" s="145"/>
      <c r="QQS13" s="145"/>
      <c r="QQT13" s="145"/>
      <c r="QQU13" s="145"/>
      <c r="QQV13" s="145"/>
      <c r="QQW13" s="145"/>
      <c r="QQX13" s="145"/>
      <c r="QQY13" s="145"/>
      <c r="QQZ13" s="145"/>
      <c r="QRA13" s="145"/>
      <c r="QRB13" s="145"/>
      <c r="QRC13" s="145"/>
      <c r="QRD13" s="145"/>
      <c r="QRE13" s="145"/>
      <c r="QRF13" s="145"/>
      <c r="QRG13" s="145"/>
      <c r="QRH13" s="145"/>
      <c r="QRI13" s="145"/>
      <c r="QRJ13" s="145"/>
      <c r="QRK13" s="145"/>
      <c r="QRL13" s="145"/>
      <c r="QRM13" s="145"/>
      <c r="QRN13" s="145"/>
      <c r="QRO13" s="145"/>
      <c r="QRP13" s="145"/>
      <c r="QRQ13" s="145"/>
      <c r="QRR13" s="145"/>
      <c r="QRS13" s="145"/>
      <c r="QRT13" s="145"/>
      <c r="QRU13" s="145"/>
      <c r="QRV13" s="145"/>
      <c r="QRW13" s="145"/>
      <c r="QRX13" s="145"/>
      <c r="QRY13" s="145"/>
      <c r="QRZ13" s="145"/>
      <c r="QSA13" s="145"/>
      <c r="QSB13" s="145"/>
      <c r="QSC13" s="145"/>
      <c r="QSD13" s="145"/>
      <c r="QSE13" s="145"/>
      <c r="QSF13" s="145"/>
      <c r="QSG13" s="145"/>
      <c r="QSH13" s="145"/>
      <c r="QSI13" s="145"/>
      <c r="QSJ13" s="145"/>
      <c r="QSK13" s="145"/>
      <c r="QSL13" s="145"/>
      <c r="QSM13" s="145"/>
      <c r="QSN13" s="145"/>
      <c r="QSO13" s="145"/>
      <c r="QSP13" s="145"/>
      <c r="QSQ13" s="145"/>
      <c r="QSR13" s="145"/>
      <c r="QSS13" s="145"/>
      <c r="QST13" s="145"/>
      <c r="QSU13" s="145"/>
      <c r="QSV13" s="145"/>
      <c r="QSW13" s="145"/>
      <c r="QSX13" s="145"/>
      <c r="QSY13" s="145"/>
      <c r="QSZ13" s="145"/>
      <c r="QTA13" s="145"/>
      <c r="QTB13" s="145"/>
      <c r="QTC13" s="145"/>
      <c r="QTD13" s="145"/>
      <c r="QTE13" s="145"/>
      <c r="QTF13" s="145"/>
      <c r="QTG13" s="145"/>
      <c r="QTH13" s="145"/>
      <c r="QTI13" s="145"/>
      <c r="QTJ13" s="145"/>
      <c r="QTK13" s="145"/>
      <c r="QTL13" s="145"/>
      <c r="QTM13" s="145"/>
      <c r="QTN13" s="145"/>
      <c r="QTO13" s="145"/>
      <c r="QTP13" s="145"/>
      <c r="QTQ13" s="145"/>
      <c r="QTR13" s="145"/>
      <c r="QTS13" s="145"/>
      <c r="QTT13" s="145"/>
      <c r="QTU13" s="145"/>
      <c r="QTV13" s="145"/>
      <c r="QTW13" s="145"/>
      <c r="QTX13" s="145"/>
      <c r="QTY13" s="145"/>
      <c r="QTZ13" s="145"/>
      <c r="QUA13" s="145"/>
      <c r="QUB13" s="145"/>
      <c r="QUC13" s="145"/>
      <c r="QUD13" s="145"/>
      <c r="QUE13" s="145"/>
      <c r="QUF13" s="145"/>
      <c r="QUG13" s="145"/>
      <c r="QUH13" s="145"/>
      <c r="QUI13" s="145"/>
      <c r="QUJ13" s="145"/>
      <c r="QUK13" s="145"/>
      <c r="QUL13" s="145"/>
      <c r="QUM13" s="145"/>
      <c r="QUN13" s="145"/>
      <c r="QUO13" s="145"/>
      <c r="QUP13" s="145"/>
      <c r="QUQ13" s="145"/>
      <c r="QUR13" s="145"/>
      <c r="QUS13" s="145"/>
      <c r="QUT13" s="145"/>
      <c r="QUU13" s="145"/>
      <c r="QUV13" s="145"/>
      <c r="QUW13" s="145"/>
      <c r="QUX13" s="145"/>
      <c r="QUY13" s="145"/>
      <c r="QUZ13" s="145"/>
      <c r="QVA13" s="145"/>
      <c r="QVB13" s="145"/>
      <c r="QVC13" s="145"/>
      <c r="QVD13" s="145"/>
      <c r="QVE13" s="145"/>
      <c r="QVF13" s="145"/>
      <c r="QVG13" s="145"/>
      <c r="QVH13" s="145"/>
      <c r="QVI13" s="145"/>
      <c r="QVJ13" s="145"/>
      <c r="QVK13" s="145"/>
      <c r="QVL13" s="145"/>
      <c r="QVM13" s="145"/>
      <c r="QVN13" s="145"/>
      <c r="QVO13" s="145"/>
      <c r="QVP13" s="145"/>
      <c r="QVQ13" s="145"/>
      <c r="QVR13" s="145"/>
      <c r="QVS13" s="145"/>
      <c r="QVT13" s="145"/>
      <c r="QVU13" s="145"/>
      <c r="QVV13" s="145"/>
      <c r="QVW13" s="145"/>
      <c r="QVX13" s="145"/>
      <c r="QVY13" s="145"/>
      <c r="QVZ13" s="145"/>
      <c r="QWA13" s="145"/>
      <c r="QWB13" s="145"/>
      <c r="QWC13" s="145"/>
      <c r="QWD13" s="145"/>
      <c r="QWE13" s="145"/>
      <c r="QWF13" s="145"/>
      <c r="QWG13" s="145"/>
      <c r="QWH13" s="145"/>
      <c r="QWI13" s="145"/>
      <c r="QWJ13" s="145"/>
      <c r="QWK13" s="145"/>
      <c r="QWL13" s="145"/>
      <c r="QWM13" s="145"/>
      <c r="QWN13" s="145"/>
      <c r="QWO13" s="145"/>
      <c r="QWP13" s="145"/>
      <c r="QWQ13" s="145"/>
      <c r="QWR13" s="145"/>
      <c r="QWS13" s="145"/>
      <c r="QWT13" s="145"/>
      <c r="QWU13" s="145"/>
      <c r="QWV13" s="145"/>
      <c r="QWW13" s="145"/>
      <c r="QWX13" s="145"/>
      <c r="QWY13" s="145"/>
      <c r="QWZ13" s="145"/>
      <c r="QXA13" s="145"/>
      <c r="QXB13" s="145"/>
      <c r="QXC13" s="145"/>
      <c r="QXD13" s="145"/>
      <c r="QXE13" s="145"/>
      <c r="QXF13" s="145"/>
      <c r="QXG13" s="145"/>
      <c r="QXH13" s="145"/>
      <c r="QXI13" s="145"/>
      <c r="QXJ13" s="145"/>
      <c r="QXK13" s="145"/>
      <c r="QXL13" s="145"/>
      <c r="QXM13" s="145"/>
      <c r="QXN13" s="145"/>
      <c r="QXO13" s="145"/>
      <c r="QXP13" s="145"/>
      <c r="QXQ13" s="145"/>
      <c r="QXR13" s="145"/>
      <c r="QXS13" s="145"/>
      <c r="QXT13" s="145"/>
      <c r="QXU13" s="145"/>
      <c r="QXV13" s="145"/>
      <c r="QXW13" s="145"/>
      <c r="QXX13" s="145"/>
      <c r="QXY13" s="145"/>
      <c r="QXZ13" s="145"/>
      <c r="QYA13" s="145"/>
      <c r="QYB13" s="145"/>
      <c r="QYC13" s="145"/>
      <c r="QYD13" s="145"/>
      <c r="QYE13" s="145"/>
      <c r="QYF13" s="145"/>
      <c r="QYG13" s="145"/>
      <c r="QYH13" s="145"/>
      <c r="QYI13" s="145"/>
      <c r="QYJ13" s="145"/>
      <c r="QYK13" s="145"/>
      <c r="QYL13" s="145"/>
      <c r="QYM13" s="145"/>
      <c r="QYN13" s="145"/>
      <c r="QYO13" s="145"/>
      <c r="QYP13" s="145"/>
      <c r="QYQ13" s="145"/>
      <c r="QYR13" s="145"/>
      <c r="QYS13" s="145"/>
      <c r="QYT13" s="145"/>
      <c r="QYU13" s="145"/>
      <c r="QYV13" s="145"/>
      <c r="QYW13" s="145"/>
      <c r="QYX13" s="145"/>
      <c r="QYY13" s="145"/>
      <c r="QYZ13" s="145"/>
      <c r="QZA13" s="145"/>
      <c r="QZB13" s="145"/>
      <c r="QZC13" s="145"/>
      <c r="QZD13" s="145"/>
      <c r="QZE13" s="145"/>
      <c r="QZF13" s="145"/>
      <c r="QZG13" s="145"/>
      <c r="QZH13" s="145"/>
      <c r="QZI13" s="145"/>
      <c r="QZJ13" s="145"/>
      <c r="QZK13" s="145"/>
      <c r="QZL13" s="145"/>
      <c r="QZM13" s="145"/>
      <c r="QZN13" s="145"/>
      <c r="QZO13" s="145"/>
      <c r="QZP13" s="145"/>
      <c r="QZQ13" s="145"/>
      <c r="QZR13" s="145"/>
      <c r="QZS13" s="145"/>
      <c r="QZT13" s="145"/>
      <c r="QZU13" s="145"/>
      <c r="QZV13" s="145"/>
      <c r="QZW13" s="145"/>
      <c r="QZX13" s="145"/>
      <c r="QZY13" s="145"/>
      <c r="QZZ13" s="145"/>
      <c r="RAA13" s="145"/>
      <c r="RAB13" s="145"/>
      <c r="RAC13" s="145"/>
      <c r="RAD13" s="145"/>
      <c r="RAE13" s="145"/>
      <c r="RAF13" s="145"/>
      <c r="RAG13" s="145"/>
      <c r="RAH13" s="145"/>
      <c r="RAI13" s="145"/>
      <c r="RAJ13" s="145"/>
      <c r="RAK13" s="145"/>
      <c r="RAL13" s="145"/>
      <c r="RAM13" s="145"/>
      <c r="RAN13" s="145"/>
      <c r="RAO13" s="145"/>
      <c r="RAP13" s="145"/>
      <c r="RAQ13" s="145"/>
      <c r="RAR13" s="145"/>
      <c r="RAS13" s="145"/>
      <c r="RAT13" s="145"/>
      <c r="RAU13" s="145"/>
      <c r="RAV13" s="145"/>
      <c r="RAW13" s="145"/>
      <c r="RAX13" s="145"/>
      <c r="RAY13" s="145"/>
      <c r="RAZ13" s="145"/>
      <c r="RBA13" s="145"/>
      <c r="RBB13" s="145"/>
      <c r="RBC13" s="145"/>
      <c r="RBD13" s="145"/>
      <c r="RBE13" s="145"/>
      <c r="RBF13" s="145"/>
      <c r="RBG13" s="145"/>
      <c r="RBH13" s="145"/>
      <c r="RBI13" s="145"/>
      <c r="RBJ13" s="145"/>
      <c r="RBK13" s="145"/>
      <c r="RBL13" s="145"/>
      <c r="RBM13" s="145"/>
      <c r="RBN13" s="145"/>
      <c r="RBO13" s="145"/>
      <c r="RBP13" s="145"/>
      <c r="RBQ13" s="145"/>
      <c r="RBR13" s="145"/>
      <c r="RBS13" s="145"/>
      <c r="RBT13" s="145"/>
      <c r="RBU13" s="145"/>
      <c r="RBV13" s="145"/>
      <c r="RBW13" s="145"/>
      <c r="RBX13" s="145"/>
      <c r="RBY13" s="145"/>
      <c r="RBZ13" s="145"/>
      <c r="RCA13" s="145"/>
      <c r="RCB13" s="145"/>
      <c r="RCC13" s="145"/>
      <c r="RCD13" s="145"/>
      <c r="RCE13" s="145"/>
      <c r="RCF13" s="145"/>
      <c r="RCG13" s="145"/>
      <c r="RCH13" s="145"/>
      <c r="RCI13" s="145"/>
      <c r="RCJ13" s="145"/>
      <c r="RCK13" s="145"/>
      <c r="RCL13" s="145"/>
      <c r="RCM13" s="145"/>
      <c r="RCN13" s="145"/>
      <c r="RCO13" s="145"/>
      <c r="RCP13" s="145"/>
      <c r="RCQ13" s="145"/>
      <c r="RCR13" s="145"/>
      <c r="RCS13" s="145"/>
      <c r="RCT13" s="145"/>
      <c r="RCU13" s="145"/>
      <c r="RCV13" s="145"/>
      <c r="RCW13" s="145"/>
      <c r="RCX13" s="145"/>
      <c r="RCY13" s="145"/>
      <c r="RCZ13" s="145"/>
      <c r="RDA13" s="145"/>
      <c r="RDB13" s="145"/>
      <c r="RDC13" s="145"/>
      <c r="RDD13" s="145"/>
      <c r="RDE13" s="145"/>
      <c r="RDF13" s="145"/>
      <c r="RDG13" s="145"/>
      <c r="RDH13" s="145"/>
      <c r="RDI13" s="145"/>
      <c r="RDJ13" s="145"/>
      <c r="RDK13" s="145"/>
      <c r="RDL13" s="145"/>
      <c r="RDM13" s="145"/>
      <c r="RDN13" s="145"/>
      <c r="RDO13" s="145"/>
      <c r="RDP13" s="145"/>
      <c r="RDQ13" s="145"/>
      <c r="RDR13" s="145"/>
      <c r="RDS13" s="145"/>
      <c r="RDT13" s="145"/>
      <c r="RDU13" s="145"/>
      <c r="RDV13" s="145"/>
      <c r="RDW13" s="145"/>
      <c r="RDX13" s="145"/>
      <c r="RDY13" s="145"/>
      <c r="RDZ13" s="145"/>
      <c r="REA13" s="145"/>
      <c r="REB13" s="145"/>
      <c r="REC13" s="145"/>
      <c r="RED13" s="145"/>
      <c r="REE13" s="145"/>
      <c r="REF13" s="145"/>
      <c r="REG13" s="145"/>
      <c r="REH13" s="145"/>
      <c r="REI13" s="145"/>
      <c r="REJ13" s="145"/>
      <c r="REK13" s="145"/>
      <c r="REL13" s="145"/>
      <c r="REM13" s="145"/>
      <c r="REN13" s="145"/>
      <c r="REO13" s="145"/>
      <c r="REP13" s="145"/>
      <c r="REQ13" s="145"/>
      <c r="RER13" s="145"/>
      <c r="RES13" s="145"/>
      <c r="RET13" s="145"/>
      <c r="REU13" s="145"/>
      <c r="REV13" s="145"/>
      <c r="REW13" s="145"/>
      <c r="REX13" s="145"/>
      <c r="REY13" s="145"/>
      <c r="REZ13" s="145"/>
      <c r="RFA13" s="145"/>
      <c r="RFB13" s="145"/>
      <c r="RFC13" s="145"/>
      <c r="RFD13" s="145"/>
      <c r="RFE13" s="145"/>
      <c r="RFF13" s="145"/>
      <c r="RFG13" s="145"/>
      <c r="RFH13" s="145"/>
      <c r="RFI13" s="145"/>
      <c r="RFJ13" s="145"/>
      <c r="RFK13" s="145"/>
      <c r="RFL13" s="145"/>
      <c r="RFM13" s="145"/>
      <c r="RFN13" s="145"/>
      <c r="RFO13" s="145"/>
      <c r="RFP13" s="145"/>
      <c r="RFQ13" s="145"/>
      <c r="RFR13" s="145"/>
      <c r="RFS13" s="145"/>
      <c r="RFT13" s="145"/>
      <c r="RFU13" s="145"/>
      <c r="RFV13" s="145"/>
      <c r="RFW13" s="145"/>
      <c r="RFX13" s="145"/>
      <c r="RFY13" s="145"/>
      <c r="RFZ13" s="145"/>
      <c r="RGA13" s="145"/>
      <c r="RGB13" s="145"/>
      <c r="RGC13" s="145"/>
      <c r="RGD13" s="145"/>
      <c r="RGE13" s="145"/>
      <c r="RGF13" s="145"/>
      <c r="RGG13" s="145"/>
      <c r="RGH13" s="145"/>
      <c r="RGI13" s="145"/>
      <c r="RGJ13" s="145"/>
      <c r="RGK13" s="145"/>
      <c r="RGL13" s="145"/>
      <c r="RGM13" s="145"/>
      <c r="RGN13" s="145"/>
      <c r="RGO13" s="145"/>
      <c r="RGP13" s="145"/>
      <c r="RGQ13" s="145"/>
      <c r="RGR13" s="145"/>
      <c r="RGS13" s="145"/>
      <c r="RGT13" s="145"/>
      <c r="RGU13" s="145"/>
      <c r="RGV13" s="145"/>
      <c r="RGW13" s="145"/>
      <c r="RGX13" s="145"/>
      <c r="RGY13" s="145"/>
      <c r="RGZ13" s="145"/>
      <c r="RHA13" s="145"/>
      <c r="RHB13" s="145"/>
      <c r="RHC13" s="145"/>
      <c r="RHD13" s="145"/>
      <c r="RHE13" s="145"/>
      <c r="RHF13" s="145"/>
      <c r="RHG13" s="145"/>
      <c r="RHH13" s="145"/>
      <c r="RHI13" s="145"/>
      <c r="RHJ13" s="145"/>
      <c r="RHK13" s="145"/>
      <c r="RHL13" s="145"/>
      <c r="RHM13" s="145"/>
      <c r="RHN13" s="145"/>
      <c r="RHO13" s="145"/>
      <c r="RHP13" s="145"/>
      <c r="RHQ13" s="145"/>
      <c r="RHR13" s="145"/>
      <c r="RHS13" s="145"/>
      <c r="RHT13" s="145"/>
      <c r="RHU13" s="145"/>
      <c r="RHV13" s="145"/>
      <c r="RHW13" s="145"/>
      <c r="RHX13" s="145"/>
      <c r="RHY13" s="145"/>
      <c r="RHZ13" s="145"/>
      <c r="RIA13" s="145"/>
      <c r="RIB13" s="145"/>
      <c r="RIC13" s="145"/>
      <c r="RID13" s="145"/>
      <c r="RIE13" s="145"/>
      <c r="RIF13" s="145"/>
      <c r="RIG13" s="145"/>
      <c r="RIH13" s="145"/>
      <c r="RII13" s="145"/>
      <c r="RIJ13" s="145"/>
      <c r="RIK13" s="145"/>
      <c r="RIL13" s="145"/>
      <c r="RIM13" s="145"/>
      <c r="RIN13" s="145"/>
      <c r="RIO13" s="145"/>
      <c r="RIP13" s="145"/>
      <c r="RIQ13" s="145"/>
      <c r="RIR13" s="145"/>
      <c r="RIS13" s="145"/>
      <c r="RIT13" s="145"/>
      <c r="RIU13" s="145"/>
      <c r="RIV13" s="145"/>
      <c r="RIW13" s="145"/>
      <c r="RIX13" s="145"/>
      <c r="RIY13" s="145"/>
      <c r="RIZ13" s="145"/>
      <c r="RJA13" s="145"/>
      <c r="RJB13" s="145"/>
      <c r="RJC13" s="145"/>
      <c r="RJD13" s="145"/>
      <c r="RJE13" s="145"/>
      <c r="RJF13" s="145"/>
      <c r="RJG13" s="145"/>
      <c r="RJH13" s="145"/>
      <c r="RJI13" s="145"/>
      <c r="RJJ13" s="145"/>
      <c r="RJK13" s="145"/>
      <c r="RJL13" s="145"/>
      <c r="RJM13" s="145"/>
      <c r="RJN13" s="145"/>
      <c r="RJO13" s="145"/>
      <c r="RJP13" s="145"/>
      <c r="RJQ13" s="145"/>
      <c r="RJR13" s="145"/>
      <c r="RJS13" s="145"/>
      <c r="RJT13" s="145"/>
      <c r="RJU13" s="145"/>
      <c r="RJV13" s="145"/>
      <c r="RJW13" s="145"/>
      <c r="RJX13" s="145"/>
      <c r="RJY13" s="145"/>
      <c r="RJZ13" s="145"/>
      <c r="RKA13" s="145"/>
      <c r="RKB13" s="145"/>
      <c r="RKC13" s="145"/>
      <c r="RKD13" s="145"/>
      <c r="RKE13" s="145"/>
      <c r="RKF13" s="145"/>
      <c r="RKG13" s="145"/>
      <c r="RKH13" s="145"/>
      <c r="RKI13" s="145"/>
      <c r="RKJ13" s="145"/>
      <c r="RKK13" s="145"/>
      <c r="RKL13" s="145"/>
      <c r="RKM13" s="145"/>
      <c r="RKN13" s="145"/>
      <c r="RKO13" s="145"/>
      <c r="RKP13" s="145"/>
      <c r="RKQ13" s="145"/>
      <c r="RKR13" s="145"/>
      <c r="RKS13" s="145"/>
      <c r="RKT13" s="145"/>
      <c r="RKU13" s="145"/>
      <c r="RKV13" s="145"/>
      <c r="RKW13" s="145"/>
      <c r="RKX13" s="145"/>
      <c r="RKY13" s="145"/>
      <c r="RKZ13" s="145"/>
      <c r="RLA13" s="145"/>
      <c r="RLB13" s="145"/>
      <c r="RLC13" s="145"/>
      <c r="RLD13" s="145"/>
      <c r="RLE13" s="145"/>
      <c r="RLF13" s="145"/>
      <c r="RLG13" s="145"/>
      <c r="RLH13" s="145"/>
      <c r="RLI13" s="145"/>
      <c r="RLJ13" s="145"/>
      <c r="RLK13" s="145"/>
      <c r="RLL13" s="145"/>
      <c r="RLM13" s="145"/>
      <c r="RLN13" s="145"/>
      <c r="RLO13" s="145"/>
      <c r="RLP13" s="145"/>
      <c r="RLQ13" s="145"/>
      <c r="RLR13" s="145"/>
      <c r="RLS13" s="145"/>
      <c r="RLT13" s="145"/>
      <c r="RLU13" s="145"/>
      <c r="RLV13" s="145"/>
      <c r="RLW13" s="145"/>
      <c r="RLX13" s="145"/>
      <c r="RLY13" s="145"/>
      <c r="RLZ13" s="145"/>
      <c r="RMA13" s="145"/>
      <c r="RMB13" s="145"/>
      <c r="RMC13" s="145"/>
      <c r="RMD13" s="145"/>
      <c r="RME13" s="145"/>
      <c r="RMF13" s="145"/>
      <c r="RMG13" s="145"/>
      <c r="RMH13" s="145"/>
      <c r="RMI13" s="145"/>
      <c r="RMJ13" s="145"/>
      <c r="RMK13" s="145"/>
      <c r="RML13" s="145"/>
      <c r="RMM13" s="145"/>
      <c r="RMN13" s="145"/>
      <c r="RMO13" s="145"/>
      <c r="RMP13" s="145"/>
      <c r="RMQ13" s="145"/>
      <c r="RMR13" s="145"/>
      <c r="RMS13" s="145"/>
      <c r="RMT13" s="145"/>
      <c r="RMU13" s="145"/>
      <c r="RMV13" s="145"/>
      <c r="RMW13" s="145"/>
      <c r="RMX13" s="145"/>
      <c r="RMY13" s="145"/>
      <c r="RMZ13" s="145"/>
      <c r="RNA13" s="145"/>
      <c r="RNB13" s="145"/>
      <c r="RNC13" s="145"/>
      <c r="RND13" s="145"/>
      <c r="RNE13" s="145"/>
      <c r="RNF13" s="145"/>
      <c r="RNG13" s="145"/>
      <c r="RNH13" s="145"/>
      <c r="RNI13" s="145"/>
      <c r="RNJ13" s="145"/>
      <c r="RNK13" s="145"/>
      <c r="RNL13" s="145"/>
      <c r="RNM13" s="145"/>
      <c r="RNN13" s="145"/>
      <c r="RNO13" s="145"/>
      <c r="RNP13" s="145"/>
      <c r="RNQ13" s="145"/>
      <c r="RNR13" s="145"/>
      <c r="RNS13" s="145"/>
      <c r="RNT13" s="145"/>
      <c r="RNU13" s="145"/>
      <c r="RNV13" s="145"/>
      <c r="RNW13" s="145"/>
      <c r="RNX13" s="145"/>
      <c r="RNY13" s="145"/>
      <c r="RNZ13" s="145"/>
      <c r="ROA13" s="145"/>
      <c r="ROB13" s="145"/>
      <c r="ROC13" s="145"/>
      <c r="ROD13" s="145"/>
      <c r="ROE13" s="145"/>
      <c r="ROF13" s="145"/>
      <c r="ROG13" s="145"/>
      <c r="ROH13" s="145"/>
      <c r="ROI13" s="145"/>
      <c r="ROJ13" s="145"/>
      <c r="ROK13" s="145"/>
      <c r="ROL13" s="145"/>
      <c r="ROM13" s="145"/>
      <c r="RON13" s="145"/>
      <c r="ROO13" s="145"/>
      <c r="ROP13" s="145"/>
      <c r="ROQ13" s="145"/>
      <c r="ROR13" s="145"/>
      <c r="ROS13" s="145"/>
      <c r="ROT13" s="145"/>
      <c r="ROU13" s="145"/>
      <c r="ROV13" s="145"/>
      <c r="ROW13" s="145"/>
      <c r="ROX13" s="145"/>
      <c r="ROY13" s="145"/>
      <c r="ROZ13" s="145"/>
      <c r="RPA13" s="145"/>
      <c r="RPB13" s="145"/>
      <c r="RPC13" s="145"/>
      <c r="RPD13" s="145"/>
      <c r="RPE13" s="145"/>
      <c r="RPF13" s="145"/>
      <c r="RPG13" s="145"/>
      <c r="RPH13" s="145"/>
      <c r="RPI13" s="145"/>
      <c r="RPJ13" s="145"/>
      <c r="RPK13" s="145"/>
      <c r="RPL13" s="145"/>
      <c r="RPM13" s="145"/>
      <c r="RPN13" s="145"/>
      <c r="RPO13" s="145"/>
      <c r="RPP13" s="145"/>
      <c r="RPQ13" s="145"/>
      <c r="RPR13" s="145"/>
      <c r="RPS13" s="145"/>
      <c r="RPT13" s="145"/>
      <c r="RPU13" s="145"/>
      <c r="RPV13" s="145"/>
      <c r="RPW13" s="145"/>
      <c r="RPX13" s="145"/>
      <c r="RPY13" s="145"/>
      <c r="RPZ13" s="145"/>
      <c r="RQA13" s="145"/>
      <c r="RQB13" s="145"/>
      <c r="RQC13" s="145"/>
      <c r="RQD13" s="145"/>
      <c r="RQE13" s="145"/>
      <c r="RQF13" s="145"/>
      <c r="RQG13" s="145"/>
      <c r="RQH13" s="145"/>
      <c r="RQI13" s="145"/>
      <c r="RQJ13" s="145"/>
      <c r="RQK13" s="145"/>
      <c r="RQL13" s="145"/>
      <c r="RQM13" s="145"/>
      <c r="RQN13" s="145"/>
      <c r="RQO13" s="145"/>
      <c r="RQP13" s="145"/>
      <c r="RQQ13" s="145"/>
      <c r="RQR13" s="145"/>
      <c r="RQS13" s="145"/>
      <c r="RQT13" s="145"/>
      <c r="RQU13" s="145"/>
      <c r="RQV13" s="145"/>
      <c r="RQW13" s="145"/>
      <c r="RQX13" s="145"/>
      <c r="RQY13" s="145"/>
      <c r="RQZ13" s="145"/>
      <c r="RRA13" s="145"/>
      <c r="RRB13" s="145"/>
      <c r="RRC13" s="145"/>
      <c r="RRD13" s="145"/>
      <c r="RRE13" s="145"/>
      <c r="RRF13" s="145"/>
      <c r="RRG13" s="145"/>
      <c r="RRH13" s="145"/>
      <c r="RRI13" s="145"/>
      <c r="RRJ13" s="145"/>
      <c r="RRK13" s="145"/>
      <c r="RRL13" s="145"/>
      <c r="RRM13" s="145"/>
      <c r="RRN13" s="145"/>
      <c r="RRO13" s="145"/>
      <c r="RRP13" s="145"/>
      <c r="RRQ13" s="145"/>
      <c r="RRR13" s="145"/>
      <c r="RRS13" s="145"/>
      <c r="RRT13" s="145"/>
      <c r="RRU13" s="145"/>
      <c r="RRV13" s="145"/>
      <c r="RRW13" s="145"/>
      <c r="RRX13" s="145"/>
      <c r="RRY13" s="145"/>
      <c r="RRZ13" s="145"/>
      <c r="RSA13" s="145"/>
      <c r="RSB13" s="145"/>
      <c r="RSC13" s="145"/>
      <c r="RSD13" s="145"/>
      <c r="RSE13" s="145"/>
      <c r="RSF13" s="145"/>
      <c r="RSG13" s="145"/>
      <c r="RSH13" s="145"/>
      <c r="RSI13" s="145"/>
      <c r="RSJ13" s="145"/>
      <c r="RSK13" s="145"/>
      <c r="RSL13" s="145"/>
      <c r="RSM13" s="145"/>
      <c r="RSN13" s="145"/>
      <c r="RSO13" s="145"/>
      <c r="RSP13" s="145"/>
      <c r="RSQ13" s="145"/>
      <c r="RSR13" s="145"/>
      <c r="RSS13" s="145"/>
      <c r="RST13" s="145"/>
      <c r="RSU13" s="145"/>
      <c r="RSV13" s="145"/>
      <c r="RSW13" s="145"/>
      <c r="RSX13" s="145"/>
      <c r="RSY13" s="145"/>
      <c r="RSZ13" s="145"/>
      <c r="RTA13" s="145"/>
      <c r="RTB13" s="145"/>
      <c r="RTC13" s="145"/>
      <c r="RTD13" s="145"/>
      <c r="RTE13" s="145"/>
      <c r="RTF13" s="145"/>
      <c r="RTG13" s="145"/>
      <c r="RTH13" s="145"/>
      <c r="RTI13" s="145"/>
      <c r="RTJ13" s="145"/>
      <c r="RTK13" s="145"/>
      <c r="RTL13" s="145"/>
      <c r="RTM13" s="145"/>
      <c r="RTN13" s="145"/>
      <c r="RTO13" s="145"/>
      <c r="RTP13" s="145"/>
      <c r="RTQ13" s="145"/>
      <c r="RTR13" s="145"/>
      <c r="RTS13" s="145"/>
      <c r="RTT13" s="145"/>
      <c r="RTU13" s="145"/>
      <c r="RTV13" s="145"/>
      <c r="RTW13" s="145"/>
      <c r="RTX13" s="145"/>
      <c r="RTY13" s="145"/>
      <c r="RTZ13" s="145"/>
      <c r="RUA13" s="145"/>
      <c r="RUB13" s="145"/>
      <c r="RUC13" s="145"/>
      <c r="RUD13" s="145"/>
      <c r="RUE13" s="145"/>
      <c r="RUF13" s="145"/>
      <c r="RUG13" s="145"/>
      <c r="RUH13" s="145"/>
      <c r="RUI13" s="145"/>
      <c r="RUJ13" s="145"/>
      <c r="RUK13" s="145"/>
      <c r="RUL13" s="145"/>
      <c r="RUM13" s="145"/>
      <c r="RUN13" s="145"/>
      <c r="RUO13" s="145"/>
      <c r="RUP13" s="145"/>
      <c r="RUQ13" s="145"/>
      <c r="RUR13" s="145"/>
      <c r="RUS13" s="145"/>
      <c r="RUT13" s="145"/>
      <c r="RUU13" s="145"/>
      <c r="RUV13" s="145"/>
      <c r="RUW13" s="145"/>
      <c r="RUX13" s="145"/>
      <c r="RUY13" s="145"/>
      <c r="RUZ13" s="145"/>
      <c r="RVA13" s="145"/>
      <c r="RVB13" s="145"/>
      <c r="RVC13" s="145"/>
      <c r="RVD13" s="145"/>
      <c r="RVE13" s="145"/>
      <c r="RVF13" s="145"/>
      <c r="RVG13" s="145"/>
      <c r="RVH13" s="145"/>
      <c r="RVI13" s="145"/>
      <c r="RVJ13" s="145"/>
      <c r="RVK13" s="145"/>
      <c r="RVL13" s="145"/>
      <c r="RVM13" s="145"/>
      <c r="RVN13" s="145"/>
      <c r="RVO13" s="145"/>
      <c r="RVP13" s="145"/>
      <c r="RVQ13" s="145"/>
      <c r="RVR13" s="145"/>
      <c r="RVS13" s="145"/>
      <c r="RVT13" s="145"/>
      <c r="RVU13" s="145"/>
      <c r="RVV13" s="145"/>
      <c r="RVW13" s="145"/>
      <c r="RVX13" s="145"/>
      <c r="RVY13" s="145"/>
      <c r="RVZ13" s="145"/>
      <c r="RWA13" s="145"/>
      <c r="RWB13" s="145"/>
      <c r="RWC13" s="145"/>
      <c r="RWD13" s="145"/>
      <c r="RWE13" s="145"/>
      <c r="RWF13" s="145"/>
      <c r="RWG13" s="145"/>
      <c r="RWH13" s="145"/>
      <c r="RWI13" s="145"/>
      <c r="RWJ13" s="145"/>
      <c r="RWK13" s="145"/>
      <c r="RWL13" s="145"/>
      <c r="RWM13" s="145"/>
      <c r="RWN13" s="145"/>
      <c r="RWO13" s="145"/>
      <c r="RWP13" s="145"/>
      <c r="RWQ13" s="145"/>
      <c r="RWR13" s="145"/>
      <c r="RWS13" s="145"/>
      <c r="RWT13" s="145"/>
      <c r="RWU13" s="145"/>
      <c r="RWV13" s="145"/>
      <c r="RWW13" s="145"/>
      <c r="RWX13" s="145"/>
      <c r="RWY13" s="145"/>
      <c r="RWZ13" s="145"/>
      <c r="RXA13" s="145"/>
      <c r="RXB13" s="145"/>
      <c r="RXC13" s="145"/>
      <c r="RXD13" s="145"/>
      <c r="RXE13" s="145"/>
      <c r="RXF13" s="145"/>
      <c r="RXG13" s="145"/>
      <c r="RXH13" s="145"/>
      <c r="RXI13" s="145"/>
      <c r="RXJ13" s="145"/>
      <c r="RXK13" s="145"/>
      <c r="RXL13" s="145"/>
      <c r="RXM13" s="145"/>
      <c r="RXN13" s="145"/>
      <c r="RXO13" s="145"/>
      <c r="RXP13" s="145"/>
      <c r="RXQ13" s="145"/>
      <c r="RXR13" s="145"/>
      <c r="RXS13" s="145"/>
      <c r="RXT13" s="145"/>
      <c r="RXU13" s="145"/>
      <c r="RXV13" s="145"/>
      <c r="RXW13" s="145"/>
      <c r="RXX13" s="145"/>
      <c r="RXY13" s="145"/>
      <c r="RXZ13" s="145"/>
      <c r="RYA13" s="145"/>
      <c r="RYB13" s="145"/>
      <c r="RYC13" s="145"/>
      <c r="RYD13" s="145"/>
      <c r="RYE13" s="145"/>
      <c r="RYF13" s="145"/>
      <c r="RYG13" s="145"/>
      <c r="RYH13" s="145"/>
      <c r="RYI13" s="145"/>
      <c r="RYJ13" s="145"/>
      <c r="RYK13" s="145"/>
      <c r="RYL13" s="145"/>
      <c r="RYM13" s="145"/>
      <c r="RYN13" s="145"/>
      <c r="RYO13" s="145"/>
      <c r="RYP13" s="145"/>
      <c r="RYQ13" s="145"/>
      <c r="RYR13" s="145"/>
      <c r="RYS13" s="145"/>
      <c r="RYT13" s="145"/>
      <c r="RYU13" s="145"/>
      <c r="RYV13" s="145"/>
      <c r="RYW13" s="145"/>
      <c r="RYX13" s="145"/>
      <c r="RYY13" s="145"/>
      <c r="RYZ13" s="145"/>
      <c r="RZA13" s="145"/>
      <c r="RZB13" s="145"/>
      <c r="RZC13" s="145"/>
      <c r="RZD13" s="145"/>
      <c r="RZE13" s="145"/>
      <c r="RZF13" s="145"/>
      <c r="RZG13" s="145"/>
      <c r="RZH13" s="145"/>
      <c r="RZI13" s="145"/>
      <c r="RZJ13" s="145"/>
      <c r="RZK13" s="145"/>
      <c r="RZL13" s="145"/>
      <c r="RZM13" s="145"/>
      <c r="RZN13" s="145"/>
      <c r="RZO13" s="145"/>
      <c r="RZP13" s="145"/>
      <c r="RZQ13" s="145"/>
      <c r="RZR13" s="145"/>
      <c r="RZS13" s="145"/>
      <c r="RZT13" s="145"/>
      <c r="RZU13" s="145"/>
      <c r="RZV13" s="145"/>
      <c r="RZW13" s="145"/>
      <c r="RZX13" s="145"/>
      <c r="RZY13" s="145"/>
      <c r="RZZ13" s="145"/>
      <c r="SAA13" s="145"/>
      <c r="SAB13" s="145"/>
      <c r="SAC13" s="145"/>
      <c r="SAD13" s="145"/>
      <c r="SAE13" s="145"/>
      <c r="SAF13" s="145"/>
      <c r="SAG13" s="145"/>
      <c r="SAH13" s="145"/>
      <c r="SAI13" s="145"/>
      <c r="SAJ13" s="145"/>
      <c r="SAK13" s="145"/>
      <c r="SAL13" s="145"/>
      <c r="SAM13" s="145"/>
      <c r="SAN13" s="145"/>
      <c r="SAO13" s="145"/>
      <c r="SAP13" s="145"/>
      <c r="SAQ13" s="145"/>
      <c r="SAR13" s="145"/>
      <c r="SAS13" s="145"/>
      <c r="SAT13" s="145"/>
      <c r="SAU13" s="145"/>
      <c r="SAV13" s="145"/>
      <c r="SAW13" s="145"/>
      <c r="SAX13" s="145"/>
      <c r="SAY13" s="145"/>
      <c r="SAZ13" s="145"/>
      <c r="SBA13" s="145"/>
      <c r="SBB13" s="145"/>
      <c r="SBC13" s="145"/>
      <c r="SBD13" s="145"/>
      <c r="SBE13" s="145"/>
      <c r="SBF13" s="145"/>
      <c r="SBG13" s="145"/>
      <c r="SBH13" s="145"/>
      <c r="SBI13" s="145"/>
      <c r="SBJ13" s="145"/>
      <c r="SBK13" s="145"/>
      <c r="SBL13" s="145"/>
      <c r="SBM13" s="145"/>
      <c r="SBN13" s="145"/>
      <c r="SBO13" s="145"/>
      <c r="SBP13" s="145"/>
      <c r="SBQ13" s="145"/>
      <c r="SBR13" s="145"/>
      <c r="SBS13" s="145"/>
      <c r="SBT13" s="145"/>
      <c r="SBU13" s="145"/>
      <c r="SBV13" s="145"/>
      <c r="SBW13" s="145"/>
      <c r="SBX13" s="145"/>
      <c r="SBY13" s="145"/>
      <c r="SBZ13" s="145"/>
      <c r="SCA13" s="145"/>
      <c r="SCB13" s="145"/>
      <c r="SCC13" s="145"/>
      <c r="SCD13" s="145"/>
      <c r="SCE13" s="145"/>
      <c r="SCF13" s="145"/>
      <c r="SCG13" s="145"/>
      <c r="SCH13" s="145"/>
      <c r="SCI13" s="145"/>
      <c r="SCJ13" s="145"/>
      <c r="SCK13" s="145"/>
      <c r="SCL13" s="145"/>
      <c r="SCM13" s="145"/>
      <c r="SCN13" s="145"/>
      <c r="SCO13" s="145"/>
      <c r="SCP13" s="145"/>
      <c r="SCQ13" s="145"/>
      <c r="SCR13" s="145"/>
      <c r="SCS13" s="145"/>
      <c r="SCT13" s="145"/>
      <c r="SCU13" s="145"/>
      <c r="SCV13" s="145"/>
      <c r="SCW13" s="145"/>
      <c r="SCX13" s="145"/>
      <c r="SCY13" s="145"/>
      <c r="SCZ13" s="145"/>
      <c r="SDA13" s="145"/>
      <c r="SDB13" s="145"/>
      <c r="SDC13" s="145"/>
      <c r="SDD13" s="145"/>
      <c r="SDE13" s="145"/>
      <c r="SDF13" s="145"/>
      <c r="SDG13" s="145"/>
      <c r="SDH13" s="145"/>
      <c r="SDI13" s="145"/>
      <c r="SDJ13" s="145"/>
      <c r="SDK13" s="145"/>
      <c r="SDL13" s="145"/>
      <c r="SDM13" s="145"/>
      <c r="SDN13" s="145"/>
      <c r="SDO13" s="145"/>
      <c r="SDP13" s="145"/>
      <c r="SDQ13" s="145"/>
      <c r="SDR13" s="145"/>
      <c r="SDS13" s="145"/>
      <c r="SDT13" s="145"/>
      <c r="SDU13" s="145"/>
      <c r="SDV13" s="145"/>
      <c r="SDW13" s="145"/>
      <c r="SDX13" s="145"/>
      <c r="SDY13" s="145"/>
      <c r="SDZ13" s="145"/>
      <c r="SEA13" s="145"/>
      <c r="SEB13" s="145"/>
      <c r="SEC13" s="145"/>
      <c r="SED13" s="145"/>
      <c r="SEE13" s="145"/>
      <c r="SEF13" s="145"/>
      <c r="SEG13" s="145"/>
      <c r="SEH13" s="145"/>
      <c r="SEI13" s="145"/>
      <c r="SEJ13" s="145"/>
      <c r="SEK13" s="145"/>
      <c r="SEL13" s="145"/>
      <c r="SEM13" s="145"/>
      <c r="SEN13" s="145"/>
      <c r="SEO13" s="145"/>
      <c r="SEP13" s="145"/>
      <c r="SEQ13" s="145"/>
      <c r="SER13" s="145"/>
      <c r="SES13" s="145"/>
      <c r="SET13" s="145"/>
      <c r="SEU13" s="145"/>
      <c r="SEV13" s="145"/>
      <c r="SEW13" s="145"/>
      <c r="SEX13" s="145"/>
      <c r="SEY13" s="145"/>
      <c r="SEZ13" s="145"/>
      <c r="SFA13" s="145"/>
      <c r="SFB13" s="145"/>
      <c r="SFC13" s="145"/>
      <c r="SFD13" s="145"/>
      <c r="SFE13" s="145"/>
      <c r="SFF13" s="145"/>
      <c r="SFG13" s="145"/>
      <c r="SFH13" s="145"/>
      <c r="SFI13" s="145"/>
      <c r="SFJ13" s="145"/>
      <c r="SFK13" s="145"/>
      <c r="SFL13" s="145"/>
      <c r="SFM13" s="145"/>
      <c r="SFN13" s="145"/>
      <c r="SFO13" s="145"/>
      <c r="SFP13" s="145"/>
      <c r="SFQ13" s="145"/>
      <c r="SFR13" s="145"/>
      <c r="SFS13" s="145"/>
      <c r="SFT13" s="145"/>
      <c r="SFU13" s="145"/>
      <c r="SFV13" s="145"/>
      <c r="SFW13" s="145"/>
      <c r="SFX13" s="145"/>
      <c r="SFY13" s="145"/>
      <c r="SFZ13" s="145"/>
      <c r="SGA13" s="145"/>
      <c r="SGB13" s="145"/>
      <c r="SGC13" s="145"/>
      <c r="SGD13" s="145"/>
      <c r="SGE13" s="145"/>
      <c r="SGF13" s="145"/>
      <c r="SGG13" s="145"/>
      <c r="SGH13" s="145"/>
      <c r="SGI13" s="145"/>
      <c r="SGJ13" s="145"/>
      <c r="SGK13" s="145"/>
      <c r="SGL13" s="145"/>
      <c r="SGM13" s="145"/>
      <c r="SGN13" s="145"/>
      <c r="SGO13" s="145"/>
      <c r="SGP13" s="145"/>
      <c r="SGQ13" s="145"/>
      <c r="SGR13" s="145"/>
      <c r="SGS13" s="145"/>
      <c r="SGT13" s="145"/>
      <c r="SGU13" s="145"/>
      <c r="SGV13" s="145"/>
      <c r="SGW13" s="145"/>
      <c r="SGX13" s="145"/>
      <c r="SGY13" s="145"/>
      <c r="SGZ13" s="145"/>
      <c r="SHA13" s="145"/>
      <c r="SHB13" s="145"/>
      <c r="SHC13" s="145"/>
      <c r="SHD13" s="145"/>
      <c r="SHE13" s="145"/>
      <c r="SHF13" s="145"/>
      <c r="SHG13" s="145"/>
      <c r="SHH13" s="145"/>
      <c r="SHI13" s="145"/>
      <c r="SHJ13" s="145"/>
      <c r="SHK13" s="145"/>
      <c r="SHL13" s="145"/>
      <c r="SHM13" s="145"/>
      <c r="SHN13" s="145"/>
      <c r="SHO13" s="145"/>
      <c r="SHP13" s="145"/>
      <c r="SHQ13" s="145"/>
      <c r="SHR13" s="145"/>
      <c r="SHS13" s="145"/>
      <c r="SHT13" s="145"/>
      <c r="SHU13" s="145"/>
      <c r="SHV13" s="145"/>
      <c r="SHW13" s="145"/>
      <c r="SHX13" s="145"/>
      <c r="SHY13" s="145"/>
      <c r="SHZ13" s="145"/>
      <c r="SIA13" s="145"/>
      <c r="SIB13" s="145"/>
      <c r="SIC13" s="145"/>
      <c r="SID13" s="145"/>
      <c r="SIE13" s="145"/>
      <c r="SIF13" s="145"/>
      <c r="SIG13" s="145"/>
      <c r="SIH13" s="145"/>
      <c r="SII13" s="145"/>
      <c r="SIJ13" s="145"/>
      <c r="SIK13" s="145"/>
      <c r="SIL13" s="145"/>
      <c r="SIM13" s="145"/>
      <c r="SIN13" s="145"/>
      <c r="SIO13" s="145"/>
      <c r="SIP13" s="145"/>
      <c r="SIQ13" s="145"/>
      <c r="SIR13" s="145"/>
      <c r="SIS13" s="145"/>
      <c r="SIT13" s="145"/>
      <c r="SIU13" s="145"/>
      <c r="SIV13" s="145"/>
      <c r="SIW13" s="145"/>
      <c r="SIX13" s="145"/>
      <c r="SIY13" s="145"/>
      <c r="SIZ13" s="145"/>
      <c r="SJA13" s="145"/>
      <c r="SJB13" s="145"/>
      <c r="SJC13" s="145"/>
      <c r="SJD13" s="145"/>
      <c r="SJE13" s="145"/>
      <c r="SJF13" s="145"/>
      <c r="SJG13" s="145"/>
      <c r="SJH13" s="145"/>
      <c r="SJI13" s="145"/>
      <c r="SJJ13" s="145"/>
      <c r="SJK13" s="145"/>
      <c r="SJL13" s="145"/>
      <c r="SJM13" s="145"/>
      <c r="SJN13" s="145"/>
      <c r="SJO13" s="145"/>
      <c r="SJP13" s="145"/>
      <c r="SJQ13" s="145"/>
      <c r="SJR13" s="145"/>
      <c r="SJS13" s="145"/>
      <c r="SJT13" s="145"/>
      <c r="SJU13" s="145"/>
      <c r="SJV13" s="145"/>
      <c r="SJW13" s="145"/>
      <c r="SJX13" s="145"/>
      <c r="SJY13" s="145"/>
      <c r="SJZ13" s="145"/>
      <c r="SKA13" s="145"/>
      <c r="SKB13" s="145"/>
      <c r="SKC13" s="145"/>
      <c r="SKD13" s="145"/>
      <c r="SKE13" s="145"/>
      <c r="SKF13" s="145"/>
      <c r="SKG13" s="145"/>
      <c r="SKH13" s="145"/>
      <c r="SKI13" s="145"/>
      <c r="SKJ13" s="145"/>
      <c r="SKK13" s="145"/>
      <c r="SKL13" s="145"/>
      <c r="SKM13" s="145"/>
      <c r="SKN13" s="145"/>
      <c r="SKO13" s="145"/>
      <c r="SKP13" s="145"/>
      <c r="SKQ13" s="145"/>
      <c r="SKR13" s="145"/>
      <c r="SKS13" s="145"/>
      <c r="SKT13" s="145"/>
      <c r="SKU13" s="145"/>
      <c r="SKV13" s="145"/>
      <c r="SKW13" s="145"/>
      <c r="SKX13" s="145"/>
      <c r="SKY13" s="145"/>
      <c r="SKZ13" s="145"/>
      <c r="SLA13" s="145"/>
      <c r="SLB13" s="145"/>
      <c r="SLC13" s="145"/>
      <c r="SLD13" s="145"/>
      <c r="SLE13" s="145"/>
      <c r="SLF13" s="145"/>
      <c r="SLG13" s="145"/>
      <c r="SLH13" s="145"/>
      <c r="SLI13" s="145"/>
      <c r="SLJ13" s="145"/>
      <c r="SLK13" s="145"/>
      <c r="SLL13" s="145"/>
      <c r="SLM13" s="145"/>
      <c r="SLN13" s="145"/>
      <c r="SLO13" s="145"/>
      <c r="SLP13" s="145"/>
      <c r="SLQ13" s="145"/>
      <c r="SLR13" s="145"/>
      <c r="SLS13" s="145"/>
      <c r="SLT13" s="145"/>
      <c r="SLU13" s="145"/>
      <c r="SLV13" s="145"/>
      <c r="SLW13" s="145"/>
      <c r="SLX13" s="145"/>
      <c r="SLY13" s="145"/>
      <c r="SLZ13" s="145"/>
      <c r="SMA13" s="145"/>
      <c r="SMB13" s="145"/>
      <c r="SMC13" s="145"/>
      <c r="SMD13" s="145"/>
      <c r="SME13" s="145"/>
      <c r="SMF13" s="145"/>
      <c r="SMG13" s="145"/>
      <c r="SMH13" s="145"/>
      <c r="SMI13" s="145"/>
      <c r="SMJ13" s="145"/>
      <c r="SMK13" s="145"/>
      <c r="SML13" s="145"/>
      <c r="SMM13" s="145"/>
      <c r="SMN13" s="145"/>
      <c r="SMO13" s="145"/>
      <c r="SMP13" s="145"/>
      <c r="SMQ13" s="145"/>
      <c r="SMR13" s="145"/>
      <c r="SMS13" s="145"/>
      <c r="SMT13" s="145"/>
      <c r="SMU13" s="145"/>
      <c r="SMV13" s="145"/>
      <c r="SMW13" s="145"/>
      <c r="SMX13" s="145"/>
      <c r="SMY13" s="145"/>
      <c r="SMZ13" s="145"/>
      <c r="SNA13" s="145"/>
      <c r="SNB13" s="145"/>
      <c r="SNC13" s="145"/>
      <c r="SND13" s="145"/>
      <c r="SNE13" s="145"/>
      <c r="SNF13" s="145"/>
      <c r="SNG13" s="145"/>
      <c r="SNH13" s="145"/>
      <c r="SNI13" s="145"/>
      <c r="SNJ13" s="145"/>
      <c r="SNK13" s="145"/>
      <c r="SNL13" s="145"/>
      <c r="SNM13" s="145"/>
      <c r="SNN13" s="145"/>
      <c r="SNO13" s="145"/>
      <c r="SNP13" s="145"/>
      <c r="SNQ13" s="145"/>
      <c r="SNR13" s="145"/>
      <c r="SNS13" s="145"/>
      <c r="SNT13" s="145"/>
      <c r="SNU13" s="145"/>
      <c r="SNV13" s="145"/>
      <c r="SNW13" s="145"/>
      <c r="SNX13" s="145"/>
      <c r="SNY13" s="145"/>
      <c r="SNZ13" s="145"/>
      <c r="SOA13" s="145"/>
      <c r="SOB13" s="145"/>
      <c r="SOC13" s="145"/>
      <c r="SOD13" s="145"/>
      <c r="SOE13" s="145"/>
      <c r="SOF13" s="145"/>
      <c r="SOG13" s="145"/>
      <c r="SOH13" s="145"/>
      <c r="SOI13" s="145"/>
      <c r="SOJ13" s="145"/>
      <c r="SOK13" s="145"/>
      <c r="SOL13" s="145"/>
      <c r="SOM13" s="145"/>
      <c r="SON13" s="145"/>
      <c r="SOO13" s="145"/>
      <c r="SOP13" s="145"/>
      <c r="SOQ13" s="145"/>
      <c r="SOR13" s="145"/>
      <c r="SOS13" s="145"/>
      <c r="SOT13" s="145"/>
      <c r="SOU13" s="145"/>
      <c r="SOV13" s="145"/>
      <c r="SOW13" s="145"/>
      <c r="SOX13" s="145"/>
      <c r="SOY13" s="145"/>
      <c r="SOZ13" s="145"/>
      <c r="SPA13" s="145"/>
      <c r="SPB13" s="145"/>
      <c r="SPC13" s="145"/>
      <c r="SPD13" s="145"/>
      <c r="SPE13" s="145"/>
      <c r="SPF13" s="145"/>
      <c r="SPG13" s="145"/>
      <c r="SPH13" s="145"/>
      <c r="SPI13" s="145"/>
      <c r="SPJ13" s="145"/>
      <c r="SPK13" s="145"/>
      <c r="SPL13" s="145"/>
      <c r="SPM13" s="145"/>
      <c r="SPN13" s="145"/>
      <c r="SPO13" s="145"/>
      <c r="SPP13" s="145"/>
      <c r="SPQ13" s="145"/>
      <c r="SPR13" s="145"/>
      <c r="SPS13" s="145"/>
      <c r="SPT13" s="145"/>
      <c r="SPU13" s="145"/>
      <c r="SPV13" s="145"/>
      <c r="SPW13" s="145"/>
      <c r="SPX13" s="145"/>
      <c r="SPY13" s="145"/>
      <c r="SPZ13" s="145"/>
      <c r="SQA13" s="145"/>
      <c r="SQB13" s="145"/>
      <c r="SQC13" s="145"/>
      <c r="SQD13" s="145"/>
      <c r="SQE13" s="145"/>
      <c r="SQF13" s="145"/>
      <c r="SQG13" s="145"/>
      <c r="SQH13" s="145"/>
      <c r="SQI13" s="145"/>
      <c r="SQJ13" s="145"/>
      <c r="SQK13" s="145"/>
      <c r="SQL13" s="145"/>
      <c r="SQM13" s="145"/>
      <c r="SQN13" s="145"/>
      <c r="SQO13" s="145"/>
      <c r="SQP13" s="145"/>
      <c r="SQQ13" s="145"/>
      <c r="SQR13" s="145"/>
      <c r="SQS13" s="145"/>
      <c r="SQT13" s="145"/>
      <c r="SQU13" s="145"/>
      <c r="SQV13" s="145"/>
      <c r="SQW13" s="145"/>
      <c r="SQX13" s="145"/>
      <c r="SQY13" s="145"/>
      <c r="SQZ13" s="145"/>
      <c r="SRA13" s="145"/>
      <c r="SRB13" s="145"/>
      <c r="SRC13" s="145"/>
      <c r="SRD13" s="145"/>
      <c r="SRE13" s="145"/>
      <c r="SRF13" s="145"/>
      <c r="SRG13" s="145"/>
      <c r="SRH13" s="145"/>
      <c r="SRI13" s="145"/>
      <c r="SRJ13" s="145"/>
      <c r="SRK13" s="145"/>
      <c r="SRL13" s="145"/>
      <c r="SRM13" s="145"/>
      <c r="SRN13" s="145"/>
      <c r="SRO13" s="145"/>
      <c r="SRP13" s="145"/>
      <c r="SRQ13" s="145"/>
      <c r="SRR13" s="145"/>
      <c r="SRS13" s="145"/>
      <c r="SRT13" s="145"/>
      <c r="SRU13" s="145"/>
      <c r="SRV13" s="145"/>
      <c r="SRW13" s="145"/>
      <c r="SRX13" s="145"/>
      <c r="SRY13" s="145"/>
      <c r="SRZ13" s="145"/>
      <c r="SSA13" s="145"/>
      <c r="SSB13" s="145"/>
      <c r="SSC13" s="145"/>
      <c r="SSD13" s="145"/>
      <c r="SSE13" s="145"/>
      <c r="SSF13" s="145"/>
      <c r="SSG13" s="145"/>
      <c r="SSH13" s="145"/>
      <c r="SSI13" s="145"/>
      <c r="SSJ13" s="145"/>
      <c r="SSK13" s="145"/>
      <c r="SSL13" s="145"/>
      <c r="SSM13" s="145"/>
      <c r="SSN13" s="145"/>
      <c r="SSO13" s="145"/>
      <c r="SSP13" s="145"/>
      <c r="SSQ13" s="145"/>
      <c r="SSR13" s="145"/>
      <c r="SSS13" s="145"/>
      <c r="SST13" s="145"/>
      <c r="SSU13" s="145"/>
      <c r="SSV13" s="145"/>
      <c r="SSW13" s="145"/>
      <c r="SSX13" s="145"/>
      <c r="SSY13" s="145"/>
      <c r="SSZ13" s="145"/>
      <c r="STA13" s="145"/>
      <c r="STB13" s="145"/>
      <c r="STC13" s="145"/>
      <c r="STD13" s="145"/>
      <c r="STE13" s="145"/>
      <c r="STF13" s="145"/>
      <c r="STG13" s="145"/>
      <c r="STH13" s="145"/>
      <c r="STI13" s="145"/>
      <c r="STJ13" s="145"/>
      <c r="STK13" s="145"/>
      <c r="STL13" s="145"/>
      <c r="STM13" s="145"/>
      <c r="STN13" s="145"/>
      <c r="STO13" s="145"/>
      <c r="STP13" s="145"/>
      <c r="STQ13" s="145"/>
      <c r="STR13" s="145"/>
      <c r="STS13" s="145"/>
      <c r="STT13" s="145"/>
      <c r="STU13" s="145"/>
      <c r="STV13" s="145"/>
      <c r="STW13" s="145"/>
      <c r="STX13" s="145"/>
      <c r="STY13" s="145"/>
      <c r="STZ13" s="145"/>
      <c r="SUA13" s="145"/>
      <c r="SUB13" s="145"/>
      <c r="SUC13" s="145"/>
      <c r="SUD13" s="145"/>
      <c r="SUE13" s="145"/>
      <c r="SUF13" s="145"/>
      <c r="SUG13" s="145"/>
      <c r="SUH13" s="145"/>
      <c r="SUI13" s="145"/>
      <c r="SUJ13" s="145"/>
      <c r="SUK13" s="145"/>
      <c r="SUL13" s="145"/>
      <c r="SUM13" s="145"/>
      <c r="SUN13" s="145"/>
      <c r="SUO13" s="145"/>
      <c r="SUP13" s="145"/>
      <c r="SUQ13" s="145"/>
      <c r="SUR13" s="145"/>
      <c r="SUS13" s="145"/>
      <c r="SUT13" s="145"/>
      <c r="SUU13" s="145"/>
      <c r="SUV13" s="145"/>
      <c r="SUW13" s="145"/>
      <c r="SUX13" s="145"/>
      <c r="SUY13" s="145"/>
      <c r="SUZ13" s="145"/>
      <c r="SVA13" s="145"/>
      <c r="SVB13" s="145"/>
      <c r="SVC13" s="145"/>
      <c r="SVD13" s="145"/>
      <c r="SVE13" s="145"/>
      <c r="SVF13" s="145"/>
      <c r="SVG13" s="145"/>
      <c r="SVH13" s="145"/>
      <c r="SVI13" s="145"/>
      <c r="SVJ13" s="145"/>
      <c r="SVK13" s="145"/>
      <c r="SVL13" s="145"/>
      <c r="SVM13" s="145"/>
      <c r="SVN13" s="145"/>
      <c r="SVO13" s="145"/>
      <c r="SVP13" s="145"/>
      <c r="SVQ13" s="145"/>
      <c r="SVR13" s="145"/>
      <c r="SVS13" s="145"/>
      <c r="SVT13" s="145"/>
      <c r="SVU13" s="145"/>
      <c r="SVV13" s="145"/>
      <c r="SVW13" s="145"/>
      <c r="SVX13" s="145"/>
      <c r="SVY13" s="145"/>
      <c r="SVZ13" s="145"/>
      <c r="SWA13" s="145"/>
      <c r="SWB13" s="145"/>
      <c r="SWC13" s="145"/>
      <c r="SWD13" s="145"/>
      <c r="SWE13" s="145"/>
      <c r="SWF13" s="145"/>
      <c r="SWG13" s="145"/>
      <c r="SWH13" s="145"/>
      <c r="SWI13" s="145"/>
      <c r="SWJ13" s="145"/>
      <c r="SWK13" s="145"/>
      <c r="SWL13" s="145"/>
      <c r="SWM13" s="145"/>
      <c r="SWN13" s="145"/>
      <c r="SWO13" s="145"/>
      <c r="SWP13" s="145"/>
      <c r="SWQ13" s="145"/>
      <c r="SWR13" s="145"/>
      <c r="SWS13" s="145"/>
      <c r="SWT13" s="145"/>
      <c r="SWU13" s="145"/>
      <c r="SWV13" s="145"/>
      <c r="SWW13" s="145"/>
      <c r="SWX13" s="145"/>
      <c r="SWY13" s="145"/>
      <c r="SWZ13" s="145"/>
      <c r="SXA13" s="145"/>
      <c r="SXB13" s="145"/>
      <c r="SXC13" s="145"/>
      <c r="SXD13" s="145"/>
      <c r="SXE13" s="145"/>
      <c r="SXF13" s="145"/>
      <c r="SXG13" s="145"/>
      <c r="SXH13" s="145"/>
      <c r="SXI13" s="145"/>
      <c r="SXJ13" s="145"/>
      <c r="SXK13" s="145"/>
      <c r="SXL13" s="145"/>
      <c r="SXM13" s="145"/>
      <c r="SXN13" s="145"/>
      <c r="SXO13" s="145"/>
      <c r="SXP13" s="145"/>
      <c r="SXQ13" s="145"/>
      <c r="SXR13" s="145"/>
      <c r="SXS13" s="145"/>
      <c r="SXT13" s="145"/>
      <c r="SXU13" s="145"/>
      <c r="SXV13" s="145"/>
      <c r="SXW13" s="145"/>
      <c r="SXX13" s="145"/>
      <c r="SXY13" s="145"/>
      <c r="SXZ13" s="145"/>
      <c r="SYA13" s="145"/>
      <c r="SYB13" s="145"/>
      <c r="SYC13" s="145"/>
      <c r="SYD13" s="145"/>
      <c r="SYE13" s="145"/>
      <c r="SYF13" s="145"/>
      <c r="SYG13" s="145"/>
      <c r="SYH13" s="145"/>
      <c r="SYI13" s="145"/>
      <c r="SYJ13" s="145"/>
      <c r="SYK13" s="145"/>
      <c r="SYL13" s="145"/>
      <c r="SYM13" s="145"/>
      <c r="SYN13" s="145"/>
      <c r="SYO13" s="145"/>
      <c r="SYP13" s="145"/>
      <c r="SYQ13" s="145"/>
      <c r="SYR13" s="145"/>
      <c r="SYS13" s="145"/>
      <c r="SYT13" s="145"/>
      <c r="SYU13" s="145"/>
      <c r="SYV13" s="145"/>
      <c r="SYW13" s="145"/>
      <c r="SYX13" s="145"/>
      <c r="SYY13" s="145"/>
      <c r="SYZ13" s="145"/>
      <c r="SZA13" s="145"/>
      <c r="SZB13" s="145"/>
      <c r="SZC13" s="145"/>
      <c r="SZD13" s="145"/>
      <c r="SZE13" s="145"/>
      <c r="SZF13" s="145"/>
      <c r="SZG13" s="145"/>
      <c r="SZH13" s="145"/>
      <c r="SZI13" s="145"/>
      <c r="SZJ13" s="145"/>
      <c r="SZK13" s="145"/>
      <c r="SZL13" s="145"/>
      <c r="SZM13" s="145"/>
      <c r="SZN13" s="145"/>
      <c r="SZO13" s="145"/>
      <c r="SZP13" s="145"/>
      <c r="SZQ13" s="145"/>
      <c r="SZR13" s="145"/>
      <c r="SZS13" s="145"/>
      <c r="SZT13" s="145"/>
      <c r="SZU13" s="145"/>
      <c r="SZV13" s="145"/>
      <c r="SZW13" s="145"/>
      <c r="SZX13" s="145"/>
      <c r="SZY13" s="145"/>
      <c r="SZZ13" s="145"/>
      <c r="TAA13" s="145"/>
      <c r="TAB13" s="145"/>
      <c r="TAC13" s="145"/>
      <c r="TAD13" s="145"/>
      <c r="TAE13" s="145"/>
      <c r="TAF13" s="145"/>
      <c r="TAG13" s="145"/>
      <c r="TAH13" s="145"/>
      <c r="TAI13" s="145"/>
      <c r="TAJ13" s="145"/>
      <c r="TAK13" s="145"/>
      <c r="TAL13" s="145"/>
      <c r="TAM13" s="145"/>
      <c r="TAN13" s="145"/>
      <c r="TAO13" s="145"/>
      <c r="TAP13" s="145"/>
      <c r="TAQ13" s="145"/>
      <c r="TAR13" s="145"/>
      <c r="TAS13" s="145"/>
      <c r="TAT13" s="145"/>
      <c r="TAU13" s="145"/>
      <c r="TAV13" s="145"/>
      <c r="TAW13" s="145"/>
      <c r="TAX13" s="145"/>
      <c r="TAY13" s="145"/>
      <c r="TAZ13" s="145"/>
      <c r="TBA13" s="145"/>
      <c r="TBB13" s="145"/>
      <c r="TBC13" s="145"/>
      <c r="TBD13" s="145"/>
      <c r="TBE13" s="145"/>
      <c r="TBF13" s="145"/>
      <c r="TBG13" s="145"/>
      <c r="TBH13" s="145"/>
      <c r="TBI13" s="145"/>
      <c r="TBJ13" s="145"/>
      <c r="TBK13" s="145"/>
      <c r="TBL13" s="145"/>
      <c r="TBM13" s="145"/>
      <c r="TBN13" s="145"/>
      <c r="TBO13" s="145"/>
      <c r="TBP13" s="145"/>
      <c r="TBQ13" s="145"/>
      <c r="TBR13" s="145"/>
      <c r="TBS13" s="145"/>
      <c r="TBT13" s="145"/>
      <c r="TBU13" s="145"/>
      <c r="TBV13" s="145"/>
      <c r="TBW13" s="145"/>
      <c r="TBX13" s="145"/>
      <c r="TBY13" s="145"/>
      <c r="TBZ13" s="145"/>
      <c r="TCA13" s="145"/>
      <c r="TCB13" s="145"/>
      <c r="TCC13" s="145"/>
      <c r="TCD13" s="145"/>
      <c r="TCE13" s="145"/>
      <c r="TCF13" s="145"/>
      <c r="TCG13" s="145"/>
      <c r="TCH13" s="145"/>
      <c r="TCI13" s="145"/>
      <c r="TCJ13" s="145"/>
      <c r="TCK13" s="145"/>
      <c r="TCL13" s="145"/>
      <c r="TCM13" s="145"/>
      <c r="TCN13" s="145"/>
      <c r="TCO13" s="145"/>
      <c r="TCP13" s="145"/>
      <c r="TCQ13" s="145"/>
      <c r="TCR13" s="145"/>
      <c r="TCS13" s="145"/>
      <c r="TCT13" s="145"/>
      <c r="TCU13" s="145"/>
      <c r="TCV13" s="145"/>
      <c r="TCW13" s="145"/>
      <c r="TCX13" s="145"/>
      <c r="TCY13" s="145"/>
      <c r="TCZ13" s="145"/>
      <c r="TDA13" s="145"/>
      <c r="TDB13" s="145"/>
      <c r="TDC13" s="145"/>
      <c r="TDD13" s="145"/>
      <c r="TDE13" s="145"/>
      <c r="TDF13" s="145"/>
      <c r="TDG13" s="145"/>
      <c r="TDH13" s="145"/>
      <c r="TDI13" s="145"/>
      <c r="TDJ13" s="145"/>
      <c r="TDK13" s="145"/>
      <c r="TDL13" s="145"/>
      <c r="TDM13" s="145"/>
      <c r="TDN13" s="145"/>
      <c r="TDO13" s="145"/>
      <c r="TDP13" s="145"/>
      <c r="TDQ13" s="145"/>
      <c r="TDR13" s="145"/>
      <c r="TDS13" s="145"/>
      <c r="TDT13" s="145"/>
      <c r="TDU13" s="145"/>
      <c r="TDV13" s="145"/>
      <c r="TDW13" s="145"/>
      <c r="TDX13" s="145"/>
      <c r="TDY13" s="145"/>
      <c r="TDZ13" s="145"/>
      <c r="TEA13" s="145"/>
      <c r="TEB13" s="145"/>
      <c r="TEC13" s="145"/>
      <c r="TED13" s="145"/>
      <c r="TEE13" s="145"/>
      <c r="TEF13" s="145"/>
      <c r="TEG13" s="145"/>
      <c r="TEH13" s="145"/>
      <c r="TEI13" s="145"/>
      <c r="TEJ13" s="145"/>
      <c r="TEK13" s="145"/>
      <c r="TEL13" s="145"/>
      <c r="TEM13" s="145"/>
      <c r="TEN13" s="145"/>
      <c r="TEO13" s="145"/>
      <c r="TEP13" s="145"/>
      <c r="TEQ13" s="145"/>
      <c r="TER13" s="145"/>
      <c r="TES13" s="145"/>
      <c r="TET13" s="145"/>
      <c r="TEU13" s="145"/>
      <c r="TEV13" s="145"/>
      <c r="TEW13" s="145"/>
      <c r="TEX13" s="145"/>
      <c r="TEY13" s="145"/>
      <c r="TEZ13" s="145"/>
      <c r="TFA13" s="145"/>
      <c r="TFB13" s="145"/>
      <c r="TFC13" s="145"/>
      <c r="TFD13" s="145"/>
      <c r="TFE13" s="145"/>
      <c r="TFF13" s="145"/>
      <c r="TFG13" s="145"/>
      <c r="TFH13" s="145"/>
      <c r="TFI13" s="145"/>
      <c r="TFJ13" s="145"/>
      <c r="TFK13" s="145"/>
      <c r="TFL13" s="145"/>
      <c r="TFM13" s="145"/>
      <c r="TFN13" s="145"/>
      <c r="TFO13" s="145"/>
      <c r="TFP13" s="145"/>
      <c r="TFQ13" s="145"/>
      <c r="TFR13" s="145"/>
      <c r="TFS13" s="145"/>
      <c r="TFT13" s="145"/>
      <c r="TFU13" s="145"/>
      <c r="TFV13" s="145"/>
      <c r="TFW13" s="145"/>
      <c r="TFX13" s="145"/>
      <c r="TFY13" s="145"/>
      <c r="TFZ13" s="145"/>
      <c r="TGA13" s="145"/>
      <c r="TGB13" s="145"/>
      <c r="TGC13" s="145"/>
      <c r="TGD13" s="145"/>
      <c r="TGE13" s="145"/>
      <c r="TGF13" s="145"/>
      <c r="TGG13" s="145"/>
      <c r="TGH13" s="145"/>
      <c r="TGI13" s="145"/>
      <c r="TGJ13" s="145"/>
      <c r="TGK13" s="145"/>
      <c r="TGL13" s="145"/>
      <c r="TGM13" s="145"/>
      <c r="TGN13" s="145"/>
      <c r="TGO13" s="145"/>
      <c r="TGP13" s="145"/>
      <c r="TGQ13" s="145"/>
      <c r="TGR13" s="145"/>
      <c r="TGS13" s="145"/>
      <c r="TGT13" s="145"/>
      <c r="TGU13" s="145"/>
      <c r="TGV13" s="145"/>
      <c r="TGW13" s="145"/>
      <c r="TGX13" s="145"/>
      <c r="TGY13" s="145"/>
      <c r="TGZ13" s="145"/>
      <c r="THA13" s="145"/>
      <c r="THB13" s="145"/>
      <c r="THC13" s="145"/>
      <c r="THD13" s="145"/>
      <c r="THE13" s="145"/>
      <c r="THF13" s="145"/>
      <c r="THG13" s="145"/>
      <c r="THH13" s="145"/>
      <c r="THI13" s="145"/>
      <c r="THJ13" s="145"/>
      <c r="THK13" s="145"/>
      <c r="THL13" s="145"/>
      <c r="THM13" s="145"/>
      <c r="THN13" s="145"/>
      <c r="THO13" s="145"/>
      <c r="THP13" s="145"/>
      <c r="THQ13" s="145"/>
      <c r="THR13" s="145"/>
      <c r="THS13" s="145"/>
      <c r="THT13" s="145"/>
      <c r="THU13" s="145"/>
      <c r="THV13" s="145"/>
      <c r="THW13" s="145"/>
      <c r="THX13" s="145"/>
      <c r="THY13" s="145"/>
      <c r="THZ13" s="145"/>
      <c r="TIA13" s="145"/>
      <c r="TIB13" s="145"/>
      <c r="TIC13" s="145"/>
      <c r="TID13" s="145"/>
      <c r="TIE13" s="145"/>
      <c r="TIF13" s="145"/>
      <c r="TIG13" s="145"/>
      <c r="TIH13" s="145"/>
      <c r="TII13" s="145"/>
      <c r="TIJ13" s="145"/>
      <c r="TIK13" s="145"/>
      <c r="TIL13" s="145"/>
      <c r="TIM13" s="145"/>
      <c r="TIN13" s="145"/>
      <c r="TIO13" s="145"/>
      <c r="TIP13" s="145"/>
      <c r="TIQ13" s="145"/>
      <c r="TIR13" s="145"/>
      <c r="TIS13" s="145"/>
      <c r="TIT13" s="145"/>
      <c r="TIU13" s="145"/>
      <c r="TIV13" s="145"/>
      <c r="TIW13" s="145"/>
      <c r="TIX13" s="145"/>
      <c r="TIY13" s="145"/>
      <c r="TIZ13" s="145"/>
      <c r="TJA13" s="145"/>
      <c r="TJB13" s="145"/>
      <c r="TJC13" s="145"/>
      <c r="TJD13" s="145"/>
      <c r="TJE13" s="145"/>
      <c r="TJF13" s="145"/>
      <c r="TJG13" s="145"/>
      <c r="TJH13" s="145"/>
      <c r="TJI13" s="145"/>
      <c r="TJJ13" s="145"/>
      <c r="TJK13" s="145"/>
      <c r="TJL13" s="145"/>
      <c r="TJM13" s="145"/>
      <c r="TJN13" s="145"/>
      <c r="TJO13" s="145"/>
      <c r="TJP13" s="145"/>
      <c r="TJQ13" s="145"/>
      <c r="TJR13" s="145"/>
      <c r="TJS13" s="145"/>
      <c r="TJT13" s="145"/>
      <c r="TJU13" s="145"/>
      <c r="TJV13" s="145"/>
      <c r="TJW13" s="145"/>
      <c r="TJX13" s="145"/>
      <c r="TJY13" s="145"/>
      <c r="TJZ13" s="145"/>
      <c r="TKA13" s="145"/>
      <c r="TKB13" s="145"/>
      <c r="TKC13" s="145"/>
      <c r="TKD13" s="145"/>
      <c r="TKE13" s="145"/>
      <c r="TKF13" s="145"/>
      <c r="TKG13" s="145"/>
      <c r="TKH13" s="145"/>
      <c r="TKI13" s="145"/>
      <c r="TKJ13" s="145"/>
      <c r="TKK13" s="145"/>
      <c r="TKL13" s="145"/>
      <c r="TKM13" s="145"/>
      <c r="TKN13" s="145"/>
      <c r="TKO13" s="145"/>
      <c r="TKP13" s="145"/>
      <c r="TKQ13" s="145"/>
      <c r="TKR13" s="145"/>
      <c r="TKS13" s="145"/>
      <c r="TKT13" s="145"/>
      <c r="TKU13" s="145"/>
      <c r="TKV13" s="145"/>
      <c r="TKW13" s="145"/>
      <c r="TKX13" s="145"/>
      <c r="TKY13" s="145"/>
      <c r="TKZ13" s="145"/>
      <c r="TLA13" s="145"/>
      <c r="TLB13" s="145"/>
      <c r="TLC13" s="145"/>
      <c r="TLD13" s="145"/>
      <c r="TLE13" s="145"/>
      <c r="TLF13" s="145"/>
      <c r="TLG13" s="145"/>
      <c r="TLH13" s="145"/>
      <c r="TLI13" s="145"/>
      <c r="TLJ13" s="145"/>
      <c r="TLK13" s="145"/>
      <c r="TLL13" s="145"/>
      <c r="TLM13" s="145"/>
      <c r="TLN13" s="145"/>
      <c r="TLO13" s="145"/>
      <c r="TLP13" s="145"/>
      <c r="TLQ13" s="145"/>
      <c r="TLR13" s="145"/>
      <c r="TLS13" s="145"/>
      <c r="TLT13" s="145"/>
      <c r="TLU13" s="145"/>
      <c r="TLV13" s="145"/>
      <c r="TLW13" s="145"/>
      <c r="TLX13" s="145"/>
      <c r="TLY13" s="145"/>
      <c r="TLZ13" s="145"/>
      <c r="TMA13" s="145"/>
      <c r="TMB13" s="145"/>
      <c r="TMC13" s="145"/>
      <c r="TMD13" s="145"/>
      <c r="TME13" s="145"/>
      <c r="TMF13" s="145"/>
      <c r="TMG13" s="145"/>
      <c r="TMH13" s="145"/>
      <c r="TMI13" s="145"/>
      <c r="TMJ13" s="145"/>
      <c r="TMK13" s="145"/>
      <c r="TML13" s="145"/>
      <c r="TMM13" s="145"/>
      <c r="TMN13" s="145"/>
      <c r="TMO13" s="145"/>
      <c r="TMP13" s="145"/>
      <c r="TMQ13" s="145"/>
      <c r="TMR13" s="145"/>
      <c r="TMS13" s="145"/>
      <c r="TMT13" s="145"/>
      <c r="TMU13" s="145"/>
      <c r="TMV13" s="145"/>
      <c r="TMW13" s="145"/>
      <c r="TMX13" s="145"/>
      <c r="TMY13" s="145"/>
      <c r="TMZ13" s="145"/>
      <c r="TNA13" s="145"/>
      <c r="TNB13" s="145"/>
      <c r="TNC13" s="145"/>
      <c r="TND13" s="145"/>
      <c r="TNE13" s="145"/>
      <c r="TNF13" s="145"/>
      <c r="TNG13" s="145"/>
      <c r="TNH13" s="145"/>
      <c r="TNI13" s="145"/>
      <c r="TNJ13" s="145"/>
      <c r="TNK13" s="145"/>
      <c r="TNL13" s="145"/>
      <c r="TNM13" s="145"/>
      <c r="TNN13" s="145"/>
      <c r="TNO13" s="145"/>
      <c r="TNP13" s="145"/>
      <c r="TNQ13" s="145"/>
      <c r="TNR13" s="145"/>
      <c r="TNS13" s="145"/>
      <c r="TNT13" s="145"/>
      <c r="TNU13" s="145"/>
      <c r="TNV13" s="145"/>
      <c r="TNW13" s="145"/>
      <c r="TNX13" s="145"/>
      <c r="TNY13" s="145"/>
      <c r="TNZ13" s="145"/>
      <c r="TOA13" s="145"/>
      <c r="TOB13" s="145"/>
      <c r="TOC13" s="145"/>
      <c r="TOD13" s="145"/>
      <c r="TOE13" s="145"/>
      <c r="TOF13" s="145"/>
      <c r="TOG13" s="145"/>
      <c r="TOH13" s="145"/>
      <c r="TOI13" s="145"/>
      <c r="TOJ13" s="145"/>
      <c r="TOK13" s="145"/>
      <c r="TOL13" s="145"/>
      <c r="TOM13" s="145"/>
      <c r="TON13" s="145"/>
      <c r="TOO13" s="145"/>
      <c r="TOP13" s="145"/>
      <c r="TOQ13" s="145"/>
      <c r="TOR13" s="145"/>
      <c r="TOS13" s="145"/>
      <c r="TOT13" s="145"/>
      <c r="TOU13" s="145"/>
      <c r="TOV13" s="145"/>
      <c r="TOW13" s="145"/>
      <c r="TOX13" s="145"/>
      <c r="TOY13" s="145"/>
      <c r="TOZ13" s="145"/>
      <c r="TPA13" s="145"/>
      <c r="TPB13" s="145"/>
      <c r="TPC13" s="145"/>
      <c r="TPD13" s="145"/>
      <c r="TPE13" s="145"/>
      <c r="TPF13" s="145"/>
      <c r="TPG13" s="145"/>
      <c r="TPH13" s="145"/>
      <c r="TPI13" s="145"/>
      <c r="TPJ13" s="145"/>
      <c r="TPK13" s="145"/>
      <c r="TPL13" s="145"/>
      <c r="TPM13" s="145"/>
      <c r="TPN13" s="145"/>
      <c r="TPO13" s="145"/>
      <c r="TPP13" s="145"/>
      <c r="TPQ13" s="145"/>
      <c r="TPR13" s="145"/>
      <c r="TPS13" s="145"/>
      <c r="TPT13" s="145"/>
      <c r="TPU13" s="145"/>
      <c r="TPV13" s="145"/>
      <c r="TPW13" s="145"/>
      <c r="TPX13" s="145"/>
      <c r="TPY13" s="145"/>
      <c r="TPZ13" s="145"/>
      <c r="TQA13" s="145"/>
      <c r="TQB13" s="145"/>
      <c r="TQC13" s="145"/>
      <c r="TQD13" s="145"/>
      <c r="TQE13" s="145"/>
      <c r="TQF13" s="145"/>
      <c r="TQG13" s="145"/>
      <c r="TQH13" s="145"/>
      <c r="TQI13" s="145"/>
      <c r="TQJ13" s="145"/>
      <c r="TQK13" s="145"/>
      <c r="TQL13" s="145"/>
      <c r="TQM13" s="145"/>
      <c r="TQN13" s="145"/>
      <c r="TQO13" s="145"/>
      <c r="TQP13" s="145"/>
      <c r="TQQ13" s="145"/>
      <c r="TQR13" s="145"/>
      <c r="TQS13" s="145"/>
      <c r="TQT13" s="145"/>
      <c r="TQU13" s="145"/>
      <c r="TQV13" s="145"/>
      <c r="TQW13" s="145"/>
      <c r="TQX13" s="145"/>
      <c r="TQY13" s="145"/>
      <c r="TQZ13" s="145"/>
      <c r="TRA13" s="145"/>
      <c r="TRB13" s="145"/>
      <c r="TRC13" s="145"/>
      <c r="TRD13" s="145"/>
      <c r="TRE13" s="145"/>
      <c r="TRF13" s="145"/>
      <c r="TRG13" s="145"/>
      <c r="TRH13" s="145"/>
      <c r="TRI13" s="145"/>
      <c r="TRJ13" s="145"/>
      <c r="TRK13" s="145"/>
      <c r="TRL13" s="145"/>
      <c r="TRM13" s="145"/>
      <c r="TRN13" s="145"/>
      <c r="TRO13" s="145"/>
      <c r="TRP13" s="145"/>
      <c r="TRQ13" s="145"/>
      <c r="TRR13" s="145"/>
      <c r="TRS13" s="145"/>
      <c r="TRT13" s="145"/>
      <c r="TRU13" s="145"/>
      <c r="TRV13" s="145"/>
      <c r="TRW13" s="145"/>
      <c r="TRX13" s="145"/>
      <c r="TRY13" s="145"/>
      <c r="TRZ13" s="145"/>
      <c r="TSA13" s="145"/>
      <c r="TSB13" s="145"/>
      <c r="TSC13" s="145"/>
      <c r="TSD13" s="145"/>
      <c r="TSE13" s="145"/>
      <c r="TSF13" s="145"/>
      <c r="TSG13" s="145"/>
      <c r="TSH13" s="145"/>
      <c r="TSI13" s="145"/>
      <c r="TSJ13" s="145"/>
      <c r="TSK13" s="145"/>
      <c r="TSL13" s="145"/>
      <c r="TSM13" s="145"/>
      <c r="TSN13" s="145"/>
      <c r="TSO13" s="145"/>
      <c r="TSP13" s="145"/>
      <c r="TSQ13" s="145"/>
      <c r="TSR13" s="145"/>
      <c r="TSS13" s="145"/>
      <c r="TST13" s="145"/>
      <c r="TSU13" s="145"/>
      <c r="TSV13" s="145"/>
      <c r="TSW13" s="145"/>
      <c r="TSX13" s="145"/>
      <c r="TSY13" s="145"/>
      <c r="TSZ13" s="145"/>
      <c r="TTA13" s="145"/>
      <c r="TTB13" s="145"/>
      <c r="TTC13" s="145"/>
      <c r="TTD13" s="145"/>
      <c r="TTE13" s="145"/>
      <c r="TTF13" s="145"/>
      <c r="TTG13" s="145"/>
      <c r="TTH13" s="145"/>
      <c r="TTI13" s="145"/>
      <c r="TTJ13" s="145"/>
      <c r="TTK13" s="145"/>
      <c r="TTL13" s="145"/>
      <c r="TTM13" s="145"/>
      <c r="TTN13" s="145"/>
      <c r="TTO13" s="145"/>
      <c r="TTP13" s="145"/>
      <c r="TTQ13" s="145"/>
      <c r="TTR13" s="145"/>
      <c r="TTS13" s="145"/>
      <c r="TTT13" s="145"/>
      <c r="TTU13" s="145"/>
      <c r="TTV13" s="145"/>
      <c r="TTW13" s="145"/>
      <c r="TTX13" s="145"/>
      <c r="TTY13" s="145"/>
      <c r="TTZ13" s="145"/>
      <c r="TUA13" s="145"/>
      <c r="TUB13" s="145"/>
      <c r="TUC13" s="145"/>
      <c r="TUD13" s="145"/>
      <c r="TUE13" s="145"/>
      <c r="TUF13" s="145"/>
      <c r="TUG13" s="145"/>
      <c r="TUH13" s="145"/>
      <c r="TUI13" s="145"/>
      <c r="TUJ13" s="145"/>
      <c r="TUK13" s="145"/>
      <c r="TUL13" s="145"/>
      <c r="TUM13" s="145"/>
      <c r="TUN13" s="145"/>
      <c r="TUO13" s="145"/>
      <c r="TUP13" s="145"/>
      <c r="TUQ13" s="145"/>
      <c r="TUR13" s="145"/>
      <c r="TUS13" s="145"/>
      <c r="TUT13" s="145"/>
      <c r="TUU13" s="145"/>
      <c r="TUV13" s="145"/>
      <c r="TUW13" s="145"/>
      <c r="TUX13" s="145"/>
      <c r="TUY13" s="145"/>
      <c r="TUZ13" s="145"/>
      <c r="TVA13" s="145"/>
      <c r="TVB13" s="145"/>
      <c r="TVC13" s="145"/>
      <c r="TVD13" s="145"/>
      <c r="TVE13" s="145"/>
      <c r="TVF13" s="145"/>
      <c r="TVG13" s="145"/>
      <c r="TVH13" s="145"/>
      <c r="TVI13" s="145"/>
      <c r="TVJ13" s="145"/>
      <c r="TVK13" s="145"/>
      <c r="TVL13" s="145"/>
      <c r="TVM13" s="145"/>
      <c r="TVN13" s="145"/>
      <c r="TVO13" s="145"/>
      <c r="TVP13" s="145"/>
      <c r="TVQ13" s="145"/>
      <c r="TVR13" s="145"/>
      <c r="TVS13" s="145"/>
      <c r="TVT13" s="145"/>
      <c r="TVU13" s="145"/>
      <c r="TVV13" s="145"/>
      <c r="TVW13" s="145"/>
      <c r="TVX13" s="145"/>
      <c r="TVY13" s="145"/>
      <c r="TVZ13" s="145"/>
      <c r="TWA13" s="145"/>
      <c r="TWB13" s="145"/>
      <c r="TWC13" s="145"/>
      <c r="TWD13" s="145"/>
      <c r="TWE13" s="145"/>
      <c r="TWF13" s="145"/>
      <c r="TWG13" s="145"/>
      <c r="TWH13" s="145"/>
      <c r="TWI13" s="145"/>
      <c r="TWJ13" s="145"/>
      <c r="TWK13" s="145"/>
      <c r="TWL13" s="145"/>
      <c r="TWM13" s="145"/>
      <c r="TWN13" s="145"/>
      <c r="TWO13" s="145"/>
      <c r="TWP13" s="145"/>
      <c r="TWQ13" s="145"/>
      <c r="TWR13" s="145"/>
      <c r="TWS13" s="145"/>
      <c r="TWT13" s="145"/>
      <c r="TWU13" s="145"/>
      <c r="TWV13" s="145"/>
      <c r="TWW13" s="145"/>
      <c r="TWX13" s="145"/>
      <c r="TWY13" s="145"/>
      <c r="TWZ13" s="145"/>
      <c r="TXA13" s="145"/>
      <c r="TXB13" s="145"/>
      <c r="TXC13" s="145"/>
      <c r="TXD13" s="145"/>
      <c r="TXE13" s="145"/>
      <c r="TXF13" s="145"/>
      <c r="TXG13" s="145"/>
      <c r="TXH13" s="145"/>
      <c r="TXI13" s="145"/>
      <c r="TXJ13" s="145"/>
      <c r="TXK13" s="145"/>
      <c r="TXL13" s="145"/>
      <c r="TXM13" s="145"/>
      <c r="TXN13" s="145"/>
      <c r="TXO13" s="145"/>
      <c r="TXP13" s="145"/>
      <c r="TXQ13" s="145"/>
      <c r="TXR13" s="145"/>
      <c r="TXS13" s="145"/>
      <c r="TXT13" s="145"/>
      <c r="TXU13" s="145"/>
      <c r="TXV13" s="145"/>
      <c r="TXW13" s="145"/>
      <c r="TXX13" s="145"/>
      <c r="TXY13" s="145"/>
      <c r="TXZ13" s="145"/>
      <c r="TYA13" s="145"/>
      <c r="TYB13" s="145"/>
      <c r="TYC13" s="145"/>
      <c r="TYD13" s="145"/>
      <c r="TYE13" s="145"/>
      <c r="TYF13" s="145"/>
      <c r="TYG13" s="145"/>
      <c r="TYH13" s="145"/>
      <c r="TYI13" s="145"/>
      <c r="TYJ13" s="145"/>
      <c r="TYK13" s="145"/>
      <c r="TYL13" s="145"/>
      <c r="TYM13" s="145"/>
      <c r="TYN13" s="145"/>
      <c r="TYO13" s="145"/>
      <c r="TYP13" s="145"/>
      <c r="TYQ13" s="145"/>
      <c r="TYR13" s="145"/>
      <c r="TYS13" s="145"/>
      <c r="TYT13" s="145"/>
      <c r="TYU13" s="145"/>
      <c r="TYV13" s="145"/>
      <c r="TYW13" s="145"/>
      <c r="TYX13" s="145"/>
      <c r="TYY13" s="145"/>
      <c r="TYZ13" s="145"/>
      <c r="TZA13" s="145"/>
      <c r="TZB13" s="145"/>
      <c r="TZC13" s="145"/>
      <c r="TZD13" s="145"/>
      <c r="TZE13" s="145"/>
      <c r="TZF13" s="145"/>
      <c r="TZG13" s="145"/>
      <c r="TZH13" s="145"/>
      <c r="TZI13" s="145"/>
      <c r="TZJ13" s="145"/>
      <c r="TZK13" s="145"/>
      <c r="TZL13" s="145"/>
      <c r="TZM13" s="145"/>
      <c r="TZN13" s="145"/>
      <c r="TZO13" s="145"/>
      <c r="TZP13" s="145"/>
      <c r="TZQ13" s="145"/>
      <c r="TZR13" s="145"/>
      <c r="TZS13" s="145"/>
      <c r="TZT13" s="145"/>
      <c r="TZU13" s="145"/>
      <c r="TZV13" s="145"/>
      <c r="TZW13" s="145"/>
      <c r="TZX13" s="145"/>
      <c r="TZY13" s="145"/>
      <c r="TZZ13" s="145"/>
      <c r="UAA13" s="145"/>
      <c r="UAB13" s="145"/>
      <c r="UAC13" s="145"/>
      <c r="UAD13" s="145"/>
      <c r="UAE13" s="145"/>
      <c r="UAF13" s="145"/>
      <c r="UAG13" s="145"/>
      <c r="UAH13" s="145"/>
      <c r="UAI13" s="145"/>
      <c r="UAJ13" s="145"/>
      <c r="UAK13" s="145"/>
      <c r="UAL13" s="145"/>
      <c r="UAM13" s="145"/>
      <c r="UAN13" s="145"/>
      <c r="UAO13" s="145"/>
      <c r="UAP13" s="145"/>
      <c r="UAQ13" s="145"/>
      <c r="UAR13" s="145"/>
      <c r="UAS13" s="145"/>
      <c r="UAT13" s="145"/>
      <c r="UAU13" s="145"/>
      <c r="UAV13" s="145"/>
      <c r="UAW13" s="145"/>
      <c r="UAX13" s="145"/>
      <c r="UAY13" s="145"/>
      <c r="UAZ13" s="145"/>
      <c r="UBA13" s="145"/>
      <c r="UBB13" s="145"/>
      <c r="UBC13" s="145"/>
      <c r="UBD13" s="145"/>
      <c r="UBE13" s="145"/>
      <c r="UBF13" s="145"/>
      <c r="UBG13" s="145"/>
      <c r="UBH13" s="145"/>
      <c r="UBI13" s="145"/>
      <c r="UBJ13" s="145"/>
      <c r="UBK13" s="145"/>
      <c r="UBL13" s="145"/>
      <c r="UBM13" s="145"/>
      <c r="UBN13" s="145"/>
      <c r="UBO13" s="145"/>
      <c r="UBP13" s="145"/>
      <c r="UBQ13" s="145"/>
      <c r="UBR13" s="145"/>
      <c r="UBS13" s="145"/>
      <c r="UBT13" s="145"/>
      <c r="UBU13" s="145"/>
      <c r="UBV13" s="145"/>
      <c r="UBW13" s="145"/>
      <c r="UBX13" s="145"/>
      <c r="UBY13" s="145"/>
      <c r="UBZ13" s="145"/>
      <c r="UCA13" s="145"/>
      <c r="UCB13" s="145"/>
      <c r="UCC13" s="145"/>
      <c r="UCD13" s="145"/>
      <c r="UCE13" s="145"/>
      <c r="UCF13" s="145"/>
      <c r="UCG13" s="145"/>
      <c r="UCH13" s="145"/>
      <c r="UCI13" s="145"/>
      <c r="UCJ13" s="145"/>
      <c r="UCK13" s="145"/>
      <c r="UCL13" s="145"/>
      <c r="UCM13" s="145"/>
      <c r="UCN13" s="145"/>
      <c r="UCO13" s="145"/>
      <c r="UCP13" s="145"/>
      <c r="UCQ13" s="145"/>
      <c r="UCR13" s="145"/>
      <c r="UCS13" s="145"/>
      <c r="UCT13" s="145"/>
      <c r="UCU13" s="145"/>
      <c r="UCV13" s="145"/>
      <c r="UCW13" s="145"/>
      <c r="UCX13" s="145"/>
      <c r="UCY13" s="145"/>
      <c r="UCZ13" s="145"/>
      <c r="UDA13" s="145"/>
      <c r="UDB13" s="145"/>
      <c r="UDC13" s="145"/>
      <c r="UDD13" s="145"/>
      <c r="UDE13" s="145"/>
      <c r="UDF13" s="145"/>
      <c r="UDG13" s="145"/>
      <c r="UDH13" s="145"/>
      <c r="UDI13" s="145"/>
      <c r="UDJ13" s="145"/>
      <c r="UDK13" s="145"/>
      <c r="UDL13" s="145"/>
      <c r="UDM13" s="145"/>
      <c r="UDN13" s="145"/>
      <c r="UDO13" s="145"/>
      <c r="UDP13" s="145"/>
      <c r="UDQ13" s="145"/>
      <c r="UDR13" s="145"/>
      <c r="UDS13" s="145"/>
      <c r="UDT13" s="145"/>
      <c r="UDU13" s="145"/>
      <c r="UDV13" s="145"/>
      <c r="UDW13" s="145"/>
      <c r="UDX13" s="145"/>
      <c r="UDY13" s="145"/>
      <c r="UDZ13" s="145"/>
      <c r="UEA13" s="145"/>
      <c r="UEB13" s="145"/>
      <c r="UEC13" s="145"/>
      <c r="UED13" s="145"/>
      <c r="UEE13" s="145"/>
      <c r="UEF13" s="145"/>
      <c r="UEG13" s="145"/>
      <c r="UEH13" s="145"/>
      <c r="UEI13" s="145"/>
      <c r="UEJ13" s="145"/>
      <c r="UEK13" s="145"/>
      <c r="UEL13" s="145"/>
      <c r="UEM13" s="145"/>
      <c r="UEN13" s="145"/>
      <c r="UEO13" s="145"/>
      <c r="UEP13" s="145"/>
      <c r="UEQ13" s="145"/>
      <c r="UER13" s="145"/>
      <c r="UES13" s="145"/>
      <c r="UET13" s="145"/>
      <c r="UEU13" s="145"/>
      <c r="UEV13" s="145"/>
      <c r="UEW13" s="145"/>
      <c r="UEX13" s="145"/>
      <c r="UEY13" s="145"/>
      <c r="UEZ13" s="145"/>
      <c r="UFA13" s="145"/>
      <c r="UFB13" s="145"/>
      <c r="UFC13" s="145"/>
      <c r="UFD13" s="145"/>
      <c r="UFE13" s="145"/>
      <c r="UFF13" s="145"/>
      <c r="UFG13" s="145"/>
      <c r="UFH13" s="145"/>
      <c r="UFI13" s="145"/>
      <c r="UFJ13" s="145"/>
      <c r="UFK13" s="145"/>
      <c r="UFL13" s="145"/>
      <c r="UFM13" s="145"/>
      <c r="UFN13" s="145"/>
      <c r="UFO13" s="145"/>
      <c r="UFP13" s="145"/>
      <c r="UFQ13" s="145"/>
      <c r="UFR13" s="145"/>
      <c r="UFS13" s="145"/>
      <c r="UFT13" s="145"/>
      <c r="UFU13" s="145"/>
      <c r="UFV13" s="145"/>
      <c r="UFW13" s="145"/>
      <c r="UFX13" s="145"/>
      <c r="UFY13" s="145"/>
      <c r="UFZ13" s="145"/>
      <c r="UGA13" s="145"/>
      <c r="UGB13" s="145"/>
      <c r="UGC13" s="145"/>
      <c r="UGD13" s="145"/>
      <c r="UGE13" s="145"/>
      <c r="UGF13" s="145"/>
      <c r="UGG13" s="145"/>
      <c r="UGH13" s="145"/>
      <c r="UGI13" s="145"/>
      <c r="UGJ13" s="145"/>
      <c r="UGK13" s="145"/>
      <c r="UGL13" s="145"/>
      <c r="UGM13" s="145"/>
      <c r="UGN13" s="145"/>
      <c r="UGO13" s="145"/>
      <c r="UGP13" s="145"/>
      <c r="UGQ13" s="145"/>
      <c r="UGR13" s="145"/>
      <c r="UGS13" s="145"/>
      <c r="UGT13" s="145"/>
      <c r="UGU13" s="145"/>
      <c r="UGV13" s="145"/>
      <c r="UGW13" s="145"/>
      <c r="UGX13" s="145"/>
      <c r="UGY13" s="145"/>
      <c r="UGZ13" s="145"/>
      <c r="UHA13" s="145"/>
      <c r="UHB13" s="145"/>
      <c r="UHC13" s="145"/>
      <c r="UHD13" s="145"/>
      <c r="UHE13" s="145"/>
      <c r="UHF13" s="145"/>
      <c r="UHG13" s="145"/>
      <c r="UHH13" s="145"/>
      <c r="UHI13" s="145"/>
      <c r="UHJ13" s="145"/>
      <c r="UHK13" s="145"/>
      <c r="UHL13" s="145"/>
      <c r="UHM13" s="145"/>
      <c r="UHN13" s="145"/>
      <c r="UHO13" s="145"/>
      <c r="UHP13" s="145"/>
      <c r="UHQ13" s="145"/>
      <c r="UHR13" s="145"/>
      <c r="UHS13" s="145"/>
      <c r="UHT13" s="145"/>
      <c r="UHU13" s="145"/>
      <c r="UHV13" s="145"/>
      <c r="UHW13" s="145"/>
      <c r="UHX13" s="145"/>
      <c r="UHY13" s="145"/>
      <c r="UHZ13" s="145"/>
      <c r="UIA13" s="145"/>
      <c r="UIB13" s="145"/>
      <c r="UIC13" s="145"/>
      <c r="UID13" s="145"/>
      <c r="UIE13" s="145"/>
      <c r="UIF13" s="145"/>
      <c r="UIG13" s="145"/>
      <c r="UIH13" s="145"/>
      <c r="UII13" s="145"/>
      <c r="UIJ13" s="145"/>
      <c r="UIK13" s="145"/>
      <c r="UIL13" s="145"/>
      <c r="UIM13" s="145"/>
      <c r="UIN13" s="145"/>
      <c r="UIO13" s="145"/>
      <c r="UIP13" s="145"/>
      <c r="UIQ13" s="145"/>
      <c r="UIR13" s="145"/>
      <c r="UIS13" s="145"/>
      <c r="UIT13" s="145"/>
      <c r="UIU13" s="145"/>
      <c r="UIV13" s="145"/>
      <c r="UIW13" s="145"/>
      <c r="UIX13" s="145"/>
      <c r="UIY13" s="145"/>
      <c r="UIZ13" s="145"/>
      <c r="UJA13" s="145"/>
      <c r="UJB13" s="145"/>
      <c r="UJC13" s="145"/>
      <c r="UJD13" s="145"/>
      <c r="UJE13" s="145"/>
      <c r="UJF13" s="145"/>
      <c r="UJG13" s="145"/>
      <c r="UJH13" s="145"/>
      <c r="UJI13" s="145"/>
      <c r="UJJ13" s="145"/>
      <c r="UJK13" s="145"/>
      <c r="UJL13" s="145"/>
      <c r="UJM13" s="145"/>
      <c r="UJN13" s="145"/>
      <c r="UJO13" s="145"/>
      <c r="UJP13" s="145"/>
      <c r="UJQ13" s="145"/>
      <c r="UJR13" s="145"/>
      <c r="UJS13" s="145"/>
      <c r="UJT13" s="145"/>
      <c r="UJU13" s="145"/>
      <c r="UJV13" s="145"/>
      <c r="UJW13" s="145"/>
      <c r="UJX13" s="145"/>
      <c r="UJY13" s="145"/>
      <c r="UJZ13" s="145"/>
      <c r="UKA13" s="145"/>
      <c r="UKB13" s="145"/>
      <c r="UKC13" s="145"/>
      <c r="UKD13" s="145"/>
      <c r="UKE13" s="145"/>
      <c r="UKF13" s="145"/>
      <c r="UKG13" s="145"/>
      <c r="UKH13" s="145"/>
      <c r="UKI13" s="145"/>
      <c r="UKJ13" s="145"/>
      <c r="UKK13" s="145"/>
      <c r="UKL13" s="145"/>
      <c r="UKM13" s="145"/>
      <c r="UKN13" s="145"/>
      <c r="UKO13" s="145"/>
      <c r="UKP13" s="145"/>
      <c r="UKQ13" s="145"/>
      <c r="UKR13" s="145"/>
      <c r="UKS13" s="145"/>
      <c r="UKT13" s="145"/>
      <c r="UKU13" s="145"/>
      <c r="UKV13" s="145"/>
      <c r="UKW13" s="145"/>
      <c r="UKX13" s="145"/>
      <c r="UKY13" s="145"/>
      <c r="UKZ13" s="145"/>
      <c r="ULA13" s="145"/>
      <c r="ULB13" s="145"/>
      <c r="ULC13" s="145"/>
      <c r="ULD13" s="145"/>
      <c r="ULE13" s="145"/>
      <c r="ULF13" s="145"/>
      <c r="ULG13" s="145"/>
      <c r="ULH13" s="145"/>
      <c r="ULI13" s="145"/>
      <c r="ULJ13" s="145"/>
      <c r="ULK13" s="145"/>
      <c r="ULL13" s="145"/>
      <c r="ULM13" s="145"/>
      <c r="ULN13" s="145"/>
      <c r="ULO13" s="145"/>
      <c r="ULP13" s="145"/>
      <c r="ULQ13" s="145"/>
      <c r="ULR13" s="145"/>
      <c r="ULS13" s="145"/>
      <c r="ULT13" s="145"/>
      <c r="ULU13" s="145"/>
      <c r="ULV13" s="145"/>
      <c r="ULW13" s="145"/>
      <c r="ULX13" s="145"/>
      <c r="ULY13" s="145"/>
      <c r="ULZ13" s="145"/>
      <c r="UMA13" s="145"/>
      <c r="UMB13" s="145"/>
      <c r="UMC13" s="145"/>
      <c r="UMD13" s="145"/>
      <c r="UME13" s="145"/>
      <c r="UMF13" s="145"/>
      <c r="UMG13" s="145"/>
      <c r="UMH13" s="145"/>
      <c r="UMI13" s="145"/>
      <c r="UMJ13" s="145"/>
      <c r="UMK13" s="145"/>
      <c r="UML13" s="145"/>
      <c r="UMM13" s="145"/>
      <c r="UMN13" s="145"/>
      <c r="UMO13" s="145"/>
      <c r="UMP13" s="145"/>
      <c r="UMQ13" s="145"/>
      <c r="UMR13" s="145"/>
      <c r="UMS13" s="145"/>
      <c r="UMT13" s="145"/>
      <c r="UMU13" s="145"/>
      <c r="UMV13" s="145"/>
      <c r="UMW13" s="145"/>
      <c r="UMX13" s="145"/>
      <c r="UMY13" s="145"/>
      <c r="UMZ13" s="145"/>
      <c r="UNA13" s="145"/>
      <c r="UNB13" s="145"/>
      <c r="UNC13" s="145"/>
      <c r="UND13" s="145"/>
      <c r="UNE13" s="145"/>
      <c r="UNF13" s="145"/>
      <c r="UNG13" s="145"/>
      <c r="UNH13" s="145"/>
      <c r="UNI13" s="145"/>
      <c r="UNJ13" s="145"/>
      <c r="UNK13" s="145"/>
      <c r="UNL13" s="145"/>
      <c r="UNM13" s="145"/>
      <c r="UNN13" s="145"/>
      <c r="UNO13" s="145"/>
      <c r="UNP13" s="145"/>
      <c r="UNQ13" s="145"/>
      <c r="UNR13" s="145"/>
      <c r="UNS13" s="145"/>
      <c r="UNT13" s="145"/>
      <c r="UNU13" s="145"/>
      <c r="UNV13" s="145"/>
      <c r="UNW13" s="145"/>
      <c r="UNX13" s="145"/>
      <c r="UNY13" s="145"/>
      <c r="UNZ13" s="145"/>
      <c r="UOA13" s="145"/>
      <c r="UOB13" s="145"/>
      <c r="UOC13" s="145"/>
      <c r="UOD13" s="145"/>
      <c r="UOE13" s="145"/>
      <c r="UOF13" s="145"/>
      <c r="UOG13" s="145"/>
      <c r="UOH13" s="145"/>
      <c r="UOI13" s="145"/>
      <c r="UOJ13" s="145"/>
      <c r="UOK13" s="145"/>
      <c r="UOL13" s="145"/>
      <c r="UOM13" s="145"/>
      <c r="UON13" s="145"/>
      <c r="UOO13" s="145"/>
      <c r="UOP13" s="145"/>
      <c r="UOQ13" s="145"/>
      <c r="UOR13" s="145"/>
      <c r="UOS13" s="145"/>
      <c r="UOT13" s="145"/>
      <c r="UOU13" s="145"/>
      <c r="UOV13" s="145"/>
      <c r="UOW13" s="145"/>
      <c r="UOX13" s="145"/>
      <c r="UOY13" s="145"/>
      <c r="UOZ13" s="145"/>
      <c r="UPA13" s="145"/>
      <c r="UPB13" s="145"/>
      <c r="UPC13" s="145"/>
      <c r="UPD13" s="145"/>
      <c r="UPE13" s="145"/>
      <c r="UPF13" s="145"/>
      <c r="UPG13" s="145"/>
      <c r="UPH13" s="145"/>
      <c r="UPI13" s="145"/>
      <c r="UPJ13" s="145"/>
      <c r="UPK13" s="145"/>
      <c r="UPL13" s="145"/>
      <c r="UPM13" s="145"/>
      <c r="UPN13" s="145"/>
      <c r="UPO13" s="145"/>
      <c r="UPP13" s="145"/>
      <c r="UPQ13" s="145"/>
      <c r="UPR13" s="145"/>
      <c r="UPS13" s="145"/>
      <c r="UPT13" s="145"/>
      <c r="UPU13" s="145"/>
      <c r="UPV13" s="145"/>
      <c r="UPW13" s="145"/>
      <c r="UPX13" s="145"/>
      <c r="UPY13" s="145"/>
      <c r="UPZ13" s="145"/>
      <c r="UQA13" s="145"/>
      <c r="UQB13" s="145"/>
      <c r="UQC13" s="145"/>
      <c r="UQD13" s="145"/>
      <c r="UQE13" s="145"/>
      <c r="UQF13" s="145"/>
      <c r="UQG13" s="145"/>
      <c r="UQH13" s="145"/>
      <c r="UQI13" s="145"/>
      <c r="UQJ13" s="145"/>
      <c r="UQK13" s="145"/>
      <c r="UQL13" s="145"/>
      <c r="UQM13" s="145"/>
      <c r="UQN13" s="145"/>
      <c r="UQO13" s="145"/>
      <c r="UQP13" s="145"/>
      <c r="UQQ13" s="145"/>
      <c r="UQR13" s="145"/>
      <c r="UQS13" s="145"/>
      <c r="UQT13" s="145"/>
      <c r="UQU13" s="145"/>
      <c r="UQV13" s="145"/>
      <c r="UQW13" s="145"/>
      <c r="UQX13" s="145"/>
      <c r="UQY13" s="145"/>
      <c r="UQZ13" s="145"/>
      <c r="URA13" s="145"/>
      <c r="URB13" s="145"/>
      <c r="URC13" s="145"/>
      <c r="URD13" s="145"/>
      <c r="URE13" s="145"/>
      <c r="URF13" s="145"/>
      <c r="URG13" s="145"/>
      <c r="URH13" s="145"/>
      <c r="URI13" s="145"/>
      <c r="URJ13" s="145"/>
      <c r="URK13" s="145"/>
      <c r="URL13" s="145"/>
      <c r="URM13" s="145"/>
      <c r="URN13" s="145"/>
      <c r="URO13" s="145"/>
      <c r="URP13" s="145"/>
      <c r="URQ13" s="145"/>
      <c r="URR13" s="145"/>
      <c r="URS13" s="145"/>
      <c r="URT13" s="145"/>
      <c r="URU13" s="145"/>
      <c r="URV13" s="145"/>
      <c r="URW13" s="145"/>
      <c r="URX13" s="145"/>
      <c r="URY13" s="145"/>
      <c r="URZ13" s="145"/>
      <c r="USA13" s="145"/>
      <c r="USB13" s="145"/>
      <c r="USC13" s="145"/>
      <c r="USD13" s="145"/>
      <c r="USE13" s="145"/>
      <c r="USF13" s="145"/>
      <c r="USG13" s="145"/>
      <c r="USH13" s="145"/>
      <c r="USI13" s="145"/>
      <c r="USJ13" s="145"/>
      <c r="USK13" s="145"/>
      <c r="USL13" s="145"/>
      <c r="USM13" s="145"/>
      <c r="USN13" s="145"/>
      <c r="USO13" s="145"/>
      <c r="USP13" s="145"/>
      <c r="USQ13" s="145"/>
      <c r="USR13" s="145"/>
      <c r="USS13" s="145"/>
      <c r="UST13" s="145"/>
      <c r="USU13" s="145"/>
      <c r="USV13" s="145"/>
      <c r="USW13" s="145"/>
      <c r="USX13" s="145"/>
      <c r="USY13" s="145"/>
      <c r="USZ13" s="145"/>
      <c r="UTA13" s="145"/>
      <c r="UTB13" s="145"/>
      <c r="UTC13" s="145"/>
      <c r="UTD13" s="145"/>
      <c r="UTE13" s="145"/>
      <c r="UTF13" s="145"/>
      <c r="UTG13" s="145"/>
      <c r="UTH13" s="145"/>
      <c r="UTI13" s="145"/>
      <c r="UTJ13" s="145"/>
      <c r="UTK13" s="145"/>
      <c r="UTL13" s="145"/>
      <c r="UTM13" s="145"/>
      <c r="UTN13" s="145"/>
      <c r="UTO13" s="145"/>
      <c r="UTP13" s="145"/>
      <c r="UTQ13" s="145"/>
      <c r="UTR13" s="145"/>
      <c r="UTS13" s="145"/>
      <c r="UTT13" s="145"/>
      <c r="UTU13" s="145"/>
      <c r="UTV13" s="145"/>
      <c r="UTW13" s="145"/>
      <c r="UTX13" s="145"/>
      <c r="UTY13" s="145"/>
      <c r="UTZ13" s="145"/>
      <c r="UUA13" s="145"/>
      <c r="UUB13" s="145"/>
      <c r="UUC13" s="145"/>
      <c r="UUD13" s="145"/>
      <c r="UUE13" s="145"/>
      <c r="UUF13" s="145"/>
      <c r="UUG13" s="145"/>
      <c r="UUH13" s="145"/>
      <c r="UUI13" s="145"/>
      <c r="UUJ13" s="145"/>
      <c r="UUK13" s="145"/>
      <c r="UUL13" s="145"/>
      <c r="UUM13" s="145"/>
      <c r="UUN13" s="145"/>
      <c r="UUO13" s="145"/>
      <c r="UUP13" s="145"/>
      <c r="UUQ13" s="145"/>
      <c r="UUR13" s="145"/>
      <c r="UUS13" s="145"/>
      <c r="UUT13" s="145"/>
      <c r="UUU13" s="145"/>
      <c r="UUV13" s="145"/>
      <c r="UUW13" s="145"/>
      <c r="UUX13" s="145"/>
      <c r="UUY13" s="145"/>
      <c r="UUZ13" s="145"/>
      <c r="UVA13" s="145"/>
      <c r="UVB13" s="145"/>
      <c r="UVC13" s="145"/>
      <c r="UVD13" s="145"/>
      <c r="UVE13" s="145"/>
      <c r="UVF13" s="145"/>
      <c r="UVG13" s="145"/>
      <c r="UVH13" s="145"/>
      <c r="UVI13" s="145"/>
      <c r="UVJ13" s="145"/>
      <c r="UVK13" s="145"/>
      <c r="UVL13" s="145"/>
      <c r="UVM13" s="145"/>
      <c r="UVN13" s="145"/>
      <c r="UVO13" s="145"/>
      <c r="UVP13" s="145"/>
      <c r="UVQ13" s="145"/>
      <c r="UVR13" s="145"/>
      <c r="UVS13" s="145"/>
      <c r="UVT13" s="145"/>
      <c r="UVU13" s="145"/>
      <c r="UVV13" s="145"/>
      <c r="UVW13" s="145"/>
      <c r="UVX13" s="145"/>
      <c r="UVY13" s="145"/>
      <c r="UVZ13" s="145"/>
      <c r="UWA13" s="145"/>
      <c r="UWB13" s="145"/>
      <c r="UWC13" s="145"/>
      <c r="UWD13" s="145"/>
      <c r="UWE13" s="145"/>
      <c r="UWF13" s="145"/>
      <c r="UWG13" s="145"/>
      <c r="UWH13" s="145"/>
      <c r="UWI13" s="145"/>
      <c r="UWJ13" s="145"/>
      <c r="UWK13" s="145"/>
      <c r="UWL13" s="145"/>
      <c r="UWM13" s="145"/>
      <c r="UWN13" s="145"/>
      <c r="UWO13" s="145"/>
      <c r="UWP13" s="145"/>
      <c r="UWQ13" s="145"/>
      <c r="UWR13" s="145"/>
      <c r="UWS13" s="145"/>
      <c r="UWT13" s="145"/>
      <c r="UWU13" s="145"/>
      <c r="UWV13" s="145"/>
      <c r="UWW13" s="145"/>
      <c r="UWX13" s="145"/>
      <c r="UWY13" s="145"/>
      <c r="UWZ13" s="145"/>
      <c r="UXA13" s="145"/>
      <c r="UXB13" s="145"/>
      <c r="UXC13" s="145"/>
      <c r="UXD13" s="145"/>
      <c r="UXE13" s="145"/>
      <c r="UXF13" s="145"/>
      <c r="UXG13" s="145"/>
      <c r="UXH13" s="145"/>
      <c r="UXI13" s="145"/>
      <c r="UXJ13" s="145"/>
      <c r="UXK13" s="145"/>
      <c r="UXL13" s="145"/>
      <c r="UXM13" s="145"/>
      <c r="UXN13" s="145"/>
      <c r="UXO13" s="145"/>
      <c r="UXP13" s="145"/>
      <c r="UXQ13" s="145"/>
      <c r="UXR13" s="145"/>
      <c r="UXS13" s="145"/>
      <c r="UXT13" s="145"/>
      <c r="UXU13" s="145"/>
      <c r="UXV13" s="145"/>
      <c r="UXW13" s="145"/>
      <c r="UXX13" s="145"/>
      <c r="UXY13" s="145"/>
      <c r="UXZ13" s="145"/>
      <c r="UYA13" s="145"/>
      <c r="UYB13" s="145"/>
      <c r="UYC13" s="145"/>
      <c r="UYD13" s="145"/>
      <c r="UYE13" s="145"/>
      <c r="UYF13" s="145"/>
      <c r="UYG13" s="145"/>
      <c r="UYH13" s="145"/>
      <c r="UYI13" s="145"/>
      <c r="UYJ13" s="145"/>
      <c r="UYK13" s="145"/>
      <c r="UYL13" s="145"/>
      <c r="UYM13" s="145"/>
      <c r="UYN13" s="145"/>
      <c r="UYO13" s="145"/>
      <c r="UYP13" s="145"/>
      <c r="UYQ13" s="145"/>
      <c r="UYR13" s="145"/>
      <c r="UYS13" s="145"/>
      <c r="UYT13" s="145"/>
      <c r="UYU13" s="145"/>
      <c r="UYV13" s="145"/>
      <c r="UYW13" s="145"/>
      <c r="UYX13" s="145"/>
      <c r="UYY13" s="145"/>
      <c r="UYZ13" s="145"/>
      <c r="UZA13" s="145"/>
      <c r="UZB13" s="145"/>
      <c r="UZC13" s="145"/>
      <c r="UZD13" s="145"/>
      <c r="UZE13" s="145"/>
      <c r="UZF13" s="145"/>
      <c r="UZG13" s="145"/>
      <c r="UZH13" s="145"/>
      <c r="UZI13" s="145"/>
      <c r="UZJ13" s="145"/>
      <c r="UZK13" s="145"/>
      <c r="UZL13" s="145"/>
      <c r="UZM13" s="145"/>
      <c r="UZN13" s="145"/>
      <c r="UZO13" s="145"/>
      <c r="UZP13" s="145"/>
      <c r="UZQ13" s="145"/>
      <c r="UZR13" s="145"/>
      <c r="UZS13" s="145"/>
      <c r="UZT13" s="145"/>
      <c r="UZU13" s="145"/>
      <c r="UZV13" s="145"/>
      <c r="UZW13" s="145"/>
      <c r="UZX13" s="145"/>
      <c r="UZY13" s="145"/>
      <c r="UZZ13" s="145"/>
      <c r="VAA13" s="145"/>
      <c r="VAB13" s="145"/>
      <c r="VAC13" s="145"/>
      <c r="VAD13" s="145"/>
      <c r="VAE13" s="145"/>
      <c r="VAF13" s="145"/>
      <c r="VAG13" s="145"/>
      <c r="VAH13" s="145"/>
      <c r="VAI13" s="145"/>
      <c r="VAJ13" s="145"/>
      <c r="VAK13" s="145"/>
      <c r="VAL13" s="145"/>
      <c r="VAM13" s="145"/>
      <c r="VAN13" s="145"/>
      <c r="VAO13" s="145"/>
      <c r="VAP13" s="145"/>
      <c r="VAQ13" s="145"/>
      <c r="VAR13" s="145"/>
      <c r="VAS13" s="145"/>
      <c r="VAT13" s="145"/>
      <c r="VAU13" s="145"/>
      <c r="VAV13" s="145"/>
      <c r="VAW13" s="145"/>
      <c r="VAX13" s="145"/>
      <c r="VAY13" s="145"/>
      <c r="VAZ13" s="145"/>
      <c r="VBA13" s="145"/>
      <c r="VBB13" s="145"/>
      <c r="VBC13" s="145"/>
      <c r="VBD13" s="145"/>
      <c r="VBE13" s="145"/>
      <c r="VBF13" s="145"/>
      <c r="VBG13" s="145"/>
      <c r="VBH13" s="145"/>
      <c r="VBI13" s="145"/>
      <c r="VBJ13" s="145"/>
      <c r="VBK13" s="145"/>
      <c r="VBL13" s="145"/>
      <c r="VBM13" s="145"/>
      <c r="VBN13" s="145"/>
      <c r="VBO13" s="145"/>
      <c r="VBP13" s="145"/>
      <c r="VBQ13" s="145"/>
      <c r="VBR13" s="145"/>
      <c r="VBS13" s="145"/>
      <c r="VBT13" s="145"/>
      <c r="VBU13" s="145"/>
      <c r="VBV13" s="145"/>
      <c r="VBW13" s="145"/>
      <c r="VBX13" s="145"/>
      <c r="VBY13" s="145"/>
      <c r="VBZ13" s="145"/>
      <c r="VCA13" s="145"/>
      <c r="VCB13" s="145"/>
      <c r="VCC13" s="145"/>
      <c r="VCD13" s="145"/>
      <c r="VCE13" s="145"/>
      <c r="VCF13" s="145"/>
      <c r="VCG13" s="145"/>
      <c r="VCH13" s="145"/>
      <c r="VCI13" s="145"/>
      <c r="VCJ13" s="145"/>
      <c r="VCK13" s="145"/>
      <c r="VCL13" s="145"/>
      <c r="VCM13" s="145"/>
      <c r="VCN13" s="145"/>
      <c r="VCO13" s="145"/>
      <c r="VCP13" s="145"/>
      <c r="VCQ13" s="145"/>
      <c r="VCR13" s="145"/>
      <c r="VCS13" s="145"/>
      <c r="VCT13" s="145"/>
      <c r="VCU13" s="145"/>
      <c r="VCV13" s="145"/>
      <c r="VCW13" s="145"/>
      <c r="VCX13" s="145"/>
      <c r="VCY13" s="145"/>
      <c r="VCZ13" s="145"/>
      <c r="VDA13" s="145"/>
      <c r="VDB13" s="145"/>
      <c r="VDC13" s="145"/>
      <c r="VDD13" s="145"/>
      <c r="VDE13" s="145"/>
      <c r="VDF13" s="145"/>
      <c r="VDG13" s="145"/>
      <c r="VDH13" s="145"/>
      <c r="VDI13" s="145"/>
      <c r="VDJ13" s="145"/>
      <c r="VDK13" s="145"/>
      <c r="VDL13" s="145"/>
      <c r="VDM13" s="145"/>
      <c r="VDN13" s="145"/>
      <c r="VDO13" s="145"/>
      <c r="VDP13" s="145"/>
      <c r="VDQ13" s="145"/>
      <c r="VDR13" s="145"/>
      <c r="VDS13" s="145"/>
      <c r="VDT13" s="145"/>
      <c r="VDU13" s="145"/>
      <c r="VDV13" s="145"/>
      <c r="VDW13" s="145"/>
      <c r="VDX13" s="145"/>
      <c r="VDY13" s="145"/>
      <c r="VDZ13" s="145"/>
      <c r="VEA13" s="145"/>
      <c r="VEB13" s="145"/>
      <c r="VEC13" s="145"/>
      <c r="VED13" s="145"/>
      <c r="VEE13" s="145"/>
      <c r="VEF13" s="145"/>
      <c r="VEG13" s="145"/>
      <c r="VEH13" s="145"/>
      <c r="VEI13" s="145"/>
      <c r="VEJ13" s="145"/>
      <c r="VEK13" s="145"/>
      <c r="VEL13" s="145"/>
      <c r="VEM13" s="145"/>
      <c r="VEN13" s="145"/>
      <c r="VEO13" s="145"/>
      <c r="VEP13" s="145"/>
      <c r="VEQ13" s="145"/>
      <c r="VER13" s="145"/>
      <c r="VES13" s="145"/>
      <c r="VET13" s="145"/>
      <c r="VEU13" s="145"/>
      <c r="VEV13" s="145"/>
      <c r="VEW13" s="145"/>
      <c r="VEX13" s="145"/>
      <c r="VEY13" s="145"/>
      <c r="VEZ13" s="145"/>
      <c r="VFA13" s="145"/>
      <c r="VFB13" s="145"/>
      <c r="VFC13" s="145"/>
      <c r="VFD13" s="145"/>
      <c r="VFE13" s="145"/>
      <c r="VFF13" s="145"/>
      <c r="VFG13" s="145"/>
      <c r="VFH13" s="145"/>
      <c r="VFI13" s="145"/>
      <c r="VFJ13" s="145"/>
      <c r="VFK13" s="145"/>
      <c r="VFL13" s="145"/>
      <c r="VFM13" s="145"/>
      <c r="VFN13" s="145"/>
      <c r="VFO13" s="145"/>
      <c r="VFP13" s="145"/>
      <c r="VFQ13" s="145"/>
      <c r="VFR13" s="145"/>
      <c r="VFS13" s="145"/>
      <c r="VFT13" s="145"/>
      <c r="VFU13" s="145"/>
      <c r="VFV13" s="145"/>
      <c r="VFW13" s="145"/>
      <c r="VFX13" s="145"/>
      <c r="VFY13" s="145"/>
      <c r="VFZ13" s="145"/>
      <c r="VGA13" s="145"/>
      <c r="VGB13" s="145"/>
      <c r="VGC13" s="145"/>
      <c r="VGD13" s="145"/>
      <c r="VGE13" s="145"/>
      <c r="VGF13" s="145"/>
      <c r="VGG13" s="145"/>
      <c r="VGH13" s="145"/>
      <c r="VGI13" s="145"/>
      <c r="VGJ13" s="145"/>
      <c r="VGK13" s="145"/>
      <c r="VGL13" s="145"/>
      <c r="VGM13" s="145"/>
      <c r="VGN13" s="145"/>
      <c r="VGO13" s="145"/>
      <c r="VGP13" s="145"/>
      <c r="VGQ13" s="145"/>
      <c r="VGR13" s="145"/>
      <c r="VGS13" s="145"/>
      <c r="VGT13" s="145"/>
      <c r="VGU13" s="145"/>
      <c r="VGV13" s="145"/>
      <c r="VGW13" s="145"/>
      <c r="VGX13" s="145"/>
      <c r="VGY13" s="145"/>
      <c r="VGZ13" s="145"/>
      <c r="VHA13" s="145"/>
      <c r="VHB13" s="145"/>
      <c r="VHC13" s="145"/>
      <c r="VHD13" s="145"/>
      <c r="VHE13" s="145"/>
      <c r="VHF13" s="145"/>
      <c r="VHG13" s="145"/>
      <c r="VHH13" s="145"/>
      <c r="VHI13" s="145"/>
      <c r="VHJ13" s="145"/>
      <c r="VHK13" s="145"/>
      <c r="VHL13" s="145"/>
      <c r="VHM13" s="145"/>
      <c r="VHN13" s="145"/>
      <c r="VHO13" s="145"/>
      <c r="VHP13" s="145"/>
      <c r="VHQ13" s="145"/>
      <c r="VHR13" s="145"/>
      <c r="VHS13" s="145"/>
      <c r="VHT13" s="145"/>
      <c r="VHU13" s="145"/>
      <c r="VHV13" s="145"/>
      <c r="VHW13" s="145"/>
      <c r="VHX13" s="145"/>
      <c r="VHY13" s="145"/>
      <c r="VHZ13" s="145"/>
      <c r="VIA13" s="145"/>
      <c r="VIB13" s="145"/>
      <c r="VIC13" s="145"/>
      <c r="VID13" s="145"/>
      <c r="VIE13" s="145"/>
      <c r="VIF13" s="145"/>
      <c r="VIG13" s="145"/>
      <c r="VIH13" s="145"/>
      <c r="VII13" s="145"/>
      <c r="VIJ13" s="145"/>
      <c r="VIK13" s="145"/>
      <c r="VIL13" s="145"/>
      <c r="VIM13" s="145"/>
      <c r="VIN13" s="145"/>
      <c r="VIO13" s="145"/>
      <c r="VIP13" s="145"/>
      <c r="VIQ13" s="145"/>
      <c r="VIR13" s="145"/>
      <c r="VIS13" s="145"/>
      <c r="VIT13" s="145"/>
      <c r="VIU13" s="145"/>
      <c r="VIV13" s="145"/>
      <c r="VIW13" s="145"/>
      <c r="VIX13" s="145"/>
      <c r="VIY13" s="145"/>
      <c r="VIZ13" s="145"/>
      <c r="VJA13" s="145"/>
      <c r="VJB13" s="145"/>
      <c r="VJC13" s="145"/>
      <c r="VJD13" s="145"/>
      <c r="VJE13" s="145"/>
      <c r="VJF13" s="145"/>
      <c r="VJG13" s="145"/>
      <c r="VJH13" s="145"/>
      <c r="VJI13" s="145"/>
      <c r="VJJ13" s="145"/>
      <c r="VJK13" s="145"/>
      <c r="VJL13" s="145"/>
      <c r="VJM13" s="145"/>
      <c r="VJN13" s="145"/>
      <c r="VJO13" s="145"/>
      <c r="VJP13" s="145"/>
      <c r="VJQ13" s="145"/>
      <c r="VJR13" s="145"/>
      <c r="VJS13" s="145"/>
      <c r="VJT13" s="145"/>
      <c r="VJU13" s="145"/>
      <c r="VJV13" s="145"/>
      <c r="VJW13" s="145"/>
      <c r="VJX13" s="145"/>
      <c r="VJY13" s="145"/>
      <c r="VJZ13" s="145"/>
      <c r="VKA13" s="145"/>
      <c r="VKB13" s="145"/>
      <c r="VKC13" s="145"/>
      <c r="VKD13" s="145"/>
      <c r="VKE13" s="145"/>
      <c r="VKF13" s="145"/>
      <c r="VKG13" s="145"/>
      <c r="VKH13" s="145"/>
      <c r="VKI13" s="145"/>
      <c r="VKJ13" s="145"/>
      <c r="VKK13" s="145"/>
      <c r="VKL13" s="145"/>
      <c r="VKM13" s="145"/>
      <c r="VKN13" s="145"/>
      <c r="VKO13" s="145"/>
      <c r="VKP13" s="145"/>
      <c r="VKQ13" s="145"/>
      <c r="VKR13" s="145"/>
      <c r="VKS13" s="145"/>
      <c r="VKT13" s="145"/>
      <c r="VKU13" s="145"/>
      <c r="VKV13" s="145"/>
      <c r="VKW13" s="145"/>
      <c r="VKX13" s="145"/>
      <c r="VKY13" s="145"/>
      <c r="VKZ13" s="145"/>
      <c r="VLA13" s="145"/>
      <c r="VLB13" s="145"/>
      <c r="VLC13" s="145"/>
      <c r="VLD13" s="145"/>
      <c r="VLE13" s="145"/>
      <c r="VLF13" s="145"/>
      <c r="VLG13" s="145"/>
      <c r="VLH13" s="145"/>
      <c r="VLI13" s="145"/>
      <c r="VLJ13" s="145"/>
      <c r="VLK13" s="145"/>
      <c r="VLL13" s="145"/>
      <c r="VLM13" s="145"/>
      <c r="VLN13" s="145"/>
      <c r="VLO13" s="145"/>
      <c r="VLP13" s="145"/>
      <c r="VLQ13" s="145"/>
      <c r="VLR13" s="145"/>
      <c r="VLS13" s="145"/>
      <c r="VLT13" s="145"/>
      <c r="VLU13" s="145"/>
      <c r="VLV13" s="145"/>
      <c r="VLW13" s="145"/>
      <c r="VLX13" s="145"/>
      <c r="VLY13" s="145"/>
      <c r="VLZ13" s="145"/>
      <c r="VMA13" s="145"/>
      <c r="VMB13" s="145"/>
      <c r="VMC13" s="145"/>
      <c r="VMD13" s="145"/>
      <c r="VME13" s="145"/>
      <c r="VMF13" s="145"/>
      <c r="VMG13" s="145"/>
      <c r="VMH13" s="145"/>
      <c r="VMI13" s="145"/>
      <c r="VMJ13" s="145"/>
      <c r="VMK13" s="145"/>
      <c r="VML13" s="145"/>
      <c r="VMM13" s="145"/>
      <c r="VMN13" s="145"/>
      <c r="VMO13" s="145"/>
      <c r="VMP13" s="145"/>
      <c r="VMQ13" s="145"/>
      <c r="VMR13" s="145"/>
      <c r="VMS13" s="145"/>
      <c r="VMT13" s="145"/>
      <c r="VMU13" s="145"/>
      <c r="VMV13" s="145"/>
      <c r="VMW13" s="145"/>
      <c r="VMX13" s="145"/>
      <c r="VMY13" s="145"/>
      <c r="VMZ13" s="145"/>
      <c r="VNA13" s="145"/>
      <c r="VNB13" s="145"/>
      <c r="VNC13" s="145"/>
      <c r="VND13" s="145"/>
      <c r="VNE13" s="145"/>
      <c r="VNF13" s="145"/>
      <c r="VNG13" s="145"/>
      <c r="VNH13" s="145"/>
      <c r="VNI13" s="145"/>
      <c r="VNJ13" s="145"/>
      <c r="VNK13" s="145"/>
      <c r="VNL13" s="145"/>
      <c r="VNM13" s="145"/>
      <c r="VNN13" s="145"/>
      <c r="VNO13" s="145"/>
      <c r="VNP13" s="145"/>
      <c r="VNQ13" s="145"/>
      <c r="VNR13" s="145"/>
      <c r="VNS13" s="145"/>
      <c r="VNT13" s="145"/>
      <c r="VNU13" s="145"/>
      <c r="VNV13" s="145"/>
      <c r="VNW13" s="145"/>
      <c r="VNX13" s="145"/>
      <c r="VNY13" s="145"/>
      <c r="VNZ13" s="145"/>
      <c r="VOA13" s="145"/>
      <c r="VOB13" s="145"/>
      <c r="VOC13" s="145"/>
      <c r="VOD13" s="145"/>
      <c r="VOE13" s="145"/>
      <c r="VOF13" s="145"/>
      <c r="VOG13" s="145"/>
      <c r="VOH13" s="145"/>
      <c r="VOI13" s="145"/>
      <c r="VOJ13" s="145"/>
      <c r="VOK13" s="145"/>
      <c r="VOL13" s="145"/>
      <c r="VOM13" s="145"/>
      <c r="VON13" s="145"/>
      <c r="VOO13" s="145"/>
      <c r="VOP13" s="145"/>
      <c r="VOQ13" s="145"/>
      <c r="VOR13" s="145"/>
      <c r="VOS13" s="145"/>
      <c r="VOT13" s="145"/>
      <c r="VOU13" s="145"/>
      <c r="VOV13" s="145"/>
      <c r="VOW13" s="145"/>
      <c r="VOX13" s="145"/>
      <c r="VOY13" s="145"/>
      <c r="VOZ13" s="145"/>
      <c r="VPA13" s="145"/>
      <c r="VPB13" s="145"/>
      <c r="VPC13" s="145"/>
      <c r="VPD13" s="145"/>
      <c r="VPE13" s="145"/>
      <c r="VPF13" s="145"/>
      <c r="VPG13" s="145"/>
      <c r="VPH13" s="145"/>
      <c r="VPI13" s="145"/>
      <c r="VPJ13" s="145"/>
      <c r="VPK13" s="145"/>
      <c r="VPL13" s="145"/>
      <c r="VPM13" s="145"/>
      <c r="VPN13" s="145"/>
      <c r="VPO13" s="145"/>
      <c r="VPP13" s="145"/>
      <c r="VPQ13" s="145"/>
      <c r="VPR13" s="145"/>
      <c r="VPS13" s="145"/>
      <c r="VPT13" s="145"/>
      <c r="VPU13" s="145"/>
      <c r="VPV13" s="145"/>
      <c r="VPW13" s="145"/>
      <c r="VPX13" s="145"/>
      <c r="VPY13" s="145"/>
      <c r="VPZ13" s="145"/>
      <c r="VQA13" s="145"/>
      <c r="VQB13" s="145"/>
      <c r="VQC13" s="145"/>
      <c r="VQD13" s="145"/>
      <c r="VQE13" s="145"/>
      <c r="VQF13" s="145"/>
      <c r="VQG13" s="145"/>
      <c r="VQH13" s="145"/>
      <c r="VQI13" s="145"/>
      <c r="VQJ13" s="145"/>
      <c r="VQK13" s="145"/>
      <c r="VQL13" s="145"/>
      <c r="VQM13" s="145"/>
      <c r="VQN13" s="145"/>
      <c r="VQO13" s="145"/>
      <c r="VQP13" s="145"/>
      <c r="VQQ13" s="145"/>
      <c r="VQR13" s="145"/>
      <c r="VQS13" s="145"/>
      <c r="VQT13" s="145"/>
      <c r="VQU13" s="145"/>
      <c r="VQV13" s="145"/>
      <c r="VQW13" s="145"/>
      <c r="VQX13" s="145"/>
      <c r="VQY13" s="145"/>
      <c r="VQZ13" s="145"/>
      <c r="VRA13" s="145"/>
      <c r="VRB13" s="145"/>
      <c r="VRC13" s="145"/>
      <c r="VRD13" s="145"/>
      <c r="VRE13" s="145"/>
      <c r="VRF13" s="145"/>
      <c r="VRG13" s="145"/>
      <c r="VRH13" s="145"/>
      <c r="VRI13" s="145"/>
      <c r="VRJ13" s="145"/>
      <c r="VRK13" s="145"/>
      <c r="VRL13" s="145"/>
      <c r="VRM13" s="145"/>
      <c r="VRN13" s="145"/>
      <c r="VRO13" s="145"/>
      <c r="VRP13" s="145"/>
      <c r="VRQ13" s="145"/>
      <c r="VRR13" s="145"/>
      <c r="VRS13" s="145"/>
      <c r="VRT13" s="145"/>
      <c r="VRU13" s="145"/>
      <c r="VRV13" s="145"/>
      <c r="VRW13" s="145"/>
      <c r="VRX13" s="145"/>
      <c r="VRY13" s="145"/>
      <c r="VRZ13" s="145"/>
      <c r="VSA13" s="145"/>
      <c r="VSB13" s="145"/>
      <c r="VSC13" s="145"/>
      <c r="VSD13" s="145"/>
      <c r="VSE13" s="145"/>
      <c r="VSF13" s="145"/>
      <c r="VSG13" s="145"/>
      <c r="VSH13" s="145"/>
      <c r="VSI13" s="145"/>
      <c r="VSJ13" s="145"/>
      <c r="VSK13" s="145"/>
      <c r="VSL13" s="145"/>
      <c r="VSM13" s="145"/>
      <c r="VSN13" s="145"/>
      <c r="VSO13" s="145"/>
      <c r="VSP13" s="145"/>
      <c r="VSQ13" s="145"/>
      <c r="VSR13" s="145"/>
      <c r="VSS13" s="145"/>
      <c r="VST13" s="145"/>
      <c r="VSU13" s="145"/>
      <c r="VSV13" s="145"/>
      <c r="VSW13" s="145"/>
      <c r="VSX13" s="145"/>
      <c r="VSY13" s="145"/>
      <c r="VSZ13" s="145"/>
      <c r="VTA13" s="145"/>
      <c r="VTB13" s="145"/>
      <c r="VTC13" s="145"/>
      <c r="VTD13" s="145"/>
      <c r="VTE13" s="145"/>
      <c r="VTF13" s="145"/>
      <c r="VTG13" s="145"/>
      <c r="VTH13" s="145"/>
      <c r="VTI13" s="145"/>
      <c r="VTJ13" s="145"/>
      <c r="VTK13" s="145"/>
      <c r="VTL13" s="145"/>
      <c r="VTM13" s="145"/>
      <c r="VTN13" s="145"/>
      <c r="VTO13" s="145"/>
      <c r="VTP13" s="145"/>
      <c r="VTQ13" s="145"/>
      <c r="VTR13" s="145"/>
      <c r="VTS13" s="145"/>
      <c r="VTT13" s="145"/>
      <c r="VTU13" s="145"/>
      <c r="VTV13" s="145"/>
      <c r="VTW13" s="145"/>
      <c r="VTX13" s="145"/>
      <c r="VTY13" s="145"/>
      <c r="VTZ13" s="145"/>
      <c r="VUA13" s="145"/>
      <c r="VUB13" s="145"/>
      <c r="VUC13" s="145"/>
      <c r="VUD13" s="145"/>
      <c r="VUE13" s="145"/>
      <c r="VUF13" s="145"/>
      <c r="VUG13" s="145"/>
      <c r="VUH13" s="145"/>
      <c r="VUI13" s="145"/>
      <c r="VUJ13" s="145"/>
      <c r="VUK13" s="145"/>
      <c r="VUL13" s="145"/>
      <c r="VUM13" s="145"/>
      <c r="VUN13" s="145"/>
      <c r="VUO13" s="145"/>
      <c r="VUP13" s="145"/>
      <c r="VUQ13" s="145"/>
      <c r="VUR13" s="145"/>
      <c r="VUS13" s="145"/>
      <c r="VUT13" s="145"/>
      <c r="VUU13" s="145"/>
      <c r="VUV13" s="145"/>
      <c r="VUW13" s="145"/>
      <c r="VUX13" s="145"/>
      <c r="VUY13" s="145"/>
      <c r="VUZ13" s="145"/>
      <c r="VVA13" s="145"/>
      <c r="VVB13" s="145"/>
      <c r="VVC13" s="145"/>
      <c r="VVD13" s="145"/>
      <c r="VVE13" s="145"/>
      <c r="VVF13" s="145"/>
      <c r="VVG13" s="145"/>
      <c r="VVH13" s="145"/>
      <c r="VVI13" s="145"/>
      <c r="VVJ13" s="145"/>
      <c r="VVK13" s="145"/>
      <c r="VVL13" s="145"/>
      <c r="VVM13" s="145"/>
      <c r="VVN13" s="145"/>
      <c r="VVO13" s="145"/>
      <c r="VVP13" s="145"/>
      <c r="VVQ13" s="145"/>
      <c r="VVR13" s="145"/>
      <c r="VVS13" s="145"/>
      <c r="VVT13" s="145"/>
      <c r="VVU13" s="145"/>
      <c r="VVV13" s="145"/>
      <c r="VVW13" s="145"/>
      <c r="VVX13" s="145"/>
      <c r="VVY13" s="145"/>
      <c r="VVZ13" s="145"/>
      <c r="VWA13" s="145"/>
      <c r="VWB13" s="145"/>
      <c r="VWC13" s="145"/>
      <c r="VWD13" s="145"/>
      <c r="VWE13" s="145"/>
      <c r="VWF13" s="145"/>
      <c r="VWG13" s="145"/>
      <c r="VWH13" s="145"/>
      <c r="VWI13" s="145"/>
      <c r="VWJ13" s="145"/>
      <c r="VWK13" s="145"/>
      <c r="VWL13" s="145"/>
      <c r="VWM13" s="145"/>
      <c r="VWN13" s="145"/>
      <c r="VWO13" s="145"/>
      <c r="VWP13" s="145"/>
      <c r="VWQ13" s="145"/>
      <c r="VWR13" s="145"/>
      <c r="VWS13" s="145"/>
      <c r="VWT13" s="145"/>
      <c r="VWU13" s="145"/>
      <c r="VWV13" s="145"/>
      <c r="VWW13" s="145"/>
      <c r="VWX13" s="145"/>
      <c r="VWY13" s="145"/>
      <c r="VWZ13" s="145"/>
      <c r="VXA13" s="145"/>
      <c r="VXB13" s="145"/>
      <c r="VXC13" s="145"/>
      <c r="VXD13" s="145"/>
      <c r="VXE13" s="145"/>
      <c r="VXF13" s="145"/>
      <c r="VXG13" s="145"/>
      <c r="VXH13" s="145"/>
      <c r="VXI13" s="145"/>
      <c r="VXJ13" s="145"/>
      <c r="VXK13" s="145"/>
      <c r="VXL13" s="145"/>
      <c r="VXM13" s="145"/>
      <c r="VXN13" s="145"/>
      <c r="VXO13" s="145"/>
      <c r="VXP13" s="145"/>
      <c r="VXQ13" s="145"/>
      <c r="VXR13" s="145"/>
      <c r="VXS13" s="145"/>
      <c r="VXT13" s="145"/>
      <c r="VXU13" s="145"/>
      <c r="VXV13" s="145"/>
      <c r="VXW13" s="145"/>
      <c r="VXX13" s="145"/>
      <c r="VXY13" s="145"/>
      <c r="VXZ13" s="145"/>
      <c r="VYA13" s="145"/>
      <c r="VYB13" s="145"/>
      <c r="VYC13" s="145"/>
      <c r="VYD13" s="145"/>
      <c r="VYE13" s="145"/>
      <c r="VYF13" s="145"/>
      <c r="VYG13" s="145"/>
      <c r="VYH13" s="145"/>
      <c r="VYI13" s="145"/>
      <c r="VYJ13" s="145"/>
      <c r="VYK13" s="145"/>
      <c r="VYL13" s="145"/>
      <c r="VYM13" s="145"/>
      <c r="VYN13" s="145"/>
      <c r="VYO13" s="145"/>
      <c r="VYP13" s="145"/>
      <c r="VYQ13" s="145"/>
      <c r="VYR13" s="145"/>
      <c r="VYS13" s="145"/>
      <c r="VYT13" s="145"/>
      <c r="VYU13" s="145"/>
      <c r="VYV13" s="145"/>
      <c r="VYW13" s="145"/>
      <c r="VYX13" s="145"/>
      <c r="VYY13" s="145"/>
      <c r="VYZ13" s="145"/>
      <c r="VZA13" s="145"/>
      <c r="VZB13" s="145"/>
      <c r="VZC13" s="145"/>
      <c r="VZD13" s="145"/>
      <c r="VZE13" s="145"/>
      <c r="VZF13" s="145"/>
      <c r="VZG13" s="145"/>
      <c r="VZH13" s="145"/>
      <c r="VZI13" s="145"/>
      <c r="VZJ13" s="145"/>
      <c r="VZK13" s="145"/>
      <c r="VZL13" s="145"/>
      <c r="VZM13" s="145"/>
      <c r="VZN13" s="145"/>
      <c r="VZO13" s="145"/>
      <c r="VZP13" s="145"/>
      <c r="VZQ13" s="145"/>
      <c r="VZR13" s="145"/>
      <c r="VZS13" s="145"/>
      <c r="VZT13" s="145"/>
      <c r="VZU13" s="145"/>
      <c r="VZV13" s="145"/>
      <c r="VZW13" s="145"/>
      <c r="VZX13" s="145"/>
      <c r="VZY13" s="145"/>
      <c r="VZZ13" s="145"/>
      <c r="WAA13" s="145"/>
      <c r="WAB13" s="145"/>
      <c r="WAC13" s="145"/>
      <c r="WAD13" s="145"/>
      <c r="WAE13" s="145"/>
      <c r="WAF13" s="145"/>
      <c r="WAG13" s="145"/>
      <c r="WAH13" s="145"/>
      <c r="WAI13" s="145"/>
      <c r="WAJ13" s="145"/>
      <c r="WAK13" s="145"/>
      <c r="WAL13" s="145"/>
      <c r="WAM13" s="145"/>
      <c r="WAN13" s="145"/>
      <c r="WAO13" s="145"/>
      <c r="WAP13" s="145"/>
      <c r="WAQ13" s="145"/>
      <c r="WAR13" s="145"/>
      <c r="WAS13" s="145"/>
      <c r="WAT13" s="145"/>
      <c r="WAU13" s="145"/>
      <c r="WAV13" s="145"/>
      <c r="WAW13" s="145"/>
      <c r="WAX13" s="145"/>
      <c r="WAY13" s="145"/>
      <c r="WAZ13" s="145"/>
      <c r="WBA13" s="145"/>
      <c r="WBB13" s="145"/>
      <c r="WBC13" s="145"/>
      <c r="WBD13" s="145"/>
      <c r="WBE13" s="145"/>
      <c r="WBF13" s="145"/>
      <c r="WBG13" s="145"/>
      <c r="WBH13" s="145"/>
      <c r="WBI13" s="145"/>
      <c r="WBJ13" s="145"/>
      <c r="WBK13" s="145"/>
      <c r="WBL13" s="145"/>
      <c r="WBM13" s="145"/>
      <c r="WBN13" s="145"/>
      <c r="WBO13" s="145"/>
      <c r="WBP13" s="145"/>
      <c r="WBQ13" s="145"/>
      <c r="WBR13" s="145"/>
      <c r="WBS13" s="145"/>
      <c r="WBT13" s="145"/>
      <c r="WBU13" s="145"/>
      <c r="WBV13" s="145"/>
      <c r="WBW13" s="145"/>
      <c r="WBX13" s="145"/>
      <c r="WBY13" s="145"/>
      <c r="WBZ13" s="145"/>
      <c r="WCA13" s="145"/>
      <c r="WCB13" s="145"/>
      <c r="WCC13" s="145"/>
      <c r="WCD13" s="145"/>
      <c r="WCE13" s="145"/>
      <c r="WCF13" s="145"/>
      <c r="WCG13" s="145"/>
      <c r="WCH13" s="145"/>
      <c r="WCI13" s="145"/>
      <c r="WCJ13" s="145"/>
      <c r="WCK13" s="145"/>
      <c r="WCL13" s="145"/>
      <c r="WCM13" s="145"/>
      <c r="WCN13" s="145"/>
      <c r="WCO13" s="145"/>
      <c r="WCP13" s="145"/>
      <c r="WCQ13" s="145"/>
      <c r="WCR13" s="145"/>
      <c r="WCS13" s="145"/>
      <c r="WCT13" s="145"/>
      <c r="WCU13" s="145"/>
      <c r="WCV13" s="145"/>
      <c r="WCW13" s="145"/>
      <c r="WCX13" s="145"/>
      <c r="WCY13" s="145"/>
      <c r="WCZ13" s="145"/>
      <c r="WDA13" s="145"/>
      <c r="WDB13" s="145"/>
      <c r="WDC13" s="145"/>
      <c r="WDD13" s="145"/>
      <c r="WDE13" s="145"/>
      <c r="WDF13" s="145"/>
      <c r="WDG13" s="145"/>
      <c r="WDH13" s="145"/>
      <c r="WDI13" s="145"/>
      <c r="WDJ13" s="145"/>
      <c r="WDK13" s="145"/>
      <c r="WDL13" s="145"/>
      <c r="WDM13" s="145"/>
      <c r="WDN13" s="145"/>
      <c r="WDO13" s="145"/>
      <c r="WDP13" s="145"/>
      <c r="WDQ13" s="145"/>
      <c r="WDR13" s="145"/>
      <c r="WDS13" s="145"/>
      <c r="WDT13" s="145"/>
      <c r="WDU13" s="145"/>
      <c r="WDV13" s="145"/>
      <c r="WDW13" s="145"/>
      <c r="WDX13" s="145"/>
      <c r="WDY13" s="145"/>
      <c r="WDZ13" s="145"/>
      <c r="WEA13" s="145"/>
      <c r="WEB13" s="145"/>
      <c r="WEC13" s="145"/>
      <c r="WED13" s="145"/>
      <c r="WEE13" s="145"/>
      <c r="WEF13" s="145"/>
      <c r="WEG13" s="145"/>
      <c r="WEH13" s="145"/>
      <c r="WEI13" s="145"/>
      <c r="WEJ13" s="145"/>
      <c r="WEK13" s="145"/>
      <c r="WEL13" s="145"/>
      <c r="WEM13" s="145"/>
      <c r="WEN13" s="145"/>
      <c r="WEO13" s="145"/>
      <c r="WEP13" s="145"/>
      <c r="WEQ13" s="145"/>
      <c r="WER13" s="145"/>
      <c r="WES13" s="145"/>
      <c r="WET13" s="145"/>
      <c r="WEU13" s="145"/>
      <c r="WEV13" s="145"/>
      <c r="WEW13" s="145"/>
      <c r="WEX13" s="145"/>
      <c r="WEY13" s="145"/>
      <c r="WEZ13" s="145"/>
      <c r="WFA13" s="145"/>
      <c r="WFB13" s="145"/>
      <c r="WFC13" s="145"/>
      <c r="WFD13" s="145"/>
      <c r="WFE13" s="145"/>
      <c r="WFF13" s="145"/>
      <c r="WFG13" s="145"/>
      <c r="WFH13" s="145"/>
      <c r="WFI13" s="145"/>
      <c r="WFJ13" s="145"/>
      <c r="WFK13" s="145"/>
      <c r="WFL13" s="145"/>
      <c r="WFM13" s="145"/>
      <c r="WFN13" s="145"/>
      <c r="WFO13" s="145"/>
      <c r="WFP13" s="145"/>
      <c r="WFQ13" s="145"/>
      <c r="WFR13" s="145"/>
      <c r="WFS13" s="145"/>
      <c r="WFT13" s="145"/>
      <c r="WFU13" s="145"/>
      <c r="WFV13" s="145"/>
      <c r="WFW13" s="145"/>
      <c r="WFX13" s="145"/>
      <c r="WFY13" s="145"/>
      <c r="WFZ13" s="145"/>
      <c r="WGA13" s="145"/>
      <c r="WGB13" s="145"/>
      <c r="WGC13" s="145"/>
      <c r="WGD13" s="145"/>
      <c r="WGE13" s="145"/>
      <c r="WGF13" s="145"/>
      <c r="WGG13" s="145"/>
      <c r="WGH13" s="145"/>
      <c r="WGI13" s="145"/>
      <c r="WGJ13" s="145"/>
      <c r="WGK13" s="145"/>
      <c r="WGL13" s="145"/>
      <c r="WGM13" s="145"/>
      <c r="WGN13" s="145"/>
      <c r="WGO13" s="145"/>
      <c r="WGP13" s="145"/>
      <c r="WGQ13" s="145"/>
      <c r="WGR13" s="145"/>
      <c r="WGS13" s="145"/>
      <c r="WGT13" s="145"/>
      <c r="WGU13" s="145"/>
      <c r="WGV13" s="145"/>
      <c r="WGW13" s="145"/>
      <c r="WGX13" s="145"/>
      <c r="WGY13" s="145"/>
      <c r="WGZ13" s="145"/>
      <c r="WHA13" s="145"/>
      <c r="WHB13" s="145"/>
      <c r="WHC13" s="145"/>
      <c r="WHD13" s="145"/>
      <c r="WHE13" s="145"/>
      <c r="WHF13" s="145"/>
      <c r="WHG13" s="145"/>
      <c r="WHH13" s="145"/>
      <c r="WHI13" s="145"/>
      <c r="WHJ13" s="145"/>
      <c r="WHK13" s="145"/>
      <c r="WHL13" s="145"/>
      <c r="WHM13" s="145"/>
      <c r="WHN13" s="145"/>
      <c r="WHO13" s="145"/>
      <c r="WHP13" s="145"/>
      <c r="WHQ13" s="145"/>
      <c r="WHR13" s="145"/>
      <c r="WHS13" s="145"/>
      <c r="WHT13" s="145"/>
      <c r="WHU13" s="145"/>
      <c r="WHV13" s="145"/>
      <c r="WHW13" s="145"/>
      <c r="WHX13" s="145"/>
      <c r="WHY13" s="145"/>
      <c r="WHZ13" s="145"/>
      <c r="WIA13" s="145"/>
      <c r="WIB13" s="145"/>
      <c r="WIC13" s="145"/>
      <c r="WID13" s="145"/>
      <c r="WIE13" s="145"/>
      <c r="WIF13" s="145"/>
      <c r="WIG13" s="145"/>
      <c r="WIH13" s="145"/>
      <c r="WII13" s="145"/>
      <c r="WIJ13" s="145"/>
      <c r="WIK13" s="145"/>
      <c r="WIL13" s="145"/>
      <c r="WIM13" s="145"/>
      <c r="WIN13" s="145"/>
      <c r="WIO13" s="145"/>
      <c r="WIP13" s="145"/>
      <c r="WIQ13" s="145"/>
      <c r="WIR13" s="145"/>
      <c r="WIS13" s="145"/>
      <c r="WIT13" s="145"/>
      <c r="WIU13" s="145"/>
      <c r="WIV13" s="145"/>
      <c r="WIW13" s="145"/>
      <c r="WIX13" s="145"/>
      <c r="WIY13" s="145"/>
      <c r="WIZ13" s="145"/>
      <c r="WJA13" s="145"/>
      <c r="WJB13" s="145"/>
      <c r="WJC13" s="145"/>
      <c r="WJD13" s="145"/>
      <c r="WJE13" s="145"/>
      <c r="WJF13" s="145"/>
      <c r="WJG13" s="145"/>
      <c r="WJH13" s="145"/>
      <c r="WJI13" s="145"/>
      <c r="WJJ13" s="145"/>
      <c r="WJK13" s="145"/>
      <c r="WJL13" s="145"/>
      <c r="WJM13" s="145"/>
      <c r="WJN13" s="145"/>
      <c r="WJO13" s="145"/>
      <c r="WJP13" s="145"/>
      <c r="WJQ13" s="145"/>
      <c r="WJR13" s="145"/>
      <c r="WJS13" s="145"/>
      <c r="WJT13" s="145"/>
      <c r="WJU13" s="145"/>
      <c r="WJV13" s="145"/>
      <c r="WJW13" s="145"/>
      <c r="WJX13" s="145"/>
      <c r="WJY13" s="145"/>
      <c r="WJZ13" s="145"/>
      <c r="WKA13" s="145"/>
      <c r="WKB13" s="145"/>
      <c r="WKC13" s="145"/>
      <c r="WKD13" s="145"/>
      <c r="WKE13" s="145"/>
      <c r="WKF13" s="145"/>
      <c r="WKG13" s="145"/>
      <c r="WKH13" s="145"/>
      <c r="WKI13" s="145"/>
      <c r="WKJ13" s="145"/>
      <c r="WKK13" s="145"/>
      <c r="WKL13" s="145"/>
      <c r="WKM13" s="145"/>
      <c r="WKN13" s="145"/>
      <c r="WKO13" s="145"/>
      <c r="WKP13" s="145"/>
      <c r="WKQ13" s="145"/>
      <c r="WKR13" s="145"/>
      <c r="WKS13" s="145"/>
      <c r="WKT13" s="145"/>
      <c r="WKU13" s="145"/>
      <c r="WKV13" s="145"/>
      <c r="WKW13" s="145"/>
      <c r="WKX13" s="145"/>
      <c r="WKY13" s="145"/>
      <c r="WKZ13" s="145"/>
      <c r="WLA13" s="145"/>
      <c r="WLB13" s="145"/>
      <c r="WLC13" s="145"/>
      <c r="WLD13" s="145"/>
      <c r="WLE13" s="145"/>
      <c r="WLF13" s="145"/>
      <c r="WLG13" s="145"/>
      <c r="WLH13" s="145"/>
      <c r="WLI13" s="145"/>
      <c r="WLJ13" s="145"/>
      <c r="WLK13" s="145"/>
      <c r="WLL13" s="145"/>
      <c r="WLM13" s="145"/>
      <c r="WLN13" s="145"/>
      <c r="WLO13" s="145"/>
      <c r="WLP13" s="145"/>
      <c r="WLQ13" s="145"/>
      <c r="WLR13" s="145"/>
      <c r="WLS13" s="145"/>
      <c r="WLT13" s="145"/>
      <c r="WLU13" s="145"/>
      <c r="WLV13" s="145"/>
      <c r="WLW13" s="145"/>
      <c r="WLX13" s="145"/>
      <c r="WLY13" s="145"/>
      <c r="WLZ13" s="145"/>
      <c r="WMA13" s="145"/>
      <c r="WMB13" s="145"/>
      <c r="WMC13" s="145"/>
      <c r="WMD13" s="145"/>
      <c r="WME13" s="145"/>
      <c r="WMF13" s="145"/>
      <c r="WMG13" s="145"/>
      <c r="WMH13" s="145"/>
      <c r="WMI13" s="145"/>
      <c r="WMJ13" s="145"/>
      <c r="WMK13" s="145"/>
      <c r="WML13" s="145"/>
      <c r="WMM13" s="145"/>
      <c r="WMN13" s="145"/>
      <c r="WMO13" s="145"/>
      <c r="WMP13" s="145"/>
      <c r="WMQ13" s="145"/>
      <c r="WMR13" s="145"/>
      <c r="WMS13" s="145"/>
      <c r="WMT13" s="145"/>
      <c r="WMU13" s="145"/>
      <c r="WMV13" s="145"/>
      <c r="WMW13" s="145"/>
      <c r="WMX13" s="145"/>
      <c r="WMY13" s="145"/>
      <c r="WMZ13" s="145"/>
      <c r="WNA13" s="145"/>
      <c r="WNB13" s="145"/>
      <c r="WNC13" s="145"/>
      <c r="WND13" s="145"/>
      <c r="WNE13" s="145"/>
      <c r="WNF13" s="145"/>
      <c r="WNG13" s="145"/>
      <c r="WNH13" s="145"/>
      <c r="WNI13" s="145"/>
      <c r="WNJ13" s="145"/>
      <c r="WNK13" s="145"/>
      <c r="WNL13" s="145"/>
      <c r="WNM13" s="145"/>
      <c r="WNN13" s="145"/>
      <c r="WNO13" s="145"/>
      <c r="WNP13" s="145"/>
      <c r="WNQ13" s="145"/>
      <c r="WNR13" s="145"/>
      <c r="WNS13" s="145"/>
      <c r="WNT13" s="145"/>
      <c r="WNU13" s="145"/>
      <c r="WNV13" s="145"/>
      <c r="WNW13" s="145"/>
      <c r="WNX13" s="145"/>
      <c r="WNY13" s="145"/>
      <c r="WNZ13" s="145"/>
      <c r="WOA13" s="145"/>
      <c r="WOB13" s="145"/>
      <c r="WOC13" s="145"/>
      <c r="WOD13" s="145"/>
      <c r="WOE13" s="145"/>
      <c r="WOF13" s="145"/>
      <c r="WOG13" s="145"/>
      <c r="WOH13" s="145"/>
      <c r="WOI13" s="145"/>
      <c r="WOJ13" s="145"/>
      <c r="WOK13" s="145"/>
      <c r="WOL13" s="145"/>
      <c r="WOM13" s="145"/>
      <c r="WON13" s="145"/>
      <c r="WOO13" s="145"/>
      <c r="WOP13" s="145"/>
      <c r="WOQ13" s="145"/>
      <c r="WOR13" s="145"/>
      <c r="WOS13" s="145"/>
      <c r="WOT13" s="145"/>
      <c r="WOU13" s="145"/>
      <c r="WOV13" s="145"/>
      <c r="WOW13" s="145"/>
      <c r="WOX13" s="145"/>
      <c r="WOY13" s="145"/>
      <c r="WOZ13" s="145"/>
      <c r="WPA13" s="145"/>
      <c r="WPB13" s="145"/>
      <c r="WPC13" s="145"/>
      <c r="WPD13" s="145"/>
      <c r="WPE13" s="145"/>
      <c r="WPF13" s="145"/>
      <c r="WPG13" s="145"/>
      <c r="WPH13" s="145"/>
      <c r="WPI13" s="145"/>
      <c r="WPJ13" s="145"/>
      <c r="WPK13" s="145"/>
      <c r="WPL13" s="145"/>
      <c r="WPM13" s="145"/>
      <c r="WPN13" s="145"/>
      <c r="WPO13" s="145"/>
      <c r="WPP13" s="145"/>
      <c r="WPQ13" s="145"/>
      <c r="WPR13" s="145"/>
      <c r="WPS13" s="145"/>
      <c r="WPT13" s="145"/>
      <c r="WPU13" s="145"/>
      <c r="WPV13" s="145"/>
      <c r="WPW13" s="145"/>
      <c r="WPX13" s="145"/>
      <c r="WPY13" s="145"/>
      <c r="WPZ13" s="145"/>
      <c r="WQA13" s="145"/>
      <c r="WQB13" s="145"/>
      <c r="WQC13" s="145"/>
      <c r="WQD13" s="145"/>
      <c r="WQE13" s="145"/>
      <c r="WQF13" s="145"/>
      <c r="WQG13" s="145"/>
      <c r="WQH13" s="145"/>
      <c r="WQI13" s="145"/>
      <c r="WQJ13" s="145"/>
      <c r="WQK13" s="145"/>
      <c r="WQL13" s="145"/>
      <c r="WQM13" s="145"/>
      <c r="WQN13" s="145"/>
      <c r="WQO13" s="145"/>
      <c r="WQP13" s="145"/>
      <c r="WQQ13" s="145"/>
      <c r="WQR13" s="145"/>
      <c r="WQS13" s="145"/>
      <c r="WQT13" s="145"/>
      <c r="WQU13" s="145"/>
      <c r="WQV13" s="145"/>
      <c r="WQW13" s="145"/>
      <c r="WQX13" s="145"/>
      <c r="WQY13" s="145"/>
      <c r="WQZ13" s="145"/>
      <c r="WRA13" s="145"/>
      <c r="WRB13" s="145"/>
      <c r="WRC13" s="145"/>
      <c r="WRD13" s="145"/>
      <c r="WRE13" s="145"/>
      <c r="WRF13" s="145"/>
      <c r="WRG13" s="145"/>
      <c r="WRH13" s="145"/>
      <c r="WRI13" s="145"/>
      <c r="WRJ13" s="145"/>
      <c r="WRK13" s="145"/>
      <c r="WRL13" s="145"/>
      <c r="WRM13" s="145"/>
      <c r="WRN13" s="145"/>
      <c r="WRO13" s="145"/>
      <c r="WRP13" s="145"/>
      <c r="WRQ13" s="145"/>
      <c r="WRR13" s="145"/>
      <c r="WRS13" s="145"/>
      <c r="WRT13" s="145"/>
      <c r="WRU13" s="145"/>
      <c r="WRV13" s="145"/>
      <c r="WRW13" s="145"/>
      <c r="WRX13" s="145"/>
      <c r="WRY13" s="145"/>
      <c r="WRZ13" s="145"/>
      <c r="WSA13" s="145"/>
      <c r="WSB13" s="145"/>
      <c r="WSC13" s="145"/>
      <c r="WSD13" s="145"/>
      <c r="WSE13" s="145"/>
      <c r="WSF13" s="145"/>
      <c r="WSG13" s="145"/>
      <c r="WSH13" s="145"/>
      <c r="WSI13" s="145"/>
      <c r="WSJ13" s="145"/>
      <c r="WSK13" s="145"/>
      <c r="WSL13" s="145"/>
      <c r="WSM13" s="145"/>
      <c r="WSN13" s="145"/>
      <c r="WSO13" s="145"/>
      <c r="WSP13" s="145"/>
      <c r="WSQ13" s="145"/>
      <c r="WSR13" s="145"/>
      <c r="WSS13" s="145"/>
      <c r="WST13" s="145"/>
      <c r="WSU13" s="145"/>
      <c r="WSV13" s="145"/>
      <c r="WSW13" s="145"/>
      <c r="WSX13" s="145"/>
      <c r="WSY13" s="145"/>
      <c r="WSZ13" s="145"/>
      <c r="WTA13" s="145"/>
      <c r="WTB13" s="145"/>
      <c r="WTC13" s="145"/>
      <c r="WTD13" s="145"/>
      <c r="WTE13" s="145"/>
      <c r="WTF13" s="145"/>
      <c r="WTG13" s="145"/>
      <c r="WTH13" s="145"/>
      <c r="WTI13" s="145"/>
      <c r="WTJ13" s="145"/>
      <c r="WTK13" s="145"/>
      <c r="WTL13" s="145"/>
      <c r="WTM13" s="145"/>
      <c r="WTN13" s="145"/>
      <c r="WTO13" s="145"/>
      <c r="WTP13" s="145"/>
      <c r="WTQ13" s="145"/>
      <c r="WTR13" s="145"/>
      <c r="WTS13" s="145"/>
      <c r="WTT13" s="145"/>
      <c r="WTU13" s="145"/>
      <c r="WTV13" s="145"/>
      <c r="WTW13" s="145"/>
      <c r="WTX13" s="145"/>
      <c r="WTY13" s="145"/>
      <c r="WTZ13" s="145"/>
      <c r="WUA13" s="145"/>
      <c r="WUB13" s="145"/>
      <c r="WUC13" s="145"/>
      <c r="WUD13" s="145"/>
      <c r="WUE13" s="145"/>
      <c r="WUF13" s="145"/>
      <c r="WUG13" s="145"/>
      <c r="WUH13" s="145"/>
      <c r="WUI13" s="145"/>
      <c r="WUJ13" s="145"/>
      <c r="WUK13" s="145"/>
      <c r="WUL13" s="145"/>
      <c r="WUM13" s="145"/>
      <c r="WUN13" s="145"/>
      <c r="WUO13" s="145"/>
      <c r="WUP13" s="145"/>
      <c r="WUQ13" s="145"/>
      <c r="WUR13" s="145"/>
      <c r="WUS13" s="145"/>
      <c r="WUT13" s="145"/>
      <c r="WUU13" s="145"/>
      <c r="WUV13" s="145"/>
      <c r="WUW13" s="145"/>
      <c r="WUX13" s="145"/>
      <c r="WUY13" s="145"/>
      <c r="WUZ13" s="145"/>
      <c r="WVA13" s="145"/>
      <c r="WVB13" s="145"/>
      <c r="WVC13" s="145"/>
      <c r="WVD13" s="145"/>
      <c r="WVE13" s="145"/>
      <c r="WVF13" s="145"/>
      <c r="WVG13" s="145"/>
      <c r="WVH13" s="145"/>
      <c r="WVI13" s="145"/>
      <c r="WVJ13" s="145"/>
      <c r="WVK13" s="145"/>
      <c r="WVL13" s="145"/>
      <c r="WVM13" s="145"/>
      <c r="WVN13" s="145"/>
      <c r="WVO13" s="145"/>
      <c r="WVP13" s="145"/>
      <c r="WVQ13" s="145"/>
      <c r="WVR13" s="145"/>
      <c r="WVS13" s="145"/>
      <c r="WVT13" s="145"/>
      <c r="WVU13" s="145"/>
      <c r="WVV13" s="145"/>
      <c r="WVW13" s="145"/>
      <c r="WVX13" s="145"/>
      <c r="WVY13" s="145"/>
      <c r="WVZ13" s="145"/>
      <c r="WWA13" s="145"/>
      <c r="WWB13" s="145"/>
      <c r="WWC13" s="145"/>
      <c r="WWD13" s="145"/>
      <c r="WWE13" s="145"/>
      <c r="WWF13" s="145"/>
      <c r="WWG13" s="145"/>
      <c r="WWH13" s="145"/>
      <c r="WWI13" s="145"/>
      <c r="WWJ13" s="145"/>
      <c r="WWK13" s="145"/>
      <c r="WWL13" s="145"/>
      <c r="WWM13" s="145"/>
      <c r="WWN13" s="145"/>
      <c r="WWO13" s="145"/>
    </row>
    <row r="14" spans="1:16161" s="145" customFormat="1" ht="45.75" customHeight="1">
      <c r="A14" s="165">
        <v>8</v>
      </c>
      <c r="B14" s="545" t="s">
        <v>275</v>
      </c>
      <c r="C14" s="546" t="s">
        <v>404</v>
      </c>
      <c r="D14" s="547"/>
      <c r="E14" s="547">
        <v>53</v>
      </c>
      <c r="F14" s="548" t="s">
        <v>186</v>
      </c>
      <c r="G14" s="547" t="s">
        <v>172</v>
      </c>
      <c r="H14" s="558">
        <v>3405500</v>
      </c>
      <c r="I14" s="539" t="s">
        <v>204</v>
      </c>
      <c r="J14" s="166">
        <f t="shared" si="0"/>
        <v>357577.5</v>
      </c>
      <c r="K14" s="323" t="s">
        <v>207</v>
      </c>
      <c r="L14" s="166">
        <f t="shared" si="1"/>
        <v>102165</v>
      </c>
      <c r="M14" s="323" t="s">
        <v>209</v>
      </c>
      <c r="N14" s="166">
        <f t="shared" si="2"/>
        <v>68110</v>
      </c>
      <c r="O14" s="323" t="s">
        <v>212</v>
      </c>
      <c r="P14" s="166">
        <f t="shared" si="3"/>
        <v>34055</v>
      </c>
      <c r="Q14" s="167">
        <f t="shared" si="4"/>
        <v>17027.5</v>
      </c>
      <c r="R14" s="167">
        <f t="shared" si="5"/>
        <v>578935</v>
      </c>
      <c r="S14" s="172"/>
      <c r="T14" s="172"/>
      <c r="U14" s="172"/>
      <c r="V14" s="172"/>
    </row>
    <row r="15" spans="1:16161" s="145" customFormat="1" ht="45.75" customHeight="1">
      <c r="A15" s="165">
        <v>9</v>
      </c>
      <c r="B15" s="545" t="s">
        <v>275</v>
      </c>
      <c r="C15" s="546" t="s">
        <v>405</v>
      </c>
      <c r="D15" s="547">
        <v>39</v>
      </c>
      <c r="E15" s="547"/>
      <c r="F15" s="548" t="s">
        <v>186</v>
      </c>
      <c r="G15" s="547" t="s">
        <v>172</v>
      </c>
      <c r="H15" s="558">
        <v>3405500</v>
      </c>
      <c r="I15" s="539" t="s">
        <v>204</v>
      </c>
      <c r="J15" s="166">
        <f t="shared" si="0"/>
        <v>357577.5</v>
      </c>
      <c r="K15" s="323" t="s">
        <v>209</v>
      </c>
      <c r="L15" s="166">
        <f t="shared" si="1"/>
        <v>102165</v>
      </c>
      <c r="M15" s="323" t="s">
        <v>551</v>
      </c>
      <c r="N15" s="166">
        <f t="shared" si="2"/>
        <v>68110</v>
      </c>
      <c r="O15" s="323" t="s">
        <v>214</v>
      </c>
      <c r="P15" s="166">
        <f t="shared" si="3"/>
        <v>34055</v>
      </c>
      <c r="Q15" s="167">
        <f t="shared" si="4"/>
        <v>17027.5</v>
      </c>
      <c r="R15" s="167">
        <f t="shared" si="5"/>
        <v>578935</v>
      </c>
      <c r="S15" s="172"/>
      <c r="T15" s="172"/>
      <c r="U15" s="172"/>
      <c r="V15" s="172"/>
    </row>
    <row r="16" spans="1:16161" s="145" customFormat="1" ht="45.75" customHeight="1">
      <c r="A16" s="165">
        <v>10</v>
      </c>
      <c r="B16" s="545" t="s">
        <v>275</v>
      </c>
      <c r="C16" s="546" t="s">
        <v>406</v>
      </c>
      <c r="D16" s="547"/>
      <c r="E16" s="547">
        <v>30</v>
      </c>
      <c r="F16" s="548" t="s">
        <v>226</v>
      </c>
      <c r="G16" s="547" t="s">
        <v>224</v>
      </c>
      <c r="H16" s="558">
        <v>5100000</v>
      </c>
      <c r="I16" s="539" t="s">
        <v>207</v>
      </c>
      <c r="J16" s="166">
        <f t="shared" si="0"/>
        <v>535500.00000000012</v>
      </c>
      <c r="K16" s="323" t="s">
        <v>203</v>
      </c>
      <c r="L16" s="166">
        <f t="shared" si="1"/>
        <v>153000</v>
      </c>
      <c r="M16" s="323" t="s">
        <v>216</v>
      </c>
      <c r="N16" s="166">
        <f t="shared" si="2"/>
        <v>102000</v>
      </c>
      <c r="O16" s="323" t="s">
        <v>211</v>
      </c>
      <c r="P16" s="166">
        <f t="shared" si="3"/>
        <v>51000</v>
      </c>
      <c r="Q16" s="167">
        <f t="shared" si="4"/>
        <v>25500</v>
      </c>
      <c r="R16" s="167">
        <f t="shared" si="5"/>
        <v>867000.00000000012</v>
      </c>
      <c r="S16" s="172"/>
      <c r="T16" s="172"/>
      <c r="U16" s="172"/>
      <c r="V16" s="172"/>
    </row>
    <row r="17" spans="1:22" s="145" customFormat="1" ht="45.75" customHeight="1">
      <c r="A17" s="165">
        <v>11</v>
      </c>
      <c r="B17" s="545" t="s">
        <v>275</v>
      </c>
      <c r="C17" s="546" t="s">
        <v>407</v>
      </c>
      <c r="D17" s="547"/>
      <c r="E17" s="547">
        <v>74</v>
      </c>
      <c r="F17" s="548" t="s">
        <v>174</v>
      </c>
      <c r="G17" s="547" t="s">
        <v>172</v>
      </c>
      <c r="H17" s="558">
        <v>4201900</v>
      </c>
      <c r="I17" s="539" t="s">
        <v>201</v>
      </c>
      <c r="J17" s="166">
        <f t="shared" si="0"/>
        <v>304637.75</v>
      </c>
      <c r="K17" s="323" t="s">
        <v>208</v>
      </c>
      <c r="L17" s="166">
        <f t="shared" si="1"/>
        <v>126057</v>
      </c>
      <c r="M17" s="323" t="s">
        <v>210</v>
      </c>
      <c r="N17" s="166">
        <f t="shared" si="2"/>
        <v>84038</v>
      </c>
      <c r="O17" s="323" t="s">
        <v>214</v>
      </c>
      <c r="P17" s="166">
        <f t="shared" si="3"/>
        <v>42019</v>
      </c>
      <c r="Q17" s="167">
        <f t="shared" si="4"/>
        <v>21009.5</v>
      </c>
      <c r="R17" s="167">
        <f t="shared" si="5"/>
        <v>577761.25</v>
      </c>
      <c r="S17" s="172"/>
      <c r="T17" s="172"/>
      <c r="U17" s="172"/>
      <c r="V17" s="172"/>
    </row>
    <row r="18" spans="1:22" s="145" customFormat="1" ht="45.75" customHeight="1">
      <c r="A18" s="165">
        <v>12</v>
      </c>
      <c r="B18" s="545" t="s">
        <v>275</v>
      </c>
      <c r="C18" s="546" t="s">
        <v>408</v>
      </c>
      <c r="D18" s="547"/>
      <c r="E18" s="547">
        <v>56</v>
      </c>
      <c r="F18" s="548" t="s">
        <v>409</v>
      </c>
      <c r="G18" s="547" t="s">
        <v>224</v>
      </c>
      <c r="H18" s="558">
        <v>5253000</v>
      </c>
      <c r="I18" s="539" t="s">
        <v>207</v>
      </c>
      <c r="J18" s="166">
        <f t="shared" si="0"/>
        <v>551565.00000000012</v>
      </c>
      <c r="K18" s="323" t="s">
        <v>208</v>
      </c>
      <c r="L18" s="166">
        <f t="shared" si="1"/>
        <v>157590</v>
      </c>
      <c r="M18" s="323" t="s">
        <v>210</v>
      </c>
      <c r="N18" s="166">
        <f t="shared" si="2"/>
        <v>105060</v>
      </c>
      <c r="O18" s="323" t="s">
        <v>211</v>
      </c>
      <c r="P18" s="166">
        <f t="shared" si="3"/>
        <v>52530</v>
      </c>
      <c r="Q18" s="167">
        <f t="shared" si="4"/>
        <v>26265</v>
      </c>
      <c r="R18" s="167">
        <f t="shared" si="5"/>
        <v>893010.00000000012</v>
      </c>
      <c r="S18" s="172"/>
      <c r="T18" s="172"/>
      <c r="U18" s="172"/>
      <c r="V18" s="172"/>
    </row>
    <row r="19" spans="1:22" s="145" customFormat="1" ht="45.75" customHeight="1">
      <c r="A19" s="165">
        <v>13</v>
      </c>
      <c r="B19" s="545" t="s">
        <v>275</v>
      </c>
      <c r="C19" s="546" t="s">
        <v>410</v>
      </c>
      <c r="D19" s="547"/>
      <c r="E19" s="547">
        <v>85</v>
      </c>
      <c r="F19" s="548" t="s">
        <v>221</v>
      </c>
      <c r="G19" s="547" t="s">
        <v>161</v>
      </c>
      <c r="H19" s="558">
        <v>1947600</v>
      </c>
      <c r="I19" s="539" t="s">
        <v>207</v>
      </c>
      <c r="J19" s="166">
        <f t="shared" si="0"/>
        <v>204498</v>
      </c>
      <c r="K19" s="323" t="s">
        <v>208</v>
      </c>
      <c r="L19" s="166">
        <f t="shared" si="1"/>
        <v>58428</v>
      </c>
      <c r="M19" s="323" t="s">
        <v>210</v>
      </c>
      <c r="N19" s="166">
        <f t="shared" si="2"/>
        <v>38952</v>
      </c>
      <c r="O19" s="323" t="s">
        <v>211</v>
      </c>
      <c r="P19" s="166">
        <f t="shared" si="3"/>
        <v>19476</v>
      </c>
      <c r="Q19" s="167">
        <f t="shared" si="4"/>
        <v>9738</v>
      </c>
      <c r="R19" s="167">
        <f t="shared" si="5"/>
        <v>331092</v>
      </c>
      <c r="S19" s="172"/>
      <c r="T19" s="172"/>
      <c r="U19" s="172"/>
      <c r="V19" s="172"/>
    </row>
    <row r="20" spans="1:22" s="145" customFormat="1" ht="45.75" customHeight="1">
      <c r="A20" s="165">
        <v>14</v>
      </c>
      <c r="B20" s="545" t="s">
        <v>277</v>
      </c>
      <c r="C20" s="546" t="s">
        <v>411</v>
      </c>
      <c r="D20" s="547"/>
      <c r="E20" s="547">
        <v>71</v>
      </c>
      <c r="F20" s="548" t="s">
        <v>220</v>
      </c>
      <c r="G20" s="547" t="s">
        <v>161</v>
      </c>
      <c r="H20" s="558">
        <v>2127400</v>
      </c>
      <c r="I20" s="539" t="s">
        <v>207</v>
      </c>
      <c r="J20" s="166">
        <f t="shared" si="0"/>
        <v>244651</v>
      </c>
      <c r="K20" s="323" t="s">
        <v>551</v>
      </c>
      <c r="L20" s="166">
        <f t="shared" si="1"/>
        <v>63822</v>
      </c>
      <c r="M20" s="323" t="s">
        <v>214</v>
      </c>
      <c r="N20" s="166">
        <f t="shared" si="2"/>
        <v>42548</v>
      </c>
      <c r="O20" s="323" t="s">
        <v>56</v>
      </c>
      <c r="P20" s="166">
        <f t="shared" si="3"/>
        <v>0</v>
      </c>
      <c r="Q20" s="167">
        <f t="shared" si="4"/>
        <v>10637</v>
      </c>
      <c r="R20" s="167">
        <f t="shared" si="5"/>
        <v>361658</v>
      </c>
      <c r="S20" s="172"/>
      <c r="T20" s="172"/>
      <c r="U20" s="172"/>
      <c r="V20" s="172"/>
    </row>
    <row r="21" spans="1:22" s="145" customFormat="1" ht="45.75" customHeight="1">
      <c r="A21" s="165">
        <v>15</v>
      </c>
      <c r="B21" s="545" t="s">
        <v>277</v>
      </c>
      <c r="C21" s="546" t="s">
        <v>412</v>
      </c>
      <c r="D21" s="547"/>
      <c r="E21" s="547">
        <v>52</v>
      </c>
      <c r="F21" s="548" t="s">
        <v>182</v>
      </c>
      <c r="G21" s="547" t="s">
        <v>175</v>
      </c>
      <c r="H21" s="558">
        <v>3397500</v>
      </c>
      <c r="I21" s="539" t="s">
        <v>204</v>
      </c>
      <c r="J21" s="166">
        <f t="shared" si="0"/>
        <v>390712.5</v>
      </c>
      <c r="K21" s="323" t="s">
        <v>212</v>
      </c>
      <c r="L21" s="166">
        <f t="shared" si="1"/>
        <v>101925</v>
      </c>
      <c r="M21" s="323" t="s">
        <v>214</v>
      </c>
      <c r="N21" s="166">
        <f t="shared" si="2"/>
        <v>67950</v>
      </c>
      <c r="O21" s="323" t="s">
        <v>56</v>
      </c>
      <c r="P21" s="166">
        <f t="shared" si="3"/>
        <v>0</v>
      </c>
      <c r="Q21" s="167">
        <f t="shared" si="4"/>
        <v>16987.5</v>
      </c>
      <c r="R21" s="167">
        <f t="shared" si="5"/>
        <v>577575</v>
      </c>
      <c r="S21" s="172"/>
      <c r="T21" s="172"/>
      <c r="U21" s="172"/>
      <c r="V21" s="172"/>
    </row>
    <row r="22" spans="1:22" s="145" customFormat="1" ht="45.75" customHeight="1">
      <c r="A22" s="165">
        <v>16</v>
      </c>
      <c r="B22" s="545" t="s">
        <v>277</v>
      </c>
      <c r="C22" s="546" t="s">
        <v>413</v>
      </c>
      <c r="D22" s="547"/>
      <c r="E22" s="547">
        <v>61</v>
      </c>
      <c r="F22" s="548" t="s">
        <v>174</v>
      </c>
      <c r="G22" s="547" t="s">
        <v>172</v>
      </c>
      <c r="H22" s="558">
        <v>4201900</v>
      </c>
      <c r="I22" s="539" t="s">
        <v>200</v>
      </c>
      <c r="J22" s="166">
        <f t="shared" si="0"/>
        <v>441199.5</v>
      </c>
      <c r="K22" s="323" t="s">
        <v>201</v>
      </c>
      <c r="L22" s="166">
        <f t="shared" si="1"/>
        <v>126057</v>
      </c>
      <c r="M22" s="323" t="s">
        <v>208</v>
      </c>
      <c r="N22" s="166">
        <f t="shared" si="2"/>
        <v>84038</v>
      </c>
      <c r="O22" s="323" t="s">
        <v>209</v>
      </c>
      <c r="P22" s="166">
        <f t="shared" si="3"/>
        <v>42019</v>
      </c>
      <c r="Q22" s="167">
        <f t="shared" si="4"/>
        <v>21009.5</v>
      </c>
      <c r="R22" s="167">
        <f t="shared" si="5"/>
        <v>714323</v>
      </c>
      <c r="S22" s="172"/>
      <c r="T22" s="172"/>
      <c r="U22" s="172"/>
      <c r="V22" s="172"/>
    </row>
    <row r="23" spans="1:22" s="145" customFormat="1" ht="45.75" customHeight="1">
      <c r="A23" s="165">
        <v>17</v>
      </c>
      <c r="B23" s="545" t="s">
        <v>277</v>
      </c>
      <c r="C23" s="546" t="s">
        <v>414</v>
      </c>
      <c r="D23" s="547"/>
      <c r="E23" s="547">
        <v>17</v>
      </c>
      <c r="F23" s="548" t="s">
        <v>171</v>
      </c>
      <c r="G23" s="547" t="s">
        <v>172</v>
      </c>
      <c r="H23" s="558">
        <v>4497500</v>
      </c>
      <c r="I23" s="539" t="s">
        <v>201</v>
      </c>
      <c r="J23" s="166">
        <f t="shared" si="0"/>
        <v>326068.75</v>
      </c>
      <c r="K23" s="323" t="s">
        <v>213</v>
      </c>
      <c r="L23" s="166">
        <f t="shared" si="1"/>
        <v>134925</v>
      </c>
      <c r="M23" s="323" t="s">
        <v>215</v>
      </c>
      <c r="N23" s="166">
        <f t="shared" si="2"/>
        <v>89950</v>
      </c>
      <c r="O23" s="323" t="s">
        <v>551</v>
      </c>
      <c r="P23" s="166">
        <f t="shared" si="3"/>
        <v>44975</v>
      </c>
      <c r="Q23" s="167">
        <f t="shared" si="4"/>
        <v>22487.5</v>
      </c>
      <c r="R23" s="167">
        <f t="shared" si="5"/>
        <v>618406.25</v>
      </c>
      <c r="S23" s="172"/>
      <c r="T23" s="172"/>
      <c r="U23" s="172"/>
      <c r="V23" s="172"/>
    </row>
    <row r="24" spans="1:22" s="145" customFormat="1" ht="15">
      <c r="A24" s="165">
        <v>18</v>
      </c>
      <c r="B24" s="545" t="s">
        <v>415</v>
      </c>
      <c r="C24" s="546" t="s">
        <v>416</v>
      </c>
      <c r="D24" s="547">
        <v>34</v>
      </c>
      <c r="E24" s="547"/>
      <c r="F24" s="548" t="s">
        <v>417</v>
      </c>
      <c r="G24" s="547" t="s">
        <v>172</v>
      </c>
      <c r="H24" s="558">
        <v>3525500</v>
      </c>
      <c r="I24" s="539" t="s">
        <v>206</v>
      </c>
      <c r="J24" s="166">
        <f t="shared" si="0"/>
        <v>370177.5</v>
      </c>
      <c r="K24" s="323" t="s">
        <v>201</v>
      </c>
      <c r="L24" s="166">
        <f t="shared" si="1"/>
        <v>105765</v>
      </c>
      <c r="M24" s="323" t="s">
        <v>207</v>
      </c>
      <c r="N24" s="166">
        <f t="shared" si="2"/>
        <v>70510</v>
      </c>
      <c r="O24" s="323" t="s">
        <v>552</v>
      </c>
      <c r="P24" s="166">
        <f t="shared" si="3"/>
        <v>35255</v>
      </c>
      <c r="Q24" s="167">
        <f t="shared" si="4"/>
        <v>17627.5</v>
      </c>
      <c r="R24" s="167">
        <f t="shared" si="5"/>
        <v>599335</v>
      </c>
      <c r="S24" s="172"/>
      <c r="T24" s="172"/>
      <c r="U24" s="172"/>
      <c r="V24" s="172"/>
    </row>
    <row r="25" spans="1:22" s="145" customFormat="1" ht="45.75" customHeight="1">
      <c r="A25" s="165">
        <v>19</v>
      </c>
      <c r="B25" s="545" t="s">
        <v>415</v>
      </c>
      <c r="C25" s="546" t="s">
        <v>416</v>
      </c>
      <c r="D25" s="547">
        <v>34</v>
      </c>
      <c r="E25" s="547"/>
      <c r="F25" s="548" t="s">
        <v>418</v>
      </c>
      <c r="G25" s="547" t="s">
        <v>172</v>
      </c>
      <c r="H25" s="558">
        <v>1762750</v>
      </c>
      <c r="I25" s="539" t="s">
        <v>206</v>
      </c>
      <c r="J25" s="166">
        <f t="shared" si="0"/>
        <v>185088.75</v>
      </c>
      <c r="K25" s="323" t="s">
        <v>201</v>
      </c>
      <c r="L25" s="166">
        <f t="shared" si="1"/>
        <v>52882.5</v>
      </c>
      <c r="M25" s="323" t="s">
        <v>207</v>
      </c>
      <c r="N25" s="166">
        <f t="shared" si="2"/>
        <v>35255</v>
      </c>
      <c r="O25" s="323" t="s">
        <v>552</v>
      </c>
      <c r="P25" s="166">
        <f t="shared" si="3"/>
        <v>17627.5</v>
      </c>
      <c r="Q25" s="167">
        <f t="shared" si="4"/>
        <v>8813.75</v>
      </c>
      <c r="R25" s="167">
        <f t="shared" si="5"/>
        <v>299667.5</v>
      </c>
      <c r="S25" s="172"/>
      <c r="T25" s="172"/>
      <c r="U25" s="172"/>
      <c r="V25" s="172"/>
    </row>
    <row r="26" spans="1:22" s="145" customFormat="1" ht="45.75" customHeight="1">
      <c r="A26" s="165">
        <v>20</v>
      </c>
      <c r="B26" s="545" t="s">
        <v>415</v>
      </c>
      <c r="C26" s="546" t="s">
        <v>419</v>
      </c>
      <c r="D26" s="547"/>
      <c r="E26" s="547">
        <v>90</v>
      </c>
      <c r="F26" s="548" t="s">
        <v>183</v>
      </c>
      <c r="G26" s="547" t="s">
        <v>175</v>
      </c>
      <c r="H26" s="558">
        <v>3897500</v>
      </c>
      <c r="I26" s="539" t="s">
        <v>200</v>
      </c>
      <c r="J26" s="166">
        <f t="shared" si="0"/>
        <v>409237.5</v>
      </c>
      <c r="K26" s="323" t="s">
        <v>203</v>
      </c>
      <c r="L26" s="166">
        <f t="shared" si="1"/>
        <v>116925</v>
      </c>
      <c r="M26" s="323" t="s">
        <v>208</v>
      </c>
      <c r="N26" s="166">
        <f t="shared" si="2"/>
        <v>77950</v>
      </c>
      <c r="O26" s="323" t="s">
        <v>210</v>
      </c>
      <c r="P26" s="166">
        <f t="shared" si="3"/>
        <v>38975</v>
      </c>
      <c r="Q26" s="167">
        <f t="shared" si="4"/>
        <v>19487.5</v>
      </c>
      <c r="R26" s="167">
        <f t="shared" si="5"/>
        <v>662575</v>
      </c>
      <c r="S26" s="172"/>
      <c r="T26" s="172"/>
      <c r="U26" s="172"/>
      <c r="V26" s="172"/>
    </row>
    <row r="27" spans="1:22" s="145" customFormat="1" ht="45.75" customHeight="1">
      <c r="A27" s="165">
        <v>21</v>
      </c>
      <c r="B27" s="545" t="s">
        <v>415</v>
      </c>
      <c r="C27" s="546" t="s">
        <v>420</v>
      </c>
      <c r="D27" s="547">
        <v>36</v>
      </c>
      <c r="E27" s="547"/>
      <c r="F27" s="548" t="s">
        <v>421</v>
      </c>
      <c r="G27" s="547" t="s">
        <v>224</v>
      </c>
      <c r="H27" s="558">
        <v>9972000</v>
      </c>
      <c r="I27" s="539" t="s">
        <v>205</v>
      </c>
      <c r="J27" s="166">
        <f t="shared" si="0"/>
        <v>1146780.0000000002</v>
      </c>
      <c r="K27" s="323" t="s">
        <v>209</v>
      </c>
      <c r="L27" s="166">
        <f t="shared" si="1"/>
        <v>299160</v>
      </c>
      <c r="M27" s="323" t="s">
        <v>551</v>
      </c>
      <c r="N27" s="166">
        <f t="shared" si="2"/>
        <v>199440</v>
      </c>
      <c r="O27" s="323" t="s">
        <v>56</v>
      </c>
      <c r="P27" s="166">
        <f t="shared" si="3"/>
        <v>0</v>
      </c>
      <c r="Q27" s="167">
        <f t="shared" si="4"/>
        <v>49860</v>
      </c>
      <c r="R27" s="167">
        <f t="shared" si="5"/>
        <v>1695240.0000000002</v>
      </c>
      <c r="S27" s="172"/>
      <c r="T27" s="172"/>
      <c r="U27" s="172"/>
      <c r="V27" s="172"/>
    </row>
    <row r="28" spans="1:22" s="145" customFormat="1" ht="45.75" customHeight="1">
      <c r="A28" s="165">
        <v>22</v>
      </c>
      <c r="B28" s="545" t="s">
        <v>422</v>
      </c>
      <c r="C28" s="546" t="s">
        <v>423</v>
      </c>
      <c r="D28" s="547"/>
      <c r="E28" s="547">
        <v>56</v>
      </c>
      <c r="F28" s="548" t="s">
        <v>171</v>
      </c>
      <c r="G28" s="547" t="s">
        <v>172</v>
      </c>
      <c r="H28" s="558">
        <v>4497500</v>
      </c>
      <c r="I28" s="539" t="s">
        <v>202</v>
      </c>
      <c r="J28" s="166">
        <f t="shared" si="0"/>
        <v>517212.5</v>
      </c>
      <c r="K28" s="323" t="s">
        <v>208</v>
      </c>
      <c r="L28" s="166">
        <f t="shared" si="1"/>
        <v>134925</v>
      </c>
      <c r="M28" s="323" t="s">
        <v>211</v>
      </c>
      <c r="N28" s="166">
        <f t="shared" si="2"/>
        <v>89950</v>
      </c>
      <c r="O28" s="323" t="s">
        <v>56</v>
      </c>
      <c r="P28" s="166">
        <f t="shared" si="3"/>
        <v>0</v>
      </c>
      <c r="Q28" s="167">
        <f t="shared" si="4"/>
        <v>22487.5</v>
      </c>
      <c r="R28" s="167">
        <f t="shared" si="5"/>
        <v>764575</v>
      </c>
      <c r="S28" s="172"/>
      <c r="T28" s="172"/>
      <c r="U28" s="172"/>
      <c r="V28" s="172"/>
    </row>
    <row r="29" spans="1:22" s="145" customFormat="1" ht="45.75" customHeight="1">
      <c r="A29" s="165">
        <v>23</v>
      </c>
      <c r="B29" s="545" t="s">
        <v>422</v>
      </c>
      <c r="C29" s="546" t="s">
        <v>424</v>
      </c>
      <c r="D29" s="547"/>
      <c r="E29" s="547">
        <v>74</v>
      </c>
      <c r="F29" s="548" t="s">
        <v>425</v>
      </c>
      <c r="G29" s="547" t="s">
        <v>172</v>
      </c>
      <c r="H29" s="558">
        <v>4201900</v>
      </c>
      <c r="I29" s="539" t="s">
        <v>200</v>
      </c>
      <c r="J29" s="166">
        <f t="shared" si="0"/>
        <v>441199.5</v>
      </c>
      <c r="K29" s="323" t="s">
        <v>201</v>
      </c>
      <c r="L29" s="166">
        <f t="shared" si="1"/>
        <v>126057</v>
      </c>
      <c r="M29" s="323" t="s">
        <v>202</v>
      </c>
      <c r="N29" s="166">
        <f t="shared" si="2"/>
        <v>84038</v>
      </c>
      <c r="O29" s="323" t="s">
        <v>213</v>
      </c>
      <c r="P29" s="166">
        <f t="shared" si="3"/>
        <v>42019</v>
      </c>
      <c r="Q29" s="167">
        <f t="shared" si="4"/>
        <v>21009.5</v>
      </c>
      <c r="R29" s="167">
        <f t="shared" si="5"/>
        <v>714323</v>
      </c>
      <c r="S29" s="172"/>
      <c r="T29" s="172"/>
      <c r="U29" s="172"/>
      <c r="V29" s="172"/>
    </row>
    <row r="30" spans="1:22" s="145" customFormat="1" ht="45.75" customHeight="1">
      <c r="A30" s="165">
        <v>24</v>
      </c>
      <c r="B30" s="545" t="s">
        <v>426</v>
      </c>
      <c r="C30" s="546" t="s">
        <v>427</v>
      </c>
      <c r="D30" s="547">
        <v>40</v>
      </c>
      <c r="E30" s="547"/>
      <c r="F30" s="548" t="s">
        <v>428</v>
      </c>
      <c r="G30" s="547" t="s">
        <v>224</v>
      </c>
      <c r="H30" s="558">
        <v>6000000</v>
      </c>
      <c r="I30" s="539" t="s">
        <v>204</v>
      </c>
      <c r="J30" s="166">
        <f t="shared" si="0"/>
        <v>690000.00000000012</v>
      </c>
      <c r="K30" s="323" t="s">
        <v>213</v>
      </c>
      <c r="L30" s="166">
        <f t="shared" si="1"/>
        <v>180000</v>
      </c>
      <c r="M30" s="323" t="s">
        <v>227</v>
      </c>
      <c r="N30" s="166">
        <f t="shared" si="2"/>
        <v>120000</v>
      </c>
      <c r="O30" s="323" t="s">
        <v>56</v>
      </c>
      <c r="P30" s="166">
        <f t="shared" si="3"/>
        <v>0</v>
      </c>
      <c r="Q30" s="167">
        <f t="shared" si="4"/>
        <v>30000</v>
      </c>
      <c r="R30" s="167">
        <f t="shared" si="5"/>
        <v>1020000.0000000001</v>
      </c>
      <c r="S30" s="172"/>
      <c r="T30" s="172"/>
      <c r="U30" s="172"/>
      <c r="V30" s="172"/>
    </row>
    <row r="31" spans="1:22" s="145" customFormat="1" ht="45.75" customHeight="1">
      <c r="A31" s="165">
        <v>25</v>
      </c>
      <c r="B31" s="545" t="s">
        <v>426</v>
      </c>
      <c r="C31" s="546" t="s">
        <v>429</v>
      </c>
      <c r="D31" s="547"/>
      <c r="E31" s="547">
        <v>28</v>
      </c>
      <c r="F31" s="548" t="s">
        <v>194</v>
      </c>
      <c r="G31" s="547" t="s">
        <v>172</v>
      </c>
      <c r="H31" s="558">
        <v>5397500</v>
      </c>
      <c r="I31" s="539" t="s">
        <v>204</v>
      </c>
      <c r="J31" s="166">
        <f t="shared" si="0"/>
        <v>566737.50000000012</v>
      </c>
      <c r="K31" s="323" t="s">
        <v>208</v>
      </c>
      <c r="L31" s="166">
        <f t="shared" si="1"/>
        <v>161925</v>
      </c>
      <c r="M31" s="323" t="s">
        <v>210</v>
      </c>
      <c r="N31" s="166">
        <f t="shared" si="2"/>
        <v>107950</v>
      </c>
      <c r="O31" s="323" t="s">
        <v>215</v>
      </c>
      <c r="P31" s="166">
        <f t="shared" si="3"/>
        <v>53975</v>
      </c>
      <c r="Q31" s="167">
        <f t="shared" si="4"/>
        <v>26987.5</v>
      </c>
      <c r="R31" s="167">
        <f t="shared" si="5"/>
        <v>917575.00000000012</v>
      </c>
      <c r="S31" s="172"/>
      <c r="T31" s="172"/>
      <c r="U31" s="172"/>
      <c r="V31" s="172"/>
    </row>
    <row r="32" spans="1:22" s="145" customFormat="1" ht="45.75" customHeight="1">
      <c r="A32" s="165">
        <v>26</v>
      </c>
      <c r="B32" s="545" t="s">
        <v>426</v>
      </c>
      <c r="C32" s="546" t="s">
        <v>430</v>
      </c>
      <c r="D32" s="547"/>
      <c r="E32" s="547">
        <v>36</v>
      </c>
      <c r="F32" s="548" t="s">
        <v>421</v>
      </c>
      <c r="G32" s="547" t="s">
        <v>224</v>
      </c>
      <c r="H32" s="558">
        <v>9972000</v>
      </c>
      <c r="I32" s="539" t="s">
        <v>205</v>
      </c>
      <c r="J32" s="166">
        <f t="shared" si="0"/>
        <v>1047060.0000000002</v>
      </c>
      <c r="K32" s="323" t="s">
        <v>203</v>
      </c>
      <c r="L32" s="166">
        <f t="shared" si="1"/>
        <v>299160</v>
      </c>
      <c r="M32" s="323" t="s">
        <v>209</v>
      </c>
      <c r="N32" s="166">
        <f t="shared" si="2"/>
        <v>199440</v>
      </c>
      <c r="O32" s="323" t="s">
        <v>551</v>
      </c>
      <c r="P32" s="166">
        <f t="shared" si="3"/>
        <v>99720</v>
      </c>
      <c r="Q32" s="167">
        <f t="shared" si="4"/>
        <v>49860</v>
      </c>
      <c r="R32" s="167">
        <f t="shared" si="5"/>
        <v>1695240.0000000002</v>
      </c>
      <c r="S32" s="172"/>
      <c r="T32" s="172"/>
      <c r="U32" s="172"/>
      <c r="V32" s="172"/>
    </row>
    <row r="33" spans="1:16161" s="145" customFormat="1" ht="15">
      <c r="A33" s="165">
        <v>27</v>
      </c>
      <c r="B33" s="545" t="s">
        <v>426</v>
      </c>
      <c r="C33" s="546" t="s">
        <v>431</v>
      </c>
      <c r="D33" s="547">
        <v>65</v>
      </c>
      <c r="E33" s="547"/>
      <c r="F33" s="548" t="s">
        <v>194</v>
      </c>
      <c r="G33" s="547" t="s">
        <v>172</v>
      </c>
      <c r="H33" s="558">
        <v>5397500</v>
      </c>
      <c r="I33" s="539" t="s">
        <v>204</v>
      </c>
      <c r="J33" s="166">
        <f t="shared" si="0"/>
        <v>566737.50000000012</v>
      </c>
      <c r="K33" s="323" t="s">
        <v>212</v>
      </c>
      <c r="L33" s="166">
        <f t="shared" si="1"/>
        <v>161925</v>
      </c>
      <c r="M33" s="323" t="s">
        <v>214</v>
      </c>
      <c r="N33" s="166">
        <f t="shared" si="2"/>
        <v>107950</v>
      </c>
      <c r="O33" s="323" t="s">
        <v>208</v>
      </c>
      <c r="P33" s="166">
        <f t="shared" si="3"/>
        <v>53975</v>
      </c>
      <c r="Q33" s="167">
        <f t="shared" si="4"/>
        <v>26987.5</v>
      </c>
      <c r="R33" s="167">
        <f t="shared" si="5"/>
        <v>917575.00000000012</v>
      </c>
      <c r="S33" s="172"/>
      <c r="T33" s="172"/>
      <c r="U33" s="172"/>
      <c r="V33" s="172"/>
    </row>
    <row r="34" spans="1:16161" s="145" customFormat="1" ht="45.75" customHeight="1">
      <c r="A34" s="165">
        <v>28</v>
      </c>
      <c r="B34" s="545" t="s">
        <v>432</v>
      </c>
      <c r="C34" s="546" t="s">
        <v>433</v>
      </c>
      <c r="D34" s="547">
        <v>63</v>
      </c>
      <c r="E34" s="547"/>
      <c r="F34" s="548" t="s">
        <v>425</v>
      </c>
      <c r="G34" s="547" t="s">
        <v>172</v>
      </c>
      <c r="H34" s="558">
        <v>4201900</v>
      </c>
      <c r="I34" s="539" t="s">
        <v>200</v>
      </c>
      <c r="J34" s="166">
        <f t="shared" si="0"/>
        <v>441199.5</v>
      </c>
      <c r="K34" s="323" t="s">
        <v>201</v>
      </c>
      <c r="L34" s="166">
        <f t="shared" si="1"/>
        <v>126057</v>
      </c>
      <c r="M34" s="323" t="s">
        <v>202</v>
      </c>
      <c r="N34" s="166">
        <f t="shared" si="2"/>
        <v>84038</v>
      </c>
      <c r="O34" s="323" t="s">
        <v>209</v>
      </c>
      <c r="P34" s="166">
        <f t="shared" si="3"/>
        <v>42019</v>
      </c>
      <c r="Q34" s="167">
        <f t="shared" si="4"/>
        <v>21009.5</v>
      </c>
      <c r="R34" s="167">
        <f t="shared" si="5"/>
        <v>714323</v>
      </c>
      <c r="S34" s="172"/>
      <c r="T34" s="172"/>
      <c r="U34" s="172"/>
      <c r="V34" s="172"/>
    </row>
    <row r="35" spans="1:16161" s="145" customFormat="1" ht="45.75" customHeight="1">
      <c r="A35" s="165">
        <v>29</v>
      </c>
      <c r="B35" s="545" t="s">
        <v>432</v>
      </c>
      <c r="C35" s="546" t="s">
        <v>434</v>
      </c>
      <c r="D35" s="547">
        <v>59</v>
      </c>
      <c r="E35" s="547"/>
      <c r="F35" s="548" t="s">
        <v>435</v>
      </c>
      <c r="G35" s="547" t="s">
        <v>161</v>
      </c>
      <c r="H35" s="558">
        <v>2559100</v>
      </c>
      <c r="I35" s="539" t="s">
        <v>205</v>
      </c>
      <c r="J35" s="166">
        <f t="shared" si="0"/>
        <v>294296.50000000006</v>
      </c>
      <c r="K35" s="323" t="s">
        <v>552</v>
      </c>
      <c r="L35" s="166">
        <f t="shared" si="1"/>
        <v>76773</v>
      </c>
      <c r="M35" s="323" t="s">
        <v>212</v>
      </c>
      <c r="N35" s="166">
        <f t="shared" si="2"/>
        <v>51182</v>
      </c>
      <c r="O35" s="323" t="s">
        <v>56</v>
      </c>
      <c r="P35" s="166">
        <f t="shared" si="3"/>
        <v>0</v>
      </c>
      <c r="Q35" s="167">
        <f t="shared" si="4"/>
        <v>12795.5</v>
      </c>
      <c r="R35" s="167">
        <f t="shared" si="5"/>
        <v>435047.00000000006</v>
      </c>
      <c r="S35" s="172"/>
      <c r="T35" s="172"/>
      <c r="U35" s="172"/>
      <c r="V35" s="172"/>
    </row>
    <row r="36" spans="1:16161" s="145" customFormat="1" ht="45.75" customHeight="1">
      <c r="A36" s="165">
        <v>30</v>
      </c>
      <c r="B36" s="545" t="s">
        <v>432</v>
      </c>
      <c r="C36" s="546" t="s">
        <v>436</v>
      </c>
      <c r="D36" s="547">
        <v>41</v>
      </c>
      <c r="E36" s="547"/>
      <c r="F36" s="548" t="s">
        <v>437</v>
      </c>
      <c r="G36" s="547" t="s">
        <v>224</v>
      </c>
      <c r="H36" s="558">
        <v>9972000</v>
      </c>
      <c r="I36" s="539" t="s">
        <v>201</v>
      </c>
      <c r="J36" s="166">
        <f t="shared" si="0"/>
        <v>722970</v>
      </c>
      <c r="K36" s="323" t="s">
        <v>202</v>
      </c>
      <c r="L36" s="166">
        <f t="shared" si="1"/>
        <v>299160</v>
      </c>
      <c r="M36" s="323" t="s">
        <v>213</v>
      </c>
      <c r="N36" s="166">
        <f t="shared" si="2"/>
        <v>199440</v>
      </c>
      <c r="O36" s="323" t="s">
        <v>209</v>
      </c>
      <c r="P36" s="166">
        <f t="shared" si="3"/>
        <v>99720</v>
      </c>
      <c r="Q36" s="167">
        <f t="shared" si="4"/>
        <v>49860</v>
      </c>
      <c r="R36" s="167">
        <f t="shared" si="5"/>
        <v>1371150</v>
      </c>
      <c r="S36" s="172"/>
      <c r="T36" s="172"/>
      <c r="U36" s="172"/>
      <c r="V36" s="172"/>
    </row>
    <row r="37" spans="1:16161" s="145" customFormat="1" ht="21.75" customHeight="1">
      <c r="A37" s="165">
        <v>31</v>
      </c>
      <c r="B37" s="545" t="s">
        <v>432</v>
      </c>
      <c r="C37" s="546" t="s">
        <v>397</v>
      </c>
      <c r="D37" s="547">
        <v>55</v>
      </c>
      <c r="E37" s="547"/>
      <c r="F37" s="548" t="s">
        <v>438</v>
      </c>
      <c r="G37" s="547" t="s">
        <v>161</v>
      </c>
      <c r="H37" s="558">
        <v>2934400</v>
      </c>
      <c r="I37" s="539" t="s">
        <v>203</v>
      </c>
      <c r="J37" s="166">
        <f t="shared" si="0"/>
        <v>212744.00000000006</v>
      </c>
      <c r="K37" s="323" t="s">
        <v>227</v>
      </c>
      <c r="L37" s="166">
        <f t="shared" si="1"/>
        <v>88032</v>
      </c>
      <c r="M37" s="323" t="s">
        <v>551</v>
      </c>
      <c r="N37" s="166">
        <f t="shared" si="2"/>
        <v>58688</v>
      </c>
      <c r="O37" s="323" t="s">
        <v>215</v>
      </c>
      <c r="P37" s="166">
        <f t="shared" si="3"/>
        <v>29344</v>
      </c>
      <c r="Q37" s="167">
        <f t="shared" si="4"/>
        <v>14672</v>
      </c>
      <c r="R37" s="167">
        <f t="shared" si="5"/>
        <v>403480.00000000006</v>
      </c>
      <c r="S37" s="172"/>
      <c r="T37" s="172"/>
      <c r="U37" s="172"/>
      <c r="V37" s="172"/>
    </row>
    <row r="38" spans="1:16161" s="145" customFormat="1" ht="15">
      <c r="A38" s="165">
        <v>32</v>
      </c>
      <c r="B38" s="545" t="s">
        <v>432</v>
      </c>
      <c r="C38" s="546" t="s">
        <v>439</v>
      </c>
      <c r="D38" s="547">
        <v>37</v>
      </c>
      <c r="E38" s="547"/>
      <c r="F38" s="548" t="s">
        <v>440</v>
      </c>
      <c r="G38" s="547" t="s">
        <v>224</v>
      </c>
      <c r="H38" s="558">
        <v>4302000</v>
      </c>
      <c r="I38" s="539" t="s">
        <v>208</v>
      </c>
      <c r="J38" s="166">
        <f t="shared" si="0"/>
        <v>570015</v>
      </c>
      <c r="K38" s="323" t="s">
        <v>56</v>
      </c>
      <c r="L38" s="166">
        <f t="shared" si="1"/>
        <v>0</v>
      </c>
      <c r="M38" s="323" t="s">
        <v>56</v>
      </c>
      <c r="N38" s="166">
        <f t="shared" si="2"/>
        <v>0</v>
      </c>
      <c r="O38" s="323" t="s">
        <v>56</v>
      </c>
      <c r="P38" s="166">
        <f t="shared" si="3"/>
        <v>0</v>
      </c>
      <c r="Q38" s="167">
        <f t="shared" si="4"/>
        <v>21510</v>
      </c>
      <c r="R38" s="167">
        <f t="shared" si="5"/>
        <v>591525</v>
      </c>
      <c r="S38" s="172"/>
      <c r="T38" s="172"/>
      <c r="U38" s="172"/>
      <c r="V38" s="172"/>
    </row>
    <row r="39" spans="1:16161" s="145" customFormat="1" ht="45.75" customHeight="1">
      <c r="A39" s="165">
        <v>33</v>
      </c>
      <c r="B39" s="545" t="s">
        <v>432</v>
      </c>
      <c r="C39" s="546" t="s">
        <v>441</v>
      </c>
      <c r="D39" s="547"/>
      <c r="E39" s="547">
        <v>32</v>
      </c>
      <c r="F39" s="548" t="s">
        <v>171</v>
      </c>
      <c r="G39" s="547" t="s">
        <v>172</v>
      </c>
      <c r="H39" s="558">
        <v>4497500</v>
      </c>
      <c r="I39" s="539" t="s">
        <v>208</v>
      </c>
      <c r="J39" s="166">
        <f t="shared" ref="J39:J70" si="6">R39-L39-N39-P39-Q39</f>
        <v>326068.75</v>
      </c>
      <c r="K39" s="323" t="s">
        <v>552</v>
      </c>
      <c r="L39" s="166">
        <f t="shared" ref="L39:L70" si="7">IF(K39="-",0,H39*0.03)</f>
        <v>134925</v>
      </c>
      <c r="M39" s="323" t="s">
        <v>213</v>
      </c>
      <c r="N39" s="166">
        <f t="shared" ref="N39:N70" si="8">IF(M39="-",0,H39*0.02)</f>
        <v>89950</v>
      </c>
      <c r="O39" s="323" t="s">
        <v>214</v>
      </c>
      <c r="P39" s="166">
        <f t="shared" ref="P39:P70" si="9">IF(O39="-",0,H39*0.01)</f>
        <v>44975</v>
      </c>
      <c r="Q39" s="167">
        <f t="shared" ref="Q39:Q70" si="10">H39*0.005</f>
        <v>22487.5</v>
      </c>
      <c r="R39" s="167">
        <f t="shared" si="5"/>
        <v>618406.25</v>
      </c>
      <c r="S39" s="172"/>
      <c r="T39" s="172"/>
      <c r="U39" s="172"/>
      <c r="V39" s="172"/>
    </row>
    <row r="40" spans="1:16161" s="145" customFormat="1" ht="45.75" customHeight="1">
      <c r="A40" s="165">
        <v>34</v>
      </c>
      <c r="B40" s="545" t="s">
        <v>442</v>
      </c>
      <c r="C40" s="546" t="s">
        <v>443</v>
      </c>
      <c r="D40" s="547"/>
      <c r="E40" s="547">
        <v>47</v>
      </c>
      <c r="F40" s="548" t="s">
        <v>171</v>
      </c>
      <c r="G40" s="547" t="s">
        <v>172</v>
      </c>
      <c r="H40" s="558">
        <v>4497500</v>
      </c>
      <c r="I40" s="539" t="s">
        <v>199</v>
      </c>
      <c r="J40" s="166">
        <f t="shared" si="6"/>
        <v>326068.75</v>
      </c>
      <c r="K40" s="323" t="s">
        <v>201</v>
      </c>
      <c r="L40" s="166">
        <f t="shared" si="7"/>
        <v>134925</v>
      </c>
      <c r="M40" s="323" t="s">
        <v>212</v>
      </c>
      <c r="N40" s="166">
        <f t="shared" si="8"/>
        <v>89950</v>
      </c>
      <c r="O40" s="323" t="s">
        <v>216</v>
      </c>
      <c r="P40" s="166">
        <f t="shared" si="9"/>
        <v>44975</v>
      </c>
      <c r="Q40" s="167">
        <f t="shared" si="10"/>
        <v>22487.5</v>
      </c>
      <c r="R40" s="167">
        <f t="shared" si="5"/>
        <v>618406.25</v>
      </c>
      <c r="S40" s="172"/>
      <c r="T40" s="172"/>
      <c r="U40" s="172"/>
      <c r="V40" s="172"/>
    </row>
    <row r="41" spans="1:16161" s="145" customFormat="1" ht="45.75" customHeight="1">
      <c r="A41" s="165">
        <v>35</v>
      </c>
      <c r="B41" s="545" t="s">
        <v>442</v>
      </c>
      <c r="C41" s="546" t="s">
        <v>444</v>
      </c>
      <c r="D41" s="547"/>
      <c r="E41" s="547">
        <v>58</v>
      </c>
      <c r="F41" s="548" t="s">
        <v>445</v>
      </c>
      <c r="G41" s="547" t="s">
        <v>161</v>
      </c>
      <c r="H41" s="558">
        <v>2127400</v>
      </c>
      <c r="I41" s="539" t="s">
        <v>202</v>
      </c>
      <c r="J41" s="166">
        <f t="shared" si="6"/>
        <v>244651</v>
      </c>
      <c r="K41" s="323" t="s">
        <v>210</v>
      </c>
      <c r="L41" s="166">
        <f t="shared" si="7"/>
        <v>63822</v>
      </c>
      <c r="M41" s="323" t="s">
        <v>551</v>
      </c>
      <c r="N41" s="166">
        <f t="shared" si="8"/>
        <v>42548</v>
      </c>
      <c r="O41" s="323" t="s">
        <v>56</v>
      </c>
      <c r="P41" s="166">
        <f t="shared" si="9"/>
        <v>0</v>
      </c>
      <c r="Q41" s="167">
        <f t="shared" si="10"/>
        <v>10637</v>
      </c>
      <c r="R41" s="167">
        <f t="shared" si="5"/>
        <v>361658</v>
      </c>
      <c r="S41" s="172"/>
      <c r="T41" s="172"/>
      <c r="U41" s="172"/>
      <c r="V41" s="172"/>
    </row>
    <row r="42" spans="1:16161" s="145" customFormat="1" ht="45.75" customHeight="1">
      <c r="A42" s="165">
        <v>36</v>
      </c>
      <c r="B42" s="545" t="s">
        <v>442</v>
      </c>
      <c r="C42" s="546" t="s">
        <v>446</v>
      </c>
      <c r="D42" s="547"/>
      <c r="E42" s="547">
        <v>60</v>
      </c>
      <c r="F42" s="548" t="s">
        <v>447</v>
      </c>
      <c r="G42" s="547" t="s">
        <v>161</v>
      </c>
      <c r="H42" s="558">
        <v>1773100</v>
      </c>
      <c r="I42" s="539" t="s">
        <v>202</v>
      </c>
      <c r="J42" s="166">
        <f t="shared" si="6"/>
        <v>203906.5</v>
      </c>
      <c r="K42" s="323" t="s">
        <v>210</v>
      </c>
      <c r="L42" s="166">
        <f t="shared" si="7"/>
        <v>53193</v>
      </c>
      <c r="M42" s="323" t="s">
        <v>551</v>
      </c>
      <c r="N42" s="166">
        <f t="shared" si="8"/>
        <v>35462</v>
      </c>
      <c r="O42" s="323" t="s">
        <v>56</v>
      </c>
      <c r="P42" s="166">
        <f t="shared" si="9"/>
        <v>0</v>
      </c>
      <c r="Q42" s="167">
        <f t="shared" si="10"/>
        <v>8865.5</v>
      </c>
      <c r="R42" s="167">
        <f t="shared" si="5"/>
        <v>301427</v>
      </c>
      <c r="S42" s="172"/>
      <c r="T42" s="172"/>
      <c r="U42" s="172"/>
      <c r="V42" s="172"/>
    </row>
    <row r="43" spans="1:16161" s="145" customFormat="1" ht="45.75" customHeight="1">
      <c r="A43" s="165">
        <v>37</v>
      </c>
      <c r="B43" s="545" t="s">
        <v>448</v>
      </c>
      <c r="C43" s="546" t="s">
        <v>449</v>
      </c>
      <c r="D43" s="547">
        <v>56</v>
      </c>
      <c r="E43" s="547"/>
      <c r="F43" s="548" t="s">
        <v>421</v>
      </c>
      <c r="G43" s="547" t="s">
        <v>172</v>
      </c>
      <c r="H43" s="558">
        <v>4497500</v>
      </c>
      <c r="I43" s="539" t="s">
        <v>201</v>
      </c>
      <c r="J43" s="359">
        <f t="shared" si="6"/>
        <v>326068.75</v>
      </c>
      <c r="K43" s="323" t="s">
        <v>199</v>
      </c>
      <c r="L43" s="359">
        <f t="shared" si="7"/>
        <v>134925</v>
      </c>
      <c r="M43" s="323" t="s">
        <v>208</v>
      </c>
      <c r="N43" s="359">
        <f t="shared" si="8"/>
        <v>89950</v>
      </c>
      <c r="O43" s="323" t="s">
        <v>213</v>
      </c>
      <c r="P43" s="359">
        <f t="shared" si="9"/>
        <v>44975</v>
      </c>
      <c r="Q43" s="360">
        <f t="shared" si="10"/>
        <v>22487.5</v>
      </c>
      <c r="R43" s="167">
        <f t="shared" si="5"/>
        <v>618406.25</v>
      </c>
      <c r="S43" s="351"/>
      <c r="T43" s="351"/>
      <c r="U43" s="351"/>
      <c r="V43" s="35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1"/>
      <c r="AL43" s="361"/>
      <c r="AM43" s="361"/>
      <c r="AN43" s="361"/>
      <c r="AO43" s="361"/>
      <c r="AP43" s="361"/>
      <c r="AQ43" s="361"/>
      <c r="AR43" s="361"/>
      <c r="AS43" s="361"/>
      <c r="AT43" s="361"/>
      <c r="AU43" s="361"/>
      <c r="AV43" s="361"/>
      <c r="AW43" s="361"/>
      <c r="AX43" s="361"/>
      <c r="AY43" s="361"/>
      <c r="AZ43" s="361"/>
      <c r="BA43" s="361"/>
      <c r="BB43" s="361"/>
      <c r="BC43" s="361"/>
      <c r="BD43" s="361"/>
      <c r="BE43" s="361"/>
      <c r="BF43" s="361"/>
      <c r="BG43" s="361"/>
      <c r="BH43" s="361"/>
      <c r="BI43" s="361"/>
      <c r="BJ43" s="361"/>
      <c r="BK43" s="361"/>
      <c r="BL43" s="361"/>
      <c r="BM43" s="361"/>
      <c r="BN43" s="361"/>
      <c r="BO43" s="361"/>
      <c r="BP43" s="361"/>
      <c r="BQ43" s="361"/>
      <c r="BR43" s="361"/>
      <c r="BS43" s="361"/>
      <c r="BT43" s="361"/>
      <c r="BU43" s="361"/>
      <c r="BV43" s="361"/>
      <c r="BW43" s="361"/>
      <c r="BX43" s="361"/>
      <c r="BY43" s="361"/>
      <c r="BZ43" s="361"/>
      <c r="CA43" s="361"/>
      <c r="CB43" s="361"/>
      <c r="CC43" s="361"/>
      <c r="CD43" s="361"/>
      <c r="CE43" s="361"/>
      <c r="CF43" s="361"/>
      <c r="CG43" s="361"/>
      <c r="CH43" s="361"/>
      <c r="CI43" s="361"/>
      <c r="CJ43" s="361"/>
      <c r="CK43" s="361"/>
      <c r="CL43" s="361"/>
      <c r="CM43" s="361"/>
      <c r="CN43" s="361"/>
      <c r="CO43" s="361"/>
      <c r="CP43" s="361"/>
      <c r="CQ43" s="361"/>
      <c r="CR43" s="361"/>
      <c r="CS43" s="361"/>
      <c r="CT43" s="361"/>
      <c r="CU43" s="361"/>
      <c r="CV43" s="361"/>
      <c r="CW43" s="361"/>
      <c r="CX43" s="361"/>
      <c r="CY43" s="361"/>
      <c r="CZ43" s="361"/>
      <c r="DA43" s="361"/>
      <c r="DB43" s="361"/>
      <c r="DC43" s="361"/>
      <c r="DD43" s="361"/>
      <c r="DE43" s="361"/>
      <c r="DF43" s="361"/>
      <c r="DG43" s="361"/>
      <c r="DH43" s="361"/>
      <c r="DI43" s="361"/>
      <c r="DJ43" s="361"/>
      <c r="DK43" s="361"/>
      <c r="DL43" s="361"/>
      <c r="DM43" s="361"/>
      <c r="DN43" s="361"/>
      <c r="DO43" s="361"/>
      <c r="DP43" s="361"/>
      <c r="DQ43" s="361"/>
      <c r="DR43" s="361"/>
      <c r="DS43" s="361"/>
      <c r="DT43" s="361"/>
      <c r="DU43" s="361"/>
      <c r="DV43" s="361"/>
      <c r="DW43" s="361"/>
      <c r="DX43" s="361"/>
      <c r="DY43" s="361"/>
      <c r="DZ43" s="361"/>
      <c r="EA43" s="361"/>
      <c r="EB43" s="361"/>
      <c r="EC43" s="361"/>
      <c r="ED43" s="361"/>
      <c r="EE43" s="361"/>
      <c r="EF43" s="361"/>
      <c r="EG43" s="361"/>
      <c r="EH43" s="361"/>
      <c r="EI43" s="361"/>
      <c r="EJ43" s="361"/>
      <c r="EK43" s="361"/>
      <c r="EL43" s="361"/>
      <c r="EM43" s="361"/>
      <c r="EN43" s="361"/>
      <c r="EO43" s="361"/>
      <c r="EP43" s="361"/>
      <c r="EQ43" s="361"/>
      <c r="ER43" s="361"/>
      <c r="ES43" s="361"/>
      <c r="ET43" s="361"/>
      <c r="EU43" s="361"/>
      <c r="EV43" s="361"/>
      <c r="EW43" s="361"/>
      <c r="EX43" s="361"/>
      <c r="EY43" s="361"/>
      <c r="EZ43" s="361"/>
      <c r="FA43" s="361"/>
      <c r="FB43" s="361"/>
      <c r="FC43" s="361"/>
      <c r="FD43" s="361"/>
      <c r="FE43" s="361"/>
      <c r="FF43" s="361"/>
      <c r="FG43" s="361"/>
      <c r="FH43" s="361"/>
      <c r="FI43" s="361"/>
      <c r="FJ43" s="361"/>
      <c r="FK43" s="361"/>
      <c r="FL43" s="361"/>
      <c r="FM43" s="361"/>
      <c r="FN43" s="361"/>
      <c r="FO43" s="361"/>
      <c r="FP43" s="361"/>
      <c r="FQ43" s="361"/>
      <c r="FR43" s="361"/>
      <c r="FS43" s="361"/>
      <c r="FT43" s="361"/>
      <c r="FU43" s="361"/>
      <c r="FV43" s="361"/>
      <c r="FW43" s="361"/>
      <c r="FX43" s="361"/>
      <c r="FY43" s="361"/>
      <c r="FZ43" s="361"/>
      <c r="GA43" s="361"/>
      <c r="GB43" s="361"/>
      <c r="GC43" s="361"/>
      <c r="GD43" s="361"/>
      <c r="GE43" s="361"/>
      <c r="GF43" s="361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  <c r="LV43" s="361"/>
      <c r="LW43" s="361"/>
      <c r="LX43" s="361"/>
      <c r="LY43" s="361"/>
      <c r="LZ43" s="361"/>
      <c r="MA43" s="361"/>
      <c r="MB43" s="361"/>
      <c r="MC43" s="361"/>
      <c r="MD43" s="361"/>
      <c r="ME43" s="361"/>
      <c r="MF43" s="361"/>
      <c r="MG43" s="361"/>
      <c r="MH43" s="361"/>
      <c r="MI43" s="361"/>
      <c r="MJ43" s="361"/>
      <c r="MK43" s="361"/>
      <c r="ML43" s="361"/>
      <c r="MM43" s="361"/>
      <c r="MN43" s="361"/>
      <c r="MO43" s="361"/>
      <c r="MP43" s="361"/>
      <c r="MQ43" s="361"/>
      <c r="MR43" s="361"/>
      <c r="MS43" s="361"/>
      <c r="MT43" s="361"/>
      <c r="MU43" s="361"/>
      <c r="MV43" s="361"/>
      <c r="MW43" s="361"/>
      <c r="MX43" s="361"/>
      <c r="MY43" s="361"/>
      <c r="MZ43" s="361"/>
      <c r="NA43" s="361"/>
      <c r="NB43" s="361"/>
      <c r="NC43" s="361"/>
      <c r="ND43" s="361"/>
      <c r="NE43" s="361"/>
      <c r="NF43" s="361"/>
      <c r="NG43" s="361"/>
      <c r="NH43" s="361"/>
      <c r="NI43" s="361"/>
      <c r="NJ43" s="361"/>
      <c r="NK43" s="361"/>
      <c r="NL43" s="361"/>
      <c r="NM43" s="361"/>
      <c r="NN43" s="361"/>
      <c r="NO43" s="361"/>
      <c r="NP43" s="361"/>
      <c r="NQ43" s="361"/>
      <c r="NR43" s="361"/>
      <c r="NS43" s="361"/>
      <c r="NT43" s="361"/>
      <c r="NU43" s="361"/>
      <c r="NV43" s="361"/>
      <c r="NW43" s="361"/>
      <c r="NX43" s="361"/>
      <c r="NY43" s="361"/>
      <c r="NZ43" s="361"/>
      <c r="OA43" s="361"/>
      <c r="OB43" s="361"/>
      <c r="OC43" s="361"/>
      <c r="OD43" s="361"/>
      <c r="OE43" s="361"/>
      <c r="OF43" s="361"/>
      <c r="OG43" s="361"/>
      <c r="OH43" s="361"/>
      <c r="OI43" s="361"/>
      <c r="OJ43" s="361"/>
      <c r="OK43" s="361"/>
      <c r="OL43" s="361"/>
      <c r="OM43" s="361"/>
      <c r="ON43" s="361"/>
      <c r="OO43" s="361"/>
      <c r="OP43" s="361"/>
      <c r="OQ43" s="361"/>
      <c r="OR43" s="361"/>
      <c r="OS43" s="361"/>
      <c r="OT43" s="361"/>
      <c r="OU43" s="361"/>
      <c r="OV43" s="361"/>
      <c r="OW43" s="361"/>
      <c r="OX43" s="361"/>
      <c r="OY43" s="361"/>
      <c r="OZ43" s="361"/>
      <c r="PA43" s="361"/>
      <c r="PB43" s="361"/>
      <c r="PC43" s="361"/>
      <c r="PD43" s="361"/>
      <c r="PE43" s="361"/>
      <c r="PF43" s="361"/>
      <c r="PG43" s="361"/>
      <c r="PH43" s="361"/>
      <c r="PI43" s="361"/>
      <c r="PJ43" s="361"/>
      <c r="PK43" s="361"/>
      <c r="PL43" s="361"/>
      <c r="PM43" s="361"/>
      <c r="PN43" s="361"/>
      <c r="PO43" s="361"/>
      <c r="PP43" s="361"/>
      <c r="PQ43" s="361"/>
      <c r="PR43" s="361"/>
      <c r="PS43" s="361"/>
      <c r="PT43" s="361"/>
      <c r="PU43" s="361"/>
      <c r="PV43" s="361"/>
      <c r="PW43" s="361"/>
      <c r="PX43" s="361"/>
      <c r="PY43" s="361"/>
      <c r="PZ43" s="361"/>
      <c r="QA43" s="361"/>
      <c r="QB43" s="361"/>
      <c r="QC43" s="361"/>
      <c r="QD43" s="361"/>
      <c r="QE43" s="361"/>
      <c r="QF43" s="361"/>
      <c r="QG43" s="361"/>
      <c r="QH43" s="361"/>
      <c r="QI43" s="361"/>
      <c r="QJ43" s="361"/>
      <c r="QK43" s="361"/>
      <c r="QL43" s="361"/>
      <c r="QM43" s="361"/>
      <c r="QN43" s="361"/>
      <c r="QO43" s="361"/>
      <c r="QP43" s="361"/>
      <c r="QQ43" s="361"/>
      <c r="QR43" s="361"/>
      <c r="QS43" s="361"/>
      <c r="QT43" s="361"/>
      <c r="QU43" s="361"/>
      <c r="QV43" s="361"/>
      <c r="QW43" s="361"/>
      <c r="QX43" s="361"/>
      <c r="QY43" s="361"/>
      <c r="QZ43" s="361"/>
      <c r="RA43" s="361"/>
      <c r="RB43" s="361"/>
      <c r="RC43" s="361"/>
      <c r="RD43" s="361"/>
      <c r="RE43" s="361"/>
      <c r="RF43" s="361"/>
      <c r="RG43" s="361"/>
      <c r="RH43" s="361"/>
      <c r="RI43" s="361"/>
      <c r="RJ43" s="361"/>
      <c r="RK43" s="361"/>
      <c r="RL43" s="361"/>
      <c r="RM43" s="361"/>
      <c r="RN43" s="361"/>
      <c r="RO43" s="361"/>
      <c r="RP43" s="361"/>
      <c r="RQ43" s="361"/>
      <c r="RR43" s="361"/>
      <c r="RS43" s="361"/>
      <c r="RT43" s="361"/>
      <c r="RU43" s="361"/>
      <c r="RV43" s="361"/>
      <c r="RW43" s="361"/>
      <c r="RX43" s="361"/>
      <c r="RY43" s="361"/>
      <c r="RZ43" s="361"/>
      <c r="SA43" s="361"/>
      <c r="SB43" s="361"/>
      <c r="SC43" s="361"/>
      <c r="SD43" s="361"/>
      <c r="SE43" s="361"/>
      <c r="SF43" s="361"/>
      <c r="SG43" s="361"/>
      <c r="SH43" s="361"/>
      <c r="SI43" s="361"/>
      <c r="SJ43" s="361"/>
      <c r="SK43" s="361"/>
      <c r="SL43" s="361"/>
      <c r="SM43" s="361"/>
      <c r="SN43" s="361"/>
      <c r="SO43" s="361"/>
      <c r="SP43" s="361"/>
      <c r="SQ43" s="361"/>
      <c r="SR43" s="361"/>
      <c r="SS43" s="361"/>
      <c r="ST43" s="361"/>
      <c r="SU43" s="361"/>
      <c r="SV43" s="361"/>
      <c r="SW43" s="361"/>
      <c r="SX43" s="361"/>
      <c r="SY43" s="361"/>
      <c r="SZ43" s="361"/>
      <c r="TA43" s="361"/>
      <c r="TB43" s="361"/>
      <c r="TC43" s="361"/>
      <c r="TD43" s="361"/>
      <c r="TE43" s="361"/>
      <c r="TF43" s="361"/>
      <c r="TG43" s="361"/>
      <c r="TH43" s="361"/>
      <c r="TI43" s="361"/>
      <c r="TJ43" s="361"/>
      <c r="TK43" s="361"/>
      <c r="TL43" s="361"/>
      <c r="TM43" s="361"/>
      <c r="TN43" s="361"/>
      <c r="TO43" s="361"/>
      <c r="TP43" s="361"/>
      <c r="TQ43" s="361"/>
      <c r="TR43" s="361"/>
      <c r="TS43" s="361"/>
      <c r="TT43" s="361"/>
      <c r="TU43" s="361"/>
      <c r="TV43" s="361"/>
      <c r="TW43" s="361"/>
      <c r="TX43" s="361"/>
      <c r="TY43" s="361"/>
      <c r="TZ43" s="361"/>
      <c r="UA43" s="361"/>
      <c r="UB43" s="361"/>
      <c r="UC43" s="361"/>
      <c r="UD43" s="361"/>
      <c r="UE43" s="361"/>
      <c r="UF43" s="361"/>
      <c r="UG43" s="361"/>
      <c r="UH43" s="361"/>
      <c r="UI43" s="361"/>
      <c r="UJ43" s="361"/>
      <c r="UK43" s="361"/>
      <c r="UL43" s="361"/>
      <c r="UM43" s="361"/>
      <c r="UN43" s="361"/>
      <c r="UO43" s="361"/>
      <c r="UP43" s="361"/>
      <c r="UQ43" s="361"/>
      <c r="UR43" s="361"/>
      <c r="US43" s="361"/>
      <c r="UT43" s="361"/>
      <c r="UU43" s="361"/>
      <c r="UV43" s="361"/>
      <c r="UW43" s="361"/>
      <c r="UX43" s="361"/>
      <c r="UY43" s="361"/>
      <c r="UZ43" s="361"/>
      <c r="VA43" s="361"/>
      <c r="VB43" s="361"/>
      <c r="VC43" s="361"/>
      <c r="VD43" s="361"/>
      <c r="VE43" s="361"/>
      <c r="VF43" s="361"/>
      <c r="VG43" s="361"/>
      <c r="VH43" s="361"/>
      <c r="VI43" s="361"/>
      <c r="VJ43" s="361"/>
      <c r="VK43" s="361"/>
      <c r="VL43" s="361"/>
      <c r="VM43" s="361"/>
      <c r="VN43" s="361"/>
      <c r="VO43" s="361"/>
      <c r="VP43" s="361"/>
      <c r="VQ43" s="361"/>
      <c r="VR43" s="361"/>
      <c r="VS43" s="361"/>
      <c r="VT43" s="361"/>
      <c r="VU43" s="361"/>
      <c r="VV43" s="361"/>
      <c r="VW43" s="361"/>
      <c r="VX43" s="361"/>
      <c r="VY43" s="361"/>
      <c r="VZ43" s="361"/>
      <c r="WA43" s="361"/>
      <c r="WB43" s="361"/>
      <c r="WC43" s="361"/>
      <c r="WD43" s="361"/>
      <c r="WE43" s="361"/>
      <c r="WF43" s="361"/>
      <c r="WG43" s="361"/>
      <c r="WH43" s="361"/>
      <c r="WI43" s="361"/>
      <c r="WJ43" s="361"/>
      <c r="WK43" s="361"/>
      <c r="WL43" s="361"/>
      <c r="WM43" s="361"/>
      <c r="WN43" s="361"/>
      <c r="WO43" s="361"/>
      <c r="WP43" s="361"/>
      <c r="WQ43" s="361"/>
      <c r="WR43" s="361"/>
      <c r="WS43" s="361"/>
      <c r="WT43" s="361"/>
      <c r="WU43" s="361"/>
      <c r="WV43" s="361"/>
      <c r="WW43" s="361"/>
      <c r="WX43" s="361"/>
      <c r="WY43" s="361"/>
      <c r="WZ43" s="361"/>
      <c r="XA43" s="361"/>
      <c r="XB43" s="361"/>
      <c r="XC43" s="361"/>
      <c r="XD43" s="361"/>
      <c r="XE43" s="361"/>
      <c r="XF43" s="361"/>
      <c r="XG43" s="361"/>
      <c r="XH43" s="361"/>
      <c r="XI43" s="361"/>
      <c r="XJ43" s="361"/>
      <c r="XK43" s="361"/>
      <c r="XL43" s="361"/>
      <c r="XM43" s="361"/>
      <c r="XN43" s="361"/>
      <c r="XO43" s="361"/>
      <c r="XP43" s="361"/>
      <c r="XQ43" s="361"/>
      <c r="XR43" s="361"/>
      <c r="XS43" s="361"/>
      <c r="XT43" s="361"/>
      <c r="XU43" s="361"/>
      <c r="XV43" s="361"/>
      <c r="XW43" s="361"/>
      <c r="XX43" s="361"/>
      <c r="XY43" s="361"/>
      <c r="XZ43" s="361"/>
      <c r="YA43" s="361"/>
      <c r="YB43" s="361"/>
      <c r="YC43" s="361"/>
      <c r="YD43" s="361"/>
      <c r="YE43" s="361"/>
      <c r="YF43" s="361"/>
      <c r="YG43" s="361"/>
      <c r="YH43" s="361"/>
      <c r="YI43" s="361"/>
      <c r="YJ43" s="361"/>
      <c r="YK43" s="361"/>
      <c r="YL43" s="361"/>
      <c r="YM43" s="361"/>
      <c r="YN43" s="361"/>
      <c r="YO43" s="361"/>
      <c r="YP43" s="361"/>
      <c r="YQ43" s="361"/>
      <c r="YR43" s="361"/>
      <c r="YS43" s="361"/>
      <c r="YT43" s="361"/>
      <c r="YU43" s="361"/>
      <c r="YV43" s="361"/>
      <c r="YW43" s="361"/>
      <c r="YX43" s="361"/>
      <c r="YY43" s="361"/>
      <c r="YZ43" s="361"/>
      <c r="ZA43" s="361"/>
      <c r="ZB43" s="361"/>
      <c r="ZC43" s="361"/>
      <c r="ZD43" s="361"/>
      <c r="ZE43" s="361"/>
      <c r="ZF43" s="361"/>
      <c r="ZG43" s="361"/>
      <c r="ZH43" s="361"/>
      <c r="ZI43" s="361"/>
      <c r="ZJ43" s="361"/>
      <c r="ZK43" s="361"/>
      <c r="ZL43" s="361"/>
      <c r="ZM43" s="361"/>
      <c r="ZN43" s="361"/>
      <c r="ZO43" s="361"/>
      <c r="ZP43" s="361"/>
      <c r="ZQ43" s="361"/>
      <c r="ZR43" s="361"/>
      <c r="ZS43" s="361"/>
      <c r="ZT43" s="361"/>
      <c r="ZU43" s="361"/>
      <c r="ZV43" s="361"/>
      <c r="ZW43" s="361"/>
      <c r="ZX43" s="361"/>
      <c r="ZY43" s="361"/>
      <c r="ZZ43" s="361"/>
      <c r="AAA43" s="361"/>
      <c r="AAB43" s="361"/>
      <c r="AAC43" s="361"/>
      <c r="AAD43" s="361"/>
      <c r="AAE43" s="361"/>
      <c r="AAF43" s="361"/>
      <c r="AAG43" s="361"/>
      <c r="AAH43" s="361"/>
      <c r="AAI43" s="361"/>
      <c r="AAJ43" s="361"/>
      <c r="AAK43" s="361"/>
      <c r="AAL43" s="361"/>
      <c r="AAM43" s="361"/>
      <c r="AAN43" s="361"/>
      <c r="AAO43" s="361"/>
      <c r="AAP43" s="361"/>
      <c r="AAQ43" s="361"/>
      <c r="AAR43" s="361"/>
      <c r="AAS43" s="361"/>
      <c r="AAT43" s="361"/>
      <c r="AAU43" s="361"/>
      <c r="AAV43" s="361"/>
      <c r="AAW43" s="361"/>
      <c r="AAX43" s="361"/>
      <c r="AAY43" s="361"/>
      <c r="AAZ43" s="361"/>
      <c r="ABA43" s="361"/>
      <c r="ABB43" s="361"/>
      <c r="ABC43" s="361"/>
      <c r="ABD43" s="361"/>
      <c r="ABE43" s="361"/>
      <c r="ABF43" s="361"/>
      <c r="ABG43" s="361"/>
      <c r="ABH43" s="361"/>
      <c r="ABI43" s="361"/>
      <c r="ABJ43" s="361"/>
      <c r="ABK43" s="361"/>
      <c r="ABL43" s="361"/>
      <c r="ABM43" s="361"/>
      <c r="ABN43" s="361"/>
      <c r="ABO43" s="361"/>
      <c r="ABP43" s="361"/>
      <c r="ABQ43" s="361"/>
      <c r="ABR43" s="361"/>
      <c r="ABS43" s="361"/>
      <c r="ABT43" s="361"/>
      <c r="ABU43" s="361"/>
      <c r="ABV43" s="361"/>
      <c r="ABW43" s="361"/>
      <c r="ABX43" s="361"/>
      <c r="ABY43" s="361"/>
      <c r="ABZ43" s="361"/>
      <c r="ACA43" s="361"/>
      <c r="ACB43" s="361"/>
      <c r="ACC43" s="361"/>
      <c r="ACD43" s="361"/>
      <c r="ACE43" s="361"/>
      <c r="ACF43" s="361"/>
      <c r="ACG43" s="361"/>
      <c r="ACH43" s="361"/>
      <c r="ACI43" s="361"/>
      <c r="ACJ43" s="361"/>
      <c r="ACK43" s="361"/>
      <c r="ACL43" s="361"/>
      <c r="ACM43" s="361"/>
      <c r="ACN43" s="361"/>
      <c r="ACO43" s="361"/>
      <c r="ACP43" s="361"/>
      <c r="ACQ43" s="361"/>
      <c r="ACR43" s="361"/>
      <c r="ACS43" s="361"/>
      <c r="ACT43" s="361"/>
      <c r="ACU43" s="361"/>
      <c r="ACV43" s="361"/>
      <c r="ACW43" s="361"/>
      <c r="ACX43" s="361"/>
      <c r="ACY43" s="361"/>
      <c r="ACZ43" s="361"/>
      <c r="ADA43" s="361"/>
      <c r="ADB43" s="361"/>
      <c r="ADC43" s="361"/>
      <c r="ADD43" s="361"/>
      <c r="ADE43" s="361"/>
      <c r="ADF43" s="361"/>
      <c r="ADG43" s="361"/>
      <c r="ADH43" s="361"/>
      <c r="ADI43" s="361"/>
      <c r="ADJ43" s="361"/>
      <c r="ADK43" s="361"/>
      <c r="ADL43" s="361"/>
      <c r="ADM43" s="361"/>
      <c r="ADN43" s="361"/>
      <c r="ADO43" s="361"/>
      <c r="ADP43" s="361"/>
      <c r="ADQ43" s="361"/>
      <c r="ADR43" s="361"/>
      <c r="ADS43" s="361"/>
      <c r="ADT43" s="361"/>
      <c r="ADU43" s="361"/>
      <c r="ADV43" s="361"/>
      <c r="ADW43" s="361"/>
      <c r="ADX43" s="361"/>
      <c r="ADY43" s="361"/>
      <c r="ADZ43" s="361"/>
      <c r="AEA43" s="361"/>
      <c r="AEB43" s="361"/>
      <c r="AEC43" s="361"/>
      <c r="AED43" s="361"/>
      <c r="AEE43" s="361"/>
      <c r="AEF43" s="361"/>
      <c r="AEG43" s="361"/>
      <c r="AEH43" s="361"/>
      <c r="AEI43" s="361"/>
      <c r="AEJ43" s="361"/>
      <c r="AEK43" s="361"/>
      <c r="AEL43" s="361"/>
      <c r="AEM43" s="361"/>
      <c r="AEN43" s="361"/>
      <c r="AEO43" s="361"/>
      <c r="AEP43" s="361"/>
      <c r="AEQ43" s="361"/>
      <c r="AER43" s="361"/>
      <c r="AES43" s="361"/>
      <c r="AET43" s="361"/>
      <c r="AEU43" s="361"/>
      <c r="AEV43" s="361"/>
      <c r="AEW43" s="361"/>
      <c r="AEX43" s="361"/>
      <c r="AEY43" s="361"/>
      <c r="AEZ43" s="361"/>
      <c r="AFA43" s="361"/>
      <c r="AFB43" s="361"/>
      <c r="AFC43" s="361"/>
      <c r="AFD43" s="361"/>
      <c r="AFE43" s="361"/>
      <c r="AFF43" s="361"/>
      <c r="AFG43" s="361"/>
      <c r="AFH43" s="361"/>
      <c r="AFI43" s="361"/>
      <c r="AFJ43" s="361"/>
      <c r="AFK43" s="361"/>
      <c r="AFL43" s="361"/>
      <c r="AFM43" s="361"/>
      <c r="AFN43" s="361"/>
      <c r="AFO43" s="361"/>
      <c r="AFP43" s="361"/>
      <c r="AFQ43" s="361"/>
      <c r="AFR43" s="361"/>
      <c r="AFS43" s="361"/>
      <c r="AFT43" s="361"/>
      <c r="AFU43" s="361"/>
      <c r="AFV43" s="361"/>
      <c r="AFW43" s="361"/>
      <c r="AFX43" s="361"/>
      <c r="AFY43" s="361"/>
      <c r="AFZ43" s="361"/>
      <c r="AGA43" s="361"/>
      <c r="AGB43" s="361"/>
      <c r="AGC43" s="361"/>
      <c r="AGD43" s="361"/>
      <c r="AGE43" s="361"/>
      <c r="AGF43" s="361"/>
      <c r="AGG43" s="361"/>
      <c r="AGH43" s="361"/>
      <c r="AGI43" s="361"/>
      <c r="AGJ43" s="361"/>
      <c r="AGK43" s="361"/>
      <c r="AGL43" s="361"/>
      <c r="AGM43" s="361"/>
      <c r="AGN43" s="361"/>
      <c r="AGO43" s="361"/>
      <c r="AGP43" s="361"/>
      <c r="AGQ43" s="361"/>
      <c r="AGR43" s="361"/>
      <c r="AGS43" s="361"/>
      <c r="AGT43" s="361"/>
      <c r="AGU43" s="361"/>
      <c r="AGV43" s="361"/>
      <c r="AGW43" s="361"/>
      <c r="AGX43" s="361"/>
      <c r="AGY43" s="361"/>
      <c r="AGZ43" s="361"/>
      <c r="AHA43" s="361"/>
      <c r="AHB43" s="361"/>
      <c r="AHC43" s="361"/>
      <c r="AHD43" s="361"/>
      <c r="AHE43" s="361"/>
      <c r="AHF43" s="361"/>
      <c r="AHG43" s="361"/>
      <c r="AHH43" s="361"/>
      <c r="AHI43" s="361"/>
      <c r="AHJ43" s="361"/>
      <c r="AHK43" s="361"/>
      <c r="AHL43" s="361"/>
      <c r="AHM43" s="361"/>
      <c r="AHN43" s="361"/>
      <c r="AHO43" s="361"/>
      <c r="AHP43" s="361"/>
      <c r="AHQ43" s="361"/>
      <c r="AHR43" s="361"/>
      <c r="AHS43" s="361"/>
      <c r="AHT43" s="361"/>
      <c r="AHU43" s="361"/>
      <c r="AHV43" s="361"/>
      <c r="AHW43" s="361"/>
      <c r="AHX43" s="361"/>
      <c r="AHY43" s="361"/>
      <c r="AHZ43" s="361"/>
      <c r="AIA43" s="361"/>
      <c r="AIB43" s="361"/>
      <c r="AIC43" s="361"/>
      <c r="AID43" s="361"/>
      <c r="AIE43" s="361"/>
      <c r="AIF43" s="361"/>
      <c r="AIG43" s="361"/>
      <c r="AIH43" s="361"/>
      <c r="AII43" s="361"/>
      <c r="AIJ43" s="361"/>
      <c r="AIK43" s="361"/>
      <c r="AIL43" s="361"/>
      <c r="AIM43" s="361"/>
      <c r="AIN43" s="361"/>
      <c r="AIO43" s="361"/>
      <c r="AIP43" s="361"/>
      <c r="AIQ43" s="361"/>
      <c r="AIR43" s="361"/>
      <c r="AIS43" s="361"/>
      <c r="AIT43" s="361"/>
      <c r="AIU43" s="361"/>
      <c r="AIV43" s="361"/>
      <c r="AIW43" s="361"/>
      <c r="AIX43" s="361"/>
      <c r="AIY43" s="361"/>
      <c r="AIZ43" s="361"/>
      <c r="AJA43" s="361"/>
      <c r="AJB43" s="361"/>
      <c r="AJC43" s="361"/>
      <c r="AJD43" s="361"/>
      <c r="AJE43" s="361"/>
      <c r="AJF43" s="361"/>
      <c r="AJG43" s="361"/>
      <c r="AJH43" s="361"/>
      <c r="AJI43" s="361"/>
      <c r="AJJ43" s="361"/>
      <c r="AJK43" s="361"/>
      <c r="AJL43" s="361"/>
      <c r="AJM43" s="361"/>
      <c r="AJN43" s="361"/>
      <c r="AJO43" s="361"/>
      <c r="AJP43" s="361"/>
      <c r="AJQ43" s="361"/>
      <c r="AJR43" s="361"/>
      <c r="AJS43" s="361"/>
      <c r="AJT43" s="361"/>
      <c r="AJU43" s="361"/>
      <c r="AJV43" s="361"/>
      <c r="AJW43" s="361"/>
      <c r="AJX43" s="361"/>
      <c r="AJY43" s="361"/>
      <c r="AJZ43" s="361"/>
      <c r="AKA43" s="361"/>
      <c r="AKB43" s="361"/>
      <c r="AKC43" s="361"/>
      <c r="AKD43" s="361"/>
      <c r="AKE43" s="361"/>
      <c r="AKF43" s="361"/>
      <c r="AKG43" s="361"/>
      <c r="AKH43" s="361"/>
      <c r="AKI43" s="361"/>
      <c r="AKJ43" s="361"/>
      <c r="AKK43" s="361"/>
      <c r="AKL43" s="361"/>
      <c r="AKM43" s="361"/>
      <c r="AKN43" s="361"/>
      <c r="AKO43" s="361"/>
      <c r="AKP43" s="361"/>
      <c r="AKQ43" s="361"/>
      <c r="AKR43" s="361"/>
      <c r="AKS43" s="361"/>
      <c r="AKT43" s="361"/>
      <c r="AKU43" s="361"/>
      <c r="AKV43" s="361"/>
      <c r="AKW43" s="361"/>
      <c r="AKX43" s="361"/>
      <c r="AKY43" s="361"/>
      <c r="AKZ43" s="361"/>
      <c r="ALA43" s="361"/>
      <c r="ALB43" s="361"/>
      <c r="ALC43" s="361"/>
      <c r="ALD43" s="361"/>
      <c r="ALE43" s="361"/>
      <c r="ALF43" s="361"/>
      <c r="ALG43" s="361"/>
      <c r="ALH43" s="361"/>
      <c r="ALI43" s="361"/>
      <c r="ALJ43" s="361"/>
      <c r="ALK43" s="361"/>
      <c r="ALL43" s="361"/>
      <c r="ALM43" s="361"/>
      <c r="ALN43" s="361"/>
      <c r="ALO43" s="361"/>
      <c r="ALP43" s="361"/>
      <c r="ALQ43" s="361"/>
      <c r="ALR43" s="361"/>
      <c r="ALS43" s="361"/>
      <c r="ALT43" s="361"/>
      <c r="ALU43" s="361"/>
      <c r="ALV43" s="361"/>
      <c r="ALW43" s="361"/>
      <c r="ALX43" s="361"/>
      <c r="ALY43" s="361"/>
      <c r="ALZ43" s="361"/>
      <c r="AMA43" s="361"/>
      <c r="AMB43" s="361"/>
      <c r="AMC43" s="361"/>
      <c r="AMD43" s="361"/>
      <c r="AME43" s="361"/>
      <c r="AMF43" s="361"/>
      <c r="AMG43" s="361"/>
      <c r="AMH43" s="361"/>
      <c r="AMI43" s="361"/>
      <c r="AMJ43" s="361"/>
      <c r="AMK43" s="361"/>
      <c r="AML43" s="361"/>
      <c r="AMM43" s="361"/>
      <c r="AMN43" s="361"/>
      <c r="AMO43" s="361"/>
      <c r="AMP43" s="361"/>
      <c r="AMQ43" s="361"/>
      <c r="AMR43" s="361"/>
      <c r="AMS43" s="361"/>
      <c r="AMT43" s="361"/>
      <c r="AMU43" s="361"/>
      <c r="AMV43" s="361"/>
      <c r="AMW43" s="361"/>
      <c r="AMX43" s="361"/>
      <c r="AMY43" s="361"/>
      <c r="AMZ43" s="361"/>
      <c r="ANA43" s="361"/>
      <c r="ANB43" s="361"/>
      <c r="ANC43" s="361"/>
      <c r="AND43" s="361"/>
      <c r="ANE43" s="361"/>
      <c r="ANF43" s="361"/>
      <c r="ANG43" s="361"/>
      <c r="ANH43" s="361"/>
      <c r="ANI43" s="361"/>
      <c r="ANJ43" s="361"/>
      <c r="ANK43" s="361"/>
      <c r="ANL43" s="361"/>
      <c r="ANM43" s="361"/>
      <c r="ANN43" s="361"/>
      <c r="ANO43" s="361"/>
      <c r="ANP43" s="361"/>
      <c r="ANQ43" s="361"/>
      <c r="ANR43" s="361"/>
      <c r="ANS43" s="361"/>
      <c r="ANT43" s="361"/>
      <c r="ANU43" s="361"/>
      <c r="ANV43" s="361"/>
      <c r="ANW43" s="361"/>
      <c r="ANX43" s="361"/>
      <c r="ANY43" s="361"/>
      <c r="ANZ43" s="361"/>
      <c r="AOA43" s="361"/>
      <c r="AOB43" s="361"/>
      <c r="AOC43" s="361"/>
      <c r="AOD43" s="361"/>
      <c r="AOE43" s="361"/>
      <c r="AOF43" s="361"/>
      <c r="AOG43" s="361"/>
      <c r="AOH43" s="361"/>
      <c r="AOI43" s="361"/>
      <c r="AOJ43" s="361"/>
      <c r="AOK43" s="361"/>
      <c r="AOL43" s="361"/>
      <c r="AOM43" s="361"/>
      <c r="AON43" s="361"/>
      <c r="AOO43" s="361"/>
      <c r="AOP43" s="361"/>
      <c r="AOQ43" s="361"/>
      <c r="AOR43" s="361"/>
      <c r="AOS43" s="361"/>
      <c r="AOT43" s="361"/>
      <c r="AOU43" s="361"/>
      <c r="AOV43" s="361"/>
      <c r="AOW43" s="361"/>
      <c r="AOX43" s="361"/>
      <c r="AOY43" s="361"/>
      <c r="AOZ43" s="361"/>
      <c r="APA43" s="361"/>
      <c r="APB43" s="361"/>
      <c r="APC43" s="361"/>
      <c r="APD43" s="361"/>
      <c r="APE43" s="361"/>
      <c r="APF43" s="361"/>
      <c r="APG43" s="361"/>
      <c r="APH43" s="361"/>
      <c r="API43" s="361"/>
      <c r="APJ43" s="361"/>
      <c r="APK43" s="361"/>
      <c r="APL43" s="361"/>
      <c r="APM43" s="361"/>
      <c r="APN43" s="361"/>
      <c r="APO43" s="361"/>
      <c r="APP43" s="361"/>
      <c r="APQ43" s="361"/>
      <c r="APR43" s="361"/>
      <c r="APS43" s="361"/>
      <c r="APT43" s="361"/>
      <c r="APU43" s="361"/>
      <c r="APV43" s="361"/>
      <c r="APW43" s="361"/>
      <c r="APX43" s="361"/>
      <c r="APY43" s="361"/>
      <c r="APZ43" s="361"/>
      <c r="AQA43" s="361"/>
      <c r="AQB43" s="361"/>
      <c r="AQC43" s="361"/>
      <c r="AQD43" s="361"/>
      <c r="AQE43" s="361"/>
      <c r="AQF43" s="361"/>
      <c r="AQG43" s="361"/>
      <c r="AQH43" s="361"/>
      <c r="AQI43" s="361"/>
      <c r="AQJ43" s="361"/>
      <c r="AQK43" s="361"/>
      <c r="AQL43" s="361"/>
      <c r="AQM43" s="361"/>
      <c r="AQN43" s="361"/>
      <c r="AQO43" s="361"/>
      <c r="AQP43" s="361"/>
      <c r="AQQ43" s="361"/>
      <c r="AQR43" s="361"/>
      <c r="AQS43" s="361"/>
      <c r="AQT43" s="361"/>
      <c r="AQU43" s="361"/>
      <c r="AQV43" s="361"/>
      <c r="AQW43" s="361"/>
      <c r="AQX43" s="361"/>
      <c r="AQY43" s="361"/>
      <c r="AQZ43" s="361"/>
      <c r="ARA43" s="361"/>
      <c r="ARB43" s="361"/>
      <c r="ARC43" s="361"/>
      <c r="ARD43" s="361"/>
      <c r="ARE43" s="361"/>
      <c r="ARF43" s="361"/>
      <c r="ARG43" s="361"/>
      <c r="ARH43" s="361"/>
      <c r="ARI43" s="361"/>
      <c r="ARJ43" s="361"/>
      <c r="ARK43" s="361"/>
      <c r="ARL43" s="361"/>
      <c r="ARM43" s="361"/>
      <c r="ARN43" s="361"/>
      <c r="ARO43" s="361"/>
      <c r="ARP43" s="361"/>
      <c r="ARQ43" s="361"/>
      <c r="ARR43" s="361"/>
      <c r="ARS43" s="361"/>
      <c r="ART43" s="361"/>
      <c r="ARU43" s="361"/>
      <c r="ARV43" s="361"/>
      <c r="ARW43" s="361"/>
      <c r="ARX43" s="361"/>
      <c r="ARY43" s="361"/>
      <c r="ARZ43" s="361"/>
      <c r="ASA43" s="361"/>
      <c r="ASB43" s="361"/>
      <c r="ASC43" s="361"/>
      <c r="ASD43" s="361"/>
      <c r="ASE43" s="361"/>
      <c r="ASF43" s="361"/>
      <c r="ASG43" s="361"/>
      <c r="ASH43" s="361"/>
      <c r="ASI43" s="361"/>
      <c r="ASJ43" s="361"/>
      <c r="ASK43" s="361"/>
      <c r="ASL43" s="361"/>
      <c r="ASM43" s="361"/>
      <c r="ASN43" s="361"/>
      <c r="ASO43" s="361"/>
      <c r="ASP43" s="361"/>
      <c r="ASQ43" s="361"/>
      <c r="ASR43" s="361"/>
      <c r="ASS43" s="361"/>
      <c r="AST43" s="361"/>
      <c r="ASU43" s="361"/>
      <c r="ASV43" s="361"/>
      <c r="ASW43" s="361"/>
      <c r="ASX43" s="361"/>
      <c r="ASY43" s="361"/>
      <c r="ASZ43" s="361"/>
      <c r="ATA43" s="361"/>
      <c r="ATB43" s="361"/>
      <c r="ATC43" s="361"/>
      <c r="ATD43" s="361"/>
      <c r="ATE43" s="361"/>
      <c r="ATF43" s="361"/>
      <c r="ATG43" s="361"/>
      <c r="ATH43" s="361"/>
      <c r="ATI43" s="361"/>
      <c r="ATJ43" s="361"/>
      <c r="ATK43" s="361"/>
      <c r="ATL43" s="361"/>
      <c r="ATM43" s="361"/>
      <c r="ATN43" s="361"/>
      <c r="ATO43" s="361"/>
      <c r="ATP43" s="361"/>
      <c r="ATQ43" s="361"/>
      <c r="ATR43" s="361"/>
      <c r="ATS43" s="361"/>
      <c r="ATT43" s="361"/>
      <c r="ATU43" s="361"/>
      <c r="ATV43" s="361"/>
      <c r="ATW43" s="361"/>
      <c r="ATX43" s="361"/>
      <c r="ATY43" s="361"/>
      <c r="ATZ43" s="361"/>
      <c r="AUA43" s="361"/>
      <c r="AUB43" s="361"/>
      <c r="AUC43" s="361"/>
      <c r="AUD43" s="361"/>
      <c r="AUE43" s="361"/>
      <c r="AUF43" s="361"/>
      <c r="AUG43" s="361"/>
      <c r="AUH43" s="361"/>
      <c r="AUI43" s="361"/>
      <c r="AUJ43" s="361"/>
      <c r="AUK43" s="361"/>
      <c r="AUL43" s="361"/>
      <c r="AUM43" s="361"/>
      <c r="AUN43" s="361"/>
      <c r="AUO43" s="361"/>
      <c r="AUP43" s="361"/>
      <c r="AUQ43" s="361"/>
      <c r="AUR43" s="361"/>
      <c r="AUS43" s="361"/>
      <c r="AUT43" s="361"/>
      <c r="AUU43" s="361"/>
      <c r="AUV43" s="361"/>
      <c r="AUW43" s="361"/>
      <c r="AUX43" s="361"/>
      <c r="AUY43" s="361"/>
      <c r="AUZ43" s="361"/>
      <c r="AVA43" s="361"/>
      <c r="AVB43" s="361"/>
      <c r="AVC43" s="361"/>
      <c r="AVD43" s="361"/>
      <c r="AVE43" s="361"/>
      <c r="AVF43" s="361"/>
      <c r="AVG43" s="361"/>
      <c r="AVH43" s="361"/>
      <c r="AVI43" s="361"/>
      <c r="AVJ43" s="361"/>
      <c r="AVK43" s="361"/>
      <c r="AVL43" s="361"/>
      <c r="AVM43" s="361"/>
      <c r="AVN43" s="361"/>
      <c r="AVO43" s="361"/>
      <c r="AVP43" s="361"/>
      <c r="AVQ43" s="361"/>
      <c r="AVR43" s="361"/>
      <c r="AVS43" s="361"/>
      <c r="AVT43" s="361"/>
      <c r="AVU43" s="361"/>
      <c r="AVV43" s="361"/>
      <c r="AVW43" s="361"/>
      <c r="AVX43" s="361"/>
      <c r="AVY43" s="361"/>
      <c r="AVZ43" s="361"/>
      <c r="AWA43" s="361"/>
      <c r="AWB43" s="361"/>
      <c r="AWC43" s="361"/>
      <c r="AWD43" s="361"/>
      <c r="AWE43" s="361"/>
      <c r="AWF43" s="361"/>
      <c r="AWG43" s="361"/>
      <c r="AWH43" s="361"/>
      <c r="AWI43" s="361"/>
      <c r="AWJ43" s="361"/>
      <c r="AWK43" s="361"/>
      <c r="AWL43" s="361"/>
      <c r="AWM43" s="361"/>
      <c r="AWN43" s="361"/>
      <c r="AWO43" s="361"/>
      <c r="AWP43" s="361"/>
      <c r="AWQ43" s="361"/>
      <c r="AWR43" s="361"/>
      <c r="AWS43" s="361"/>
      <c r="AWT43" s="361"/>
      <c r="AWU43" s="361"/>
      <c r="AWV43" s="361"/>
      <c r="AWW43" s="361"/>
      <c r="AWX43" s="361"/>
      <c r="AWY43" s="361"/>
      <c r="AWZ43" s="361"/>
      <c r="AXA43" s="361"/>
      <c r="AXB43" s="361"/>
      <c r="AXC43" s="361"/>
      <c r="AXD43" s="361"/>
      <c r="AXE43" s="361"/>
      <c r="AXF43" s="361"/>
      <c r="AXG43" s="361"/>
      <c r="AXH43" s="361"/>
      <c r="AXI43" s="361"/>
      <c r="AXJ43" s="361"/>
      <c r="AXK43" s="361"/>
      <c r="AXL43" s="361"/>
      <c r="AXM43" s="361"/>
      <c r="AXN43" s="361"/>
      <c r="AXO43" s="361"/>
      <c r="AXP43" s="361"/>
      <c r="AXQ43" s="361"/>
      <c r="AXR43" s="361"/>
      <c r="AXS43" s="361"/>
      <c r="AXT43" s="361"/>
      <c r="AXU43" s="361"/>
      <c r="AXV43" s="361"/>
      <c r="AXW43" s="361"/>
      <c r="AXX43" s="361"/>
      <c r="AXY43" s="361"/>
      <c r="AXZ43" s="361"/>
      <c r="AYA43" s="361"/>
      <c r="AYB43" s="361"/>
      <c r="AYC43" s="361"/>
      <c r="AYD43" s="361"/>
      <c r="AYE43" s="361"/>
      <c r="AYF43" s="361"/>
      <c r="AYG43" s="361"/>
      <c r="AYH43" s="361"/>
      <c r="AYI43" s="361"/>
      <c r="AYJ43" s="361"/>
      <c r="AYK43" s="361"/>
      <c r="AYL43" s="361"/>
      <c r="AYM43" s="361"/>
      <c r="AYN43" s="361"/>
      <c r="AYO43" s="361"/>
      <c r="AYP43" s="361"/>
      <c r="AYQ43" s="361"/>
      <c r="AYR43" s="361"/>
      <c r="AYS43" s="361"/>
      <c r="AYT43" s="361"/>
      <c r="AYU43" s="361"/>
      <c r="AYV43" s="361"/>
      <c r="AYW43" s="361"/>
      <c r="AYX43" s="361"/>
      <c r="AYY43" s="361"/>
      <c r="AYZ43" s="361"/>
      <c r="AZA43" s="361"/>
      <c r="AZB43" s="361"/>
      <c r="AZC43" s="361"/>
      <c r="AZD43" s="361"/>
      <c r="AZE43" s="361"/>
      <c r="AZF43" s="361"/>
      <c r="AZG43" s="361"/>
      <c r="AZH43" s="361"/>
      <c r="AZI43" s="361"/>
      <c r="AZJ43" s="361"/>
      <c r="AZK43" s="361"/>
      <c r="AZL43" s="361"/>
      <c r="AZM43" s="361"/>
      <c r="AZN43" s="361"/>
      <c r="AZO43" s="361"/>
      <c r="AZP43" s="361"/>
      <c r="AZQ43" s="361"/>
      <c r="AZR43" s="361"/>
      <c r="AZS43" s="361"/>
      <c r="AZT43" s="361"/>
      <c r="AZU43" s="361"/>
      <c r="AZV43" s="361"/>
      <c r="AZW43" s="361"/>
      <c r="AZX43" s="361"/>
      <c r="AZY43" s="361"/>
      <c r="AZZ43" s="361"/>
      <c r="BAA43" s="361"/>
      <c r="BAB43" s="361"/>
      <c r="BAC43" s="361"/>
      <c r="BAD43" s="361"/>
      <c r="BAE43" s="361"/>
      <c r="BAF43" s="361"/>
      <c r="BAG43" s="361"/>
      <c r="BAH43" s="361"/>
      <c r="BAI43" s="361"/>
      <c r="BAJ43" s="361"/>
      <c r="BAK43" s="361"/>
      <c r="BAL43" s="361"/>
      <c r="BAM43" s="361"/>
      <c r="BAN43" s="361"/>
      <c r="BAO43" s="361"/>
      <c r="BAP43" s="361"/>
      <c r="BAQ43" s="361"/>
      <c r="BAR43" s="361"/>
      <c r="BAS43" s="361"/>
      <c r="BAT43" s="361"/>
      <c r="BAU43" s="361"/>
      <c r="BAV43" s="361"/>
      <c r="BAW43" s="361"/>
      <c r="BAX43" s="361"/>
      <c r="BAY43" s="361"/>
      <c r="BAZ43" s="361"/>
      <c r="BBA43" s="361"/>
      <c r="BBB43" s="361"/>
      <c r="BBC43" s="361"/>
      <c r="BBD43" s="361"/>
      <c r="BBE43" s="361"/>
      <c r="BBF43" s="361"/>
      <c r="BBG43" s="361"/>
      <c r="BBH43" s="361"/>
      <c r="BBI43" s="361"/>
      <c r="BBJ43" s="361"/>
      <c r="BBK43" s="361"/>
      <c r="BBL43" s="361"/>
      <c r="BBM43" s="361"/>
      <c r="BBN43" s="361"/>
      <c r="BBO43" s="361"/>
      <c r="BBP43" s="361"/>
      <c r="BBQ43" s="361"/>
      <c r="BBR43" s="361"/>
      <c r="BBS43" s="361"/>
      <c r="BBT43" s="361"/>
      <c r="BBU43" s="361"/>
      <c r="BBV43" s="361"/>
      <c r="BBW43" s="361"/>
      <c r="BBX43" s="361"/>
      <c r="BBY43" s="361"/>
      <c r="BBZ43" s="361"/>
      <c r="BCA43" s="361"/>
      <c r="BCB43" s="361"/>
      <c r="BCC43" s="361"/>
      <c r="BCD43" s="361"/>
      <c r="BCE43" s="361"/>
      <c r="BCF43" s="361"/>
      <c r="BCG43" s="361"/>
      <c r="BCH43" s="361"/>
      <c r="BCI43" s="361"/>
      <c r="BCJ43" s="361"/>
      <c r="BCK43" s="361"/>
      <c r="BCL43" s="361"/>
      <c r="BCM43" s="361"/>
      <c r="BCN43" s="361"/>
      <c r="BCO43" s="361"/>
      <c r="BCP43" s="361"/>
      <c r="BCQ43" s="361"/>
      <c r="BCR43" s="361"/>
      <c r="BCS43" s="361"/>
      <c r="BCT43" s="361"/>
      <c r="BCU43" s="361"/>
      <c r="BCV43" s="361"/>
      <c r="BCW43" s="361"/>
      <c r="BCX43" s="361"/>
      <c r="BCY43" s="361"/>
      <c r="BCZ43" s="361"/>
      <c r="BDA43" s="361"/>
      <c r="BDB43" s="361"/>
      <c r="BDC43" s="361"/>
      <c r="BDD43" s="361"/>
      <c r="BDE43" s="361"/>
      <c r="BDF43" s="361"/>
      <c r="BDG43" s="361"/>
      <c r="BDH43" s="361"/>
      <c r="BDI43" s="361"/>
      <c r="BDJ43" s="361"/>
      <c r="BDK43" s="361"/>
      <c r="BDL43" s="361"/>
      <c r="BDM43" s="361"/>
      <c r="BDN43" s="361"/>
      <c r="BDO43" s="361"/>
      <c r="BDP43" s="361"/>
      <c r="BDQ43" s="361"/>
      <c r="BDR43" s="361"/>
      <c r="BDS43" s="361"/>
      <c r="BDT43" s="361"/>
      <c r="BDU43" s="361"/>
      <c r="BDV43" s="361"/>
      <c r="BDW43" s="361"/>
      <c r="BDX43" s="361"/>
      <c r="BDY43" s="361"/>
      <c r="BDZ43" s="361"/>
      <c r="BEA43" s="361"/>
      <c r="BEB43" s="361"/>
      <c r="BEC43" s="361"/>
      <c r="BED43" s="361"/>
      <c r="BEE43" s="361"/>
      <c r="BEF43" s="361"/>
      <c r="BEG43" s="361"/>
      <c r="BEH43" s="361"/>
      <c r="BEI43" s="361"/>
      <c r="BEJ43" s="361"/>
      <c r="BEK43" s="361"/>
      <c r="BEL43" s="361"/>
      <c r="BEM43" s="361"/>
      <c r="BEN43" s="361"/>
      <c r="BEO43" s="361"/>
      <c r="BEP43" s="361"/>
      <c r="BEQ43" s="361"/>
      <c r="BER43" s="361"/>
      <c r="BES43" s="361"/>
      <c r="BET43" s="361"/>
      <c r="BEU43" s="361"/>
      <c r="BEV43" s="361"/>
      <c r="BEW43" s="361"/>
      <c r="BEX43" s="361"/>
      <c r="BEY43" s="361"/>
      <c r="BEZ43" s="361"/>
      <c r="BFA43" s="361"/>
      <c r="BFB43" s="361"/>
      <c r="BFC43" s="361"/>
      <c r="BFD43" s="361"/>
      <c r="BFE43" s="361"/>
      <c r="BFF43" s="361"/>
      <c r="BFG43" s="361"/>
      <c r="BFH43" s="361"/>
      <c r="BFI43" s="361"/>
      <c r="BFJ43" s="361"/>
      <c r="BFK43" s="361"/>
      <c r="BFL43" s="361"/>
      <c r="BFM43" s="361"/>
      <c r="BFN43" s="361"/>
      <c r="BFO43" s="361"/>
      <c r="BFP43" s="361"/>
      <c r="BFQ43" s="361"/>
      <c r="BFR43" s="361"/>
      <c r="BFS43" s="361"/>
      <c r="BFT43" s="361"/>
      <c r="BFU43" s="361"/>
      <c r="BFV43" s="361"/>
      <c r="BFW43" s="361"/>
      <c r="BFX43" s="361"/>
      <c r="BFY43" s="361"/>
      <c r="BFZ43" s="361"/>
      <c r="BGA43" s="361"/>
      <c r="BGB43" s="361"/>
      <c r="BGC43" s="361"/>
      <c r="BGD43" s="361"/>
      <c r="BGE43" s="361"/>
      <c r="BGF43" s="361"/>
      <c r="BGG43" s="361"/>
      <c r="BGH43" s="361"/>
      <c r="BGI43" s="361"/>
      <c r="BGJ43" s="361"/>
      <c r="BGK43" s="361"/>
      <c r="BGL43" s="361"/>
      <c r="BGM43" s="361"/>
      <c r="BGN43" s="361"/>
      <c r="BGO43" s="361"/>
      <c r="BGP43" s="361"/>
      <c r="BGQ43" s="361"/>
      <c r="BGR43" s="361"/>
      <c r="BGS43" s="361"/>
      <c r="BGT43" s="361"/>
      <c r="BGU43" s="361"/>
      <c r="BGV43" s="361"/>
      <c r="BGW43" s="361"/>
      <c r="BGX43" s="361"/>
      <c r="BGY43" s="361"/>
      <c r="BGZ43" s="361"/>
      <c r="BHA43" s="361"/>
      <c r="BHB43" s="361"/>
      <c r="BHC43" s="361"/>
      <c r="BHD43" s="361"/>
      <c r="BHE43" s="361"/>
      <c r="BHF43" s="361"/>
      <c r="BHG43" s="361"/>
      <c r="BHH43" s="361"/>
      <c r="BHI43" s="361"/>
      <c r="BHJ43" s="361"/>
      <c r="BHK43" s="361"/>
      <c r="BHL43" s="361"/>
      <c r="BHM43" s="361"/>
      <c r="BHN43" s="361"/>
      <c r="BHO43" s="361"/>
      <c r="BHP43" s="361"/>
      <c r="BHQ43" s="361"/>
      <c r="BHR43" s="361"/>
      <c r="BHS43" s="361"/>
      <c r="BHT43" s="361"/>
      <c r="BHU43" s="361"/>
      <c r="BHV43" s="361"/>
      <c r="BHW43" s="361"/>
      <c r="BHX43" s="361"/>
      <c r="BHY43" s="361"/>
      <c r="BHZ43" s="361"/>
      <c r="BIA43" s="361"/>
      <c r="BIB43" s="361"/>
      <c r="BIC43" s="361"/>
      <c r="BID43" s="361"/>
      <c r="BIE43" s="361"/>
      <c r="BIF43" s="361"/>
      <c r="BIG43" s="361"/>
      <c r="BIH43" s="361"/>
      <c r="BII43" s="361"/>
      <c r="BIJ43" s="361"/>
      <c r="BIK43" s="361"/>
      <c r="BIL43" s="361"/>
      <c r="BIM43" s="361"/>
      <c r="BIN43" s="361"/>
      <c r="BIO43" s="361"/>
      <c r="BIP43" s="361"/>
      <c r="BIQ43" s="361"/>
      <c r="BIR43" s="361"/>
      <c r="BIS43" s="361"/>
      <c r="BIT43" s="361"/>
      <c r="BIU43" s="361"/>
      <c r="BIV43" s="361"/>
      <c r="BIW43" s="361"/>
      <c r="BIX43" s="361"/>
      <c r="BIY43" s="361"/>
      <c r="BIZ43" s="361"/>
      <c r="BJA43" s="361"/>
      <c r="BJB43" s="361"/>
      <c r="BJC43" s="361"/>
      <c r="BJD43" s="361"/>
      <c r="BJE43" s="361"/>
      <c r="BJF43" s="361"/>
      <c r="BJG43" s="361"/>
      <c r="BJH43" s="361"/>
      <c r="BJI43" s="361"/>
      <c r="BJJ43" s="361"/>
      <c r="BJK43" s="361"/>
      <c r="BJL43" s="361"/>
      <c r="BJM43" s="361"/>
      <c r="BJN43" s="361"/>
      <c r="BJO43" s="361"/>
      <c r="BJP43" s="361"/>
      <c r="BJQ43" s="361"/>
      <c r="BJR43" s="361"/>
      <c r="BJS43" s="361"/>
      <c r="BJT43" s="361"/>
      <c r="BJU43" s="361"/>
      <c r="BJV43" s="361"/>
      <c r="BJW43" s="361"/>
      <c r="BJX43" s="361"/>
      <c r="BJY43" s="361"/>
      <c r="BJZ43" s="361"/>
      <c r="BKA43" s="361"/>
      <c r="BKB43" s="361"/>
      <c r="BKC43" s="361"/>
      <c r="BKD43" s="361"/>
      <c r="BKE43" s="361"/>
      <c r="BKF43" s="361"/>
      <c r="BKG43" s="361"/>
      <c r="BKH43" s="361"/>
      <c r="BKI43" s="361"/>
      <c r="BKJ43" s="361"/>
      <c r="BKK43" s="361"/>
      <c r="BKL43" s="361"/>
      <c r="BKM43" s="361"/>
      <c r="BKN43" s="361"/>
      <c r="BKO43" s="361"/>
      <c r="BKP43" s="361"/>
      <c r="BKQ43" s="361"/>
      <c r="BKR43" s="361"/>
      <c r="BKS43" s="361"/>
      <c r="BKT43" s="361"/>
      <c r="BKU43" s="361"/>
      <c r="BKV43" s="361"/>
      <c r="BKW43" s="361"/>
      <c r="BKX43" s="361"/>
      <c r="BKY43" s="361"/>
      <c r="BKZ43" s="361"/>
      <c r="BLA43" s="361"/>
      <c r="BLB43" s="361"/>
      <c r="BLC43" s="361"/>
      <c r="BLD43" s="361"/>
      <c r="BLE43" s="361"/>
      <c r="BLF43" s="361"/>
      <c r="BLG43" s="361"/>
      <c r="BLH43" s="361"/>
      <c r="BLI43" s="361"/>
      <c r="BLJ43" s="361"/>
      <c r="BLK43" s="361"/>
      <c r="BLL43" s="361"/>
      <c r="BLM43" s="361"/>
      <c r="BLN43" s="361"/>
      <c r="BLO43" s="361"/>
      <c r="BLP43" s="361"/>
      <c r="BLQ43" s="361"/>
      <c r="BLR43" s="361"/>
      <c r="BLS43" s="361"/>
      <c r="BLT43" s="361"/>
      <c r="BLU43" s="361"/>
      <c r="BLV43" s="361"/>
      <c r="BLW43" s="361"/>
      <c r="BLX43" s="361"/>
      <c r="BLY43" s="361"/>
      <c r="BLZ43" s="361"/>
      <c r="BMA43" s="361"/>
      <c r="BMB43" s="361"/>
      <c r="BMC43" s="361"/>
      <c r="BMD43" s="361"/>
      <c r="BME43" s="361"/>
      <c r="BMF43" s="361"/>
      <c r="BMG43" s="361"/>
      <c r="BMH43" s="361"/>
      <c r="BMI43" s="361"/>
      <c r="BMJ43" s="361"/>
      <c r="BMK43" s="361"/>
      <c r="BML43" s="361"/>
      <c r="BMM43" s="361"/>
      <c r="BMN43" s="361"/>
      <c r="BMO43" s="361"/>
      <c r="BMP43" s="361"/>
      <c r="BMQ43" s="361"/>
      <c r="BMR43" s="361"/>
      <c r="BMS43" s="361"/>
      <c r="BMT43" s="361"/>
      <c r="BMU43" s="361"/>
      <c r="BMV43" s="361"/>
      <c r="BMW43" s="361"/>
      <c r="BMX43" s="361"/>
      <c r="BMY43" s="361"/>
      <c r="BMZ43" s="361"/>
      <c r="BNA43" s="361"/>
      <c r="BNB43" s="361"/>
      <c r="BNC43" s="361"/>
      <c r="BND43" s="361"/>
      <c r="BNE43" s="361"/>
      <c r="BNF43" s="361"/>
      <c r="BNG43" s="361"/>
      <c r="BNH43" s="361"/>
      <c r="BNI43" s="361"/>
      <c r="BNJ43" s="361"/>
      <c r="BNK43" s="361"/>
      <c r="BNL43" s="361"/>
      <c r="BNM43" s="361"/>
      <c r="BNN43" s="361"/>
      <c r="BNO43" s="361"/>
      <c r="BNP43" s="361"/>
      <c r="BNQ43" s="361"/>
      <c r="BNR43" s="361"/>
      <c r="BNS43" s="361"/>
      <c r="BNT43" s="361"/>
      <c r="BNU43" s="361"/>
      <c r="BNV43" s="361"/>
      <c r="BNW43" s="361"/>
      <c r="BNX43" s="361"/>
      <c r="BNY43" s="361"/>
      <c r="BNZ43" s="361"/>
      <c r="BOA43" s="361"/>
      <c r="BOB43" s="361"/>
      <c r="BOC43" s="361"/>
      <c r="BOD43" s="361"/>
      <c r="BOE43" s="361"/>
      <c r="BOF43" s="361"/>
      <c r="BOG43" s="361"/>
      <c r="BOH43" s="361"/>
      <c r="BOI43" s="361"/>
      <c r="BOJ43" s="361"/>
      <c r="BOK43" s="361"/>
      <c r="BOL43" s="361"/>
      <c r="BOM43" s="361"/>
      <c r="BON43" s="361"/>
      <c r="BOO43" s="361"/>
      <c r="BOP43" s="361"/>
      <c r="BOQ43" s="361"/>
      <c r="BOR43" s="361"/>
      <c r="BOS43" s="361"/>
      <c r="BOT43" s="361"/>
      <c r="BOU43" s="361"/>
      <c r="BOV43" s="361"/>
      <c r="BOW43" s="361"/>
      <c r="BOX43" s="361"/>
      <c r="BOY43" s="361"/>
      <c r="BOZ43" s="361"/>
      <c r="BPA43" s="361"/>
      <c r="BPB43" s="361"/>
      <c r="BPC43" s="361"/>
      <c r="BPD43" s="361"/>
      <c r="BPE43" s="361"/>
      <c r="BPF43" s="361"/>
      <c r="BPG43" s="361"/>
      <c r="BPH43" s="361"/>
      <c r="BPI43" s="361"/>
      <c r="BPJ43" s="361"/>
      <c r="BPK43" s="361"/>
      <c r="BPL43" s="361"/>
      <c r="BPM43" s="361"/>
      <c r="BPN43" s="361"/>
      <c r="BPO43" s="361"/>
      <c r="BPP43" s="361"/>
      <c r="BPQ43" s="361"/>
      <c r="BPR43" s="361"/>
      <c r="BPS43" s="361"/>
      <c r="BPT43" s="361"/>
      <c r="BPU43" s="361"/>
      <c r="BPV43" s="361"/>
      <c r="BPW43" s="361"/>
      <c r="BPX43" s="361"/>
      <c r="BPY43" s="361"/>
      <c r="BPZ43" s="361"/>
      <c r="BQA43" s="361"/>
      <c r="BQB43" s="361"/>
      <c r="BQC43" s="361"/>
      <c r="BQD43" s="361"/>
      <c r="BQE43" s="361"/>
      <c r="BQF43" s="361"/>
      <c r="BQG43" s="361"/>
      <c r="BQH43" s="361"/>
      <c r="BQI43" s="361"/>
      <c r="BQJ43" s="361"/>
      <c r="BQK43" s="361"/>
      <c r="BQL43" s="361"/>
      <c r="BQM43" s="361"/>
      <c r="BQN43" s="361"/>
      <c r="BQO43" s="361"/>
      <c r="BQP43" s="361"/>
      <c r="BQQ43" s="361"/>
      <c r="BQR43" s="361"/>
      <c r="BQS43" s="361"/>
      <c r="BQT43" s="361"/>
      <c r="BQU43" s="361"/>
      <c r="BQV43" s="361"/>
      <c r="BQW43" s="361"/>
      <c r="BQX43" s="361"/>
      <c r="BQY43" s="361"/>
      <c r="BQZ43" s="361"/>
      <c r="BRA43" s="361"/>
      <c r="BRB43" s="361"/>
      <c r="BRC43" s="361"/>
      <c r="BRD43" s="361"/>
      <c r="BRE43" s="361"/>
      <c r="BRF43" s="361"/>
      <c r="BRG43" s="361"/>
      <c r="BRH43" s="361"/>
      <c r="BRI43" s="361"/>
      <c r="BRJ43" s="361"/>
      <c r="BRK43" s="361"/>
      <c r="BRL43" s="361"/>
      <c r="BRM43" s="361"/>
      <c r="BRN43" s="361"/>
      <c r="BRO43" s="361"/>
      <c r="BRP43" s="361"/>
      <c r="BRQ43" s="361"/>
      <c r="BRR43" s="361"/>
      <c r="BRS43" s="361"/>
      <c r="BRT43" s="361"/>
      <c r="BRU43" s="361"/>
      <c r="BRV43" s="361"/>
      <c r="BRW43" s="361"/>
      <c r="BRX43" s="361"/>
      <c r="BRY43" s="361"/>
      <c r="BRZ43" s="361"/>
      <c r="BSA43" s="361"/>
      <c r="BSB43" s="361"/>
      <c r="BSC43" s="361"/>
      <c r="BSD43" s="361"/>
      <c r="BSE43" s="361"/>
      <c r="BSF43" s="361"/>
      <c r="BSG43" s="361"/>
      <c r="BSH43" s="361"/>
      <c r="BSI43" s="361"/>
      <c r="BSJ43" s="361"/>
      <c r="BSK43" s="361"/>
      <c r="BSL43" s="361"/>
      <c r="BSM43" s="361"/>
      <c r="BSN43" s="361"/>
      <c r="BSO43" s="361"/>
      <c r="BSP43" s="361"/>
      <c r="BSQ43" s="361"/>
      <c r="BSR43" s="361"/>
      <c r="BSS43" s="361"/>
      <c r="BST43" s="361"/>
      <c r="BSU43" s="361"/>
      <c r="BSV43" s="361"/>
      <c r="BSW43" s="361"/>
      <c r="BSX43" s="361"/>
      <c r="BSY43" s="361"/>
      <c r="BSZ43" s="361"/>
      <c r="BTA43" s="361"/>
      <c r="BTB43" s="361"/>
      <c r="BTC43" s="361"/>
      <c r="BTD43" s="361"/>
      <c r="BTE43" s="361"/>
      <c r="BTF43" s="361"/>
      <c r="BTG43" s="361"/>
      <c r="BTH43" s="361"/>
      <c r="BTI43" s="361"/>
      <c r="BTJ43" s="361"/>
      <c r="BTK43" s="361"/>
      <c r="BTL43" s="361"/>
      <c r="BTM43" s="361"/>
      <c r="BTN43" s="361"/>
      <c r="BTO43" s="361"/>
      <c r="BTP43" s="361"/>
      <c r="BTQ43" s="361"/>
      <c r="BTR43" s="361"/>
      <c r="BTS43" s="361"/>
      <c r="BTT43" s="361"/>
      <c r="BTU43" s="361"/>
      <c r="BTV43" s="361"/>
      <c r="BTW43" s="361"/>
      <c r="BTX43" s="361"/>
      <c r="BTY43" s="361"/>
      <c r="BTZ43" s="361"/>
      <c r="BUA43" s="361"/>
      <c r="BUB43" s="361"/>
      <c r="BUC43" s="361"/>
      <c r="BUD43" s="361"/>
      <c r="BUE43" s="361"/>
      <c r="BUF43" s="361"/>
      <c r="BUG43" s="361"/>
      <c r="BUH43" s="361"/>
      <c r="BUI43" s="361"/>
      <c r="BUJ43" s="361"/>
      <c r="BUK43" s="361"/>
      <c r="BUL43" s="361"/>
      <c r="BUM43" s="361"/>
      <c r="BUN43" s="361"/>
      <c r="BUO43" s="361"/>
      <c r="BUP43" s="361"/>
      <c r="BUQ43" s="361"/>
      <c r="BUR43" s="361"/>
      <c r="BUS43" s="361"/>
      <c r="BUT43" s="361"/>
      <c r="BUU43" s="361"/>
      <c r="BUV43" s="361"/>
      <c r="BUW43" s="361"/>
      <c r="BUX43" s="361"/>
      <c r="BUY43" s="361"/>
      <c r="BUZ43" s="361"/>
      <c r="BVA43" s="361"/>
      <c r="BVB43" s="361"/>
      <c r="BVC43" s="361"/>
      <c r="BVD43" s="361"/>
      <c r="BVE43" s="361"/>
      <c r="BVF43" s="361"/>
      <c r="BVG43" s="361"/>
      <c r="BVH43" s="361"/>
      <c r="BVI43" s="361"/>
      <c r="BVJ43" s="361"/>
      <c r="BVK43" s="361"/>
      <c r="BVL43" s="361"/>
      <c r="BVM43" s="361"/>
      <c r="BVN43" s="361"/>
      <c r="BVO43" s="361"/>
      <c r="BVP43" s="361"/>
      <c r="BVQ43" s="361"/>
      <c r="BVR43" s="361"/>
      <c r="BVS43" s="361"/>
      <c r="BVT43" s="361"/>
      <c r="BVU43" s="361"/>
      <c r="BVV43" s="361"/>
      <c r="BVW43" s="361"/>
      <c r="BVX43" s="361"/>
      <c r="BVY43" s="361"/>
      <c r="BVZ43" s="361"/>
      <c r="BWA43" s="361"/>
      <c r="BWB43" s="361"/>
      <c r="BWC43" s="361"/>
      <c r="BWD43" s="361"/>
      <c r="BWE43" s="361"/>
      <c r="BWF43" s="361"/>
      <c r="BWG43" s="361"/>
      <c r="BWH43" s="361"/>
      <c r="BWI43" s="361"/>
      <c r="BWJ43" s="361"/>
      <c r="BWK43" s="361"/>
      <c r="BWL43" s="361"/>
      <c r="BWM43" s="361"/>
      <c r="BWN43" s="361"/>
      <c r="BWO43" s="361"/>
      <c r="BWP43" s="361"/>
      <c r="BWQ43" s="361"/>
      <c r="BWR43" s="361"/>
      <c r="BWS43" s="361"/>
      <c r="BWT43" s="361"/>
      <c r="BWU43" s="361"/>
      <c r="BWV43" s="361"/>
      <c r="BWW43" s="361"/>
      <c r="BWX43" s="361"/>
      <c r="BWY43" s="361"/>
      <c r="BWZ43" s="361"/>
      <c r="BXA43" s="361"/>
      <c r="BXB43" s="361"/>
      <c r="BXC43" s="361"/>
      <c r="BXD43" s="361"/>
      <c r="BXE43" s="361"/>
      <c r="BXF43" s="361"/>
      <c r="BXG43" s="361"/>
      <c r="BXH43" s="361"/>
      <c r="BXI43" s="361"/>
      <c r="BXJ43" s="361"/>
      <c r="BXK43" s="361"/>
      <c r="BXL43" s="361"/>
      <c r="BXM43" s="361"/>
      <c r="BXN43" s="361"/>
      <c r="BXO43" s="361"/>
      <c r="BXP43" s="361"/>
      <c r="BXQ43" s="361"/>
      <c r="BXR43" s="361"/>
      <c r="BXS43" s="361"/>
      <c r="BXT43" s="361"/>
      <c r="BXU43" s="361"/>
      <c r="BXV43" s="361"/>
      <c r="BXW43" s="361"/>
      <c r="BXX43" s="361"/>
      <c r="BXY43" s="361"/>
      <c r="BXZ43" s="361"/>
      <c r="BYA43" s="361"/>
      <c r="BYB43" s="361"/>
      <c r="BYC43" s="361"/>
      <c r="BYD43" s="361"/>
      <c r="BYE43" s="361"/>
      <c r="BYF43" s="361"/>
      <c r="BYG43" s="361"/>
      <c r="BYH43" s="361"/>
      <c r="BYI43" s="361"/>
      <c r="BYJ43" s="361"/>
      <c r="BYK43" s="361"/>
      <c r="BYL43" s="361"/>
      <c r="BYM43" s="361"/>
      <c r="BYN43" s="361"/>
      <c r="BYO43" s="361"/>
      <c r="BYP43" s="361"/>
      <c r="BYQ43" s="361"/>
      <c r="BYR43" s="361"/>
      <c r="BYS43" s="361"/>
      <c r="BYT43" s="361"/>
      <c r="BYU43" s="361"/>
      <c r="BYV43" s="361"/>
      <c r="BYW43" s="361"/>
      <c r="BYX43" s="361"/>
      <c r="BYY43" s="361"/>
      <c r="BYZ43" s="361"/>
      <c r="BZA43" s="361"/>
      <c r="BZB43" s="361"/>
      <c r="BZC43" s="361"/>
      <c r="BZD43" s="361"/>
      <c r="BZE43" s="361"/>
      <c r="BZF43" s="361"/>
      <c r="BZG43" s="361"/>
      <c r="BZH43" s="361"/>
      <c r="BZI43" s="361"/>
      <c r="BZJ43" s="361"/>
      <c r="BZK43" s="361"/>
      <c r="BZL43" s="361"/>
      <c r="BZM43" s="361"/>
      <c r="BZN43" s="361"/>
      <c r="BZO43" s="361"/>
      <c r="BZP43" s="361"/>
      <c r="BZQ43" s="361"/>
      <c r="BZR43" s="361"/>
      <c r="BZS43" s="361"/>
      <c r="BZT43" s="361"/>
      <c r="BZU43" s="361"/>
      <c r="BZV43" s="361"/>
      <c r="BZW43" s="361"/>
      <c r="BZX43" s="361"/>
      <c r="BZY43" s="361"/>
      <c r="BZZ43" s="361"/>
      <c r="CAA43" s="361"/>
      <c r="CAB43" s="361"/>
      <c r="CAC43" s="361"/>
      <c r="CAD43" s="361"/>
      <c r="CAE43" s="361"/>
      <c r="CAF43" s="361"/>
      <c r="CAG43" s="361"/>
      <c r="CAH43" s="361"/>
      <c r="CAI43" s="361"/>
      <c r="CAJ43" s="361"/>
      <c r="CAK43" s="361"/>
      <c r="CAL43" s="361"/>
      <c r="CAM43" s="361"/>
      <c r="CAN43" s="361"/>
      <c r="CAO43" s="361"/>
      <c r="CAP43" s="361"/>
      <c r="CAQ43" s="361"/>
      <c r="CAR43" s="361"/>
      <c r="CAS43" s="361"/>
      <c r="CAT43" s="361"/>
      <c r="CAU43" s="361"/>
      <c r="CAV43" s="361"/>
      <c r="CAW43" s="361"/>
      <c r="CAX43" s="361"/>
      <c r="CAY43" s="361"/>
      <c r="CAZ43" s="361"/>
      <c r="CBA43" s="361"/>
      <c r="CBB43" s="361"/>
      <c r="CBC43" s="361"/>
      <c r="CBD43" s="361"/>
      <c r="CBE43" s="361"/>
      <c r="CBF43" s="361"/>
      <c r="CBG43" s="361"/>
      <c r="CBH43" s="361"/>
      <c r="CBI43" s="361"/>
      <c r="CBJ43" s="361"/>
      <c r="CBK43" s="361"/>
      <c r="CBL43" s="361"/>
      <c r="CBM43" s="361"/>
      <c r="CBN43" s="361"/>
      <c r="CBO43" s="361"/>
      <c r="CBP43" s="361"/>
      <c r="CBQ43" s="361"/>
      <c r="CBR43" s="361"/>
      <c r="CBS43" s="361"/>
      <c r="CBT43" s="361"/>
      <c r="CBU43" s="361"/>
      <c r="CBV43" s="361"/>
      <c r="CBW43" s="361"/>
      <c r="CBX43" s="361"/>
      <c r="CBY43" s="361"/>
      <c r="CBZ43" s="361"/>
      <c r="CCA43" s="361"/>
      <c r="CCB43" s="361"/>
      <c r="CCC43" s="361"/>
      <c r="CCD43" s="361"/>
      <c r="CCE43" s="361"/>
      <c r="CCF43" s="361"/>
      <c r="CCG43" s="361"/>
      <c r="CCH43" s="361"/>
      <c r="CCI43" s="361"/>
      <c r="CCJ43" s="361"/>
      <c r="CCK43" s="361"/>
      <c r="CCL43" s="361"/>
      <c r="CCM43" s="361"/>
      <c r="CCN43" s="361"/>
      <c r="CCO43" s="361"/>
      <c r="CCP43" s="361"/>
      <c r="CCQ43" s="361"/>
      <c r="CCR43" s="361"/>
      <c r="CCS43" s="361"/>
      <c r="CCT43" s="361"/>
      <c r="CCU43" s="361"/>
      <c r="CCV43" s="361"/>
      <c r="CCW43" s="361"/>
      <c r="CCX43" s="361"/>
      <c r="CCY43" s="361"/>
      <c r="CCZ43" s="361"/>
      <c r="CDA43" s="361"/>
      <c r="CDB43" s="361"/>
      <c r="CDC43" s="361"/>
      <c r="CDD43" s="361"/>
      <c r="CDE43" s="361"/>
      <c r="CDF43" s="361"/>
      <c r="CDG43" s="361"/>
      <c r="CDH43" s="361"/>
      <c r="CDI43" s="361"/>
      <c r="CDJ43" s="361"/>
      <c r="CDK43" s="361"/>
      <c r="CDL43" s="361"/>
      <c r="CDM43" s="361"/>
      <c r="CDN43" s="361"/>
      <c r="CDO43" s="361"/>
      <c r="CDP43" s="361"/>
      <c r="CDQ43" s="361"/>
      <c r="CDR43" s="361"/>
      <c r="CDS43" s="361"/>
      <c r="CDT43" s="361"/>
      <c r="CDU43" s="361"/>
      <c r="CDV43" s="361"/>
      <c r="CDW43" s="361"/>
      <c r="CDX43" s="361"/>
      <c r="CDY43" s="361"/>
      <c r="CDZ43" s="361"/>
      <c r="CEA43" s="361"/>
      <c r="CEB43" s="361"/>
      <c r="CEC43" s="361"/>
      <c r="CED43" s="361"/>
      <c r="CEE43" s="361"/>
      <c r="CEF43" s="361"/>
      <c r="CEG43" s="361"/>
      <c r="CEH43" s="361"/>
      <c r="CEI43" s="361"/>
      <c r="CEJ43" s="361"/>
      <c r="CEK43" s="361"/>
      <c r="CEL43" s="361"/>
      <c r="CEM43" s="361"/>
      <c r="CEN43" s="361"/>
      <c r="CEO43" s="361"/>
      <c r="CEP43" s="361"/>
      <c r="CEQ43" s="361"/>
      <c r="CER43" s="361"/>
      <c r="CES43" s="361"/>
      <c r="CET43" s="361"/>
      <c r="CEU43" s="361"/>
      <c r="CEV43" s="361"/>
      <c r="CEW43" s="361"/>
      <c r="CEX43" s="361"/>
      <c r="CEY43" s="361"/>
      <c r="CEZ43" s="361"/>
      <c r="CFA43" s="361"/>
      <c r="CFB43" s="361"/>
      <c r="CFC43" s="361"/>
      <c r="CFD43" s="361"/>
      <c r="CFE43" s="361"/>
      <c r="CFF43" s="361"/>
      <c r="CFG43" s="361"/>
      <c r="CFH43" s="361"/>
      <c r="CFI43" s="361"/>
      <c r="CFJ43" s="361"/>
      <c r="CFK43" s="361"/>
      <c r="CFL43" s="361"/>
      <c r="CFM43" s="361"/>
      <c r="CFN43" s="361"/>
      <c r="CFO43" s="361"/>
      <c r="CFP43" s="361"/>
      <c r="CFQ43" s="361"/>
      <c r="CFR43" s="361"/>
      <c r="CFS43" s="361"/>
      <c r="CFT43" s="361"/>
      <c r="CFU43" s="361"/>
      <c r="CFV43" s="361"/>
      <c r="CFW43" s="361"/>
      <c r="CFX43" s="361"/>
      <c r="CFY43" s="361"/>
      <c r="CFZ43" s="361"/>
      <c r="CGA43" s="361"/>
      <c r="CGB43" s="361"/>
      <c r="CGC43" s="361"/>
      <c r="CGD43" s="361"/>
      <c r="CGE43" s="361"/>
      <c r="CGF43" s="361"/>
      <c r="CGG43" s="361"/>
      <c r="CGH43" s="361"/>
      <c r="CGI43" s="361"/>
      <c r="CGJ43" s="361"/>
      <c r="CGK43" s="361"/>
      <c r="CGL43" s="361"/>
      <c r="CGM43" s="361"/>
      <c r="CGN43" s="361"/>
      <c r="CGO43" s="361"/>
      <c r="CGP43" s="361"/>
      <c r="CGQ43" s="361"/>
      <c r="CGR43" s="361"/>
      <c r="CGS43" s="361"/>
      <c r="CGT43" s="361"/>
      <c r="CGU43" s="361"/>
      <c r="CGV43" s="361"/>
      <c r="CGW43" s="361"/>
      <c r="CGX43" s="361"/>
      <c r="CGY43" s="361"/>
      <c r="CGZ43" s="361"/>
      <c r="CHA43" s="361"/>
      <c r="CHB43" s="361"/>
      <c r="CHC43" s="361"/>
      <c r="CHD43" s="361"/>
      <c r="CHE43" s="361"/>
      <c r="CHF43" s="361"/>
      <c r="CHG43" s="361"/>
      <c r="CHH43" s="361"/>
      <c r="CHI43" s="361"/>
      <c r="CHJ43" s="361"/>
      <c r="CHK43" s="361"/>
      <c r="CHL43" s="361"/>
      <c r="CHM43" s="361"/>
      <c r="CHN43" s="361"/>
      <c r="CHO43" s="361"/>
      <c r="CHP43" s="361"/>
      <c r="CHQ43" s="361"/>
      <c r="CHR43" s="361"/>
      <c r="CHS43" s="361"/>
      <c r="CHT43" s="361"/>
      <c r="CHU43" s="361"/>
      <c r="CHV43" s="361"/>
      <c r="CHW43" s="361"/>
      <c r="CHX43" s="361"/>
      <c r="CHY43" s="361"/>
      <c r="CHZ43" s="361"/>
      <c r="CIA43" s="361"/>
      <c r="CIB43" s="361"/>
      <c r="CIC43" s="361"/>
      <c r="CID43" s="361"/>
      <c r="CIE43" s="361"/>
      <c r="CIF43" s="361"/>
      <c r="CIG43" s="361"/>
      <c r="CIH43" s="361"/>
      <c r="CII43" s="361"/>
      <c r="CIJ43" s="361"/>
      <c r="CIK43" s="361"/>
      <c r="CIL43" s="361"/>
      <c r="CIM43" s="361"/>
      <c r="CIN43" s="361"/>
      <c r="CIO43" s="361"/>
      <c r="CIP43" s="361"/>
      <c r="CIQ43" s="361"/>
      <c r="CIR43" s="361"/>
      <c r="CIS43" s="361"/>
      <c r="CIT43" s="361"/>
      <c r="CIU43" s="361"/>
      <c r="CIV43" s="361"/>
      <c r="CIW43" s="361"/>
      <c r="CIX43" s="361"/>
      <c r="CIY43" s="361"/>
      <c r="CIZ43" s="361"/>
      <c r="CJA43" s="361"/>
      <c r="CJB43" s="361"/>
      <c r="CJC43" s="361"/>
      <c r="CJD43" s="361"/>
      <c r="CJE43" s="361"/>
      <c r="CJF43" s="361"/>
      <c r="CJG43" s="361"/>
      <c r="CJH43" s="361"/>
      <c r="CJI43" s="361"/>
      <c r="CJJ43" s="361"/>
      <c r="CJK43" s="361"/>
      <c r="CJL43" s="361"/>
      <c r="CJM43" s="361"/>
      <c r="CJN43" s="361"/>
      <c r="CJO43" s="361"/>
      <c r="CJP43" s="361"/>
      <c r="CJQ43" s="361"/>
      <c r="CJR43" s="361"/>
      <c r="CJS43" s="361"/>
      <c r="CJT43" s="361"/>
      <c r="CJU43" s="361"/>
      <c r="CJV43" s="361"/>
      <c r="CJW43" s="361"/>
      <c r="CJX43" s="361"/>
      <c r="CJY43" s="361"/>
      <c r="CJZ43" s="361"/>
      <c r="CKA43" s="361"/>
      <c r="CKB43" s="361"/>
      <c r="CKC43" s="361"/>
      <c r="CKD43" s="361"/>
      <c r="CKE43" s="361"/>
      <c r="CKF43" s="361"/>
      <c r="CKG43" s="361"/>
      <c r="CKH43" s="361"/>
      <c r="CKI43" s="361"/>
      <c r="CKJ43" s="361"/>
      <c r="CKK43" s="361"/>
      <c r="CKL43" s="361"/>
      <c r="CKM43" s="361"/>
      <c r="CKN43" s="361"/>
      <c r="CKO43" s="361"/>
      <c r="CKP43" s="361"/>
      <c r="CKQ43" s="361"/>
      <c r="CKR43" s="361"/>
      <c r="CKS43" s="361"/>
      <c r="CKT43" s="361"/>
      <c r="CKU43" s="361"/>
      <c r="CKV43" s="361"/>
      <c r="CKW43" s="361"/>
      <c r="CKX43" s="361"/>
      <c r="CKY43" s="361"/>
      <c r="CKZ43" s="361"/>
      <c r="CLA43" s="361"/>
      <c r="CLB43" s="361"/>
      <c r="CLC43" s="361"/>
      <c r="CLD43" s="361"/>
      <c r="CLE43" s="361"/>
      <c r="CLF43" s="361"/>
      <c r="CLG43" s="361"/>
      <c r="CLH43" s="361"/>
      <c r="CLI43" s="361"/>
      <c r="CLJ43" s="361"/>
      <c r="CLK43" s="361"/>
      <c r="CLL43" s="361"/>
      <c r="CLM43" s="361"/>
      <c r="CLN43" s="361"/>
      <c r="CLO43" s="361"/>
      <c r="CLP43" s="361"/>
      <c r="CLQ43" s="361"/>
      <c r="CLR43" s="361"/>
      <c r="CLS43" s="361"/>
      <c r="CLT43" s="361"/>
      <c r="CLU43" s="361"/>
      <c r="CLV43" s="361"/>
      <c r="CLW43" s="361"/>
      <c r="CLX43" s="361"/>
      <c r="CLY43" s="361"/>
      <c r="CLZ43" s="361"/>
      <c r="CMA43" s="361"/>
      <c r="CMB43" s="361"/>
      <c r="CMC43" s="361"/>
      <c r="CMD43" s="361"/>
      <c r="CME43" s="361"/>
      <c r="CMF43" s="361"/>
      <c r="CMG43" s="361"/>
      <c r="CMH43" s="361"/>
      <c r="CMI43" s="361"/>
      <c r="CMJ43" s="361"/>
      <c r="CMK43" s="361"/>
      <c r="CML43" s="361"/>
      <c r="CMM43" s="361"/>
      <c r="CMN43" s="361"/>
      <c r="CMO43" s="361"/>
      <c r="CMP43" s="361"/>
      <c r="CMQ43" s="361"/>
      <c r="CMR43" s="361"/>
      <c r="CMS43" s="361"/>
      <c r="CMT43" s="361"/>
      <c r="CMU43" s="361"/>
      <c r="CMV43" s="361"/>
      <c r="CMW43" s="361"/>
      <c r="CMX43" s="361"/>
      <c r="CMY43" s="361"/>
      <c r="CMZ43" s="361"/>
      <c r="CNA43" s="361"/>
      <c r="CNB43" s="361"/>
      <c r="CNC43" s="361"/>
      <c r="CND43" s="361"/>
      <c r="CNE43" s="361"/>
      <c r="CNF43" s="361"/>
      <c r="CNG43" s="361"/>
      <c r="CNH43" s="361"/>
      <c r="CNI43" s="361"/>
      <c r="CNJ43" s="361"/>
      <c r="CNK43" s="361"/>
      <c r="CNL43" s="361"/>
      <c r="CNM43" s="361"/>
      <c r="CNN43" s="361"/>
      <c r="CNO43" s="361"/>
      <c r="CNP43" s="361"/>
      <c r="CNQ43" s="361"/>
      <c r="CNR43" s="361"/>
      <c r="CNS43" s="361"/>
      <c r="CNT43" s="361"/>
      <c r="CNU43" s="361"/>
      <c r="CNV43" s="361"/>
      <c r="CNW43" s="361"/>
      <c r="CNX43" s="361"/>
      <c r="CNY43" s="361"/>
      <c r="CNZ43" s="361"/>
      <c r="COA43" s="361"/>
      <c r="COB43" s="361"/>
      <c r="COC43" s="361"/>
      <c r="COD43" s="361"/>
      <c r="COE43" s="361"/>
      <c r="COF43" s="361"/>
      <c r="COG43" s="361"/>
      <c r="COH43" s="361"/>
      <c r="COI43" s="361"/>
      <c r="COJ43" s="361"/>
      <c r="COK43" s="361"/>
      <c r="COL43" s="361"/>
      <c r="COM43" s="361"/>
      <c r="CON43" s="361"/>
      <c r="COO43" s="361"/>
      <c r="COP43" s="361"/>
      <c r="COQ43" s="361"/>
      <c r="COR43" s="361"/>
      <c r="COS43" s="361"/>
      <c r="COT43" s="361"/>
      <c r="COU43" s="361"/>
      <c r="COV43" s="361"/>
      <c r="COW43" s="361"/>
      <c r="COX43" s="361"/>
      <c r="COY43" s="361"/>
      <c r="COZ43" s="361"/>
      <c r="CPA43" s="361"/>
      <c r="CPB43" s="361"/>
      <c r="CPC43" s="361"/>
      <c r="CPD43" s="361"/>
      <c r="CPE43" s="361"/>
      <c r="CPF43" s="361"/>
      <c r="CPG43" s="361"/>
      <c r="CPH43" s="361"/>
      <c r="CPI43" s="361"/>
      <c r="CPJ43" s="361"/>
      <c r="CPK43" s="361"/>
      <c r="CPL43" s="361"/>
      <c r="CPM43" s="361"/>
      <c r="CPN43" s="361"/>
      <c r="CPO43" s="361"/>
      <c r="CPP43" s="361"/>
      <c r="CPQ43" s="361"/>
      <c r="CPR43" s="361"/>
      <c r="CPS43" s="361"/>
      <c r="CPT43" s="361"/>
      <c r="CPU43" s="361"/>
      <c r="CPV43" s="361"/>
      <c r="CPW43" s="361"/>
      <c r="CPX43" s="361"/>
      <c r="CPY43" s="361"/>
      <c r="CPZ43" s="361"/>
      <c r="CQA43" s="361"/>
      <c r="CQB43" s="361"/>
      <c r="CQC43" s="361"/>
      <c r="CQD43" s="361"/>
      <c r="CQE43" s="361"/>
      <c r="CQF43" s="361"/>
      <c r="CQG43" s="361"/>
      <c r="CQH43" s="361"/>
      <c r="CQI43" s="361"/>
      <c r="CQJ43" s="361"/>
      <c r="CQK43" s="361"/>
      <c r="CQL43" s="361"/>
      <c r="CQM43" s="361"/>
      <c r="CQN43" s="361"/>
      <c r="CQO43" s="361"/>
      <c r="CQP43" s="361"/>
      <c r="CQQ43" s="361"/>
      <c r="CQR43" s="361"/>
      <c r="CQS43" s="361"/>
      <c r="CQT43" s="361"/>
      <c r="CQU43" s="361"/>
      <c r="CQV43" s="361"/>
      <c r="CQW43" s="361"/>
      <c r="CQX43" s="361"/>
      <c r="CQY43" s="361"/>
      <c r="CQZ43" s="361"/>
      <c r="CRA43" s="361"/>
      <c r="CRB43" s="361"/>
      <c r="CRC43" s="361"/>
      <c r="CRD43" s="361"/>
      <c r="CRE43" s="361"/>
      <c r="CRF43" s="361"/>
      <c r="CRG43" s="361"/>
      <c r="CRH43" s="361"/>
      <c r="CRI43" s="361"/>
      <c r="CRJ43" s="361"/>
      <c r="CRK43" s="361"/>
      <c r="CRL43" s="361"/>
      <c r="CRM43" s="361"/>
      <c r="CRN43" s="361"/>
      <c r="CRO43" s="361"/>
      <c r="CRP43" s="361"/>
      <c r="CRQ43" s="361"/>
      <c r="CRR43" s="361"/>
      <c r="CRS43" s="361"/>
      <c r="CRT43" s="361"/>
      <c r="CRU43" s="361"/>
      <c r="CRV43" s="361"/>
      <c r="CRW43" s="361"/>
      <c r="CRX43" s="361"/>
      <c r="CRY43" s="361"/>
      <c r="CRZ43" s="361"/>
      <c r="CSA43" s="361"/>
      <c r="CSB43" s="361"/>
      <c r="CSC43" s="361"/>
      <c r="CSD43" s="361"/>
      <c r="CSE43" s="361"/>
      <c r="CSF43" s="361"/>
      <c r="CSG43" s="361"/>
      <c r="CSH43" s="361"/>
      <c r="CSI43" s="361"/>
      <c r="CSJ43" s="361"/>
      <c r="CSK43" s="361"/>
      <c r="CSL43" s="361"/>
      <c r="CSM43" s="361"/>
      <c r="CSN43" s="361"/>
      <c r="CSO43" s="361"/>
      <c r="CSP43" s="361"/>
      <c r="CSQ43" s="361"/>
      <c r="CSR43" s="361"/>
      <c r="CSS43" s="361"/>
      <c r="CST43" s="361"/>
      <c r="CSU43" s="361"/>
      <c r="CSV43" s="361"/>
      <c r="CSW43" s="361"/>
      <c r="CSX43" s="361"/>
      <c r="CSY43" s="361"/>
      <c r="CSZ43" s="361"/>
      <c r="CTA43" s="361"/>
      <c r="CTB43" s="361"/>
      <c r="CTC43" s="361"/>
      <c r="CTD43" s="361"/>
      <c r="CTE43" s="361"/>
      <c r="CTF43" s="361"/>
      <c r="CTG43" s="361"/>
      <c r="CTH43" s="361"/>
      <c r="CTI43" s="361"/>
      <c r="CTJ43" s="361"/>
      <c r="CTK43" s="361"/>
      <c r="CTL43" s="361"/>
      <c r="CTM43" s="361"/>
      <c r="CTN43" s="361"/>
      <c r="CTO43" s="361"/>
      <c r="CTP43" s="361"/>
      <c r="CTQ43" s="361"/>
      <c r="CTR43" s="361"/>
      <c r="CTS43" s="361"/>
      <c r="CTT43" s="361"/>
      <c r="CTU43" s="361"/>
      <c r="CTV43" s="361"/>
      <c r="CTW43" s="361"/>
      <c r="CTX43" s="361"/>
      <c r="CTY43" s="361"/>
      <c r="CTZ43" s="361"/>
      <c r="CUA43" s="361"/>
      <c r="CUB43" s="361"/>
      <c r="CUC43" s="361"/>
      <c r="CUD43" s="361"/>
      <c r="CUE43" s="361"/>
      <c r="CUF43" s="361"/>
      <c r="CUG43" s="361"/>
      <c r="CUH43" s="361"/>
      <c r="CUI43" s="361"/>
      <c r="CUJ43" s="361"/>
      <c r="CUK43" s="361"/>
      <c r="CUL43" s="361"/>
      <c r="CUM43" s="361"/>
      <c r="CUN43" s="361"/>
      <c r="CUO43" s="361"/>
      <c r="CUP43" s="361"/>
      <c r="CUQ43" s="361"/>
      <c r="CUR43" s="361"/>
      <c r="CUS43" s="361"/>
      <c r="CUT43" s="361"/>
      <c r="CUU43" s="361"/>
      <c r="CUV43" s="361"/>
      <c r="CUW43" s="361"/>
      <c r="CUX43" s="361"/>
      <c r="CUY43" s="361"/>
      <c r="CUZ43" s="361"/>
      <c r="CVA43" s="361"/>
      <c r="CVB43" s="361"/>
      <c r="CVC43" s="361"/>
      <c r="CVD43" s="361"/>
      <c r="CVE43" s="361"/>
      <c r="CVF43" s="361"/>
      <c r="CVG43" s="361"/>
      <c r="CVH43" s="361"/>
      <c r="CVI43" s="361"/>
      <c r="CVJ43" s="361"/>
      <c r="CVK43" s="361"/>
      <c r="CVL43" s="361"/>
      <c r="CVM43" s="361"/>
      <c r="CVN43" s="361"/>
      <c r="CVO43" s="361"/>
      <c r="CVP43" s="361"/>
      <c r="CVQ43" s="361"/>
      <c r="CVR43" s="361"/>
      <c r="CVS43" s="361"/>
      <c r="CVT43" s="361"/>
      <c r="CVU43" s="361"/>
      <c r="CVV43" s="361"/>
      <c r="CVW43" s="361"/>
      <c r="CVX43" s="361"/>
      <c r="CVY43" s="361"/>
      <c r="CVZ43" s="361"/>
      <c r="CWA43" s="361"/>
      <c r="CWB43" s="361"/>
      <c r="CWC43" s="361"/>
      <c r="CWD43" s="361"/>
      <c r="CWE43" s="361"/>
      <c r="CWF43" s="361"/>
      <c r="CWG43" s="361"/>
      <c r="CWH43" s="361"/>
      <c r="CWI43" s="361"/>
      <c r="CWJ43" s="361"/>
      <c r="CWK43" s="361"/>
      <c r="CWL43" s="361"/>
      <c r="CWM43" s="361"/>
      <c r="CWN43" s="361"/>
      <c r="CWO43" s="361"/>
      <c r="CWP43" s="361"/>
      <c r="CWQ43" s="361"/>
      <c r="CWR43" s="361"/>
      <c r="CWS43" s="361"/>
      <c r="CWT43" s="361"/>
      <c r="CWU43" s="361"/>
      <c r="CWV43" s="361"/>
      <c r="CWW43" s="361"/>
      <c r="CWX43" s="361"/>
      <c r="CWY43" s="361"/>
      <c r="CWZ43" s="361"/>
      <c r="CXA43" s="361"/>
      <c r="CXB43" s="361"/>
      <c r="CXC43" s="361"/>
      <c r="CXD43" s="361"/>
      <c r="CXE43" s="361"/>
      <c r="CXF43" s="361"/>
      <c r="CXG43" s="361"/>
      <c r="CXH43" s="361"/>
      <c r="CXI43" s="361"/>
      <c r="CXJ43" s="361"/>
      <c r="CXK43" s="361"/>
      <c r="CXL43" s="361"/>
      <c r="CXM43" s="361"/>
      <c r="CXN43" s="361"/>
      <c r="CXO43" s="361"/>
      <c r="CXP43" s="361"/>
      <c r="CXQ43" s="361"/>
      <c r="CXR43" s="361"/>
      <c r="CXS43" s="361"/>
      <c r="CXT43" s="361"/>
      <c r="CXU43" s="361"/>
      <c r="CXV43" s="361"/>
      <c r="CXW43" s="361"/>
      <c r="CXX43" s="361"/>
      <c r="CXY43" s="361"/>
      <c r="CXZ43" s="361"/>
      <c r="CYA43" s="361"/>
      <c r="CYB43" s="361"/>
      <c r="CYC43" s="361"/>
      <c r="CYD43" s="361"/>
      <c r="CYE43" s="361"/>
      <c r="CYF43" s="361"/>
      <c r="CYG43" s="361"/>
      <c r="CYH43" s="361"/>
      <c r="CYI43" s="361"/>
      <c r="CYJ43" s="361"/>
      <c r="CYK43" s="361"/>
      <c r="CYL43" s="361"/>
      <c r="CYM43" s="361"/>
      <c r="CYN43" s="361"/>
      <c r="CYO43" s="361"/>
      <c r="CYP43" s="361"/>
      <c r="CYQ43" s="361"/>
      <c r="CYR43" s="361"/>
      <c r="CYS43" s="361"/>
      <c r="CYT43" s="361"/>
      <c r="CYU43" s="361"/>
      <c r="CYV43" s="361"/>
      <c r="CYW43" s="361"/>
      <c r="CYX43" s="361"/>
      <c r="CYY43" s="361"/>
      <c r="CYZ43" s="361"/>
      <c r="CZA43" s="361"/>
      <c r="CZB43" s="361"/>
      <c r="CZC43" s="361"/>
      <c r="CZD43" s="361"/>
      <c r="CZE43" s="361"/>
      <c r="CZF43" s="361"/>
      <c r="CZG43" s="361"/>
      <c r="CZH43" s="361"/>
      <c r="CZI43" s="361"/>
      <c r="CZJ43" s="361"/>
      <c r="CZK43" s="361"/>
      <c r="CZL43" s="361"/>
      <c r="CZM43" s="361"/>
      <c r="CZN43" s="361"/>
      <c r="CZO43" s="361"/>
      <c r="CZP43" s="361"/>
      <c r="CZQ43" s="361"/>
      <c r="CZR43" s="361"/>
      <c r="CZS43" s="361"/>
      <c r="CZT43" s="361"/>
      <c r="CZU43" s="361"/>
      <c r="CZV43" s="361"/>
      <c r="CZW43" s="361"/>
      <c r="CZX43" s="361"/>
      <c r="CZY43" s="361"/>
      <c r="CZZ43" s="361"/>
      <c r="DAA43" s="361"/>
      <c r="DAB43" s="361"/>
      <c r="DAC43" s="361"/>
      <c r="DAD43" s="361"/>
      <c r="DAE43" s="361"/>
      <c r="DAF43" s="361"/>
      <c r="DAG43" s="361"/>
      <c r="DAH43" s="361"/>
      <c r="DAI43" s="361"/>
      <c r="DAJ43" s="361"/>
      <c r="DAK43" s="361"/>
      <c r="DAL43" s="361"/>
      <c r="DAM43" s="361"/>
      <c r="DAN43" s="361"/>
      <c r="DAO43" s="361"/>
      <c r="DAP43" s="361"/>
      <c r="DAQ43" s="361"/>
      <c r="DAR43" s="361"/>
      <c r="DAS43" s="361"/>
      <c r="DAT43" s="361"/>
      <c r="DAU43" s="361"/>
      <c r="DAV43" s="361"/>
      <c r="DAW43" s="361"/>
      <c r="DAX43" s="361"/>
      <c r="DAY43" s="361"/>
      <c r="DAZ43" s="361"/>
      <c r="DBA43" s="361"/>
      <c r="DBB43" s="361"/>
      <c r="DBC43" s="361"/>
      <c r="DBD43" s="361"/>
      <c r="DBE43" s="361"/>
      <c r="DBF43" s="361"/>
      <c r="DBG43" s="361"/>
      <c r="DBH43" s="361"/>
      <c r="DBI43" s="361"/>
      <c r="DBJ43" s="361"/>
      <c r="DBK43" s="361"/>
      <c r="DBL43" s="361"/>
      <c r="DBM43" s="361"/>
      <c r="DBN43" s="361"/>
      <c r="DBO43" s="361"/>
      <c r="DBP43" s="361"/>
      <c r="DBQ43" s="361"/>
      <c r="DBR43" s="361"/>
      <c r="DBS43" s="361"/>
      <c r="DBT43" s="361"/>
      <c r="DBU43" s="361"/>
      <c r="DBV43" s="361"/>
      <c r="DBW43" s="361"/>
      <c r="DBX43" s="361"/>
      <c r="DBY43" s="361"/>
      <c r="DBZ43" s="361"/>
      <c r="DCA43" s="361"/>
      <c r="DCB43" s="361"/>
      <c r="DCC43" s="361"/>
      <c r="DCD43" s="361"/>
      <c r="DCE43" s="361"/>
      <c r="DCF43" s="361"/>
      <c r="DCG43" s="361"/>
      <c r="DCH43" s="361"/>
      <c r="DCI43" s="361"/>
      <c r="DCJ43" s="361"/>
      <c r="DCK43" s="361"/>
      <c r="DCL43" s="361"/>
      <c r="DCM43" s="361"/>
      <c r="DCN43" s="361"/>
      <c r="DCO43" s="361"/>
      <c r="DCP43" s="361"/>
      <c r="DCQ43" s="361"/>
      <c r="DCR43" s="361"/>
      <c r="DCS43" s="361"/>
      <c r="DCT43" s="361"/>
      <c r="DCU43" s="361"/>
      <c r="DCV43" s="361"/>
      <c r="DCW43" s="361"/>
      <c r="DCX43" s="361"/>
      <c r="DCY43" s="361"/>
      <c r="DCZ43" s="361"/>
      <c r="DDA43" s="361"/>
      <c r="DDB43" s="361"/>
      <c r="DDC43" s="361"/>
      <c r="DDD43" s="361"/>
      <c r="DDE43" s="361"/>
      <c r="DDF43" s="361"/>
      <c r="DDG43" s="361"/>
      <c r="DDH43" s="361"/>
      <c r="DDI43" s="361"/>
      <c r="DDJ43" s="361"/>
      <c r="DDK43" s="361"/>
      <c r="DDL43" s="361"/>
      <c r="DDM43" s="361"/>
      <c r="DDN43" s="361"/>
      <c r="DDO43" s="361"/>
      <c r="DDP43" s="361"/>
      <c r="DDQ43" s="361"/>
      <c r="DDR43" s="361"/>
      <c r="DDS43" s="361"/>
      <c r="DDT43" s="361"/>
      <c r="DDU43" s="361"/>
      <c r="DDV43" s="361"/>
      <c r="DDW43" s="361"/>
      <c r="DDX43" s="361"/>
      <c r="DDY43" s="361"/>
      <c r="DDZ43" s="361"/>
      <c r="DEA43" s="361"/>
      <c r="DEB43" s="361"/>
      <c r="DEC43" s="361"/>
      <c r="DED43" s="361"/>
      <c r="DEE43" s="361"/>
      <c r="DEF43" s="361"/>
      <c r="DEG43" s="361"/>
      <c r="DEH43" s="361"/>
      <c r="DEI43" s="361"/>
      <c r="DEJ43" s="361"/>
      <c r="DEK43" s="361"/>
      <c r="DEL43" s="361"/>
      <c r="DEM43" s="361"/>
      <c r="DEN43" s="361"/>
      <c r="DEO43" s="361"/>
      <c r="DEP43" s="361"/>
      <c r="DEQ43" s="361"/>
      <c r="DER43" s="361"/>
      <c r="DES43" s="361"/>
      <c r="DET43" s="361"/>
      <c r="DEU43" s="361"/>
      <c r="DEV43" s="361"/>
      <c r="DEW43" s="361"/>
      <c r="DEX43" s="361"/>
      <c r="DEY43" s="361"/>
      <c r="DEZ43" s="361"/>
      <c r="DFA43" s="361"/>
      <c r="DFB43" s="361"/>
      <c r="DFC43" s="361"/>
      <c r="DFD43" s="361"/>
      <c r="DFE43" s="361"/>
      <c r="DFF43" s="361"/>
      <c r="DFG43" s="361"/>
      <c r="DFH43" s="361"/>
      <c r="DFI43" s="361"/>
      <c r="DFJ43" s="361"/>
      <c r="DFK43" s="361"/>
      <c r="DFL43" s="361"/>
      <c r="DFM43" s="361"/>
      <c r="DFN43" s="361"/>
      <c r="DFO43" s="361"/>
      <c r="DFP43" s="361"/>
      <c r="DFQ43" s="361"/>
      <c r="DFR43" s="361"/>
      <c r="DFS43" s="361"/>
      <c r="DFT43" s="361"/>
      <c r="DFU43" s="361"/>
      <c r="DFV43" s="361"/>
      <c r="DFW43" s="361"/>
      <c r="DFX43" s="361"/>
      <c r="DFY43" s="361"/>
      <c r="DFZ43" s="361"/>
      <c r="DGA43" s="361"/>
      <c r="DGB43" s="361"/>
      <c r="DGC43" s="361"/>
      <c r="DGD43" s="361"/>
      <c r="DGE43" s="361"/>
      <c r="DGF43" s="361"/>
      <c r="DGG43" s="361"/>
      <c r="DGH43" s="361"/>
      <c r="DGI43" s="361"/>
      <c r="DGJ43" s="361"/>
      <c r="DGK43" s="361"/>
      <c r="DGL43" s="361"/>
      <c r="DGM43" s="361"/>
      <c r="DGN43" s="361"/>
      <c r="DGO43" s="361"/>
      <c r="DGP43" s="361"/>
      <c r="DGQ43" s="361"/>
      <c r="DGR43" s="361"/>
      <c r="DGS43" s="361"/>
      <c r="DGT43" s="361"/>
      <c r="DGU43" s="361"/>
      <c r="DGV43" s="361"/>
      <c r="DGW43" s="361"/>
      <c r="DGX43" s="361"/>
      <c r="DGY43" s="361"/>
      <c r="DGZ43" s="361"/>
      <c r="DHA43" s="361"/>
      <c r="DHB43" s="361"/>
      <c r="DHC43" s="361"/>
      <c r="DHD43" s="361"/>
      <c r="DHE43" s="361"/>
      <c r="DHF43" s="361"/>
      <c r="DHG43" s="361"/>
      <c r="DHH43" s="361"/>
      <c r="DHI43" s="361"/>
      <c r="DHJ43" s="361"/>
      <c r="DHK43" s="361"/>
      <c r="DHL43" s="361"/>
      <c r="DHM43" s="361"/>
      <c r="DHN43" s="361"/>
      <c r="DHO43" s="361"/>
      <c r="DHP43" s="361"/>
      <c r="DHQ43" s="361"/>
      <c r="DHR43" s="361"/>
      <c r="DHS43" s="361"/>
      <c r="DHT43" s="361"/>
      <c r="DHU43" s="361"/>
      <c r="DHV43" s="361"/>
      <c r="DHW43" s="361"/>
      <c r="DHX43" s="361"/>
      <c r="DHY43" s="361"/>
      <c r="DHZ43" s="361"/>
      <c r="DIA43" s="361"/>
      <c r="DIB43" s="361"/>
      <c r="DIC43" s="361"/>
      <c r="DID43" s="361"/>
      <c r="DIE43" s="361"/>
      <c r="DIF43" s="361"/>
      <c r="DIG43" s="361"/>
      <c r="DIH43" s="361"/>
      <c r="DII43" s="361"/>
      <c r="DIJ43" s="361"/>
      <c r="DIK43" s="361"/>
      <c r="DIL43" s="361"/>
      <c r="DIM43" s="361"/>
      <c r="DIN43" s="361"/>
      <c r="DIO43" s="361"/>
      <c r="DIP43" s="361"/>
      <c r="DIQ43" s="361"/>
      <c r="DIR43" s="361"/>
      <c r="DIS43" s="361"/>
      <c r="DIT43" s="361"/>
      <c r="DIU43" s="361"/>
      <c r="DIV43" s="361"/>
      <c r="DIW43" s="361"/>
      <c r="DIX43" s="361"/>
      <c r="DIY43" s="361"/>
      <c r="DIZ43" s="361"/>
      <c r="DJA43" s="361"/>
      <c r="DJB43" s="361"/>
      <c r="DJC43" s="361"/>
      <c r="DJD43" s="361"/>
      <c r="DJE43" s="361"/>
      <c r="DJF43" s="361"/>
      <c r="DJG43" s="361"/>
      <c r="DJH43" s="361"/>
      <c r="DJI43" s="361"/>
      <c r="DJJ43" s="361"/>
      <c r="DJK43" s="361"/>
      <c r="DJL43" s="361"/>
      <c r="DJM43" s="361"/>
      <c r="DJN43" s="361"/>
      <c r="DJO43" s="361"/>
      <c r="DJP43" s="361"/>
      <c r="DJQ43" s="361"/>
      <c r="DJR43" s="361"/>
      <c r="DJS43" s="361"/>
      <c r="DJT43" s="361"/>
      <c r="DJU43" s="361"/>
      <c r="DJV43" s="361"/>
      <c r="DJW43" s="361"/>
      <c r="DJX43" s="361"/>
      <c r="DJY43" s="361"/>
      <c r="DJZ43" s="361"/>
      <c r="DKA43" s="361"/>
      <c r="DKB43" s="361"/>
      <c r="DKC43" s="361"/>
      <c r="DKD43" s="361"/>
      <c r="DKE43" s="361"/>
      <c r="DKF43" s="361"/>
      <c r="DKG43" s="361"/>
      <c r="DKH43" s="361"/>
      <c r="DKI43" s="361"/>
      <c r="DKJ43" s="361"/>
      <c r="DKK43" s="361"/>
      <c r="DKL43" s="361"/>
      <c r="DKM43" s="361"/>
      <c r="DKN43" s="361"/>
      <c r="DKO43" s="361"/>
      <c r="DKP43" s="361"/>
      <c r="DKQ43" s="361"/>
      <c r="DKR43" s="361"/>
      <c r="DKS43" s="361"/>
      <c r="DKT43" s="361"/>
      <c r="DKU43" s="361"/>
      <c r="DKV43" s="361"/>
      <c r="DKW43" s="361"/>
      <c r="DKX43" s="361"/>
      <c r="DKY43" s="361"/>
      <c r="DKZ43" s="361"/>
      <c r="DLA43" s="361"/>
      <c r="DLB43" s="361"/>
      <c r="DLC43" s="361"/>
      <c r="DLD43" s="361"/>
      <c r="DLE43" s="361"/>
      <c r="DLF43" s="361"/>
      <c r="DLG43" s="361"/>
      <c r="DLH43" s="361"/>
      <c r="DLI43" s="361"/>
      <c r="DLJ43" s="361"/>
      <c r="DLK43" s="361"/>
      <c r="DLL43" s="361"/>
      <c r="DLM43" s="361"/>
      <c r="DLN43" s="361"/>
      <c r="DLO43" s="361"/>
      <c r="DLP43" s="361"/>
      <c r="DLQ43" s="361"/>
      <c r="DLR43" s="361"/>
      <c r="DLS43" s="361"/>
      <c r="DLT43" s="361"/>
      <c r="DLU43" s="361"/>
      <c r="DLV43" s="361"/>
      <c r="DLW43" s="361"/>
      <c r="DLX43" s="361"/>
      <c r="DLY43" s="361"/>
      <c r="DLZ43" s="361"/>
      <c r="DMA43" s="361"/>
      <c r="DMB43" s="361"/>
      <c r="DMC43" s="361"/>
      <c r="DMD43" s="361"/>
      <c r="DME43" s="361"/>
      <c r="DMF43" s="361"/>
      <c r="DMG43" s="361"/>
      <c r="DMH43" s="361"/>
      <c r="DMI43" s="361"/>
      <c r="DMJ43" s="361"/>
      <c r="DMK43" s="361"/>
      <c r="DML43" s="361"/>
      <c r="DMM43" s="361"/>
      <c r="DMN43" s="361"/>
      <c r="DMO43" s="361"/>
      <c r="DMP43" s="361"/>
      <c r="DMQ43" s="361"/>
      <c r="DMR43" s="361"/>
      <c r="DMS43" s="361"/>
      <c r="DMT43" s="361"/>
      <c r="DMU43" s="361"/>
      <c r="DMV43" s="361"/>
      <c r="DMW43" s="361"/>
      <c r="DMX43" s="361"/>
      <c r="DMY43" s="361"/>
      <c r="DMZ43" s="361"/>
      <c r="DNA43" s="361"/>
      <c r="DNB43" s="361"/>
      <c r="DNC43" s="361"/>
      <c r="DND43" s="361"/>
      <c r="DNE43" s="361"/>
      <c r="DNF43" s="361"/>
      <c r="DNG43" s="361"/>
      <c r="DNH43" s="361"/>
      <c r="DNI43" s="361"/>
      <c r="DNJ43" s="361"/>
      <c r="DNK43" s="361"/>
      <c r="DNL43" s="361"/>
      <c r="DNM43" s="361"/>
      <c r="DNN43" s="361"/>
      <c r="DNO43" s="361"/>
      <c r="DNP43" s="361"/>
      <c r="DNQ43" s="361"/>
      <c r="DNR43" s="361"/>
      <c r="DNS43" s="361"/>
      <c r="DNT43" s="361"/>
      <c r="DNU43" s="361"/>
      <c r="DNV43" s="361"/>
      <c r="DNW43" s="361"/>
      <c r="DNX43" s="361"/>
      <c r="DNY43" s="361"/>
      <c r="DNZ43" s="361"/>
      <c r="DOA43" s="361"/>
      <c r="DOB43" s="361"/>
      <c r="DOC43" s="361"/>
      <c r="DOD43" s="361"/>
      <c r="DOE43" s="361"/>
      <c r="DOF43" s="361"/>
      <c r="DOG43" s="361"/>
      <c r="DOH43" s="361"/>
      <c r="DOI43" s="361"/>
      <c r="DOJ43" s="361"/>
      <c r="DOK43" s="361"/>
      <c r="DOL43" s="361"/>
      <c r="DOM43" s="361"/>
      <c r="DON43" s="361"/>
      <c r="DOO43" s="361"/>
      <c r="DOP43" s="361"/>
      <c r="DOQ43" s="361"/>
      <c r="DOR43" s="361"/>
      <c r="DOS43" s="361"/>
      <c r="DOT43" s="361"/>
      <c r="DOU43" s="361"/>
      <c r="DOV43" s="361"/>
      <c r="DOW43" s="361"/>
      <c r="DOX43" s="361"/>
      <c r="DOY43" s="361"/>
      <c r="DOZ43" s="361"/>
      <c r="DPA43" s="361"/>
      <c r="DPB43" s="361"/>
      <c r="DPC43" s="361"/>
      <c r="DPD43" s="361"/>
      <c r="DPE43" s="361"/>
      <c r="DPF43" s="361"/>
      <c r="DPG43" s="361"/>
      <c r="DPH43" s="361"/>
      <c r="DPI43" s="361"/>
      <c r="DPJ43" s="361"/>
      <c r="DPK43" s="361"/>
      <c r="DPL43" s="361"/>
      <c r="DPM43" s="361"/>
      <c r="DPN43" s="361"/>
      <c r="DPO43" s="361"/>
      <c r="DPP43" s="361"/>
      <c r="DPQ43" s="361"/>
      <c r="DPR43" s="361"/>
      <c r="DPS43" s="361"/>
      <c r="DPT43" s="361"/>
      <c r="DPU43" s="361"/>
      <c r="DPV43" s="361"/>
      <c r="DPW43" s="361"/>
      <c r="DPX43" s="361"/>
      <c r="DPY43" s="361"/>
      <c r="DPZ43" s="361"/>
      <c r="DQA43" s="361"/>
      <c r="DQB43" s="361"/>
      <c r="DQC43" s="361"/>
      <c r="DQD43" s="361"/>
      <c r="DQE43" s="361"/>
      <c r="DQF43" s="361"/>
      <c r="DQG43" s="361"/>
      <c r="DQH43" s="361"/>
      <c r="DQI43" s="361"/>
      <c r="DQJ43" s="361"/>
      <c r="DQK43" s="361"/>
      <c r="DQL43" s="361"/>
      <c r="DQM43" s="361"/>
      <c r="DQN43" s="361"/>
      <c r="DQO43" s="361"/>
      <c r="DQP43" s="361"/>
      <c r="DQQ43" s="361"/>
      <c r="DQR43" s="361"/>
      <c r="DQS43" s="361"/>
      <c r="DQT43" s="361"/>
      <c r="DQU43" s="361"/>
      <c r="DQV43" s="361"/>
      <c r="DQW43" s="361"/>
      <c r="DQX43" s="361"/>
      <c r="DQY43" s="361"/>
      <c r="DQZ43" s="361"/>
      <c r="DRA43" s="361"/>
      <c r="DRB43" s="361"/>
      <c r="DRC43" s="361"/>
      <c r="DRD43" s="361"/>
      <c r="DRE43" s="361"/>
      <c r="DRF43" s="361"/>
      <c r="DRG43" s="361"/>
      <c r="DRH43" s="361"/>
      <c r="DRI43" s="361"/>
      <c r="DRJ43" s="361"/>
      <c r="DRK43" s="361"/>
      <c r="DRL43" s="361"/>
      <c r="DRM43" s="361"/>
      <c r="DRN43" s="361"/>
      <c r="DRO43" s="361"/>
      <c r="DRP43" s="361"/>
      <c r="DRQ43" s="361"/>
      <c r="DRR43" s="361"/>
      <c r="DRS43" s="361"/>
      <c r="DRT43" s="361"/>
      <c r="DRU43" s="361"/>
      <c r="DRV43" s="361"/>
      <c r="DRW43" s="361"/>
      <c r="DRX43" s="361"/>
      <c r="DRY43" s="361"/>
      <c r="DRZ43" s="361"/>
      <c r="DSA43" s="361"/>
      <c r="DSB43" s="361"/>
      <c r="DSC43" s="361"/>
      <c r="DSD43" s="361"/>
      <c r="DSE43" s="361"/>
      <c r="DSF43" s="361"/>
      <c r="DSG43" s="361"/>
      <c r="DSH43" s="361"/>
      <c r="DSI43" s="361"/>
      <c r="DSJ43" s="361"/>
      <c r="DSK43" s="361"/>
      <c r="DSL43" s="361"/>
      <c r="DSM43" s="361"/>
      <c r="DSN43" s="361"/>
      <c r="DSO43" s="361"/>
      <c r="DSP43" s="361"/>
      <c r="DSQ43" s="361"/>
      <c r="DSR43" s="361"/>
      <c r="DSS43" s="361"/>
      <c r="DST43" s="361"/>
      <c r="DSU43" s="361"/>
      <c r="DSV43" s="361"/>
      <c r="DSW43" s="361"/>
      <c r="DSX43" s="361"/>
      <c r="DSY43" s="361"/>
      <c r="DSZ43" s="361"/>
      <c r="DTA43" s="361"/>
      <c r="DTB43" s="361"/>
      <c r="DTC43" s="361"/>
      <c r="DTD43" s="361"/>
      <c r="DTE43" s="361"/>
      <c r="DTF43" s="361"/>
      <c r="DTG43" s="361"/>
      <c r="DTH43" s="361"/>
      <c r="DTI43" s="361"/>
      <c r="DTJ43" s="361"/>
      <c r="DTK43" s="361"/>
      <c r="DTL43" s="361"/>
      <c r="DTM43" s="361"/>
      <c r="DTN43" s="361"/>
      <c r="DTO43" s="361"/>
      <c r="DTP43" s="361"/>
      <c r="DTQ43" s="361"/>
      <c r="DTR43" s="361"/>
      <c r="DTS43" s="361"/>
      <c r="DTT43" s="361"/>
      <c r="DTU43" s="361"/>
      <c r="DTV43" s="361"/>
      <c r="DTW43" s="361"/>
      <c r="DTX43" s="361"/>
      <c r="DTY43" s="361"/>
      <c r="DTZ43" s="361"/>
      <c r="DUA43" s="361"/>
      <c r="DUB43" s="361"/>
      <c r="DUC43" s="361"/>
      <c r="DUD43" s="361"/>
      <c r="DUE43" s="361"/>
      <c r="DUF43" s="361"/>
      <c r="DUG43" s="361"/>
      <c r="DUH43" s="361"/>
      <c r="DUI43" s="361"/>
      <c r="DUJ43" s="361"/>
      <c r="DUK43" s="361"/>
      <c r="DUL43" s="361"/>
      <c r="DUM43" s="361"/>
      <c r="DUN43" s="361"/>
      <c r="DUO43" s="361"/>
      <c r="DUP43" s="361"/>
      <c r="DUQ43" s="361"/>
      <c r="DUR43" s="361"/>
      <c r="DUS43" s="361"/>
      <c r="DUT43" s="361"/>
      <c r="DUU43" s="361"/>
      <c r="DUV43" s="361"/>
      <c r="DUW43" s="361"/>
      <c r="DUX43" s="361"/>
      <c r="DUY43" s="361"/>
      <c r="DUZ43" s="361"/>
      <c r="DVA43" s="361"/>
      <c r="DVB43" s="361"/>
      <c r="DVC43" s="361"/>
      <c r="DVD43" s="361"/>
      <c r="DVE43" s="361"/>
      <c r="DVF43" s="361"/>
      <c r="DVG43" s="361"/>
      <c r="DVH43" s="361"/>
      <c r="DVI43" s="361"/>
      <c r="DVJ43" s="361"/>
      <c r="DVK43" s="361"/>
      <c r="DVL43" s="361"/>
      <c r="DVM43" s="361"/>
      <c r="DVN43" s="361"/>
      <c r="DVO43" s="361"/>
      <c r="DVP43" s="361"/>
      <c r="DVQ43" s="361"/>
      <c r="DVR43" s="361"/>
      <c r="DVS43" s="361"/>
      <c r="DVT43" s="361"/>
      <c r="DVU43" s="361"/>
      <c r="DVV43" s="361"/>
      <c r="DVW43" s="361"/>
      <c r="DVX43" s="361"/>
      <c r="DVY43" s="361"/>
      <c r="DVZ43" s="361"/>
      <c r="DWA43" s="361"/>
      <c r="DWB43" s="361"/>
      <c r="DWC43" s="361"/>
      <c r="DWD43" s="361"/>
      <c r="DWE43" s="361"/>
      <c r="DWF43" s="361"/>
      <c r="DWG43" s="361"/>
      <c r="DWH43" s="361"/>
      <c r="DWI43" s="361"/>
      <c r="DWJ43" s="361"/>
      <c r="DWK43" s="361"/>
      <c r="DWL43" s="361"/>
      <c r="DWM43" s="361"/>
      <c r="DWN43" s="361"/>
      <c r="DWO43" s="361"/>
      <c r="DWP43" s="361"/>
      <c r="DWQ43" s="361"/>
      <c r="DWR43" s="361"/>
      <c r="DWS43" s="361"/>
      <c r="DWT43" s="361"/>
      <c r="DWU43" s="361"/>
      <c r="DWV43" s="361"/>
      <c r="DWW43" s="361"/>
      <c r="DWX43" s="361"/>
      <c r="DWY43" s="361"/>
      <c r="DWZ43" s="361"/>
      <c r="DXA43" s="361"/>
      <c r="DXB43" s="361"/>
      <c r="DXC43" s="361"/>
      <c r="DXD43" s="361"/>
      <c r="DXE43" s="361"/>
      <c r="DXF43" s="361"/>
      <c r="DXG43" s="361"/>
      <c r="DXH43" s="361"/>
      <c r="DXI43" s="361"/>
      <c r="DXJ43" s="361"/>
      <c r="DXK43" s="361"/>
      <c r="DXL43" s="361"/>
      <c r="DXM43" s="361"/>
      <c r="DXN43" s="361"/>
      <c r="DXO43" s="361"/>
      <c r="DXP43" s="361"/>
      <c r="DXQ43" s="361"/>
      <c r="DXR43" s="361"/>
      <c r="DXS43" s="361"/>
      <c r="DXT43" s="361"/>
      <c r="DXU43" s="361"/>
      <c r="DXV43" s="361"/>
      <c r="DXW43" s="361"/>
      <c r="DXX43" s="361"/>
      <c r="DXY43" s="361"/>
      <c r="DXZ43" s="361"/>
      <c r="DYA43" s="361"/>
      <c r="DYB43" s="361"/>
      <c r="DYC43" s="361"/>
      <c r="DYD43" s="361"/>
      <c r="DYE43" s="361"/>
      <c r="DYF43" s="361"/>
      <c r="DYG43" s="361"/>
      <c r="DYH43" s="361"/>
      <c r="DYI43" s="361"/>
      <c r="DYJ43" s="361"/>
      <c r="DYK43" s="361"/>
      <c r="DYL43" s="361"/>
      <c r="DYM43" s="361"/>
      <c r="DYN43" s="361"/>
      <c r="DYO43" s="361"/>
      <c r="DYP43" s="361"/>
      <c r="DYQ43" s="361"/>
      <c r="DYR43" s="361"/>
      <c r="DYS43" s="361"/>
      <c r="DYT43" s="361"/>
      <c r="DYU43" s="361"/>
      <c r="DYV43" s="361"/>
      <c r="DYW43" s="361"/>
      <c r="DYX43" s="361"/>
      <c r="DYY43" s="361"/>
      <c r="DYZ43" s="361"/>
      <c r="DZA43" s="361"/>
      <c r="DZB43" s="361"/>
      <c r="DZC43" s="361"/>
      <c r="DZD43" s="361"/>
      <c r="DZE43" s="361"/>
      <c r="DZF43" s="361"/>
      <c r="DZG43" s="361"/>
      <c r="DZH43" s="361"/>
      <c r="DZI43" s="361"/>
      <c r="DZJ43" s="361"/>
      <c r="DZK43" s="361"/>
      <c r="DZL43" s="361"/>
      <c r="DZM43" s="361"/>
      <c r="DZN43" s="361"/>
      <c r="DZO43" s="361"/>
      <c r="DZP43" s="361"/>
      <c r="DZQ43" s="361"/>
      <c r="DZR43" s="361"/>
      <c r="DZS43" s="361"/>
      <c r="DZT43" s="361"/>
      <c r="DZU43" s="361"/>
      <c r="DZV43" s="361"/>
      <c r="DZW43" s="361"/>
      <c r="DZX43" s="361"/>
      <c r="DZY43" s="361"/>
      <c r="DZZ43" s="361"/>
      <c r="EAA43" s="361"/>
      <c r="EAB43" s="361"/>
      <c r="EAC43" s="361"/>
      <c r="EAD43" s="361"/>
      <c r="EAE43" s="361"/>
      <c r="EAF43" s="361"/>
      <c r="EAG43" s="361"/>
      <c r="EAH43" s="361"/>
      <c r="EAI43" s="361"/>
      <c r="EAJ43" s="361"/>
      <c r="EAK43" s="361"/>
      <c r="EAL43" s="361"/>
      <c r="EAM43" s="361"/>
      <c r="EAN43" s="361"/>
      <c r="EAO43" s="361"/>
      <c r="EAP43" s="361"/>
      <c r="EAQ43" s="361"/>
      <c r="EAR43" s="361"/>
      <c r="EAS43" s="361"/>
      <c r="EAT43" s="361"/>
      <c r="EAU43" s="361"/>
      <c r="EAV43" s="361"/>
      <c r="EAW43" s="361"/>
      <c r="EAX43" s="361"/>
      <c r="EAY43" s="361"/>
      <c r="EAZ43" s="361"/>
      <c r="EBA43" s="361"/>
      <c r="EBB43" s="361"/>
      <c r="EBC43" s="361"/>
      <c r="EBD43" s="361"/>
      <c r="EBE43" s="361"/>
      <c r="EBF43" s="361"/>
      <c r="EBG43" s="361"/>
      <c r="EBH43" s="361"/>
      <c r="EBI43" s="361"/>
      <c r="EBJ43" s="361"/>
      <c r="EBK43" s="361"/>
      <c r="EBL43" s="361"/>
      <c r="EBM43" s="361"/>
      <c r="EBN43" s="361"/>
      <c r="EBO43" s="361"/>
      <c r="EBP43" s="361"/>
      <c r="EBQ43" s="361"/>
      <c r="EBR43" s="361"/>
      <c r="EBS43" s="361"/>
      <c r="EBT43" s="361"/>
      <c r="EBU43" s="361"/>
      <c r="EBV43" s="361"/>
      <c r="EBW43" s="361"/>
      <c r="EBX43" s="361"/>
      <c r="EBY43" s="361"/>
      <c r="EBZ43" s="361"/>
      <c r="ECA43" s="361"/>
      <c r="ECB43" s="361"/>
      <c r="ECC43" s="361"/>
      <c r="ECD43" s="361"/>
      <c r="ECE43" s="361"/>
      <c r="ECF43" s="361"/>
      <c r="ECG43" s="361"/>
      <c r="ECH43" s="361"/>
      <c r="ECI43" s="361"/>
      <c r="ECJ43" s="361"/>
      <c r="ECK43" s="361"/>
      <c r="ECL43" s="361"/>
      <c r="ECM43" s="361"/>
      <c r="ECN43" s="361"/>
      <c r="ECO43" s="361"/>
      <c r="ECP43" s="361"/>
      <c r="ECQ43" s="361"/>
      <c r="ECR43" s="361"/>
      <c r="ECS43" s="361"/>
      <c r="ECT43" s="361"/>
      <c r="ECU43" s="361"/>
      <c r="ECV43" s="361"/>
      <c r="ECW43" s="361"/>
      <c r="ECX43" s="361"/>
      <c r="ECY43" s="361"/>
      <c r="ECZ43" s="361"/>
      <c r="EDA43" s="361"/>
      <c r="EDB43" s="361"/>
      <c r="EDC43" s="361"/>
      <c r="EDD43" s="361"/>
      <c r="EDE43" s="361"/>
      <c r="EDF43" s="361"/>
      <c r="EDG43" s="361"/>
      <c r="EDH43" s="361"/>
      <c r="EDI43" s="361"/>
      <c r="EDJ43" s="361"/>
      <c r="EDK43" s="361"/>
      <c r="EDL43" s="361"/>
      <c r="EDM43" s="361"/>
      <c r="EDN43" s="361"/>
      <c r="EDO43" s="361"/>
      <c r="EDP43" s="361"/>
      <c r="EDQ43" s="361"/>
      <c r="EDR43" s="361"/>
      <c r="EDS43" s="361"/>
      <c r="EDT43" s="361"/>
      <c r="EDU43" s="361"/>
      <c r="EDV43" s="361"/>
      <c r="EDW43" s="361"/>
      <c r="EDX43" s="361"/>
      <c r="EDY43" s="361"/>
      <c r="EDZ43" s="361"/>
      <c r="EEA43" s="361"/>
      <c r="EEB43" s="361"/>
      <c r="EEC43" s="361"/>
      <c r="EED43" s="361"/>
      <c r="EEE43" s="361"/>
      <c r="EEF43" s="361"/>
      <c r="EEG43" s="361"/>
      <c r="EEH43" s="361"/>
      <c r="EEI43" s="361"/>
      <c r="EEJ43" s="361"/>
      <c r="EEK43" s="361"/>
      <c r="EEL43" s="361"/>
      <c r="EEM43" s="361"/>
      <c r="EEN43" s="361"/>
      <c r="EEO43" s="361"/>
      <c r="EEP43" s="361"/>
      <c r="EEQ43" s="361"/>
      <c r="EER43" s="361"/>
      <c r="EES43" s="361"/>
      <c r="EET43" s="361"/>
      <c r="EEU43" s="361"/>
      <c r="EEV43" s="361"/>
      <c r="EEW43" s="361"/>
      <c r="EEX43" s="361"/>
      <c r="EEY43" s="361"/>
      <c r="EEZ43" s="361"/>
      <c r="EFA43" s="361"/>
      <c r="EFB43" s="361"/>
      <c r="EFC43" s="361"/>
      <c r="EFD43" s="361"/>
      <c r="EFE43" s="361"/>
      <c r="EFF43" s="361"/>
      <c r="EFG43" s="361"/>
      <c r="EFH43" s="361"/>
      <c r="EFI43" s="361"/>
      <c r="EFJ43" s="361"/>
      <c r="EFK43" s="361"/>
      <c r="EFL43" s="361"/>
      <c r="EFM43" s="361"/>
      <c r="EFN43" s="361"/>
      <c r="EFO43" s="361"/>
      <c r="EFP43" s="361"/>
      <c r="EFQ43" s="361"/>
      <c r="EFR43" s="361"/>
      <c r="EFS43" s="361"/>
      <c r="EFT43" s="361"/>
      <c r="EFU43" s="361"/>
      <c r="EFV43" s="361"/>
      <c r="EFW43" s="361"/>
      <c r="EFX43" s="361"/>
      <c r="EFY43" s="361"/>
      <c r="EFZ43" s="361"/>
      <c r="EGA43" s="361"/>
      <c r="EGB43" s="361"/>
      <c r="EGC43" s="361"/>
      <c r="EGD43" s="361"/>
      <c r="EGE43" s="361"/>
      <c r="EGF43" s="361"/>
      <c r="EGG43" s="361"/>
      <c r="EGH43" s="361"/>
      <c r="EGI43" s="361"/>
      <c r="EGJ43" s="361"/>
      <c r="EGK43" s="361"/>
      <c r="EGL43" s="361"/>
      <c r="EGM43" s="361"/>
      <c r="EGN43" s="361"/>
      <c r="EGO43" s="361"/>
      <c r="EGP43" s="361"/>
      <c r="EGQ43" s="361"/>
      <c r="EGR43" s="361"/>
      <c r="EGS43" s="361"/>
      <c r="EGT43" s="361"/>
      <c r="EGU43" s="361"/>
      <c r="EGV43" s="361"/>
      <c r="EGW43" s="361"/>
      <c r="EGX43" s="361"/>
      <c r="EGY43" s="361"/>
      <c r="EGZ43" s="361"/>
      <c r="EHA43" s="361"/>
      <c r="EHB43" s="361"/>
      <c r="EHC43" s="361"/>
      <c r="EHD43" s="361"/>
      <c r="EHE43" s="361"/>
      <c r="EHF43" s="361"/>
      <c r="EHG43" s="361"/>
      <c r="EHH43" s="361"/>
      <c r="EHI43" s="361"/>
      <c r="EHJ43" s="361"/>
      <c r="EHK43" s="361"/>
      <c r="EHL43" s="361"/>
      <c r="EHM43" s="361"/>
      <c r="EHN43" s="361"/>
      <c r="EHO43" s="361"/>
      <c r="EHP43" s="361"/>
      <c r="EHQ43" s="361"/>
      <c r="EHR43" s="361"/>
      <c r="EHS43" s="361"/>
      <c r="EHT43" s="361"/>
      <c r="EHU43" s="361"/>
      <c r="EHV43" s="361"/>
      <c r="EHW43" s="361"/>
      <c r="EHX43" s="361"/>
      <c r="EHY43" s="361"/>
      <c r="EHZ43" s="361"/>
      <c r="EIA43" s="361"/>
      <c r="EIB43" s="361"/>
      <c r="EIC43" s="361"/>
      <c r="EID43" s="361"/>
      <c r="EIE43" s="361"/>
      <c r="EIF43" s="361"/>
      <c r="EIG43" s="361"/>
      <c r="EIH43" s="361"/>
      <c r="EII43" s="361"/>
      <c r="EIJ43" s="361"/>
      <c r="EIK43" s="361"/>
      <c r="EIL43" s="361"/>
      <c r="EIM43" s="361"/>
      <c r="EIN43" s="361"/>
      <c r="EIO43" s="361"/>
      <c r="EIP43" s="361"/>
      <c r="EIQ43" s="361"/>
      <c r="EIR43" s="361"/>
      <c r="EIS43" s="361"/>
      <c r="EIT43" s="361"/>
      <c r="EIU43" s="361"/>
      <c r="EIV43" s="361"/>
      <c r="EIW43" s="361"/>
      <c r="EIX43" s="361"/>
      <c r="EIY43" s="361"/>
      <c r="EIZ43" s="361"/>
      <c r="EJA43" s="361"/>
      <c r="EJB43" s="361"/>
      <c r="EJC43" s="361"/>
      <c r="EJD43" s="361"/>
      <c r="EJE43" s="361"/>
      <c r="EJF43" s="361"/>
      <c r="EJG43" s="361"/>
      <c r="EJH43" s="361"/>
      <c r="EJI43" s="361"/>
      <c r="EJJ43" s="361"/>
      <c r="EJK43" s="361"/>
      <c r="EJL43" s="361"/>
      <c r="EJM43" s="361"/>
      <c r="EJN43" s="361"/>
      <c r="EJO43" s="361"/>
      <c r="EJP43" s="361"/>
      <c r="EJQ43" s="361"/>
      <c r="EJR43" s="361"/>
      <c r="EJS43" s="361"/>
      <c r="EJT43" s="361"/>
      <c r="EJU43" s="361"/>
      <c r="EJV43" s="361"/>
      <c r="EJW43" s="361"/>
      <c r="EJX43" s="361"/>
      <c r="EJY43" s="361"/>
      <c r="EJZ43" s="361"/>
      <c r="EKA43" s="361"/>
      <c r="EKB43" s="361"/>
      <c r="EKC43" s="361"/>
      <c r="EKD43" s="361"/>
      <c r="EKE43" s="361"/>
      <c r="EKF43" s="361"/>
      <c r="EKG43" s="361"/>
      <c r="EKH43" s="361"/>
      <c r="EKI43" s="361"/>
      <c r="EKJ43" s="361"/>
      <c r="EKK43" s="361"/>
      <c r="EKL43" s="361"/>
      <c r="EKM43" s="361"/>
      <c r="EKN43" s="361"/>
      <c r="EKO43" s="361"/>
      <c r="EKP43" s="361"/>
      <c r="EKQ43" s="361"/>
      <c r="EKR43" s="361"/>
      <c r="EKS43" s="361"/>
      <c r="EKT43" s="361"/>
      <c r="EKU43" s="361"/>
      <c r="EKV43" s="361"/>
      <c r="EKW43" s="361"/>
      <c r="EKX43" s="361"/>
      <c r="EKY43" s="361"/>
      <c r="EKZ43" s="361"/>
      <c r="ELA43" s="361"/>
      <c r="ELB43" s="361"/>
      <c r="ELC43" s="361"/>
      <c r="ELD43" s="361"/>
      <c r="ELE43" s="361"/>
      <c r="ELF43" s="361"/>
      <c r="ELG43" s="361"/>
      <c r="ELH43" s="361"/>
      <c r="ELI43" s="361"/>
      <c r="ELJ43" s="361"/>
      <c r="ELK43" s="361"/>
      <c r="ELL43" s="361"/>
      <c r="ELM43" s="361"/>
      <c r="ELN43" s="361"/>
      <c r="ELO43" s="361"/>
      <c r="ELP43" s="361"/>
      <c r="ELQ43" s="361"/>
      <c r="ELR43" s="361"/>
      <c r="ELS43" s="361"/>
      <c r="ELT43" s="361"/>
      <c r="ELU43" s="361"/>
      <c r="ELV43" s="361"/>
      <c r="ELW43" s="361"/>
      <c r="ELX43" s="361"/>
      <c r="ELY43" s="361"/>
      <c r="ELZ43" s="361"/>
      <c r="EMA43" s="361"/>
      <c r="EMB43" s="361"/>
      <c r="EMC43" s="361"/>
      <c r="EMD43" s="361"/>
      <c r="EME43" s="361"/>
      <c r="EMF43" s="361"/>
      <c r="EMG43" s="361"/>
      <c r="EMH43" s="361"/>
      <c r="EMI43" s="361"/>
      <c r="EMJ43" s="361"/>
      <c r="EMK43" s="361"/>
      <c r="EML43" s="361"/>
      <c r="EMM43" s="361"/>
      <c r="EMN43" s="361"/>
      <c r="EMO43" s="361"/>
      <c r="EMP43" s="361"/>
      <c r="EMQ43" s="361"/>
      <c r="EMR43" s="361"/>
      <c r="EMS43" s="361"/>
      <c r="EMT43" s="361"/>
      <c r="EMU43" s="361"/>
      <c r="EMV43" s="361"/>
      <c r="EMW43" s="361"/>
      <c r="EMX43" s="361"/>
      <c r="EMY43" s="361"/>
      <c r="EMZ43" s="361"/>
      <c r="ENA43" s="361"/>
      <c r="ENB43" s="361"/>
      <c r="ENC43" s="361"/>
      <c r="END43" s="361"/>
      <c r="ENE43" s="361"/>
      <c r="ENF43" s="361"/>
      <c r="ENG43" s="361"/>
      <c r="ENH43" s="361"/>
      <c r="ENI43" s="361"/>
      <c r="ENJ43" s="361"/>
      <c r="ENK43" s="361"/>
      <c r="ENL43" s="361"/>
      <c r="ENM43" s="361"/>
      <c r="ENN43" s="361"/>
      <c r="ENO43" s="361"/>
      <c r="ENP43" s="361"/>
      <c r="ENQ43" s="361"/>
      <c r="ENR43" s="361"/>
      <c r="ENS43" s="361"/>
      <c r="ENT43" s="361"/>
      <c r="ENU43" s="361"/>
      <c r="ENV43" s="361"/>
      <c r="ENW43" s="361"/>
      <c r="ENX43" s="361"/>
      <c r="ENY43" s="361"/>
      <c r="ENZ43" s="361"/>
      <c r="EOA43" s="361"/>
      <c r="EOB43" s="361"/>
      <c r="EOC43" s="361"/>
      <c r="EOD43" s="361"/>
      <c r="EOE43" s="361"/>
      <c r="EOF43" s="361"/>
      <c r="EOG43" s="361"/>
      <c r="EOH43" s="361"/>
      <c r="EOI43" s="361"/>
      <c r="EOJ43" s="361"/>
      <c r="EOK43" s="361"/>
      <c r="EOL43" s="361"/>
      <c r="EOM43" s="361"/>
      <c r="EON43" s="361"/>
      <c r="EOO43" s="361"/>
      <c r="EOP43" s="361"/>
      <c r="EOQ43" s="361"/>
      <c r="EOR43" s="361"/>
      <c r="EOS43" s="361"/>
      <c r="EOT43" s="361"/>
      <c r="EOU43" s="361"/>
      <c r="EOV43" s="361"/>
      <c r="EOW43" s="361"/>
      <c r="EOX43" s="361"/>
      <c r="EOY43" s="361"/>
      <c r="EOZ43" s="361"/>
      <c r="EPA43" s="361"/>
      <c r="EPB43" s="361"/>
      <c r="EPC43" s="361"/>
      <c r="EPD43" s="361"/>
      <c r="EPE43" s="361"/>
      <c r="EPF43" s="361"/>
      <c r="EPG43" s="361"/>
      <c r="EPH43" s="361"/>
      <c r="EPI43" s="361"/>
      <c r="EPJ43" s="361"/>
      <c r="EPK43" s="361"/>
      <c r="EPL43" s="361"/>
      <c r="EPM43" s="361"/>
      <c r="EPN43" s="361"/>
      <c r="EPO43" s="361"/>
      <c r="EPP43" s="361"/>
      <c r="EPQ43" s="361"/>
      <c r="EPR43" s="361"/>
      <c r="EPS43" s="361"/>
      <c r="EPT43" s="361"/>
      <c r="EPU43" s="361"/>
      <c r="EPV43" s="361"/>
      <c r="EPW43" s="361"/>
      <c r="EPX43" s="361"/>
      <c r="EPY43" s="361"/>
      <c r="EPZ43" s="361"/>
      <c r="EQA43" s="361"/>
      <c r="EQB43" s="361"/>
      <c r="EQC43" s="361"/>
      <c r="EQD43" s="361"/>
      <c r="EQE43" s="361"/>
      <c r="EQF43" s="361"/>
      <c r="EQG43" s="361"/>
      <c r="EQH43" s="361"/>
      <c r="EQI43" s="361"/>
      <c r="EQJ43" s="361"/>
      <c r="EQK43" s="361"/>
      <c r="EQL43" s="361"/>
      <c r="EQM43" s="361"/>
      <c r="EQN43" s="361"/>
      <c r="EQO43" s="361"/>
      <c r="EQP43" s="361"/>
      <c r="EQQ43" s="361"/>
      <c r="EQR43" s="361"/>
      <c r="EQS43" s="361"/>
      <c r="EQT43" s="361"/>
      <c r="EQU43" s="361"/>
      <c r="EQV43" s="361"/>
      <c r="EQW43" s="361"/>
      <c r="EQX43" s="361"/>
      <c r="EQY43" s="361"/>
      <c r="EQZ43" s="361"/>
      <c r="ERA43" s="361"/>
      <c r="ERB43" s="361"/>
      <c r="ERC43" s="361"/>
      <c r="ERD43" s="361"/>
      <c r="ERE43" s="361"/>
      <c r="ERF43" s="361"/>
      <c r="ERG43" s="361"/>
      <c r="ERH43" s="361"/>
      <c r="ERI43" s="361"/>
      <c r="ERJ43" s="361"/>
      <c r="ERK43" s="361"/>
      <c r="ERL43" s="361"/>
      <c r="ERM43" s="361"/>
      <c r="ERN43" s="361"/>
      <c r="ERO43" s="361"/>
      <c r="ERP43" s="361"/>
      <c r="ERQ43" s="361"/>
      <c r="ERR43" s="361"/>
      <c r="ERS43" s="361"/>
      <c r="ERT43" s="361"/>
      <c r="ERU43" s="361"/>
      <c r="ERV43" s="361"/>
      <c r="ERW43" s="361"/>
      <c r="ERX43" s="361"/>
      <c r="ERY43" s="361"/>
      <c r="ERZ43" s="361"/>
      <c r="ESA43" s="361"/>
      <c r="ESB43" s="361"/>
      <c r="ESC43" s="361"/>
      <c r="ESD43" s="361"/>
      <c r="ESE43" s="361"/>
      <c r="ESF43" s="361"/>
      <c r="ESG43" s="361"/>
      <c r="ESH43" s="361"/>
      <c r="ESI43" s="361"/>
      <c r="ESJ43" s="361"/>
      <c r="ESK43" s="361"/>
      <c r="ESL43" s="361"/>
      <c r="ESM43" s="361"/>
      <c r="ESN43" s="361"/>
      <c r="ESO43" s="361"/>
      <c r="ESP43" s="361"/>
      <c r="ESQ43" s="361"/>
      <c r="ESR43" s="361"/>
      <c r="ESS43" s="361"/>
      <c r="EST43" s="361"/>
      <c r="ESU43" s="361"/>
      <c r="ESV43" s="361"/>
      <c r="ESW43" s="361"/>
      <c r="ESX43" s="361"/>
      <c r="ESY43" s="361"/>
      <c r="ESZ43" s="361"/>
      <c r="ETA43" s="361"/>
      <c r="ETB43" s="361"/>
      <c r="ETC43" s="361"/>
      <c r="ETD43" s="361"/>
      <c r="ETE43" s="361"/>
      <c r="ETF43" s="361"/>
      <c r="ETG43" s="361"/>
      <c r="ETH43" s="361"/>
      <c r="ETI43" s="361"/>
      <c r="ETJ43" s="361"/>
      <c r="ETK43" s="361"/>
      <c r="ETL43" s="361"/>
      <c r="ETM43" s="361"/>
      <c r="ETN43" s="361"/>
      <c r="ETO43" s="361"/>
      <c r="ETP43" s="361"/>
      <c r="ETQ43" s="361"/>
      <c r="ETR43" s="361"/>
      <c r="ETS43" s="361"/>
      <c r="ETT43" s="361"/>
      <c r="ETU43" s="361"/>
      <c r="ETV43" s="361"/>
      <c r="ETW43" s="361"/>
      <c r="ETX43" s="361"/>
      <c r="ETY43" s="361"/>
      <c r="ETZ43" s="361"/>
      <c r="EUA43" s="361"/>
      <c r="EUB43" s="361"/>
      <c r="EUC43" s="361"/>
      <c r="EUD43" s="361"/>
      <c r="EUE43" s="361"/>
      <c r="EUF43" s="361"/>
      <c r="EUG43" s="361"/>
      <c r="EUH43" s="361"/>
      <c r="EUI43" s="361"/>
      <c r="EUJ43" s="361"/>
      <c r="EUK43" s="361"/>
      <c r="EUL43" s="361"/>
      <c r="EUM43" s="361"/>
      <c r="EUN43" s="361"/>
      <c r="EUO43" s="361"/>
      <c r="EUP43" s="361"/>
      <c r="EUQ43" s="361"/>
      <c r="EUR43" s="361"/>
      <c r="EUS43" s="361"/>
      <c r="EUT43" s="361"/>
      <c r="EUU43" s="361"/>
      <c r="EUV43" s="361"/>
      <c r="EUW43" s="361"/>
      <c r="EUX43" s="361"/>
      <c r="EUY43" s="361"/>
      <c r="EUZ43" s="361"/>
      <c r="EVA43" s="361"/>
      <c r="EVB43" s="361"/>
      <c r="EVC43" s="361"/>
      <c r="EVD43" s="361"/>
      <c r="EVE43" s="361"/>
      <c r="EVF43" s="361"/>
      <c r="EVG43" s="361"/>
      <c r="EVH43" s="361"/>
      <c r="EVI43" s="361"/>
      <c r="EVJ43" s="361"/>
      <c r="EVK43" s="361"/>
      <c r="EVL43" s="361"/>
      <c r="EVM43" s="361"/>
      <c r="EVN43" s="361"/>
      <c r="EVO43" s="361"/>
      <c r="EVP43" s="361"/>
      <c r="EVQ43" s="361"/>
      <c r="EVR43" s="361"/>
      <c r="EVS43" s="361"/>
      <c r="EVT43" s="361"/>
      <c r="EVU43" s="361"/>
      <c r="EVV43" s="361"/>
      <c r="EVW43" s="361"/>
      <c r="EVX43" s="361"/>
      <c r="EVY43" s="361"/>
      <c r="EVZ43" s="361"/>
      <c r="EWA43" s="361"/>
      <c r="EWB43" s="361"/>
      <c r="EWC43" s="361"/>
      <c r="EWD43" s="361"/>
      <c r="EWE43" s="361"/>
      <c r="EWF43" s="361"/>
      <c r="EWG43" s="361"/>
      <c r="EWH43" s="361"/>
      <c r="EWI43" s="361"/>
      <c r="EWJ43" s="361"/>
      <c r="EWK43" s="361"/>
      <c r="EWL43" s="361"/>
      <c r="EWM43" s="361"/>
      <c r="EWN43" s="361"/>
      <c r="EWO43" s="361"/>
      <c r="EWP43" s="361"/>
      <c r="EWQ43" s="361"/>
      <c r="EWR43" s="361"/>
      <c r="EWS43" s="361"/>
      <c r="EWT43" s="361"/>
      <c r="EWU43" s="361"/>
      <c r="EWV43" s="361"/>
      <c r="EWW43" s="361"/>
      <c r="EWX43" s="361"/>
      <c r="EWY43" s="361"/>
      <c r="EWZ43" s="361"/>
      <c r="EXA43" s="361"/>
      <c r="EXB43" s="361"/>
      <c r="EXC43" s="361"/>
      <c r="EXD43" s="361"/>
      <c r="EXE43" s="361"/>
      <c r="EXF43" s="361"/>
      <c r="EXG43" s="361"/>
      <c r="EXH43" s="361"/>
      <c r="EXI43" s="361"/>
      <c r="EXJ43" s="361"/>
      <c r="EXK43" s="361"/>
      <c r="EXL43" s="361"/>
      <c r="EXM43" s="361"/>
      <c r="EXN43" s="361"/>
      <c r="EXO43" s="361"/>
      <c r="EXP43" s="361"/>
      <c r="EXQ43" s="361"/>
      <c r="EXR43" s="361"/>
      <c r="EXS43" s="361"/>
      <c r="EXT43" s="361"/>
      <c r="EXU43" s="361"/>
      <c r="EXV43" s="361"/>
      <c r="EXW43" s="361"/>
      <c r="EXX43" s="361"/>
      <c r="EXY43" s="361"/>
      <c r="EXZ43" s="361"/>
      <c r="EYA43" s="361"/>
      <c r="EYB43" s="361"/>
      <c r="EYC43" s="361"/>
      <c r="EYD43" s="361"/>
      <c r="EYE43" s="361"/>
      <c r="EYF43" s="361"/>
      <c r="EYG43" s="361"/>
      <c r="EYH43" s="361"/>
      <c r="EYI43" s="361"/>
      <c r="EYJ43" s="361"/>
      <c r="EYK43" s="361"/>
      <c r="EYL43" s="361"/>
      <c r="EYM43" s="361"/>
      <c r="EYN43" s="361"/>
      <c r="EYO43" s="361"/>
      <c r="EYP43" s="361"/>
      <c r="EYQ43" s="361"/>
      <c r="EYR43" s="361"/>
      <c r="EYS43" s="361"/>
      <c r="EYT43" s="361"/>
      <c r="EYU43" s="361"/>
      <c r="EYV43" s="361"/>
      <c r="EYW43" s="361"/>
      <c r="EYX43" s="361"/>
      <c r="EYY43" s="361"/>
      <c r="EYZ43" s="361"/>
      <c r="EZA43" s="361"/>
      <c r="EZB43" s="361"/>
      <c r="EZC43" s="361"/>
      <c r="EZD43" s="361"/>
      <c r="EZE43" s="361"/>
      <c r="EZF43" s="361"/>
      <c r="EZG43" s="361"/>
      <c r="EZH43" s="361"/>
      <c r="EZI43" s="361"/>
      <c r="EZJ43" s="361"/>
      <c r="EZK43" s="361"/>
      <c r="EZL43" s="361"/>
      <c r="EZM43" s="361"/>
      <c r="EZN43" s="361"/>
      <c r="EZO43" s="361"/>
      <c r="EZP43" s="361"/>
      <c r="EZQ43" s="361"/>
      <c r="EZR43" s="361"/>
      <c r="EZS43" s="361"/>
      <c r="EZT43" s="361"/>
      <c r="EZU43" s="361"/>
      <c r="EZV43" s="361"/>
      <c r="EZW43" s="361"/>
      <c r="EZX43" s="361"/>
      <c r="EZY43" s="361"/>
      <c r="EZZ43" s="361"/>
      <c r="FAA43" s="361"/>
      <c r="FAB43" s="361"/>
      <c r="FAC43" s="361"/>
      <c r="FAD43" s="361"/>
      <c r="FAE43" s="361"/>
      <c r="FAF43" s="361"/>
      <c r="FAG43" s="361"/>
      <c r="FAH43" s="361"/>
      <c r="FAI43" s="361"/>
      <c r="FAJ43" s="361"/>
      <c r="FAK43" s="361"/>
      <c r="FAL43" s="361"/>
      <c r="FAM43" s="361"/>
      <c r="FAN43" s="361"/>
      <c r="FAO43" s="361"/>
      <c r="FAP43" s="361"/>
      <c r="FAQ43" s="361"/>
      <c r="FAR43" s="361"/>
      <c r="FAS43" s="361"/>
      <c r="FAT43" s="361"/>
      <c r="FAU43" s="361"/>
      <c r="FAV43" s="361"/>
      <c r="FAW43" s="361"/>
      <c r="FAX43" s="361"/>
      <c r="FAY43" s="361"/>
      <c r="FAZ43" s="361"/>
      <c r="FBA43" s="361"/>
      <c r="FBB43" s="361"/>
      <c r="FBC43" s="361"/>
      <c r="FBD43" s="361"/>
      <c r="FBE43" s="361"/>
      <c r="FBF43" s="361"/>
      <c r="FBG43" s="361"/>
      <c r="FBH43" s="361"/>
      <c r="FBI43" s="361"/>
      <c r="FBJ43" s="361"/>
      <c r="FBK43" s="361"/>
      <c r="FBL43" s="361"/>
      <c r="FBM43" s="361"/>
      <c r="FBN43" s="361"/>
      <c r="FBO43" s="361"/>
      <c r="FBP43" s="361"/>
      <c r="FBQ43" s="361"/>
      <c r="FBR43" s="361"/>
      <c r="FBS43" s="361"/>
      <c r="FBT43" s="361"/>
      <c r="FBU43" s="361"/>
      <c r="FBV43" s="361"/>
      <c r="FBW43" s="361"/>
      <c r="FBX43" s="361"/>
      <c r="FBY43" s="361"/>
      <c r="FBZ43" s="361"/>
      <c r="FCA43" s="361"/>
      <c r="FCB43" s="361"/>
      <c r="FCC43" s="361"/>
      <c r="FCD43" s="361"/>
      <c r="FCE43" s="361"/>
      <c r="FCF43" s="361"/>
      <c r="FCG43" s="361"/>
      <c r="FCH43" s="361"/>
      <c r="FCI43" s="361"/>
      <c r="FCJ43" s="361"/>
      <c r="FCK43" s="361"/>
      <c r="FCL43" s="361"/>
      <c r="FCM43" s="361"/>
      <c r="FCN43" s="361"/>
      <c r="FCO43" s="361"/>
      <c r="FCP43" s="361"/>
      <c r="FCQ43" s="361"/>
      <c r="FCR43" s="361"/>
      <c r="FCS43" s="361"/>
      <c r="FCT43" s="361"/>
      <c r="FCU43" s="361"/>
      <c r="FCV43" s="361"/>
      <c r="FCW43" s="361"/>
      <c r="FCX43" s="361"/>
      <c r="FCY43" s="361"/>
      <c r="FCZ43" s="361"/>
      <c r="FDA43" s="361"/>
      <c r="FDB43" s="361"/>
      <c r="FDC43" s="361"/>
      <c r="FDD43" s="361"/>
      <c r="FDE43" s="361"/>
      <c r="FDF43" s="361"/>
      <c r="FDG43" s="361"/>
      <c r="FDH43" s="361"/>
      <c r="FDI43" s="361"/>
      <c r="FDJ43" s="361"/>
      <c r="FDK43" s="361"/>
      <c r="FDL43" s="361"/>
      <c r="FDM43" s="361"/>
      <c r="FDN43" s="361"/>
      <c r="FDO43" s="361"/>
      <c r="FDP43" s="361"/>
      <c r="FDQ43" s="361"/>
      <c r="FDR43" s="361"/>
      <c r="FDS43" s="361"/>
      <c r="FDT43" s="361"/>
      <c r="FDU43" s="361"/>
      <c r="FDV43" s="361"/>
      <c r="FDW43" s="361"/>
      <c r="FDX43" s="361"/>
      <c r="FDY43" s="361"/>
      <c r="FDZ43" s="361"/>
      <c r="FEA43" s="361"/>
      <c r="FEB43" s="361"/>
      <c r="FEC43" s="361"/>
      <c r="FED43" s="361"/>
      <c r="FEE43" s="361"/>
      <c r="FEF43" s="361"/>
      <c r="FEG43" s="361"/>
      <c r="FEH43" s="361"/>
      <c r="FEI43" s="361"/>
      <c r="FEJ43" s="361"/>
      <c r="FEK43" s="361"/>
      <c r="FEL43" s="361"/>
      <c r="FEM43" s="361"/>
      <c r="FEN43" s="361"/>
      <c r="FEO43" s="361"/>
      <c r="FEP43" s="361"/>
      <c r="FEQ43" s="361"/>
      <c r="FER43" s="361"/>
      <c r="FES43" s="361"/>
      <c r="FET43" s="361"/>
      <c r="FEU43" s="361"/>
      <c r="FEV43" s="361"/>
      <c r="FEW43" s="361"/>
      <c r="FEX43" s="361"/>
      <c r="FEY43" s="361"/>
      <c r="FEZ43" s="361"/>
      <c r="FFA43" s="361"/>
      <c r="FFB43" s="361"/>
      <c r="FFC43" s="361"/>
      <c r="FFD43" s="361"/>
      <c r="FFE43" s="361"/>
      <c r="FFF43" s="361"/>
      <c r="FFG43" s="361"/>
      <c r="FFH43" s="361"/>
      <c r="FFI43" s="361"/>
      <c r="FFJ43" s="361"/>
      <c r="FFK43" s="361"/>
      <c r="FFL43" s="361"/>
      <c r="FFM43" s="361"/>
      <c r="FFN43" s="361"/>
      <c r="FFO43" s="361"/>
      <c r="FFP43" s="361"/>
      <c r="FFQ43" s="361"/>
      <c r="FFR43" s="361"/>
      <c r="FFS43" s="361"/>
      <c r="FFT43" s="361"/>
      <c r="FFU43" s="361"/>
      <c r="FFV43" s="361"/>
      <c r="FFW43" s="361"/>
      <c r="FFX43" s="361"/>
      <c r="FFY43" s="361"/>
      <c r="FFZ43" s="361"/>
      <c r="FGA43" s="361"/>
      <c r="FGB43" s="361"/>
      <c r="FGC43" s="361"/>
      <c r="FGD43" s="361"/>
      <c r="FGE43" s="361"/>
      <c r="FGF43" s="361"/>
      <c r="FGG43" s="361"/>
      <c r="FGH43" s="361"/>
      <c r="FGI43" s="361"/>
      <c r="FGJ43" s="361"/>
      <c r="FGK43" s="361"/>
      <c r="FGL43" s="361"/>
      <c r="FGM43" s="361"/>
      <c r="FGN43" s="361"/>
      <c r="FGO43" s="361"/>
      <c r="FGP43" s="361"/>
      <c r="FGQ43" s="361"/>
      <c r="FGR43" s="361"/>
      <c r="FGS43" s="361"/>
      <c r="FGT43" s="361"/>
      <c r="FGU43" s="361"/>
      <c r="FGV43" s="361"/>
      <c r="FGW43" s="361"/>
      <c r="FGX43" s="361"/>
      <c r="FGY43" s="361"/>
      <c r="FGZ43" s="361"/>
      <c r="FHA43" s="361"/>
      <c r="FHB43" s="361"/>
      <c r="FHC43" s="361"/>
      <c r="FHD43" s="361"/>
      <c r="FHE43" s="361"/>
      <c r="FHF43" s="361"/>
      <c r="FHG43" s="361"/>
      <c r="FHH43" s="361"/>
      <c r="FHI43" s="361"/>
      <c r="FHJ43" s="361"/>
      <c r="FHK43" s="361"/>
      <c r="FHL43" s="361"/>
      <c r="FHM43" s="361"/>
      <c r="FHN43" s="361"/>
      <c r="FHO43" s="361"/>
      <c r="FHP43" s="361"/>
      <c r="FHQ43" s="361"/>
      <c r="FHR43" s="361"/>
      <c r="FHS43" s="361"/>
      <c r="FHT43" s="361"/>
      <c r="FHU43" s="361"/>
      <c r="FHV43" s="361"/>
      <c r="FHW43" s="361"/>
      <c r="FHX43" s="361"/>
      <c r="FHY43" s="361"/>
      <c r="FHZ43" s="361"/>
      <c r="FIA43" s="361"/>
      <c r="FIB43" s="361"/>
      <c r="FIC43" s="361"/>
      <c r="FID43" s="361"/>
      <c r="FIE43" s="361"/>
      <c r="FIF43" s="361"/>
      <c r="FIG43" s="361"/>
      <c r="FIH43" s="361"/>
      <c r="FII43" s="361"/>
      <c r="FIJ43" s="361"/>
      <c r="FIK43" s="361"/>
      <c r="FIL43" s="361"/>
      <c r="FIM43" s="361"/>
      <c r="FIN43" s="361"/>
      <c r="FIO43" s="361"/>
      <c r="FIP43" s="361"/>
      <c r="FIQ43" s="361"/>
      <c r="FIR43" s="361"/>
      <c r="FIS43" s="361"/>
      <c r="FIT43" s="361"/>
      <c r="FIU43" s="361"/>
      <c r="FIV43" s="361"/>
      <c r="FIW43" s="361"/>
      <c r="FIX43" s="361"/>
      <c r="FIY43" s="361"/>
      <c r="FIZ43" s="361"/>
      <c r="FJA43" s="361"/>
      <c r="FJB43" s="361"/>
      <c r="FJC43" s="361"/>
      <c r="FJD43" s="361"/>
      <c r="FJE43" s="361"/>
      <c r="FJF43" s="361"/>
      <c r="FJG43" s="361"/>
      <c r="FJH43" s="361"/>
      <c r="FJI43" s="361"/>
      <c r="FJJ43" s="361"/>
      <c r="FJK43" s="361"/>
      <c r="FJL43" s="361"/>
      <c r="FJM43" s="361"/>
      <c r="FJN43" s="361"/>
      <c r="FJO43" s="361"/>
      <c r="FJP43" s="361"/>
      <c r="FJQ43" s="361"/>
      <c r="FJR43" s="361"/>
      <c r="FJS43" s="361"/>
      <c r="FJT43" s="361"/>
      <c r="FJU43" s="361"/>
      <c r="FJV43" s="361"/>
      <c r="FJW43" s="361"/>
      <c r="FJX43" s="361"/>
      <c r="FJY43" s="361"/>
      <c r="FJZ43" s="361"/>
      <c r="FKA43" s="361"/>
      <c r="FKB43" s="361"/>
      <c r="FKC43" s="361"/>
      <c r="FKD43" s="361"/>
      <c r="FKE43" s="361"/>
      <c r="FKF43" s="361"/>
      <c r="FKG43" s="361"/>
      <c r="FKH43" s="361"/>
      <c r="FKI43" s="361"/>
      <c r="FKJ43" s="361"/>
      <c r="FKK43" s="361"/>
      <c r="FKL43" s="361"/>
      <c r="FKM43" s="361"/>
      <c r="FKN43" s="361"/>
      <c r="FKO43" s="361"/>
      <c r="FKP43" s="361"/>
      <c r="FKQ43" s="361"/>
      <c r="FKR43" s="361"/>
      <c r="FKS43" s="361"/>
      <c r="FKT43" s="361"/>
      <c r="FKU43" s="361"/>
      <c r="FKV43" s="361"/>
      <c r="FKW43" s="361"/>
      <c r="FKX43" s="361"/>
      <c r="FKY43" s="361"/>
      <c r="FKZ43" s="361"/>
      <c r="FLA43" s="361"/>
      <c r="FLB43" s="361"/>
      <c r="FLC43" s="361"/>
      <c r="FLD43" s="361"/>
      <c r="FLE43" s="361"/>
      <c r="FLF43" s="361"/>
      <c r="FLG43" s="361"/>
      <c r="FLH43" s="361"/>
      <c r="FLI43" s="361"/>
      <c r="FLJ43" s="361"/>
      <c r="FLK43" s="361"/>
      <c r="FLL43" s="361"/>
      <c r="FLM43" s="361"/>
      <c r="FLN43" s="361"/>
      <c r="FLO43" s="361"/>
      <c r="FLP43" s="361"/>
      <c r="FLQ43" s="361"/>
      <c r="FLR43" s="361"/>
      <c r="FLS43" s="361"/>
      <c r="FLT43" s="361"/>
      <c r="FLU43" s="361"/>
      <c r="FLV43" s="361"/>
      <c r="FLW43" s="361"/>
      <c r="FLX43" s="361"/>
      <c r="FLY43" s="361"/>
      <c r="FLZ43" s="361"/>
      <c r="FMA43" s="361"/>
      <c r="FMB43" s="361"/>
      <c r="FMC43" s="361"/>
      <c r="FMD43" s="361"/>
      <c r="FME43" s="361"/>
      <c r="FMF43" s="361"/>
      <c r="FMG43" s="361"/>
      <c r="FMH43" s="361"/>
      <c r="FMI43" s="361"/>
      <c r="FMJ43" s="361"/>
      <c r="FMK43" s="361"/>
      <c r="FML43" s="361"/>
      <c r="FMM43" s="361"/>
      <c r="FMN43" s="361"/>
      <c r="FMO43" s="361"/>
      <c r="FMP43" s="361"/>
      <c r="FMQ43" s="361"/>
      <c r="FMR43" s="361"/>
      <c r="FMS43" s="361"/>
      <c r="FMT43" s="361"/>
      <c r="FMU43" s="361"/>
      <c r="FMV43" s="361"/>
      <c r="FMW43" s="361"/>
      <c r="FMX43" s="361"/>
      <c r="FMY43" s="361"/>
      <c r="FMZ43" s="361"/>
      <c r="FNA43" s="361"/>
      <c r="FNB43" s="361"/>
      <c r="FNC43" s="361"/>
      <c r="FND43" s="361"/>
      <c r="FNE43" s="361"/>
      <c r="FNF43" s="361"/>
      <c r="FNG43" s="361"/>
      <c r="FNH43" s="361"/>
      <c r="FNI43" s="361"/>
      <c r="FNJ43" s="361"/>
      <c r="FNK43" s="361"/>
      <c r="FNL43" s="361"/>
      <c r="FNM43" s="361"/>
      <c r="FNN43" s="361"/>
      <c r="FNO43" s="361"/>
      <c r="FNP43" s="361"/>
      <c r="FNQ43" s="361"/>
      <c r="FNR43" s="361"/>
      <c r="FNS43" s="361"/>
      <c r="FNT43" s="361"/>
      <c r="FNU43" s="361"/>
      <c r="FNV43" s="361"/>
      <c r="FNW43" s="361"/>
      <c r="FNX43" s="361"/>
      <c r="FNY43" s="361"/>
      <c r="FNZ43" s="361"/>
      <c r="FOA43" s="361"/>
      <c r="FOB43" s="361"/>
      <c r="FOC43" s="361"/>
      <c r="FOD43" s="361"/>
      <c r="FOE43" s="361"/>
      <c r="FOF43" s="361"/>
      <c r="FOG43" s="361"/>
      <c r="FOH43" s="361"/>
      <c r="FOI43" s="361"/>
      <c r="FOJ43" s="361"/>
      <c r="FOK43" s="361"/>
      <c r="FOL43" s="361"/>
      <c r="FOM43" s="361"/>
      <c r="FON43" s="361"/>
      <c r="FOO43" s="361"/>
      <c r="FOP43" s="361"/>
      <c r="FOQ43" s="361"/>
      <c r="FOR43" s="361"/>
      <c r="FOS43" s="361"/>
      <c r="FOT43" s="361"/>
      <c r="FOU43" s="361"/>
      <c r="FOV43" s="361"/>
      <c r="FOW43" s="361"/>
      <c r="FOX43" s="361"/>
      <c r="FOY43" s="361"/>
      <c r="FOZ43" s="361"/>
      <c r="FPA43" s="361"/>
      <c r="FPB43" s="361"/>
      <c r="FPC43" s="361"/>
      <c r="FPD43" s="361"/>
      <c r="FPE43" s="361"/>
      <c r="FPF43" s="361"/>
      <c r="FPG43" s="361"/>
      <c r="FPH43" s="361"/>
      <c r="FPI43" s="361"/>
      <c r="FPJ43" s="361"/>
      <c r="FPK43" s="361"/>
      <c r="FPL43" s="361"/>
      <c r="FPM43" s="361"/>
      <c r="FPN43" s="361"/>
      <c r="FPO43" s="361"/>
      <c r="FPP43" s="361"/>
      <c r="FPQ43" s="361"/>
      <c r="FPR43" s="361"/>
      <c r="FPS43" s="361"/>
      <c r="FPT43" s="361"/>
      <c r="FPU43" s="361"/>
      <c r="FPV43" s="361"/>
      <c r="FPW43" s="361"/>
      <c r="FPX43" s="361"/>
      <c r="FPY43" s="361"/>
      <c r="FPZ43" s="361"/>
      <c r="FQA43" s="361"/>
      <c r="FQB43" s="361"/>
      <c r="FQC43" s="361"/>
      <c r="FQD43" s="361"/>
      <c r="FQE43" s="361"/>
      <c r="FQF43" s="361"/>
      <c r="FQG43" s="361"/>
      <c r="FQH43" s="361"/>
      <c r="FQI43" s="361"/>
      <c r="FQJ43" s="361"/>
      <c r="FQK43" s="361"/>
      <c r="FQL43" s="361"/>
      <c r="FQM43" s="361"/>
      <c r="FQN43" s="361"/>
      <c r="FQO43" s="361"/>
      <c r="FQP43" s="361"/>
      <c r="FQQ43" s="361"/>
      <c r="FQR43" s="361"/>
      <c r="FQS43" s="361"/>
      <c r="FQT43" s="361"/>
      <c r="FQU43" s="361"/>
      <c r="FQV43" s="361"/>
      <c r="FQW43" s="361"/>
      <c r="FQX43" s="361"/>
      <c r="FQY43" s="361"/>
      <c r="FQZ43" s="361"/>
      <c r="FRA43" s="361"/>
      <c r="FRB43" s="361"/>
      <c r="FRC43" s="361"/>
      <c r="FRD43" s="361"/>
      <c r="FRE43" s="361"/>
      <c r="FRF43" s="361"/>
      <c r="FRG43" s="361"/>
      <c r="FRH43" s="361"/>
      <c r="FRI43" s="361"/>
      <c r="FRJ43" s="361"/>
      <c r="FRK43" s="361"/>
      <c r="FRL43" s="361"/>
      <c r="FRM43" s="361"/>
      <c r="FRN43" s="361"/>
      <c r="FRO43" s="361"/>
      <c r="FRP43" s="361"/>
      <c r="FRQ43" s="361"/>
      <c r="FRR43" s="361"/>
      <c r="FRS43" s="361"/>
      <c r="FRT43" s="361"/>
      <c r="FRU43" s="361"/>
      <c r="FRV43" s="361"/>
      <c r="FRW43" s="361"/>
      <c r="FRX43" s="361"/>
      <c r="FRY43" s="361"/>
      <c r="FRZ43" s="361"/>
      <c r="FSA43" s="361"/>
      <c r="FSB43" s="361"/>
      <c r="FSC43" s="361"/>
      <c r="FSD43" s="361"/>
      <c r="FSE43" s="361"/>
      <c r="FSF43" s="361"/>
      <c r="FSG43" s="361"/>
      <c r="FSH43" s="361"/>
      <c r="FSI43" s="361"/>
      <c r="FSJ43" s="361"/>
      <c r="FSK43" s="361"/>
      <c r="FSL43" s="361"/>
      <c r="FSM43" s="361"/>
      <c r="FSN43" s="361"/>
      <c r="FSO43" s="361"/>
      <c r="FSP43" s="361"/>
      <c r="FSQ43" s="361"/>
      <c r="FSR43" s="361"/>
      <c r="FSS43" s="361"/>
      <c r="FST43" s="361"/>
      <c r="FSU43" s="361"/>
      <c r="FSV43" s="361"/>
      <c r="FSW43" s="361"/>
      <c r="FSX43" s="361"/>
      <c r="FSY43" s="361"/>
      <c r="FSZ43" s="361"/>
      <c r="FTA43" s="361"/>
      <c r="FTB43" s="361"/>
      <c r="FTC43" s="361"/>
      <c r="FTD43" s="361"/>
      <c r="FTE43" s="361"/>
      <c r="FTF43" s="361"/>
      <c r="FTG43" s="361"/>
      <c r="FTH43" s="361"/>
      <c r="FTI43" s="361"/>
      <c r="FTJ43" s="361"/>
      <c r="FTK43" s="361"/>
      <c r="FTL43" s="361"/>
      <c r="FTM43" s="361"/>
      <c r="FTN43" s="361"/>
      <c r="FTO43" s="361"/>
      <c r="FTP43" s="361"/>
      <c r="FTQ43" s="361"/>
      <c r="FTR43" s="361"/>
      <c r="FTS43" s="361"/>
      <c r="FTT43" s="361"/>
      <c r="FTU43" s="361"/>
      <c r="FTV43" s="361"/>
      <c r="FTW43" s="361"/>
      <c r="FTX43" s="361"/>
      <c r="FTY43" s="361"/>
      <c r="FTZ43" s="361"/>
      <c r="FUA43" s="361"/>
      <c r="FUB43" s="361"/>
      <c r="FUC43" s="361"/>
      <c r="FUD43" s="361"/>
      <c r="FUE43" s="361"/>
      <c r="FUF43" s="361"/>
      <c r="FUG43" s="361"/>
      <c r="FUH43" s="361"/>
      <c r="FUI43" s="361"/>
      <c r="FUJ43" s="361"/>
      <c r="FUK43" s="361"/>
      <c r="FUL43" s="361"/>
      <c r="FUM43" s="361"/>
      <c r="FUN43" s="361"/>
      <c r="FUO43" s="361"/>
      <c r="FUP43" s="361"/>
      <c r="FUQ43" s="361"/>
      <c r="FUR43" s="361"/>
      <c r="FUS43" s="361"/>
      <c r="FUT43" s="361"/>
      <c r="FUU43" s="361"/>
      <c r="FUV43" s="361"/>
      <c r="FUW43" s="361"/>
      <c r="FUX43" s="361"/>
      <c r="FUY43" s="361"/>
      <c r="FUZ43" s="361"/>
      <c r="FVA43" s="361"/>
      <c r="FVB43" s="361"/>
      <c r="FVC43" s="361"/>
      <c r="FVD43" s="361"/>
      <c r="FVE43" s="361"/>
      <c r="FVF43" s="361"/>
      <c r="FVG43" s="361"/>
      <c r="FVH43" s="361"/>
      <c r="FVI43" s="361"/>
      <c r="FVJ43" s="361"/>
      <c r="FVK43" s="361"/>
      <c r="FVL43" s="361"/>
      <c r="FVM43" s="361"/>
      <c r="FVN43" s="361"/>
      <c r="FVO43" s="361"/>
      <c r="FVP43" s="361"/>
      <c r="FVQ43" s="361"/>
      <c r="FVR43" s="361"/>
      <c r="FVS43" s="361"/>
      <c r="FVT43" s="361"/>
      <c r="FVU43" s="361"/>
      <c r="FVV43" s="361"/>
      <c r="FVW43" s="361"/>
      <c r="FVX43" s="361"/>
      <c r="FVY43" s="361"/>
      <c r="FVZ43" s="361"/>
      <c r="FWA43" s="361"/>
      <c r="FWB43" s="361"/>
      <c r="FWC43" s="361"/>
      <c r="FWD43" s="361"/>
      <c r="FWE43" s="361"/>
      <c r="FWF43" s="361"/>
      <c r="FWG43" s="361"/>
      <c r="FWH43" s="361"/>
      <c r="FWI43" s="361"/>
      <c r="FWJ43" s="361"/>
      <c r="FWK43" s="361"/>
      <c r="FWL43" s="361"/>
      <c r="FWM43" s="361"/>
      <c r="FWN43" s="361"/>
      <c r="FWO43" s="361"/>
      <c r="FWP43" s="361"/>
      <c r="FWQ43" s="361"/>
      <c r="FWR43" s="361"/>
      <c r="FWS43" s="361"/>
      <c r="FWT43" s="361"/>
      <c r="FWU43" s="361"/>
      <c r="FWV43" s="361"/>
      <c r="FWW43" s="361"/>
      <c r="FWX43" s="361"/>
      <c r="FWY43" s="361"/>
      <c r="FWZ43" s="361"/>
      <c r="FXA43" s="361"/>
      <c r="FXB43" s="361"/>
      <c r="FXC43" s="361"/>
      <c r="FXD43" s="361"/>
      <c r="FXE43" s="361"/>
      <c r="FXF43" s="361"/>
      <c r="FXG43" s="361"/>
      <c r="FXH43" s="361"/>
      <c r="FXI43" s="361"/>
      <c r="FXJ43" s="361"/>
      <c r="FXK43" s="361"/>
      <c r="FXL43" s="361"/>
      <c r="FXM43" s="361"/>
      <c r="FXN43" s="361"/>
      <c r="FXO43" s="361"/>
      <c r="FXP43" s="361"/>
      <c r="FXQ43" s="361"/>
      <c r="FXR43" s="361"/>
      <c r="FXS43" s="361"/>
      <c r="FXT43" s="361"/>
      <c r="FXU43" s="361"/>
      <c r="FXV43" s="361"/>
      <c r="FXW43" s="361"/>
      <c r="FXX43" s="361"/>
      <c r="FXY43" s="361"/>
      <c r="FXZ43" s="361"/>
      <c r="FYA43" s="361"/>
      <c r="FYB43" s="361"/>
      <c r="FYC43" s="361"/>
      <c r="FYD43" s="361"/>
      <c r="FYE43" s="361"/>
      <c r="FYF43" s="361"/>
      <c r="FYG43" s="361"/>
      <c r="FYH43" s="361"/>
      <c r="FYI43" s="361"/>
      <c r="FYJ43" s="361"/>
      <c r="FYK43" s="361"/>
      <c r="FYL43" s="361"/>
      <c r="FYM43" s="361"/>
      <c r="FYN43" s="361"/>
      <c r="FYO43" s="361"/>
      <c r="FYP43" s="361"/>
      <c r="FYQ43" s="361"/>
      <c r="FYR43" s="361"/>
      <c r="FYS43" s="361"/>
      <c r="FYT43" s="361"/>
      <c r="FYU43" s="361"/>
      <c r="FYV43" s="361"/>
      <c r="FYW43" s="361"/>
      <c r="FYX43" s="361"/>
      <c r="FYY43" s="361"/>
      <c r="FYZ43" s="361"/>
      <c r="FZA43" s="361"/>
      <c r="FZB43" s="361"/>
      <c r="FZC43" s="361"/>
      <c r="FZD43" s="361"/>
      <c r="FZE43" s="361"/>
      <c r="FZF43" s="361"/>
      <c r="FZG43" s="361"/>
      <c r="FZH43" s="361"/>
      <c r="FZI43" s="361"/>
      <c r="FZJ43" s="361"/>
      <c r="FZK43" s="361"/>
      <c r="FZL43" s="361"/>
      <c r="FZM43" s="361"/>
      <c r="FZN43" s="361"/>
      <c r="FZO43" s="361"/>
      <c r="FZP43" s="361"/>
      <c r="FZQ43" s="361"/>
      <c r="FZR43" s="361"/>
      <c r="FZS43" s="361"/>
      <c r="FZT43" s="361"/>
      <c r="FZU43" s="361"/>
      <c r="FZV43" s="361"/>
      <c r="FZW43" s="361"/>
      <c r="FZX43" s="361"/>
      <c r="FZY43" s="361"/>
      <c r="FZZ43" s="361"/>
      <c r="GAA43" s="361"/>
      <c r="GAB43" s="361"/>
      <c r="GAC43" s="361"/>
      <c r="GAD43" s="361"/>
      <c r="GAE43" s="361"/>
      <c r="GAF43" s="361"/>
      <c r="GAG43" s="361"/>
      <c r="GAH43" s="361"/>
      <c r="GAI43" s="361"/>
      <c r="GAJ43" s="361"/>
      <c r="GAK43" s="361"/>
      <c r="GAL43" s="361"/>
      <c r="GAM43" s="361"/>
      <c r="GAN43" s="361"/>
      <c r="GAO43" s="361"/>
      <c r="GAP43" s="361"/>
      <c r="GAQ43" s="361"/>
      <c r="GAR43" s="361"/>
      <c r="GAS43" s="361"/>
      <c r="GAT43" s="361"/>
      <c r="GAU43" s="361"/>
      <c r="GAV43" s="361"/>
      <c r="GAW43" s="361"/>
      <c r="GAX43" s="361"/>
      <c r="GAY43" s="361"/>
      <c r="GAZ43" s="361"/>
      <c r="GBA43" s="361"/>
      <c r="GBB43" s="361"/>
      <c r="GBC43" s="361"/>
      <c r="GBD43" s="361"/>
      <c r="GBE43" s="361"/>
      <c r="GBF43" s="361"/>
      <c r="GBG43" s="361"/>
      <c r="GBH43" s="361"/>
      <c r="GBI43" s="361"/>
      <c r="GBJ43" s="361"/>
      <c r="GBK43" s="361"/>
      <c r="GBL43" s="361"/>
      <c r="GBM43" s="361"/>
      <c r="GBN43" s="361"/>
      <c r="GBO43" s="361"/>
      <c r="GBP43" s="361"/>
      <c r="GBQ43" s="361"/>
      <c r="GBR43" s="361"/>
      <c r="GBS43" s="361"/>
      <c r="GBT43" s="361"/>
      <c r="GBU43" s="361"/>
      <c r="GBV43" s="361"/>
      <c r="GBW43" s="361"/>
      <c r="GBX43" s="361"/>
      <c r="GBY43" s="361"/>
      <c r="GBZ43" s="361"/>
      <c r="GCA43" s="361"/>
      <c r="GCB43" s="361"/>
      <c r="GCC43" s="361"/>
      <c r="GCD43" s="361"/>
      <c r="GCE43" s="361"/>
      <c r="GCF43" s="361"/>
      <c r="GCG43" s="361"/>
      <c r="GCH43" s="361"/>
      <c r="GCI43" s="361"/>
      <c r="GCJ43" s="361"/>
      <c r="GCK43" s="361"/>
      <c r="GCL43" s="361"/>
      <c r="GCM43" s="361"/>
      <c r="GCN43" s="361"/>
      <c r="GCO43" s="361"/>
      <c r="GCP43" s="361"/>
      <c r="GCQ43" s="361"/>
      <c r="GCR43" s="361"/>
      <c r="GCS43" s="361"/>
      <c r="GCT43" s="361"/>
      <c r="GCU43" s="361"/>
      <c r="GCV43" s="361"/>
      <c r="GCW43" s="361"/>
      <c r="GCX43" s="361"/>
      <c r="GCY43" s="361"/>
      <c r="GCZ43" s="361"/>
      <c r="GDA43" s="361"/>
      <c r="GDB43" s="361"/>
      <c r="GDC43" s="361"/>
      <c r="GDD43" s="361"/>
      <c r="GDE43" s="361"/>
      <c r="GDF43" s="361"/>
      <c r="GDG43" s="361"/>
      <c r="GDH43" s="361"/>
      <c r="GDI43" s="361"/>
      <c r="GDJ43" s="361"/>
      <c r="GDK43" s="361"/>
      <c r="GDL43" s="361"/>
      <c r="GDM43" s="361"/>
      <c r="GDN43" s="361"/>
      <c r="GDO43" s="361"/>
      <c r="GDP43" s="361"/>
      <c r="GDQ43" s="361"/>
      <c r="GDR43" s="361"/>
      <c r="GDS43" s="361"/>
      <c r="GDT43" s="361"/>
      <c r="GDU43" s="361"/>
      <c r="GDV43" s="361"/>
      <c r="GDW43" s="361"/>
      <c r="GDX43" s="361"/>
      <c r="GDY43" s="361"/>
      <c r="GDZ43" s="361"/>
      <c r="GEA43" s="361"/>
      <c r="GEB43" s="361"/>
      <c r="GEC43" s="361"/>
      <c r="GED43" s="361"/>
      <c r="GEE43" s="361"/>
      <c r="GEF43" s="361"/>
      <c r="GEG43" s="361"/>
      <c r="GEH43" s="361"/>
      <c r="GEI43" s="361"/>
      <c r="GEJ43" s="361"/>
      <c r="GEK43" s="361"/>
      <c r="GEL43" s="361"/>
      <c r="GEM43" s="361"/>
      <c r="GEN43" s="361"/>
      <c r="GEO43" s="361"/>
      <c r="GEP43" s="361"/>
      <c r="GEQ43" s="361"/>
      <c r="GER43" s="361"/>
      <c r="GES43" s="361"/>
      <c r="GET43" s="361"/>
      <c r="GEU43" s="361"/>
      <c r="GEV43" s="361"/>
      <c r="GEW43" s="361"/>
      <c r="GEX43" s="361"/>
      <c r="GEY43" s="361"/>
      <c r="GEZ43" s="361"/>
      <c r="GFA43" s="361"/>
      <c r="GFB43" s="361"/>
      <c r="GFC43" s="361"/>
      <c r="GFD43" s="361"/>
      <c r="GFE43" s="361"/>
      <c r="GFF43" s="361"/>
      <c r="GFG43" s="361"/>
      <c r="GFH43" s="361"/>
      <c r="GFI43" s="361"/>
      <c r="GFJ43" s="361"/>
      <c r="GFK43" s="361"/>
      <c r="GFL43" s="361"/>
      <c r="GFM43" s="361"/>
      <c r="GFN43" s="361"/>
      <c r="GFO43" s="361"/>
      <c r="GFP43" s="361"/>
      <c r="GFQ43" s="361"/>
      <c r="GFR43" s="361"/>
      <c r="GFS43" s="361"/>
      <c r="GFT43" s="361"/>
      <c r="GFU43" s="361"/>
      <c r="GFV43" s="361"/>
      <c r="GFW43" s="361"/>
      <c r="GFX43" s="361"/>
      <c r="GFY43" s="361"/>
      <c r="GFZ43" s="361"/>
      <c r="GGA43" s="361"/>
      <c r="GGB43" s="361"/>
      <c r="GGC43" s="361"/>
      <c r="GGD43" s="361"/>
      <c r="GGE43" s="361"/>
      <c r="GGF43" s="361"/>
      <c r="GGG43" s="361"/>
      <c r="GGH43" s="361"/>
      <c r="GGI43" s="361"/>
      <c r="GGJ43" s="361"/>
      <c r="GGK43" s="361"/>
      <c r="GGL43" s="361"/>
      <c r="GGM43" s="361"/>
      <c r="GGN43" s="361"/>
      <c r="GGO43" s="361"/>
      <c r="GGP43" s="361"/>
      <c r="GGQ43" s="361"/>
      <c r="GGR43" s="361"/>
      <c r="GGS43" s="361"/>
      <c r="GGT43" s="361"/>
      <c r="GGU43" s="361"/>
      <c r="GGV43" s="361"/>
      <c r="GGW43" s="361"/>
      <c r="GGX43" s="361"/>
      <c r="GGY43" s="361"/>
      <c r="GGZ43" s="361"/>
      <c r="GHA43" s="361"/>
      <c r="GHB43" s="361"/>
      <c r="GHC43" s="361"/>
      <c r="GHD43" s="361"/>
      <c r="GHE43" s="361"/>
      <c r="GHF43" s="361"/>
      <c r="GHG43" s="361"/>
      <c r="GHH43" s="361"/>
      <c r="GHI43" s="361"/>
      <c r="GHJ43" s="361"/>
      <c r="GHK43" s="361"/>
      <c r="GHL43" s="361"/>
      <c r="GHM43" s="361"/>
      <c r="GHN43" s="361"/>
      <c r="GHO43" s="361"/>
      <c r="GHP43" s="361"/>
      <c r="GHQ43" s="361"/>
      <c r="GHR43" s="361"/>
      <c r="GHS43" s="361"/>
      <c r="GHT43" s="361"/>
      <c r="GHU43" s="361"/>
      <c r="GHV43" s="361"/>
      <c r="GHW43" s="361"/>
      <c r="GHX43" s="361"/>
      <c r="GHY43" s="361"/>
      <c r="GHZ43" s="361"/>
      <c r="GIA43" s="361"/>
      <c r="GIB43" s="361"/>
      <c r="GIC43" s="361"/>
      <c r="GID43" s="361"/>
      <c r="GIE43" s="361"/>
      <c r="GIF43" s="361"/>
      <c r="GIG43" s="361"/>
      <c r="GIH43" s="361"/>
      <c r="GII43" s="361"/>
      <c r="GIJ43" s="361"/>
      <c r="GIK43" s="361"/>
      <c r="GIL43" s="361"/>
      <c r="GIM43" s="361"/>
      <c r="GIN43" s="361"/>
      <c r="GIO43" s="361"/>
      <c r="GIP43" s="361"/>
      <c r="GIQ43" s="361"/>
      <c r="GIR43" s="361"/>
      <c r="GIS43" s="361"/>
      <c r="GIT43" s="361"/>
      <c r="GIU43" s="361"/>
      <c r="GIV43" s="361"/>
      <c r="GIW43" s="361"/>
      <c r="GIX43" s="361"/>
      <c r="GIY43" s="361"/>
      <c r="GIZ43" s="361"/>
      <c r="GJA43" s="361"/>
      <c r="GJB43" s="361"/>
      <c r="GJC43" s="361"/>
      <c r="GJD43" s="361"/>
      <c r="GJE43" s="361"/>
      <c r="GJF43" s="361"/>
      <c r="GJG43" s="361"/>
      <c r="GJH43" s="361"/>
      <c r="GJI43" s="361"/>
      <c r="GJJ43" s="361"/>
      <c r="GJK43" s="361"/>
      <c r="GJL43" s="361"/>
      <c r="GJM43" s="361"/>
      <c r="GJN43" s="361"/>
      <c r="GJO43" s="361"/>
      <c r="GJP43" s="361"/>
      <c r="GJQ43" s="361"/>
      <c r="GJR43" s="361"/>
      <c r="GJS43" s="361"/>
      <c r="GJT43" s="361"/>
      <c r="GJU43" s="361"/>
      <c r="GJV43" s="361"/>
      <c r="GJW43" s="361"/>
      <c r="GJX43" s="361"/>
      <c r="GJY43" s="361"/>
      <c r="GJZ43" s="361"/>
      <c r="GKA43" s="361"/>
      <c r="GKB43" s="361"/>
      <c r="GKC43" s="361"/>
      <c r="GKD43" s="361"/>
      <c r="GKE43" s="361"/>
      <c r="GKF43" s="361"/>
      <c r="GKG43" s="361"/>
      <c r="GKH43" s="361"/>
      <c r="GKI43" s="361"/>
      <c r="GKJ43" s="361"/>
      <c r="GKK43" s="361"/>
      <c r="GKL43" s="361"/>
      <c r="GKM43" s="361"/>
      <c r="GKN43" s="361"/>
      <c r="GKO43" s="361"/>
      <c r="GKP43" s="361"/>
      <c r="GKQ43" s="361"/>
      <c r="GKR43" s="361"/>
      <c r="GKS43" s="361"/>
      <c r="GKT43" s="361"/>
      <c r="GKU43" s="361"/>
      <c r="GKV43" s="361"/>
      <c r="GKW43" s="361"/>
      <c r="GKX43" s="361"/>
      <c r="GKY43" s="361"/>
      <c r="GKZ43" s="361"/>
      <c r="GLA43" s="361"/>
      <c r="GLB43" s="361"/>
      <c r="GLC43" s="361"/>
      <c r="GLD43" s="361"/>
      <c r="GLE43" s="361"/>
      <c r="GLF43" s="361"/>
      <c r="GLG43" s="361"/>
      <c r="GLH43" s="361"/>
      <c r="GLI43" s="361"/>
      <c r="GLJ43" s="361"/>
      <c r="GLK43" s="361"/>
      <c r="GLL43" s="361"/>
      <c r="GLM43" s="361"/>
      <c r="GLN43" s="361"/>
      <c r="GLO43" s="361"/>
      <c r="GLP43" s="361"/>
      <c r="GLQ43" s="361"/>
      <c r="GLR43" s="361"/>
      <c r="GLS43" s="361"/>
      <c r="GLT43" s="361"/>
      <c r="GLU43" s="361"/>
      <c r="GLV43" s="361"/>
      <c r="GLW43" s="361"/>
      <c r="GLX43" s="361"/>
      <c r="GLY43" s="361"/>
      <c r="GLZ43" s="361"/>
      <c r="GMA43" s="361"/>
      <c r="GMB43" s="361"/>
      <c r="GMC43" s="361"/>
      <c r="GMD43" s="361"/>
      <c r="GME43" s="361"/>
      <c r="GMF43" s="361"/>
      <c r="GMG43" s="361"/>
      <c r="GMH43" s="361"/>
      <c r="GMI43" s="361"/>
      <c r="GMJ43" s="361"/>
      <c r="GMK43" s="361"/>
      <c r="GML43" s="361"/>
      <c r="GMM43" s="361"/>
      <c r="GMN43" s="361"/>
      <c r="GMO43" s="361"/>
      <c r="GMP43" s="361"/>
      <c r="GMQ43" s="361"/>
      <c r="GMR43" s="361"/>
      <c r="GMS43" s="361"/>
      <c r="GMT43" s="361"/>
      <c r="GMU43" s="361"/>
      <c r="GMV43" s="361"/>
      <c r="GMW43" s="361"/>
      <c r="GMX43" s="361"/>
      <c r="GMY43" s="361"/>
      <c r="GMZ43" s="361"/>
      <c r="GNA43" s="361"/>
      <c r="GNB43" s="361"/>
      <c r="GNC43" s="361"/>
      <c r="GND43" s="361"/>
      <c r="GNE43" s="361"/>
      <c r="GNF43" s="361"/>
      <c r="GNG43" s="361"/>
      <c r="GNH43" s="361"/>
      <c r="GNI43" s="361"/>
      <c r="GNJ43" s="361"/>
      <c r="GNK43" s="361"/>
      <c r="GNL43" s="361"/>
      <c r="GNM43" s="361"/>
      <c r="GNN43" s="361"/>
      <c r="GNO43" s="361"/>
      <c r="GNP43" s="361"/>
      <c r="GNQ43" s="361"/>
      <c r="GNR43" s="361"/>
      <c r="GNS43" s="361"/>
      <c r="GNT43" s="361"/>
      <c r="GNU43" s="361"/>
      <c r="GNV43" s="361"/>
      <c r="GNW43" s="361"/>
      <c r="GNX43" s="361"/>
      <c r="GNY43" s="361"/>
      <c r="GNZ43" s="361"/>
      <c r="GOA43" s="361"/>
      <c r="GOB43" s="361"/>
      <c r="GOC43" s="361"/>
      <c r="GOD43" s="361"/>
      <c r="GOE43" s="361"/>
      <c r="GOF43" s="361"/>
      <c r="GOG43" s="361"/>
      <c r="GOH43" s="361"/>
      <c r="GOI43" s="361"/>
      <c r="GOJ43" s="361"/>
      <c r="GOK43" s="361"/>
      <c r="GOL43" s="361"/>
      <c r="GOM43" s="361"/>
      <c r="GON43" s="361"/>
      <c r="GOO43" s="361"/>
      <c r="GOP43" s="361"/>
      <c r="GOQ43" s="361"/>
      <c r="GOR43" s="361"/>
      <c r="GOS43" s="361"/>
      <c r="GOT43" s="361"/>
      <c r="GOU43" s="361"/>
      <c r="GOV43" s="361"/>
      <c r="GOW43" s="361"/>
      <c r="GOX43" s="361"/>
      <c r="GOY43" s="361"/>
      <c r="GOZ43" s="361"/>
      <c r="GPA43" s="361"/>
      <c r="GPB43" s="361"/>
      <c r="GPC43" s="361"/>
      <c r="GPD43" s="361"/>
      <c r="GPE43" s="361"/>
      <c r="GPF43" s="361"/>
      <c r="GPG43" s="361"/>
      <c r="GPH43" s="361"/>
      <c r="GPI43" s="361"/>
      <c r="GPJ43" s="361"/>
      <c r="GPK43" s="361"/>
      <c r="GPL43" s="361"/>
      <c r="GPM43" s="361"/>
      <c r="GPN43" s="361"/>
      <c r="GPO43" s="361"/>
      <c r="GPP43" s="361"/>
      <c r="GPQ43" s="361"/>
      <c r="GPR43" s="361"/>
      <c r="GPS43" s="361"/>
      <c r="GPT43" s="361"/>
      <c r="GPU43" s="361"/>
      <c r="GPV43" s="361"/>
      <c r="GPW43" s="361"/>
      <c r="GPX43" s="361"/>
      <c r="GPY43" s="361"/>
      <c r="GPZ43" s="361"/>
      <c r="GQA43" s="361"/>
      <c r="GQB43" s="361"/>
      <c r="GQC43" s="361"/>
      <c r="GQD43" s="361"/>
      <c r="GQE43" s="361"/>
      <c r="GQF43" s="361"/>
      <c r="GQG43" s="361"/>
      <c r="GQH43" s="361"/>
      <c r="GQI43" s="361"/>
      <c r="GQJ43" s="361"/>
      <c r="GQK43" s="361"/>
      <c r="GQL43" s="361"/>
      <c r="GQM43" s="361"/>
      <c r="GQN43" s="361"/>
      <c r="GQO43" s="361"/>
      <c r="GQP43" s="361"/>
      <c r="GQQ43" s="361"/>
      <c r="GQR43" s="361"/>
      <c r="GQS43" s="361"/>
      <c r="GQT43" s="361"/>
      <c r="GQU43" s="361"/>
      <c r="GQV43" s="361"/>
      <c r="GQW43" s="361"/>
      <c r="GQX43" s="361"/>
      <c r="GQY43" s="361"/>
      <c r="GQZ43" s="361"/>
      <c r="GRA43" s="361"/>
      <c r="GRB43" s="361"/>
      <c r="GRC43" s="361"/>
      <c r="GRD43" s="361"/>
      <c r="GRE43" s="361"/>
      <c r="GRF43" s="361"/>
      <c r="GRG43" s="361"/>
      <c r="GRH43" s="361"/>
      <c r="GRI43" s="361"/>
      <c r="GRJ43" s="361"/>
      <c r="GRK43" s="361"/>
      <c r="GRL43" s="361"/>
      <c r="GRM43" s="361"/>
      <c r="GRN43" s="361"/>
      <c r="GRO43" s="361"/>
      <c r="GRP43" s="361"/>
      <c r="GRQ43" s="361"/>
      <c r="GRR43" s="361"/>
      <c r="GRS43" s="361"/>
      <c r="GRT43" s="361"/>
      <c r="GRU43" s="361"/>
      <c r="GRV43" s="361"/>
      <c r="GRW43" s="361"/>
      <c r="GRX43" s="361"/>
      <c r="GRY43" s="361"/>
      <c r="GRZ43" s="361"/>
      <c r="GSA43" s="361"/>
      <c r="GSB43" s="361"/>
      <c r="GSC43" s="361"/>
      <c r="GSD43" s="361"/>
      <c r="GSE43" s="361"/>
      <c r="GSF43" s="361"/>
      <c r="GSG43" s="361"/>
      <c r="GSH43" s="361"/>
      <c r="GSI43" s="361"/>
      <c r="GSJ43" s="361"/>
      <c r="GSK43" s="361"/>
      <c r="GSL43" s="361"/>
      <c r="GSM43" s="361"/>
      <c r="GSN43" s="361"/>
      <c r="GSO43" s="361"/>
      <c r="GSP43" s="361"/>
      <c r="GSQ43" s="361"/>
      <c r="GSR43" s="361"/>
      <c r="GSS43" s="361"/>
      <c r="GST43" s="361"/>
      <c r="GSU43" s="361"/>
      <c r="GSV43" s="361"/>
      <c r="GSW43" s="361"/>
      <c r="GSX43" s="361"/>
      <c r="GSY43" s="361"/>
      <c r="GSZ43" s="361"/>
      <c r="GTA43" s="361"/>
      <c r="GTB43" s="361"/>
      <c r="GTC43" s="361"/>
      <c r="GTD43" s="361"/>
      <c r="GTE43" s="361"/>
      <c r="GTF43" s="361"/>
      <c r="GTG43" s="361"/>
      <c r="GTH43" s="361"/>
      <c r="GTI43" s="361"/>
      <c r="GTJ43" s="361"/>
      <c r="GTK43" s="361"/>
      <c r="GTL43" s="361"/>
      <c r="GTM43" s="361"/>
      <c r="GTN43" s="361"/>
      <c r="GTO43" s="361"/>
      <c r="GTP43" s="361"/>
      <c r="GTQ43" s="361"/>
      <c r="GTR43" s="361"/>
      <c r="GTS43" s="361"/>
      <c r="GTT43" s="361"/>
      <c r="GTU43" s="361"/>
      <c r="GTV43" s="361"/>
      <c r="GTW43" s="361"/>
      <c r="GTX43" s="361"/>
      <c r="GTY43" s="361"/>
      <c r="GTZ43" s="361"/>
      <c r="GUA43" s="361"/>
      <c r="GUB43" s="361"/>
      <c r="GUC43" s="361"/>
      <c r="GUD43" s="361"/>
      <c r="GUE43" s="361"/>
      <c r="GUF43" s="361"/>
      <c r="GUG43" s="361"/>
      <c r="GUH43" s="361"/>
      <c r="GUI43" s="361"/>
      <c r="GUJ43" s="361"/>
      <c r="GUK43" s="361"/>
      <c r="GUL43" s="361"/>
      <c r="GUM43" s="361"/>
      <c r="GUN43" s="361"/>
      <c r="GUO43" s="361"/>
      <c r="GUP43" s="361"/>
      <c r="GUQ43" s="361"/>
      <c r="GUR43" s="361"/>
      <c r="GUS43" s="361"/>
      <c r="GUT43" s="361"/>
      <c r="GUU43" s="361"/>
      <c r="GUV43" s="361"/>
      <c r="GUW43" s="361"/>
      <c r="GUX43" s="361"/>
      <c r="GUY43" s="361"/>
      <c r="GUZ43" s="361"/>
      <c r="GVA43" s="361"/>
      <c r="GVB43" s="361"/>
      <c r="GVC43" s="361"/>
      <c r="GVD43" s="361"/>
      <c r="GVE43" s="361"/>
      <c r="GVF43" s="361"/>
      <c r="GVG43" s="361"/>
      <c r="GVH43" s="361"/>
      <c r="GVI43" s="361"/>
      <c r="GVJ43" s="361"/>
      <c r="GVK43" s="361"/>
      <c r="GVL43" s="361"/>
      <c r="GVM43" s="361"/>
      <c r="GVN43" s="361"/>
      <c r="GVO43" s="361"/>
      <c r="GVP43" s="361"/>
      <c r="GVQ43" s="361"/>
      <c r="GVR43" s="361"/>
      <c r="GVS43" s="361"/>
      <c r="GVT43" s="361"/>
      <c r="GVU43" s="361"/>
      <c r="GVV43" s="361"/>
      <c r="GVW43" s="361"/>
      <c r="GVX43" s="361"/>
      <c r="GVY43" s="361"/>
      <c r="GVZ43" s="361"/>
      <c r="GWA43" s="361"/>
      <c r="GWB43" s="361"/>
      <c r="GWC43" s="361"/>
      <c r="GWD43" s="361"/>
      <c r="GWE43" s="361"/>
      <c r="GWF43" s="361"/>
      <c r="GWG43" s="361"/>
      <c r="GWH43" s="361"/>
      <c r="GWI43" s="361"/>
      <c r="GWJ43" s="361"/>
      <c r="GWK43" s="361"/>
      <c r="GWL43" s="361"/>
      <c r="GWM43" s="361"/>
      <c r="GWN43" s="361"/>
      <c r="GWO43" s="361"/>
      <c r="GWP43" s="361"/>
      <c r="GWQ43" s="361"/>
      <c r="GWR43" s="361"/>
      <c r="GWS43" s="361"/>
      <c r="GWT43" s="361"/>
      <c r="GWU43" s="361"/>
      <c r="GWV43" s="361"/>
      <c r="GWW43" s="361"/>
      <c r="GWX43" s="361"/>
      <c r="GWY43" s="361"/>
      <c r="GWZ43" s="361"/>
      <c r="GXA43" s="361"/>
      <c r="GXB43" s="361"/>
      <c r="GXC43" s="361"/>
      <c r="GXD43" s="361"/>
      <c r="GXE43" s="361"/>
      <c r="GXF43" s="361"/>
      <c r="GXG43" s="361"/>
      <c r="GXH43" s="361"/>
      <c r="GXI43" s="361"/>
      <c r="GXJ43" s="361"/>
      <c r="GXK43" s="361"/>
      <c r="GXL43" s="361"/>
      <c r="GXM43" s="361"/>
      <c r="GXN43" s="361"/>
      <c r="GXO43" s="361"/>
      <c r="GXP43" s="361"/>
      <c r="GXQ43" s="361"/>
      <c r="GXR43" s="361"/>
      <c r="GXS43" s="361"/>
      <c r="GXT43" s="361"/>
      <c r="GXU43" s="361"/>
      <c r="GXV43" s="361"/>
      <c r="GXW43" s="361"/>
      <c r="GXX43" s="361"/>
      <c r="GXY43" s="361"/>
      <c r="GXZ43" s="361"/>
      <c r="GYA43" s="361"/>
      <c r="GYB43" s="361"/>
      <c r="GYC43" s="361"/>
      <c r="GYD43" s="361"/>
      <c r="GYE43" s="361"/>
      <c r="GYF43" s="361"/>
      <c r="GYG43" s="361"/>
      <c r="GYH43" s="361"/>
      <c r="GYI43" s="361"/>
      <c r="GYJ43" s="361"/>
      <c r="GYK43" s="361"/>
      <c r="GYL43" s="361"/>
      <c r="GYM43" s="361"/>
      <c r="GYN43" s="361"/>
      <c r="GYO43" s="361"/>
      <c r="GYP43" s="361"/>
      <c r="GYQ43" s="361"/>
      <c r="GYR43" s="361"/>
      <c r="GYS43" s="361"/>
      <c r="GYT43" s="361"/>
      <c r="GYU43" s="361"/>
      <c r="GYV43" s="361"/>
      <c r="GYW43" s="361"/>
      <c r="GYX43" s="361"/>
      <c r="GYY43" s="361"/>
      <c r="GYZ43" s="361"/>
      <c r="GZA43" s="361"/>
      <c r="GZB43" s="361"/>
      <c r="GZC43" s="361"/>
      <c r="GZD43" s="361"/>
      <c r="GZE43" s="361"/>
      <c r="GZF43" s="361"/>
      <c r="GZG43" s="361"/>
      <c r="GZH43" s="361"/>
      <c r="GZI43" s="361"/>
      <c r="GZJ43" s="361"/>
      <c r="GZK43" s="361"/>
      <c r="GZL43" s="361"/>
      <c r="GZM43" s="361"/>
      <c r="GZN43" s="361"/>
      <c r="GZO43" s="361"/>
      <c r="GZP43" s="361"/>
      <c r="GZQ43" s="361"/>
      <c r="GZR43" s="361"/>
      <c r="GZS43" s="361"/>
      <c r="GZT43" s="361"/>
      <c r="GZU43" s="361"/>
      <c r="GZV43" s="361"/>
      <c r="GZW43" s="361"/>
      <c r="GZX43" s="361"/>
      <c r="GZY43" s="361"/>
      <c r="GZZ43" s="361"/>
      <c r="HAA43" s="361"/>
      <c r="HAB43" s="361"/>
      <c r="HAC43" s="361"/>
      <c r="HAD43" s="361"/>
      <c r="HAE43" s="361"/>
      <c r="HAF43" s="361"/>
      <c r="HAG43" s="361"/>
      <c r="HAH43" s="361"/>
      <c r="HAI43" s="361"/>
      <c r="HAJ43" s="361"/>
      <c r="HAK43" s="361"/>
      <c r="HAL43" s="361"/>
      <c r="HAM43" s="361"/>
      <c r="HAN43" s="361"/>
      <c r="HAO43" s="361"/>
      <c r="HAP43" s="361"/>
      <c r="HAQ43" s="361"/>
      <c r="HAR43" s="361"/>
      <c r="HAS43" s="361"/>
      <c r="HAT43" s="361"/>
      <c r="HAU43" s="361"/>
      <c r="HAV43" s="361"/>
      <c r="HAW43" s="361"/>
      <c r="HAX43" s="361"/>
      <c r="HAY43" s="361"/>
      <c r="HAZ43" s="361"/>
      <c r="HBA43" s="361"/>
      <c r="HBB43" s="361"/>
      <c r="HBC43" s="361"/>
      <c r="HBD43" s="361"/>
      <c r="HBE43" s="361"/>
      <c r="HBF43" s="361"/>
      <c r="HBG43" s="361"/>
      <c r="HBH43" s="361"/>
      <c r="HBI43" s="361"/>
      <c r="HBJ43" s="361"/>
      <c r="HBK43" s="361"/>
      <c r="HBL43" s="361"/>
      <c r="HBM43" s="361"/>
      <c r="HBN43" s="361"/>
      <c r="HBO43" s="361"/>
      <c r="HBP43" s="361"/>
      <c r="HBQ43" s="361"/>
      <c r="HBR43" s="361"/>
      <c r="HBS43" s="361"/>
      <c r="HBT43" s="361"/>
      <c r="HBU43" s="361"/>
      <c r="HBV43" s="361"/>
      <c r="HBW43" s="361"/>
      <c r="HBX43" s="361"/>
      <c r="HBY43" s="361"/>
      <c r="HBZ43" s="361"/>
      <c r="HCA43" s="361"/>
      <c r="HCB43" s="361"/>
      <c r="HCC43" s="361"/>
      <c r="HCD43" s="361"/>
      <c r="HCE43" s="361"/>
      <c r="HCF43" s="361"/>
      <c r="HCG43" s="361"/>
      <c r="HCH43" s="361"/>
      <c r="HCI43" s="361"/>
      <c r="HCJ43" s="361"/>
      <c r="HCK43" s="361"/>
      <c r="HCL43" s="361"/>
      <c r="HCM43" s="361"/>
      <c r="HCN43" s="361"/>
      <c r="HCO43" s="361"/>
      <c r="HCP43" s="361"/>
      <c r="HCQ43" s="361"/>
      <c r="HCR43" s="361"/>
      <c r="HCS43" s="361"/>
      <c r="HCT43" s="361"/>
      <c r="HCU43" s="361"/>
      <c r="HCV43" s="361"/>
      <c r="HCW43" s="361"/>
      <c r="HCX43" s="361"/>
      <c r="HCY43" s="361"/>
      <c r="HCZ43" s="361"/>
      <c r="HDA43" s="361"/>
      <c r="HDB43" s="361"/>
      <c r="HDC43" s="361"/>
      <c r="HDD43" s="361"/>
      <c r="HDE43" s="361"/>
      <c r="HDF43" s="361"/>
      <c r="HDG43" s="361"/>
      <c r="HDH43" s="361"/>
      <c r="HDI43" s="361"/>
      <c r="HDJ43" s="361"/>
      <c r="HDK43" s="361"/>
      <c r="HDL43" s="361"/>
      <c r="HDM43" s="361"/>
      <c r="HDN43" s="361"/>
      <c r="HDO43" s="361"/>
      <c r="HDP43" s="361"/>
      <c r="HDQ43" s="361"/>
      <c r="HDR43" s="361"/>
      <c r="HDS43" s="361"/>
      <c r="HDT43" s="361"/>
      <c r="HDU43" s="361"/>
      <c r="HDV43" s="361"/>
      <c r="HDW43" s="361"/>
      <c r="HDX43" s="361"/>
      <c r="HDY43" s="361"/>
      <c r="HDZ43" s="361"/>
      <c r="HEA43" s="361"/>
      <c r="HEB43" s="361"/>
      <c r="HEC43" s="361"/>
      <c r="HED43" s="361"/>
      <c r="HEE43" s="361"/>
      <c r="HEF43" s="361"/>
      <c r="HEG43" s="361"/>
      <c r="HEH43" s="361"/>
      <c r="HEI43" s="361"/>
      <c r="HEJ43" s="361"/>
      <c r="HEK43" s="361"/>
      <c r="HEL43" s="361"/>
      <c r="HEM43" s="361"/>
      <c r="HEN43" s="361"/>
      <c r="HEO43" s="361"/>
      <c r="HEP43" s="361"/>
      <c r="HEQ43" s="361"/>
      <c r="HER43" s="361"/>
      <c r="HES43" s="361"/>
      <c r="HET43" s="361"/>
      <c r="HEU43" s="361"/>
      <c r="HEV43" s="361"/>
      <c r="HEW43" s="361"/>
      <c r="HEX43" s="361"/>
      <c r="HEY43" s="361"/>
      <c r="HEZ43" s="361"/>
      <c r="HFA43" s="361"/>
      <c r="HFB43" s="361"/>
      <c r="HFC43" s="361"/>
      <c r="HFD43" s="361"/>
      <c r="HFE43" s="361"/>
      <c r="HFF43" s="361"/>
      <c r="HFG43" s="361"/>
      <c r="HFH43" s="361"/>
      <c r="HFI43" s="361"/>
      <c r="HFJ43" s="361"/>
      <c r="HFK43" s="361"/>
      <c r="HFL43" s="361"/>
      <c r="HFM43" s="361"/>
      <c r="HFN43" s="361"/>
      <c r="HFO43" s="361"/>
      <c r="HFP43" s="361"/>
      <c r="HFQ43" s="361"/>
      <c r="HFR43" s="361"/>
      <c r="HFS43" s="361"/>
      <c r="HFT43" s="361"/>
      <c r="HFU43" s="361"/>
      <c r="HFV43" s="361"/>
      <c r="HFW43" s="361"/>
      <c r="HFX43" s="361"/>
      <c r="HFY43" s="361"/>
      <c r="HFZ43" s="361"/>
      <c r="HGA43" s="361"/>
      <c r="HGB43" s="361"/>
      <c r="HGC43" s="361"/>
      <c r="HGD43" s="361"/>
      <c r="HGE43" s="361"/>
      <c r="HGF43" s="361"/>
      <c r="HGG43" s="361"/>
      <c r="HGH43" s="361"/>
      <c r="HGI43" s="361"/>
      <c r="HGJ43" s="361"/>
      <c r="HGK43" s="361"/>
      <c r="HGL43" s="361"/>
      <c r="HGM43" s="361"/>
      <c r="HGN43" s="361"/>
      <c r="HGO43" s="361"/>
      <c r="HGP43" s="361"/>
      <c r="HGQ43" s="361"/>
      <c r="HGR43" s="361"/>
      <c r="HGS43" s="361"/>
      <c r="HGT43" s="361"/>
      <c r="HGU43" s="361"/>
      <c r="HGV43" s="361"/>
      <c r="HGW43" s="361"/>
      <c r="HGX43" s="361"/>
      <c r="HGY43" s="361"/>
      <c r="HGZ43" s="361"/>
      <c r="HHA43" s="361"/>
      <c r="HHB43" s="361"/>
      <c r="HHC43" s="361"/>
      <c r="HHD43" s="361"/>
      <c r="HHE43" s="361"/>
      <c r="HHF43" s="361"/>
      <c r="HHG43" s="361"/>
      <c r="HHH43" s="361"/>
      <c r="HHI43" s="361"/>
      <c r="HHJ43" s="361"/>
      <c r="HHK43" s="361"/>
      <c r="HHL43" s="361"/>
      <c r="HHM43" s="361"/>
      <c r="HHN43" s="361"/>
      <c r="HHO43" s="361"/>
      <c r="HHP43" s="361"/>
      <c r="HHQ43" s="361"/>
      <c r="HHR43" s="361"/>
      <c r="HHS43" s="361"/>
      <c r="HHT43" s="361"/>
      <c r="HHU43" s="361"/>
      <c r="HHV43" s="361"/>
      <c r="HHW43" s="361"/>
      <c r="HHX43" s="361"/>
      <c r="HHY43" s="361"/>
      <c r="HHZ43" s="361"/>
      <c r="HIA43" s="361"/>
      <c r="HIB43" s="361"/>
      <c r="HIC43" s="361"/>
      <c r="HID43" s="361"/>
      <c r="HIE43" s="361"/>
      <c r="HIF43" s="361"/>
      <c r="HIG43" s="361"/>
      <c r="HIH43" s="361"/>
      <c r="HII43" s="361"/>
      <c r="HIJ43" s="361"/>
      <c r="HIK43" s="361"/>
      <c r="HIL43" s="361"/>
      <c r="HIM43" s="361"/>
      <c r="HIN43" s="361"/>
      <c r="HIO43" s="361"/>
      <c r="HIP43" s="361"/>
      <c r="HIQ43" s="361"/>
      <c r="HIR43" s="361"/>
      <c r="HIS43" s="361"/>
      <c r="HIT43" s="361"/>
      <c r="HIU43" s="361"/>
      <c r="HIV43" s="361"/>
      <c r="HIW43" s="361"/>
      <c r="HIX43" s="361"/>
      <c r="HIY43" s="361"/>
      <c r="HIZ43" s="361"/>
      <c r="HJA43" s="361"/>
      <c r="HJB43" s="361"/>
      <c r="HJC43" s="361"/>
      <c r="HJD43" s="361"/>
      <c r="HJE43" s="361"/>
      <c r="HJF43" s="361"/>
      <c r="HJG43" s="361"/>
      <c r="HJH43" s="361"/>
      <c r="HJI43" s="361"/>
      <c r="HJJ43" s="361"/>
      <c r="HJK43" s="361"/>
      <c r="HJL43" s="361"/>
      <c r="HJM43" s="361"/>
      <c r="HJN43" s="361"/>
      <c r="HJO43" s="361"/>
      <c r="HJP43" s="361"/>
      <c r="HJQ43" s="361"/>
      <c r="HJR43" s="361"/>
      <c r="HJS43" s="361"/>
      <c r="HJT43" s="361"/>
      <c r="HJU43" s="361"/>
      <c r="HJV43" s="361"/>
      <c r="HJW43" s="361"/>
      <c r="HJX43" s="361"/>
      <c r="HJY43" s="361"/>
      <c r="HJZ43" s="361"/>
      <c r="HKA43" s="361"/>
      <c r="HKB43" s="361"/>
      <c r="HKC43" s="361"/>
      <c r="HKD43" s="361"/>
      <c r="HKE43" s="361"/>
      <c r="HKF43" s="361"/>
      <c r="HKG43" s="361"/>
      <c r="HKH43" s="361"/>
      <c r="HKI43" s="361"/>
      <c r="HKJ43" s="361"/>
      <c r="HKK43" s="361"/>
      <c r="HKL43" s="361"/>
      <c r="HKM43" s="361"/>
      <c r="HKN43" s="361"/>
      <c r="HKO43" s="361"/>
      <c r="HKP43" s="361"/>
      <c r="HKQ43" s="361"/>
      <c r="HKR43" s="361"/>
      <c r="HKS43" s="361"/>
      <c r="HKT43" s="361"/>
      <c r="HKU43" s="361"/>
      <c r="HKV43" s="361"/>
      <c r="HKW43" s="361"/>
      <c r="HKX43" s="361"/>
      <c r="HKY43" s="361"/>
      <c r="HKZ43" s="361"/>
      <c r="HLA43" s="361"/>
      <c r="HLB43" s="361"/>
      <c r="HLC43" s="361"/>
      <c r="HLD43" s="361"/>
      <c r="HLE43" s="361"/>
      <c r="HLF43" s="361"/>
      <c r="HLG43" s="361"/>
      <c r="HLH43" s="361"/>
      <c r="HLI43" s="361"/>
      <c r="HLJ43" s="361"/>
      <c r="HLK43" s="361"/>
      <c r="HLL43" s="361"/>
      <c r="HLM43" s="361"/>
      <c r="HLN43" s="361"/>
      <c r="HLO43" s="361"/>
      <c r="HLP43" s="361"/>
      <c r="HLQ43" s="361"/>
      <c r="HLR43" s="361"/>
      <c r="HLS43" s="361"/>
      <c r="HLT43" s="361"/>
      <c r="HLU43" s="361"/>
      <c r="HLV43" s="361"/>
      <c r="HLW43" s="361"/>
      <c r="HLX43" s="361"/>
      <c r="HLY43" s="361"/>
      <c r="HLZ43" s="361"/>
      <c r="HMA43" s="361"/>
      <c r="HMB43" s="361"/>
      <c r="HMC43" s="361"/>
      <c r="HMD43" s="361"/>
      <c r="HME43" s="361"/>
      <c r="HMF43" s="361"/>
      <c r="HMG43" s="361"/>
      <c r="HMH43" s="361"/>
      <c r="HMI43" s="361"/>
      <c r="HMJ43" s="361"/>
      <c r="HMK43" s="361"/>
      <c r="HML43" s="361"/>
      <c r="HMM43" s="361"/>
      <c r="HMN43" s="361"/>
      <c r="HMO43" s="361"/>
      <c r="HMP43" s="361"/>
      <c r="HMQ43" s="361"/>
      <c r="HMR43" s="361"/>
      <c r="HMS43" s="361"/>
      <c r="HMT43" s="361"/>
      <c r="HMU43" s="361"/>
      <c r="HMV43" s="361"/>
      <c r="HMW43" s="361"/>
      <c r="HMX43" s="361"/>
      <c r="HMY43" s="361"/>
      <c r="HMZ43" s="361"/>
      <c r="HNA43" s="361"/>
      <c r="HNB43" s="361"/>
      <c r="HNC43" s="361"/>
      <c r="HND43" s="361"/>
      <c r="HNE43" s="361"/>
      <c r="HNF43" s="361"/>
      <c r="HNG43" s="361"/>
      <c r="HNH43" s="361"/>
      <c r="HNI43" s="361"/>
      <c r="HNJ43" s="361"/>
      <c r="HNK43" s="361"/>
      <c r="HNL43" s="361"/>
      <c r="HNM43" s="361"/>
      <c r="HNN43" s="361"/>
      <c r="HNO43" s="361"/>
      <c r="HNP43" s="361"/>
      <c r="HNQ43" s="361"/>
      <c r="HNR43" s="361"/>
      <c r="HNS43" s="361"/>
      <c r="HNT43" s="361"/>
      <c r="HNU43" s="361"/>
      <c r="HNV43" s="361"/>
      <c r="HNW43" s="361"/>
      <c r="HNX43" s="361"/>
      <c r="HNY43" s="361"/>
      <c r="HNZ43" s="361"/>
      <c r="HOA43" s="361"/>
      <c r="HOB43" s="361"/>
      <c r="HOC43" s="361"/>
      <c r="HOD43" s="361"/>
      <c r="HOE43" s="361"/>
      <c r="HOF43" s="361"/>
      <c r="HOG43" s="361"/>
      <c r="HOH43" s="361"/>
      <c r="HOI43" s="361"/>
      <c r="HOJ43" s="361"/>
      <c r="HOK43" s="361"/>
      <c r="HOL43" s="361"/>
      <c r="HOM43" s="361"/>
      <c r="HON43" s="361"/>
      <c r="HOO43" s="361"/>
      <c r="HOP43" s="361"/>
      <c r="HOQ43" s="361"/>
      <c r="HOR43" s="361"/>
      <c r="HOS43" s="361"/>
      <c r="HOT43" s="361"/>
      <c r="HOU43" s="361"/>
      <c r="HOV43" s="361"/>
      <c r="HOW43" s="361"/>
      <c r="HOX43" s="361"/>
      <c r="HOY43" s="361"/>
      <c r="HOZ43" s="361"/>
      <c r="HPA43" s="361"/>
      <c r="HPB43" s="361"/>
      <c r="HPC43" s="361"/>
      <c r="HPD43" s="361"/>
      <c r="HPE43" s="361"/>
      <c r="HPF43" s="361"/>
      <c r="HPG43" s="361"/>
      <c r="HPH43" s="361"/>
      <c r="HPI43" s="361"/>
      <c r="HPJ43" s="361"/>
      <c r="HPK43" s="361"/>
      <c r="HPL43" s="361"/>
      <c r="HPM43" s="361"/>
      <c r="HPN43" s="361"/>
      <c r="HPO43" s="361"/>
      <c r="HPP43" s="361"/>
      <c r="HPQ43" s="361"/>
      <c r="HPR43" s="361"/>
      <c r="HPS43" s="361"/>
      <c r="HPT43" s="361"/>
      <c r="HPU43" s="361"/>
      <c r="HPV43" s="361"/>
      <c r="HPW43" s="361"/>
      <c r="HPX43" s="361"/>
      <c r="HPY43" s="361"/>
      <c r="HPZ43" s="361"/>
      <c r="HQA43" s="361"/>
      <c r="HQB43" s="361"/>
      <c r="HQC43" s="361"/>
      <c r="HQD43" s="361"/>
      <c r="HQE43" s="361"/>
      <c r="HQF43" s="361"/>
      <c r="HQG43" s="361"/>
      <c r="HQH43" s="361"/>
      <c r="HQI43" s="361"/>
      <c r="HQJ43" s="361"/>
      <c r="HQK43" s="361"/>
      <c r="HQL43" s="361"/>
      <c r="HQM43" s="361"/>
      <c r="HQN43" s="361"/>
      <c r="HQO43" s="361"/>
      <c r="HQP43" s="361"/>
      <c r="HQQ43" s="361"/>
      <c r="HQR43" s="361"/>
      <c r="HQS43" s="361"/>
      <c r="HQT43" s="361"/>
      <c r="HQU43" s="361"/>
      <c r="HQV43" s="361"/>
      <c r="HQW43" s="361"/>
      <c r="HQX43" s="361"/>
      <c r="HQY43" s="361"/>
      <c r="HQZ43" s="361"/>
      <c r="HRA43" s="361"/>
      <c r="HRB43" s="361"/>
      <c r="HRC43" s="361"/>
      <c r="HRD43" s="361"/>
      <c r="HRE43" s="361"/>
      <c r="HRF43" s="361"/>
      <c r="HRG43" s="361"/>
      <c r="HRH43" s="361"/>
      <c r="HRI43" s="361"/>
      <c r="HRJ43" s="361"/>
      <c r="HRK43" s="361"/>
      <c r="HRL43" s="361"/>
      <c r="HRM43" s="361"/>
      <c r="HRN43" s="361"/>
      <c r="HRO43" s="361"/>
      <c r="HRP43" s="361"/>
      <c r="HRQ43" s="361"/>
      <c r="HRR43" s="361"/>
      <c r="HRS43" s="361"/>
      <c r="HRT43" s="361"/>
      <c r="HRU43" s="361"/>
      <c r="HRV43" s="361"/>
      <c r="HRW43" s="361"/>
      <c r="HRX43" s="361"/>
      <c r="HRY43" s="361"/>
      <c r="HRZ43" s="361"/>
      <c r="HSA43" s="361"/>
      <c r="HSB43" s="361"/>
      <c r="HSC43" s="361"/>
      <c r="HSD43" s="361"/>
      <c r="HSE43" s="361"/>
      <c r="HSF43" s="361"/>
      <c r="HSG43" s="361"/>
      <c r="HSH43" s="361"/>
      <c r="HSI43" s="361"/>
      <c r="HSJ43" s="361"/>
      <c r="HSK43" s="361"/>
      <c r="HSL43" s="361"/>
      <c r="HSM43" s="361"/>
      <c r="HSN43" s="361"/>
      <c r="HSO43" s="361"/>
      <c r="HSP43" s="361"/>
      <c r="HSQ43" s="361"/>
      <c r="HSR43" s="361"/>
      <c r="HSS43" s="361"/>
      <c r="HST43" s="361"/>
      <c r="HSU43" s="361"/>
      <c r="HSV43" s="361"/>
      <c r="HSW43" s="361"/>
      <c r="HSX43" s="361"/>
      <c r="HSY43" s="361"/>
      <c r="HSZ43" s="361"/>
      <c r="HTA43" s="361"/>
      <c r="HTB43" s="361"/>
      <c r="HTC43" s="361"/>
      <c r="HTD43" s="361"/>
      <c r="HTE43" s="361"/>
      <c r="HTF43" s="361"/>
      <c r="HTG43" s="361"/>
      <c r="HTH43" s="361"/>
      <c r="HTI43" s="361"/>
      <c r="HTJ43" s="361"/>
      <c r="HTK43" s="361"/>
      <c r="HTL43" s="361"/>
      <c r="HTM43" s="361"/>
      <c r="HTN43" s="361"/>
      <c r="HTO43" s="361"/>
      <c r="HTP43" s="361"/>
      <c r="HTQ43" s="361"/>
      <c r="HTR43" s="361"/>
      <c r="HTS43" s="361"/>
      <c r="HTT43" s="361"/>
      <c r="HTU43" s="361"/>
      <c r="HTV43" s="361"/>
      <c r="HTW43" s="361"/>
      <c r="HTX43" s="361"/>
      <c r="HTY43" s="361"/>
      <c r="HTZ43" s="361"/>
      <c r="HUA43" s="361"/>
      <c r="HUB43" s="361"/>
      <c r="HUC43" s="361"/>
      <c r="HUD43" s="361"/>
      <c r="HUE43" s="361"/>
      <c r="HUF43" s="361"/>
      <c r="HUG43" s="361"/>
      <c r="HUH43" s="361"/>
      <c r="HUI43" s="361"/>
      <c r="HUJ43" s="361"/>
      <c r="HUK43" s="361"/>
      <c r="HUL43" s="361"/>
      <c r="HUM43" s="361"/>
      <c r="HUN43" s="361"/>
      <c r="HUO43" s="361"/>
      <c r="HUP43" s="361"/>
      <c r="HUQ43" s="361"/>
      <c r="HUR43" s="361"/>
      <c r="HUS43" s="361"/>
      <c r="HUT43" s="361"/>
      <c r="HUU43" s="361"/>
      <c r="HUV43" s="361"/>
      <c r="HUW43" s="361"/>
      <c r="HUX43" s="361"/>
      <c r="HUY43" s="361"/>
      <c r="HUZ43" s="361"/>
      <c r="HVA43" s="361"/>
      <c r="HVB43" s="361"/>
      <c r="HVC43" s="361"/>
      <c r="HVD43" s="361"/>
      <c r="HVE43" s="361"/>
      <c r="HVF43" s="361"/>
      <c r="HVG43" s="361"/>
      <c r="HVH43" s="361"/>
      <c r="HVI43" s="361"/>
      <c r="HVJ43" s="361"/>
      <c r="HVK43" s="361"/>
      <c r="HVL43" s="361"/>
      <c r="HVM43" s="361"/>
      <c r="HVN43" s="361"/>
      <c r="HVO43" s="361"/>
      <c r="HVP43" s="361"/>
      <c r="HVQ43" s="361"/>
      <c r="HVR43" s="361"/>
      <c r="HVS43" s="361"/>
      <c r="HVT43" s="361"/>
      <c r="HVU43" s="361"/>
      <c r="HVV43" s="361"/>
      <c r="HVW43" s="361"/>
      <c r="HVX43" s="361"/>
      <c r="HVY43" s="361"/>
      <c r="HVZ43" s="361"/>
      <c r="HWA43" s="361"/>
      <c r="HWB43" s="361"/>
      <c r="HWC43" s="361"/>
      <c r="HWD43" s="361"/>
      <c r="HWE43" s="361"/>
      <c r="HWF43" s="361"/>
      <c r="HWG43" s="361"/>
      <c r="HWH43" s="361"/>
      <c r="HWI43" s="361"/>
      <c r="HWJ43" s="361"/>
      <c r="HWK43" s="361"/>
      <c r="HWL43" s="361"/>
      <c r="HWM43" s="361"/>
      <c r="HWN43" s="361"/>
      <c r="HWO43" s="361"/>
      <c r="HWP43" s="361"/>
      <c r="HWQ43" s="361"/>
      <c r="HWR43" s="361"/>
      <c r="HWS43" s="361"/>
      <c r="HWT43" s="361"/>
      <c r="HWU43" s="361"/>
      <c r="HWV43" s="361"/>
      <c r="HWW43" s="361"/>
      <c r="HWX43" s="361"/>
      <c r="HWY43" s="361"/>
      <c r="HWZ43" s="361"/>
      <c r="HXA43" s="361"/>
      <c r="HXB43" s="361"/>
      <c r="HXC43" s="361"/>
      <c r="HXD43" s="361"/>
      <c r="HXE43" s="361"/>
      <c r="HXF43" s="361"/>
      <c r="HXG43" s="361"/>
      <c r="HXH43" s="361"/>
      <c r="HXI43" s="361"/>
      <c r="HXJ43" s="361"/>
      <c r="HXK43" s="361"/>
      <c r="HXL43" s="361"/>
      <c r="HXM43" s="361"/>
      <c r="HXN43" s="361"/>
      <c r="HXO43" s="361"/>
      <c r="HXP43" s="361"/>
      <c r="HXQ43" s="361"/>
      <c r="HXR43" s="361"/>
      <c r="HXS43" s="361"/>
      <c r="HXT43" s="361"/>
      <c r="HXU43" s="361"/>
      <c r="HXV43" s="361"/>
      <c r="HXW43" s="361"/>
      <c r="HXX43" s="361"/>
      <c r="HXY43" s="361"/>
      <c r="HXZ43" s="361"/>
      <c r="HYA43" s="361"/>
      <c r="HYB43" s="361"/>
      <c r="HYC43" s="361"/>
      <c r="HYD43" s="361"/>
      <c r="HYE43" s="361"/>
      <c r="HYF43" s="361"/>
      <c r="HYG43" s="361"/>
      <c r="HYH43" s="361"/>
      <c r="HYI43" s="361"/>
      <c r="HYJ43" s="361"/>
      <c r="HYK43" s="361"/>
      <c r="HYL43" s="361"/>
      <c r="HYM43" s="361"/>
      <c r="HYN43" s="361"/>
      <c r="HYO43" s="361"/>
      <c r="HYP43" s="361"/>
      <c r="HYQ43" s="361"/>
      <c r="HYR43" s="361"/>
      <c r="HYS43" s="361"/>
      <c r="HYT43" s="361"/>
      <c r="HYU43" s="361"/>
      <c r="HYV43" s="361"/>
      <c r="HYW43" s="361"/>
      <c r="HYX43" s="361"/>
      <c r="HYY43" s="361"/>
      <c r="HYZ43" s="361"/>
      <c r="HZA43" s="361"/>
      <c r="HZB43" s="361"/>
      <c r="HZC43" s="361"/>
      <c r="HZD43" s="361"/>
      <c r="HZE43" s="361"/>
      <c r="HZF43" s="361"/>
      <c r="HZG43" s="361"/>
      <c r="HZH43" s="361"/>
      <c r="HZI43" s="361"/>
      <c r="HZJ43" s="361"/>
      <c r="HZK43" s="361"/>
      <c r="HZL43" s="361"/>
      <c r="HZM43" s="361"/>
      <c r="HZN43" s="361"/>
      <c r="HZO43" s="361"/>
      <c r="HZP43" s="361"/>
      <c r="HZQ43" s="361"/>
      <c r="HZR43" s="361"/>
      <c r="HZS43" s="361"/>
      <c r="HZT43" s="361"/>
      <c r="HZU43" s="361"/>
      <c r="HZV43" s="361"/>
      <c r="HZW43" s="361"/>
      <c r="HZX43" s="361"/>
      <c r="HZY43" s="361"/>
      <c r="HZZ43" s="361"/>
      <c r="IAA43" s="361"/>
      <c r="IAB43" s="361"/>
      <c r="IAC43" s="361"/>
      <c r="IAD43" s="361"/>
      <c r="IAE43" s="361"/>
      <c r="IAF43" s="361"/>
      <c r="IAG43" s="361"/>
      <c r="IAH43" s="361"/>
      <c r="IAI43" s="361"/>
      <c r="IAJ43" s="361"/>
      <c r="IAK43" s="361"/>
      <c r="IAL43" s="361"/>
      <c r="IAM43" s="361"/>
      <c r="IAN43" s="361"/>
      <c r="IAO43" s="361"/>
      <c r="IAP43" s="361"/>
      <c r="IAQ43" s="361"/>
      <c r="IAR43" s="361"/>
      <c r="IAS43" s="361"/>
      <c r="IAT43" s="361"/>
      <c r="IAU43" s="361"/>
      <c r="IAV43" s="361"/>
      <c r="IAW43" s="361"/>
      <c r="IAX43" s="361"/>
      <c r="IAY43" s="361"/>
      <c r="IAZ43" s="361"/>
      <c r="IBA43" s="361"/>
      <c r="IBB43" s="361"/>
      <c r="IBC43" s="361"/>
      <c r="IBD43" s="361"/>
      <c r="IBE43" s="361"/>
      <c r="IBF43" s="361"/>
      <c r="IBG43" s="361"/>
      <c r="IBH43" s="361"/>
      <c r="IBI43" s="361"/>
      <c r="IBJ43" s="361"/>
      <c r="IBK43" s="361"/>
      <c r="IBL43" s="361"/>
      <c r="IBM43" s="361"/>
      <c r="IBN43" s="361"/>
      <c r="IBO43" s="361"/>
      <c r="IBP43" s="361"/>
      <c r="IBQ43" s="361"/>
      <c r="IBR43" s="361"/>
      <c r="IBS43" s="361"/>
      <c r="IBT43" s="361"/>
      <c r="IBU43" s="361"/>
      <c r="IBV43" s="361"/>
      <c r="IBW43" s="361"/>
      <c r="IBX43" s="361"/>
      <c r="IBY43" s="361"/>
      <c r="IBZ43" s="361"/>
      <c r="ICA43" s="361"/>
      <c r="ICB43" s="361"/>
      <c r="ICC43" s="361"/>
      <c r="ICD43" s="361"/>
      <c r="ICE43" s="361"/>
      <c r="ICF43" s="361"/>
      <c r="ICG43" s="361"/>
      <c r="ICH43" s="361"/>
      <c r="ICI43" s="361"/>
      <c r="ICJ43" s="361"/>
      <c r="ICK43" s="361"/>
      <c r="ICL43" s="361"/>
      <c r="ICM43" s="361"/>
      <c r="ICN43" s="361"/>
      <c r="ICO43" s="361"/>
      <c r="ICP43" s="361"/>
      <c r="ICQ43" s="361"/>
      <c r="ICR43" s="361"/>
      <c r="ICS43" s="361"/>
      <c r="ICT43" s="361"/>
      <c r="ICU43" s="361"/>
      <c r="ICV43" s="361"/>
      <c r="ICW43" s="361"/>
      <c r="ICX43" s="361"/>
      <c r="ICY43" s="361"/>
      <c r="ICZ43" s="361"/>
      <c r="IDA43" s="361"/>
      <c r="IDB43" s="361"/>
      <c r="IDC43" s="361"/>
      <c r="IDD43" s="361"/>
      <c r="IDE43" s="361"/>
      <c r="IDF43" s="361"/>
      <c r="IDG43" s="361"/>
      <c r="IDH43" s="361"/>
      <c r="IDI43" s="361"/>
      <c r="IDJ43" s="361"/>
      <c r="IDK43" s="361"/>
      <c r="IDL43" s="361"/>
      <c r="IDM43" s="361"/>
      <c r="IDN43" s="361"/>
      <c r="IDO43" s="361"/>
      <c r="IDP43" s="361"/>
      <c r="IDQ43" s="361"/>
      <c r="IDR43" s="361"/>
      <c r="IDS43" s="361"/>
      <c r="IDT43" s="361"/>
      <c r="IDU43" s="361"/>
      <c r="IDV43" s="361"/>
      <c r="IDW43" s="361"/>
      <c r="IDX43" s="361"/>
      <c r="IDY43" s="361"/>
      <c r="IDZ43" s="361"/>
      <c r="IEA43" s="361"/>
      <c r="IEB43" s="361"/>
      <c r="IEC43" s="361"/>
      <c r="IED43" s="361"/>
      <c r="IEE43" s="361"/>
      <c r="IEF43" s="361"/>
      <c r="IEG43" s="361"/>
      <c r="IEH43" s="361"/>
      <c r="IEI43" s="361"/>
      <c r="IEJ43" s="361"/>
      <c r="IEK43" s="361"/>
      <c r="IEL43" s="361"/>
      <c r="IEM43" s="361"/>
      <c r="IEN43" s="361"/>
      <c r="IEO43" s="361"/>
      <c r="IEP43" s="361"/>
      <c r="IEQ43" s="361"/>
      <c r="IER43" s="361"/>
      <c r="IES43" s="361"/>
      <c r="IET43" s="361"/>
      <c r="IEU43" s="361"/>
      <c r="IEV43" s="361"/>
      <c r="IEW43" s="361"/>
      <c r="IEX43" s="361"/>
      <c r="IEY43" s="361"/>
      <c r="IEZ43" s="361"/>
      <c r="IFA43" s="361"/>
      <c r="IFB43" s="361"/>
      <c r="IFC43" s="361"/>
      <c r="IFD43" s="361"/>
      <c r="IFE43" s="361"/>
      <c r="IFF43" s="361"/>
      <c r="IFG43" s="361"/>
      <c r="IFH43" s="361"/>
      <c r="IFI43" s="361"/>
      <c r="IFJ43" s="361"/>
      <c r="IFK43" s="361"/>
      <c r="IFL43" s="361"/>
      <c r="IFM43" s="361"/>
      <c r="IFN43" s="361"/>
      <c r="IFO43" s="361"/>
      <c r="IFP43" s="361"/>
      <c r="IFQ43" s="361"/>
      <c r="IFR43" s="361"/>
      <c r="IFS43" s="361"/>
      <c r="IFT43" s="361"/>
      <c r="IFU43" s="361"/>
      <c r="IFV43" s="361"/>
      <c r="IFW43" s="361"/>
      <c r="IFX43" s="361"/>
      <c r="IFY43" s="361"/>
      <c r="IFZ43" s="361"/>
      <c r="IGA43" s="361"/>
      <c r="IGB43" s="361"/>
      <c r="IGC43" s="361"/>
      <c r="IGD43" s="361"/>
      <c r="IGE43" s="361"/>
      <c r="IGF43" s="361"/>
      <c r="IGG43" s="361"/>
      <c r="IGH43" s="361"/>
      <c r="IGI43" s="361"/>
      <c r="IGJ43" s="361"/>
      <c r="IGK43" s="361"/>
      <c r="IGL43" s="361"/>
      <c r="IGM43" s="361"/>
      <c r="IGN43" s="361"/>
      <c r="IGO43" s="361"/>
      <c r="IGP43" s="361"/>
      <c r="IGQ43" s="361"/>
      <c r="IGR43" s="361"/>
      <c r="IGS43" s="361"/>
      <c r="IGT43" s="361"/>
      <c r="IGU43" s="361"/>
      <c r="IGV43" s="361"/>
      <c r="IGW43" s="361"/>
      <c r="IGX43" s="361"/>
      <c r="IGY43" s="361"/>
      <c r="IGZ43" s="361"/>
      <c r="IHA43" s="361"/>
      <c r="IHB43" s="361"/>
      <c r="IHC43" s="361"/>
      <c r="IHD43" s="361"/>
      <c r="IHE43" s="361"/>
      <c r="IHF43" s="361"/>
      <c r="IHG43" s="361"/>
      <c r="IHH43" s="361"/>
      <c r="IHI43" s="361"/>
      <c r="IHJ43" s="361"/>
      <c r="IHK43" s="361"/>
      <c r="IHL43" s="361"/>
      <c r="IHM43" s="361"/>
      <c r="IHN43" s="361"/>
      <c r="IHO43" s="361"/>
      <c r="IHP43" s="361"/>
      <c r="IHQ43" s="361"/>
      <c r="IHR43" s="361"/>
      <c r="IHS43" s="361"/>
      <c r="IHT43" s="361"/>
      <c r="IHU43" s="361"/>
      <c r="IHV43" s="361"/>
      <c r="IHW43" s="361"/>
      <c r="IHX43" s="361"/>
      <c r="IHY43" s="361"/>
      <c r="IHZ43" s="361"/>
      <c r="IIA43" s="361"/>
      <c r="IIB43" s="361"/>
      <c r="IIC43" s="361"/>
      <c r="IID43" s="361"/>
      <c r="IIE43" s="361"/>
      <c r="IIF43" s="361"/>
      <c r="IIG43" s="361"/>
      <c r="IIH43" s="361"/>
      <c r="III43" s="361"/>
      <c r="IIJ43" s="361"/>
      <c r="IIK43" s="361"/>
      <c r="IIL43" s="361"/>
      <c r="IIM43" s="361"/>
      <c r="IIN43" s="361"/>
      <c r="IIO43" s="361"/>
      <c r="IIP43" s="361"/>
      <c r="IIQ43" s="361"/>
      <c r="IIR43" s="361"/>
      <c r="IIS43" s="361"/>
      <c r="IIT43" s="361"/>
      <c r="IIU43" s="361"/>
      <c r="IIV43" s="361"/>
      <c r="IIW43" s="361"/>
      <c r="IIX43" s="361"/>
      <c r="IIY43" s="361"/>
      <c r="IIZ43" s="361"/>
      <c r="IJA43" s="361"/>
      <c r="IJB43" s="361"/>
      <c r="IJC43" s="361"/>
      <c r="IJD43" s="361"/>
      <c r="IJE43" s="361"/>
      <c r="IJF43" s="361"/>
      <c r="IJG43" s="361"/>
      <c r="IJH43" s="361"/>
      <c r="IJI43" s="361"/>
      <c r="IJJ43" s="361"/>
      <c r="IJK43" s="361"/>
      <c r="IJL43" s="361"/>
      <c r="IJM43" s="361"/>
      <c r="IJN43" s="361"/>
      <c r="IJO43" s="361"/>
      <c r="IJP43" s="361"/>
      <c r="IJQ43" s="361"/>
      <c r="IJR43" s="361"/>
      <c r="IJS43" s="361"/>
      <c r="IJT43" s="361"/>
      <c r="IJU43" s="361"/>
      <c r="IJV43" s="361"/>
      <c r="IJW43" s="361"/>
      <c r="IJX43" s="361"/>
      <c r="IJY43" s="361"/>
      <c r="IJZ43" s="361"/>
      <c r="IKA43" s="361"/>
      <c r="IKB43" s="361"/>
      <c r="IKC43" s="361"/>
      <c r="IKD43" s="361"/>
      <c r="IKE43" s="361"/>
      <c r="IKF43" s="361"/>
      <c r="IKG43" s="361"/>
      <c r="IKH43" s="361"/>
      <c r="IKI43" s="361"/>
      <c r="IKJ43" s="361"/>
      <c r="IKK43" s="361"/>
      <c r="IKL43" s="361"/>
      <c r="IKM43" s="361"/>
      <c r="IKN43" s="361"/>
      <c r="IKO43" s="361"/>
      <c r="IKP43" s="361"/>
      <c r="IKQ43" s="361"/>
      <c r="IKR43" s="361"/>
      <c r="IKS43" s="361"/>
      <c r="IKT43" s="361"/>
      <c r="IKU43" s="361"/>
      <c r="IKV43" s="361"/>
      <c r="IKW43" s="361"/>
      <c r="IKX43" s="361"/>
      <c r="IKY43" s="361"/>
      <c r="IKZ43" s="361"/>
      <c r="ILA43" s="361"/>
      <c r="ILB43" s="361"/>
      <c r="ILC43" s="361"/>
      <c r="ILD43" s="361"/>
      <c r="ILE43" s="361"/>
      <c r="ILF43" s="361"/>
      <c r="ILG43" s="361"/>
      <c r="ILH43" s="361"/>
      <c r="ILI43" s="361"/>
      <c r="ILJ43" s="361"/>
      <c r="ILK43" s="361"/>
      <c r="ILL43" s="361"/>
      <c r="ILM43" s="361"/>
      <c r="ILN43" s="361"/>
      <c r="ILO43" s="361"/>
      <c r="ILP43" s="361"/>
      <c r="ILQ43" s="361"/>
      <c r="ILR43" s="361"/>
      <c r="ILS43" s="361"/>
      <c r="ILT43" s="361"/>
      <c r="ILU43" s="361"/>
      <c r="ILV43" s="361"/>
      <c r="ILW43" s="361"/>
      <c r="ILX43" s="361"/>
      <c r="ILY43" s="361"/>
      <c r="ILZ43" s="361"/>
      <c r="IMA43" s="361"/>
      <c r="IMB43" s="361"/>
      <c r="IMC43" s="361"/>
      <c r="IMD43" s="361"/>
      <c r="IME43" s="361"/>
      <c r="IMF43" s="361"/>
      <c r="IMG43" s="361"/>
      <c r="IMH43" s="361"/>
      <c r="IMI43" s="361"/>
      <c r="IMJ43" s="361"/>
      <c r="IMK43" s="361"/>
      <c r="IML43" s="361"/>
      <c r="IMM43" s="361"/>
      <c r="IMN43" s="361"/>
      <c r="IMO43" s="361"/>
      <c r="IMP43" s="361"/>
      <c r="IMQ43" s="361"/>
      <c r="IMR43" s="361"/>
      <c r="IMS43" s="361"/>
      <c r="IMT43" s="361"/>
      <c r="IMU43" s="361"/>
      <c r="IMV43" s="361"/>
      <c r="IMW43" s="361"/>
      <c r="IMX43" s="361"/>
      <c r="IMY43" s="361"/>
      <c r="IMZ43" s="361"/>
      <c r="INA43" s="361"/>
      <c r="INB43" s="361"/>
      <c r="INC43" s="361"/>
      <c r="IND43" s="361"/>
      <c r="INE43" s="361"/>
      <c r="INF43" s="361"/>
      <c r="ING43" s="361"/>
      <c r="INH43" s="361"/>
      <c r="INI43" s="361"/>
      <c r="INJ43" s="361"/>
      <c r="INK43" s="361"/>
      <c r="INL43" s="361"/>
      <c r="INM43" s="361"/>
      <c r="INN43" s="361"/>
      <c r="INO43" s="361"/>
      <c r="INP43" s="361"/>
      <c r="INQ43" s="361"/>
      <c r="INR43" s="361"/>
      <c r="INS43" s="361"/>
      <c r="INT43" s="361"/>
      <c r="INU43" s="361"/>
      <c r="INV43" s="361"/>
      <c r="INW43" s="361"/>
      <c r="INX43" s="361"/>
      <c r="INY43" s="361"/>
      <c r="INZ43" s="361"/>
      <c r="IOA43" s="361"/>
      <c r="IOB43" s="361"/>
      <c r="IOC43" s="361"/>
      <c r="IOD43" s="361"/>
      <c r="IOE43" s="361"/>
      <c r="IOF43" s="361"/>
      <c r="IOG43" s="361"/>
      <c r="IOH43" s="361"/>
      <c r="IOI43" s="361"/>
      <c r="IOJ43" s="361"/>
      <c r="IOK43" s="361"/>
      <c r="IOL43" s="361"/>
      <c r="IOM43" s="361"/>
      <c r="ION43" s="361"/>
      <c r="IOO43" s="361"/>
      <c r="IOP43" s="361"/>
      <c r="IOQ43" s="361"/>
      <c r="IOR43" s="361"/>
      <c r="IOS43" s="361"/>
      <c r="IOT43" s="361"/>
      <c r="IOU43" s="361"/>
      <c r="IOV43" s="361"/>
      <c r="IOW43" s="361"/>
      <c r="IOX43" s="361"/>
      <c r="IOY43" s="361"/>
      <c r="IOZ43" s="361"/>
      <c r="IPA43" s="361"/>
      <c r="IPB43" s="361"/>
      <c r="IPC43" s="361"/>
      <c r="IPD43" s="361"/>
      <c r="IPE43" s="361"/>
      <c r="IPF43" s="361"/>
      <c r="IPG43" s="361"/>
      <c r="IPH43" s="361"/>
      <c r="IPI43" s="361"/>
      <c r="IPJ43" s="361"/>
      <c r="IPK43" s="361"/>
      <c r="IPL43" s="361"/>
      <c r="IPM43" s="361"/>
      <c r="IPN43" s="361"/>
      <c r="IPO43" s="361"/>
      <c r="IPP43" s="361"/>
      <c r="IPQ43" s="361"/>
      <c r="IPR43" s="361"/>
      <c r="IPS43" s="361"/>
      <c r="IPT43" s="361"/>
      <c r="IPU43" s="361"/>
      <c r="IPV43" s="361"/>
      <c r="IPW43" s="361"/>
      <c r="IPX43" s="361"/>
      <c r="IPY43" s="361"/>
      <c r="IPZ43" s="361"/>
      <c r="IQA43" s="361"/>
      <c r="IQB43" s="361"/>
      <c r="IQC43" s="361"/>
      <c r="IQD43" s="361"/>
      <c r="IQE43" s="361"/>
      <c r="IQF43" s="361"/>
      <c r="IQG43" s="361"/>
      <c r="IQH43" s="361"/>
      <c r="IQI43" s="361"/>
      <c r="IQJ43" s="361"/>
      <c r="IQK43" s="361"/>
      <c r="IQL43" s="361"/>
      <c r="IQM43" s="361"/>
      <c r="IQN43" s="361"/>
      <c r="IQO43" s="361"/>
      <c r="IQP43" s="361"/>
      <c r="IQQ43" s="361"/>
      <c r="IQR43" s="361"/>
      <c r="IQS43" s="361"/>
      <c r="IQT43" s="361"/>
      <c r="IQU43" s="361"/>
      <c r="IQV43" s="361"/>
      <c r="IQW43" s="361"/>
      <c r="IQX43" s="361"/>
      <c r="IQY43" s="361"/>
      <c r="IQZ43" s="361"/>
      <c r="IRA43" s="361"/>
      <c r="IRB43" s="361"/>
      <c r="IRC43" s="361"/>
      <c r="IRD43" s="361"/>
      <c r="IRE43" s="361"/>
      <c r="IRF43" s="361"/>
      <c r="IRG43" s="361"/>
      <c r="IRH43" s="361"/>
      <c r="IRI43" s="361"/>
      <c r="IRJ43" s="361"/>
      <c r="IRK43" s="361"/>
      <c r="IRL43" s="361"/>
      <c r="IRM43" s="361"/>
      <c r="IRN43" s="361"/>
      <c r="IRO43" s="361"/>
      <c r="IRP43" s="361"/>
      <c r="IRQ43" s="361"/>
      <c r="IRR43" s="361"/>
      <c r="IRS43" s="361"/>
      <c r="IRT43" s="361"/>
      <c r="IRU43" s="361"/>
      <c r="IRV43" s="361"/>
      <c r="IRW43" s="361"/>
      <c r="IRX43" s="361"/>
      <c r="IRY43" s="361"/>
      <c r="IRZ43" s="361"/>
      <c r="ISA43" s="361"/>
      <c r="ISB43" s="361"/>
      <c r="ISC43" s="361"/>
      <c r="ISD43" s="361"/>
      <c r="ISE43" s="361"/>
      <c r="ISF43" s="361"/>
      <c r="ISG43" s="361"/>
      <c r="ISH43" s="361"/>
      <c r="ISI43" s="361"/>
      <c r="ISJ43" s="361"/>
      <c r="ISK43" s="361"/>
      <c r="ISL43" s="361"/>
      <c r="ISM43" s="361"/>
      <c r="ISN43" s="361"/>
      <c r="ISO43" s="361"/>
      <c r="ISP43" s="361"/>
      <c r="ISQ43" s="361"/>
      <c r="ISR43" s="361"/>
      <c r="ISS43" s="361"/>
      <c r="IST43" s="361"/>
      <c r="ISU43" s="361"/>
      <c r="ISV43" s="361"/>
      <c r="ISW43" s="361"/>
      <c r="ISX43" s="361"/>
      <c r="ISY43" s="361"/>
      <c r="ISZ43" s="361"/>
      <c r="ITA43" s="361"/>
      <c r="ITB43" s="361"/>
      <c r="ITC43" s="361"/>
      <c r="ITD43" s="361"/>
      <c r="ITE43" s="361"/>
      <c r="ITF43" s="361"/>
      <c r="ITG43" s="361"/>
      <c r="ITH43" s="361"/>
      <c r="ITI43" s="361"/>
      <c r="ITJ43" s="361"/>
      <c r="ITK43" s="361"/>
      <c r="ITL43" s="361"/>
      <c r="ITM43" s="361"/>
      <c r="ITN43" s="361"/>
      <c r="ITO43" s="361"/>
      <c r="ITP43" s="361"/>
      <c r="ITQ43" s="361"/>
      <c r="ITR43" s="361"/>
      <c r="ITS43" s="361"/>
      <c r="ITT43" s="361"/>
      <c r="ITU43" s="361"/>
      <c r="ITV43" s="361"/>
      <c r="ITW43" s="361"/>
      <c r="ITX43" s="361"/>
      <c r="ITY43" s="361"/>
      <c r="ITZ43" s="361"/>
      <c r="IUA43" s="361"/>
      <c r="IUB43" s="361"/>
      <c r="IUC43" s="361"/>
      <c r="IUD43" s="361"/>
      <c r="IUE43" s="361"/>
      <c r="IUF43" s="361"/>
      <c r="IUG43" s="361"/>
      <c r="IUH43" s="361"/>
      <c r="IUI43" s="361"/>
      <c r="IUJ43" s="361"/>
      <c r="IUK43" s="361"/>
      <c r="IUL43" s="361"/>
      <c r="IUM43" s="361"/>
      <c r="IUN43" s="361"/>
      <c r="IUO43" s="361"/>
      <c r="IUP43" s="361"/>
      <c r="IUQ43" s="361"/>
      <c r="IUR43" s="361"/>
      <c r="IUS43" s="361"/>
      <c r="IUT43" s="361"/>
      <c r="IUU43" s="361"/>
      <c r="IUV43" s="361"/>
      <c r="IUW43" s="361"/>
      <c r="IUX43" s="361"/>
      <c r="IUY43" s="361"/>
      <c r="IUZ43" s="361"/>
      <c r="IVA43" s="361"/>
      <c r="IVB43" s="361"/>
      <c r="IVC43" s="361"/>
      <c r="IVD43" s="361"/>
      <c r="IVE43" s="361"/>
      <c r="IVF43" s="361"/>
      <c r="IVG43" s="361"/>
      <c r="IVH43" s="361"/>
      <c r="IVI43" s="361"/>
      <c r="IVJ43" s="361"/>
      <c r="IVK43" s="361"/>
      <c r="IVL43" s="361"/>
      <c r="IVM43" s="361"/>
      <c r="IVN43" s="361"/>
      <c r="IVO43" s="361"/>
      <c r="IVP43" s="361"/>
      <c r="IVQ43" s="361"/>
      <c r="IVR43" s="361"/>
      <c r="IVS43" s="361"/>
      <c r="IVT43" s="361"/>
      <c r="IVU43" s="361"/>
      <c r="IVV43" s="361"/>
      <c r="IVW43" s="361"/>
      <c r="IVX43" s="361"/>
      <c r="IVY43" s="361"/>
      <c r="IVZ43" s="361"/>
      <c r="IWA43" s="361"/>
      <c r="IWB43" s="361"/>
      <c r="IWC43" s="361"/>
      <c r="IWD43" s="361"/>
      <c r="IWE43" s="361"/>
      <c r="IWF43" s="361"/>
      <c r="IWG43" s="361"/>
      <c r="IWH43" s="361"/>
      <c r="IWI43" s="361"/>
      <c r="IWJ43" s="361"/>
      <c r="IWK43" s="361"/>
      <c r="IWL43" s="361"/>
      <c r="IWM43" s="361"/>
      <c r="IWN43" s="361"/>
      <c r="IWO43" s="361"/>
      <c r="IWP43" s="361"/>
      <c r="IWQ43" s="361"/>
      <c r="IWR43" s="361"/>
      <c r="IWS43" s="361"/>
      <c r="IWT43" s="361"/>
      <c r="IWU43" s="361"/>
      <c r="IWV43" s="361"/>
      <c r="IWW43" s="361"/>
      <c r="IWX43" s="361"/>
      <c r="IWY43" s="361"/>
      <c r="IWZ43" s="361"/>
      <c r="IXA43" s="361"/>
      <c r="IXB43" s="361"/>
      <c r="IXC43" s="361"/>
      <c r="IXD43" s="361"/>
      <c r="IXE43" s="361"/>
      <c r="IXF43" s="361"/>
      <c r="IXG43" s="361"/>
      <c r="IXH43" s="361"/>
      <c r="IXI43" s="361"/>
      <c r="IXJ43" s="361"/>
      <c r="IXK43" s="361"/>
      <c r="IXL43" s="361"/>
      <c r="IXM43" s="361"/>
      <c r="IXN43" s="361"/>
      <c r="IXO43" s="361"/>
      <c r="IXP43" s="361"/>
      <c r="IXQ43" s="361"/>
      <c r="IXR43" s="361"/>
      <c r="IXS43" s="361"/>
      <c r="IXT43" s="361"/>
      <c r="IXU43" s="361"/>
      <c r="IXV43" s="361"/>
      <c r="IXW43" s="361"/>
      <c r="IXX43" s="361"/>
      <c r="IXY43" s="361"/>
      <c r="IXZ43" s="361"/>
      <c r="IYA43" s="361"/>
      <c r="IYB43" s="361"/>
      <c r="IYC43" s="361"/>
      <c r="IYD43" s="361"/>
      <c r="IYE43" s="361"/>
      <c r="IYF43" s="361"/>
      <c r="IYG43" s="361"/>
      <c r="IYH43" s="361"/>
      <c r="IYI43" s="361"/>
      <c r="IYJ43" s="361"/>
      <c r="IYK43" s="361"/>
      <c r="IYL43" s="361"/>
      <c r="IYM43" s="361"/>
      <c r="IYN43" s="361"/>
      <c r="IYO43" s="361"/>
      <c r="IYP43" s="361"/>
      <c r="IYQ43" s="361"/>
      <c r="IYR43" s="361"/>
      <c r="IYS43" s="361"/>
      <c r="IYT43" s="361"/>
      <c r="IYU43" s="361"/>
      <c r="IYV43" s="361"/>
      <c r="IYW43" s="361"/>
      <c r="IYX43" s="361"/>
      <c r="IYY43" s="361"/>
      <c r="IYZ43" s="361"/>
      <c r="IZA43" s="361"/>
      <c r="IZB43" s="361"/>
      <c r="IZC43" s="361"/>
      <c r="IZD43" s="361"/>
      <c r="IZE43" s="361"/>
      <c r="IZF43" s="361"/>
      <c r="IZG43" s="361"/>
      <c r="IZH43" s="361"/>
      <c r="IZI43" s="361"/>
      <c r="IZJ43" s="361"/>
      <c r="IZK43" s="361"/>
      <c r="IZL43" s="361"/>
      <c r="IZM43" s="361"/>
      <c r="IZN43" s="361"/>
      <c r="IZO43" s="361"/>
      <c r="IZP43" s="361"/>
      <c r="IZQ43" s="361"/>
      <c r="IZR43" s="361"/>
      <c r="IZS43" s="361"/>
      <c r="IZT43" s="361"/>
      <c r="IZU43" s="361"/>
      <c r="IZV43" s="361"/>
      <c r="IZW43" s="361"/>
      <c r="IZX43" s="361"/>
      <c r="IZY43" s="361"/>
      <c r="IZZ43" s="361"/>
      <c r="JAA43" s="361"/>
      <c r="JAB43" s="361"/>
      <c r="JAC43" s="361"/>
      <c r="JAD43" s="361"/>
      <c r="JAE43" s="361"/>
      <c r="JAF43" s="361"/>
      <c r="JAG43" s="361"/>
      <c r="JAH43" s="361"/>
      <c r="JAI43" s="361"/>
      <c r="JAJ43" s="361"/>
      <c r="JAK43" s="361"/>
      <c r="JAL43" s="361"/>
      <c r="JAM43" s="361"/>
      <c r="JAN43" s="361"/>
      <c r="JAO43" s="361"/>
      <c r="JAP43" s="361"/>
      <c r="JAQ43" s="361"/>
      <c r="JAR43" s="361"/>
      <c r="JAS43" s="361"/>
      <c r="JAT43" s="361"/>
      <c r="JAU43" s="361"/>
      <c r="JAV43" s="361"/>
      <c r="JAW43" s="361"/>
      <c r="JAX43" s="361"/>
      <c r="JAY43" s="361"/>
      <c r="JAZ43" s="361"/>
      <c r="JBA43" s="361"/>
      <c r="JBB43" s="361"/>
      <c r="JBC43" s="361"/>
      <c r="JBD43" s="361"/>
      <c r="JBE43" s="361"/>
      <c r="JBF43" s="361"/>
      <c r="JBG43" s="361"/>
      <c r="JBH43" s="361"/>
      <c r="JBI43" s="361"/>
      <c r="JBJ43" s="361"/>
      <c r="JBK43" s="361"/>
      <c r="JBL43" s="361"/>
      <c r="JBM43" s="361"/>
      <c r="JBN43" s="361"/>
      <c r="JBO43" s="361"/>
      <c r="JBP43" s="361"/>
      <c r="JBQ43" s="361"/>
      <c r="JBR43" s="361"/>
      <c r="JBS43" s="361"/>
      <c r="JBT43" s="361"/>
      <c r="JBU43" s="361"/>
      <c r="JBV43" s="361"/>
      <c r="JBW43" s="361"/>
      <c r="JBX43" s="361"/>
      <c r="JBY43" s="361"/>
      <c r="JBZ43" s="361"/>
      <c r="JCA43" s="361"/>
      <c r="JCB43" s="361"/>
      <c r="JCC43" s="361"/>
      <c r="JCD43" s="361"/>
      <c r="JCE43" s="361"/>
      <c r="JCF43" s="361"/>
      <c r="JCG43" s="361"/>
      <c r="JCH43" s="361"/>
      <c r="JCI43" s="361"/>
      <c r="JCJ43" s="361"/>
      <c r="JCK43" s="361"/>
      <c r="JCL43" s="361"/>
      <c r="JCM43" s="361"/>
      <c r="JCN43" s="361"/>
      <c r="JCO43" s="361"/>
      <c r="JCP43" s="361"/>
      <c r="JCQ43" s="361"/>
      <c r="JCR43" s="361"/>
      <c r="JCS43" s="361"/>
      <c r="JCT43" s="361"/>
      <c r="JCU43" s="361"/>
      <c r="JCV43" s="361"/>
      <c r="JCW43" s="361"/>
      <c r="JCX43" s="361"/>
      <c r="JCY43" s="361"/>
      <c r="JCZ43" s="361"/>
      <c r="JDA43" s="361"/>
      <c r="JDB43" s="361"/>
      <c r="JDC43" s="361"/>
      <c r="JDD43" s="361"/>
      <c r="JDE43" s="361"/>
      <c r="JDF43" s="361"/>
      <c r="JDG43" s="361"/>
      <c r="JDH43" s="361"/>
      <c r="JDI43" s="361"/>
      <c r="JDJ43" s="361"/>
      <c r="JDK43" s="361"/>
      <c r="JDL43" s="361"/>
      <c r="JDM43" s="361"/>
      <c r="JDN43" s="361"/>
      <c r="JDO43" s="361"/>
      <c r="JDP43" s="361"/>
      <c r="JDQ43" s="361"/>
      <c r="JDR43" s="361"/>
      <c r="JDS43" s="361"/>
      <c r="JDT43" s="361"/>
      <c r="JDU43" s="361"/>
      <c r="JDV43" s="361"/>
      <c r="JDW43" s="361"/>
      <c r="JDX43" s="361"/>
      <c r="JDY43" s="361"/>
      <c r="JDZ43" s="361"/>
      <c r="JEA43" s="361"/>
      <c r="JEB43" s="361"/>
      <c r="JEC43" s="361"/>
      <c r="JED43" s="361"/>
      <c r="JEE43" s="361"/>
      <c r="JEF43" s="361"/>
      <c r="JEG43" s="361"/>
      <c r="JEH43" s="361"/>
      <c r="JEI43" s="361"/>
      <c r="JEJ43" s="361"/>
      <c r="JEK43" s="361"/>
      <c r="JEL43" s="361"/>
      <c r="JEM43" s="361"/>
      <c r="JEN43" s="361"/>
      <c r="JEO43" s="361"/>
      <c r="JEP43" s="361"/>
      <c r="JEQ43" s="361"/>
      <c r="JER43" s="361"/>
      <c r="JES43" s="361"/>
      <c r="JET43" s="361"/>
      <c r="JEU43" s="361"/>
      <c r="JEV43" s="361"/>
      <c r="JEW43" s="361"/>
      <c r="JEX43" s="361"/>
      <c r="JEY43" s="361"/>
      <c r="JEZ43" s="361"/>
      <c r="JFA43" s="361"/>
      <c r="JFB43" s="361"/>
      <c r="JFC43" s="361"/>
      <c r="JFD43" s="361"/>
      <c r="JFE43" s="361"/>
      <c r="JFF43" s="361"/>
      <c r="JFG43" s="361"/>
      <c r="JFH43" s="361"/>
      <c r="JFI43" s="361"/>
      <c r="JFJ43" s="361"/>
      <c r="JFK43" s="361"/>
      <c r="JFL43" s="361"/>
      <c r="JFM43" s="361"/>
      <c r="JFN43" s="361"/>
      <c r="JFO43" s="361"/>
      <c r="JFP43" s="361"/>
      <c r="JFQ43" s="361"/>
      <c r="JFR43" s="361"/>
      <c r="JFS43" s="361"/>
      <c r="JFT43" s="361"/>
      <c r="JFU43" s="361"/>
      <c r="JFV43" s="361"/>
      <c r="JFW43" s="361"/>
      <c r="JFX43" s="361"/>
      <c r="JFY43" s="361"/>
      <c r="JFZ43" s="361"/>
      <c r="JGA43" s="361"/>
      <c r="JGB43" s="361"/>
      <c r="JGC43" s="361"/>
      <c r="JGD43" s="361"/>
      <c r="JGE43" s="361"/>
      <c r="JGF43" s="361"/>
      <c r="JGG43" s="361"/>
      <c r="JGH43" s="361"/>
      <c r="JGI43" s="361"/>
      <c r="JGJ43" s="361"/>
      <c r="JGK43" s="361"/>
      <c r="JGL43" s="361"/>
      <c r="JGM43" s="361"/>
      <c r="JGN43" s="361"/>
      <c r="JGO43" s="361"/>
      <c r="JGP43" s="361"/>
      <c r="JGQ43" s="361"/>
      <c r="JGR43" s="361"/>
      <c r="JGS43" s="361"/>
      <c r="JGT43" s="361"/>
      <c r="JGU43" s="361"/>
      <c r="JGV43" s="361"/>
      <c r="JGW43" s="361"/>
      <c r="JGX43" s="361"/>
      <c r="JGY43" s="361"/>
      <c r="JGZ43" s="361"/>
      <c r="JHA43" s="361"/>
      <c r="JHB43" s="361"/>
      <c r="JHC43" s="361"/>
      <c r="JHD43" s="361"/>
      <c r="JHE43" s="361"/>
      <c r="JHF43" s="361"/>
      <c r="JHG43" s="361"/>
      <c r="JHH43" s="361"/>
      <c r="JHI43" s="361"/>
      <c r="JHJ43" s="361"/>
      <c r="JHK43" s="361"/>
      <c r="JHL43" s="361"/>
      <c r="JHM43" s="361"/>
      <c r="JHN43" s="361"/>
      <c r="JHO43" s="361"/>
      <c r="JHP43" s="361"/>
      <c r="JHQ43" s="361"/>
      <c r="JHR43" s="361"/>
      <c r="JHS43" s="361"/>
      <c r="JHT43" s="361"/>
      <c r="JHU43" s="361"/>
      <c r="JHV43" s="361"/>
      <c r="JHW43" s="361"/>
      <c r="JHX43" s="361"/>
      <c r="JHY43" s="361"/>
      <c r="JHZ43" s="361"/>
      <c r="JIA43" s="361"/>
      <c r="JIB43" s="361"/>
      <c r="JIC43" s="361"/>
      <c r="JID43" s="361"/>
      <c r="JIE43" s="361"/>
      <c r="JIF43" s="361"/>
      <c r="JIG43" s="361"/>
      <c r="JIH43" s="361"/>
      <c r="JII43" s="361"/>
      <c r="JIJ43" s="361"/>
      <c r="JIK43" s="361"/>
      <c r="JIL43" s="361"/>
      <c r="JIM43" s="361"/>
      <c r="JIN43" s="361"/>
      <c r="JIO43" s="361"/>
      <c r="JIP43" s="361"/>
      <c r="JIQ43" s="361"/>
      <c r="JIR43" s="361"/>
      <c r="JIS43" s="361"/>
      <c r="JIT43" s="361"/>
      <c r="JIU43" s="361"/>
      <c r="JIV43" s="361"/>
      <c r="JIW43" s="361"/>
      <c r="JIX43" s="361"/>
      <c r="JIY43" s="361"/>
      <c r="JIZ43" s="361"/>
      <c r="JJA43" s="361"/>
      <c r="JJB43" s="361"/>
      <c r="JJC43" s="361"/>
      <c r="JJD43" s="361"/>
      <c r="JJE43" s="361"/>
      <c r="JJF43" s="361"/>
      <c r="JJG43" s="361"/>
      <c r="JJH43" s="361"/>
      <c r="JJI43" s="361"/>
      <c r="JJJ43" s="361"/>
      <c r="JJK43" s="361"/>
      <c r="JJL43" s="361"/>
      <c r="JJM43" s="361"/>
      <c r="JJN43" s="361"/>
      <c r="JJO43" s="361"/>
      <c r="JJP43" s="361"/>
      <c r="JJQ43" s="361"/>
      <c r="JJR43" s="361"/>
      <c r="JJS43" s="361"/>
      <c r="JJT43" s="361"/>
      <c r="JJU43" s="361"/>
      <c r="JJV43" s="361"/>
      <c r="JJW43" s="361"/>
      <c r="JJX43" s="361"/>
      <c r="JJY43" s="361"/>
      <c r="JJZ43" s="361"/>
      <c r="JKA43" s="361"/>
      <c r="JKB43" s="361"/>
      <c r="JKC43" s="361"/>
      <c r="JKD43" s="361"/>
      <c r="JKE43" s="361"/>
      <c r="JKF43" s="361"/>
      <c r="JKG43" s="361"/>
      <c r="JKH43" s="361"/>
      <c r="JKI43" s="361"/>
      <c r="JKJ43" s="361"/>
      <c r="JKK43" s="361"/>
      <c r="JKL43" s="361"/>
      <c r="JKM43" s="361"/>
      <c r="JKN43" s="361"/>
      <c r="JKO43" s="361"/>
      <c r="JKP43" s="361"/>
      <c r="JKQ43" s="361"/>
      <c r="JKR43" s="361"/>
      <c r="JKS43" s="361"/>
      <c r="JKT43" s="361"/>
      <c r="JKU43" s="361"/>
      <c r="JKV43" s="361"/>
      <c r="JKW43" s="361"/>
      <c r="JKX43" s="361"/>
      <c r="JKY43" s="361"/>
      <c r="JKZ43" s="361"/>
      <c r="JLA43" s="361"/>
      <c r="JLB43" s="361"/>
      <c r="JLC43" s="361"/>
      <c r="JLD43" s="361"/>
      <c r="JLE43" s="361"/>
      <c r="JLF43" s="361"/>
      <c r="JLG43" s="361"/>
      <c r="JLH43" s="361"/>
      <c r="JLI43" s="361"/>
      <c r="JLJ43" s="361"/>
      <c r="JLK43" s="361"/>
      <c r="JLL43" s="361"/>
      <c r="JLM43" s="361"/>
      <c r="JLN43" s="361"/>
      <c r="JLO43" s="361"/>
      <c r="JLP43" s="361"/>
      <c r="JLQ43" s="361"/>
      <c r="JLR43" s="361"/>
      <c r="JLS43" s="361"/>
      <c r="JLT43" s="361"/>
      <c r="JLU43" s="361"/>
      <c r="JLV43" s="361"/>
      <c r="JLW43" s="361"/>
      <c r="JLX43" s="361"/>
      <c r="JLY43" s="361"/>
      <c r="JLZ43" s="361"/>
      <c r="JMA43" s="361"/>
      <c r="JMB43" s="361"/>
      <c r="JMC43" s="361"/>
      <c r="JMD43" s="361"/>
      <c r="JME43" s="361"/>
      <c r="JMF43" s="361"/>
      <c r="JMG43" s="361"/>
      <c r="JMH43" s="361"/>
      <c r="JMI43" s="361"/>
      <c r="JMJ43" s="361"/>
      <c r="JMK43" s="361"/>
      <c r="JML43" s="361"/>
      <c r="JMM43" s="361"/>
      <c r="JMN43" s="361"/>
      <c r="JMO43" s="361"/>
      <c r="JMP43" s="361"/>
      <c r="JMQ43" s="361"/>
      <c r="JMR43" s="361"/>
      <c r="JMS43" s="361"/>
      <c r="JMT43" s="361"/>
      <c r="JMU43" s="361"/>
      <c r="JMV43" s="361"/>
      <c r="JMW43" s="361"/>
      <c r="JMX43" s="361"/>
      <c r="JMY43" s="361"/>
      <c r="JMZ43" s="361"/>
      <c r="JNA43" s="361"/>
      <c r="JNB43" s="361"/>
      <c r="JNC43" s="361"/>
      <c r="JND43" s="361"/>
      <c r="JNE43" s="361"/>
      <c r="JNF43" s="361"/>
      <c r="JNG43" s="361"/>
      <c r="JNH43" s="361"/>
      <c r="JNI43" s="361"/>
      <c r="JNJ43" s="361"/>
      <c r="JNK43" s="361"/>
      <c r="JNL43" s="361"/>
      <c r="JNM43" s="361"/>
      <c r="JNN43" s="361"/>
      <c r="JNO43" s="361"/>
      <c r="JNP43" s="361"/>
      <c r="JNQ43" s="361"/>
      <c r="JNR43" s="361"/>
      <c r="JNS43" s="361"/>
      <c r="JNT43" s="361"/>
      <c r="JNU43" s="361"/>
      <c r="JNV43" s="361"/>
      <c r="JNW43" s="361"/>
      <c r="JNX43" s="361"/>
      <c r="JNY43" s="361"/>
      <c r="JNZ43" s="361"/>
      <c r="JOA43" s="361"/>
      <c r="JOB43" s="361"/>
      <c r="JOC43" s="361"/>
      <c r="JOD43" s="361"/>
      <c r="JOE43" s="361"/>
      <c r="JOF43" s="361"/>
      <c r="JOG43" s="361"/>
      <c r="JOH43" s="361"/>
      <c r="JOI43" s="361"/>
      <c r="JOJ43" s="361"/>
      <c r="JOK43" s="361"/>
      <c r="JOL43" s="361"/>
      <c r="JOM43" s="361"/>
      <c r="JON43" s="361"/>
      <c r="JOO43" s="361"/>
      <c r="JOP43" s="361"/>
      <c r="JOQ43" s="361"/>
      <c r="JOR43" s="361"/>
      <c r="JOS43" s="361"/>
      <c r="JOT43" s="361"/>
      <c r="JOU43" s="361"/>
      <c r="JOV43" s="361"/>
      <c r="JOW43" s="361"/>
      <c r="JOX43" s="361"/>
      <c r="JOY43" s="361"/>
      <c r="JOZ43" s="361"/>
      <c r="JPA43" s="361"/>
      <c r="JPB43" s="361"/>
      <c r="JPC43" s="361"/>
      <c r="JPD43" s="361"/>
      <c r="JPE43" s="361"/>
      <c r="JPF43" s="361"/>
      <c r="JPG43" s="361"/>
      <c r="JPH43" s="361"/>
      <c r="JPI43" s="361"/>
      <c r="JPJ43" s="361"/>
      <c r="JPK43" s="361"/>
      <c r="JPL43" s="361"/>
      <c r="JPM43" s="361"/>
      <c r="JPN43" s="361"/>
      <c r="JPO43" s="361"/>
      <c r="JPP43" s="361"/>
      <c r="JPQ43" s="361"/>
      <c r="JPR43" s="361"/>
      <c r="JPS43" s="361"/>
      <c r="JPT43" s="361"/>
      <c r="JPU43" s="361"/>
      <c r="JPV43" s="361"/>
      <c r="JPW43" s="361"/>
      <c r="JPX43" s="361"/>
      <c r="JPY43" s="361"/>
      <c r="JPZ43" s="361"/>
      <c r="JQA43" s="361"/>
      <c r="JQB43" s="361"/>
      <c r="JQC43" s="361"/>
      <c r="JQD43" s="361"/>
      <c r="JQE43" s="361"/>
      <c r="JQF43" s="361"/>
      <c r="JQG43" s="361"/>
      <c r="JQH43" s="361"/>
      <c r="JQI43" s="361"/>
      <c r="JQJ43" s="361"/>
      <c r="JQK43" s="361"/>
      <c r="JQL43" s="361"/>
      <c r="JQM43" s="361"/>
      <c r="JQN43" s="361"/>
      <c r="JQO43" s="361"/>
      <c r="JQP43" s="361"/>
      <c r="JQQ43" s="361"/>
      <c r="JQR43" s="361"/>
      <c r="JQS43" s="361"/>
      <c r="JQT43" s="361"/>
      <c r="JQU43" s="361"/>
      <c r="JQV43" s="361"/>
      <c r="JQW43" s="361"/>
      <c r="JQX43" s="361"/>
      <c r="JQY43" s="361"/>
      <c r="JQZ43" s="361"/>
      <c r="JRA43" s="361"/>
      <c r="JRB43" s="361"/>
      <c r="JRC43" s="361"/>
      <c r="JRD43" s="361"/>
      <c r="JRE43" s="361"/>
      <c r="JRF43" s="361"/>
      <c r="JRG43" s="361"/>
      <c r="JRH43" s="361"/>
      <c r="JRI43" s="361"/>
      <c r="JRJ43" s="361"/>
      <c r="JRK43" s="361"/>
      <c r="JRL43" s="361"/>
      <c r="JRM43" s="361"/>
      <c r="JRN43" s="361"/>
      <c r="JRO43" s="361"/>
      <c r="JRP43" s="361"/>
      <c r="JRQ43" s="361"/>
      <c r="JRR43" s="361"/>
      <c r="JRS43" s="361"/>
      <c r="JRT43" s="361"/>
      <c r="JRU43" s="361"/>
      <c r="JRV43" s="361"/>
      <c r="JRW43" s="361"/>
      <c r="JRX43" s="361"/>
      <c r="JRY43" s="361"/>
      <c r="JRZ43" s="361"/>
      <c r="JSA43" s="361"/>
      <c r="JSB43" s="361"/>
      <c r="JSC43" s="361"/>
      <c r="JSD43" s="361"/>
      <c r="JSE43" s="361"/>
      <c r="JSF43" s="361"/>
      <c r="JSG43" s="361"/>
      <c r="JSH43" s="361"/>
      <c r="JSI43" s="361"/>
      <c r="JSJ43" s="361"/>
      <c r="JSK43" s="361"/>
      <c r="JSL43" s="361"/>
      <c r="JSM43" s="361"/>
      <c r="JSN43" s="361"/>
      <c r="JSO43" s="361"/>
      <c r="JSP43" s="361"/>
      <c r="JSQ43" s="361"/>
      <c r="JSR43" s="361"/>
      <c r="JSS43" s="361"/>
      <c r="JST43" s="361"/>
      <c r="JSU43" s="361"/>
      <c r="JSV43" s="361"/>
      <c r="JSW43" s="361"/>
      <c r="JSX43" s="361"/>
      <c r="JSY43" s="361"/>
      <c r="JSZ43" s="361"/>
      <c r="JTA43" s="361"/>
      <c r="JTB43" s="361"/>
      <c r="JTC43" s="361"/>
      <c r="JTD43" s="361"/>
      <c r="JTE43" s="361"/>
      <c r="JTF43" s="361"/>
      <c r="JTG43" s="361"/>
      <c r="JTH43" s="361"/>
      <c r="JTI43" s="361"/>
      <c r="JTJ43" s="361"/>
      <c r="JTK43" s="361"/>
      <c r="JTL43" s="361"/>
      <c r="JTM43" s="361"/>
      <c r="JTN43" s="361"/>
      <c r="JTO43" s="361"/>
      <c r="JTP43" s="361"/>
      <c r="JTQ43" s="361"/>
      <c r="JTR43" s="361"/>
      <c r="JTS43" s="361"/>
      <c r="JTT43" s="361"/>
      <c r="JTU43" s="361"/>
      <c r="JTV43" s="361"/>
      <c r="JTW43" s="361"/>
      <c r="JTX43" s="361"/>
      <c r="JTY43" s="361"/>
      <c r="JTZ43" s="361"/>
      <c r="JUA43" s="361"/>
      <c r="JUB43" s="361"/>
      <c r="JUC43" s="361"/>
      <c r="JUD43" s="361"/>
      <c r="JUE43" s="361"/>
      <c r="JUF43" s="361"/>
      <c r="JUG43" s="361"/>
      <c r="JUH43" s="361"/>
      <c r="JUI43" s="361"/>
      <c r="JUJ43" s="361"/>
      <c r="JUK43" s="361"/>
      <c r="JUL43" s="361"/>
      <c r="JUM43" s="361"/>
      <c r="JUN43" s="361"/>
      <c r="JUO43" s="361"/>
      <c r="JUP43" s="361"/>
      <c r="JUQ43" s="361"/>
      <c r="JUR43" s="361"/>
      <c r="JUS43" s="361"/>
      <c r="JUT43" s="361"/>
      <c r="JUU43" s="361"/>
      <c r="JUV43" s="361"/>
      <c r="JUW43" s="361"/>
      <c r="JUX43" s="361"/>
      <c r="JUY43" s="361"/>
      <c r="JUZ43" s="361"/>
      <c r="JVA43" s="361"/>
      <c r="JVB43" s="361"/>
      <c r="JVC43" s="361"/>
      <c r="JVD43" s="361"/>
      <c r="JVE43" s="361"/>
      <c r="JVF43" s="361"/>
      <c r="JVG43" s="361"/>
      <c r="JVH43" s="361"/>
      <c r="JVI43" s="361"/>
      <c r="JVJ43" s="361"/>
      <c r="JVK43" s="361"/>
      <c r="JVL43" s="361"/>
      <c r="JVM43" s="361"/>
      <c r="JVN43" s="361"/>
      <c r="JVO43" s="361"/>
      <c r="JVP43" s="361"/>
      <c r="JVQ43" s="361"/>
      <c r="JVR43" s="361"/>
      <c r="JVS43" s="361"/>
      <c r="JVT43" s="361"/>
      <c r="JVU43" s="361"/>
      <c r="JVV43" s="361"/>
      <c r="JVW43" s="361"/>
      <c r="JVX43" s="361"/>
      <c r="JVY43" s="361"/>
      <c r="JVZ43" s="361"/>
      <c r="JWA43" s="361"/>
      <c r="JWB43" s="361"/>
      <c r="JWC43" s="361"/>
      <c r="JWD43" s="361"/>
      <c r="JWE43" s="361"/>
      <c r="JWF43" s="361"/>
      <c r="JWG43" s="361"/>
      <c r="JWH43" s="361"/>
      <c r="JWI43" s="361"/>
      <c r="JWJ43" s="361"/>
      <c r="JWK43" s="361"/>
      <c r="JWL43" s="361"/>
      <c r="JWM43" s="361"/>
      <c r="JWN43" s="361"/>
      <c r="JWO43" s="361"/>
      <c r="JWP43" s="361"/>
      <c r="JWQ43" s="361"/>
      <c r="JWR43" s="361"/>
      <c r="JWS43" s="361"/>
      <c r="JWT43" s="361"/>
      <c r="JWU43" s="361"/>
      <c r="JWV43" s="361"/>
      <c r="JWW43" s="361"/>
      <c r="JWX43" s="361"/>
      <c r="JWY43" s="361"/>
      <c r="JWZ43" s="361"/>
      <c r="JXA43" s="361"/>
      <c r="JXB43" s="361"/>
      <c r="JXC43" s="361"/>
      <c r="JXD43" s="361"/>
      <c r="JXE43" s="361"/>
      <c r="JXF43" s="361"/>
      <c r="JXG43" s="361"/>
      <c r="JXH43" s="361"/>
      <c r="JXI43" s="361"/>
      <c r="JXJ43" s="361"/>
      <c r="JXK43" s="361"/>
      <c r="JXL43" s="361"/>
      <c r="JXM43" s="361"/>
      <c r="JXN43" s="361"/>
      <c r="JXO43" s="361"/>
      <c r="JXP43" s="361"/>
      <c r="JXQ43" s="361"/>
      <c r="JXR43" s="361"/>
      <c r="JXS43" s="361"/>
      <c r="JXT43" s="361"/>
      <c r="JXU43" s="361"/>
      <c r="JXV43" s="361"/>
      <c r="JXW43" s="361"/>
      <c r="JXX43" s="361"/>
      <c r="JXY43" s="361"/>
      <c r="JXZ43" s="361"/>
      <c r="JYA43" s="361"/>
      <c r="JYB43" s="361"/>
      <c r="JYC43" s="361"/>
      <c r="JYD43" s="361"/>
      <c r="JYE43" s="361"/>
      <c r="JYF43" s="361"/>
      <c r="JYG43" s="361"/>
      <c r="JYH43" s="361"/>
      <c r="JYI43" s="361"/>
      <c r="JYJ43" s="361"/>
      <c r="JYK43" s="361"/>
      <c r="JYL43" s="361"/>
      <c r="JYM43" s="361"/>
      <c r="JYN43" s="361"/>
      <c r="JYO43" s="361"/>
      <c r="JYP43" s="361"/>
      <c r="JYQ43" s="361"/>
      <c r="JYR43" s="361"/>
      <c r="JYS43" s="361"/>
      <c r="JYT43" s="361"/>
      <c r="JYU43" s="361"/>
      <c r="JYV43" s="361"/>
      <c r="JYW43" s="361"/>
      <c r="JYX43" s="361"/>
      <c r="JYY43" s="361"/>
      <c r="JYZ43" s="361"/>
      <c r="JZA43" s="361"/>
      <c r="JZB43" s="361"/>
      <c r="JZC43" s="361"/>
      <c r="JZD43" s="361"/>
      <c r="JZE43" s="361"/>
      <c r="JZF43" s="361"/>
      <c r="JZG43" s="361"/>
      <c r="JZH43" s="361"/>
      <c r="JZI43" s="361"/>
      <c r="JZJ43" s="361"/>
      <c r="JZK43" s="361"/>
      <c r="JZL43" s="361"/>
      <c r="JZM43" s="361"/>
      <c r="JZN43" s="361"/>
      <c r="JZO43" s="361"/>
      <c r="JZP43" s="361"/>
      <c r="JZQ43" s="361"/>
      <c r="JZR43" s="361"/>
      <c r="JZS43" s="361"/>
      <c r="JZT43" s="361"/>
      <c r="JZU43" s="361"/>
      <c r="JZV43" s="361"/>
      <c r="JZW43" s="361"/>
      <c r="JZX43" s="361"/>
      <c r="JZY43" s="361"/>
      <c r="JZZ43" s="361"/>
      <c r="KAA43" s="361"/>
      <c r="KAB43" s="361"/>
      <c r="KAC43" s="361"/>
      <c r="KAD43" s="361"/>
      <c r="KAE43" s="361"/>
      <c r="KAF43" s="361"/>
      <c r="KAG43" s="361"/>
      <c r="KAH43" s="361"/>
      <c r="KAI43" s="361"/>
      <c r="KAJ43" s="361"/>
      <c r="KAK43" s="361"/>
      <c r="KAL43" s="361"/>
      <c r="KAM43" s="361"/>
      <c r="KAN43" s="361"/>
      <c r="KAO43" s="361"/>
      <c r="KAP43" s="361"/>
      <c r="KAQ43" s="361"/>
      <c r="KAR43" s="361"/>
      <c r="KAS43" s="361"/>
      <c r="KAT43" s="361"/>
      <c r="KAU43" s="361"/>
      <c r="KAV43" s="361"/>
      <c r="KAW43" s="361"/>
      <c r="KAX43" s="361"/>
      <c r="KAY43" s="361"/>
      <c r="KAZ43" s="361"/>
      <c r="KBA43" s="361"/>
      <c r="KBB43" s="361"/>
      <c r="KBC43" s="361"/>
      <c r="KBD43" s="361"/>
      <c r="KBE43" s="361"/>
      <c r="KBF43" s="361"/>
      <c r="KBG43" s="361"/>
      <c r="KBH43" s="361"/>
      <c r="KBI43" s="361"/>
      <c r="KBJ43" s="361"/>
      <c r="KBK43" s="361"/>
      <c r="KBL43" s="361"/>
      <c r="KBM43" s="361"/>
      <c r="KBN43" s="361"/>
      <c r="KBO43" s="361"/>
      <c r="KBP43" s="361"/>
      <c r="KBQ43" s="361"/>
      <c r="KBR43" s="361"/>
      <c r="KBS43" s="361"/>
      <c r="KBT43" s="361"/>
      <c r="KBU43" s="361"/>
      <c r="KBV43" s="361"/>
      <c r="KBW43" s="361"/>
      <c r="KBX43" s="361"/>
      <c r="KBY43" s="361"/>
      <c r="KBZ43" s="361"/>
      <c r="KCA43" s="361"/>
      <c r="KCB43" s="361"/>
      <c r="KCC43" s="361"/>
      <c r="KCD43" s="361"/>
      <c r="KCE43" s="361"/>
      <c r="KCF43" s="361"/>
      <c r="KCG43" s="361"/>
      <c r="KCH43" s="361"/>
      <c r="KCI43" s="361"/>
      <c r="KCJ43" s="361"/>
      <c r="KCK43" s="361"/>
      <c r="KCL43" s="361"/>
      <c r="KCM43" s="361"/>
      <c r="KCN43" s="361"/>
      <c r="KCO43" s="361"/>
      <c r="KCP43" s="361"/>
      <c r="KCQ43" s="361"/>
      <c r="KCR43" s="361"/>
      <c r="KCS43" s="361"/>
      <c r="KCT43" s="361"/>
      <c r="KCU43" s="361"/>
      <c r="KCV43" s="361"/>
      <c r="KCW43" s="361"/>
      <c r="KCX43" s="361"/>
      <c r="KCY43" s="361"/>
      <c r="KCZ43" s="361"/>
      <c r="KDA43" s="361"/>
      <c r="KDB43" s="361"/>
      <c r="KDC43" s="361"/>
      <c r="KDD43" s="361"/>
      <c r="KDE43" s="361"/>
      <c r="KDF43" s="361"/>
      <c r="KDG43" s="361"/>
      <c r="KDH43" s="361"/>
      <c r="KDI43" s="361"/>
      <c r="KDJ43" s="361"/>
      <c r="KDK43" s="361"/>
      <c r="KDL43" s="361"/>
      <c r="KDM43" s="361"/>
      <c r="KDN43" s="361"/>
      <c r="KDO43" s="361"/>
      <c r="KDP43" s="361"/>
      <c r="KDQ43" s="361"/>
      <c r="KDR43" s="361"/>
      <c r="KDS43" s="361"/>
      <c r="KDT43" s="361"/>
      <c r="KDU43" s="361"/>
      <c r="KDV43" s="361"/>
      <c r="KDW43" s="361"/>
      <c r="KDX43" s="361"/>
      <c r="KDY43" s="361"/>
      <c r="KDZ43" s="361"/>
      <c r="KEA43" s="361"/>
      <c r="KEB43" s="361"/>
      <c r="KEC43" s="361"/>
      <c r="KED43" s="361"/>
      <c r="KEE43" s="361"/>
      <c r="KEF43" s="361"/>
      <c r="KEG43" s="361"/>
      <c r="KEH43" s="361"/>
      <c r="KEI43" s="361"/>
      <c r="KEJ43" s="361"/>
      <c r="KEK43" s="361"/>
      <c r="KEL43" s="361"/>
      <c r="KEM43" s="361"/>
      <c r="KEN43" s="361"/>
      <c r="KEO43" s="361"/>
      <c r="KEP43" s="361"/>
      <c r="KEQ43" s="361"/>
      <c r="KER43" s="361"/>
      <c r="KES43" s="361"/>
      <c r="KET43" s="361"/>
      <c r="KEU43" s="361"/>
      <c r="KEV43" s="361"/>
      <c r="KEW43" s="361"/>
      <c r="KEX43" s="361"/>
      <c r="KEY43" s="361"/>
      <c r="KEZ43" s="361"/>
      <c r="KFA43" s="361"/>
      <c r="KFB43" s="361"/>
      <c r="KFC43" s="361"/>
      <c r="KFD43" s="361"/>
      <c r="KFE43" s="361"/>
      <c r="KFF43" s="361"/>
      <c r="KFG43" s="361"/>
      <c r="KFH43" s="361"/>
      <c r="KFI43" s="361"/>
      <c r="KFJ43" s="361"/>
      <c r="KFK43" s="361"/>
      <c r="KFL43" s="361"/>
      <c r="KFM43" s="361"/>
      <c r="KFN43" s="361"/>
      <c r="KFO43" s="361"/>
      <c r="KFP43" s="361"/>
      <c r="KFQ43" s="361"/>
      <c r="KFR43" s="361"/>
      <c r="KFS43" s="361"/>
      <c r="KFT43" s="361"/>
      <c r="KFU43" s="361"/>
      <c r="KFV43" s="361"/>
      <c r="KFW43" s="361"/>
      <c r="KFX43" s="361"/>
      <c r="KFY43" s="361"/>
      <c r="KFZ43" s="361"/>
      <c r="KGA43" s="361"/>
      <c r="KGB43" s="361"/>
      <c r="KGC43" s="361"/>
      <c r="KGD43" s="361"/>
      <c r="KGE43" s="361"/>
      <c r="KGF43" s="361"/>
      <c r="KGG43" s="361"/>
      <c r="KGH43" s="361"/>
      <c r="KGI43" s="361"/>
      <c r="KGJ43" s="361"/>
      <c r="KGK43" s="361"/>
      <c r="KGL43" s="361"/>
      <c r="KGM43" s="361"/>
      <c r="KGN43" s="361"/>
      <c r="KGO43" s="361"/>
      <c r="KGP43" s="361"/>
      <c r="KGQ43" s="361"/>
      <c r="KGR43" s="361"/>
      <c r="KGS43" s="361"/>
      <c r="KGT43" s="361"/>
      <c r="KGU43" s="361"/>
      <c r="KGV43" s="361"/>
      <c r="KGW43" s="361"/>
      <c r="KGX43" s="361"/>
      <c r="KGY43" s="361"/>
      <c r="KGZ43" s="361"/>
      <c r="KHA43" s="361"/>
      <c r="KHB43" s="361"/>
      <c r="KHC43" s="361"/>
      <c r="KHD43" s="361"/>
      <c r="KHE43" s="361"/>
      <c r="KHF43" s="361"/>
      <c r="KHG43" s="361"/>
      <c r="KHH43" s="361"/>
      <c r="KHI43" s="361"/>
      <c r="KHJ43" s="361"/>
      <c r="KHK43" s="361"/>
      <c r="KHL43" s="361"/>
      <c r="KHM43" s="361"/>
      <c r="KHN43" s="361"/>
      <c r="KHO43" s="361"/>
      <c r="KHP43" s="361"/>
      <c r="KHQ43" s="361"/>
      <c r="KHR43" s="361"/>
      <c r="KHS43" s="361"/>
      <c r="KHT43" s="361"/>
      <c r="KHU43" s="361"/>
      <c r="KHV43" s="361"/>
      <c r="KHW43" s="361"/>
      <c r="KHX43" s="361"/>
      <c r="KHY43" s="361"/>
      <c r="KHZ43" s="361"/>
      <c r="KIA43" s="361"/>
      <c r="KIB43" s="361"/>
      <c r="KIC43" s="361"/>
      <c r="KID43" s="361"/>
      <c r="KIE43" s="361"/>
      <c r="KIF43" s="361"/>
      <c r="KIG43" s="361"/>
      <c r="KIH43" s="361"/>
      <c r="KII43" s="361"/>
      <c r="KIJ43" s="361"/>
      <c r="KIK43" s="361"/>
      <c r="KIL43" s="361"/>
      <c r="KIM43" s="361"/>
      <c r="KIN43" s="361"/>
      <c r="KIO43" s="361"/>
      <c r="KIP43" s="361"/>
      <c r="KIQ43" s="361"/>
      <c r="KIR43" s="361"/>
      <c r="KIS43" s="361"/>
      <c r="KIT43" s="361"/>
      <c r="KIU43" s="361"/>
      <c r="KIV43" s="361"/>
      <c r="KIW43" s="361"/>
      <c r="KIX43" s="361"/>
      <c r="KIY43" s="361"/>
      <c r="KIZ43" s="361"/>
      <c r="KJA43" s="361"/>
      <c r="KJB43" s="361"/>
      <c r="KJC43" s="361"/>
      <c r="KJD43" s="361"/>
      <c r="KJE43" s="361"/>
      <c r="KJF43" s="361"/>
      <c r="KJG43" s="361"/>
      <c r="KJH43" s="361"/>
      <c r="KJI43" s="361"/>
      <c r="KJJ43" s="361"/>
      <c r="KJK43" s="361"/>
      <c r="KJL43" s="361"/>
      <c r="KJM43" s="361"/>
      <c r="KJN43" s="361"/>
      <c r="KJO43" s="361"/>
      <c r="KJP43" s="361"/>
      <c r="KJQ43" s="361"/>
      <c r="KJR43" s="361"/>
      <c r="KJS43" s="361"/>
      <c r="KJT43" s="361"/>
      <c r="KJU43" s="361"/>
      <c r="KJV43" s="361"/>
      <c r="KJW43" s="361"/>
      <c r="KJX43" s="361"/>
      <c r="KJY43" s="361"/>
      <c r="KJZ43" s="361"/>
      <c r="KKA43" s="361"/>
      <c r="KKB43" s="361"/>
      <c r="KKC43" s="361"/>
      <c r="KKD43" s="361"/>
      <c r="KKE43" s="361"/>
      <c r="KKF43" s="361"/>
      <c r="KKG43" s="361"/>
      <c r="KKH43" s="361"/>
      <c r="KKI43" s="361"/>
      <c r="KKJ43" s="361"/>
      <c r="KKK43" s="361"/>
      <c r="KKL43" s="361"/>
      <c r="KKM43" s="361"/>
      <c r="KKN43" s="361"/>
      <c r="KKO43" s="361"/>
      <c r="KKP43" s="361"/>
      <c r="KKQ43" s="361"/>
      <c r="KKR43" s="361"/>
      <c r="KKS43" s="361"/>
      <c r="KKT43" s="361"/>
      <c r="KKU43" s="361"/>
      <c r="KKV43" s="361"/>
      <c r="KKW43" s="361"/>
      <c r="KKX43" s="361"/>
      <c r="KKY43" s="361"/>
      <c r="KKZ43" s="361"/>
      <c r="KLA43" s="361"/>
      <c r="KLB43" s="361"/>
      <c r="KLC43" s="361"/>
      <c r="KLD43" s="361"/>
      <c r="KLE43" s="361"/>
      <c r="KLF43" s="361"/>
      <c r="KLG43" s="361"/>
      <c r="KLH43" s="361"/>
      <c r="KLI43" s="361"/>
      <c r="KLJ43" s="361"/>
      <c r="KLK43" s="361"/>
      <c r="KLL43" s="361"/>
      <c r="KLM43" s="361"/>
      <c r="KLN43" s="361"/>
      <c r="KLO43" s="361"/>
      <c r="KLP43" s="361"/>
      <c r="KLQ43" s="361"/>
      <c r="KLR43" s="361"/>
      <c r="KLS43" s="361"/>
      <c r="KLT43" s="361"/>
      <c r="KLU43" s="361"/>
      <c r="KLV43" s="361"/>
      <c r="KLW43" s="361"/>
      <c r="KLX43" s="361"/>
      <c r="KLY43" s="361"/>
      <c r="KLZ43" s="361"/>
      <c r="KMA43" s="361"/>
      <c r="KMB43" s="361"/>
      <c r="KMC43" s="361"/>
      <c r="KMD43" s="361"/>
      <c r="KME43" s="361"/>
      <c r="KMF43" s="361"/>
      <c r="KMG43" s="361"/>
      <c r="KMH43" s="361"/>
      <c r="KMI43" s="361"/>
      <c r="KMJ43" s="361"/>
      <c r="KMK43" s="361"/>
      <c r="KML43" s="361"/>
      <c r="KMM43" s="361"/>
      <c r="KMN43" s="361"/>
      <c r="KMO43" s="361"/>
      <c r="KMP43" s="361"/>
      <c r="KMQ43" s="361"/>
      <c r="KMR43" s="361"/>
      <c r="KMS43" s="361"/>
      <c r="KMT43" s="361"/>
      <c r="KMU43" s="361"/>
      <c r="KMV43" s="361"/>
      <c r="KMW43" s="361"/>
      <c r="KMX43" s="361"/>
      <c r="KMY43" s="361"/>
      <c r="KMZ43" s="361"/>
      <c r="KNA43" s="361"/>
      <c r="KNB43" s="361"/>
      <c r="KNC43" s="361"/>
      <c r="KND43" s="361"/>
      <c r="KNE43" s="361"/>
      <c r="KNF43" s="361"/>
      <c r="KNG43" s="361"/>
      <c r="KNH43" s="361"/>
      <c r="KNI43" s="361"/>
      <c r="KNJ43" s="361"/>
      <c r="KNK43" s="361"/>
      <c r="KNL43" s="361"/>
      <c r="KNM43" s="361"/>
      <c r="KNN43" s="361"/>
      <c r="KNO43" s="361"/>
      <c r="KNP43" s="361"/>
      <c r="KNQ43" s="361"/>
      <c r="KNR43" s="361"/>
      <c r="KNS43" s="361"/>
      <c r="KNT43" s="361"/>
      <c r="KNU43" s="361"/>
      <c r="KNV43" s="361"/>
      <c r="KNW43" s="361"/>
      <c r="KNX43" s="361"/>
      <c r="KNY43" s="361"/>
      <c r="KNZ43" s="361"/>
      <c r="KOA43" s="361"/>
      <c r="KOB43" s="361"/>
      <c r="KOC43" s="361"/>
      <c r="KOD43" s="361"/>
      <c r="KOE43" s="361"/>
      <c r="KOF43" s="361"/>
      <c r="KOG43" s="361"/>
      <c r="KOH43" s="361"/>
      <c r="KOI43" s="361"/>
      <c r="KOJ43" s="361"/>
      <c r="KOK43" s="361"/>
      <c r="KOL43" s="361"/>
      <c r="KOM43" s="361"/>
      <c r="KON43" s="361"/>
      <c r="KOO43" s="361"/>
      <c r="KOP43" s="361"/>
      <c r="KOQ43" s="361"/>
      <c r="KOR43" s="361"/>
      <c r="KOS43" s="361"/>
      <c r="KOT43" s="361"/>
      <c r="KOU43" s="361"/>
      <c r="KOV43" s="361"/>
      <c r="KOW43" s="361"/>
      <c r="KOX43" s="361"/>
      <c r="KOY43" s="361"/>
      <c r="KOZ43" s="361"/>
      <c r="KPA43" s="361"/>
      <c r="KPB43" s="361"/>
      <c r="KPC43" s="361"/>
      <c r="KPD43" s="361"/>
      <c r="KPE43" s="361"/>
      <c r="KPF43" s="361"/>
      <c r="KPG43" s="361"/>
      <c r="KPH43" s="361"/>
      <c r="KPI43" s="361"/>
      <c r="KPJ43" s="361"/>
      <c r="KPK43" s="361"/>
      <c r="KPL43" s="361"/>
      <c r="KPM43" s="361"/>
      <c r="KPN43" s="361"/>
      <c r="KPO43" s="361"/>
      <c r="KPP43" s="361"/>
      <c r="KPQ43" s="361"/>
      <c r="KPR43" s="361"/>
      <c r="KPS43" s="361"/>
      <c r="KPT43" s="361"/>
      <c r="KPU43" s="361"/>
      <c r="KPV43" s="361"/>
      <c r="KPW43" s="361"/>
      <c r="KPX43" s="361"/>
      <c r="KPY43" s="361"/>
      <c r="KPZ43" s="361"/>
      <c r="KQA43" s="361"/>
      <c r="KQB43" s="361"/>
      <c r="KQC43" s="361"/>
      <c r="KQD43" s="361"/>
      <c r="KQE43" s="361"/>
      <c r="KQF43" s="361"/>
      <c r="KQG43" s="361"/>
      <c r="KQH43" s="361"/>
      <c r="KQI43" s="361"/>
      <c r="KQJ43" s="361"/>
      <c r="KQK43" s="361"/>
      <c r="KQL43" s="361"/>
      <c r="KQM43" s="361"/>
      <c r="KQN43" s="361"/>
      <c r="KQO43" s="361"/>
      <c r="KQP43" s="361"/>
      <c r="KQQ43" s="361"/>
      <c r="KQR43" s="361"/>
      <c r="KQS43" s="361"/>
      <c r="KQT43" s="361"/>
      <c r="KQU43" s="361"/>
      <c r="KQV43" s="361"/>
      <c r="KQW43" s="361"/>
      <c r="KQX43" s="361"/>
      <c r="KQY43" s="361"/>
      <c r="KQZ43" s="361"/>
      <c r="KRA43" s="361"/>
      <c r="KRB43" s="361"/>
      <c r="KRC43" s="361"/>
      <c r="KRD43" s="361"/>
      <c r="KRE43" s="361"/>
      <c r="KRF43" s="361"/>
      <c r="KRG43" s="361"/>
      <c r="KRH43" s="361"/>
      <c r="KRI43" s="361"/>
      <c r="KRJ43" s="361"/>
      <c r="KRK43" s="361"/>
      <c r="KRL43" s="361"/>
      <c r="KRM43" s="361"/>
      <c r="KRN43" s="361"/>
      <c r="KRO43" s="361"/>
      <c r="KRP43" s="361"/>
      <c r="KRQ43" s="361"/>
      <c r="KRR43" s="361"/>
      <c r="KRS43" s="361"/>
      <c r="KRT43" s="361"/>
      <c r="KRU43" s="361"/>
      <c r="KRV43" s="361"/>
      <c r="KRW43" s="361"/>
      <c r="KRX43" s="361"/>
      <c r="KRY43" s="361"/>
      <c r="KRZ43" s="361"/>
      <c r="KSA43" s="361"/>
      <c r="KSB43" s="361"/>
      <c r="KSC43" s="361"/>
      <c r="KSD43" s="361"/>
      <c r="KSE43" s="361"/>
      <c r="KSF43" s="361"/>
      <c r="KSG43" s="361"/>
      <c r="KSH43" s="361"/>
      <c r="KSI43" s="361"/>
      <c r="KSJ43" s="361"/>
      <c r="KSK43" s="361"/>
      <c r="KSL43" s="361"/>
      <c r="KSM43" s="361"/>
      <c r="KSN43" s="361"/>
      <c r="KSO43" s="361"/>
      <c r="KSP43" s="361"/>
      <c r="KSQ43" s="361"/>
      <c r="KSR43" s="361"/>
      <c r="KSS43" s="361"/>
      <c r="KST43" s="361"/>
      <c r="KSU43" s="361"/>
      <c r="KSV43" s="361"/>
      <c r="KSW43" s="361"/>
      <c r="KSX43" s="361"/>
      <c r="KSY43" s="361"/>
      <c r="KSZ43" s="361"/>
      <c r="KTA43" s="361"/>
      <c r="KTB43" s="361"/>
      <c r="KTC43" s="361"/>
      <c r="KTD43" s="361"/>
      <c r="KTE43" s="361"/>
      <c r="KTF43" s="361"/>
      <c r="KTG43" s="361"/>
      <c r="KTH43" s="361"/>
      <c r="KTI43" s="361"/>
      <c r="KTJ43" s="361"/>
      <c r="KTK43" s="361"/>
      <c r="KTL43" s="361"/>
      <c r="KTM43" s="361"/>
      <c r="KTN43" s="361"/>
      <c r="KTO43" s="361"/>
      <c r="KTP43" s="361"/>
      <c r="KTQ43" s="361"/>
      <c r="KTR43" s="361"/>
      <c r="KTS43" s="361"/>
      <c r="KTT43" s="361"/>
      <c r="KTU43" s="361"/>
      <c r="KTV43" s="361"/>
      <c r="KTW43" s="361"/>
      <c r="KTX43" s="361"/>
      <c r="KTY43" s="361"/>
      <c r="KTZ43" s="361"/>
      <c r="KUA43" s="361"/>
      <c r="KUB43" s="361"/>
      <c r="KUC43" s="361"/>
      <c r="KUD43" s="361"/>
      <c r="KUE43" s="361"/>
      <c r="KUF43" s="361"/>
      <c r="KUG43" s="361"/>
      <c r="KUH43" s="361"/>
      <c r="KUI43" s="361"/>
      <c r="KUJ43" s="361"/>
      <c r="KUK43" s="361"/>
      <c r="KUL43" s="361"/>
      <c r="KUM43" s="361"/>
      <c r="KUN43" s="361"/>
      <c r="KUO43" s="361"/>
      <c r="KUP43" s="361"/>
      <c r="KUQ43" s="361"/>
      <c r="KUR43" s="361"/>
      <c r="KUS43" s="361"/>
      <c r="KUT43" s="361"/>
      <c r="KUU43" s="361"/>
      <c r="KUV43" s="361"/>
      <c r="KUW43" s="361"/>
      <c r="KUX43" s="361"/>
      <c r="KUY43" s="361"/>
      <c r="KUZ43" s="361"/>
      <c r="KVA43" s="361"/>
      <c r="KVB43" s="361"/>
      <c r="KVC43" s="361"/>
      <c r="KVD43" s="361"/>
      <c r="KVE43" s="361"/>
      <c r="KVF43" s="361"/>
      <c r="KVG43" s="361"/>
      <c r="KVH43" s="361"/>
      <c r="KVI43" s="361"/>
      <c r="KVJ43" s="361"/>
      <c r="KVK43" s="361"/>
      <c r="KVL43" s="361"/>
      <c r="KVM43" s="361"/>
      <c r="KVN43" s="361"/>
      <c r="KVO43" s="361"/>
      <c r="KVP43" s="361"/>
      <c r="KVQ43" s="361"/>
      <c r="KVR43" s="361"/>
      <c r="KVS43" s="361"/>
      <c r="KVT43" s="361"/>
      <c r="KVU43" s="361"/>
      <c r="KVV43" s="361"/>
      <c r="KVW43" s="361"/>
      <c r="KVX43" s="361"/>
      <c r="KVY43" s="361"/>
      <c r="KVZ43" s="361"/>
      <c r="KWA43" s="361"/>
      <c r="KWB43" s="361"/>
      <c r="KWC43" s="361"/>
      <c r="KWD43" s="361"/>
      <c r="KWE43" s="361"/>
      <c r="KWF43" s="361"/>
      <c r="KWG43" s="361"/>
      <c r="KWH43" s="361"/>
      <c r="KWI43" s="361"/>
      <c r="KWJ43" s="361"/>
      <c r="KWK43" s="361"/>
      <c r="KWL43" s="361"/>
      <c r="KWM43" s="361"/>
      <c r="KWN43" s="361"/>
      <c r="KWO43" s="361"/>
      <c r="KWP43" s="361"/>
      <c r="KWQ43" s="361"/>
      <c r="KWR43" s="361"/>
      <c r="KWS43" s="361"/>
      <c r="KWT43" s="361"/>
      <c r="KWU43" s="361"/>
      <c r="KWV43" s="361"/>
      <c r="KWW43" s="361"/>
      <c r="KWX43" s="361"/>
      <c r="KWY43" s="361"/>
      <c r="KWZ43" s="361"/>
      <c r="KXA43" s="361"/>
      <c r="KXB43" s="361"/>
      <c r="KXC43" s="361"/>
      <c r="KXD43" s="361"/>
      <c r="KXE43" s="361"/>
      <c r="KXF43" s="361"/>
      <c r="KXG43" s="361"/>
      <c r="KXH43" s="361"/>
      <c r="KXI43" s="361"/>
      <c r="KXJ43" s="361"/>
      <c r="KXK43" s="361"/>
      <c r="KXL43" s="361"/>
      <c r="KXM43" s="361"/>
      <c r="KXN43" s="361"/>
      <c r="KXO43" s="361"/>
      <c r="KXP43" s="361"/>
      <c r="KXQ43" s="361"/>
      <c r="KXR43" s="361"/>
      <c r="KXS43" s="361"/>
      <c r="KXT43" s="361"/>
      <c r="KXU43" s="361"/>
      <c r="KXV43" s="361"/>
      <c r="KXW43" s="361"/>
      <c r="KXX43" s="361"/>
      <c r="KXY43" s="361"/>
      <c r="KXZ43" s="361"/>
      <c r="KYA43" s="361"/>
      <c r="KYB43" s="361"/>
      <c r="KYC43" s="361"/>
      <c r="KYD43" s="361"/>
      <c r="KYE43" s="361"/>
      <c r="KYF43" s="361"/>
      <c r="KYG43" s="361"/>
      <c r="KYH43" s="361"/>
      <c r="KYI43" s="361"/>
      <c r="KYJ43" s="361"/>
      <c r="KYK43" s="361"/>
      <c r="KYL43" s="361"/>
      <c r="KYM43" s="361"/>
      <c r="KYN43" s="361"/>
      <c r="KYO43" s="361"/>
      <c r="KYP43" s="361"/>
      <c r="KYQ43" s="361"/>
      <c r="KYR43" s="361"/>
      <c r="KYS43" s="361"/>
      <c r="KYT43" s="361"/>
      <c r="KYU43" s="361"/>
      <c r="KYV43" s="361"/>
      <c r="KYW43" s="361"/>
      <c r="KYX43" s="361"/>
      <c r="KYY43" s="361"/>
      <c r="KYZ43" s="361"/>
      <c r="KZA43" s="361"/>
      <c r="KZB43" s="361"/>
      <c r="KZC43" s="361"/>
      <c r="KZD43" s="361"/>
      <c r="KZE43" s="361"/>
      <c r="KZF43" s="361"/>
      <c r="KZG43" s="361"/>
      <c r="KZH43" s="361"/>
      <c r="KZI43" s="361"/>
      <c r="KZJ43" s="361"/>
      <c r="KZK43" s="361"/>
      <c r="KZL43" s="361"/>
      <c r="KZM43" s="361"/>
      <c r="KZN43" s="361"/>
      <c r="KZO43" s="361"/>
      <c r="KZP43" s="361"/>
      <c r="KZQ43" s="361"/>
      <c r="KZR43" s="361"/>
      <c r="KZS43" s="361"/>
      <c r="KZT43" s="361"/>
      <c r="KZU43" s="361"/>
      <c r="KZV43" s="361"/>
      <c r="KZW43" s="361"/>
      <c r="KZX43" s="361"/>
      <c r="KZY43" s="361"/>
      <c r="KZZ43" s="361"/>
      <c r="LAA43" s="361"/>
      <c r="LAB43" s="361"/>
      <c r="LAC43" s="361"/>
      <c r="LAD43" s="361"/>
      <c r="LAE43" s="361"/>
      <c r="LAF43" s="361"/>
      <c r="LAG43" s="361"/>
      <c r="LAH43" s="361"/>
      <c r="LAI43" s="361"/>
      <c r="LAJ43" s="361"/>
      <c r="LAK43" s="361"/>
      <c r="LAL43" s="361"/>
      <c r="LAM43" s="361"/>
      <c r="LAN43" s="361"/>
      <c r="LAO43" s="361"/>
      <c r="LAP43" s="361"/>
      <c r="LAQ43" s="361"/>
      <c r="LAR43" s="361"/>
      <c r="LAS43" s="361"/>
      <c r="LAT43" s="361"/>
      <c r="LAU43" s="361"/>
      <c r="LAV43" s="361"/>
      <c r="LAW43" s="361"/>
      <c r="LAX43" s="361"/>
      <c r="LAY43" s="361"/>
      <c r="LAZ43" s="361"/>
      <c r="LBA43" s="361"/>
      <c r="LBB43" s="361"/>
      <c r="LBC43" s="361"/>
      <c r="LBD43" s="361"/>
      <c r="LBE43" s="361"/>
      <c r="LBF43" s="361"/>
      <c r="LBG43" s="361"/>
      <c r="LBH43" s="361"/>
      <c r="LBI43" s="361"/>
      <c r="LBJ43" s="361"/>
      <c r="LBK43" s="361"/>
      <c r="LBL43" s="361"/>
      <c r="LBM43" s="361"/>
      <c r="LBN43" s="361"/>
      <c r="LBO43" s="361"/>
      <c r="LBP43" s="361"/>
      <c r="LBQ43" s="361"/>
      <c r="LBR43" s="361"/>
      <c r="LBS43" s="361"/>
      <c r="LBT43" s="361"/>
      <c r="LBU43" s="361"/>
      <c r="LBV43" s="361"/>
      <c r="LBW43" s="361"/>
      <c r="LBX43" s="361"/>
      <c r="LBY43" s="361"/>
      <c r="LBZ43" s="361"/>
      <c r="LCA43" s="361"/>
      <c r="LCB43" s="361"/>
      <c r="LCC43" s="361"/>
      <c r="LCD43" s="361"/>
      <c r="LCE43" s="361"/>
      <c r="LCF43" s="361"/>
      <c r="LCG43" s="361"/>
      <c r="LCH43" s="361"/>
      <c r="LCI43" s="361"/>
      <c r="LCJ43" s="361"/>
      <c r="LCK43" s="361"/>
      <c r="LCL43" s="361"/>
      <c r="LCM43" s="361"/>
      <c r="LCN43" s="361"/>
      <c r="LCO43" s="361"/>
      <c r="LCP43" s="361"/>
      <c r="LCQ43" s="361"/>
      <c r="LCR43" s="361"/>
      <c r="LCS43" s="361"/>
      <c r="LCT43" s="361"/>
      <c r="LCU43" s="361"/>
      <c r="LCV43" s="361"/>
      <c r="LCW43" s="361"/>
      <c r="LCX43" s="361"/>
      <c r="LCY43" s="361"/>
      <c r="LCZ43" s="361"/>
      <c r="LDA43" s="361"/>
      <c r="LDB43" s="361"/>
      <c r="LDC43" s="361"/>
      <c r="LDD43" s="361"/>
      <c r="LDE43" s="361"/>
      <c r="LDF43" s="361"/>
      <c r="LDG43" s="361"/>
      <c r="LDH43" s="361"/>
      <c r="LDI43" s="361"/>
      <c r="LDJ43" s="361"/>
      <c r="LDK43" s="361"/>
      <c r="LDL43" s="361"/>
      <c r="LDM43" s="361"/>
      <c r="LDN43" s="361"/>
      <c r="LDO43" s="361"/>
      <c r="LDP43" s="361"/>
      <c r="LDQ43" s="361"/>
      <c r="LDR43" s="361"/>
      <c r="LDS43" s="361"/>
      <c r="LDT43" s="361"/>
      <c r="LDU43" s="361"/>
      <c r="LDV43" s="361"/>
      <c r="LDW43" s="361"/>
      <c r="LDX43" s="361"/>
      <c r="LDY43" s="361"/>
      <c r="LDZ43" s="361"/>
      <c r="LEA43" s="361"/>
      <c r="LEB43" s="361"/>
      <c r="LEC43" s="361"/>
      <c r="LED43" s="361"/>
      <c r="LEE43" s="361"/>
      <c r="LEF43" s="361"/>
      <c r="LEG43" s="361"/>
      <c r="LEH43" s="361"/>
      <c r="LEI43" s="361"/>
      <c r="LEJ43" s="361"/>
      <c r="LEK43" s="361"/>
      <c r="LEL43" s="361"/>
      <c r="LEM43" s="361"/>
      <c r="LEN43" s="361"/>
      <c r="LEO43" s="361"/>
      <c r="LEP43" s="361"/>
      <c r="LEQ43" s="361"/>
      <c r="LER43" s="361"/>
      <c r="LES43" s="361"/>
      <c r="LET43" s="361"/>
      <c r="LEU43" s="361"/>
      <c r="LEV43" s="361"/>
      <c r="LEW43" s="361"/>
      <c r="LEX43" s="361"/>
      <c r="LEY43" s="361"/>
      <c r="LEZ43" s="361"/>
      <c r="LFA43" s="361"/>
      <c r="LFB43" s="361"/>
      <c r="LFC43" s="361"/>
      <c r="LFD43" s="361"/>
      <c r="LFE43" s="361"/>
      <c r="LFF43" s="361"/>
      <c r="LFG43" s="361"/>
      <c r="LFH43" s="361"/>
      <c r="LFI43" s="361"/>
      <c r="LFJ43" s="361"/>
      <c r="LFK43" s="361"/>
      <c r="LFL43" s="361"/>
      <c r="LFM43" s="361"/>
      <c r="LFN43" s="361"/>
      <c r="LFO43" s="361"/>
      <c r="LFP43" s="361"/>
      <c r="LFQ43" s="361"/>
      <c r="LFR43" s="361"/>
      <c r="LFS43" s="361"/>
      <c r="LFT43" s="361"/>
      <c r="LFU43" s="361"/>
      <c r="LFV43" s="361"/>
      <c r="LFW43" s="361"/>
      <c r="LFX43" s="361"/>
      <c r="LFY43" s="361"/>
      <c r="LFZ43" s="361"/>
      <c r="LGA43" s="361"/>
      <c r="LGB43" s="361"/>
      <c r="LGC43" s="361"/>
      <c r="LGD43" s="361"/>
      <c r="LGE43" s="361"/>
      <c r="LGF43" s="361"/>
      <c r="LGG43" s="361"/>
      <c r="LGH43" s="361"/>
      <c r="LGI43" s="361"/>
      <c r="LGJ43" s="361"/>
      <c r="LGK43" s="361"/>
      <c r="LGL43" s="361"/>
      <c r="LGM43" s="361"/>
      <c r="LGN43" s="361"/>
      <c r="LGO43" s="361"/>
      <c r="LGP43" s="361"/>
      <c r="LGQ43" s="361"/>
      <c r="LGR43" s="361"/>
      <c r="LGS43" s="361"/>
      <c r="LGT43" s="361"/>
      <c r="LGU43" s="361"/>
      <c r="LGV43" s="361"/>
      <c r="LGW43" s="361"/>
      <c r="LGX43" s="361"/>
      <c r="LGY43" s="361"/>
      <c r="LGZ43" s="361"/>
      <c r="LHA43" s="361"/>
      <c r="LHB43" s="361"/>
      <c r="LHC43" s="361"/>
      <c r="LHD43" s="361"/>
      <c r="LHE43" s="361"/>
      <c r="LHF43" s="361"/>
      <c r="LHG43" s="361"/>
      <c r="LHH43" s="361"/>
      <c r="LHI43" s="361"/>
      <c r="LHJ43" s="361"/>
      <c r="LHK43" s="361"/>
      <c r="LHL43" s="361"/>
      <c r="LHM43" s="361"/>
      <c r="LHN43" s="361"/>
      <c r="LHO43" s="361"/>
      <c r="LHP43" s="361"/>
      <c r="LHQ43" s="361"/>
      <c r="LHR43" s="361"/>
      <c r="LHS43" s="361"/>
      <c r="LHT43" s="361"/>
      <c r="LHU43" s="361"/>
      <c r="LHV43" s="361"/>
      <c r="LHW43" s="361"/>
      <c r="LHX43" s="361"/>
      <c r="LHY43" s="361"/>
      <c r="LHZ43" s="361"/>
      <c r="LIA43" s="361"/>
      <c r="LIB43" s="361"/>
      <c r="LIC43" s="361"/>
      <c r="LID43" s="361"/>
      <c r="LIE43" s="361"/>
      <c r="LIF43" s="361"/>
      <c r="LIG43" s="361"/>
      <c r="LIH43" s="361"/>
      <c r="LII43" s="361"/>
      <c r="LIJ43" s="361"/>
      <c r="LIK43" s="361"/>
      <c r="LIL43" s="361"/>
      <c r="LIM43" s="361"/>
      <c r="LIN43" s="361"/>
      <c r="LIO43" s="361"/>
      <c r="LIP43" s="361"/>
      <c r="LIQ43" s="361"/>
      <c r="LIR43" s="361"/>
      <c r="LIS43" s="361"/>
      <c r="LIT43" s="361"/>
      <c r="LIU43" s="361"/>
      <c r="LIV43" s="361"/>
      <c r="LIW43" s="361"/>
      <c r="LIX43" s="361"/>
      <c r="LIY43" s="361"/>
      <c r="LIZ43" s="361"/>
      <c r="LJA43" s="361"/>
      <c r="LJB43" s="361"/>
      <c r="LJC43" s="361"/>
      <c r="LJD43" s="361"/>
      <c r="LJE43" s="361"/>
      <c r="LJF43" s="361"/>
      <c r="LJG43" s="361"/>
      <c r="LJH43" s="361"/>
      <c r="LJI43" s="361"/>
      <c r="LJJ43" s="361"/>
      <c r="LJK43" s="361"/>
      <c r="LJL43" s="361"/>
      <c r="LJM43" s="361"/>
      <c r="LJN43" s="361"/>
      <c r="LJO43" s="361"/>
      <c r="LJP43" s="361"/>
      <c r="LJQ43" s="361"/>
      <c r="LJR43" s="361"/>
      <c r="LJS43" s="361"/>
      <c r="LJT43" s="361"/>
      <c r="LJU43" s="361"/>
      <c r="LJV43" s="361"/>
      <c r="LJW43" s="361"/>
      <c r="LJX43" s="361"/>
      <c r="LJY43" s="361"/>
      <c r="LJZ43" s="361"/>
      <c r="LKA43" s="361"/>
      <c r="LKB43" s="361"/>
      <c r="LKC43" s="361"/>
      <c r="LKD43" s="361"/>
      <c r="LKE43" s="361"/>
      <c r="LKF43" s="361"/>
      <c r="LKG43" s="361"/>
      <c r="LKH43" s="361"/>
      <c r="LKI43" s="361"/>
      <c r="LKJ43" s="361"/>
      <c r="LKK43" s="361"/>
      <c r="LKL43" s="361"/>
      <c r="LKM43" s="361"/>
      <c r="LKN43" s="361"/>
      <c r="LKO43" s="361"/>
      <c r="LKP43" s="361"/>
      <c r="LKQ43" s="361"/>
      <c r="LKR43" s="361"/>
      <c r="LKS43" s="361"/>
      <c r="LKT43" s="361"/>
      <c r="LKU43" s="361"/>
      <c r="LKV43" s="361"/>
      <c r="LKW43" s="361"/>
      <c r="LKX43" s="361"/>
      <c r="LKY43" s="361"/>
      <c r="LKZ43" s="361"/>
      <c r="LLA43" s="361"/>
      <c r="LLB43" s="361"/>
      <c r="LLC43" s="361"/>
      <c r="LLD43" s="361"/>
      <c r="LLE43" s="361"/>
      <c r="LLF43" s="361"/>
      <c r="LLG43" s="361"/>
      <c r="LLH43" s="361"/>
      <c r="LLI43" s="361"/>
      <c r="LLJ43" s="361"/>
      <c r="LLK43" s="361"/>
      <c r="LLL43" s="361"/>
      <c r="LLM43" s="361"/>
      <c r="LLN43" s="361"/>
      <c r="LLO43" s="361"/>
      <c r="LLP43" s="361"/>
      <c r="LLQ43" s="361"/>
      <c r="LLR43" s="361"/>
      <c r="LLS43" s="361"/>
      <c r="LLT43" s="361"/>
      <c r="LLU43" s="361"/>
      <c r="LLV43" s="361"/>
      <c r="LLW43" s="361"/>
      <c r="LLX43" s="361"/>
      <c r="LLY43" s="361"/>
      <c r="LLZ43" s="361"/>
      <c r="LMA43" s="361"/>
      <c r="LMB43" s="361"/>
      <c r="LMC43" s="361"/>
      <c r="LMD43" s="361"/>
      <c r="LME43" s="361"/>
      <c r="LMF43" s="361"/>
      <c r="LMG43" s="361"/>
      <c r="LMH43" s="361"/>
      <c r="LMI43" s="361"/>
      <c r="LMJ43" s="361"/>
      <c r="LMK43" s="361"/>
      <c r="LML43" s="361"/>
      <c r="LMM43" s="361"/>
      <c r="LMN43" s="361"/>
      <c r="LMO43" s="361"/>
      <c r="LMP43" s="361"/>
      <c r="LMQ43" s="361"/>
      <c r="LMR43" s="361"/>
      <c r="LMS43" s="361"/>
      <c r="LMT43" s="361"/>
      <c r="LMU43" s="361"/>
      <c r="LMV43" s="361"/>
      <c r="LMW43" s="361"/>
      <c r="LMX43" s="361"/>
      <c r="LMY43" s="361"/>
      <c r="LMZ43" s="361"/>
      <c r="LNA43" s="361"/>
      <c r="LNB43" s="361"/>
      <c r="LNC43" s="361"/>
      <c r="LND43" s="361"/>
      <c r="LNE43" s="361"/>
      <c r="LNF43" s="361"/>
      <c r="LNG43" s="361"/>
      <c r="LNH43" s="361"/>
      <c r="LNI43" s="361"/>
      <c r="LNJ43" s="361"/>
      <c r="LNK43" s="361"/>
      <c r="LNL43" s="361"/>
      <c r="LNM43" s="361"/>
      <c r="LNN43" s="361"/>
      <c r="LNO43" s="361"/>
      <c r="LNP43" s="361"/>
      <c r="LNQ43" s="361"/>
      <c r="LNR43" s="361"/>
      <c r="LNS43" s="361"/>
      <c r="LNT43" s="361"/>
      <c r="LNU43" s="361"/>
      <c r="LNV43" s="361"/>
      <c r="LNW43" s="361"/>
      <c r="LNX43" s="361"/>
      <c r="LNY43" s="361"/>
      <c r="LNZ43" s="361"/>
      <c r="LOA43" s="361"/>
      <c r="LOB43" s="361"/>
      <c r="LOC43" s="361"/>
      <c r="LOD43" s="361"/>
      <c r="LOE43" s="361"/>
      <c r="LOF43" s="361"/>
      <c r="LOG43" s="361"/>
      <c r="LOH43" s="361"/>
      <c r="LOI43" s="361"/>
      <c r="LOJ43" s="361"/>
      <c r="LOK43" s="361"/>
      <c r="LOL43" s="361"/>
      <c r="LOM43" s="361"/>
      <c r="LON43" s="361"/>
      <c r="LOO43" s="361"/>
      <c r="LOP43" s="361"/>
      <c r="LOQ43" s="361"/>
      <c r="LOR43" s="361"/>
      <c r="LOS43" s="361"/>
      <c r="LOT43" s="361"/>
      <c r="LOU43" s="361"/>
      <c r="LOV43" s="361"/>
      <c r="LOW43" s="361"/>
      <c r="LOX43" s="361"/>
      <c r="LOY43" s="361"/>
      <c r="LOZ43" s="361"/>
      <c r="LPA43" s="361"/>
      <c r="LPB43" s="361"/>
      <c r="LPC43" s="361"/>
      <c r="LPD43" s="361"/>
      <c r="LPE43" s="361"/>
      <c r="LPF43" s="361"/>
      <c r="LPG43" s="361"/>
      <c r="LPH43" s="361"/>
      <c r="LPI43" s="361"/>
      <c r="LPJ43" s="361"/>
      <c r="LPK43" s="361"/>
      <c r="LPL43" s="361"/>
      <c r="LPM43" s="361"/>
      <c r="LPN43" s="361"/>
      <c r="LPO43" s="361"/>
      <c r="LPP43" s="361"/>
      <c r="LPQ43" s="361"/>
      <c r="LPR43" s="361"/>
      <c r="LPS43" s="361"/>
      <c r="LPT43" s="361"/>
      <c r="LPU43" s="361"/>
      <c r="LPV43" s="361"/>
      <c r="LPW43" s="361"/>
      <c r="LPX43" s="361"/>
      <c r="LPY43" s="361"/>
      <c r="LPZ43" s="361"/>
      <c r="LQA43" s="361"/>
      <c r="LQB43" s="361"/>
      <c r="LQC43" s="361"/>
      <c r="LQD43" s="361"/>
      <c r="LQE43" s="361"/>
      <c r="LQF43" s="361"/>
      <c r="LQG43" s="361"/>
      <c r="LQH43" s="361"/>
      <c r="LQI43" s="361"/>
      <c r="LQJ43" s="361"/>
      <c r="LQK43" s="361"/>
      <c r="LQL43" s="361"/>
      <c r="LQM43" s="361"/>
      <c r="LQN43" s="361"/>
      <c r="LQO43" s="361"/>
      <c r="LQP43" s="361"/>
      <c r="LQQ43" s="361"/>
      <c r="LQR43" s="361"/>
      <c r="LQS43" s="361"/>
      <c r="LQT43" s="361"/>
      <c r="LQU43" s="361"/>
      <c r="LQV43" s="361"/>
      <c r="LQW43" s="361"/>
      <c r="LQX43" s="361"/>
      <c r="LQY43" s="361"/>
      <c r="LQZ43" s="361"/>
      <c r="LRA43" s="361"/>
      <c r="LRB43" s="361"/>
      <c r="LRC43" s="361"/>
      <c r="LRD43" s="361"/>
      <c r="LRE43" s="361"/>
      <c r="LRF43" s="361"/>
      <c r="LRG43" s="361"/>
      <c r="LRH43" s="361"/>
      <c r="LRI43" s="361"/>
      <c r="LRJ43" s="361"/>
      <c r="LRK43" s="361"/>
      <c r="LRL43" s="361"/>
      <c r="LRM43" s="361"/>
      <c r="LRN43" s="361"/>
      <c r="LRO43" s="361"/>
      <c r="LRP43" s="361"/>
      <c r="LRQ43" s="361"/>
      <c r="LRR43" s="361"/>
      <c r="LRS43" s="361"/>
      <c r="LRT43" s="361"/>
      <c r="LRU43" s="361"/>
      <c r="LRV43" s="361"/>
      <c r="LRW43" s="361"/>
      <c r="LRX43" s="361"/>
      <c r="LRY43" s="361"/>
      <c r="LRZ43" s="361"/>
      <c r="LSA43" s="361"/>
      <c r="LSB43" s="361"/>
      <c r="LSC43" s="361"/>
      <c r="LSD43" s="361"/>
      <c r="LSE43" s="361"/>
      <c r="LSF43" s="361"/>
      <c r="LSG43" s="361"/>
      <c r="LSH43" s="361"/>
      <c r="LSI43" s="361"/>
      <c r="LSJ43" s="361"/>
      <c r="LSK43" s="361"/>
      <c r="LSL43" s="361"/>
      <c r="LSM43" s="361"/>
      <c r="LSN43" s="361"/>
      <c r="LSO43" s="361"/>
      <c r="LSP43" s="361"/>
      <c r="LSQ43" s="361"/>
      <c r="LSR43" s="361"/>
      <c r="LSS43" s="361"/>
      <c r="LST43" s="361"/>
      <c r="LSU43" s="361"/>
      <c r="LSV43" s="361"/>
      <c r="LSW43" s="361"/>
      <c r="LSX43" s="361"/>
      <c r="LSY43" s="361"/>
      <c r="LSZ43" s="361"/>
      <c r="LTA43" s="361"/>
      <c r="LTB43" s="361"/>
      <c r="LTC43" s="361"/>
      <c r="LTD43" s="361"/>
      <c r="LTE43" s="361"/>
      <c r="LTF43" s="361"/>
      <c r="LTG43" s="361"/>
      <c r="LTH43" s="361"/>
      <c r="LTI43" s="361"/>
      <c r="LTJ43" s="361"/>
      <c r="LTK43" s="361"/>
      <c r="LTL43" s="361"/>
      <c r="LTM43" s="361"/>
      <c r="LTN43" s="361"/>
      <c r="LTO43" s="361"/>
      <c r="LTP43" s="361"/>
      <c r="LTQ43" s="361"/>
      <c r="LTR43" s="361"/>
      <c r="LTS43" s="361"/>
      <c r="LTT43" s="361"/>
      <c r="LTU43" s="361"/>
      <c r="LTV43" s="361"/>
      <c r="LTW43" s="361"/>
      <c r="LTX43" s="361"/>
      <c r="LTY43" s="361"/>
      <c r="LTZ43" s="361"/>
      <c r="LUA43" s="361"/>
      <c r="LUB43" s="361"/>
      <c r="LUC43" s="361"/>
      <c r="LUD43" s="361"/>
      <c r="LUE43" s="361"/>
      <c r="LUF43" s="361"/>
      <c r="LUG43" s="361"/>
      <c r="LUH43" s="361"/>
      <c r="LUI43" s="361"/>
      <c r="LUJ43" s="361"/>
      <c r="LUK43" s="361"/>
      <c r="LUL43" s="361"/>
      <c r="LUM43" s="361"/>
      <c r="LUN43" s="361"/>
      <c r="LUO43" s="361"/>
      <c r="LUP43" s="361"/>
      <c r="LUQ43" s="361"/>
      <c r="LUR43" s="361"/>
      <c r="LUS43" s="361"/>
      <c r="LUT43" s="361"/>
      <c r="LUU43" s="361"/>
      <c r="LUV43" s="361"/>
      <c r="LUW43" s="361"/>
      <c r="LUX43" s="361"/>
      <c r="LUY43" s="361"/>
      <c r="LUZ43" s="361"/>
      <c r="LVA43" s="361"/>
      <c r="LVB43" s="361"/>
      <c r="LVC43" s="361"/>
      <c r="LVD43" s="361"/>
      <c r="LVE43" s="361"/>
      <c r="LVF43" s="361"/>
      <c r="LVG43" s="361"/>
      <c r="LVH43" s="361"/>
      <c r="LVI43" s="361"/>
      <c r="LVJ43" s="361"/>
      <c r="LVK43" s="361"/>
      <c r="LVL43" s="361"/>
      <c r="LVM43" s="361"/>
      <c r="LVN43" s="361"/>
      <c r="LVO43" s="361"/>
      <c r="LVP43" s="361"/>
      <c r="LVQ43" s="361"/>
      <c r="LVR43" s="361"/>
      <c r="LVS43" s="361"/>
      <c r="LVT43" s="361"/>
      <c r="LVU43" s="361"/>
      <c r="LVV43" s="361"/>
      <c r="LVW43" s="361"/>
      <c r="LVX43" s="361"/>
      <c r="LVY43" s="361"/>
      <c r="LVZ43" s="361"/>
      <c r="LWA43" s="361"/>
      <c r="LWB43" s="361"/>
      <c r="LWC43" s="361"/>
      <c r="LWD43" s="361"/>
      <c r="LWE43" s="361"/>
      <c r="LWF43" s="361"/>
      <c r="LWG43" s="361"/>
      <c r="LWH43" s="361"/>
      <c r="LWI43" s="361"/>
      <c r="LWJ43" s="361"/>
      <c r="LWK43" s="361"/>
      <c r="LWL43" s="361"/>
      <c r="LWM43" s="361"/>
      <c r="LWN43" s="361"/>
      <c r="LWO43" s="361"/>
      <c r="LWP43" s="361"/>
      <c r="LWQ43" s="361"/>
      <c r="LWR43" s="361"/>
      <c r="LWS43" s="361"/>
      <c r="LWT43" s="361"/>
      <c r="LWU43" s="361"/>
      <c r="LWV43" s="361"/>
      <c r="LWW43" s="361"/>
      <c r="LWX43" s="361"/>
      <c r="LWY43" s="361"/>
      <c r="LWZ43" s="361"/>
      <c r="LXA43" s="361"/>
      <c r="LXB43" s="361"/>
      <c r="LXC43" s="361"/>
      <c r="LXD43" s="361"/>
      <c r="LXE43" s="361"/>
      <c r="LXF43" s="361"/>
      <c r="LXG43" s="361"/>
      <c r="LXH43" s="361"/>
      <c r="LXI43" s="361"/>
      <c r="LXJ43" s="361"/>
      <c r="LXK43" s="361"/>
      <c r="LXL43" s="361"/>
      <c r="LXM43" s="361"/>
      <c r="LXN43" s="361"/>
      <c r="LXO43" s="361"/>
      <c r="LXP43" s="361"/>
      <c r="LXQ43" s="361"/>
      <c r="LXR43" s="361"/>
      <c r="LXS43" s="361"/>
      <c r="LXT43" s="361"/>
      <c r="LXU43" s="361"/>
      <c r="LXV43" s="361"/>
      <c r="LXW43" s="361"/>
      <c r="LXX43" s="361"/>
      <c r="LXY43" s="361"/>
      <c r="LXZ43" s="361"/>
      <c r="LYA43" s="361"/>
      <c r="LYB43" s="361"/>
      <c r="LYC43" s="361"/>
      <c r="LYD43" s="361"/>
      <c r="LYE43" s="361"/>
      <c r="LYF43" s="361"/>
      <c r="LYG43" s="361"/>
      <c r="LYH43" s="361"/>
      <c r="LYI43" s="361"/>
      <c r="LYJ43" s="361"/>
      <c r="LYK43" s="361"/>
      <c r="LYL43" s="361"/>
      <c r="LYM43" s="361"/>
      <c r="LYN43" s="361"/>
      <c r="LYO43" s="361"/>
      <c r="LYP43" s="361"/>
      <c r="LYQ43" s="361"/>
      <c r="LYR43" s="361"/>
      <c r="LYS43" s="361"/>
      <c r="LYT43" s="361"/>
      <c r="LYU43" s="361"/>
      <c r="LYV43" s="361"/>
      <c r="LYW43" s="361"/>
      <c r="LYX43" s="361"/>
      <c r="LYY43" s="361"/>
      <c r="LYZ43" s="361"/>
      <c r="LZA43" s="361"/>
      <c r="LZB43" s="361"/>
      <c r="LZC43" s="361"/>
      <c r="LZD43" s="361"/>
      <c r="LZE43" s="361"/>
      <c r="LZF43" s="361"/>
      <c r="LZG43" s="361"/>
      <c r="LZH43" s="361"/>
      <c r="LZI43" s="361"/>
      <c r="LZJ43" s="361"/>
      <c r="LZK43" s="361"/>
      <c r="LZL43" s="361"/>
      <c r="LZM43" s="361"/>
      <c r="LZN43" s="361"/>
      <c r="LZO43" s="361"/>
      <c r="LZP43" s="361"/>
      <c r="LZQ43" s="361"/>
      <c r="LZR43" s="361"/>
      <c r="LZS43" s="361"/>
      <c r="LZT43" s="361"/>
      <c r="LZU43" s="361"/>
      <c r="LZV43" s="361"/>
      <c r="LZW43" s="361"/>
      <c r="LZX43" s="361"/>
      <c r="LZY43" s="361"/>
      <c r="LZZ43" s="361"/>
      <c r="MAA43" s="361"/>
      <c r="MAB43" s="361"/>
      <c r="MAC43" s="361"/>
      <c r="MAD43" s="361"/>
      <c r="MAE43" s="361"/>
      <c r="MAF43" s="361"/>
      <c r="MAG43" s="361"/>
      <c r="MAH43" s="361"/>
      <c r="MAI43" s="361"/>
      <c r="MAJ43" s="361"/>
      <c r="MAK43" s="361"/>
      <c r="MAL43" s="361"/>
      <c r="MAM43" s="361"/>
      <c r="MAN43" s="361"/>
      <c r="MAO43" s="361"/>
      <c r="MAP43" s="361"/>
      <c r="MAQ43" s="361"/>
      <c r="MAR43" s="361"/>
      <c r="MAS43" s="361"/>
      <c r="MAT43" s="361"/>
      <c r="MAU43" s="361"/>
      <c r="MAV43" s="361"/>
      <c r="MAW43" s="361"/>
      <c r="MAX43" s="361"/>
      <c r="MAY43" s="361"/>
      <c r="MAZ43" s="361"/>
      <c r="MBA43" s="361"/>
      <c r="MBB43" s="361"/>
      <c r="MBC43" s="361"/>
      <c r="MBD43" s="361"/>
      <c r="MBE43" s="361"/>
      <c r="MBF43" s="361"/>
      <c r="MBG43" s="361"/>
      <c r="MBH43" s="361"/>
      <c r="MBI43" s="361"/>
      <c r="MBJ43" s="361"/>
      <c r="MBK43" s="361"/>
      <c r="MBL43" s="361"/>
      <c r="MBM43" s="361"/>
      <c r="MBN43" s="361"/>
      <c r="MBO43" s="361"/>
      <c r="MBP43" s="361"/>
      <c r="MBQ43" s="361"/>
      <c r="MBR43" s="361"/>
      <c r="MBS43" s="361"/>
      <c r="MBT43" s="361"/>
      <c r="MBU43" s="361"/>
      <c r="MBV43" s="361"/>
      <c r="MBW43" s="361"/>
      <c r="MBX43" s="361"/>
      <c r="MBY43" s="361"/>
      <c r="MBZ43" s="361"/>
      <c r="MCA43" s="361"/>
      <c r="MCB43" s="361"/>
      <c r="MCC43" s="361"/>
      <c r="MCD43" s="361"/>
      <c r="MCE43" s="361"/>
      <c r="MCF43" s="361"/>
      <c r="MCG43" s="361"/>
      <c r="MCH43" s="361"/>
      <c r="MCI43" s="361"/>
      <c r="MCJ43" s="361"/>
      <c r="MCK43" s="361"/>
      <c r="MCL43" s="361"/>
      <c r="MCM43" s="361"/>
      <c r="MCN43" s="361"/>
      <c r="MCO43" s="361"/>
      <c r="MCP43" s="361"/>
      <c r="MCQ43" s="361"/>
      <c r="MCR43" s="361"/>
      <c r="MCS43" s="361"/>
      <c r="MCT43" s="361"/>
      <c r="MCU43" s="361"/>
      <c r="MCV43" s="361"/>
      <c r="MCW43" s="361"/>
      <c r="MCX43" s="361"/>
      <c r="MCY43" s="361"/>
      <c r="MCZ43" s="361"/>
      <c r="MDA43" s="361"/>
      <c r="MDB43" s="361"/>
      <c r="MDC43" s="361"/>
      <c r="MDD43" s="361"/>
      <c r="MDE43" s="361"/>
      <c r="MDF43" s="361"/>
      <c r="MDG43" s="361"/>
      <c r="MDH43" s="361"/>
      <c r="MDI43" s="361"/>
      <c r="MDJ43" s="361"/>
      <c r="MDK43" s="361"/>
      <c r="MDL43" s="361"/>
      <c r="MDM43" s="361"/>
      <c r="MDN43" s="361"/>
      <c r="MDO43" s="361"/>
      <c r="MDP43" s="361"/>
      <c r="MDQ43" s="361"/>
      <c r="MDR43" s="361"/>
      <c r="MDS43" s="361"/>
      <c r="MDT43" s="361"/>
      <c r="MDU43" s="361"/>
      <c r="MDV43" s="361"/>
      <c r="MDW43" s="361"/>
      <c r="MDX43" s="361"/>
      <c r="MDY43" s="361"/>
      <c r="MDZ43" s="361"/>
      <c r="MEA43" s="361"/>
      <c r="MEB43" s="361"/>
      <c r="MEC43" s="361"/>
      <c r="MED43" s="361"/>
      <c r="MEE43" s="361"/>
      <c r="MEF43" s="361"/>
      <c r="MEG43" s="361"/>
      <c r="MEH43" s="361"/>
      <c r="MEI43" s="361"/>
      <c r="MEJ43" s="361"/>
      <c r="MEK43" s="361"/>
      <c r="MEL43" s="361"/>
      <c r="MEM43" s="361"/>
      <c r="MEN43" s="361"/>
      <c r="MEO43" s="361"/>
      <c r="MEP43" s="361"/>
      <c r="MEQ43" s="361"/>
      <c r="MER43" s="361"/>
      <c r="MES43" s="361"/>
      <c r="MET43" s="361"/>
      <c r="MEU43" s="361"/>
      <c r="MEV43" s="361"/>
      <c r="MEW43" s="361"/>
      <c r="MEX43" s="361"/>
      <c r="MEY43" s="361"/>
      <c r="MEZ43" s="361"/>
      <c r="MFA43" s="361"/>
      <c r="MFB43" s="361"/>
      <c r="MFC43" s="361"/>
      <c r="MFD43" s="361"/>
      <c r="MFE43" s="361"/>
      <c r="MFF43" s="361"/>
      <c r="MFG43" s="361"/>
      <c r="MFH43" s="361"/>
      <c r="MFI43" s="361"/>
      <c r="MFJ43" s="361"/>
      <c r="MFK43" s="361"/>
      <c r="MFL43" s="361"/>
      <c r="MFM43" s="361"/>
      <c r="MFN43" s="361"/>
      <c r="MFO43" s="361"/>
      <c r="MFP43" s="361"/>
      <c r="MFQ43" s="361"/>
      <c r="MFR43" s="361"/>
      <c r="MFS43" s="361"/>
      <c r="MFT43" s="361"/>
      <c r="MFU43" s="361"/>
      <c r="MFV43" s="361"/>
      <c r="MFW43" s="361"/>
      <c r="MFX43" s="361"/>
      <c r="MFY43" s="361"/>
      <c r="MFZ43" s="361"/>
      <c r="MGA43" s="361"/>
      <c r="MGB43" s="361"/>
      <c r="MGC43" s="361"/>
      <c r="MGD43" s="361"/>
      <c r="MGE43" s="361"/>
      <c r="MGF43" s="361"/>
      <c r="MGG43" s="361"/>
      <c r="MGH43" s="361"/>
      <c r="MGI43" s="361"/>
      <c r="MGJ43" s="361"/>
      <c r="MGK43" s="361"/>
      <c r="MGL43" s="361"/>
      <c r="MGM43" s="361"/>
      <c r="MGN43" s="361"/>
      <c r="MGO43" s="361"/>
      <c r="MGP43" s="361"/>
      <c r="MGQ43" s="361"/>
      <c r="MGR43" s="361"/>
      <c r="MGS43" s="361"/>
      <c r="MGT43" s="361"/>
      <c r="MGU43" s="361"/>
      <c r="MGV43" s="361"/>
      <c r="MGW43" s="361"/>
      <c r="MGX43" s="361"/>
      <c r="MGY43" s="361"/>
      <c r="MGZ43" s="361"/>
      <c r="MHA43" s="361"/>
      <c r="MHB43" s="361"/>
      <c r="MHC43" s="361"/>
      <c r="MHD43" s="361"/>
      <c r="MHE43" s="361"/>
      <c r="MHF43" s="361"/>
      <c r="MHG43" s="361"/>
      <c r="MHH43" s="361"/>
      <c r="MHI43" s="361"/>
      <c r="MHJ43" s="361"/>
      <c r="MHK43" s="361"/>
      <c r="MHL43" s="361"/>
      <c r="MHM43" s="361"/>
      <c r="MHN43" s="361"/>
      <c r="MHO43" s="361"/>
      <c r="MHP43" s="361"/>
      <c r="MHQ43" s="361"/>
      <c r="MHR43" s="361"/>
      <c r="MHS43" s="361"/>
      <c r="MHT43" s="361"/>
      <c r="MHU43" s="361"/>
      <c r="MHV43" s="361"/>
      <c r="MHW43" s="361"/>
      <c r="MHX43" s="361"/>
      <c r="MHY43" s="361"/>
      <c r="MHZ43" s="361"/>
      <c r="MIA43" s="361"/>
      <c r="MIB43" s="361"/>
      <c r="MIC43" s="361"/>
      <c r="MID43" s="361"/>
      <c r="MIE43" s="361"/>
      <c r="MIF43" s="361"/>
      <c r="MIG43" s="361"/>
      <c r="MIH43" s="361"/>
      <c r="MII43" s="361"/>
      <c r="MIJ43" s="361"/>
      <c r="MIK43" s="361"/>
      <c r="MIL43" s="361"/>
      <c r="MIM43" s="361"/>
      <c r="MIN43" s="361"/>
      <c r="MIO43" s="361"/>
      <c r="MIP43" s="361"/>
      <c r="MIQ43" s="361"/>
      <c r="MIR43" s="361"/>
      <c r="MIS43" s="361"/>
      <c r="MIT43" s="361"/>
      <c r="MIU43" s="361"/>
      <c r="MIV43" s="361"/>
      <c r="MIW43" s="361"/>
      <c r="MIX43" s="361"/>
      <c r="MIY43" s="361"/>
      <c r="MIZ43" s="361"/>
      <c r="MJA43" s="361"/>
      <c r="MJB43" s="361"/>
      <c r="MJC43" s="361"/>
      <c r="MJD43" s="361"/>
      <c r="MJE43" s="361"/>
      <c r="MJF43" s="361"/>
      <c r="MJG43" s="361"/>
      <c r="MJH43" s="361"/>
      <c r="MJI43" s="361"/>
      <c r="MJJ43" s="361"/>
      <c r="MJK43" s="361"/>
      <c r="MJL43" s="361"/>
      <c r="MJM43" s="361"/>
      <c r="MJN43" s="361"/>
      <c r="MJO43" s="361"/>
      <c r="MJP43" s="361"/>
      <c r="MJQ43" s="361"/>
      <c r="MJR43" s="361"/>
      <c r="MJS43" s="361"/>
      <c r="MJT43" s="361"/>
      <c r="MJU43" s="361"/>
      <c r="MJV43" s="361"/>
      <c r="MJW43" s="361"/>
      <c r="MJX43" s="361"/>
      <c r="MJY43" s="361"/>
      <c r="MJZ43" s="361"/>
      <c r="MKA43" s="361"/>
      <c r="MKB43" s="361"/>
      <c r="MKC43" s="361"/>
      <c r="MKD43" s="361"/>
      <c r="MKE43" s="361"/>
      <c r="MKF43" s="361"/>
      <c r="MKG43" s="361"/>
      <c r="MKH43" s="361"/>
      <c r="MKI43" s="361"/>
      <c r="MKJ43" s="361"/>
      <c r="MKK43" s="361"/>
      <c r="MKL43" s="361"/>
      <c r="MKM43" s="361"/>
      <c r="MKN43" s="361"/>
      <c r="MKO43" s="361"/>
      <c r="MKP43" s="361"/>
      <c r="MKQ43" s="361"/>
      <c r="MKR43" s="361"/>
      <c r="MKS43" s="361"/>
      <c r="MKT43" s="361"/>
      <c r="MKU43" s="361"/>
      <c r="MKV43" s="361"/>
      <c r="MKW43" s="361"/>
      <c r="MKX43" s="361"/>
      <c r="MKY43" s="361"/>
      <c r="MKZ43" s="361"/>
      <c r="MLA43" s="361"/>
      <c r="MLB43" s="361"/>
      <c r="MLC43" s="361"/>
      <c r="MLD43" s="361"/>
      <c r="MLE43" s="361"/>
      <c r="MLF43" s="361"/>
      <c r="MLG43" s="361"/>
      <c r="MLH43" s="361"/>
      <c r="MLI43" s="361"/>
      <c r="MLJ43" s="361"/>
      <c r="MLK43" s="361"/>
      <c r="MLL43" s="361"/>
      <c r="MLM43" s="361"/>
      <c r="MLN43" s="361"/>
      <c r="MLO43" s="361"/>
      <c r="MLP43" s="361"/>
      <c r="MLQ43" s="361"/>
      <c r="MLR43" s="361"/>
      <c r="MLS43" s="361"/>
      <c r="MLT43" s="361"/>
      <c r="MLU43" s="361"/>
      <c r="MLV43" s="361"/>
      <c r="MLW43" s="361"/>
      <c r="MLX43" s="361"/>
      <c r="MLY43" s="361"/>
      <c r="MLZ43" s="361"/>
      <c r="MMA43" s="361"/>
      <c r="MMB43" s="361"/>
      <c r="MMC43" s="361"/>
      <c r="MMD43" s="361"/>
      <c r="MME43" s="361"/>
      <c r="MMF43" s="361"/>
      <c r="MMG43" s="361"/>
      <c r="MMH43" s="361"/>
      <c r="MMI43" s="361"/>
      <c r="MMJ43" s="361"/>
      <c r="MMK43" s="361"/>
      <c r="MML43" s="361"/>
      <c r="MMM43" s="361"/>
      <c r="MMN43" s="361"/>
      <c r="MMO43" s="361"/>
      <c r="MMP43" s="361"/>
      <c r="MMQ43" s="361"/>
      <c r="MMR43" s="361"/>
      <c r="MMS43" s="361"/>
      <c r="MMT43" s="361"/>
      <c r="MMU43" s="361"/>
      <c r="MMV43" s="361"/>
      <c r="MMW43" s="361"/>
      <c r="MMX43" s="361"/>
      <c r="MMY43" s="361"/>
      <c r="MMZ43" s="361"/>
      <c r="MNA43" s="361"/>
      <c r="MNB43" s="361"/>
      <c r="MNC43" s="361"/>
      <c r="MND43" s="361"/>
      <c r="MNE43" s="361"/>
      <c r="MNF43" s="361"/>
      <c r="MNG43" s="361"/>
      <c r="MNH43" s="361"/>
      <c r="MNI43" s="361"/>
      <c r="MNJ43" s="361"/>
      <c r="MNK43" s="361"/>
      <c r="MNL43" s="361"/>
      <c r="MNM43" s="361"/>
      <c r="MNN43" s="361"/>
      <c r="MNO43" s="361"/>
      <c r="MNP43" s="361"/>
      <c r="MNQ43" s="361"/>
      <c r="MNR43" s="361"/>
      <c r="MNS43" s="361"/>
      <c r="MNT43" s="361"/>
      <c r="MNU43" s="361"/>
      <c r="MNV43" s="361"/>
      <c r="MNW43" s="361"/>
      <c r="MNX43" s="361"/>
      <c r="MNY43" s="361"/>
      <c r="MNZ43" s="361"/>
      <c r="MOA43" s="361"/>
      <c r="MOB43" s="361"/>
      <c r="MOC43" s="361"/>
      <c r="MOD43" s="361"/>
      <c r="MOE43" s="361"/>
      <c r="MOF43" s="361"/>
      <c r="MOG43" s="361"/>
      <c r="MOH43" s="361"/>
      <c r="MOI43" s="361"/>
      <c r="MOJ43" s="361"/>
      <c r="MOK43" s="361"/>
      <c r="MOL43" s="361"/>
      <c r="MOM43" s="361"/>
      <c r="MON43" s="361"/>
      <c r="MOO43" s="361"/>
      <c r="MOP43" s="361"/>
      <c r="MOQ43" s="361"/>
      <c r="MOR43" s="361"/>
      <c r="MOS43" s="361"/>
      <c r="MOT43" s="361"/>
      <c r="MOU43" s="361"/>
      <c r="MOV43" s="361"/>
      <c r="MOW43" s="361"/>
      <c r="MOX43" s="361"/>
      <c r="MOY43" s="361"/>
      <c r="MOZ43" s="361"/>
      <c r="MPA43" s="361"/>
      <c r="MPB43" s="361"/>
      <c r="MPC43" s="361"/>
      <c r="MPD43" s="361"/>
      <c r="MPE43" s="361"/>
      <c r="MPF43" s="361"/>
      <c r="MPG43" s="361"/>
      <c r="MPH43" s="361"/>
      <c r="MPI43" s="361"/>
      <c r="MPJ43" s="361"/>
      <c r="MPK43" s="361"/>
      <c r="MPL43" s="361"/>
      <c r="MPM43" s="361"/>
      <c r="MPN43" s="361"/>
      <c r="MPO43" s="361"/>
      <c r="MPP43" s="361"/>
      <c r="MPQ43" s="361"/>
      <c r="MPR43" s="361"/>
      <c r="MPS43" s="361"/>
      <c r="MPT43" s="361"/>
      <c r="MPU43" s="361"/>
      <c r="MPV43" s="361"/>
      <c r="MPW43" s="361"/>
      <c r="MPX43" s="361"/>
      <c r="MPY43" s="361"/>
      <c r="MPZ43" s="361"/>
      <c r="MQA43" s="361"/>
      <c r="MQB43" s="361"/>
      <c r="MQC43" s="361"/>
      <c r="MQD43" s="361"/>
      <c r="MQE43" s="361"/>
      <c r="MQF43" s="361"/>
      <c r="MQG43" s="361"/>
      <c r="MQH43" s="361"/>
      <c r="MQI43" s="361"/>
      <c r="MQJ43" s="361"/>
      <c r="MQK43" s="361"/>
      <c r="MQL43" s="361"/>
      <c r="MQM43" s="361"/>
      <c r="MQN43" s="361"/>
      <c r="MQO43" s="361"/>
      <c r="MQP43" s="361"/>
      <c r="MQQ43" s="361"/>
      <c r="MQR43" s="361"/>
      <c r="MQS43" s="361"/>
      <c r="MQT43" s="361"/>
      <c r="MQU43" s="361"/>
      <c r="MQV43" s="361"/>
      <c r="MQW43" s="361"/>
      <c r="MQX43" s="361"/>
      <c r="MQY43" s="361"/>
      <c r="MQZ43" s="361"/>
      <c r="MRA43" s="361"/>
      <c r="MRB43" s="361"/>
      <c r="MRC43" s="361"/>
      <c r="MRD43" s="361"/>
      <c r="MRE43" s="361"/>
      <c r="MRF43" s="361"/>
      <c r="MRG43" s="361"/>
      <c r="MRH43" s="361"/>
      <c r="MRI43" s="361"/>
      <c r="MRJ43" s="361"/>
      <c r="MRK43" s="361"/>
      <c r="MRL43" s="361"/>
      <c r="MRM43" s="361"/>
      <c r="MRN43" s="361"/>
      <c r="MRO43" s="361"/>
      <c r="MRP43" s="361"/>
      <c r="MRQ43" s="361"/>
      <c r="MRR43" s="361"/>
      <c r="MRS43" s="361"/>
      <c r="MRT43" s="361"/>
      <c r="MRU43" s="361"/>
      <c r="MRV43" s="361"/>
      <c r="MRW43" s="361"/>
      <c r="MRX43" s="361"/>
      <c r="MRY43" s="361"/>
      <c r="MRZ43" s="361"/>
      <c r="MSA43" s="361"/>
      <c r="MSB43" s="361"/>
      <c r="MSC43" s="361"/>
      <c r="MSD43" s="361"/>
      <c r="MSE43" s="361"/>
      <c r="MSF43" s="361"/>
      <c r="MSG43" s="361"/>
      <c r="MSH43" s="361"/>
      <c r="MSI43" s="361"/>
      <c r="MSJ43" s="361"/>
      <c r="MSK43" s="361"/>
      <c r="MSL43" s="361"/>
      <c r="MSM43" s="361"/>
      <c r="MSN43" s="361"/>
      <c r="MSO43" s="361"/>
      <c r="MSP43" s="361"/>
      <c r="MSQ43" s="361"/>
      <c r="MSR43" s="361"/>
      <c r="MSS43" s="361"/>
      <c r="MST43" s="361"/>
      <c r="MSU43" s="361"/>
      <c r="MSV43" s="361"/>
      <c r="MSW43" s="361"/>
      <c r="MSX43" s="361"/>
      <c r="MSY43" s="361"/>
      <c r="MSZ43" s="361"/>
      <c r="MTA43" s="361"/>
      <c r="MTB43" s="361"/>
      <c r="MTC43" s="361"/>
      <c r="MTD43" s="361"/>
      <c r="MTE43" s="361"/>
      <c r="MTF43" s="361"/>
      <c r="MTG43" s="361"/>
      <c r="MTH43" s="361"/>
      <c r="MTI43" s="361"/>
      <c r="MTJ43" s="361"/>
      <c r="MTK43" s="361"/>
      <c r="MTL43" s="361"/>
      <c r="MTM43" s="361"/>
      <c r="MTN43" s="361"/>
      <c r="MTO43" s="361"/>
      <c r="MTP43" s="361"/>
      <c r="MTQ43" s="361"/>
      <c r="MTR43" s="361"/>
      <c r="MTS43" s="361"/>
      <c r="MTT43" s="361"/>
      <c r="MTU43" s="361"/>
      <c r="MTV43" s="361"/>
      <c r="MTW43" s="361"/>
      <c r="MTX43" s="361"/>
      <c r="MTY43" s="361"/>
      <c r="MTZ43" s="361"/>
      <c r="MUA43" s="361"/>
      <c r="MUB43" s="361"/>
      <c r="MUC43" s="361"/>
      <c r="MUD43" s="361"/>
      <c r="MUE43" s="361"/>
      <c r="MUF43" s="361"/>
      <c r="MUG43" s="361"/>
      <c r="MUH43" s="361"/>
      <c r="MUI43" s="361"/>
      <c r="MUJ43" s="361"/>
      <c r="MUK43" s="361"/>
      <c r="MUL43" s="361"/>
      <c r="MUM43" s="361"/>
      <c r="MUN43" s="361"/>
      <c r="MUO43" s="361"/>
      <c r="MUP43" s="361"/>
      <c r="MUQ43" s="361"/>
      <c r="MUR43" s="361"/>
      <c r="MUS43" s="361"/>
      <c r="MUT43" s="361"/>
      <c r="MUU43" s="361"/>
      <c r="MUV43" s="361"/>
      <c r="MUW43" s="361"/>
      <c r="MUX43" s="361"/>
      <c r="MUY43" s="361"/>
      <c r="MUZ43" s="361"/>
      <c r="MVA43" s="361"/>
      <c r="MVB43" s="361"/>
      <c r="MVC43" s="361"/>
      <c r="MVD43" s="361"/>
      <c r="MVE43" s="361"/>
      <c r="MVF43" s="361"/>
      <c r="MVG43" s="361"/>
      <c r="MVH43" s="361"/>
      <c r="MVI43" s="361"/>
      <c r="MVJ43" s="361"/>
      <c r="MVK43" s="361"/>
      <c r="MVL43" s="361"/>
      <c r="MVM43" s="361"/>
      <c r="MVN43" s="361"/>
      <c r="MVO43" s="361"/>
      <c r="MVP43" s="361"/>
      <c r="MVQ43" s="361"/>
      <c r="MVR43" s="361"/>
      <c r="MVS43" s="361"/>
      <c r="MVT43" s="361"/>
      <c r="MVU43" s="361"/>
      <c r="MVV43" s="361"/>
      <c r="MVW43" s="361"/>
      <c r="MVX43" s="361"/>
      <c r="MVY43" s="361"/>
      <c r="MVZ43" s="361"/>
      <c r="MWA43" s="361"/>
      <c r="MWB43" s="361"/>
      <c r="MWC43" s="361"/>
      <c r="MWD43" s="361"/>
      <c r="MWE43" s="361"/>
      <c r="MWF43" s="361"/>
      <c r="MWG43" s="361"/>
      <c r="MWH43" s="361"/>
      <c r="MWI43" s="361"/>
      <c r="MWJ43" s="361"/>
      <c r="MWK43" s="361"/>
      <c r="MWL43" s="361"/>
      <c r="MWM43" s="361"/>
      <c r="MWN43" s="361"/>
      <c r="MWO43" s="361"/>
      <c r="MWP43" s="361"/>
      <c r="MWQ43" s="361"/>
      <c r="MWR43" s="361"/>
      <c r="MWS43" s="361"/>
      <c r="MWT43" s="361"/>
      <c r="MWU43" s="361"/>
      <c r="MWV43" s="361"/>
      <c r="MWW43" s="361"/>
      <c r="MWX43" s="361"/>
      <c r="MWY43" s="361"/>
      <c r="MWZ43" s="361"/>
      <c r="MXA43" s="361"/>
      <c r="MXB43" s="361"/>
      <c r="MXC43" s="361"/>
      <c r="MXD43" s="361"/>
      <c r="MXE43" s="361"/>
      <c r="MXF43" s="361"/>
      <c r="MXG43" s="361"/>
      <c r="MXH43" s="361"/>
      <c r="MXI43" s="361"/>
      <c r="MXJ43" s="361"/>
      <c r="MXK43" s="361"/>
      <c r="MXL43" s="361"/>
      <c r="MXM43" s="361"/>
      <c r="MXN43" s="361"/>
      <c r="MXO43" s="361"/>
      <c r="MXP43" s="361"/>
      <c r="MXQ43" s="361"/>
      <c r="MXR43" s="361"/>
      <c r="MXS43" s="361"/>
      <c r="MXT43" s="361"/>
      <c r="MXU43" s="361"/>
      <c r="MXV43" s="361"/>
      <c r="MXW43" s="361"/>
      <c r="MXX43" s="361"/>
      <c r="MXY43" s="361"/>
      <c r="MXZ43" s="361"/>
      <c r="MYA43" s="361"/>
      <c r="MYB43" s="361"/>
      <c r="MYC43" s="361"/>
      <c r="MYD43" s="361"/>
      <c r="MYE43" s="361"/>
      <c r="MYF43" s="361"/>
      <c r="MYG43" s="361"/>
      <c r="MYH43" s="361"/>
      <c r="MYI43" s="361"/>
      <c r="MYJ43" s="361"/>
      <c r="MYK43" s="361"/>
      <c r="MYL43" s="361"/>
      <c r="MYM43" s="361"/>
      <c r="MYN43" s="361"/>
      <c r="MYO43" s="361"/>
      <c r="MYP43" s="361"/>
      <c r="MYQ43" s="361"/>
      <c r="MYR43" s="361"/>
      <c r="MYS43" s="361"/>
      <c r="MYT43" s="361"/>
      <c r="MYU43" s="361"/>
      <c r="MYV43" s="361"/>
      <c r="MYW43" s="361"/>
      <c r="MYX43" s="361"/>
      <c r="MYY43" s="361"/>
      <c r="MYZ43" s="361"/>
      <c r="MZA43" s="361"/>
      <c r="MZB43" s="361"/>
      <c r="MZC43" s="361"/>
      <c r="MZD43" s="361"/>
      <c r="MZE43" s="361"/>
      <c r="MZF43" s="361"/>
      <c r="MZG43" s="361"/>
      <c r="MZH43" s="361"/>
      <c r="MZI43" s="361"/>
      <c r="MZJ43" s="361"/>
      <c r="MZK43" s="361"/>
      <c r="MZL43" s="361"/>
      <c r="MZM43" s="361"/>
      <c r="MZN43" s="361"/>
      <c r="MZO43" s="361"/>
      <c r="MZP43" s="361"/>
      <c r="MZQ43" s="361"/>
      <c r="MZR43" s="361"/>
      <c r="MZS43" s="361"/>
      <c r="MZT43" s="361"/>
      <c r="MZU43" s="361"/>
      <c r="MZV43" s="361"/>
      <c r="MZW43" s="361"/>
      <c r="MZX43" s="361"/>
      <c r="MZY43" s="361"/>
      <c r="MZZ43" s="361"/>
      <c r="NAA43" s="361"/>
      <c r="NAB43" s="361"/>
      <c r="NAC43" s="361"/>
      <c r="NAD43" s="361"/>
      <c r="NAE43" s="361"/>
      <c r="NAF43" s="361"/>
      <c r="NAG43" s="361"/>
      <c r="NAH43" s="361"/>
      <c r="NAI43" s="361"/>
      <c r="NAJ43" s="361"/>
      <c r="NAK43" s="361"/>
      <c r="NAL43" s="361"/>
      <c r="NAM43" s="361"/>
      <c r="NAN43" s="361"/>
      <c r="NAO43" s="361"/>
      <c r="NAP43" s="361"/>
      <c r="NAQ43" s="361"/>
      <c r="NAR43" s="361"/>
      <c r="NAS43" s="361"/>
      <c r="NAT43" s="361"/>
      <c r="NAU43" s="361"/>
      <c r="NAV43" s="361"/>
      <c r="NAW43" s="361"/>
      <c r="NAX43" s="361"/>
      <c r="NAY43" s="361"/>
      <c r="NAZ43" s="361"/>
      <c r="NBA43" s="361"/>
      <c r="NBB43" s="361"/>
      <c r="NBC43" s="361"/>
      <c r="NBD43" s="361"/>
      <c r="NBE43" s="361"/>
      <c r="NBF43" s="361"/>
      <c r="NBG43" s="361"/>
      <c r="NBH43" s="361"/>
      <c r="NBI43" s="361"/>
      <c r="NBJ43" s="361"/>
      <c r="NBK43" s="361"/>
      <c r="NBL43" s="361"/>
      <c r="NBM43" s="361"/>
      <c r="NBN43" s="361"/>
      <c r="NBO43" s="361"/>
      <c r="NBP43" s="361"/>
      <c r="NBQ43" s="361"/>
      <c r="NBR43" s="361"/>
      <c r="NBS43" s="361"/>
      <c r="NBT43" s="361"/>
      <c r="NBU43" s="361"/>
      <c r="NBV43" s="361"/>
      <c r="NBW43" s="361"/>
      <c r="NBX43" s="361"/>
      <c r="NBY43" s="361"/>
      <c r="NBZ43" s="361"/>
      <c r="NCA43" s="361"/>
      <c r="NCB43" s="361"/>
      <c r="NCC43" s="361"/>
      <c r="NCD43" s="361"/>
      <c r="NCE43" s="361"/>
      <c r="NCF43" s="361"/>
      <c r="NCG43" s="361"/>
      <c r="NCH43" s="361"/>
      <c r="NCI43" s="361"/>
      <c r="NCJ43" s="361"/>
      <c r="NCK43" s="361"/>
      <c r="NCL43" s="361"/>
      <c r="NCM43" s="361"/>
      <c r="NCN43" s="361"/>
      <c r="NCO43" s="361"/>
      <c r="NCP43" s="361"/>
      <c r="NCQ43" s="361"/>
      <c r="NCR43" s="361"/>
      <c r="NCS43" s="361"/>
      <c r="NCT43" s="361"/>
      <c r="NCU43" s="361"/>
      <c r="NCV43" s="361"/>
      <c r="NCW43" s="361"/>
      <c r="NCX43" s="361"/>
      <c r="NCY43" s="361"/>
      <c r="NCZ43" s="361"/>
      <c r="NDA43" s="361"/>
      <c r="NDB43" s="361"/>
      <c r="NDC43" s="361"/>
      <c r="NDD43" s="361"/>
      <c r="NDE43" s="361"/>
      <c r="NDF43" s="361"/>
      <c r="NDG43" s="361"/>
      <c r="NDH43" s="361"/>
      <c r="NDI43" s="361"/>
      <c r="NDJ43" s="361"/>
      <c r="NDK43" s="361"/>
      <c r="NDL43" s="361"/>
      <c r="NDM43" s="361"/>
      <c r="NDN43" s="361"/>
      <c r="NDO43" s="361"/>
      <c r="NDP43" s="361"/>
      <c r="NDQ43" s="361"/>
      <c r="NDR43" s="361"/>
      <c r="NDS43" s="361"/>
      <c r="NDT43" s="361"/>
      <c r="NDU43" s="361"/>
      <c r="NDV43" s="361"/>
      <c r="NDW43" s="361"/>
      <c r="NDX43" s="361"/>
      <c r="NDY43" s="361"/>
      <c r="NDZ43" s="361"/>
      <c r="NEA43" s="361"/>
      <c r="NEB43" s="361"/>
      <c r="NEC43" s="361"/>
      <c r="NED43" s="361"/>
      <c r="NEE43" s="361"/>
      <c r="NEF43" s="361"/>
      <c r="NEG43" s="361"/>
      <c r="NEH43" s="361"/>
      <c r="NEI43" s="361"/>
      <c r="NEJ43" s="361"/>
      <c r="NEK43" s="361"/>
      <c r="NEL43" s="361"/>
      <c r="NEM43" s="361"/>
      <c r="NEN43" s="361"/>
      <c r="NEO43" s="361"/>
      <c r="NEP43" s="361"/>
      <c r="NEQ43" s="361"/>
      <c r="NER43" s="361"/>
      <c r="NES43" s="361"/>
      <c r="NET43" s="361"/>
      <c r="NEU43" s="361"/>
      <c r="NEV43" s="361"/>
      <c r="NEW43" s="361"/>
      <c r="NEX43" s="361"/>
      <c r="NEY43" s="361"/>
      <c r="NEZ43" s="361"/>
      <c r="NFA43" s="361"/>
      <c r="NFB43" s="361"/>
      <c r="NFC43" s="361"/>
      <c r="NFD43" s="361"/>
      <c r="NFE43" s="361"/>
      <c r="NFF43" s="361"/>
      <c r="NFG43" s="361"/>
      <c r="NFH43" s="361"/>
      <c r="NFI43" s="361"/>
      <c r="NFJ43" s="361"/>
      <c r="NFK43" s="361"/>
      <c r="NFL43" s="361"/>
      <c r="NFM43" s="361"/>
      <c r="NFN43" s="361"/>
      <c r="NFO43" s="361"/>
      <c r="NFP43" s="361"/>
      <c r="NFQ43" s="361"/>
      <c r="NFR43" s="361"/>
      <c r="NFS43" s="361"/>
      <c r="NFT43" s="361"/>
      <c r="NFU43" s="361"/>
      <c r="NFV43" s="361"/>
      <c r="NFW43" s="361"/>
      <c r="NFX43" s="361"/>
      <c r="NFY43" s="361"/>
      <c r="NFZ43" s="361"/>
      <c r="NGA43" s="361"/>
      <c r="NGB43" s="361"/>
      <c r="NGC43" s="361"/>
      <c r="NGD43" s="361"/>
      <c r="NGE43" s="361"/>
      <c r="NGF43" s="361"/>
      <c r="NGG43" s="361"/>
      <c r="NGH43" s="361"/>
      <c r="NGI43" s="361"/>
      <c r="NGJ43" s="361"/>
      <c r="NGK43" s="361"/>
      <c r="NGL43" s="361"/>
      <c r="NGM43" s="361"/>
      <c r="NGN43" s="361"/>
      <c r="NGO43" s="361"/>
      <c r="NGP43" s="361"/>
      <c r="NGQ43" s="361"/>
      <c r="NGR43" s="361"/>
      <c r="NGS43" s="361"/>
      <c r="NGT43" s="361"/>
      <c r="NGU43" s="361"/>
      <c r="NGV43" s="361"/>
      <c r="NGW43" s="361"/>
      <c r="NGX43" s="361"/>
      <c r="NGY43" s="361"/>
      <c r="NGZ43" s="361"/>
      <c r="NHA43" s="361"/>
      <c r="NHB43" s="361"/>
      <c r="NHC43" s="361"/>
      <c r="NHD43" s="361"/>
      <c r="NHE43" s="361"/>
      <c r="NHF43" s="361"/>
      <c r="NHG43" s="361"/>
      <c r="NHH43" s="361"/>
      <c r="NHI43" s="361"/>
      <c r="NHJ43" s="361"/>
      <c r="NHK43" s="361"/>
      <c r="NHL43" s="361"/>
      <c r="NHM43" s="361"/>
      <c r="NHN43" s="361"/>
      <c r="NHO43" s="361"/>
      <c r="NHP43" s="361"/>
      <c r="NHQ43" s="361"/>
      <c r="NHR43" s="361"/>
      <c r="NHS43" s="361"/>
      <c r="NHT43" s="361"/>
      <c r="NHU43" s="361"/>
      <c r="NHV43" s="361"/>
      <c r="NHW43" s="361"/>
      <c r="NHX43" s="361"/>
      <c r="NHY43" s="361"/>
      <c r="NHZ43" s="361"/>
      <c r="NIA43" s="361"/>
      <c r="NIB43" s="361"/>
      <c r="NIC43" s="361"/>
      <c r="NID43" s="361"/>
      <c r="NIE43" s="361"/>
      <c r="NIF43" s="361"/>
      <c r="NIG43" s="361"/>
      <c r="NIH43" s="361"/>
      <c r="NII43" s="361"/>
      <c r="NIJ43" s="361"/>
      <c r="NIK43" s="361"/>
      <c r="NIL43" s="361"/>
      <c r="NIM43" s="361"/>
      <c r="NIN43" s="361"/>
      <c r="NIO43" s="361"/>
      <c r="NIP43" s="361"/>
      <c r="NIQ43" s="361"/>
      <c r="NIR43" s="361"/>
      <c r="NIS43" s="361"/>
      <c r="NIT43" s="361"/>
      <c r="NIU43" s="361"/>
      <c r="NIV43" s="361"/>
      <c r="NIW43" s="361"/>
      <c r="NIX43" s="361"/>
      <c r="NIY43" s="361"/>
      <c r="NIZ43" s="361"/>
      <c r="NJA43" s="361"/>
      <c r="NJB43" s="361"/>
      <c r="NJC43" s="361"/>
      <c r="NJD43" s="361"/>
      <c r="NJE43" s="361"/>
      <c r="NJF43" s="361"/>
      <c r="NJG43" s="361"/>
      <c r="NJH43" s="361"/>
      <c r="NJI43" s="361"/>
      <c r="NJJ43" s="361"/>
      <c r="NJK43" s="361"/>
      <c r="NJL43" s="361"/>
      <c r="NJM43" s="361"/>
      <c r="NJN43" s="361"/>
      <c r="NJO43" s="361"/>
      <c r="NJP43" s="361"/>
      <c r="NJQ43" s="361"/>
      <c r="NJR43" s="361"/>
      <c r="NJS43" s="361"/>
      <c r="NJT43" s="361"/>
      <c r="NJU43" s="361"/>
      <c r="NJV43" s="361"/>
      <c r="NJW43" s="361"/>
      <c r="NJX43" s="361"/>
      <c r="NJY43" s="361"/>
      <c r="NJZ43" s="361"/>
      <c r="NKA43" s="361"/>
      <c r="NKB43" s="361"/>
      <c r="NKC43" s="361"/>
      <c r="NKD43" s="361"/>
      <c r="NKE43" s="361"/>
      <c r="NKF43" s="361"/>
      <c r="NKG43" s="361"/>
      <c r="NKH43" s="361"/>
      <c r="NKI43" s="361"/>
      <c r="NKJ43" s="361"/>
      <c r="NKK43" s="361"/>
      <c r="NKL43" s="361"/>
      <c r="NKM43" s="361"/>
      <c r="NKN43" s="361"/>
      <c r="NKO43" s="361"/>
      <c r="NKP43" s="361"/>
      <c r="NKQ43" s="361"/>
      <c r="NKR43" s="361"/>
      <c r="NKS43" s="361"/>
      <c r="NKT43" s="361"/>
      <c r="NKU43" s="361"/>
      <c r="NKV43" s="361"/>
      <c r="NKW43" s="361"/>
      <c r="NKX43" s="361"/>
      <c r="NKY43" s="361"/>
      <c r="NKZ43" s="361"/>
      <c r="NLA43" s="361"/>
      <c r="NLB43" s="361"/>
      <c r="NLC43" s="361"/>
      <c r="NLD43" s="361"/>
      <c r="NLE43" s="361"/>
      <c r="NLF43" s="361"/>
      <c r="NLG43" s="361"/>
      <c r="NLH43" s="361"/>
      <c r="NLI43" s="361"/>
      <c r="NLJ43" s="361"/>
      <c r="NLK43" s="361"/>
      <c r="NLL43" s="361"/>
      <c r="NLM43" s="361"/>
      <c r="NLN43" s="361"/>
      <c r="NLO43" s="361"/>
      <c r="NLP43" s="361"/>
      <c r="NLQ43" s="361"/>
      <c r="NLR43" s="361"/>
      <c r="NLS43" s="361"/>
      <c r="NLT43" s="361"/>
      <c r="NLU43" s="361"/>
      <c r="NLV43" s="361"/>
      <c r="NLW43" s="361"/>
      <c r="NLX43" s="361"/>
      <c r="NLY43" s="361"/>
      <c r="NLZ43" s="361"/>
      <c r="NMA43" s="361"/>
      <c r="NMB43" s="361"/>
      <c r="NMC43" s="361"/>
      <c r="NMD43" s="361"/>
      <c r="NME43" s="361"/>
      <c r="NMF43" s="361"/>
      <c r="NMG43" s="361"/>
      <c r="NMH43" s="361"/>
      <c r="NMI43" s="361"/>
      <c r="NMJ43" s="361"/>
      <c r="NMK43" s="361"/>
      <c r="NML43" s="361"/>
      <c r="NMM43" s="361"/>
      <c r="NMN43" s="361"/>
      <c r="NMO43" s="361"/>
      <c r="NMP43" s="361"/>
      <c r="NMQ43" s="361"/>
      <c r="NMR43" s="361"/>
      <c r="NMS43" s="361"/>
      <c r="NMT43" s="361"/>
      <c r="NMU43" s="361"/>
      <c r="NMV43" s="361"/>
      <c r="NMW43" s="361"/>
      <c r="NMX43" s="361"/>
      <c r="NMY43" s="361"/>
      <c r="NMZ43" s="361"/>
      <c r="NNA43" s="361"/>
      <c r="NNB43" s="361"/>
      <c r="NNC43" s="361"/>
      <c r="NND43" s="361"/>
      <c r="NNE43" s="361"/>
      <c r="NNF43" s="361"/>
      <c r="NNG43" s="361"/>
      <c r="NNH43" s="361"/>
      <c r="NNI43" s="361"/>
      <c r="NNJ43" s="361"/>
      <c r="NNK43" s="361"/>
      <c r="NNL43" s="361"/>
      <c r="NNM43" s="361"/>
      <c r="NNN43" s="361"/>
      <c r="NNO43" s="361"/>
      <c r="NNP43" s="361"/>
      <c r="NNQ43" s="361"/>
      <c r="NNR43" s="361"/>
      <c r="NNS43" s="361"/>
      <c r="NNT43" s="361"/>
      <c r="NNU43" s="361"/>
      <c r="NNV43" s="361"/>
      <c r="NNW43" s="361"/>
      <c r="NNX43" s="361"/>
      <c r="NNY43" s="361"/>
      <c r="NNZ43" s="361"/>
      <c r="NOA43" s="361"/>
      <c r="NOB43" s="361"/>
      <c r="NOC43" s="361"/>
      <c r="NOD43" s="361"/>
      <c r="NOE43" s="361"/>
      <c r="NOF43" s="361"/>
      <c r="NOG43" s="361"/>
      <c r="NOH43" s="361"/>
      <c r="NOI43" s="361"/>
      <c r="NOJ43" s="361"/>
      <c r="NOK43" s="361"/>
      <c r="NOL43" s="361"/>
      <c r="NOM43" s="361"/>
      <c r="NON43" s="361"/>
      <c r="NOO43" s="361"/>
      <c r="NOP43" s="361"/>
      <c r="NOQ43" s="361"/>
      <c r="NOR43" s="361"/>
      <c r="NOS43" s="361"/>
      <c r="NOT43" s="361"/>
      <c r="NOU43" s="361"/>
      <c r="NOV43" s="361"/>
      <c r="NOW43" s="361"/>
      <c r="NOX43" s="361"/>
      <c r="NOY43" s="361"/>
      <c r="NOZ43" s="361"/>
      <c r="NPA43" s="361"/>
      <c r="NPB43" s="361"/>
      <c r="NPC43" s="361"/>
      <c r="NPD43" s="361"/>
      <c r="NPE43" s="361"/>
      <c r="NPF43" s="361"/>
      <c r="NPG43" s="361"/>
      <c r="NPH43" s="361"/>
      <c r="NPI43" s="361"/>
      <c r="NPJ43" s="361"/>
      <c r="NPK43" s="361"/>
      <c r="NPL43" s="361"/>
      <c r="NPM43" s="361"/>
      <c r="NPN43" s="361"/>
      <c r="NPO43" s="361"/>
      <c r="NPP43" s="361"/>
      <c r="NPQ43" s="361"/>
      <c r="NPR43" s="361"/>
      <c r="NPS43" s="361"/>
      <c r="NPT43" s="361"/>
      <c r="NPU43" s="361"/>
      <c r="NPV43" s="361"/>
      <c r="NPW43" s="361"/>
      <c r="NPX43" s="361"/>
      <c r="NPY43" s="361"/>
      <c r="NPZ43" s="361"/>
      <c r="NQA43" s="361"/>
      <c r="NQB43" s="361"/>
      <c r="NQC43" s="361"/>
      <c r="NQD43" s="361"/>
      <c r="NQE43" s="361"/>
      <c r="NQF43" s="361"/>
      <c r="NQG43" s="361"/>
      <c r="NQH43" s="361"/>
      <c r="NQI43" s="361"/>
      <c r="NQJ43" s="361"/>
      <c r="NQK43" s="361"/>
      <c r="NQL43" s="361"/>
      <c r="NQM43" s="361"/>
      <c r="NQN43" s="361"/>
      <c r="NQO43" s="361"/>
      <c r="NQP43" s="361"/>
      <c r="NQQ43" s="361"/>
      <c r="NQR43" s="361"/>
      <c r="NQS43" s="361"/>
      <c r="NQT43" s="361"/>
      <c r="NQU43" s="361"/>
      <c r="NQV43" s="361"/>
      <c r="NQW43" s="361"/>
      <c r="NQX43" s="361"/>
      <c r="NQY43" s="361"/>
      <c r="NQZ43" s="361"/>
      <c r="NRA43" s="361"/>
      <c r="NRB43" s="361"/>
      <c r="NRC43" s="361"/>
      <c r="NRD43" s="361"/>
      <c r="NRE43" s="361"/>
      <c r="NRF43" s="361"/>
      <c r="NRG43" s="361"/>
      <c r="NRH43" s="361"/>
      <c r="NRI43" s="361"/>
      <c r="NRJ43" s="361"/>
      <c r="NRK43" s="361"/>
      <c r="NRL43" s="361"/>
      <c r="NRM43" s="361"/>
      <c r="NRN43" s="361"/>
      <c r="NRO43" s="361"/>
      <c r="NRP43" s="361"/>
      <c r="NRQ43" s="361"/>
      <c r="NRR43" s="361"/>
      <c r="NRS43" s="361"/>
      <c r="NRT43" s="361"/>
      <c r="NRU43" s="361"/>
      <c r="NRV43" s="361"/>
      <c r="NRW43" s="361"/>
      <c r="NRX43" s="361"/>
      <c r="NRY43" s="361"/>
      <c r="NRZ43" s="361"/>
      <c r="NSA43" s="361"/>
      <c r="NSB43" s="361"/>
      <c r="NSC43" s="361"/>
      <c r="NSD43" s="361"/>
      <c r="NSE43" s="361"/>
      <c r="NSF43" s="361"/>
      <c r="NSG43" s="361"/>
      <c r="NSH43" s="361"/>
      <c r="NSI43" s="361"/>
      <c r="NSJ43" s="361"/>
      <c r="NSK43" s="361"/>
      <c r="NSL43" s="361"/>
      <c r="NSM43" s="361"/>
      <c r="NSN43" s="361"/>
      <c r="NSO43" s="361"/>
      <c r="NSP43" s="361"/>
      <c r="NSQ43" s="361"/>
      <c r="NSR43" s="361"/>
      <c r="NSS43" s="361"/>
      <c r="NST43" s="361"/>
      <c r="NSU43" s="361"/>
      <c r="NSV43" s="361"/>
      <c r="NSW43" s="361"/>
      <c r="NSX43" s="361"/>
      <c r="NSY43" s="361"/>
      <c r="NSZ43" s="361"/>
      <c r="NTA43" s="361"/>
      <c r="NTB43" s="361"/>
      <c r="NTC43" s="361"/>
      <c r="NTD43" s="361"/>
      <c r="NTE43" s="361"/>
      <c r="NTF43" s="361"/>
      <c r="NTG43" s="361"/>
      <c r="NTH43" s="361"/>
      <c r="NTI43" s="361"/>
      <c r="NTJ43" s="361"/>
      <c r="NTK43" s="361"/>
      <c r="NTL43" s="361"/>
      <c r="NTM43" s="361"/>
      <c r="NTN43" s="361"/>
      <c r="NTO43" s="361"/>
      <c r="NTP43" s="361"/>
      <c r="NTQ43" s="361"/>
      <c r="NTR43" s="361"/>
      <c r="NTS43" s="361"/>
      <c r="NTT43" s="361"/>
      <c r="NTU43" s="361"/>
      <c r="NTV43" s="361"/>
      <c r="NTW43" s="361"/>
      <c r="NTX43" s="361"/>
      <c r="NTY43" s="361"/>
      <c r="NTZ43" s="361"/>
      <c r="NUA43" s="361"/>
      <c r="NUB43" s="361"/>
      <c r="NUC43" s="361"/>
      <c r="NUD43" s="361"/>
      <c r="NUE43" s="361"/>
      <c r="NUF43" s="361"/>
      <c r="NUG43" s="361"/>
      <c r="NUH43" s="361"/>
      <c r="NUI43" s="361"/>
      <c r="NUJ43" s="361"/>
      <c r="NUK43" s="361"/>
      <c r="NUL43" s="361"/>
      <c r="NUM43" s="361"/>
      <c r="NUN43" s="361"/>
      <c r="NUO43" s="361"/>
      <c r="NUP43" s="361"/>
      <c r="NUQ43" s="361"/>
      <c r="NUR43" s="361"/>
      <c r="NUS43" s="361"/>
      <c r="NUT43" s="361"/>
      <c r="NUU43" s="361"/>
      <c r="NUV43" s="361"/>
      <c r="NUW43" s="361"/>
      <c r="NUX43" s="361"/>
      <c r="NUY43" s="361"/>
      <c r="NUZ43" s="361"/>
      <c r="NVA43" s="361"/>
      <c r="NVB43" s="361"/>
      <c r="NVC43" s="361"/>
      <c r="NVD43" s="361"/>
      <c r="NVE43" s="361"/>
      <c r="NVF43" s="361"/>
      <c r="NVG43" s="361"/>
      <c r="NVH43" s="361"/>
      <c r="NVI43" s="361"/>
      <c r="NVJ43" s="361"/>
      <c r="NVK43" s="361"/>
      <c r="NVL43" s="361"/>
      <c r="NVM43" s="361"/>
      <c r="NVN43" s="361"/>
      <c r="NVO43" s="361"/>
      <c r="NVP43" s="361"/>
      <c r="NVQ43" s="361"/>
      <c r="NVR43" s="361"/>
      <c r="NVS43" s="361"/>
      <c r="NVT43" s="361"/>
      <c r="NVU43" s="361"/>
      <c r="NVV43" s="361"/>
      <c r="NVW43" s="361"/>
      <c r="NVX43" s="361"/>
      <c r="NVY43" s="361"/>
      <c r="NVZ43" s="361"/>
      <c r="NWA43" s="361"/>
      <c r="NWB43" s="361"/>
      <c r="NWC43" s="361"/>
      <c r="NWD43" s="361"/>
      <c r="NWE43" s="361"/>
      <c r="NWF43" s="361"/>
      <c r="NWG43" s="361"/>
      <c r="NWH43" s="361"/>
      <c r="NWI43" s="361"/>
      <c r="NWJ43" s="361"/>
      <c r="NWK43" s="361"/>
      <c r="NWL43" s="361"/>
      <c r="NWM43" s="361"/>
      <c r="NWN43" s="361"/>
      <c r="NWO43" s="361"/>
      <c r="NWP43" s="361"/>
      <c r="NWQ43" s="361"/>
      <c r="NWR43" s="361"/>
      <c r="NWS43" s="361"/>
      <c r="NWT43" s="361"/>
      <c r="NWU43" s="361"/>
      <c r="NWV43" s="361"/>
      <c r="NWW43" s="361"/>
      <c r="NWX43" s="361"/>
      <c r="NWY43" s="361"/>
      <c r="NWZ43" s="361"/>
      <c r="NXA43" s="361"/>
      <c r="NXB43" s="361"/>
      <c r="NXC43" s="361"/>
      <c r="NXD43" s="361"/>
      <c r="NXE43" s="361"/>
      <c r="NXF43" s="361"/>
      <c r="NXG43" s="361"/>
      <c r="NXH43" s="361"/>
      <c r="NXI43" s="361"/>
      <c r="NXJ43" s="361"/>
      <c r="NXK43" s="361"/>
      <c r="NXL43" s="361"/>
      <c r="NXM43" s="361"/>
      <c r="NXN43" s="361"/>
      <c r="NXO43" s="361"/>
      <c r="NXP43" s="361"/>
      <c r="NXQ43" s="361"/>
      <c r="NXR43" s="361"/>
      <c r="NXS43" s="361"/>
      <c r="NXT43" s="361"/>
      <c r="NXU43" s="361"/>
      <c r="NXV43" s="361"/>
      <c r="NXW43" s="361"/>
      <c r="NXX43" s="361"/>
      <c r="NXY43" s="361"/>
      <c r="NXZ43" s="361"/>
      <c r="NYA43" s="361"/>
      <c r="NYB43" s="361"/>
      <c r="NYC43" s="361"/>
      <c r="NYD43" s="361"/>
      <c r="NYE43" s="361"/>
      <c r="NYF43" s="361"/>
      <c r="NYG43" s="361"/>
      <c r="NYH43" s="361"/>
      <c r="NYI43" s="361"/>
      <c r="NYJ43" s="361"/>
      <c r="NYK43" s="361"/>
      <c r="NYL43" s="361"/>
      <c r="NYM43" s="361"/>
      <c r="NYN43" s="361"/>
      <c r="NYO43" s="361"/>
      <c r="NYP43" s="361"/>
      <c r="NYQ43" s="361"/>
      <c r="NYR43" s="361"/>
      <c r="NYS43" s="361"/>
      <c r="NYT43" s="361"/>
      <c r="NYU43" s="361"/>
      <c r="NYV43" s="361"/>
      <c r="NYW43" s="361"/>
      <c r="NYX43" s="361"/>
      <c r="NYY43" s="361"/>
      <c r="NYZ43" s="361"/>
      <c r="NZA43" s="361"/>
      <c r="NZB43" s="361"/>
      <c r="NZC43" s="361"/>
      <c r="NZD43" s="361"/>
      <c r="NZE43" s="361"/>
      <c r="NZF43" s="361"/>
      <c r="NZG43" s="361"/>
      <c r="NZH43" s="361"/>
      <c r="NZI43" s="361"/>
      <c r="NZJ43" s="361"/>
      <c r="NZK43" s="361"/>
      <c r="NZL43" s="361"/>
      <c r="NZM43" s="361"/>
      <c r="NZN43" s="361"/>
      <c r="NZO43" s="361"/>
      <c r="NZP43" s="361"/>
      <c r="NZQ43" s="361"/>
      <c r="NZR43" s="361"/>
      <c r="NZS43" s="361"/>
      <c r="NZT43" s="361"/>
      <c r="NZU43" s="361"/>
      <c r="NZV43" s="361"/>
      <c r="NZW43" s="361"/>
      <c r="NZX43" s="361"/>
      <c r="NZY43" s="361"/>
      <c r="NZZ43" s="361"/>
      <c r="OAA43" s="361"/>
      <c r="OAB43" s="361"/>
      <c r="OAC43" s="361"/>
      <c r="OAD43" s="361"/>
      <c r="OAE43" s="361"/>
      <c r="OAF43" s="361"/>
      <c r="OAG43" s="361"/>
      <c r="OAH43" s="361"/>
      <c r="OAI43" s="361"/>
      <c r="OAJ43" s="361"/>
      <c r="OAK43" s="361"/>
      <c r="OAL43" s="361"/>
      <c r="OAM43" s="361"/>
      <c r="OAN43" s="361"/>
      <c r="OAO43" s="361"/>
      <c r="OAP43" s="361"/>
      <c r="OAQ43" s="361"/>
      <c r="OAR43" s="361"/>
      <c r="OAS43" s="361"/>
      <c r="OAT43" s="361"/>
      <c r="OAU43" s="361"/>
      <c r="OAV43" s="361"/>
      <c r="OAW43" s="361"/>
      <c r="OAX43" s="361"/>
      <c r="OAY43" s="361"/>
      <c r="OAZ43" s="361"/>
      <c r="OBA43" s="361"/>
      <c r="OBB43" s="361"/>
      <c r="OBC43" s="361"/>
      <c r="OBD43" s="361"/>
      <c r="OBE43" s="361"/>
      <c r="OBF43" s="361"/>
      <c r="OBG43" s="361"/>
      <c r="OBH43" s="361"/>
      <c r="OBI43" s="361"/>
      <c r="OBJ43" s="361"/>
      <c r="OBK43" s="361"/>
      <c r="OBL43" s="361"/>
      <c r="OBM43" s="361"/>
      <c r="OBN43" s="361"/>
      <c r="OBO43" s="361"/>
      <c r="OBP43" s="361"/>
      <c r="OBQ43" s="361"/>
      <c r="OBR43" s="361"/>
      <c r="OBS43" s="361"/>
      <c r="OBT43" s="361"/>
      <c r="OBU43" s="361"/>
      <c r="OBV43" s="361"/>
      <c r="OBW43" s="361"/>
      <c r="OBX43" s="361"/>
      <c r="OBY43" s="361"/>
      <c r="OBZ43" s="361"/>
      <c r="OCA43" s="361"/>
      <c r="OCB43" s="361"/>
      <c r="OCC43" s="361"/>
      <c r="OCD43" s="361"/>
      <c r="OCE43" s="361"/>
      <c r="OCF43" s="361"/>
      <c r="OCG43" s="361"/>
      <c r="OCH43" s="361"/>
      <c r="OCI43" s="361"/>
      <c r="OCJ43" s="361"/>
      <c r="OCK43" s="361"/>
      <c r="OCL43" s="361"/>
      <c r="OCM43" s="361"/>
      <c r="OCN43" s="361"/>
      <c r="OCO43" s="361"/>
      <c r="OCP43" s="361"/>
      <c r="OCQ43" s="361"/>
      <c r="OCR43" s="361"/>
      <c r="OCS43" s="361"/>
      <c r="OCT43" s="361"/>
      <c r="OCU43" s="361"/>
      <c r="OCV43" s="361"/>
      <c r="OCW43" s="361"/>
      <c r="OCX43" s="361"/>
      <c r="OCY43" s="361"/>
      <c r="OCZ43" s="361"/>
      <c r="ODA43" s="361"/>
      <c r="ODB43" s="361"/>
      <c r="ODC43" s="361"/>
      <c r="ODD43" s="361"/>
      <c r="ODE43" s="361"/>
      <c r="ODF43" s="361"/>
      <c r="ODG43" s="361"/>
      <c r="ODH43" s="361"/>
      <c r="ODI43" s="361"/>
      <c r="ODJ43" s="361"/>
      <c r="ODK43" s="361"/>
      <c r="ODL43" s="361"/>
      <c r="ODM43" s="361"/>
      <c r="ODN43" s="361"/>
      <c r="ODO43" s="361"/>
      <c r="ODP43" s="361"/>
      <c r="ODQ43" s="361"/>
      <c r="ODR43" s="361"/>
      <c r="ODS43" s="361"/>
      <c r="ODT43" s="361"/>
      <c r="ODU43" s="361"/>
      <c r="ODV43" s="361"/>
      <c r="ODW43" s="361"/>
      <c r="ODX43" s="361"/>
      <c r="ODY43" s="361"/>
      <c r="ODZ43" s="361"/>
      <c r="OEA43" s="361"/>
      <c r="OEB43" s="361"/>
      <c r="OEC43" s="361"/>
      <c r="OED43" s="361"/>
      <c r="OEE43" s="361"/>
      <c r="OEF43" s="361"/>
      <c r="OEG43" s="361"/>
      <c r="OEH43" s="361"/>
      <c r="OEI43" s="361"/>
      <c r="OEJ43" s="361"/>
      <c r="OEK43" s="361"/>
      <c r="OEL43" s="361"/>
      <c r="OEM43" s="361"/>
      <c r="OEN43" s="361"/>
      <c r="OEO43" s="361"/>
      <c r="OEP43" s="361"/>
      <c r="OEQ43" s="361"/>
      <c r="OER43" s="361"/>
      <c r="OES43" s="361"/>
      <c r="OET43" s="361"/>
      <c r="OEU43" s="361"/>
      <c r="OEV43" s="361"/>
      <c r="OEW43" s="361"/>
      <c r="OEX43" s="361"/>
      <c r="OEY43" s="361"/>
      <c r="OEZ43" s="361"/>
      <c r="OFA43" s="361"/>
      <c r="OFB43" s="361"/>
      <c r="OFC43" s="361"/>
      <c r="OFD43" s="361"/>
      <c r="OFE43" s="361"/>
      <c r="OFF43" s="361"/>
      <c r="OFG43" s="361"/>
      <c r="OFH43" s="361"/>
      <c r="OFI43" s="361"/>
      <c r="OFJ43" s="361"/>
      <c r="OFK43" s="361"/>
      <c r="OFL43" s="361"/>
      <c r="OFM43" s="361"/>
      <c r="OFN43" s="361"/>
      <c r="OFO43" s="361"/>
      <c r="OFP43" s="361"/>
      <c r="OFQ43" s="361"/>
      <c r="OFR43" s="361"/>
      <c r="OFS43" s="361"/>
      <c r="OFT43" s="361"/>
      <c r="OFU43" s="361"/>
      <c r="OFV43" s="361"/>
      <c r="OFW43" s="361"/>
      <c r="OFX43" s="361"/>
      <c r="OFY43" s="361"/>
      <c r="OFZ43" s="361"/>
      <c r="OGA43" s="361"/>
      <c r="OGB43" s="361"/>
      <c r="OGC43" s="361"/>
      <c r="OGD43" s="361"/>
      <c r="OGE43" s="361"/>
      <c r="OGF43" s="361"/>
      <c r="OGG43" s="361"/>
      <c r="OGH43" s="361"/>
      <c r="OGI43" s="361"/>
      <c r="OGJ43" s="361"/>
      <c r="OGK43" s="361"/>
      <c r="OGL43" s="361"/>
      <c r="OGM43" s="361"/>
      <c r="OGN43" s="361"/>
      <c r="OGO43" s="361"/>
      <c r="OGP43" s="361"/>
      <c r="OGQ43" s="361"/>
      <c r="OGR43" s="361"/>
      <c r="OGS43" s="361"/>
      <c r="OGT43" s="361"/>
      <c r="OGU43" s="361"/>
      <c r="OGV43" s="361"/>
      <c r="OGW43" s="361"/>
      <c r="OGX43" s="361"/>
      <c r="OGY43" s="361"/>
      <c r="OGZ43" s="361"/>
      <c r="OHA43" s="361"/>
      <c r="OHB43" s="361"/>
      <c r="OHC43" s="361"/>
      <c r="OHD43" s="361"/>
      <c r="OHE43" s="361"/>
      <c r="OHF43" s="361"/>
      <c r="OHG43" s="361"/>
      <c r="OHH43" s="361"/>
      <c r="OHI43" s="361"/>
      <c r="OHJ43" s="361"/>
      <c r="OHK43" s="361"/>
      <c r="OHL43" s="361"/>
      <c r="OHM43" s="361"/>
      <c r="OHN43" s="361"/>
      <c r="OHO43" s="361"/>
      <c r="OHP43" s="361"/>
      <c r="OHQ43" s="361"/>
      <c r="OHR43" s="361"/>
      <c r="OHS43" s="361"/>
      <c r="OHT43" s="361"/>
      <c r="OHU43" s="361"/>
      <c r="OHV43" s="361"/>
      <c r="OHW43" s="361"/>
      <c r="OHX43" s="361"/>
      <c r="OHY43" s="361"/>
      <c r="OHZ43" s="361"/>
      <c r="OIA43" s="361"/>
      <c r="OIB43" s="361"/>
      <c r="OIC43" s="361"/>
      <c r="OID43" s="361"/>
      <c r="OIE43" s="361"/>
      <c r="OIF43" s="361"/>
      <c r="OIG43" s="361"/>
      <c r="OIH43" s="361"/>
      <c r="OII43" s="361"/>
      <c r="OIJ43" s="361"/>
      <c r="OIK43" s="361"/>
      <c r="OIL43" s="361"/>
      <c r="OIM43" s="361"/>
      <c r="OIN43" s="361"/>
      <c r="OIO43" s="361"/>
      <c r="OIP43" s="361"/>
      <c r="OIQ43" s="361"/>
      <c r="OIR43" s="361"/>
      <c r="OIS43" s="361"/>
      <c r="OIT43" s="361"/>
      <c r="OIU43" s="361"/>
      <c r="OIV43" s="361"/>
      <c r="OIW43" s="361"/>
      <c r="OIX43" s="361"/>
      <c r="OIY43" s="361"/>
      <c r="OIZ43" s="361"/>
      <c r="OJA43" s="361"/>
      <c r="OJB43" s="361"/>
      <c r="OJC43" s="361"/>
      <c r="OJD43" s="361"/>
      <c r="OJE43" s="361"/>
      <c r="OJF43" s="361"/>
      <c r="OJG43" s="361"/>
      <c r="OJH43" s="361"/>
      <c r="OJI43" s="361"/>
      <c r="OJJ43" s="361"/>
      <c r="OJK43" s="361"/>
      <c r="OJL43" s="361"/>
      <c r="OJM43" s="361"/>
      <c r="OJN43" s="361"/>
      <c r="OJO43" s="361"/>
      <c r="OJP43" s="361"/>
      <c r="OJQ43" s="361"/>
      <c r="OJR43" s="361"/>
      <c r="OJS43" s="361"/>
      <c r="OJT43" s="361"/>
      <c r="OJU43" s="361"/>
      <c r="OJV43" s="361"/>
      <c r="OJW43" s="361"/>
      <c r="OJX43" s="361"/>
      <c r="OJY43" s="361"/>
      <c r="OJZ43" s="361"/>
      <c r="OKA43" s="361"/>
      <c r="OKB43" s="361"/>
      <c r="OKC43" s="361"/>
      <c r="OKD43" s="361"/>
      <c r="OKE43" s="361"/>
      <c r="OKF43" s="361"/>
      <c r="OKG43" s="361"/>
      <c r="OKH43" s="361"/>
      <c r="OKI43" s="361"/>
      <c r="OKJ43" s="361"/>
      <c r="OKK43" s="361"/>
      <c r="OKL43" s="361"/>
      <c r="OKM43" s="361"/>
      <c r="OKN43" s="361"/>
      <c r="OKO43" s="361"/>
      <c r="OKP43" s="361"/>
      <c r="OKQ43" s="361"/>
      <c r="OKR43" s="361"/>
      <c r="OKS43" s="361"/>
      <c r="OKT43" s="361"/>
      <c r="OKU43" s="361"/>
      <c r="OKV43" s="361"/>
      <c r="OKW43" s="361"/>
      <c r="OKX43" s="361"/>
      <c r="OKY43" s="361"/>
      <c r="OKZ43" s="361"/>
      <c r="OLA43" s="361"/>
      <c r="OLB43" s="361"/>
      <c r="OLC43" s="361"/>
      <c r="OLD43" s="361"/>
      <c r="OLE43" s="361"/>
      <c r="OLF43" s="361"/>
      <c r="OLG43" s="361"/>
      <c r="OLH43" s="361"/>
      <c r="OLI43" s="361"/>
      <c r="OLJ43" s="361"/>
      <c r="OLK43" s="361"/>
      <c r="OLL43" s="361"/>
      <c r="OLM43" s="361"/>
      <c r="OLN43" s="361"/>
      <c r="OLO43" s="361"/>
      <c r="OLP43" s="361"/>
      <c r="OLQ43" s="361"/>
      <c r="OLR43" s="361"/>
      <c r="OLS43" s="361"/>
      <c r="OLT43" s="361"/>
      <c r="OLU43" s="361"/>
      <c r="OLV43" s="361"/>
      <c r="OLW43" s="361"/>
      <c r="OLX43" s="361"/>
      <c r="OLY43" s="361"/>
      <c r="OLZ43" s="361"/>
      <c r="OMA43" s="361"/>
      <c r="OMB43" s="361"/>
      <c r="OMC43" s="361"/>
      <c r="OMD43" s="361"/>
      <c r="OME43" s="361"/>
      <c r="OMF43" s="361"/>
      <c r="OMG43" s="361"/>
      <c r="OMH43" s="361"/>
      <c r="OMI43" s="361"/>
      <c r="OMJ43" s="361"/>
      <c r="OMK43" s="361"/>
      <c r="OML43" s="361"/>
      <c r="OMM43" s="361"/>
      <c r="OMN43" s="361"/>
      <c r="OMO43" s="361"/>
      <c r="OMP43" s="361"/>
      <c r="OMQ43" s="361"/>
      <c r="OMR43" s="361"/>
      <c r="OMS43" s="361"/>
      <c r="OMT43" s="361"/>
      <c r="OMU43" s="361"/>
      <c r="OMV43" s="361"/>
      <c r="OMW43" s="361"/>
      <c r="OMX43" s="361"/>
      <c r="OMY43" s="361"/>
      <c r="OMZ43" s="361"/>
      <c r="ONA43" s="361"/>
      <c r="ONB43" s="361"/>
      <c r="ONC43" s="361"/>
      <c r="OND43" s="361"/>
      <c r="ONE43" s="361"/>
      <c r="ONF43" s="361"/>
      <c r="ONG43" s="361"/>
      <c r="ONH43" s="361"/>
      <c r="ONI43" s="361"/>
      <c r="ONJ43" s="361"/>
      <c r="ONK43" s="361"/>
      <c r="ONL43" s="361"/>
      <c r="ONM43" s="361"/>
      <c r="ONN43" s="361"/>
      <c r="ONO43" s="361"/>
      <c r="ONP43" s="361"/>
      <c r="ONQ43" s="361"/>
      <c r="ONR43" s="361"/>
      <c r="ONS43" s="361"/>
      <c r="ONT43" s="361"/>
      <c r="ONU43" s="361"/>
      <c r="ONV43" s="361"/>
      <c r="ONW43" s="361"/>
      <c r="ONX43" s="361"/>
      <c r="ONY43" s="361"/>
      <c r="ONZ43" s="361"/>
      <c r="OOA43" s="361"/>
      <c r="OOB43" s="361"/>
      <c r="OOC43" s="361"/>
      <c r="OOD43" s="361"/>
      <c r="OOE43" s="361"/>
      <c r="OOF43" s="361"/>
      <c r="OOG43" s="361"/>
      <c r="OOH43" s="361"/>
      <c r="OOI43" s="361"/>
      <c r="OOJ43" s="361"/>
      <c r="OOK43" s="361"/>
      <c r="OOL43" s="361"/>
      <c r="OOM43" s="361"/>
      <c r="OON43" s="361"/>
      <c r="OOO43" s="361"/>
      <c r="OOP43" s="361"/>
      <c r="OOQ43" s="361"/>
      <c r="OOR43" s="361"/>
      <c r="OOS43" s="361"/>
      <c r="OOT43" s="361"/>
      <c r="OOU43" s="361"/>
      <c r="OOV43" s="361"/>
      <c r="OOW43" s="361"/>
      <c r="OOX43" s="361"/>
      <c r="OOY43" s="361"/>
      <c r="OOZ43" s="361"/>
      <c r="OPA43" s="361"/>
      <c r="OPB43" s="361"/>
      <c r="OPC43" s="361"/>
      <c r="OPD43" s="361"/>
      <c r="OPE43" s="361"/>
      <c r="OPF43" s="361"/>
      <c r="OPG43" s="361"/>
      <c r="OPH43" s="361"/>
      <c r="OPI43" s="361"/>
      <c r="OPJ43" s="361"/>
      <c r="OPK43" s="361"/>
      <c r="OPL43" s="361"/>
      <c r="OPM43" s="361"/>
      <c r="OPN43" s="361"/>
      <c r="OPO43" s="361"/>
      <c r="OPP43" s="361"/>
      <c r="OPQ43" s="361"/>
      <c r="OPR43" s="361"/>
      <c r="OPS43" s="361"/>
      <c r="OPT43" s="361"/>
      <c r="OPU43" s="361"/>
      <c r="OPV43" s="361"/>
      <c r="OPW43" s="361"/>
      <c r="OPX43" s="361"/>
      <c r="OPY43" s="361"/>
      <c r="OPZ43" s="361"/>
      <c r="OQA43" s="361"/>
      <c r="OQB43" s="361"/>
      <c r="OQC43" s="361"/>
      <c r="OQD43" s="361"/>
      <c r="OQE43" s="361"/>
      <c r="OQF43" s="361"/>
      <c r="OQG43" s="361"/>
      <c r="OQH43" s="361"/>
      <c r="OQI43" s="361"/>
      <c r="OQJ43" s="361"/>
      <c r="OQK43" s="361"/>
      <c r="OQL43" s="361"/>
      <c r="OQM43" s="361"/>
      <c r="OQN43" s="361"/>
      <c r="OQO43" s="361"/>
      <c r="OQP43" s="361"/>
      <c r="OQQ43" s="361"/>
      <c r="OQR43" s="361"/>
      <c r="OQS43" s="361"/>
      <c r="OQT43" s="361"/>
      <c r="OQU43" s="361"/>
      <c r="OQV43" s="361"/>
      <c r="OQW43" s="361"/>
      <c r="OQX43" s="361"/>
      <c r="OQY43" s="361"/>
      <c r="OQZ43" s="361"/>
      <c r="ORA43" s="361"/>
      <c r="ORB43" s="361"/>
      <c r="ORC43" s="361"/>
      <c r="ORD43" s="361"/>
      <c r="ORE43" s="361"/>
      <c r="ORF43" s="361"/>
      <c r="ORG43" s="361"/>
      <c r="ORH43" s="361"/>
      <c r="ORI43" s="361"/>
      <c r="ORJ43" s="361"/>
      <c r="ORK43" s="361"/>
      <c r="ORL43" s="361"/>
      <c r="ORM43" s="361"/>
      <c r="ORN43" s="361"/>
      <c r="ORO43" s="361"/>
      <c r="ORP43" s="361"/>
      <c r="ORQ43" s="361"/>
      <c r="ORR43" s="361"/>
      <c r="ORS43" s="361"/>
      <c r="ORT43" s="361"/>
      <c r="ORU43" s="361"/>
      <c r="ORV43" s="361"/>
      <c r="ORW43" s="361"/>
      <c r="ORX43" s="361"/>
      <c r="ORY43" s="361"/>
      <c r="ORZ43" s="361"/>
      <c r="OSA43" s="361"/>
      <c r="OSB43" s="361"/>
      <c r="OSC43" s="361"/>
      <c r="OSD43" s="361"/>
      <c r="OSE43" s="361"/>
      <c r="OSF43" s="361"/>
      <c r="OSG43" s="361"/>
      <c r="OSH43" s="361"/>
      <c r="OSI43" s="361"/>
      <c r="OSJ43" s="361"/>
      <c r="OSK43" s="361"/>
      <c r="OSL43" s="361"/>
      <c r="OSM43" s="361"/>
      <c r="OSN43" s="361"/>
      <c r="OSO43" s="361"/>
      <c r="OSP43" s="361"/>
      <c r="OSQ43" s="361"/>
      <c r="OSR43" s="361"/>
      <c r="OSS43" s="361"/>
      <c r="OST43" s="361"/>
      <c r="OSU43" s="361"/>
      <c r="OSV43" s="361"/>
      <c r="OSW43" s="361"/>
      <c r="OSX43" s="361"/>
      <c r="OSY43" s="361"/>
      <c r="OSZ43" s="361"/>
      <c r="OTA43" s="361"/>
      <c r="OTB43" s="361"/>
      <c r="OTC43" s="361"/>
      <c r="OTD43" s="361"/>
      <c r="OTE43" s="361"/>
      <c r="OTF43" s="361"/>
      <c r="OTG43" s="361"/>
      <c r="OTH43" s="361"/>
      <c r="OTI43" s="361"/>
      <c r="OTJ43" s="361"/>
      <c r="OTK43" s="361"/>
      <c r="OTL43" s="361"/>
      <c r="OTM43" s="361"/>
      <c r="OTN43" s="361"/>
      <c r="OTO43" s="361"/>
      <c r="OTP43" s="361"/>
      <c r="OTQ43" s="361"/>
      <c r="OTR43" s="361"/>
      <c r="OTS43" s="361"/>
      <c r="OTT43" s="361"/>
      <c r="OTU43" s="361"/>
      <c r="OTV43" s="361"/>
      <c r="OTW43" s="361"/>
      <c r="OTX43" s="361"/>
      <c r="OTY43" s="361"/>
      <c r="OTZ43" s="361"/>
      <c r="OUA43" s="361"/>
      <c r="OUB43" s="361"/>
      <c r="OUC43" s="361"/>
      <c r="OUD43" s="361"/>
      <c r="OUE43" s="361"/>
      <c r="OUF43" s="361"/>
      <c r="OUG43" s="361"/>
      <c r="OUH43" s="361"/>
      <c r="OUI43" s="361"/>
      <c r="OUJ43" s="361"/>
      <c r="OUK43" s="361"/>
      <c r="OUL43" s="361"/>
      <c r="OUM43" s="361"/>
      <c r="OUN43" s="361"/>
      <c r="OUO43" s="361"/>
      <c r="OUP43" s="361"/>
      <c r="OUQ43" s="361"/>
      <c r="OUR43" s="361"/>
      <c r="OUS43" s="361"/>
      <c r="OUT43" s="361"/>
      <c r="OUU43" s="361"/>
      <c r="OUV43" s="361"/>
      <c r="OUW43" s="361"/>
      <c r="OUX43" s="361"/>
      <c r="OUY43" s="361"/>
      <c r="OUZ43" s="361"/>
      <c r="OVA43" s="361"/>
      <c r="OVB43" s="361"/>
      <c r="OVC43" s="361"/>
      <c r="OVD43" s="361"/>
      <c r="OVE43" s="361"/>
      <c r="OVF43" s="361"/>
      <c r="OVG43" s="361"/>
      <c r="OVH43" s="361"/>
      <c r="OVI43" s="361"/>
      <c r="OVJ43" s="361"/>
      <c r="OVK43" s="361"/>
      <c r="OVL43" s="361"/>
      <c r="OVM43" s="361"/>
      <c r="OVN43" s="361"/>
      <c r="OVO43" s="361"/>
      <c r="OVP43" s="361"/>
      <c r="OVQ43" s="361"/>
      <c r="OVR43" s="361"/>
      <c r="OVS43" s="361"/>
      <c r="OVT43" s="361"/>
      <c r="OVU43" s="361"/>
      <c r="OVV43" s="361"/>
      <c r="OVW43" s="361"/>
      <c r="OVX43" s="361"/>
      <c r="OVY43" s="361"/>
      <c r="OVZ43" s="361"/>
      <c r="OWA43" s="361"/>
      <c r="OWB43" s="361"/>
      <c r="OWC43" s="361"/>
      <c r="OWD43" s="361"/>
      <c r="OWE43" s="361"/>
      <c r="OWF43" s="361"/>
      <c r="OWG43" s="361"/>
      <c r="OWH43" s="361"/>
      <c r="OWI43" s="361"/>
      <c r="OWJ43" s="361"/>
      <c r="OWK43" s="361"/>
      <c r="OWL43" s="361"/>
      <c r="OWM43" s="361"/>
      <c r="OWN43" s="361"/>
      <c r="OWO43" s="361"/>
      <c r="OWP43" s="361"/>
      <c r="OWQ43" s="361"/>
      <c r="OWR43" s="361"/>
      <c r="OWS43" s="361"/>
      <c r="OWT43" s="361"/>
      <c r="OWU43" s="361"/>
      <c r="OWV43" s="361"/>
      <c r="OWW43" s="361"/>
      <c r="OWX43" s="361"/>
      <c r="OWY43" s="361"/>
      <c r="OWZ43" s="361"/>
      <c r="OXA43" s="361"/>
      <c r="OXB43" s="361"/>
      <c r="OXC43" s="361"/>
      <c r="OXD43" s="361"/>
      <c r="OXE43" s="361"/>
      <c r="OXF43" s="361"/>
      <c r="OXG43" s="361"/>
      <c r="OXH43" s="361"/>
      <c r="OXI43" s="361"/>
      <c r="OXJ43" s="361"/>
      <c r="OXK43" s="361"/>
      <c r="OXL43" s="361"/>
      <c r="OXM43" s="361"/>
      <c r="OXN43" s="361"/>
      <c r="OXO43" s="361"/>
      <c r="OXP43" s="361"/>
      <c r="OXQ43" s="361"/>
      <c r="OXR43" s="361"/>
      <c r="OXS43" s="361"/>
      <c r="OXT43" s="361"/>
      <c r="OXU43" s="361"/>
      <c r="OXV43" s="361"/>
      <c r="OXW43" s="361"/>
      <c r="OXX43" s="361"/>
      <c r="OXY43" s="361"/>
      <c r="OXZ43" s="361"/>
      <c r="OYA43" s="361"/>
      <c r="OYB43" s="361"/>
      <c r="OYC43" s="361"/>
      <c r="OYD43" s="361"/>
      <c r="OYE43" s="361"/>
      <c r="OYF43" s="361"/>
      <c r="OYG43" s="361"/>
      <c r="OYH43" s="361"/>
      <c r="OYI43" s="361"/>
      <c r="OYJ43" s="361"/>
      <c r="OYK43" s="361"/>
      <c r="OYL43" s="361"/>
      <c r="OYM43" s="361"/>
      <c r="OYN43" s="361"/>
      <c r="OYO43" s="361"/>
      <c r="OYP43" s="361"/>
      <c r="OYQ43" s="361"/>
      <c r="OYR43" s="361"/>
      <c r="OYS43" s="361"/>
      <c r="OYT43" s="361"/>
      <c r="OYU43" s="361"/>
      <c r="OYV43" s="361"/>
      <c r="OYW43" s="361"/>
      <c r="OYX43" s="361"/>
      <c r="OYY43" s="361"/>
      <c r="OYZ43" s="361"/>
      <c r="OZA43" s="361"/>
      <c r="OZB43" s="361"/>
      <c r="OZC43" s="361"/>
      <c r="OZD43" s="361"/>
      <c r="OZE43" s="361"/>
      <c r="OZF43" s="361"/>
      <c r="OZG43" s="361"/>
      <c r="OZH43" s="361"/>
      <c r="OZI43" s="361"/>
      <c r="OZJ43" s="361"/>
      <c r="OZK43" s="361"/>
      <c r="OZL43" s="361"/>
      <c r="OZM43" s="361"/>
      <c r="OZN43" s="361"/>
      <c r="OZO43" s="361"/>
      <c r="OZP43" s="361"/>
      <c r="OZQ43" s="361"/>
      <c r="OZR43" s="361"/>
      <c r="OZS43" s="361"/>
      <c r="OZT43" s="361"/>
      <c r="OZU43" s="361"/>
      <c r="OZV43" s="361"/>
      <c r="OZW43" s="361"/>
      <c r="OZX43" s="361"/>
      <c r="OZY43" s="361"/>
      <c r="OZZ43" s="361"/>
      <c r="PAA43" s="361"/>
      <c r="PAB43" s="361"/>
      <c r="PAC43" s="361"/>
      <c r="PAD43" s="361"/>
      <c r="PAE43" s="361"/>
      <c r="PAF43" s="361"/>
      <c r="PAG43" s="361"/>
      <c r="PAH43" s="361"/>
      <c r="PAI43" s="361"/>
      <c r="PAJ43" s="361"/>
      <c r="PAK43" s="361"/>
      <c r="PAL43" s="361"/>
      <c r="PAM43" s="361"/>
      <c r="PAN43" s="361"/>
      <c r="PAO43" s="361"/>
      <c r="PAP43" s="361"/>
      <c r="PAQ43" s="361"/>
      <c r="PAR43" s="361"/>
      <c r="PAS43" s="361"/>
      <c r="PAT43" s="361"/>
      <c r="PAU43" s="361"/>
      <c r="PAV43" s="361"/>
      <c r="PAW43" s="361"/>
      <c r="PAX43" s="361"/>
      <c r="PAY43" s="361"/>
      <c r="PAZ43" s="361"/>
      <c r="PBA43" s="361"/>
      <c r="PBB43" s="361"/>
      <c r="PBC43" s="361"/>
      <c r="PBD43" s="361"/>
      <c r="PBE43" s="361"/>
      <c r="PBF43" s="361"/>
      <c r="PBG43" s="361"/>
      <c r="PBH43" s="361"/>
      <c r="PBI43" s="361"/>
      <c r="PBJ43" s="361"/>
      <c r="PBK43" s="361"/>
      <c r="PBL43" s="361"/>
      <c r="PBM43" s="361"/>
      <c r="PBN43" s="361"/>
      <c r="PBO43" s="361"/>
      <c r="PBP43" s="361"/>
      <c r="PBQ43" s="361"/>
      <c r="PBR43" s="361"/>
      <c r="PBS43" s="361"/>
      <c r="PBT43" s="361"/>
      <c r="PBU43" s="361"/>
      <c r="PBV43" s="361"/>
      <c r="PBW43" s="361"/>
      <c r="PBX43" s="361"/>
      <c r="PBY43" s="361"/>
      <c r="PBZ43" s="361"/>
      <c r="PCA43" s="361"/>
      <c r="PCB43" s="361"/>
      <c r="PCC43" s="361"/>
      <c r="PCD43" s="361"/>
      <c r="PCE43" s="361"/>
      <c r="PCF43" s="361"/>
      <c r="PCG43" s="361"/>
      <c r="PCH43" s="361"/>
      <c r="PCI43" s="361"/>
      <c r="PCJ43" s="361"/>
      <c r="PCK43" s="361"/>
      <c r="PCL43" s="361"/>
      <c r="PCM43" s="361"/>
      <c r="PCN43" s="361"/>
      <c r="PCO43" s="361"/>
      <c r="PCP43" s="361"/>
      <c r="PCQ43" s="361"/>
      <c r="PCR43" s="361"/>
      <c r="PCS43" s="361"/>
      <c r="PCT43" s="361"/>
      <c r="PCU43" s="361"/>
      <c r="PCV43" s="361"/>
      <c r="PCW43" s="361"/>
      <c r="PCX43" s="361"/>
      <c r="PCY43" s="361"/>
      <c r="PCZ43" s="361"/>
      <c r="PDA43" s="361"/>
      <c r="PDB43" s="361"/>
      <c r="PDC43" s="361"/>
      <c r="PDD43" s="361"/>
      <c r="PDE43" s="361"/>
      <c r="PDF43" s="361"/>
      <c r="PDG43" s="361"/>
      <c r="PDH43" s="361"/>
      <c r="PDI43" s="361"/>
      <c r="PDJ43" s="361"/>
      <c r="PDK43" s="361"/>
      <c r="PDL43" s="361"/>
      <c r="PDM43" s="361"/>
      <c r="PDN43" s="361"/>
      <c r="PDO43" s="361"/>
      <c r="PDP43" s="361"/>
      <c r="PDQ43" s="361"/>
      <c r="PDR43" s="361"/>
      <c r="PDS43" s="361"/>
      <c r="PDT43" s="361"/>
      <c r="PDU43" s="361"/>
      <c r="PDV43" s="361"/>
      <c r="PDW43" s="361"/>
      <c r="PDX43" s="361"/>
      <c r="PDY43" s="361"/>
      <c r="PDZ43" s="361"/>
      <c r="PEA43" s="361"/>
      <c r="PEB43" s="361"/>
      <c r="PEC43" s="361"/>
      <c r="PED43" s="361"/>
      <c r="PEE43" s="361"/>
      <c r="PEF43" s="361"/>
      <c r="PEG43" s="361"/>
      <c r="PEH43" s="361"/>
      <c r="PEI43" s="361"/>
      <c r="PEJ43" s="361"/>
      <c r="PEK43" s="361"/>
      <c r="PEL43" s="361"/>
      <c r="PEM43" s="361"/>
      <c r="PEN43" s="361"/>
      <c r="PEO43" s="361"/>
      <c r="PEP43" s="361"/>
      <c r="PEQ43" s="361"/>
      <c r="PER43" s="361"/>
      <c r="PES43" s="361"/>
      <c r="PET43" s="361"/>
      <c r="PEU43" s="361"/>
      <c r="PEV43" s="361"/>
      <c r="PEW43" s="361"/>
      <c r="PEX43" s="361"/>
      <c r="PEY43" s="361"/>
      <c r="PEZ43" s="361"/>
      <c r="PFA43" s="361"/>
      <c r="PFB43" s="361"/>
      <c r="PFC43" s="361"/>
      <c r="PFD43" s="361"/>
      <c r="PFE43" s="361"/>
      <c r="PFF43" s="361"/>
      <c r="PFG43" s="361"/>
      <c r="PFH43" s="361"/>
      <c r="PFI43" s="361"/>
      <c r="PFJ43" s="361"/>
      <c r="PFK43" s="361"/>
      <c r="PFL43" s="361"/>
      <c r="PFM43" s="361"/>
      <c r="PFN43" s="361"/>
      <c r="PFO43" s="361"/>
      <c r="PFP43" s="361"/>
      <c r="PFQ43" s="361"/>
      <c r="PFR43" s="361"/>
      <c r="PFS43" s="361"/>
      <c r="PFT43" s="361"/>
      <c r="PFU43" s="361"/>
      <c r="PFV43" s="361"/>
      <c r="PFW43" s="361"/>
      <c r="PFX43" s="361"/>
      <c r="PFY43" s="361"/>
      <c r="PFZ43" s="361"/>
      <c r="PGA43" s="361"/>
      <c r="PGB43" s="361"/>
      <c r="PGC43" s="361"/>
      <c r="PGD43" s="361"/>
      <c r="PGE43" s="361"/>
      <c r="PGF43" s="361"/>
      <c r="PGG43" s="361"/>
      <c r="PGH43" s="361"/>
      <c r="PGI43" s="361"/>
      <c r="PGJ43" s="361"/>
      <c r="PGK43" s="361"/>
      <c r="PGL43" s="361"/>
      <c r="PGM43" s="361"/>
      <c r="PGN43" s="361"/>
      <c r="PGO43" s="361"/>
      <c r="PGP43" s="361"/>
      <c r="PGQ43" s="361"/>
      <c r="PGR43" s="361"/>
      <c r="PGS43" s="361"/>
      <c r="PGT43" s="361"/>
      <c r="PGU43" s="361"/>
      <c r="PGV43" s="361"/>
      <c r="PGW43" s="361"/>
      <c r="PGX43" s="361"/>
      <c r="PGY43" s="361"/>
      <c r="PGZ43" s="361"/>
      <c r="PHA43" s="361"/>
      <c r="PHB43" s="361"/>
      <c r="PHC43" s="361"/>
      <c r="PHD43" s="361"/>
      <c r="PHE43" s="361"/>
      <c r="PHF43" s="361"/>
      <c r="PHG43" s="361"/>
      <c r="PHH43" s="361"/>
      <c r="PHI43" s="361"/>
      <c r="PHJ43" s="361"/>
      <c r="PHK43" s="361"/>
      <c r="PHL43" s="361"/>
      <c r="PHM43" s="361"/>
      <c r="PHN43" s="361"/>
      <c r="PHO43" s="361"/>
      <c r="PHP43" s="361"/>
      <c r="PHQ43" s="361"/>
      <c r="PHR43" s="361"/>
      <c r="PHS43" s="361"/>
      <c r="PHT43" s="361"/>
      <c r="PHU43" s="361"/>
      <c r="PHV43" s="361"/>
      <c r="PHW43" s="361"/>
      <c r="PHX43" s="361"/>
      <c r="PHY43" s="361"/>
      <c r="PHZ43" s="361"/>
      <c r="PIA43" s="361"/>
      <c r="PIB43" s="361"/>
      <c r="PIC43" s="361"/>
      <c r="PID43" s="361"/>
      <c r="PIE43" s="361"/>
      <c r="PIF43" s="361"/>
      <c r="PIG43" s="361"/>
      <c r="PIH43" s="361"/>
      <c r="PII43" s="361"/>
      <c r="PIJ43" s="361"/>
      <c r="PIK43" s="361"/>
      <c r="PIL43" s="361"/>
      <c r="PIM43" s="361"/>
      <c r="PIN43" s="361"/>
      <c r="PIO43" s="361"/>
      <c r="PIP43" s="361"/>
      <c r="PIQ43" s="361"/>
      <c r="PIR43" s="361"/>
      <c r="PIS43" s="361"/>
      <c r="PIT43" s="361"/>
      <c r="PIU43" s="361"/>
      <c r="PIV43" s="361"/>
      <c r="PIW43" s="361"/>
      <c r="PIX43" s="361"/>
      <c r="PIY43" s="361"/>
      <c r="PIZ43" s="361"/>
      <c r="PJA43" s="361"/>
      <c r="PJB43" s="361"/>
      <c r="PJC43" s="361"/>
      <c r="PJD43" s="361"/>
      <c r="PJE43" s="361"/>
      <c r="PJF43" s="361"/>
      <c r="PJG43" s="361"/>
      <c r="PJH43" s="361"/>
      <c r="PJI43" s="361"/>
      <c r="PJJ43" s="361"/>
      <c r="PJK43" s="361"/>
      <c r="PJL43" s="361"/>
      <c r="PJM43" s="361"/>
      <c r="PJN43" s="361"/>
      <c r="PJO43" s="361"/>
      <c r="PJP43" s="361"/>
      <c r="PJQ43" s="361"/>
      <c r="PJR43" s="361"/>
      <c r="PJS43" s="361"/>
      <c r="PJT43" s="361"/>
      <c r="PJU43" s="361"/>
      <c r="PJV43" s="361"/>
      <c r="PJW43" s="361"/>
      <c r="PJX43" s="361"/>
      <c r="PJY43" s="361"/>
      <c r="PJZ43" s="361"/>
      <c r="PKA43" s="361"/>
      <c r="PKB43" s="361"/>
      <c r="PKC43" s="361"/>
      <c r="PKD43" s="361"/>
      <c r="PKE43" s="361"/>
      <c r="PKF43" s="361"/>
      <c r="PKG43" s="361"/>
      <c r="PKH43" s="361"/>
      <c r="PKI43" s="361"/>
      <c r="PKJ43" s="361"/>
      <c r="PKK43" s="361"/>
      <c r="PKL43" s="361"/>
      <c r="PKM43" s="361"/>
      <c r="PKN43" s="361"/>
      <c r="PKO43" s="361"/>
      <c r="PKP43" s="361"/>
      <c r="PKQ43" s="361"/>
      <c r="PKR43" s="361"/>
      <c r="PKS43" s="361"/>
      <c r="PKT43" s="361"/>
      <c r="PKU43" s="361"/>
      <c r="PKV43" s="361"/>
      <c r="PKW43" s="361"/>
      <c r="PKX43" s="361"/>
      <c r="PKY43" s="361"/>
      <c r="PKZ43" s="361"/>
      <c r="PLA43" s="361"/>
      <c r="PLB43" s="361"/>
      <c r="PLC43" s="361"/>
      <c r="PLD43" s="361"/>
      <c r="PLE43" s="361"/>
      <c r="PLF43" s="361"/>
      <c r="PLG43" s="361"/>
      <c r="PLH43" s="361"/>
      <c r="PLI43" s="361"/>
      <c r="PLJ43" s="361"/>
      <c r="PLK43" s="361"/>
      <c r="PLL43" s="361"/>
      <c r="PLM43" s="361"/>
      <c r="PLN43" s="361"/>
      <c r="PLO43" s="361"/>
      <c r="PLP43" s="361"/>
      <c r="PLQ43" s="361"/>
      <c r="PLR43" s="361"/>
      <c r="PLS43" s="361"/>
      <c r="PLT43" s="361"/>
      <c r="PLU43" s="361"/>
      <c r="PLV43" s="361"/>
      <c r="PLW43" s="361"/>
      <c r="PLX43" s="361"/>
      <c r="PLY43" s="361"/>
      <c r="PLZ43" s="361"/>
      <c r="PMA43" s="361"/>
      <c r="PMB43" s="361"/>
      <c r="PMC43" s="361"/>
      <c r="PMD43" s="361"/>
      <c r="PME43" s="361"/>
      <c r="PMF43" s="361"/>
      <c r="PMG43" s="361"/>
      <c r="PMH43" s="361"/>
      <c r="PMI43" s="361"/>
      <c r="PMJ43" s="361"/>
      <c r="PMK43" s="361"/>
      <c r="PML43" s="361"/>
      <c r="PMM43" s="361"/>
      <c r="PMN43" s="361"/>
      <c r="PMO43" s="361"/>
      <c r="PMP43" s="361"/>
      <c r="PMQ43" s="361"/>
      <c r="PMR43" s="361"/>
      <c r="PMS43" s="361"/>
      <c r="PMT43" s="361"/>
      <c r="PMU43" s="361"/>
      <c r="PMV43" s="361"/>
      <c r="PMW43" s="361"/>
      <c r="PMX43" s="361"/>
      <c r="PMY43" s="361"/>
      <c r="PMZ43" s="361"/>
      <c r="PNA43" s="361"/>
      <c r="PNB43" s="361"/>
      <c r="PNC43" s="361"/>
      <c r="PND43" s="361"/>
      <c r="PNE43" s="361"/>
      <c r="PNF43" s="361"/>
      <c r="PNG43" s="361"/>
      <c r="PNH43" s="361"/>
      <c r="PNI43" s="361"/>
      <c r="PNJ43" s="361"/>
      <c r="PNK43" s="361"/>
      <c r="PNL43" s="361"/>
      <c r="PNM43" s="361"/>
      <c r="PNN43" s="361"/>
      <c r="PNO43" s="361"/>
      <c r="PNP43" s="361"/>
      <c r="PNQ43" s="361"/>
      <c r="PNR43" s="361"/>
      <c r="PNS43" s="361"/>
      <c r="PNT43" s="361"/>
      <c r="PNU43" s="361"/>
      <c r="PNV43" s="361"/>
      <c r="PNW43" s="361"/>
      <c r="PNX43" s="361"/>
      <c r="PNY43" s="361"/>
      <c r="PNZ43" s="361"/>
      <c r="POA43" s="361"/>
      <c r="POB43" s="361"/>
      <c r="POC43" s="361"/>
      <c r="POD43" s="361"/>
      <c r="POE43" s="361"/>
      <c r="POF43" s="361"/>
      <c r="POG43" s="361"/>
      <c r="POH43" s="361"/>
      <c r="POI43" s="361"/>
      <c r="POJ43" s="361"/>
      <c r="POK43" s="361"/>
      <c r="POL43" s="361"/>
      <c r="POM43" s="361"/>
      <c r="PON43" s="361"/>
      <c r="POO43" s="361"/>
      <c r="POP43" s="361"/>
      <c r="POQ43" s="361"/>
      <c r="POR43" s="361"/>
      <c r="POS43" s="361"/>
      <c r="POT43" s="361"/>
      <c r="POU43" s="361"/>
      <c r="POV43" s="361"/>
      <c r="POW43" s="361"/>
      <c r="POX43" s="361"/>
      <c r="POY43" s="361"/>
      <c r="POZ43" s="361"/>
      <c r="PPA43" s="361"/>
      <c r="PPB43" s="361"/>
      <c r="PPC43" s="361"/>
      <c r="PPD43" s="361"/>
      <c r="PPE43" s="361"/>
      <c r="PPF43" s="361"/>
      <c r="PPG43" s="361"/>
      <c r="PPH43" s="361"/>
      <c r="PPI43" s="361"/>
      <c r="PPJ43" s="361"/>
      <c r="PPK43" s="361"/>
      <c r="PPL43" s="361"/>
      <c r="PPM43" s="361"/>
      <c r="PPN43" s="361"/>
      <c r="PPO43" s="361"/>
      <c r="PPP43" s="361"/>
      <c r="PPQ43" s="361"/>
      <c r="PPR43" s="361"/>
      <c r="PPS43" s="361"/>
      <c r="PPT43" s="361"/>
      <c r="PPU43" s="361"/>
      <c r="PPV43" s="361"/>
      <c r="PPW43" s="361"/>
      <c r="PPX43" s="361"/>
      <c r="PPY43" s="361"/>
      <c r="PPZ43" s="361"/>
      <c r="PQA43" s="361"/>
      <c r="PQB43" s="361"/>
      <c r="PQC43" s="361"/>
      <c r="PQD43" s="361"/>
      <c r="PQE43" s="361"/>
      <c r="PQF43" s="361"/>
      <c r="PQG43" s="361"/>
      <c r="PQH43" s="361"/>
      <c r="PQI43" s="361"/>
      <c r="PQJ43" s="361"/>
      <c r="PQK43" s="361"/>
      <c r="PQL43" s="361"/>
      <c r="PQM43" s="361"/>
      <c r="PQN43" s="361"/>
      <c r="PQO43" s="361"/>
      <c r="PQP43" s="361"/>
      <c r="PQQ43" s="361"/>
      <c r="PQR43" s="361"/>
      <c r="PQS43" s="361"/>
      <c r="PQT43" s="361"/>
      <c r="PQU43" s="361"/>
      <c r="PQV43" s="361"/>
      <c r="PQW43" s="361"/>
      <c r="PQX43" s="361"/>
      <c r="PQY43" s="361"/>
      <c r="PQZ43" s="361"/>
      <c r="PRA43" s="361"/>
      <c r="PRB43" s="361"/>
      <c r="PRC43" s="361"/>
      <c r="PRD43" s="361"/>
      <c r="PRE43" s="361"/>
      <c r="PRF43" s="361"/>
      <c r="PRG43" s="361"/>
      <c r="PRH43" s="361"/>
      <c r="PRI43" s="361"/>
      <c r="PRJ43" s="361"/>
      <c r="PRK43" s="361"/>
      <c r="PRL43" s="361"/>
      <c r="PRM43" s="361"/>
      <c r="PRN43" s="361"/>
      <c r="PRO43" s="361"/>
      <c r="PRP43" s="361"/>
      <c r="PRQ43" s="361"/>
      <c r="PRR43" s="361"/>
      <c r="PRS43" s="361"/>
      <c r="PRT43" s="361"/>
      <c r="PRU43" s="361"/>
      <c r="PRV43" s="361"/>
      <c r="PRW43" s="361"/>
      <c r="PRX43" s="361"/>
      <c r="PRY43" s="361"/>
      <c r="PRZ43" s="361"/>
      <c r="PSA43" s="361"/>
      <c r="PSB43" s="361"/>
      <c r="PSC43" s="361"/>
      <c r="PSD43" s="361"/>
      <c r="PSE43" s="361"/>
      <c r="PSF43" s="361"/>
      <c r="PSG43" s="361"/>
      <c r="PSH43" s="361"/>
      <c r="PSI43" s="361"/>
      <c r="PSJ43" s="361"/>
      <c r="PSK43" s="361"/>
      <c r="PSL43" s="361"/>
      <c r="PSM43" s="361"/>
      <c r="PSN43" s="361"/>
      <c r="PSO43" s="361"/>
      <c r="PSP43" s="361"/>
      <c r="PSQ43" s="361"/>
      <c r="PSR43" s="361"/>
      <c r="PSS43" s="361"/>
      <c r="PST43" s="361"/>
      <c r="PSU43" s="361"/>
      <c r="PSV43" s="361"/>
      <c r="PSW43" s="361"/>
      <c r="PSX43" s="361"/>
      <c r="PSY43" s="361"/>
      <c r="PSZ43" s="361"/>
      <c r="PTA43" s="361"/>
      <c r="PTB43" s="361"/>
      <c r="PTC43" s="361"/>
      <c r="PTD43" s="361"/>
      <c r="PTE43" s="361"/>
      <c r="PTF43" s="361"/>
      <c r="PTG43" s="361"/>
      <c r="PTH43" s="361"/>
      <c r="PTI43" s="361"/>
      <c r="PTJ43" s="361"/>
      <c r="PTK43" s="361"/>
      <c r="PTL43" s="361"/>
      <c r="PTM43" s="361"/>
      <c r="PTN43" s="361"/>
      <c r="PTO43" s="361"/>
      <c r="PTP43" s="361"/>
      <c r="PTQ43" s="361"/>
      <c r="PTR43" s="361"/>
      <c r="PTS43" s="361"/>
      <c r="PTT43" s="361"/>
      <c r="PTU43" s="361"/>
      <c r="PTV43" s="361"/>
      <c r="PTW43" s="361"/>
      <c r="PTX43" s="361"/>
      <c r="PTY43" s="361"/>
      <c r="PTZ43" s="361"/>
      <c r="PUA43" s="361"/>
      <c r="PUB43" s="361"/>
      <c r="PUC43" s="361"/>
      <c r="PUD43" s="361"/>
      <c r="PUE43" s="361"/>
      <c r="PUF43" s="361"/>
      <c r="PUG43" s="361"/>
      <c r="PUH43" s="361"/>
      <c r="PUI43" s="361"/>
      <c r="PUJ43" s="361"/>
      <c r="PUK43" s="361"/>
      <c r="PUL43" s="361"/>
      <c r="PUM43" s="361"/>
      <c r="PUN43" s="361"/>
      <c r="PUO43" s="361"/>
      <c r="PUP43" s="361"/>
      <c r="PUQ43" s="361"/>
      <c r="PUR43" s="361"/>
      <c r="PUS43" s="361"/>
      <c r="PUT43" s="361"/>
      <c r="PUU43" s="361"/>
      <c r="PUV43" s="361"/>
      <c r="PUW43" s="361"/>
      <c r="PUX43" s="361"/>
      <c r="PUY43" s="361"/>
      <c r="PUZ43" s="361"/>
      <c r="PVA43" s="361"/>
      <c r="PVB43" s="361"/>
      <c r="PVC43" s="361"/>
      <c r="PVD43" s="361"/>
      <c r="PVE43" s="361"/>
      <c r="PVF43" s="361"/>
      <c r="PVG43" s="361"/>
      <c r="PVH43" s="361"/>
      <c r="PVI43" s="361"/>
      <c r="PVJ43" s="361"/>
      <c r="PVK43" s="361"/>
      <c r="PVL43" s="361"/>
      <c r="PVM43" s="361"/>
      <c r="PVN43" s="361"/>
      <c r="PVO43" s="361"/>
      <c r="PVP43" s="361"/>
      <c r="PVQ43" s="361"/>
      <c r="PVR43" s="361"/>
      <c r="PVS43" s="361"/>
      <c r="PVT43" s="361"/>
      <c r="PVU43" s="361"/>
      <c r="PVV43" s="361"/>
      <c r="PVW43" s="361"/>
      <c r="PVX43" s="361"/>
      <c r="PVY43" s="361"/>
      <c r="PVZ43" s="361"/>
      <c r="PWA43" s="361"/>
      <c r="PWB43" s="361"/>
      <c r="PWC43" s="361"/>
      <c r="PWD43" s="361"/>
      <c r="PWE43" s="361"/>
      <c r="PWF43" s="361"/>
      <c r="PWG43" s="361"/>
      <c r="PWH43" s="361"/>
      <c r="PWI43" s="361"/>
      <c r="PWJ43" s="361"/>
      <c r="PWK43" s="361"/>
      <c r="PWL43" s="361"/>
      <c r="PWM43" s="361"/>
      <c r="PWN43" s="361"/>
      <c r="PWO43" s="361"/>
      <c r="PWP43" s="361"/>
      <c r="PWQ43" s="361"/>
      <c r="PWR43" s="361"/>
      <c r="PWS43" s="361"/>
      <c r="PWT43" s="361"/>
      <c r="PWU43" s="361"/>
      <c r="PWV43" s="361"/>
      <c r="PWW43" s="361"/>
      <c r="PWX43" s="361"/>
      <c r="PWY43" s="361"/>
      <c r="PWZ43" s="361"/>
      <c r="PXA43" s="361"/>
      <c r="PXB43" s="361"/>
      <c r="PXC43" s="361"/>
      <c r="PXD43" s="361"/>
      <c r="PXE43" s="361"/>
      <c r="PXF43" s="361"/>
      <c r="PXG43" s="361"/>
      <c r="PXH43" s="361"/>
      <c r="PXI43" s="361"/>
      <c r="PXJ43" s="361"/>
      <c r="PXK43" s="361"/>
      <c r="PXL43" s="361"/>
      <c r="PXM43" s="361"/>
      <c r="PXN43" s="361"/>
      <c r="PXO43" s="361"/>
      <c r="PXP43" s="361"/>
      <c r="PXQ43" s="361"/>
      <c r="PXR43" s="361"/>
      <c r="PXS43" s="361"/>
      <c r="PXT43" s="361"/>
      <c r="PXU43" s="361"/>
      <c r="PXV43" s="361"/>
      <c r="PXW43" s="361"/>
      <c r="PXX43" s="361"/>
      <c r="PXY43" s="361"/>
      <c r="PXZ43" s="361"/>
      <c r="PYA43" s="361"/>
      <c r="PYB43" s="361"/>
      <c r="PYC43" s="361"/>
      <c r="PYD43" s="361"/>
      <c r="PYE43" s="361"/>
      <c r="PYF43" s="361"/>
      <c r="PYG43" s="361"/>
      <c r="PYH43" s="361"/>
      <c r="PYI43" s="361"/>
      <c r="PYJ43" s="361"/>
      <c r="PYK43" s="361"/>
      <c r="PYL43" s="361"/>
      <c r="PYM43" s="361"/>
      <c r="PYN43" s="361"/>
      <c r="PYO43" s="361"/>
      <c r="PYP43" s="361"/>
      <c r="PYQ43" s="361"/>
      <c r="PYR43" s="361"/>
      <c r="PYS43" s="361"/>
      <c r="PYT43" s="361"/>
      <c r="PYU43" s="361"/>
      <c r="PYV43" s="361"/>
      <c r="PYW43" s="361"/>
      <c r="PYX43" s="361"/>
      <c r="PYY43" s="361"/>
      <c r="PYZ43" s="361"/>
      <c r="PZA43" s="361"/>
      <c r="PZB43" s="361"/>
      <c r="PZC43" s="361"/>
      <c r="PZD43" s="361"/>
      <c r="PZE43" s="361"/>
      <c r="PZF43" s="361"/>
      <c r="PZG43" s="361"/>
      <c r="PZH43" s="361"/>
      <c r="PZI43" s="361"/>
      <c r="PZJ43" s="361"/>
      <c r="PZK43" s="361"/>
      <c r="PZL43" s="361"/>
      <c r="PZM43" s="361"/>
      <c r="PZN43" s="361"/>
      <c r="PZO43" s="361"/>
      <c r="PZP43" s="361"/>
      <c r="PZQ43" s="361"/>
      <c r="PZR43" s="361"/>
      <c r="PZS43" s="361"/>
      <c r="PZT43" s="361"/>
      <c r="PZU43" s="361"/>
      <c r="PZV43" s="361"/>
      <c r="PZW43" s="361"/>
      <c r="PZX43" s="361"/>
      <c r="PZY43" s="361"/>
      <c r="PZZ43" s="361"/>
      <c r="QAA43" s="361"/>
      <c r="QAB43" s="361"/>
      <c r="QAC43" s="361"/>
      <c r="QAD43" s="361"/>
      <c r="QAE43" s="361"/>
      <c r="QAF43" s="361"/>
      <c r="QAG43" s="361"/>
      <c r="QAH43" s="361"/>
      <c r="QAI43" s="361"/>
      <c r="QAJ43" s="361"/>
      <c r="QAK43" s="361"/>
      <c r="QAL43" s="361"/>
      <c r="QAM43" s="361"/>
      <c r="QAN43" s="361"/>
      <c r="QAO43" s="361"/>
      <c r="QAP43" s="361"/>
      <c r="QAQ43" s="361"/>
      <c r="QAR43" s="361"/>
      <c r="QAS43" s="361"/>
      <c r="QAT43" s="361"/>
      <c r="QAU43" s="361"/>
      <c r="QAV43" s="361"/>
      <c r="QAW43" s="361"/>
      <c r="QAX43" s="361"/>
      <c r="QAY43" s="361"/>
      <c r="QAZ43" s="361"/>
      <c r="QBA43" s="361"/>
      <c r="QBB43" s="361"/>
      <c r="QBC43" s="361"/>
      <c r="QBD43" s="361"/>
      <c r="QBE43" s="361"/>
      <c r="QBF43" s="361"/>
      <c r="QBG43" s="361"/>
      <c r="QBH43" s="361"/>
      <c r="QBI43" s="361"/>
      <c r="QBJ43" s="361"/>
      <c r="QBK43" s="361"/>
      <c r="QBL43" s="361"/>
      <c r="QBM43" s="361"/>
      <c r="QBN43" s="361"/>
      <c r="QBO43" s="361"/>
      <c r="QBP43" s="361"/>
      <c r="QBQ43" s="361"/>
      <c r="QBR43" s="361"/>
      <c r="QBS43" s="361"/>
      <c r="QBT43" s="361"/>
      <c r="QBU43" s="361"/>
      <c r="QBV43" s="361"/>
      <c r="QBW43" s="361"/>
      <c r="QBX43" s="361"/>
      <c r="QBY43" s="361"/>
      <c r="QBZ43" s="361"/>
      <c r="QCA43" s="361"/>
      <c r="QCB43" s="361"/>
      <c r="QCC43" s="361"/>
      <c r="QCD43" s="361"/>
      <c r="QCE43" s="361"/>
      <c r="QCF43" s="361"/>
      <c r="QCG43" s="361"/>
      <c r="QCH43" s="361"/>
      <c r="QCI43" s="361"/>
      <c r="QCJ43" s="361"/>
      <c r="QCK43" s="361"/>
      <c r="QCL43" s="361"/>
      <c r="QCM43" s="361"/>
      <c r="QCN43" s="361"/>
      <c r="QCO43" s="361"/>
      <c r="QCP43" s="361"/>
      <c r="QCQ43" s="361"/>
      <c r="QCR43" s="361"/>
      <c r="QCS43" s="361"/>
      <c r="QCT43" s="361"/>
      <c r="QCU43" s="361"/>
      <c r="QCV43" s="361"/>
      <c r="QCW43" s="361"/>
      <c r="QCX43" s="361"/>
      <c r="QCY43" s="361"/>
      <c r="QCZ43" s="361"/>
      <c r="QDA43" s="361"/>
      <c r="QDB43" s="361"/>
      <c r="QDC43" s="361"/>
      <c r="QDD43" s="361"/>
      <c r="QDE43" s="361"/>
      <c r="QDF43" s="361"/>
      <c r="QDG43" s="361"/>
      <c r="QDH43" s="361"/>
      <c r="QDI43" s="361"/>
      <c r="QDJ43" s="361"/>
      <c r="QDK43" s="361"/>
      <c r="QDL43" s="361"/>
      <c r="QDM43" s="361"/>
      <c r="QDN43" s="361"/>
      <c r="QDO43" s="361"/>
      <c r="QDP43" s="361"/>
      <c r="QDQ43" s="361"/>
      <c r="QDR43" s="361"/>
      <c r="QDS43" s="361"/>
      <c r="QDT43" s="361"/>
      <c r="QDU43" s="361"/>
      <c r="QDV43" s="361"/>
      <c r="QDW43" s="361"/>
      <c r="QDX43" s="361"/>
      <c r="QDY43" s="361"/>
      <c r="QDZ43" s="361"/>
      <c r="QEA43" s="361"/>
      <c r="QEB43" s="361"/>
      <c r="QEC43" s="361"/>
      <c r="QED43" s="361"/>
      <c r="QEE43" s="361"/>
      <c r="QEF43" s="361"/>
      <c r="QEG43" s="361"/>
      <c r="QEH43" s="361"/>
      <c r="QEI43" s="361"/>
      <c r="QEJ43" s="361"/>
      <c r="QEK43" s="361"/>
      <c r="QEL43" s="361"/>
      <c r="QEM43" s="361"/>
      <c r="QEN43" s="361"/>
      <c r="QEO43" s="361"/>
      <c r="QEP43" s="361"/>
      <c r="QEQ43" s="361"/>
      <c r="QER43" s="361"/>
      <c r="QES43" s="361"/>
      <c r="QET43" s="361"/>
      <c r="QEU43" s="361"/>
      <c r="QEV43" s="361"/>
      <c r="QEW43" s="361"/>
      <c r="QEX43" s="361"/>
      <c r="QEY43" s="361"/>
      <c r="QEZ43" s="361"/>
      <c r="QFA43" s="361"/>
      <c r="QFB43" s="361"/>
      <c r="QFC43" s="361"/>
      <c r="QFD43" s="361"/>
      <c r="QFE43" s="361"/>
      <c r="QFF43" s="361"/>
      <c r="QFG43" s="361"/>
      <c r="QFH43" s="361"/>
      <c r="QFI43" s="361"/>
      <c r="QFJ43" s="361"/>
      <c r="QFK43" s="361"/>
      <c r="QFL43" s="361"/>
      <c r="QFM43" s="361"/>
      <c r="QFN43" s="361"/>
      <c r="QFO43" s="361"/>
      <c r="QFP43" s="361"/>
      <c r="QFQ43" s="361"/>
      <c r="QFR43" s="361"/>
      <c r="QFS43" s="361"/>
      <c r="QFT43" s="361"/>
      <c r="QFU43" s="361"/>
      <c r="QFV43" s="361"/>
      <c r="QFW43" s="361"/>
      <c r="QFX43" s="361"/>
      <c r="QFY43" s="361"/>
      <c r="QFZ43" s="361"/>
      <c r="QGA43" s="361"/>
      <c r="QGB43" s="361"/>
      <c r="QGC43" s="361"/>
      <c r="QGD43" s="361"/>
      <c r="QGE43" s="361"/>
      <c r="QGF43" s="361"/>
      <c r="QGG43" s="361"/>
      <c r="QGH43" s="361"/>
      <c r="QGI43" s="361"/>
      <c r="QGJ43" s="361"/>
      <c r="QGK43" s="361"/>
      <c r="QGL43" s="361"/>
      <c r="QGM43" s="361"/>
      <c r="QGN43" s="361"/>
      <c r="QGO43" s="361"/>
      <c r="QGP43" s="361"/>
      <c r="QGQ43" s="361"/>
      <c r="QGR43" s="361"/>
      <c r="QGS43" s="361"/>
      <c r="QGT43" s="361"/>
      <c r="QGU43" s="361"/>
      <c r="QGV43" s="361"/>
      <c r="QGW43" s="361"/>
      <c r="QGX43" s="361"/>
      <c r="QGY43" s="361"/>
      <c r="QGZ43" s="361"/>
      <c r="QHA43" s="361"/>
      <c r="QHB43" s="361"/>
      <c r="QHC43" s="361"/>
      <c r="QHD43" s="361"/>
      <c r="QHE43" s="361"/>
      <c r="QHF43" s="361"/>
      <c r="QHG43" s="361"/>
      <c r="QHH43" s="361"/>
      <c r="QHI43" s="361"/>
      <c r="QHJ43" s="361"/>
      <c r="QHK43" s="361"/>
      <c r="QHL43" s="361"/>
      <c r="QHM43" s="361"/>
      <c r="QHN43" s="361"/>
      <c r="QHO43" s="361"/>
      <c r="QHP43" s="361"/>
      <c r="QHQ43" s="361"/>
      <c r="QHR43" s="361"/>
      <c r="QHS43" s="361"/>
      <c r="QHT43" s="361"/>
      <c r="QHU43" s="361"/>
      <c r="QHV43" s="361"/>
      <c r="QHW43" s="361"/>
      <c r="QHX43" s="361"/>
      <c r="QHY43" s="361"/>
      <c r="QHZ43" s="361"/>
      <c r="QIA43" s="361"/>
      <c r="QIB43" s="361"/>
      <c r="QIC43" s="361"/>
      <c r="QID43" s="361"/>
      <c r="QIE43" s="361"/>
      <c r="QIF43" s="361"/>
      <c r="QIG43" s="361"/>
      <c r="QIH43" s="361"/>
      <c r="QII43" s="361"/>
      <c r="QIJ43" s="361"/>
      <c r="QIK43" s="361"/>
      <c r="QIL43" s="361"/>
      <c r="QIM43" s="361"/>
      <c r="QIN43" s="361"/>
      <c r="QIO43" s="361"/>
      <c r="QIP43" s="361"/>
      <c r="QIQ43" s="361"/>
      <c r="QIR43" s="361"/>
      <c r="QIS43" s="361"/>
      <c r="QIT43" s="361"/>
      <c r="QIU43" s="361"/>
      <c r="QIV43" s="361"/>
      <c r="QIW43" s="361"/>
      <c r="QIX43" s="361"/>
      <c r="QIY43" s="361"/>
      <c r="QIZ43" s="361"/>
      <c r="QJA43" s="361"/>
      <c r="QJB43" s="361"/>
      <c r="QJC43" s="361"/>
      <c r="QJD43" s="361"/>
      <c r="QJE43" s="361"/>
      <c r="QJF43" s="361"/>
      <c r="QJG43" s="361"/>
      <c r="QJH43" s="361"/>
      <c r="QJI43" s="361"/>
      <c r="QJJ43" s="361"/>
      <c r="QJK43" s="361"/>
      <c r="QJL43" s="361"/>
      <c r="QJM43" s="361"/>
      <c r="QJN43" s="361"/>
      <c r="QJO43" s="361"/>
      <c r="QJP43" s="361"/>
      <c r="QJQ43" s="361"/>
      <c r="QJR43" s="361"/>
      <c r="QJS43" s="361"/>
      <c r="QJT43" s="361"/>
      <c r="QJU43" s="361"/>
      <c r="QJV43" s="361"/>
      <c r="QJW43" s="361"/>
      <c r="QJX43" s="361"/>
      <c r="QJY43" s="361"/>
      <c r="QJZ43" s="361"/>
      <c r="QKA43" s="361"/>
      <c r="QKB43" s="361"/>
      <c r="QKC43" s="361"/>
      <c r="QKD43" s="361"/>
      <c r="QKE43" s="361"/>
      <c r="QKF43" s="361"/>
      <c r="QKG43" s="361"/>
      <c r="QKH43" s="361"/>
      <c r="QKI43" s="361"/>
      <c r="QKJ43" s="361"/>
      <c r="QKK43" s="361"/>
      <c r="QKL43" s="361"/>
      <c r="QKM43" s="361"/>
      <c r="QKN43" s="361"/>
      <c r="QKO43" s="361"/>
      <c r="QKP43" s="361"/>
      <c r="QKQ43" s="361"/>
      <c r="QKR43" s="361"/>
      <c r="QKS43" s="361"/>
      <c r="QKT43" s="361"/>
      <c r="QKU43" s="361"/>
      <c r="QKV43" s="361"/>
      <c r="QKW43" s="361"/>
      <c r="QKX43" s="361"/>
      <c r="QKY43" s="361"/>
      <c r="QKZ43" s="361"/>
      <c r="QLA43" s="361"/>
      <c r="QLB43" s="361"/>
      <c r="QLC43" s="361"/>
      <c r="QLD43" s="361"/>
      <c r="QLE43" s="361"/>
      <c r="QLF43" s="361"/>
      <c r="QLG43" s="361"/>
      <c r="QLH43" s="361"/>
      <c r="QLI43" s="361"/>
      <c r="QLJ43" s="361"/>
      <c r="QLK43" s="361"/>
      <c r="QLL43" s="361"/>
      <c r="QLM43" s="361"/>
      <c r="QLN43" s="361"/>
      <c r="QLO43" s="361"/>
      <c r="QLP43" s="361"/>
      <c r="QLQ43" s="361"/>
      <c r="QLR43" s="361"/>
      <c r="QLS43" s="361"/>
      <c r="QLT43" s="361"/>
      <c r="QLU43" s="361"/>
      <c r="QLV43" s="361"/>
      <c r="QLW43" s="361"/>
      <c r="QLX43" s="361"/>
      <c r="QLY43" s="361"/>
      <c r="QLZ43" s="361"/>
      <c r="QMA43" s="361"/>
      <c r="QMB43" s="361"/>
      <c r="QMC43" s="361"/>
      <c r="QMD43" s="361"/>
      <c r="QME43" s="361"/>
      <c r="QMF43" s="361"/>
      <c r="QMG43" s="361"/>
      <c r="QMH43" s="361"/>
      <c r="QMI43" s="361"/>
      <c r="QMJ43" s="361"/>
      <c r="QMK43" s="361"/>
      <c r="QML43" s="361"/>
      <c r="QMM43" s="361"/>
      <c r="QMN43" s="361"/>
      <c r="QMO43" s="361"/>
      <c r="QMP43" s="361"/>
      <c r="QMQ43" s="361"/>
      <c r="QMR43" s="361"/>
      <c r="QMS43" s="361"/>
      <c r="QMT43" s="361"/>
      <c r="QMU43" s="361"/>
      <c r="QMV43" s="361"/>
      <c r="QMW43" s="361"/>
      <c r="QMX43" s="361"/>
      <c r="QMY43" s="361"/>
      <c r="QMZ43" s="361"/>
      <c r="QNA43" s="361"/>
      <c r="QNB43" s="361"/>
      <c r="QNC43" s="361"/>
      <c r="QND43" s="361"/>
      <c r="QNE43" s="361"/>
      <c r="QNF43" s="361"/>
      <c r="QNG43" s="361"/>
      <c r="QNH43" s="361"/>
      <c r="QNI43" s="361"/>
      <c r="QNJ43" s="361"/>
      <c r="QNK43" s="361"/>
      <c r="QNL43" s="361"/>
      <c r="QNM43" s="361"/>
      <c r="QNN43" s="361"/>
      <c r="QNO43" s="361"/>
      <c r="QNP43" s="361"/>
      <c r="QNQ43" s="361"/>
      <c r="QNR43" s="361"/>
      <c r="QNS43" s="361"/>
      <c r="QNT43" s="361"/>
      <c r="QNU43" s="361"/>
      <c r="QNV43" s="361"/>
      <c r="QNW43" s="361"/>
      <c r="QNX43" s="361"/>
      <c r="QNY43" s="361"/>
      <c r="QNZ43" s="361"/>
      <c r="QOA43" s="361"/>
      <c r="QOB43" s="361"/>
      <c r="QOC43" s="361"/>
      <c r="QOD43" s="361"/>
      <c r="QOE43" s="361"/>
      <c r="QOF43" s="361"/>
      <c r="QOG43" s="361"/>
      <c r="QOH43" s="361"/>
      <c r="QOI43" s="361"/>
      <c r="QOJ43" s="361"/>
      <c r="QOK43" s="361"/>
      <c r="QOL43" s="361"/>
      <c r="QOM43" s="361"/>
      <c r="QON43" s="361"/>
      <c r="QOO43" s="361"/>
      <c r="QOP43" s="361"/>
      <c r="QOQ43" s="361"/>
      <c r="QOR43" s="361"/>
      <c r="QOS43" s="361"/>
      <c r="QOT43" s="361"/>
      <c r="QOU43" s="361"/>
      <c r="QOV43" s="361"/>
      <c r="QOW43" s="361"/>
      <c r="QOX43" s="361"/>
      <c r="QOY43" s="361"/>
      <c r="QOZ43" s="361"/>
      <c r="QPA43" s="361"/>
      <c r="QPB43" s="361"/>
      <c r="QPC43" s="361"/>
      <c r="QPD43" s="361"/>
      <c r="QPE43" s="361"/>
      <c r="QPF43" s="361"/>
      <c r="QPG43" s="361"/>
      <c r="QPH43" s="361"/>
      <c r="QPI43" s="361"/>
      <c r="QPJ43" s="361"/>
      <c r="QPK43" s="361"/>
      <c r="QPL43" s="361"/>
      <c r="QPM43" s="361"/>
      <c r="QPN43" s="361"/>
      <c r="QPO43" s="361"/>
      <c r="QPP43" s="361"/>
      <c r="QPQ43" s="361"/>
      <c r="QPR43" s="361"/>
      <c r="QPS43" s="361"/>
      <c r="QPT43" s="361"/>
      <c r="QPU43" s="361"/>
      <c r="QPV43" s="361"/>
      <c r="QPW43" s="361"/>
      <c r="QPX43" s="361"/>
      <c r="QPY43" s="361"/>
      <c r="QPZ43" s="361"/>
      <c r="QQA43" s="361"/>
      <c r="QQB43" s="361"/>
      <c r="QQC43" s="361"/>
      <c r="QQD43" s="361"/>
      <c r="QQE43" s="361"/>
      <c r="QQF43" s="361"/>
      <c r="QQG43" s="361"/>
      <c r="QQH43" s="361"/>
      <c r="QQI43" s="361"/>
      <c r="QQJ43" s="361"/>
      <c r="QQK43" s="361"/>
      <c r="QQL43" s="361"/>
      <c r="QQM43" s="361"/>
      <c r="QQN43" s="361"/>
      <c r="QQO43" s="361"/>
      <c r="QQP43" s="361"/>
      <c r="QQQ43" s="361"/>
      <c r="QQR43" s="361"/>
      <c r="QQS43" s="361"/>
      <c r="QQT43" s="361"/>
      <c r="QQU43" s="361"/>
      <c r="QQV43" s="361"/>
      <c r="QQW43" s="361"/>
      <c r="QQX43" s="361"/>
      <c r="QQY43" s="361"/>
      <c r="QQZ43" s="361"/>
      <c r="QRA43" s="361"/>
      <c r="QRB43" s="361"/>
      <c r="QRC43" s="361"/>
      <c r="QRD43" s="361"/>
      <c r="QRE43" s="361"/>
      <c r="QRF43" s="361"/>
      <c r="QRG43" s="361"/>
      <c r="QRH43" s="361"/>
      <c r="QRI43" s="361"/>
      <c r="QRJ43" s="361"/>
      <c r="QRK43" s="361"/>
      <c r="QRL43" s="361"/>
      <c r="QRM43" s="361"/>
      <c r="QRN43" s="361"/>
      <c r="QRO43" s="361"/>
      <c r="QRP43" s="361"/>
      <c r="QRQ43" s="361"/>
      <c r="QRR43" s="361"/>
      <c r="QRS43" s="361"/>
      <c r="QRT43" s="361"/>
      <c r="QRU43" s="361"/>
      <c r="QRV43" s="361"/>
      <c r="QRW43" s="361"/>
      <c r="QRX43" s="361"/>
      <c r="QRY43" s="361"/>
      <c r="QRZ43" s="361"/>
      <c r="QSA43" s="361"/>
      <c r="QSB43" s="361"/>
      <c r="QSC43" s="361"/>
      <c r="QSD43" s="361"/>
      <c r="QSE43" s="361"/>
      <c r="QSF43" s="361"/>
      <c r="QSG43" s="361"/>
      <c r="QSH43" s="361"/>
      <c r="QSI43" s="361"/>
      <c r="QSJ43" s="361"/>
      <c r="QSK43" s="361"/>
      <c r="QSL43" s="361"/>
      <c r="QSM43" s="361"/>
      <c r="QSN43" s="361"/>
      <c r="QSO43" s="361"/>
      <c r="QSP43" s="361"/>
      <c r="QSQ43" s="361"/>
      <c r="QSR43" s="361"/>
      <c r="QSS43" s="361"/>
      <c r="QST43" s="361"/>
      <c r="QSU43" s="361"/>
      <c r="QSV43" s="361"/>
      <c r="QSW43" s="361"/>
      <c r="QSX43" s="361"/>
      <c r="QSY43" s="361"/>
      <c r="QSZ43" s="361"/>
      <c r="QTA43" s="361"/>
      <c r="QTB43" s="361"/>
      <c r="QTC43" s="361"/>
      <c r="QTD43" s="361"/>
      <c r="QTE43" s="361"/>
      <c r="QTF43" s="361"/>
      <c r="QTG43" s="361"/>
      <c r="QTH43" s="361"/>
      <c r="QTI43" s="361"/>
      <c r="QTJ43" s="361"/>
      <c r="QTK43" s="361"/>
      <c r="QTL43" s="361"/>
      <c r="QTM43" s="361"/>
      <c r="QTN43" s="361"/>
      <c r="QTO43" s="361"/>
      <c r="QTP43" s="361"/>
      <c r="QTQ43" s="361"/>
      <c r="QTR43" s="361"/>
      <c r="QTS43" s="361"/>
      <c r="QTT43" s="361"/>
      <c r="QTU43" s="361"/>
      <c r="QTV43" s="361"/>
      <c r="QTW43" s="361"/>
      <c r="QTX43" s="361"/>
      <c r="QTY43" s="361"/>
      <c r="QTZ43" s="361"/>
      <c r="QUA43" s="361"/>
      <c r="QUB43" s="361"/>
      <c r="QUC43" s="361"/>
      <c r="QUD43" s="361"/>
      <c r="QUE43" s="361"/>
      <c r="QUF43" s="361"/>
      <c r="QUG43" s="361"/>
      <c r="QUH43" s="361"/>
      <c r="QUI43" s="361"/>
      <c r="QUJ43" s="361"/>
      <c r="QUK43" s="361"/>
      <c r="QUL43" s="361"/>
      <c r="QUM43" s="361"/>
      <c r="QUN43" s="361"/>
      <c r="QUO43" s="361"/>
      <c r="QUP43" s="361"/>
      <c r="QUQ43" s="361"/>
      <c r="QUR43" s="361"/>
      <c r="QUS43" s="361"/>
      <c r="QUT43" s="361"/>
      <c r="QUU43" s="361"/>
      <c r="QUV43" s="361"/>
      <c r="QUW43" s="361"/>
      <c r="QUX43" s="361"/>
      <c r="QUY43" s="361"/>
      <c r="QUZ43" s="361"/>
      <c r="QVA43" s="361"/>
      <c r="QVB43" s="361"/>
      <c r="QVC43" s="361"/>
      <c r="QVD43" s="361"/>
      <c r="QVE43" s="361"/>
      <c r="QVF43" s="361"/>
      <c r="QVG43" s="361"/>
      <c r="QVH43" s="361"/>
      <c r="QVI43" s="361"/>
      <c r="QVJ43" s="361"/>
      <c r="QVK43" s="361"/>
      <c r="QVL43" s="361"/>
      <c r="QVM43" s="361"/>
      <c r="QVN43" s="361"/>
      <c r="QVO43" s="361"/>
      <c r="QVP43" s="361"/>
      <c r="QVQ43" s="361"/>
      <c r="QVR43" s="361"/>
      <c r="QVS43" s="361"/>
      <c r="QVT43" s="361"/>
      <c r="QVU43" s="361"/>
      <c r="QVV43" s="361"/>
      <c r="QVW43" s="361"/>
      <c r="QVX43" s="361"/>
      <c r="QVY43" s="361"/>
      <c r="QVZ43" s="361"/>
      <c r="QWA43" s="361"/>
      <c r="QWB43" s="361"/>
      <c r="QWC43" s="361"/>
      <c r="QWD43" s="361"/>
      <c r="QWE43" s="361"/>
      <c r="QWF43" s="361"/>
      <c r="QWG43" s="361"/>
      <c r="QWH43" s="361"/>
      <c r="QWI43" s="361"/>
      <c r="QWJ43" s="361"/>
      <c r="QWK43" s="361"/>
      <c r="QWL43" s="361"/>
      <c r="QWM43" s="361"/>
      <c r="QWN43" s="361"/>
      <c r="QWO43" s="361"/>
      <c r="QWP43" s="361"/>
      <c r="QWQ43" s="361"/>
      <c r="QWR43" s="361"/>
      <c r="QWS43" s="361"/>
      <c r="QWT43" s="361"/>
      <c r="QWU43" s="361"/>
      <c r="QWV43" s="361"/>
      <c r="QWW43" s="361"/>
      <c r="QWX43" s="361"/>
      <c r="QWY43" s="361"/>
      <c r="QWZ43" s="361"/>
      <c r="QXA43" s="361"/>
      <c r="QXB43" s="361"/>
      <c r="QXC43" s="361"/>
      <c r="QXD43" s="361"/>
      <c r="QXE43" s="361"/>
      <c r="QXF43" s="361"/>
      <c r="QXG43" s="361"/>
      <c r="QXH43" s="361"/>
      <c r="QXI43" s="361"/>
      <c r="QXJ43" s="361"/>
      <c r="QXK43" s="361"/>
      <c r="QXL43" s="361"/>
      <c r="QXM43" s="361"/>
      <c r="QXN43" s="361"/>
      <c r="QXO43" s="361"/>
      <c r="QXP43" s="361"/>
      <c r="QXQ43" s="361"/>
      <c r="QXR43" s="361"/>
      <c r="QXS43" s="361"/>
      <c r="QXT43" s="361"/>
      <c r="QXU43" s="361"/>
      <c r="QXV43" s="361"/>
      <c r="QXW43" s="361"/>
      <c r="QXX43" s="361"/>
      <c r="QXY43" s="361"/>
      <c r="QXZ43" s="361"/>
      <c r="QYA43" s="361"/>
      <c r="QYB43" s="361"/>
      <c r="QYC43" s="361"/>
      <c r="QYD43" s="361"/>
      <c r="QYE43" s="361"/>
      <c r="QYF43" s="361"/>
      <c r="QYG43" s="361"/>
      <c r="QYH43" s="361"/>
      <c r="QYI43" s="361"/>
      <c r="QYJ43" s="361"/>
      <c r="QYK43" s="361"/>
      <c r="QYL43" s="361"/>
      <c r="QYM43" s="361"/>
      <c r="QYN43" s="361"/>
      <c r="QYO43" s="361"/>
      <c r="QYP43" s="361"/>
      <c r="QYQ43" s="361"/>
      <c r="QYR43" s="361"/>
      <c r="QYS43" s="361"/>
      <c r="QYT43" s="361"/>
      <c r="QYU43" s="361"/>
      <c r="QYV43" s="361"/>
      <c r="QYW43" s="361"/>
      <c r="QYX43" s="361"/>
      <c r="QYY43" s="361"/>
      <c r="QYZ43" s="361"/>
      <c r="QZA43" s="361"/>
      <c r="QZB43" s="361"/>
      <c r="QZC43" s="361"/>
      <c r="QZD43" s="361"/>
      <c r="QZE43" s="361"/>
      <c r="QZF43" s="361"/>
      <c r="QZG43" s="361"/>
      <c r="QZH43" s="361"/>
      <c r="QZI43" s="361"/>
      <c r="QZJ43" s="361"/>
      <c r="QZK43" s="361"/>
      <c r="QZL43" s="361"/>
      <c r="QZM43" s="361"/>
      <c r="QZN43" s="361"/>
      <c r="QZO43" s="361"/>
      <c r="QZP43" s="361"/>
      <c r="QZQ43" s="361"/>
      <c r="QZR43" s="361"/>
      <c r="QZS43" s="361"/>
      <c r="QZT43" s="361"/>
      <c r="QZU43" s="361"/>
      <c r="QZV43" s="361"/>
      <c r="QZW43" s="361"/>
      <c r="QZX43" s="361"/>
      <c r="QZY43" s="361"/>
      <c r="QZZ43" s="361"/>
      <c r="RAA43" s="361"/>
      <c r="RAB43" s="361"/>
      <c r="RAC43" s="361"/>
      <c r="RAD43" s="361"/>
      <c r="RAE43" s="361"/>
      <c r="RAF43" s="361"/>
      <c r="RAG43" s="361"/>
      <c r="RAH43" s="361"/>
      <c r="RAI43" s="361"/>
      <c r="RAJ43" s="361"/>
      <c r="RAK43" s="361"/>
      <c r="RAL43" s="361"/>
      <c r="RAM43" s="361"/>
      <c r="RAN43" s="361"/>
      <c r="RAO43" s="361"/>
      <c r="RAP43" s="361"/>
      <c r="RAQ43" s="361"/>
      <c r="RAR43" s="361"/>
      <c r="RAS43" s="361"/>
      <c r="RAT43" s="361"/>
      <c r="RAU43" s="361"/>
      <c r="RAV43" s="361"/>
      <c r="RAW43" s="361"/>
      <c r="RAX43" s="361"/>
      <c r="RAY43" s="361"/>
      <c r="RAZ43" s="361"/>
      <c r="RBA43" s="361"/>
      <c r="RBB43" s="361"/>
      <c r="RBC43" s="361"/>
      <c r="RBD43" s="361"/>
      <c r="RBE43" s="361"/>
      <c r="RBF43" s="361"/>
      <c r="RBG43" s="361"/>
      <c r="RBH43" s="361"/>
      <c r="RBI43" s="361"/>
      <c r="RBJ43" s="361"/>
      <c r="RBK43" s="361"/>
      <c r="RBL43" s="361"/>
      <c r="RBM43" s="361"/>
      <c r="RBN43" s="361"/>
      <c r="RBO43" s="361"/>
      <c r="RBP43" s="361"/>
      <c r="RBQ43" s="361"/>
      <c r="RBR43" s="361"/>
      <c r="RBS43" s="361"/>
      <c r="RBT43" s="361"/>
      <c r="RBU43" s="361"/>
      <c r="RBV43" s="361"/>
      <c r="RBW43" s="361"/>
      <c r="RBX43" s="361"/>
      <c r="RBY43" s="361"/>
      <c r="RBZ43" s="361"/>
      <c r="RCA43" s="361"/>
      <c r="RCB43" s="361"/>
      <c r="RCC43" s="361"/>
      <c r="RCD43" s="361"/>
      <c r="RCE43" s="361"/>
      <c r="RCF43" s="361"/>
      <c r="RCG43" s="361"/>
      <c r="RCH43" s="361"/>
      <c r="RCI43" s="361"/>
      <c r="RCJ43" s="361"/>
      <c r="RCK43" s="361"/>
      <c r="RCL43" s="361"/>
      <c r="RCM43" s="361"/>
      <c r="RCN43" s="361"/>
      <c r="RCO43" s="361"/>
      <c r="RCP43" s="361"/>
      <c r="RCQ43" s="361"/>
      <c r="RCR43" s="361"/>
      <c r="RCS43" s="361"/>
      <c r="RCT43" s="361"/>
      <c r="RCU43" s="361"/>
      <c r="RCV43" s="361"/>
      <c r="RCW43" s="361"/>
      <c r="RCX43" s="361"/>
      <c r="RCY43" s="361"/>
      <c r="RCZ43" s="361"/>
      <c r="RDA43" s="361"/>
      <c r="RDB43" s="361"/>
      <c r="RDC43" s="361"/>
      <c r="RDD43" s="361"/>
      <c r="RDE43" s="361"/>
      <c r="RDF43" s="361"/>
      <c r="RDG43" s="361"/>
      <c r="RDH43" s="361"/>
      <c r="RDI43" s="361"/>
      <c r="RDJ43" s="361"/>
      <c r="RDK43" s="361"/>
      <c r="RDL43" s="361"/>
      <c r="RDM43" s="361"/>
      <c r="RDN43" s="361"/>
      <c r="RDO43" s="361"/>
      <c r="RDP43" s="361"/>
      <c r="RDQ43" s="361"/>
      <c r="RDR43" s="361"/>
      <c r="RDS43" s="361"/>
      <c r="RDT43" s="361"/>
      <c r="RDU43" s="361"/>
      <c r="RDV43" s="361"/>
      <c r="RDW43" s="361"/>
      <c r="RDX43" s="361"/>
      <c r="RDY43" s="361"/>
      <c r="RDZ43" s="361"/>
      <c r="REA43" s="361"/>
      <c r="REB43" s="361"/>
      <c r="REC43" s="361"/>
      <c r="RED43" s="361"/>
      <c r="REE43" s="361"/>
      <c r="REF43" s="361"/>
      <c r="REG43" s="361"/>
      <c r="REH43" s="361"/>
      <c r="REI43" s="361"/>
      <c r="REJ43" s="361"/>
      <c r="REK43" s="361"/>
      <c r="REL43" s="361"/>
      <c r="REM43" s="361"/>
      <c r="REN43" s="361"/>
      <c r="REO43" s="361"/>
      <c r="REP43" s="361"/>
      <c r="REQ43" s="361"/>
      <c r="RER43" s="361"/>
      <c r="RES43" s="361"/>
      <c r="RET43" s="361"/>
      <c r="REU43" s="361"/>
      <c r="REV43" s="361"/>
      <c r="REW43" s="361"/>
      <c r="REX43" s="361"/>
      <c r="REY43" s="361"/>
      <c r="REZ43" s="361"/>
      <c r="RFA43" s="361"/>
      <c r="RFB43" s="361"/>
      <c r="RFC43" s="361"/>
      <c r="RFD43" s="361"/>
      <c r="RFE43" s="361"/>
      <c r="RFF43" s="361"/>
      <c r="RFG43" s="361"/>
      <c r="RFH43" s="361"/>
      <c r="RFI43" s="361"/>
      <c r="RFJ43" s="361"/>
      <c r="RFK43" s="361"/>
      <c r="RFL43" s="361"/>
      <c r="RFM43" s="361"/>
      <c r="RFN43" s="361"/>
      <c r="RFO43" s="361"/>
      <c r="RFP43" s="361"/>
      <c r="RFQ43" s="361"/>
      <c r="RFR43" s="361"/>
      <c r="RFS43" s="361"/>
      <c r="RFT43" s="361"/>
      <c r="RFU43" s="361"/>
      <c r="RFV43" s="361"/>
      <c r="RFW43" s="361"/>
      <c r="RFX43" s="361"/>
      <c r="RFY43" s="361"/>
      <c r="RFZ43" s="361"/>
      <c r="RGA43" s="361"/>
      <c r="RGB43" s="361"/>
      <c r="RGC43" s="361"/>
      <c r="RGD43" s="361"/>
      <c r="RGE43" s="361"/>
      <c r="RGF43" s="361"/>
      <c r="RGG43" s="361"/>
      <c r="RGH43" s="361"/>
      <c r="RGI43" s="361"/>
      <c r="RGJ43" s="361"/>
      <c r="RGK43" s="361"/>
      <c r="RGL43" s="361"/>
      <c r="RGM43" s="361"/>
      <c r="RGN43" s="361"/>
      <c r="RGO43" s="361"/>
      <c r="RGP43" s="361"/>
      <c r="RGQ43" s="361"/>
      <c r="RGR43" s="361"/>
      <c r="RGS43" s="361"/>
      <c r="RGT43" s="361"/>
      <c r="RGU43" s="361"/>
      <c r="RGV43" s="361"/>
      <c r="RGW43" s="361"/>
      <c r="RGX43" s="361"/>
      <c r="RGY43" s="361"/>
      <c r="RGZ43" s="361"/>
      <c r="RHA43" s="361"/>
      <c r="RHB43" s="361"/>
      <c r="RHC43" s="361"/>
      <c r="RHD43" s="361"/>
      <c r="RHE43" s="361"/>
      <c r="RHF43" s="361"/>
      <c r="RHG43" s="361"/>
      <c r="RHH43" s="361"/>
      <c r="RHI43" s="361"/>
      <c r="RHJ43" s="361"/>
      <c r="RHK43" s="361"/>
      <c r="RHL43" s="361"/>
      <c r="RHM43" s="361"/>
      <c r="RHN43" s="361"/>
      <c r="RHO43" s="361"/>
      <c r="RHP43" s="361"/>
      <c r="RHQ43" s="361"/>
      <c r="RHR43" s="361"/>
      <c r="RHS43" s="361"/>
      <c r="RHT43" s="361"/>
      <c r="RHU43" s="361"/>
      <c r="RHV43" s="361"/>
      <c r="RHW43" s="361"/>
      <c r="RHX43" s="361"/>
      <c r="RHY43" s="361"/>
      <c r="RHZ43" s="361"/>
      <c r="RIA43" s="361"/>
      <c r="RIB43" s="361"/>
      <c r="RIC43" s="361"/>
      <c r="RID43" s="361"/>
      <c r="RIE43" s="361"/>
      <c r="RIF43" s="361"/>
      <c r="RIG43" s="361"/>
      <c r="RIH43" s="361"/>
      <c r="RII43" s="361"/>
      <c r="RIJ43" s="361"/>
      <c r="RIK43" s="361"/>
      <c r="RIL43" s="361"/>
      <c r="RIM43" s="361"/>
      <c r="RIN43" s="361"/>
      <c r="RIO43" s="361"/>
      <c r="RIP43" s="361"/>
      <c r="RIQ43" s="361"/>
      <c r="RIR43" s="361"/>
      <c r="RIS43" s="361"/>
      <c r="RIT43" s="361"/>
      <c r="RIU43" s="361"/>
      <c r="RIV43" s="361"/>
      <c r="RIW43" s="361"/>
      <c r="RIX43" s="361"/>
      <c r="RIY43" s="361"/>
      <c r="RIZ43" s="361"/>
      <c r="RJA43" s="361"/>
      <c r="RJB43" s="361"/>
      <c r="RJC43" s="361"/>
      <c r="RJD43" s="361"/>
      <c r="RJE43" s="361"/>
      <c r="RJF43" s="361"/>
      <c r="RJG43" s="361"/>
      <c r="RJH43" s="361"/>
      <c r="RJI43" s="361"/>
      <c r="RJJ43" s="361"/>
      <c r="RJK43" s="361"/>
      <c r="RJL43" s="361"/>
      <c r="RJM43" s="361"/>
      <c r="RJN43" s="361"/>
      <c r="RJO43" s="361"/>
      <c r="RJP43" s="361"/>
      <c r="RJQ43" s="361"/>
      <c r="RJR43" s="361"/>
      <c r="RJS43" s="361"/>
      <c r="RJT43" s="361"/>
      <c r="RJU43" s="361"/>
      <c r="RJV43" s="361"/>
      <c r="RJW43" s="361"/>
      <c r="RJX43" s="361"/>
      <c r="RJY43" s="361"/>
      <c r="RJZ43" s="361"/>
      <c r="RKA43" s="361"/>
      <c r="RKB43" s="361"/>
      <c r="RKC43" s="361"/>
      <c r="RKD43" s="361"/>
      <c r="RKE43" s="361"/>
      <c r="RKF43" s="361"/>
      <c r="RKG43" s="361"/>
      <c r="RKH43" s="361"/>
      <c r="RKI43" s="361"/>
      <c r="RKJ43" s="361"/>
      <c r="RKK43" s="361"/>
      <c r="RKL43" s="361"/>
      <c r="RKM43" s="361"/>
      <c r="RKN43" s="361"/>
      <c r="RKO43" s="361"/>
      <c r="RKP43" s="361"/>
      <c r="RKQ43" s="361"/>
      <c r="RKR43" s="361"/>
      <c r="RKS43" s="361"/>
      <c r="RKT43" s="361"/>
      <c r="RKU43" s="361"/>
      <c r="RKV43" s="361"/>
      <c r="RKW43" s="361"/>
      <c r="RKX43" s="361"/>
      <c r="RKY43" s="361"/>
      <c r="RKZ43" s="361"/>
      <c r="RLA43" s="361"/>
      <c r="RLB43" s="361"/>
      <c r="RLC43" s="361"/>
      <c r="RLD43" s="361"/>
      <c r="RLE43" s="361"/>
      <c r="RLF43" s="361"/>
      <c r="RLG43" s="361"/>
      <c r="RLH43" s="361"/>
      <c r="RLI43" s="361"/>
      <c r="RLJ43" s="361"/>
      <c r="RLK43" s="361"/>
      <c r="RLL43" s="361"/>
      <c r="RLM43" s="361"/>
      <c r="RLN43" s="361"/>
      <c r="RLO43" s="361"/>
      <c r="RLP43" s="361"/>
      <c r="RLQ43" s="361"/>
      <c r="RLR43" s="361"/>
      <c r="RLS43" s="361"/>
      <c r="RLT43" s="361"/>
      <c r="RLU43" s="361"/>
      <c r="RLV43" s="361"/>
      <c r="RLW43" s="361"/>
      <c r="RLX43" s="361"/>
      <c r="RLY43" s="361"/>
      <c r="RLZ43" s="361"/>
      <c r="RMA43" s="361"/>
      <c r="RMB43" s="361"/>
      <c r="RMC43" s="361"/>
      <c r="RMD43" s="361"/>
      <c r="RME43" s="361"/>
      <c r="RMF43" s="361"/>
      <c r="RMG43" s="361"/>
      <c r="RMH43" s="361"/>
      <c r="RMI43" s="361"/>
      <c r="RMJ43" s="361"/>
      <c r="RMK43" s="361"/>
      <c r="RML43" s="361"/>
      <c r="RMM43" s="361"/>
      <c r="RMN43" s="361"/>
      <c r="RMO43" s="361"/>
      <c r="RMP43" s="361"/>
      <c r="RMQ43" s="361"/>
      <c r="RMR43" s="361"/>
      <c r="RMS43" s="361"/>
      <c r="RMT43" s="361"/>
      <c r="RMU43" s="361"/>
      <c r="RMV43" s="361"/>
      <c r="RMW43" s="361"/>
      <c r="RMX43" s="361"/>
      <c r="RMY43" s="361"/>
      <c r="RMZ43" s="361"/>
      <c r="RNA43" s="361"/>
      <c r="RNB43" s="361"/>
      <c r="RNC43" s="361"/>
      <c r="RND43" s="361"/>
      <c r="RNE43" s="361"/>
      <c r="RNF43" s="361"/>
      <c r="RNG43" s="361"/>
      <c r="RNH43" s="361"/>
      <c r="RNI43" s="361"/>
      <c r="RNJ43" s="361"/>
      <c r="RNK43" s="361"/>
      <c r="RNL43" s="361"/>
      <c r="RNM43" s="361"/>
      <c r="RNN43" s="361"/>
      <c r="RNO43" s="361"/>
      <c r="RNP43" s="361"/>
      <c r="RNQ43" s="361"/>
      <c r="RNR43" s="361"/>
      <c r="RNS43" s="361"/>
      <c r="RNT43" s="361"/>
      <c r="RNU43" s="361"/>
      <c r="RNV43" s="361"/>
      <c r="RNW43" s="361"/>
      <c r="RNX43" s="361"/>
      <c r="RNY43" s="361"/>
      <c r="RNZ43" s="361"/>
      <c r="ROA43" s="361"/>
      <c r="ROB43" s="361"/>
      <c r="ROC43" s="361"/>
      <c r="ROD43" s="361"/>
      <c r="ROE43" s="361"/>
      <c r="ROF43" s="361"/>
      <c r="ROG43" s="361"/>
      <c r="ROH43" s="361"/>
      <c r="ROI43" s="361"/>
      <c r="ROJ43" s="361"/>
      <c r="ROK43" s="361"/>
      <c r="ROL43" s="361"/>
      <c r="ROM43" s="361"/>
      <c r="RON43" s="361"/>
      <c r="ROO43" s="361"/>
      <c r="ROP43" s="361"/>
      <c r="ROQ43" s="361"/>
      <c r="ROR43" s="361"/>
      <c r="ROS43" s="361"/>
      <c r="ROT43" s="361"/>
      <c r="ROU43" s="361"/>
      <c r="ROV43" s="361"/>
      <c r="ROW43" s="361"/>
      <c r="ROX43" s="361"/>
      <c r="ROY43" s="361"/>
      <c r="ROZ43" s="361"/>
      <c r="RPA43" s="361"/>
      <c r="RPB43" s="361"/>
      <c r="RPC43" s="361"/>
      <c r="RPD43" s="361"/>
      <c r="RPE43" s="361"/>
      <c r="RPF43" s="361"/>
      <c r="RPG43" s="361"/>
      <c r="RPH43" s="361"/>
      <c r="RPI43" s="361"/>
      <c r="RPJ43" s="361"/>
      <c r="RPK43" s="361"/>
      <c r="RPL43" s="361"/>
      <c r="RPM43" s="361"/>
      <c r="RPN43" s="361"/>
      <c r="RPO43" s="361"/>
      <c r="RPP43" s="361"/>
      <c r="RPQ43" s="361"/>
      <c r="RPR43" s="361"/>
      <c r="RPS43" s="361"/>
      <c r="RPT43" s="361"/>
      <c r="RPU43" s="361"/>
      <c r="RPV43" s="361"/>
      <c r="RPW43" s="361"/>
      <c r="RPX43" s="361"/>
      <c r="RPY43" s="361"/>
      <c r="RPZ43" s="361"/>
      <c r="RQA43" s="361"/>
      <c r="RQB43" s="361"/>
      <c r="RQC43" s="361"/>
      <c r="RQD43" s="361"/>
      <c r="RQE43" s="361"/>
      <c r="RQF43" s="361"/>
      <c r="RQG43" s="361"/>
      <c r="RQH43" s="361"/>
      <c r="RQI43" s="361"/>
      <c r="RQJ43" s="361"/>
      <c r="RQK43" s="361"/>
      <c r="RQL43" s="361"/>
      <c r="RQM43" s="361"/>
      <c r="RQN43" s="361"/>
      <c r="RQO43" s="361"/>
      <c r="RQP43" s="361"/>
      <c r="RQQ43" s="361"/>
      <c r="RQR43" s="361"/>
      <c r="RQS43" s="361"/>
      <c r="RQT43" s="361"/>
      <c r="RQU43" s="361"/>
      <c r="RQV43" s="361"/>
      <c r="RQW43" s="361"/>
      <c r="RQX43" s="361"/>
      <c r="RQY43" s="361"/>
      <c r="RQZ43" s="361"/>
      <c r="RRA43" s="361"/>
      <c r="RRB43" s="361"/>
      <c r="RRC43" s="361"/>
      <c r="RRD43" s="361"/>
      <c r="RRE43" s="361"/>
      <c r="RRF43" s="361"/>
      <c r="RRG43" s="361"/>
      <c r="RRH43" s="361"/>
      <c r="RRI43" s="361"/>
      <c r="RRJ43" s="361"/>
      <c r="RRK43" s="361"/>
      <c r="RRL43" s="361"/>
      <c r="RRM43" s="361"/>
      <c r="RRN43" s="361"/>
      <c r="RRO43" s="361"/>
      <c r="RRP43" s="361"/>
      <c r="RRQ43" s="361"/>
      <c r="RRR43" s="361"/>
      <c r="RRS43" s="361"/>
      <c r="RRT43" s="361"/>
      <c r="RRU43" s="361"/>
      <c r="RRV43" s="361"/>
      <c r="RRW43" s="361"/>
      <c r="RRX43" s="361"/>
      <c r="RRY43" s="361"/>
      <c r="RRZ43" s="361"/>
      <c r="RSA43" s="361"/>
      <c r="RSB43" s="361"/>
      <c r="RSC43" s="361"/>
      <c r="RSD43" s="361"/>
      <c r="RSE43" s="361"/>
      <c r="RSF43" s="361"/>
      <c r="RSG43" s="361"/>
      <c r="RSH43" s="361"/>
      <c r="RSI43" s="361"/>
      <c r="RSJ43" s="361"/>
      <c r="RSK43" s="361"/>
      <c r="RSL43" s="361"/>
      <c r="RSM43" s="361"/>
      <c r="RSN43" s="361"/>
      <c r="RSO43" s="361"/>
      <c r="RSP43" s="361"/>
      <c r="RSQ43" s="361"/>
      <c r="RSR43" s="361"/>
      <c r="RSS43" s="361"/>
      <c r="RST43" s="361"/>
      <c r="RSU43" s="361"/>
      <c r="RSV43" s="361"/>
      <c r="RSW43" s="361"/>
      <c r="RSX43" s="361"/>
      <c r="RSY43" s="361"/>
      <c r="RSZ43" s="361"/>
      <c r="RTA43" s="361"/>
      <c r="RTB43" s="361"/>
      <c r="RTC43" s="361"/>
      <c r="RTD43" s="361"/>
      <c r="RTE43" s="361"/>
      <c r="RTF43" s="361"/>
      <c r="RTG43" s="361"/>
      <c r="RTH43" s="361"/>
      <c r="RTI43" s="361"/>
      <c r="RTJ43" s="361"/>
      <c r="RTK43" s="361"/>
      <c r="RTL43" s="361"/>
      <c r="RTM43" s="361"/>
      <c r="RTN43" s="361"/>
      <c r="RTO43" s="361"/>
      <c r="RTP43" s="361"/>
      <c r="RTQ43" s="361"/>
      <c r="RTR43" s="361"/>
      <c r="RTS43" s="361"/>
      <c r="RTT43" s="361"/>
      <c r="RTU43" s="361"/>
      <c r="RTV43" s="361"/>
      <c r="RTW43" s="361"/>
      <c r="RTX43" s="361"/>
      <c r="RTY43" s="361"/>
      <c r="RTZ43" s="361"/>
      <c r="RUA43" s="361"/>
      <c r="RUB43" s="361"/>
      <c r="RUC43" s="361"/>
      <c r="RUD43" s="361"/>
      <c r="RUE43" s="361"/>
      <c r="RUF43" s="361"/>
      <c r="RUG43" s="361"/>
      <c r="RUH43" s="361"/>
      <c r="RUI43" s="361"/>
      <c r="RUJ43" s="361"/>
      <c r="RUK43" s="361"/>
      <c r="RUL43" s="361"/>
      <c r="RUM43" s="361"/>
      <c r="RUN43" s="361"/>
      <c r="RUO43" s="361"/>
      <c r="RUP43" s="361"/>
      <c r="RUQ43" s="361"/>
      <c r="RUR43" s="361"/>
      <c r="RUS43" s="361"/>
      <c r="RUT43" s="361"/>
      <c r="RUU43" s="361"/>
      <c r="RUV43" s="361"/>
      <c r="RUW43" s="361"/>
      <c r="RUX43" s="361"/>
      <c r="RUY43" s="361"/>
      <c r="RUZ43" s="361"/>
      <c r="RVA43" s="361"/>
      <c r="RVB43" s="361"/>
      <c r="RVC43" s="361"/>
      <c r="RVD43" s="361"/>
      <c r="RVE43" s="361"/>
      <c r="RVF43" s="361"/>
      <c r="RVG43" s="361"/>
      <c r="RVH43" s="361"/>
      <c r="RVI43" s="361"/>
      <c r="RVJ43" s="361"/>
      <c r="RVK43" s="361"/>
      <c r="RVL43" s="361"/>
      <c r="RVM43" s="361"/>
      <c r="RVN43" s="361"/>
      <c r="RVO43" s="361"/>
      <c r="RVP43" s="361"/>
      <c r="RVQ43" s="361"/>
      <c r="RVR43" s="361"/>
      <c r="RVS43" s="361"/>
      <c r="RVT43" s="361"/>
      <c r="RVU43" s="361"/>
      <c r="RVV43" s="361"/>
      <c r="RVW43" s="361"/>
      <c r="RVX43" s="361"/>
      <c r="RVY43" s="361"/>
      <c r="RVZ43" s="361"/>
      <c r="RWA43" s="361"/>
      <c r="RWB43" s="361"/>
      <c r="RWC43" s="361"/>
      <c r="RWD43" s="361"/>
      <c r="RWE43" s="361"/>
      <c r="RWF43" s="361"/>
      <c r="RWG43" s="361"/>
      <c r="RWH43" s="361"/>
      <c r="RWI43" s="361"/>
      <c r="RWJ43" s="361"/>
      <c r="RWK43" s="361"/>
      <c r="RWL43" s="361"/>
      <c r="RWM43" s="361"/>
      <c r="RWN43" s="361"/>
      <c r="RWO43" s="361"/>
      <c r="RWP43" s="361"/>
      <c r="RWQ43" s="361"/>
      <c r="RWR43" s="361"/>
      <c r="RWS43" s="361"/>
      <c r="RWT43" s="361"/>
      <c r="RWU43" s="361"/>
      <c r="RWV43" s="361"/>
      <c r="RWW43" s="361"/>
      <c r="RWX43" s="361"/>
      <c r="RWY43" s="361"/>
      <c r="RWZ43" s="361"/>
      <c r="RXA43" s="361"/>
      <c r="RXB43" s="361"/>
      <c r="RXC43" s="361"/>
      <c r="RXD43" s="361"/>
      <c r="RXE43" s="361"/>
      <c r="RXF43" s="361"/>
      <c r="RXG43" s="361"/>
      <c r="RXH43" s="361"/>
      <c r="RXI43" s="361"/>
      <c r="RXJ43" s="361"/>
      <c r="RXK43" s="361"/>
      <c r="RXL43" s="361"/>
      <c r="RXM43" s="361"/>
      <c r="RXN43" s="361"/>
      <c r="RXO43" s="361"/>
      <c r="RXP43" s="361"/>
      <c r="RXQ43" s="361"/>
      <c r="RXR43" s="361"/>
      <c r="RXS43" s="361"/>
      <c r="RXT43" s="361"/>
      <c r="RXU43" s="361"/>
      <c r="RXV43" s="361"/>
      <c r="RXW43" s="361"/>
      <c r="RXX43" s="361"/>
      <c r="RXY43" s="361"/>
      <c r="RXZ43" s="361"/>
      <c r="RYA43" s="361"/>
      <c r="RYB43" s="361"/>
      <c r="RYC43" s="361"/>
      <c r="RYD43" s="361"/>
      <c r="RYE43" s="361"/>
      <c r="RYF43" s="361"/>
      <c r="RYG43" s="361"/>
      <c r="RYH43" s="361"/>
      <c r="RYI43" s="361"/>
      <c r="RYJ43" s="361"/>
      <c r="RYK43" s="361"/>
      <c r="RYL43" s="361"/>
      <c r="RYM43" s="361"/>
      <c r="RYN43" s="361"/>
      <c r="RYO43" s="361"/>
      <c r="RYP43" s="361"/>
      <c r="RYQ43" s="361"/>
      <c r="RYR43" s="361"/>
      <c r="RYS43" s="361"/>
      <c r="RYT43" s="361"/>
      <c r="RYU43" s="361"/>
      <c r="RYV43" s="361"/>
      <c r="RYW43" s="361"/>
      <c r="RYX43" s="361"/>
      <c r="RYY43" s="361"/>
      <c r="RYZ43" s="361"/>
      <c r="RZA43" s="361"/>
      <c r="RZB43" s="361"/>
      <c r="RZC43" s="361"/>
      <c r="RZD43" s="361"/>
      <c r="RZE43" s="361"/>
      <c r="RZF43" s="361"/>
      <c r="RZG43" s="361"/>
      <c r="RZH43" s="361"/>
      <c r="RZI43" s="361"/>
      <c r="RZJ43" s="361"/>
      <c r="RZK43" s="361"/>
      <c r="RZL43" s="361"/>
      <c r="RZM43" s="361"/>
      <c r="RZN43" s="361"/>
      <c r="RZO43" s="361"/>
      <c r="RZP43" s="361"/>
      <c r="RZQ43" s="361"/>
      <c r="RZR43" s="361"/>
      <c r="RZS43" s="361"/>
      <c r="RZT43" s="361"/>
      <c r="RZU43" s="361"/>
      <c r="RZV43" s="361"/>
      <c r="RZW43" s="361"/>
      <c r="RZX43" s="361"/>
      <c r="RZY43" s="361"/>
      <c r="RZZ43" s="361"/>
      <c r="SAA43" s="361"/>
      <c r="SAB43" s="361"/>
      <c r="SAC43" s="361"/>
      <c r="SAD43" s="361"/>
      <c r="SAE43" s="361"/>
      <c r="SAF43" s="361"/>
      <c r="SAG43" s="361"/>
      <c r="SAH43" s="361"/>
      <c r="SAI43" s="361"/>
      <c r="SAJ43" s="361"/>
      <c r="SAK43" s="361"/>
      <c r="SAL43" s="361"/>
      <c r="SAM43" s="361"/>
      <c r="SAN43" s="361"/>
      <c r="SAO43" s="361"/>
      <c r="SAP43" s="361"/>
      <c r="SAQ43" s="361"/>
      <c r="SAR43" s="361"/>
      <c r="SAS43" s="361"/>
      <c r="SAT43" s="361"/>
      <c r="SAU43" s="361"/>
      <c r="SAV43" s="361"/>
      <c r="SAW43" s="361"/>
      <c r="SAX43" s="361"/>
      <c r="SAY43" s="361"/>
      <c r="SAZ43" s="361"/>
      <c r="SBA43" s="361"/>
      <c r="SBB43" s="361"/>
      <c r="SBC43" s="361"/>
      <c r="SBD43" s="361"/>
      <c r="SBE43" s="361"/>
      <c r="SBF43" s="361"/>
      <c r="SBG43" s="361"/>
      <c r="SBH43" s="361"/>
      <c r="SBI43" s="361"/>
      <c r="SBJ43" s="361"/>
      <c r="SBK43" s="361"/>
      <c r="SBL43" s="361"/>
      <c r="SBM43" s="361"/>
      <c r="SBN43" s="361"/>
      <c r="SBO43" s="361"/>
      <c r="SBP43" s="361"/>
      <c r="SBQ43" s="361"/>
      <c r="SBR43" s="361"/>
      <c r="SBS43" s="361"/>
      <c r="SBT43" s="361"/>
      <c r="SBU43" s="361"/>
      <c r="SBV43" s="361"/>
      <c r="SBW43" s="361"/>
      <c r="SBX43" s="361"/>
      <c r="SBY43" s="361"/>
      <c r="SBZ43" s="361"/>
      <c r="SCA43" s="361"/>
      <c r="SCB43" s="361"/>
      <c r="SCC43" s="361"/>
      <c r="SCD43" s="361"/>
      <c r="SCE43" s="361"/>
      <c r="SCF43" s="361"/>
      <c r="SCG43" s="361"/>
      <c r="SCH43" s="361"/>
      <c r="SCI43" s="361"/>
      <c r="SCJ43" s="361"/>
      <c r="SCK43" s="361"/>
      <c r="SCL43" s="361"/>
      <c r="SCM43" s="361"/>
      <c r="SCN43" s="361"/>
      <c r="SCO43" s="361"/>
      <c r="SCP43" s="361"/>
      <c r="SCQ43" s="361"/>
      <c r="SCR43" s="361"/>
      <c r="SCS43" s="361"/>
      <c r="SCT43" s="361"/>
      <c r="SCU43" s="361"/>
      <c r="SCV43" s="361"/>
      <c r="SCW43" s="361"/>
      <c r="SCX43" s="361"/>
      <c r="SCY43" s="361"/>
      <c r="SCZ43" s="361"/>
      <c r="SDA43" s="361"/>
      <c r="SDB43" s="361"/>
      <c r="SDC43" s="361"/>
      <c r="SDD43" s="361"/>
      <c r="SDE43" s="361"/>
      <c r="SDF43" s="361"/>
      <c r="SDG43" s="361"/>
      <c r="SDH43" s="361"/>
      <c r="SDI43" s="361"/>
      <c r="SDJ43" s="361"/>
      <c r="SDK43" s="361"/>
      <c r="SDL43" s="361"/>
      <c r="SDM43" s="361"/>
      <c r="SDN43" s="361"/>
      <c r="SDO43" s="361"/>
      <c r="SDP43" s="361"/>
      <c r="SDQ43" s="361"/>
      <c r="SDR43" s="361"/>
      <c r="SDS43" s="361"/>
      <c r="SDT43" s="361"/>
      <c r="SDU43" s="361"/>
      <c r="SDV43" s="361"/>
      <c r="SDW43" s="361"/>
      <c r="SDX43" s="361"/>
      <c r="SDY43" s="361"/>
      <c r="SDZ43" s="361"/>
      <c r="SEA43" s="361"/>
      <c r="SEB43" s="361"/>
      <c r="SEC43" s="361"/>
      <c r="SED43" s="361"/>
      <c r="SEE43" s="361"/>
      <c r="SEF43" s="361"/>
      <c r="SEG43" s="361"/>
      <c r="SEH43" s="361"/>
      <c r="SEI43" s="361"/>
      <c r="SEJ43" s="361"/>
      <c r="SEK43" s="361"/>
      <c r="SEL43" s="361"/>
      <c r="SEM43" s="361"/>
      <c r="SEN43" s="361"/>
      <c r="SEO43" s="361"/>
      <c r="SEP43" s="361"/>
      <c r="SEQ43" s="361"/>
      <c r="SER43" s="361"/>
      <c r="SES43" s="361"/>
      <c r="SET43" s="361"/>
      <c r="SEU43" s="361"/>
      <c r="SEV43" s="361"/>
      <c r="SEW43" s="361"/>
      <c r="SEX43" s="361"/>
      <c r="SEY43" s="361"/>
      <c r="SEZ43" s="361"/>
      <c r="SFA43" s="361"/>
      <c r="SFB43" s="361"/>
      <c r="SFC43" s="361"/>
      <c r="SFD43" s="361"/>
      <c r="SFE43" s="361"/>
      <c r="SFF43" s="361"/>
      <c r="SFG43" s="361"/>
      <c r="SFH43" s="361"/>
      <c r="SFI43" s="361"/>
      <c r="SFJ43" s="361"/>
      <c r="SFK43" s="361"/>
      <c r="SFL43" s="361"/>
      <c r="SFM43" s="361"/>
      <c r="SFN43" s="361"/>
      <c r="SFO43" s="361"/>
      <c r="SFP43" s="361"/>
      <c r="SFQ43" s="361"/>
      <c r="SFR43" s="361"/>
      <c r="SFS43" s="361"/>
      <c r="SFT43" s="361"/>
      <c r="SFU43" s="361"/>
      <c r="SFV43" s="361"/>
      <c r="SFW43" s="361"/>
      <c r="SFX43" s="361"/>
      <c r="SFY43" s="361"/>
      <c r="SFZ43" s="361"/>
      <c r="SGA43" s="361"/>
      <c r="SGB43" s="361"/>
      <c r="SGC43" s="361"/>
      <c r="SGD43" s="361"/>
      <c r="SGE43" s="361"/>
      <c r="SGF43" s="361"/>
      <c r="SGG43" s="361"/>
      <c r="SGH43" s="361"/>
      <c r="SGI43" s="361"/>
      <c r="SGJ43" s="361"/>
      <c r="SGK43" s="361"/>
      <c r="SGL43" s="361"/>
      <c r="SGM43" s="361"/>
      <c r="SGN43" s="361"/>
      <c r="SGO43" s="361"/>
      <c r="SGP43" s="361"/>
      <c r="SGQ43" s="361"/>
      <c r="SGR43" s="361"/>
      <c r="SGS43" s="361"/>
      <c r="SGT43" s="361"/>
      <c r="SGU43" s="361"/>
      <c r="SGV43" s="361"/>
      <c r="SGW43" s="361"/>
      <c r="SGX43" s="361"/>
      <c r="SGY43" s="361"/>
      <c r="SGZ43" s="361"/>
      <c r="SHA43" s="361"/>
      <c r="SHB43" s="361"/>
      <c r="SHC43" s="361"/>
      <c r="SHD43" s="361"/>
      <c r="SHE43" s="361"/>
      <c r="SHF43" s="361"/>
      <c r="SHG43" s="361"/>
      <c r="SHH43" s="361"/>
      <c r="SHI43" s="361"/>
      <c r="SHJ43" s="361"/>
      <c r="SHK43" s="361"/>
      <c r="SHL43" s="361"/>
      <c r="SHM43" s="361"/>
      <c r="SHN43" s="361"/>
      <c r="SHO43" s="361"/>
      <c r="SHP43" s="361"/>
      <c r="SHQ43" s="361"/>
      <c r="SHR43" s="361"/>
      <c r="SHS43" s="361"/>
      <c r="SHT43" s="361"/>
      <c r="SHU43" s="361"/>
      <c r="SHV43" s="361"/>
      <c r="SHW43" s="361"/>
      <c r="SHX43" s="361"/>
      <c r="SHY43" s="361"/>
      <c r="SHZ43" s="361"/>
      <c r="SIA43" s="361"/>
      <c r="SIB43" s="361"/>
      <c r="SIC43" s="361"/>
      <c r="SID43" s="361"/>
      <c r="SIE43" s="361"/>
      <c r="SIF43" s="361"/>
      <c r="SIG43" s="361"/>
      <c r="SIH43" s="361"/>
      <c r="SII43" s="361"/>
      <c r="SIJ43" s="361"/>
      <c r="SIK43" s="361"/>
      <c r="SIL43" s="361"/>
      <c r="SIM43" s="361"/>
      <c r="SIN43" s="361"/>
      <c r="SIO43" s="361"/>
      <c r="SIP43" s="361"/>
      <c r="SIQ43" s="361"/>
      <c r="SIR43" s="361"/>
      <c r="SIS43" s="361"/>
      <c r="SIT43" s="361"/>
      <c r="SIU43" s="361"/>
      <c r="SIV43" s="361"/>
      <c r="SIW43" s="361"/>
      <c r="SIX43" s="361"/>
      <c r="SIY43" s="361"/>
      <c r="SIZ43" s="361"/>
      <c r="SJA43" s="361"/>
      <c r="SJB43" s="361"/>
      <c r="SJC43" s="361"/>
      <c r="SJD43" s="361"/>
      <c r="SJE43" s="361"/>
      <c r="SJF43" s="361"/>
      <c r="SJG43" s="361"/>
      <c r="SJH43" s="361"/>
      <c r="SJI43" s="361"/>
      <c r="SJJ43" s="361"/>
      <c r="SJK43" s="361"/>
      <c r="SJL43" s="361"/>
      <c r="SJM43" s="361"/>
      <c r="SJN43" s="361"/>
      <c r="SJO43" s="361"/>
      <c r="SJP43" s="361"/>
      <c r="SJQ43" s="361"/>
      <c r="SJR43" s="361"/>
      <c r="SJS43" s="361"/>
      <c r="SJT43" s="361"/>
      <c r="SJU43" s="361"/>
      <c r="SJV43" s="361"/>
      <c r="SJW43" s="361"/>
      <c r="SJX43" s="361"/>
      <c r="SJY43" s="361"/>
      <c r="SJZ43" s="361"/>
      <c r="SKA43" s="361"/>
      <c r="SKB43" s="361"/>
      <c r="SKC43" s="361"/>
      <c r="SKD43" s="361"/>
      <c r="SKE43" s="361"/>
      <c r="SKF43" s="361"/>
      <c r="SKG43" s="361"/>
      <c r="SKH43" s="361"/>
      <c r="SKI43" s="361"/>
      <c r="SKJ43" s="361"/>
      <c r="SKK43" s="361"/>
      <c r="SKL43" s="361"/>
      <c r="SKM43" s="361"/>
      <c r="SKN43" s="361"/>
      <c r="SKO43" s="361"/>
      <c r="SKP43" s="361"/>
      <c r="SKQ43" s="361"/>
      <c r="SKR43" s="361"/>
      <c r="SKS43" s="361"/>
      <c r="SKT43" s="361"/>
      <c r="SKU43" s="361"/>
      <c r="SKV43" s="361"/>
      <c r="SKW43" s="361"/>
      <c r="SKX43" s="361"/>
      <c r="SKY43" s="361"/>
      <c r="SKZ43" s="361"/>
      <c r="SLA43" s="361"/>
      <c r="SLB43" s="361"/>
      <c r="SLC43" s="361"/>
      <c r="SLD43" s="361"/>
      <c r="SLE43" s="361"/>
      <c r="SLF43" s="361"/>
      <c r="SLG43" s="361"/>
      <c r="SLH43" s="361"/>
      <c r="SLI43" s="361"/>
      <c r="SLJ43" s="361"/>
      <c r="SLK43" s="361"/>
      <c r="SLL43" s="361"/>
      <c r="SLM43" s="361"/>
      <c r="SLN43" s="361"/>
      <c r="SLO43" s="361"/>
      <c r="SLP43" s="361"/>
      <c r="SLQ43" s="361"/>
      <c r="SLR43" s="361"/>
      <c r="SLS43" s="361"/>
      <c r="SLT43" s="361"/>
      <c r="SLU43" s="361"/>
      <c r="SLV43" s="361"/>
      <c r="SLW43" s="361"/>
      <c r="SLX43" s="361"/>
      <c r="SLY43" s="361"/>
      <c r="SLZ43" s="361"/>
      <c r="SMA43" s="361"/>
      <c r="SMB43" s="361"/>
      <c r="SMC43" s="361"/>
      <c r="SMD43" s="361"/>
      <c r="SME43" s="361"/>
      <c r="SMF43" s="361"/>
      <c r="SMG43" s="361"/>
      <c r="SMH43" s="361"/>
      <c r="SMI43" s="361"/>
      <c r="SMJ43" s="361"/>
      <c r="SMK43" s="361"/>
      <c r="SML43" s="361"/>
      <c r="SMM43" s="361"/>
      <c r="SMN43" s="361"/>
      <c r="SMO43" s="361"/>
      <c r="SMP43" s="361"/>
      <c r="SMQ43" s="361"/>
      <c r="SMR43" s="361"/>
      <c r="SMS43" s="361"/>
      <c r="SMT43" s="361"/>
      <c r="SMU43" s="361"/>
      <c r="SMV43" s="361"/>
      <c r="SMW43" s="361"/>
      <c r="SMX43" s="361"/>
      <c r="SMY43" s="361"/>
      <c r="SMZ43" s="361"/>
      <c r="SNA43" s="361"/>
      <c r="SNB43" s="361"/>
      <c r="SNC43" s="361"/>
      <c r="SND43" s="361"/>
      <c r="SNE43" s="361"/>
      <c r="SNF43" s="361"/>
      <c r="SNG43" s="361"/>
      <c r="SNH43" s="361"/>
      <c r="SNI43" s="361"/>
      <c r="SNJ43" s="361"/>
      <c r="SNK43" s="361"/>
      <c r="SNL43" s="361"/>
      <c r="SNM43" s="361"/>
      <c r="SNN43" s="361"/>
      <c r="SNO43" s="361"/>
      <c r="SNP43" s="361"/>
      <c r="SNQ43" s="361"/>
      <c r="SNR43" s="361"/>
      <c r="SNS43" s="361"/>
      <c r="SNT43" s="361"/>
      <c r="SNU43" s="361"/>
      <c r="SNV43" s="361"/>
      <c r="SNW43" s="361"/>
      <c r="SNX43" s="361"/>
      <c r="SNY43" s="361"/>
      <c r="SNZ43" s="361"/>
      <c r="SOA43" s="361"/>
      <c r="SOB43" s="361"/>
      <c r="SOC43" s="361"/>
      <c r="SOD43" s="361"/>
      <c r="SOE43" s="361"/>
      <c r="SOF43" s="361"/>
      <c r="SOG43" s="361"/>
      <c r="SOH43" s="361"/>
      <c r="SOI43" s="361"/>
      <c r="SOJ43" s="361"/>
      <c r="SOK43" s="361"/>
      <c r="SOL43" s="361"/>
      <c r="SOM43" s="361"/>
      <c r="SON43" s="361"/>
      <c r="SOO43" s="361"/>
      <c r="SOP43" s="361"/>
      <c r="SOQ43" s="361"/>
      <c r="SOR43" s="361"/>
      <c r="SOS43" s="361"/>
      <c r="SOT43" s="361"/>
      <c r="SOU43" s="361"/>
      <c r="SOV43" s="361"/>
      <c r="SOW43" s="361"/>
      <c r="SOX43" s="361"/>
      <c r="SOY43" s="361"/>
      <c r="SOZ43" s="361"/>
      <c r="SPA43" s="361"/>
      <c r="SPB43" s="361"/>
      <c r="SPC43" s="361"/>
      <c r="SPD43" s="361"/>
      <c r="SPE43" s="361"/>
      <c r="SPF43" s="361"/>
      <c r="SPG43" s="361"/>
      <c r="SPH43" s="361"/>
      <c r="SPI43" s="361"/>
      <c r="SPJ43" s="361"/>
      <c r="SPK43" s="361"/>
      <c r="SPL43" s="361"/>
      <c r="SPM43" s="361"/>
      <c r="SPN43" s="361"/>
      <c r="SPO43" s="361"/>
      <c r="SPP43" s="361"/>
      <c r="SPQ43" s="361"/>
      <c r="SPR43" s="361"/>
      <c r="SPS43" s="361"/>
      <c r="SPT43" s="361"/>
      <c r="SPU43" s="361"/>
      <c r="SPV43" s="361"/>
      <c r="SPW43" s="361"/>
      <c r="SPX43" s="361"/>
      <c r="SPY43" s="361"/>
      <c r="SPZ43" s="361"/>
      <c r="SQA43" s="361"/>
      <c r="SQB43" s="361"/>
      <c r="SQC43" s="361"/>
      <c r="SQD43" s="361"/>
      <c r="SQE43" s="361"/>
      <c r="SQF43" s="361"/>
      <c r="SQG43" s="361"/>
      <c r="SQH43" s="361"/>
      <c r="SQI43" s="361"/>
      <c r="SQJ43" s="361"/>
      <c r="SQK43" s="361"/>
      <c r="SQL43" s="361"/>
      <c r="SQM43" s="361"/>
      <c r="SQN43" s="361"/>
      <c r="SQO43" s="361"/>
      <c r="SQP43" s="361"/>
      <c r="SQQ43" s="361"/>
      <c r="SQR43" s="361"/>
      <c r="SQS43" s="361"/>
      <c r="SQT43" s="361"/>
      <c r="SQU43" s="361"/>
      <c r="SQV43" s="361"/>
      <c r="SQW43" s="361"/>
      <c r="SQX43" s="361"/>
      <c r="SQY43" s="361"/>
      <c r="SQZ43" s="361"/>
      <c r="SRA43" s="361"/>
      <c r="SRB43" s="361"/>
      <c r="SRC43" s="361"/>
      <c r="SRD43" s="361"/>
      <c r="SRE43" s="361"/>
      <c r="SRF43" s="361"/>
      <c r="SRG43" s="361"/>
      <c r="SRH43" s="361"/>
      <c r="SRI43" s="361"/>
      <c r="SRJ43" s="361"/>
      <c r="SRK43" s="361"/>
      <c r="SRL43" s="361"/>
      <c r="SRM43" s="361"/>
      <c r="SRN43" s="361"/>
      <c r="SRO43" s="361"/>
      <c r="SRP43" s="361"/>
      <c r="SRQ43" s="361"/>
      <c r="SRR43" s="361"/>
      <c r="SRS43" s="361"/>
      <c r="SRT43" s="361"/>
      <c r="SRU43" s="361"/>
      <c r="SRV43" s="361"/>
      <c r="SRW43" s="361"/>
      <c r="SRX43" s="361"/>
      <c r="SRY43" s="361"/>
      <c r="SRZ43" s="361"/>
      <c r="SSA43" s="361"/>
      <c r="SSB43" s="361"/>
      <c r="SSC43" s="361"/>
      <c r="SSD43" s="361"/>
      <c r="SSE43" s="361"/>
      <c r="SSF43" s="361"/>
      <c r="SSG43" s="361"/>
      <c r="SSH43" s="361"/>
      <c r="SSI43" s="361"/>
      <c r="SSJ43" s="361"/>
      <c r="SSK43" s="361"/>
      <c r="SSL43" s="361"/>
      <c r="SSM43" s="361"/>
      <c r="SSN43" s="361"/>
      <c r="SSO43" s="361"/>
      <c r="SSP43" s="361"/>
      <c r="SSQ43" s="361"/>
      <c r="SSR43" s="361"/>
      <c r="SSS43" s="361"/>
      <c r="SST43" s="361"/>
      <c r="SSU43" s="361"/>
      <c r="SSV43" s="361"/>
      <c r="SSW43" s="361"/>
      <c r="SSX43" s="361"/>
      <c r="SSY43" s="361"/>
      <c r="SSZ43" s="361"/>
      <c r="STA43" s="361"/>
      <c r="STB43" s="361"/>
      <c r="STC43" s="361"/>
      <c r="STD43" s="361"/>
      <c r="STE43" s="361"/>
      <c r="STF43" s="361"/>
      <c r="STG43" s="361"/>
      <c r="STH43" s="361"/>
      <c r="STI43" s="361"/>
      <c r="STJ43" s="361"/>
      <c r="STK43" s="361"/>
      <c r="STL43" s="361"/>
      <c r="STM43" s="361"/>
      <c r="STN43" s="361"/>
      <c r="STO43" s="361"/>
      <c r="STP43" s="361"/>
      <c r="STQ43" s="361"/>
      <c r="STR43" s="361"/>
      <c r="STS43" s="361"/>
      <c r="STT43" s="361"/>
      <c r="STU43" s="361"/>
      <c r="STV43" s="361"/>
      <c r="STW43" s="361"/>
      <c r="STX43" s="361"/>
      <c r="STY43" s="361"/>
      <c r="STZ43" s="361"/>
      <c r="SUA43" s="361"/>
      <c r="SUB43" s="361"/>
      <c r="SUC43" s="361"/>
      <c r="SUD43" s="361"/>
      <c r="SUE43" s="361"/>
      <c r="SUF43" s="361"/>
      <c r="SUG43" s="361"/>
      <c r="SUH43" s="361"/>
      <c r="SUI43" s="361"/>
      <c r="SUJ43" s="361"/>
      <c r="SUK43" s="361"/>
      <c r="SUL43" s="361"/>
      <c r="SUM43" s="361"/>
      <c r="SUN43" s="361"/>
      <c r="SUO43" s="361"/>
      <c r="SUP43" s="361"/>
      <c r="SUQ43" s="361"/>
      <c r="SUR43" s="361"/>
      <c r="SUS43" s="361"/>
      <c r="SUT43" s="361"/>
      <c r="SUU43" s="361"/>
      <c r="SUV43" s="361"/>
      <c r="SUW43" s="361"/>
      <c r="SUX43" s="361"/>
      <c r="SUY43" s="361"/>
      <c r="SUZ43" s="361"/>
      <c r="SVA43" s="361"/>
      <c r="SVB43" s="361"/>
      <c r="SVC43" s="361"/>
      <c r="SVD43" s="361"/>
      <c r="SVE43" s="361"/>
      <c r="SVF43" s="361"/>
      <c r="SVG43" s="361"/>
      <c r="SVH43" s="361"/>
      <c r="SVI43" s="361"/>
      <c r="SVJ43" s="361"/>
      <c r="SVK43" s="361"/>
      <c r="SVL43" s="361"/>
      <c r="SVM43" s="361"/>
      <c r="SVN43" s="361"/>
      <c r="SVO43" s="361"/>
      <c r="SVP43" s="361"/>
      <c r="SVQ43" s="361"/>
      <c r="SVR43" s="361"/>
      <c r="SVS43" s="361"/>
      <c r="SVT43" s="361"/>
      <c r="SVU43" s="361"/>
      <c r="SVV43" s="361"/>
      <c r="SVW43" s="361"/>
      <c r="SVX43" s="361"/>
      <c r="SVY43" s="361"/>
      <c r="SVZ43" s="361"/>
      <c r="SWA43" s="361"/>
      <c r="SWB43" s="361"/>
      <c r="SWC43" s="361"/>
      <c r="SWD43" s="361"/>
      <c r="SWE43" s="361"/>
      <c r="SWF43" s="361"/>
      <c r="SWG43" s="361"/>
      <c r="SWH43" s="361"/>
      <c r="SWI43" s="361"/>
      <c r="SWJ43" s="361"/>
      <c r="SWK43" s="361"/>
      <c r="SWL43" s="361"/>
      <c r="SWM43" s="361"/>
      <c r="SWN43" s="361"/>
      <c r="SWO43" s="361"/>
      <c r="SWP43" s="361"/>
      <c r="SWQ43" s="361"/>
      <c r="SWR43" s="361"/>
      <c r="SWS43" s="361"/>
      <c r="SWT43" s="361"/>
      <c r="SWU43" s="361"/>
      <c r="SWV43" s="361"/>
      <c r="SWW43" s="361"/>
      <c r="SWX43" s="361"/>
      <c r="SWY43" s="361"/>
      <c r="SWZ43" s="361"/>
      <c r="SXA43" s="361"/>
      <c r="SXB43" s="361"/>
      <c r="SXC43" s="361"/>
      <c r="SXD43" s="361"/>
      <c r="SXE43" s="361"/>
      <c r="SXF43" s="361"/>
      <c r="SXG43" s="361"/>
      <c r="SXH43" s="361"/>
      <c r="SXI43" s="361"/>
      <c r="SXJ43" s="361"/>
      <c r="SXK43" s="361"/>
      <c r="SXL43" s="361"/>
      <c r="SXM43" s="361"/>
      <c r="SXN43" s="361"/>
      <c r="SXO43" s="361"/>
      <c r="SXP43" s="361"/>
      <c r="SXQ43" s="361"/>
      <c r="SXR43" s="361"/>
      <c r="SXS43" s="361"/>
      <c r="SXT43" s="361"/>
      <c r="SXU43" s="361"/>
      <c r="SXV43" s="361"/>
      <c r="SXW43" s="361"/>
      <c r="SXX43" s="361"/>
      <c r="SXY43" s="361"/>
      <c r="SXZ43" s="361"/>
      <c r="SYA43" s="361"/>
      <c r="SYB43" s="361"/>
      <c r="SYC43" s="361"/>
      <c r="SYD43" s="361"/>
      <c r="SYE43" s="361"/>
      <c r="SYF43" s="361"/>
      <c r="SYG43" s="361"/>
      <c r="SYH43" s="361"/>
      <c r="SYI43" s="361"/>
      <c r="SYJ43" s="361"/>
      <c r="SYK43" s="361"/>
      <c r="SYL43" s="361"/>
      <c r="SYM43" s="361"/>
      <c r="SYN43" s="361"/>
      <c r="SYO43" s="361"/>
      <c r="SYP43" s="361"/>
      <c r="SYQ43" s="361"/>
      <c r="SYR43" s="361"/>
      <c r="SYS43" s="361"/>
      <c r="SYT43" s="361"/>
      <c r="SYU43" s="361"/>
      <c r="SYV43" s="361"/>
      <c r="SYW43" s="361"/>
      <c r="SYX43" s="361"/>
      <c r="SYY43" s="361"/>
      <c r="SYZ43" s="361"/>
      <c r="SZA43" s="361"/>
      <c r="SZB43" s="361"/>
      <c r="SZC43" s="361"/>
      <c r="SZD43" s="361"/>
      <c r="SZE43" s="361"/>
      <c r="SZF43" s="361"/>
      <c r="SZG43" s="361"/>
      <c r="SZH43" s="361"/>
      <c r="SZI43" s="361"/>
      <c r="SZJ43" s="361"/>
      <c r="SZK43" s="361"/>
      <c r="SZL43" s="361"/>
      <c r="SZM43" s="361"/>
      <c r="SZN43" s="361"/>
      <c r="SZO43" s="361"/>
      <c r="SZP43" s="361"/>
      <c r="SZQ43" s="361"/>
      <c r="SZR43" s="361"/>
      <c r="SZS43" s="361"/>
      <c r="SZT43" s="361"/>
      <c r="SZU43" s="361"/>
      <c r="SZV43" s="361"/>
      <c r="SZW43" s="361"/>
      <c r="SZX43" s="361"/>
      <c r="SZY43" s="361"/>
      <c r="SZZ43" s="361"/>
      <c r="TAA43" s="361"/>
      <c r="TAB43" s="361"/>
      <c r="TAC43" s="361"/>
      <c r="TAD43" s="361"/>
      <c r="TAE43" s="361"/>
      <c r="TAF43" s="361"/>
      <c r="TAG43" s="361"/>
      <c r="TAH43" s="361"/>
      <c r="TAI43" s="361"/>
      <c r="TAJ43" s="361"/>
      <c r="TAK43" s="361"/>
      <c r="TAL43" s="361"/>
      <c r="TAM43" s="361"/>
      <c r="TAN43" s="361"/>
      <c r="TAO43" s="361"/>
      <c r="TAP43" s="361"/>
      <c r="TAQ43" s="361"/>
      <c r="TAR43" s="361"/>
      <c r="TAS43" s="361"/>
      <c r="TAT43" s="361"/>
      <c r="TAU43" s="361"/>
      <c r="TAV43" s="361"/>
      <c r="TAW43" s="361"/>
      <c r="TAX43" s="361"/>
      <c r="TAY43" s="361"/>
      <c r="TAZ43" s="361"/>
      <c r="TBA43" s="361"/>
      <c r="TBB43" s="361"/>
      <c r="TBC43" s="361"/>
      <c r="TBD43" s="361"/>
      <c r="TBE43" s="361"/>
      <c r="TBF43" s="361"/>
      <c r="TBG43" s="361"/>
      <c r="TBH43" s="361"/>
      <c r="TBI43" s="361"/>
      <c r="TBJ43" s="361"/>
      <c r="TBK43" s="361"/>
      <c r="TBL43" s="361"/>
      <c r="TBM43" s="361"/>
      <c r="TBN43" s="361"/>
      <c r="TBO43" s="361"/>
      <c r="TBP43" s="361"/>
      <c r="TBQ43" s="361"/>
      <c r="TBR43" s="361"/>
      <c r="TBS43" s="361"/>
      <c r="TBT43" s="361"/>
      <c r="TBU43" s="361"/>
      <c r="TBV43" s="361"/>
      <c r="TBW43" s="361"/>
      <c r="TBX43" s="361"/>
      <c r="TBY43" s="361"/>
      <c r="TBZ43" s="361"/>
      <c r="TCA43" s="361"/>
      <c r="TCB43" s="361"/>
      <c r="TCC43" s="361"/>
      <c r="TCD43" s="361"/>
      <c r="TCE43" s="361"/>
      <c r="TCF43" s="361"/>
      <c r="TCG43" s="361"/>
      <c r="TCH43" s="361"/>
      <c r="TCI43" s="361"/>
      <c r="TCJ43" s="361"/>
      <c r="TCK43" s="361"/>
      <c r="TCL43" s="361"/>
      <c r="TCM43" s="361"/>
      <c r="TCN43" s="361"/>
      <c r="TCO43" s="361"/>
      <c r="TCP43" s="361"/>
      <c r="TCQ43" s="361"/>
      <c r="TCR43" s="361"/>
      <c r="TCS43" s="361"/>
      <c r="TCT43" s="361"/>
      <c r="TCU43" s="361"/>
      <c r="TCV43" s="361"/>
      <c r="TCW43" s="361"/>
      <c r="TCX43" s="361"/>
      <c r="TCY43" s="361"/>
      <c r="TCZ43" s="361"/>
      <c r="TDA43" s="361"/>
      <c r="TDB43" s="361"/>
      <c r="TDC43" s="361"/>
      <c r="TDD43" s="361"/>
      <c r="TDE43" s="361"/>
      <c r="TDF43" s="361"/>
      <c r="TDG43" s="361"/>
      <c r="TDH43" s="361"/>
      <c r="TDI43" s="361"/>
      <c r="TDJ43" s="361"/>
      <c r="TDK43" s="361"/>
      <c r="TDL43" s="361"/>
      <c r="TDM43" s="361"/>
      <c r="TDN43" s="361"/>
      <c r="TDO43" s="361"/>
      <c r="TDP43" s="361"/>
      <c r="TDQ43" s="361"/>
      <c r="TDR43" s="361"/>
      <c r="TDS43" s="361"/>
      <c r="TDT43" s="361"/>
      <c r="TDU43" s="361"/>
      <c r="TDV43" s="361"/>
      <c r="TDW43" s="361"/>
      <c r="TDX43" s="361"/>
      <c r="TDY43" s="361"/>
      <c r="TDZ43" s="361"/>
      <c r="TEA43" s="361"/>
      <c r="TEB43" s="361"/>
      <c r="TEC43" s="361"/>
      <c r="TED43" s="361"/>
      <c r="TEE43" s="361"/>
      <c r="TEF43" s="361"/>
      <c r="TEG43" s="361"/>
      <c r="TEH43" s="361"/>
      <c r="TEI43" s="361"/>
      <c r="TEJ43" s="361"/>
      <c r="TEK43" s="361"/>
      <c r="TEL43" s="361"/>
      <c r="TEM43" s="361"/>
      <c r="TEN43" s="361"/>
      <c r="TEO43" s="361"/>
      <c r="TEP43" s="361"/>
      <c r="TEQ43" s="361"/>
      <c r="TER43" s="361"/>
      <c r="TES43" s="361"/>
      <c r="TET43" s="361"/>
      <c r="TEU43" s="361"/>
      <c r="TEV43" s="361"/>
      <c r="TEW43" s="361"/>
      <c r="TEX43" s="361"/>
      <c r="TEY43" s="361"/>
      <c r="TEZ43" s="361"/>
      <c r="TFA43" s="361"/>
      <c r="TFB43" s="361"/>
      <c r="TFC43" s="361"/>
      <c r="TFD43" s="361"/>
      <c r="TFE43" s="361"/>
      <c r="TFF43" s="361"/>
      <c r="TFG43" s="361"/>
      <c r="TFH43" s="361"/>
      <c r="TFI43" s="361"/>
      <c r="TFJ43" s="361"/>
      <c r="TFK43" s="361"/>
      <c r="TFL43" s="361"/>
      <c r="TFM43" s="361"/>
      <c r="TFN43" s="361"/>
      <c r="TFO43" s="361"/>
      <c r="TFP43" s="361"/>
      <c r="TFQ43" s="361"/>
      <c r="TFR43" s="361"/>
      <c r="TFS43" s="361"/>
      <c r="TFT43" s="361"/>
      <c r="TFU43" s="361"/>
      <c r="TFV43" s="361"/>
      <c r="TFW43" s="361"/>
      <c r="TFX43" s="361"/>
      <c r="TFY43" s="361"/>
      <c r="TFZ43" s="361"/>
      <c r="TGA43" s="361"/>
      <c r="TGB43" s="361"/>
      <c r="TGC43" s="361"/>
      <c r="TGD43" s="361"/>
      <c r="TGE43" s="361"/>
      <c r="TGF43" s="361"/>
      <c r="TGG43" s="361"/>
      <c r="TGH43" s="361"/>
      <c r="TGI43" s="361"/>
      <c r="TGJ43" s="361"/>
      <c r="TGK43" s="361"/>
      <c r="TGL43" s="361"/>
      <c r="TGM43" s="361"/>
      <c r="TGN43" s="361"/>
      <c r="TGO43" s="361"/>
      <c r="TGP43" s="361"/>
      <c r="TGQ43" s="361"/>
      <c r="TGR43" s="361"/>
      <c r="TGS43" s="361"/>
      <c r="TGT43" s="361"/>
      <c r="TGU43" s="361"/>
      <c r="TGV43" s="361"/>
      <c r="TGW43" s="361"/>
      <c r="TGX43" s="361"/>
      <c r="TGY43" s="361"/>
      <c r="TGZ43" s="361"/>
      <c r="THA43" s="361"/>
      <c r="THB43" s="361"/>
      <c r="THC43" s="361"/>
      <c r="THD43" s="361"/>
      <c r="THE43" s="361"/>
      <c r="THF43" s="361"/>
      <c r="THG43" s="361"/>
      <c r="THH43" s="361"/>
      <c r="THI43" s="361"/>
      <c r="THJ43" s="361"/>
      <c r="THK43" s="361"/>
      <c r="THL43" s="361"/>
      <c r="THM43" s="361"/>
      <c r="THN43" s="361"/>
      <c r="THO43" s="361"/>
      <c r="THP43" s="361"/>
      <c r="THQ43" s="361"/>
      <c r="THR43" s="361"/>
      <c r="THS43" s="361"/>
      <c r="THT43" s="361"/>
      <c r="THU43" s="361"/>
      <c r="THV43" s="361"/>
      <c r="THW43" s="361"/>
      <c r="THX43" s="361"/>
      <c r="THY43" s="361"/>
      <c r="THZ43" s="361"/>
      <c r="TIA43" s="361"/>
      <c r="TIB43" s="361"/>
      <c r="TIC43" s="361"/>
      <c r="TID43" s="361"/>
      <c r="TIE43" s="361"/>
      <c r="TIF43" s="361"/>
      <c r="TIG43" s="361"/>
      <c r="TIH43" s="361"/>
      <c r="TII43" s="361"/>
      <c r="TIJ43" s="361"/>
      <c r="TIK43" s="361"/>
      <c r="TIL43" s="361"/>
      <c r="TIM43" s="361"/>
      <c r="TIN43" s="361"/>
      <c r="TIO43" s="361"/>
      <c r="TIP43" s="361"/>
      <c r="TIQ43" s="361"/>
      <c r="TIR43" s="361"/>
      <c r="TIS43" s="361"/>
      <c r="TIT43" s="361"/>
      <c r="TIU43" s="361"/>
      <c r="TIV43" s="361"/>
      <c r="TIW43" s="361"/>
      <c r="TIX43" s="361"/>
      <c r="TIY43" s="361"/>
      <c r="TIZ43" s="361"/>
      <c r="TJA43" s="361"/>
      <c r="TJB43" s="361"/>
      <c r="TJC43" s="361"/>
      <c r="TJD43" s="361"/>
      <c r="TJE43" s="361"/>
      <c r="TJF43" s="361"/>
      <c r="TJG43" s="361"/>
      <c r="TJH43" s="361"/>
      <c r="TJI43" s="361"/>
      <c r="TJJ43" s="361"/>
      <c r="TJK43" s="361"/>
      <c r="TJL43" s="361"/>
      <c r="TJM43" s="361"/>
      <c r="TJN43" s="361"/>
      <c r="TJO43" s="361"/>
      <c r="TJP43" s="361"/>
      <c r="TJQ43" s="361"/>
      <c r="TJR43" s="361"/>
      <c r="TJS43" s="361"/>
      <c r="TJT43" s="361"/>
      <c r="TJU43" s="361"/>
      <c r="TJV43" s="361"/>
      <c r="TJW43" s="361"/>
      <c r="TJX43" s="361"/>
      <c r="TJY43" s="361"/>
      <c r="TJZ43" s="361"/>
      <c r="TKA43" s="361"/>
      <c r="TKB43" s="361"/>
      <c r="TKC43" s="361"/>
      <c r="TKD43" s="361"/>
      <c r="TKE43" s="361"/>
      <c r="TKF43" s="361"/>
      <c r="TKG43" s="361"/>
      <c r="TKH43" s="361"/>
      <c r="TKI43" s="361"/>
      <c r="TKJ43" s="361"/>
      <c r="TKK43" s="361"/>
      <c r="TKL43" s="361"/>
      <c r="TKM43" s="361"/>
      <c r="TKN43" s="361"/>
      <c r="TKO43" s="361"/>
      <c r="TKP43" s="361"/>
      <c r="TKQ43" s="361"/>
      <c r="TKR43" s="361"/>
      <c r="TKS43" s="361"/>
      <c r="TKT43" s="361"/>
      <c r="TKU43" s="361"/>
      <c r="TKV43" s="361"/>
      <c r="TKW43" s="361"/>
      <c r="TKX43" s="361"/>
      <c r="TKY43" s="361"/>
      <c r="TKZ43" s="361"/>
      <c r="TLA43" s="361"/>
      <c r="TLB43" s="361"/>
      <c r="TLC43" s="361"/>
      <c r="TLD43" s="361"/>
      <c r="TLE43" s="361"/>
      <c r="TLF43" s="361"/>
      <c r="TLG43" s="361"/>
      <c r="TLH43" s="361"/>
      <c r="TLI43" s="361"/>
      <c r="TLJ43" s="361"/>
      <c r="TLK43" s="361"/>
      <c r="TLL43" s="361"/>
      <c r="TLM43" s="361"/>
      <c r="TLN43" s="361"/>
      <c r="TLO43" s="361"/>
      <c r="TLP43" s="361"/>
      <c r="TLQ43" s="361"/>
      <c r="TLR43" s="361"/>
      <c r="TLS43" s="361"/>
      <c r="TLT43" s="361"/>
      <c r="TLU43" s="361"/>
      <c r="TLV43" s="361"/>
      <c r="TLW43" s="361"/>
      <c r="TLX43" s="361"/>
      <c r="TLY43" s="361"/>
      <c r="TLZ43" s="361"/>
      <c r="TMA43" s="361"/>
      <c r="TMB43" s="361"/>
      <c r="TMC43" s="361"/>
      <c r="TMD43" s="361"/>
      <c r="TME43" s="361"/>
      <c r="TMF43" s="361"/>
      <c r="TMG43" s="361"/>
      <c r="TMH43" s="361"/>
      <c r="TMI43" s="361"/>
      <c r="TMJ43" s="361"/>
      <c r="TMK43" s="361"/>
      <c r="TML43" s="361"/>
      <c r="TMM43" s="361"/>
      <c r="TMN43" s="361"/>
      <c r="TMO43" s="361"/>
      <c r="TMP43" s="361"/>
      <c r="TMQ43" s="361"/>
      <c r="TMR43" s="361"/>
      <c r="TMS43" s="361"/>
      <c r="TMT43" s="361"/>
      <c r="TMU43" s="361"/>
      <c r="TMV43" s="361"/>
      <c r="TMW43" s="361"/>
      <c r="TMX43" s="361"/>
      <c r="TMY43" s="361"/>
      <c r="TMZ43" s="361"/>
      <c r="TNA43" s="361"/>
      <c r="TNB43" s="361"/>
      <c r="TNC43" s="361"/>
      <c r="TND43" s="361"/>
      <c r="TNE43" s="361"/>
      <c r="TNF43" s="361"/>
      <c r="TNG43" s="361"/>
      <c r="TNH43" s="361"/>
      <c r="TNI43" s="361"/>
      <c r="TNJ43" s="361"/>
      <c r="TNK43" s="361"/>
      <c r="TNL43" s="361"/>
      <c r="TNM43" s="361"/>
      <c r="TNN43" s="361"/>
      <c r="TNO43" s="361"/>
      <c r="TNP43" s="361"/>
      <c r="TNQ43" s="361"/>
      <c r="TNR43" s="361"/>
      <c r="TNS43" s="361"/>
      <c r="TNT43" s="361"/>
      <c r="TNU43" s="361"/>
      <c r="TNV43" s="361"/>
      <c r="TNW43" s="361"/>
      <c r="TNX43" s="361"/>
      <c r="TNY43" s="361"/>
      <c r="TNZ43" s="361"/>
      <c r="TOA43" s="361"/>
      <c r="TOB43" s="361"/>
      <c r="TOC43" s="361"/>
      <c r="TOD43" s="361"/>
      <c r="TOE43" s="361"/>
      <c r="TOF43" s="361"/>
      <c r="TOG43" s="361"/>
      <c r="TOH43" s="361"/>
      <c r="TOI43" s="361"/>
      <c r="TOJ43" s="361"/>
      <c r="TOK43" s="361"/>
      <c r="TOL43" s="361"/>
      <c r="TOM43" s="361"/>
      <c r="TON43" s="361"/>
      <c r="TOO43" s="361"/>
      <c r="TOP43" s="361"/>
      <c r="TOQ43" s="361"/>
      <c r="TOR43" s="361"/>
      <c r="TOS43" s="361"/>
      <c r="TOT43" s="361"/>
      <c r="TOU43" s="361"/>
      <c r="TOV43" s="361"/>
      <c r="TOW43" s="361"/>
      <c r="TOX43" s="361"/>
      <c r="TOY43" s="361"/>
      <c r="TOZ43" s="361"/>
      <c r="TPA43" s="361"/>
      <c r="TPB43" s="361"/>
      <c r="TPC43" s="361"/>
      <c r="TPD43" s="361"/>
      <c r="TPE43" s="361"/>
      <c r="TPF43" s="361"/>
      <c r="TPG43" s="361"/>
      <c r="TPH43" s="361"/>
      <c r="TPI43" s="361"/>
      <c r="TPJ43" s="361"/>
      <c r="TPK43" s="361"/>
      <c r="TPL43" s="361"/>
      <c r="TPM43" s="361"/>
      <c r="TPN43" s="361"/>
      <c r="TPO43" s="361"/>
      <c r="TPP43" s="361"/>
      <c r="TPQ43" s="361"/>
      <c r="TPR43" s="361"/>
      <c r="TPS43" s="361"/>
      <c r="TPT43" s="361"/>
      <c r="TPU43" s="361"/>
      <c r="TPV43" s="361"/>
      <c r="TPW43" s="361"/>
      <c r="TPX43" s="361"/>
      <c r="TPY43" s="361"/>
      <c r="TPZ43" s="361"/>
      <c r="TQA43" s="361"/>
      <c r="TQB43" s="361"/>
      <c r="TQC43" s="361"/>
      <c r="TQD43" s="361"/>
      <c r="TQE43" s="361"/>
      <c r="TQF43" s="361"/>
      <c r="TQG43" s="361"/>
      <c r="TQH43" s="361"/>
      <c r="TQI43" s="361"/>
      <c r="TQJ43" s="361"/>
      <c r="TQK43" s="361"/>
      <c r="TQL43" s="361"/>
      <c r="TQM43" s="361"/>
      <c r="TQN43" s="361"/>
      <c r="TQO43" s="361"/>
      <c r="TQP43" s="361"/>
      <c r="TQQ43" s="361"/>
      <c r="TQR43" s="361"/>
      <c r="TQS43" s="361"/>
      <c r="TQT43" s="361"/>
      <c r="TQU43" s="361"/>
      <c r="TQV43" s="361"/>
      <c r="TQW43" s="361"/>
      <c r="TQX43" s="361"/>
      <c r="TQY43" s="361"/>
      <c r="TQZ43" s="361"/>
      <c r="TRA43" s="361"/>
      <c r="TRB43" s="361"/>
      <c r="TRC43" s="361"/>
      <c r="TRD43" s="361"/>
      <c r="TRE43" s="361"/>
      <c r="TRF43" s="361"/>
      <c r="TRG43" s="361"/>
      <c r="TRH43" s="361"/>
      <c r="TRI43" s="361"/>
      <c r="TRJ43" s="361"/>
      <c r="TRK43" s="361"/>
      <c r="TRL43" s="361"/>
      <c r="TRM43" s="361"/>
      <c r="TRN43" s="361"/>
      <c r="TRO43" s="361"/>
      <c r="TRP43" s="361"/>
      <c r="TRQ43" s="361"/>
      <c r="TRR43" s="361"/>
      <c r="TRS43" s="361"/>
      <c r="TRT43" s="361"/>
      <c r="TRU43" s="361"/>
      <c r="TRV43" s="361"/>
      <c r="TRW43" s="361"/>
      <c r="TRX43" s="361"/>
      <c r="TRY43" s="361"/>
      <c r="TRZ43" s="361"/>
      <c r="TSA43" s="361"/>
      <c r="TSB43" s="361"/>
      <c r="TSC43" s="361"/>
      <c r="TSD43" s="361"/>
      <c r="TSE43" s="361"/>
      <c r="TSF43" s="361"/>
      <c r="TSG43" s="361"/>
      <c r="TSH43" s="361"/>
      <c r="TSI43" s="361"/>
      <c r="TSJ43" s="361"/>
      <c r="TSK43" s="361"/>
      <c r="TSL43" s="361"/>
      <c r="TSM43" s="361"/>
      <c r="TSN43" s="361"/>
      <c r="TSO43" s="361"/>
      <c r="TSP43" s="361"/>
      <c r="TSQ43" s="361"/>
      <c r="TSR43" s="361"/>
      <c r="TSS43" s="361"/>
      <c r="TST43" s="361"/>
      <c r="TSU43" s="361"/>
      <c r="TSV43" s="361"/>
      <c r="TSW43" s="361"/>
      <c r="TSX43" s="361"/>
      <c r="TSY43" s="361"/>
      <c r="TSZ43" s="361"/>
      <c r="TTA43" s="361"/>
      <c r="TTB43" s="361"/>
      <c r="TTC43" s="361"/>
      <c r="TTD43" s="361"/>
      <c r="TTE43" s="361"/>
      <c r="TTF43" s="361"/>
      <c r="TTG43" s="361"/>
      <c r="TTH43" s="361"/>
      <c r="TTI43" s="361"/>
      <c r="TTJ43" s="361"/>
      <c r="TTK43" s="361"/>
      <c r="TTL43" s="361"/>
      <c r="TTM43" s="361"/>
      <c r="TTN43" s="361"/>
      <c r="TTO43" s="361"/>
      <c r="TTP43" s="361"/>
      <c r="TTQ43" s="361"/>
      <c r="TTR43" s="361"/>
      <c r="TTS43" s="361"/>
      <c r="TTT43" s="361"/>
      <c r="TTU43" s="361"/>
      <c r="TTV43" s="361"/>
      <c r="TTW43" s="361"/>
      <c r="TTX43" s="361"/>
      <c r="TTY43" s="361"/>
      <c r="TTZ43" s="361"/>
      <c r="TUA43" s="361"/>
      <c r="TUB43" s="361"/>
      <c r="TUC43" s="361"/>
      <c r="TUD43" s="361"/>
      <c r="TUE43" s="361"/>
      <c r="TUF43" s="361"/>
      <c r="TUG43" s="361"/>
      <c r="TUH43" s="361"/>
      <c r="TUI43" s="361"/>
      <c r="TUJ43" s="361"/>
      <c r="TUK43" s="361"/>
      <c r="TUL43" s="361"/>
      <c r="TUM43" s="361"/>
      <c r="TUN43" s="361"/>
      <c r="TUO43" s="361"/>
      <c r="TUP43" s="361"/>
      <c r="TUQ43" s="361"/>
      <c r="TUR43" s="361"/>
      <c r="TUS43" s="361"/>
      <c r="TUT43" s="361"/>
      <c r="TUU43" s="361"/>
      <c r="TUV43" s="361"/>
      <c r="TUW43" s="361"/>
      <c r="TUX43" s="361"/>
      <c r="TUY43" s="361"/>
      <c r="TUZ43" s="361"/>
      <c r="TVA43" s="361"/>
      <c r="TVB43" s="361"/>
      <c r="TVC43" s="361"/>
      <c r="TVD43" s="361"/>
      <c r="TVE43" s="361"/>
      <c r="TVF43" s="361"/>
      <c r="TVG43" s="361"/>
      <c r="TVH43" s="361"/>
      <c r="TVI43" s="361"/>
      <c r="TVJ43" s="361"/>
      <c r="TVK43" s="361"/>
      <c r="TVL43" s="361"/>
      <c r="TVM43" s="361"/>
      <c r="TVN43" s="361"/>
      <c r="TVO43" s="361"/>
      <c r="TVP43" s="361"/>
      <c r="TVQ43" s="361"/>
      <c r="TVR43" s="361"/>
      <c r="TVS43" s="361"/>
      <c r="TVT43" s="361"/>
      <c r="TVU43" s="361"/>
      <c r="TVV43" s="361"/>
      <c r="TVW43" s="361"/>
      <c r="TVX43" s="361"/>
      <c r="TVY43" s="361"/>
      <c r="TVZ43" s="361"/>
      <c r="TWA43" s="361"/>
      <c r="TWB43" s="361"/>
      <c r="TWC43" s="361"/>
      <c r="TWD43" s="361"/>
      <c r="TWE43" s="361"/>
      <c r="TWF43" s="361"/>
      <c r="TWG43" s="361"/>
      <c r="TWH43" s="361"/>
      <c r="TWI43" s="361"/>
      <c r="TWJ43" s="361"/>
      <c r="TWK43" s="361"/>
      <c r="TWL43" s="361"/>
      <c r="TWM43" s="361"/>
      <c r="TWN43" s="361"/>
      <c r="TWO43" s="361"/>
      <c r="TWP43" s="361"/>
      <c r="TWQ43" s="361"/>
      <c r="TWR43" s="361"/>
      <c r="TWS43" s="361"/>
      <c r="TWT43" s="361"/>
      <c r="TWU43" s="361"/>
      <c r="TWV43" s="361"/>
      <c r="TWW43" s="361"/>
      <c r="TWX43" s="361"/>
      <c r="TWY43" s="361"/>
      <c r="TWZ43" s="361"/>
      <c r="TXA43" s="361"/>
      <c r="TXB43" s="361"/>
      <c r="TXC43" s="361"/>
      <c r="TXD43" s="361"/>
      <c r="TXE43" s="361"/>
      <c r="TXF43" s="361"/>
      <c r="TXG43" s="361"/>
      <c r="TXH43" s="361"/>
      <c r="TXI43" s="361"/>
      <c r="TXJ43" s="361"/>
      <c r="TXK43" s="361"/>
      <c r="TXL43" s="361"/>
      <c r="TXM43" s="361"/>
      <c r="TXN43" s="361"/>
      <c r="TXO43" s="361"/>
      <c r="TXP43" s="361"/>
      <c r="TXQ43" s="361"/>
      <c r="TXR43" s="361"/>
      <c r="TXS43" s="361"/>
      <c r="TXT43" s="361"/>
      <c r="TXU43" s="361"/>
      <c r="TXV43" s="361"/>
      <c r="TXW43" s="361"/>
      <c r="TXX43" s="361"/>
      <c r="TXY43" s="361"/>
      <c r="TXZ43" s="361"/>
      <c r="TYA43" s="361"/>
      <c r="TYB43" s="361"/>
      <c r="TYC43" s="361"/>
      <c r="TYD43" s="361"/>
      <c r="TYE43" s="361"/>
      <c r="TYF43" s="361"/>
      <c r="TYG43" s="361"/>
      <c r="TYH43" s="361"/>
      <c r="TYI43" s="361"/>
      <c r="TYJ43" s="361"/>
      <c r="TYK43" s="361"/>
      <c r="TYL43" s="361"/>
      <c r="TYM43" s="361"/>
      <c r="TYN43" s="361"/>
      <c r="TYO43" s="361"/>
      <c r="TYP43" s="361"/>
      <c r="TYQ43" s="361"/>
      <c r="TYR43" s="361"/>
      <c r="TYS43" s="361"/>
      <c r="TYT43" s="361"/>
      <c r="TYU43" s="361"/>
      <c r="TYV43" s="361"/>
      <c r="TYW43" s="361"/>
      <c r="TYX43" s="361"/>
      <c r="TYY43" s="361"/>
      <c r="TYZ43" s="361"/>
      <c r="TZA43" s="361"/>
      <c r="TZB43" s="361"/>
      <c r="TZC43" s="361"/>
      <c r="TZD43" s="361"/>
      <c r="TZE43" s="361"/>
      <c r="TZF43" s="361"/>
      <c r="TZG43" s="361"/>
      <c r="TZH43" s="361"/>
      <c r="TZI43" s="361"/>
      <c r="TZJ43" s="361"/>
      <c r="TZK43" s="361"/>
      <c r="TZL43" s="361"/>
      <c r="TZM43" s="361"/>
      <c r="TZN43" s="361"/>
      <c r="TZO43" s="361"/>
      <c r="TZP43" s="361"/>
      <c r="TZQ43" s="361"/>
      <c r="TZR43" s="361"/>
      <c r="TZS43" s="361"/>
      <c r="TZT43" s="361"/>
      <c r="TZU43" s="361"/>
      <c r="TZV43" s="361"/>
      <c r="TZW43" s="361"/>
      <c r="TZX43" s="361"/>
      <c r="TZY43" s="361"/>
      <c r="TZZ43" s="361"/>
      <c r="UAA43" s="361"/>
      <c r="UAB43" s="361"/>
      <c r="UAC43" s="361"/>
      <c r="UAD43" s="361"/>
      <c r="UAE43" s="361"/>
      <c r="UAF43" s="361"/>
      <c r="UAG43" s="361"/>
      <c r="UAH43" s="361"/>
      <c r="UAI43" s="361"/>
      <c r="UAJ43" s="361"/>
      <c r="UAK43" s="361"/>
      <c r="UAL43" s="361"/>
      <c r="UAM43" s="361"/>
      <c r="UAN43" s="361"/>
      <c r="UAO43" s="361"/>
      <c r="UAP43" s="361"/>
      <c r="UAQ43" s="361"/>
      <c r="UAR43" s="361"/>
      <c r="UAS43" s="361"/>
      <c r="UAT43" s="361"/>
      <c r="UAU43" s="361"/>
      <c r="UAV43" s="361"/>
      <c r="UAW43" s="361"/>
      <c r="UAX43" s="361"/>
      <c r="UAY43" s="361"/>
      <c r="UAZ43" s="361"/>
      <c r="UBA43" s="361"/>
      <c r="UBB43" s="361"/>
      <c r="UBC43" s="361"/>
      <c r="UBD43" s="361"/>
      <c r="UBE43" s="361"/>
      <c r="UBF43" s="361"/>
      <c r="UBG43" s="361"/>
      <c r="UBH43" s="361"/>
      <c r="UBI43" s="361"/>
      <c r="UBJ43" s="361"/>
      <c r="UBK43" s="361"/>
      <c r="UBL43" s="361"/>
      <c r="UBM43" s="361"/>
      <c r="UBN43" s="361"/>
      <c r="UBO43" s="361"/>
      <c r="UBP43" s="361"/>
      <c r="UBQ43" s="361"/>
      <c r="UBR43" s="361"/>
      <c r="UBS43" s="361"/>
      <c r="UBT43" s="361"/>
      <c r="UBU43" s="361"/>
      <c r="UBV43" s="361"/>
      <c r="UBW43" s="361"/>
      <c r="UBX43" s="361"/>
      <c r="UBY43" s="361"/>
      <c r="UBZ43" s="361"/>
      <c r="UCA43" s="361"/>
      <c r="UCB43" s="361"/>
      <c r="UCC43" s="361"/>
      <c r="UCD43" s="361"/>
      <c r="UCE43" s="361"/>
      <c r="UCF43" s="361"/>
      <c r="UCG43" s="361"/>
      <c r="UCH43" s="361"/>
      <c r="UCI43" s="361"/>
      <c r="UCJ43" s="361"/>
      <c r="UCK43" s="361"/>
      <c r="UCL43" s="361"/>
      <c r="UCM43" s="361"/>
      <c r="UCN43" s="361"/>
      <c r="UCO43" s="361"/>
      <c r="UCP43" s="361"/>
      <c r="UCQ43" s="361"/>
      <c r="UCR43" s="361"/>
      <c r="UCS43" s="361"/>
      <c r="UCT43" s="361"/>
      <c r="UCU43" s="361"/>
      <c r="UCV43" s="361"/>
      <c r="UCW43" s="361"/>
      <c r="UCX43" s="361"/>
      <c r="UCY43" s="361"/>
      <c r="UCZ43" s="361"/>
      <c r="UDA43" s="361"/>
      <c r="UDB43" s="361"/>
      <c r="UDC43" s="361"/>
      <c r="UDD43" s="361"/>
      <c r="UDE43" s="361"/>
      <c r="UDF43" s="361"/>
      <c r="UDG43" s="361"/>
      <c r="UDH43" s="361"/>
      <c r="UDI43" s="361"/>
      <c r="UDJ43" s="361"/>
      <c r="UDK43" s="361"/>
      <c r="UDL43" s="361"/>
      <c r="UDM43" s="361"/>
      <c r="UDN43" s="361"/>
      <c r="UDO43" s="361"/>
      <c r="UDP43" s="361"/>
      <c r="UDQ43" s="361"/>
      <c r="UDR43" s="361"/>
      <c r="UDS43" s="361"/>
      <c r="UDT43" s="361"/>
      <c r="UDU43" s="361"/>
      <c r="UDV43" s="361"/>
      <c r="UDW43" s="361"/>
      <c r="UDX43" s="361"/>
      <c r="UDY43" s="361"/>
      <c r="UDZ43" s="361"/>
      <c r="UEA43" s="361"/>
      <c r="UEB43" s="361"/>
      <c r="UEC43" s="361"/>
      <c r="UED43" s="361"/>
      <c r="UEE43" s="361"/>
      <c r="UEF43" s="361"/>
      <c r="UEG43" s="361"/>
      <c r="UEH43" s="361"/>
      <c r="UEI43" s="361"/>
      <c r="UEJ43" s="361"/>
      <c r="UEK43" s="361"/>
      <c r="UEL43" s="361"/>
      <c r="UEM43" s="361"/>
      <c r="UEN43" s="361"/>
      <c r="UEO43" s="361"/>
      <c r="UEP43" s="361"/>
      <c r="UEQ43" s="361"/>
      <c r="UER43" s="361"/>
      <c r="UES43" s="361"/>
      <c r="UET43" s="361"/>
      <c r="UEU43" s="361"/>
      <c r="UEV43" s="361"/>
      <c r="UEW43" s="361"/>
      <c r="UEX43" s="361"/>
      <c r="UEY43" s="361"/>
      <c r="UEZ43" s="361"/>
      <c r="UFA43" s="361"/>
      <c r="UFB43" s="361"/>
      <c r="UFC43" s="361"/>
      <c r="UFD43" s="361"/>
      <c r="UFE43" s="361"/>
      <c r="UFF43" s="361"/>
      <c r="UFG43" s="361"/>
      <c r="UFH43" s="361"/>
      <c r="UFI43" s="361"/>
      <c r="UFJ43" s="361"/>
      <c r="UFK43" s="361"/>
      <c r="UFL43" s="361"/>
      <c r="UFM43" s="361"/>
      <c r="UFN43" s="361"/>
      <c r="UFO43" s="361"/>
      <c r="UFP43" s="361"/>
      <c r="UFQ43" s="361"/>
      <c r="UFR43" s="361"/>
      <c r="UFS43" s="361"/>
      <c r="UFT43" s="361"/>
      <c r="UFU43" s="361"/>
      <c r="UFV43" s="361"/>
      <c r="UFW43" s="361"/>
      <c r="UFX43" s="361"/>
      <c r="UFY43" s="361"/>
      <c r="UFZ43" s="361"/>
      <c r="UGA43" s="361"/>
      <c r="UGB43" s="361"/>
      <c r="UGC43" s="361"/>
      <c r="UGD43" s="361"/>
      <c r="UGE43" s="361"/>
      <c r="UGF43" s="361"/>
      <c r="UGG43" s="361"/>
      <c r="UGH43" s="361"/>
      <c r="UGI43" s="361"/>
      <c r="UGJ43" s="361"/>
      <c r="UGK43" s="361"/>
      <c r="UGL43" s="361"/>
      <c r="UGM43" s="361"/>
      <c r="UGN43" s="361"/>
      <c r="UGO43" s="361"/>
      <c r="UGP43" s="361"/>
      <c r="UGQ43" s="361"/>
      <c r="UGR43" s="361"/>
      <c r="UGS43" s="361"/>
      <c r="UGT43" s="361"/>
      <c r="UGU43" s="361"/>
      <c r="UGV43" s="361"/>
      <c r="UGW43" s="361"/>
      <c r="UGX43" s="361"/>
      <c r="UGY43" s="361"/>
      <c r="UGZ43" s="361"/>
      <c r="UHA43" s="361"/>
      <c r="UHB43" s="361"/>
      <c r="UHC43" s="361"/>
      <c r="UHD43" s="361"/>
      <c r="UHE43" s="361"/>
      <c r="UHF43" s="361"/>
      <c r="UHG43" s="361"/>
      <c r="UHH43" s="361"/>
      <c r="UHI43" s="361"/>
      <c r="UHJ43" s="361"/>
      <c r="UHK43" s="361"/>
      <c r="UHL43" s="361"/>
      <c r="UHM43" s="361"/>
      <c r="UHN43" s="361"/>
      <c r="UHO43" s="361"/>
      <c r="UHP43" s="361"/>
      <c r="UHQ43" s="361"/>
      <c r="UHR43" s="361"/>
      <c r="UHS43" s="361"/>
      <c r="UHT43" s="361"/>
      <c r="UHU43" s="361"/>
      <c r="UHV43" s="361"/>
      <c r="UHW43" s="361"/>
      <c r="UHX43" s="361"/>
      <c r="UHY43" s="361"/>
      <c r="UHZ43" s="361"/>
      <c r="UIA43" s="361"/>
      <c r="UIB43" s="361"/>
      <c r="UIC43" s="361"/>
      <c r="UID43" s="361"/>
      <c r="UIE43" s="361"/>
      <c r="UIF43" s="361"/>
      <c r="UIG43" s="361"/>
      <c r="UIH43" s="361"/>
      <c r="UII43" s="361"/>
      <c r="UIJ43" s="361"/>
      <c r="UIK43" s="361"/>
      <c r="UIL43" s="361"/>
      <c r="UIM43" s="361"/>
      <c r="UIN43" s="361"/>
      <c r="UIO43" s="361"/>
      <c r="UIP43" s="361"/>
      <c r="UIQ43" s="361"/>
      <c r="UIR43" s="361"/>
      <c r="UIS43" s="361"/>
      <c r="UIT43" s="361"/>
      <c r="UIU43" s="361"/>
      <c r="UIV43" s="361"/>
      <c r="UIW43" s="361"/>
      <c r="UIX43" s="361"/>
      <c r="UIY43" s="361"/>
      <c r="UIZ43" s="361"/>
      <c r="UJA43" s="361"/>
      <c r="UJB43" s="361"/>
      <c r="UJC43" s="361"/>
      <c r="UJD43" s="361"/>
      <c r="UJE43" s="361"/>
      <c r="UJF43" s="361"/>
      <c r="UJG43" s="361"/>
      <c r="UJH43" s="361"/>
      <c r="UJI43" s="361"/>
      <c r="UJJ43" s="361"/>
      <c r="UJK43" s="361"/>
      <c r="UJL43" s="361"/>
      <c r="UJM43" s="361"/>
      <c r="UJN43" s="361"/>
      <c r="UJO43" s="361"/>
      <c r="UJP43" s="361"/>
      <c r="UJQ43" s="361"/>
      <c r="UJR43" s="361"/>
      <c r="UJS43" s="361"/>
      <c r="UJT43" s="361"/>
      <c r="UJU43" s="361"/>
      <c r="UJV43" s="361"/>
      <c r="UJW43" s="361"/>
      <c r="UJX43" s="361"/>
      <c r="UJY43" s="361"/>
      <c r="UJZ43" s="361"/>
      <c r="UKA43" s="361"/>
      <c r="UKB43" s="361"/>
      <c r="UKC43" s="361"/>
      <c r="UKD43" s="361"/>
      <c r="UKE43" s="361"/>
      <c r="UKF43" s="361"/>
      <c r="UKG43" s="361"/>
      <c r="UKH43" s="361"/>
      <c r="UKI43" s="361"/>
      <c r="UKJ43" s="361"/>
      <c r="UKK43" s="361"/>
      <c r="UKL43" s="361"/>
      <c r="UKM43" s="361"/>
      <c r="UKN43" s="361"/>
      <c r="UKO43" s="361"/>
      <c r="UKP43" s="361"/>
      <c r="UKQ43" s="361"/>
      <c r="UKR43" s="361"/>
      <c r="UKS43" s="361"/>
      <c r="UKT43" s="361"/>
      <c r="UKU43" s="361"/>
      <c r="UKV43" s="361"/>
      <c r="UKW43" s="361"/>
      <c r="UKX43" s="361"/>
      <c r="UKY43" s="361"/>
      <c r="UKZ43" s="361"/>
      <c r="ULA43" s="361"/>
      <c r="ULB43" s="361"/>
      <c r="ULC43" s="361"/>
      <c r="ULD43" s="361"/>
      <c r="ULE43" s="361"/>
      <c r="ULF43" s="361"/>
      <c r="ULG43" s="361"/>
      <c r="ULH43" s="361"/>
      <c r="ULI43" s="361"/>
      <c r="ULJ43" s="361"/>
      <c r="ULK43" s="361"/>
      <c r="ULL43" s="361"/>
      <c r="ULM43" s="361"/>
      <c r="ULN43" s="361"/>
      <c r="ULO43" s="361"/>
      <c r="ULP43" s="361"/>
      <c r="ULQ43" s="361"/>
      <c r="ULR43" s="361"/>
      <c r="ULS43" s="361"/>
      <c r="ULT43" s="361"/>
      <c r="ULU43" s="361"/>
      <c r="ULV43" s="361"/>
      <c r="ULW43" s="361"/>
      <c r="ULX43" s="361"/>
      <c r="ULY43" s="361"/>
      <c r="ULZ43" s="361"/>
      <c r="UMA43" s="361"/>
      <c r="UMB43" s="361"/>
      <c r="UMC43" s="361"/>
      <c r="UMD43" s="361"/>
      <c r="UME43" s="361"/>
      <c r="UMF43" s="361"/>
      <c r="UMG43" s="361"/>
      <c r="UMH43" s="361"/>
      <c r="UMI43" s="361"/>
      <c r="UMJ43" s="361"/>
      <c r="UMK43" s="361"/>
      <c r="UML43" s="361"/>
      <c r="UMM43" s="361"/>
      <c r="UMN43" s="361"/>
      <c r="UMO43" s="361"/>
      <c r="UMP43" s="361"/>
      <c r="UMQ43" s="361"/>
      <c r="UMR43" s="361"/>
      <c r="UMS43" s="361"/>
      <c r="UMT43" s="361"/>
      <c r="UMU43" s="361"/>
      <c r="UMV43" s="361"/>
      <c r="UMW43" s="361"/>
      <c r="UMX43" s="361"/>
      <c r="UMY43" s="361"/>
      <c r="UMZ43" s="361"/>
      <c r="UNA43" s="361"/>
      <c r="UNB43" s="361"/>
      <c r="UNC43" s="361"/>
      <c r="UND43" s="361"/>
      <c r="UNE43" s="361"/>
      <c r="UNF43" s="361"/>
      <c r="UNG43" s="361"/>
      <c r="UNH43" s="361"/>
      <c r="UNI43" s="361"/>
      <c r="UNJ43" s="361"/>
      <c r="UNK43" s="361"/>
      <c r="UNL43" s="361"/>
      <c r="UNM43" s="361"/>
      <c r="UNN43" s="361"/>
      <c r="UNO43" s="361"/>
      <c r="UNP43" s="361"/>
      <c r="UNQ43" s="361"/>
      <c r="UNR43" s="361"/>
      <c r="UNS43" s="361"/>
      <c r="UNT43" s="361"/>
      <c r="UNU43" s="361"/>
      <c r="UNV43" s="361"/>
      <c r="UNW43" s="361"/>
      <c r="UNX43" s="361"/>
      <c r="UNY43" s="361"/>
      <c r="UNZ43" s="361"/>
      <c r="UOA43" s="361"/>
      <c r="UOB43" s="361"/>
      <c r="UOC43" s="361"/>
      <c r="UOD43" s="361"/>
      <c r="UOE43" s="361"/>
      <c r="UOF43" s="361"/>
      <c r="UOG43" s="361"/>
      <c r="UOH43" s="361"/>
      <c r="UOI43" s="361"/>
      <c r="UOJ43" s="361"/>
      <c r="UOK43" s="361"/>
      <c r="UOL43" s="361"/>
      <c r="UOM43" s="361"/>
      <c r="UON43" s="361"/>
      <c r="UOO43" s="361"/>
      <c r="UOP43" s="361"/>
      <c r="UOQ43" s="361"/>
      <c r="UOR43" s="361"/>
      <c r="UOS43" s="361"/>
      <c r="UOT43" s="361"/>
      <c r="UOU43" s="361"/>
      <c r="UOV43" s="361"/>
      <c r="UOW43" s="361"/>
      <c r="UOX43" s="361"/>
      <c r="UOY43" s="361"/>
      <c r="UOZ43" s="361"/>
      <c r="UPA43" s="361"/>
      <c r="UPB43" s="361"/>
      <c r="UPC43" s="361"/>
      <c r="UPD43" s="361"/>
      <c r="UPE43" s="361"/>
      <c r="UPF43" s="361"/>
      <c r="UPG43" s="361"/>
      <c r="UPH43" s="361"/>
      <c r="UPI43" s="361"/>
      <c r="UPJ43" s="361"/>
      <c r="UPK43" s="361"/>
      <c r="UPL43" s="361"/>
      <c r="UPM43" s="361"/>
      <c r="UPN43" s="361"/>
      <c r="UPO43" s="361"/>
      <c r="UPP43" s="361"/>
      <c r="UPQ43" s="361"/>
      <c r="UPR43" s="361"/>
      <c r="UPS43" s="361"/>
      <c r="UPT43" s="361"/>
      <c r="UPU43" s="361"/>
      <c r="UPV43" s="361"/>
      <c r="UPW43" s="361"/>
      <c r="UPX43" s="361"/>
      <c r="UPY43" s="361"/>
      <c r="UPZ43" s="361"/>
      <c r="UQA43" s="361"/>
      <c r="UQB43" s="361"/>
      <c r="UQC43" s="361"/>
      <c r="UQD43" s="361"/>
      <c r="UQE43" s="361"/>
      <c r="UQF43" s="361"/>
      <c r="UQG43" s="361"/>
      <c r="UQH43" s="361"/>
      <c r="UQI43" s="361"/>
      <c r="UQJ43" s="361"/>
      <c r="UQK43" s="361"/>
      <c r="UQL43" s="361"/>
      <c r="UQM43" s="361"/>
      <c r="UQN43" s="361"/>
      <c r="UQO43" s="361"/>
      <c r="UQP43" s="361"/>
      <c r="UQQ43" s="361"/>
      <c r="UQR43" s="361"/>
      <c r="UQS43" s="361"/>
      <c r="UQT43" s="361"/>
      <c r="UQU43" s="361"/>
      <c r="UQV43" s="361"/>
      <c r="UQW43" s="361"/>
      <c r="UQX43" s="361"/>
      <c r="UQY43" s="361"/>
      <c r="UQZ43" s="361"/>
      <c r="URA43" s="361"/>
      <c r="URB43" s="361"/>
      <c r="URC43" s="361"/>
      <c r="URD43" s="361"/>
      <c r="URE43" s="361"/>
      <c r="URF43" s="361"/>
      <c r="URG43" s="361"/>
      <c r="URH43" s="361"/>
      <c r="URI43" s="361"/>
      <c r="URJ43" s="361"/>
      <c r="URK43" s="361"/>
      <c r="URL43" s="361"/>
      <c r="URM43" s="361"/>
      <c r="URN43" s="361"/>
      <c r="URO43" s="361"/>
      <c r="URP43" s="361"/>
      <c r="URQ43" s="361"/>
      <c r="URR43" s="361"/>
      <c r="URS43" s="361"/>
      <c r="URT43" s="361"/>
      <c r="URU43" s="361"/>
      <c r="URV43" s="361"/>
      <c r="URW43" s="361"/>
      <c r="URX43" s="361"/>
      <c r="URY43" s="361"/>
      <c r="URZ43" s="361"/>
      <c r="USA43" s="361"/>
      <c r="USB43" s="361"/>
      <c r="USC43" s="361"/>
      <c r="USD43" s="361"/>
      <c r="USE43" s="361"/>
      <c r="USF43" s="361"/>
      <c r="USG43" s="361"/>
      <c r="USH43" s="361"/>
      <c r="USI43" s="361"/>
      <c r="USJ43" s="361"/>
      <c r="USK43" s="361"/>
      <c r="USL43" s="361"/>
      <c r="USM43" s="361"/>
      <c r="USN43" s="361"/>
      <c r="USO43" s="361"/>
      <c r="USP43" s="361"/>
      <c r="USQ43" s="361"/>
      <c r="USR43" s="361"/>
      <c r="USS43" s="361"/>
      <c r="UST43" s="361"/>
      <c r="USU43" s="361"/>
      <c r="USV43" s="361"/>
      <c r="USW43" s="361"/>
      <c r="USX43" s="361"/>
      <c r="USY43" s="361"/>
      <c r="USZ43" s="361"/>
      <c r="UTA43" s="361"/>
      <c r="UTB43" s="361"/>
      <c r="UTC43" s="361"/>
      <c r="UTD43" s="361"/>
      <c r="UTE43" s="361"/>
      <c r="UTF43" s="361"/>
      <c r="UTG43" s="361"/>
      <c r="UTH43" s="361"/>
      <c r="UTI43" s="361"/>
      <c r="UTJ43" s="361"/>
      <c r="UTK43" s="361"/>
      <c r="UTL43" s="361"/>
      <c r="UTM43" s="361"/>
      <c r="UTN43" s="361"/>
      <c r="UTO43" s="361"/>
      <c r="UTP43" s="361"/>
      <c r="UTQ43" s="361"/>
      <c r="UTR43" s="361"/>
      <c r="UTS43" s="361"/>
      <c r="UTT43" s="361"/>
      <c r="UTU43" s="361"/>
      <c r="UTV43" s="361"/>
      <c r="UTW43" s="361"/>
      <c r="UTX43" s="361"/>
      <c r="UTY43" s="361"/>
      <c r="UTZ43" s="361"/>
      <c r="UUA43" s="361"/>
      <c r="UUB43" s="361"/>
      <c r="UUC43" s="361"/>
      <c r="UUD43" s="361"/>
      <c r="UUE43" s="361"/>
      <c r="UUF43" s="361"/>
      <c r="UUG43" s="361"/>
      <c r="UUH43" s="361"/>
      <c r="UUI43" s="361"/>
      <c r="UUJ43" s="361"/>
      <c r="UUK43" s="361"/>
      <c r="UUL43" s="361"/>
      <c r="UUM43" s="361"/>
      <c r="UUN43" s="361"/>
      <c r="UUO43" s="361"/>
      <c r="UUP43" s="361"/>
      <c r="UUQ43" s="361"/>
      <c r="UUR43" s="361"/>
      <c r="UUS43" s="361"/>
      <c r="UUT43" s="361"/>
      <c r="UUU43" s="361"/>
      <c r="UUV43" s="361"/>
      <c r="UUW43" s="361"/>
      <c r="UUX43" s="361"/>
      <c r="UUY43" s="361"/>
      <c r="UUZ43" s="361"/>
      <c r="UVA43" s="361"/>
      <c r="UVB43" s="361"/>
      <c r="UVC43" s="361"/>
      <c r="UVD43" s="361"/>
      <c r="UVE43" s="361"/>
      <c r="UVF43" s="361"/>
      <c r="UVG43" s="361"/>
      <c r="UVH43" s="361"/>
      <c r="UVI43" s="361"/>
      <c r="UVJ43" s="361"/>
      <c r="UVK43" s="361"/>
      <c r="UVL43" s="361"/>
      <c r="UVM43" s="361"/>
      <c r="UVN43" s="361"/>
      <c r="UVO43" s="361"/>
      <c r="UVP43" s="361"/>
      <c r="UVQ43" s="361"/>
      <c r="UVR43" s="361"/>
      <c r="UVS43" s="361"/>
      <c r="UVT43" s="361"/>
      <c r="UVU43" s="361"/>
      <c r="UVV43" s="361"/>
      <c r="UVW43" s="361"/>
      <c r="UVX43" s="361"/>
      <c r="UVY43" s="361"/>
      <c r="UVZ43" s="361"/>
      <c r="UWA43" s="361"/>
      <c r="UWB43" s="361"/>
      <c r="UWC43" s="361"/>
      <c r="UWD43" s="361"/>
      <c r="UWE43" s="361"/>
      <c r="UWF43" s="361"/>
      <c r="UWG43" s="361"/>
      <c r="UWH43" s="361"/>
      <c r="UWI43" s="361"/>
      <c r="UWJ43" s="361"/>
      <c r="UWK43" s="361"/>
      <c r="UWL43" s="361"/>
      <c r="UWM43" s="361"/>
      <c r="UWN43" s="361"/>
      <c r="UWO43" s="361"/>
      <c r="UWP43" s="361"/>
      <c r="UWQ43" s="361"/>
      <c r="UWR43" s="361"/>
      <c r="UWS43" s="361"/>
      <c r="UWT43" s="361"/>
      <c r="UWU43" s="361"/>
      <c r="UWV43" s="361"/>
      <c r="UWW43" s="361"/>
      <c r="UWX43" s="361"/>
      <c r="UWY43" s="361"/>
      <c r="UWZ43" s="361"/>
      <c r="UXA43" s="361"/>
      <c r="UXB43" s="361"/>
      <c r="UXC43" s="361"/>
      <c r="UXD43" s="361"/>
      <c r="UXE43" s="361"/>
      <c r="UXF43" s="361"/>
      <c r="UXG43" s="361"/>
      <c r="UXH43" s="361"/>
      <c r="UXI43" s="361"/>
      <c r="UXJ43" s="361"/>
      <c r="UXK43" s="361"/>
      <c r="UXL43" s="361"/>
      <c r="UXM43" s="361"/>
      <c r="UXN43" s="361"/>
      <c r="UXO43" s="361"/>
      <c r="UXP43" s="361"/>
      <c r="UXQ43" s="361"/>
      <c r="UXR43" s="361"/>
      <c r="UXS43" s="361"/>
      <c r="UXT43" s="361"/>
      <c r="UXU43" s="361"/>
      <c r="UXV43" s="361"/>
      <c r="UXW43" s="361"/>
      <c r="UXX43" s="361"/>
      <c r="UXY43" s="361"/>
      <c r="UXZ43" s="361"/>
      <c r="UYA43" s="361"/>
      <c r="UYB43" s="361"/>
      <c r="UYC43" s="361"/>
      <c r="UYD43" s="361"/>
      <c r="UYE43" s="361"/>
      <c r="UYF43" s="361"/>
      <c r="UYG43" s="361"/>
      <c r="UYH43" s="361"/>
      <c r="UYI43" s="361"/>
      <c r="UYJ43" s="361"/>
      <c r="UYK43" s="361"/>
      <c r="UYL43" s="361"/>
      <c r="UYM43" s="361"/>
      <c r="UYN43" s="361"/>
      <c r="UYO43" s="361"/>
      <c r="UYP43" s="361"/>
      <c r="UYQ43" s="361"/>
      <c r="UYR43" s="361"/>
      <c r="UYS43" s="361"/>
      <c r="UYT43" s="361"/>
      <c r="UYU43" s="361"/>
      <c r="UYV43" s="361"/>
      <c r="UYW43" s="361"/>
      <c r="UYX43" s="361"/>
      <c r="UYY43" s="361"/>
      <c r="UYZ43" s="361"/>
      <c r="UZA43" s="361"/>
      <c r="UZB43" s="361"/>
      <c r="UZC43" s="361"/>
      <c r="UZD43" s="361"/>
      <c r="UZE43" s="361"/>
      <c r="UZF43" s="361"/>
      <c r="UZG43" s="361"/>
      <c r="UZH43" s="361"/>
      <c r="UZI43" s="361"/>
      <c r="UZJ43" s="361"/>
      <c r="UZK43" s="361"/>
      <c r="UZL43" s="361"/>
      <c r="UZM43" s="361"/>
      <c r="UZN43" s="361"/>
      <c r="UZO43" s="361"/>
      <c r="UZP43" s="361"/>
      <c r="UZQ43" s="361"/>
      <c r="UZR43" s="361"/>
      <c r="UZS43" s="361"/>
      <c r="UZT43" s="361"/>
      <c r="UZU43" s="361"/>
      <c r="UZV43" s="361"/>
      <c r="UZW43" s="361"/>
      <c r="UZX43" s="361"/>
      <c r="UZY43" s="361"/>
      <c r="UZZ43" s="361"/>
      <c r="VAA43" s="361"/>
      <c r="VAB43" s="361"/>
      <c r="VAC43" s="361"/>
      <c r="VAD43" s="361"/>
      <c r="VAE43" s="361"/>
      <c r="VAF43" s="361"/>
      <c r="VAG43" s="361"/>
      <c r="VAH43" s="361"/>
      <c r="VAI43" s="361"/>
      <c r="VAJ43" s="361"/>
      <c r="VAK43" s="361"/>
      <c r="VAL43" s="361"/>
      <c r="VAM43" s="361"/>
      <c r="VAN43" s="361"/>
      <c r="VAO43" s="361"/>
      <c r="VAP43" s="361"/>
      <c r="VAQ43" s="361"/>
      <c r="VAR43" s="361"/>
      <c r="VAS43" s="361"/>
      <c r="VAT43" s="361"/>
      <c r="VAU43" s="361"/>
      <c r="VAV43" s="361"/>
      <c r="VAW43" s="361"/>
      <c r="VAX43" s="361"/>
      <c r="VAY43" s="361"/>
      <c r="VAZ43" s="361"/>
      <c r="VBA43" s="361"/>
      <c r="VBB43" s="361"/>
      <c r="VBC43" s="361"/>
      <c r="VBD43" s="361"/>
      <c r="VBE43" s="361"/>
      <c r="VBF43" s="361"/>
      <c r="VBG43" s="361"/>
      <c r="VBH43" s="361"/>
      <c r="VBI43" s="361"/>
      <c r="VBJ43" s="361"/>
      <c r="VBK43" s="361"/>
      <c r="VBL43" s="361"/>
      <c r="VBM43" s="361"/>
      <c r="VBN43" s="361"/>
      <c r="VBO43" s="361"/>
      <c r="VBP43" s="361"/>
      <c r="VBQ43" s="361"/>
      <c r="VBR43" s="361"/>
      <c r="VBS43" s="361"/>
      <c r="VBT43" s="361"/>
      <c r="VBU43" s="361"/>
      <c r="VBV43" s="361"/>
      <c r="VBW43" s="361"/>
      <c r="VBX43" s="361"/>
      <c r="VBY43" s="361"/>
      <c r="VBZ43" s="361"/>
      <c r="VCA43" s="361"/>
      <c r="VCB43" s="361"/>
      <c r="VCC43" s="361"/>
      <c r="VCD43" s="361"/>
      <c r="VCE43" s="361"/>
      <c r="VCF43" s="361"/>
      <c r="VCG43" s="361"/>
      <c r="VCH43" s="361"/>
      <c r="VCI43" s="361"/>
      <c r="VCJ43" s="361"/>
      <c r="VCK43" s="361"/>
      <c r="VCL43" s="361"/>
      <c r="VCM43" s="361"/>
      <c r="VCN43" s="361"/>
      <c r="VCO43" s="361"/>
      <c r="VCP43" s="361"/>
      <c r="VCQ43" s="361"/>
      <c r="VCR43" s="361"/>
      <c r="VCS43" s="361"/>
      <c r="VCT43" s="361"/>
      <c r="VCU43" s="361"/>
      <c r="VCV43" s="361"/>
      <c r="VCW43" s="361"/>
      <c r="VCX43" s="361"/>
      <c r="VCY43" s="361"/>
      <c r="VCZ43" s="361"/>
      <c r="VDA43" s="361"/>
      <c r="VDB43" s="361"/>
      <c r="VDC43" s="361"/>
      <c r="VDD43" s="361"/>
      <c r="VDE43" s="361"/>
      <c r="VDF43" s="361"/>
      <c r="VDG43" s="361"/>
      <c r="VDH43" s="361"/>
      <c r="VDI43" s="361"/>
      <c r="VDJ43" s="361"/>
      <c r="VDK43" s="361"/>
      <c r="VDL43" s="361"/>
      <c r="VDM43" s="361"/>
      <c r="VDN43" s="361"/>
      <c r="VDO43" s="361"/>
      <c r="VDP43" s="361"/>
      <c r="VDQ43" s="361"/>
      <c r="VDR43" s="361"/>
      <c r="VDS43" s="361"/>
      <c r="VDT43" s="361"/>
      <c r="VDU43" s="361"/>
      <c r="VDV43" s="361"/>
      <c r="VDW43" s="361"/>
      <c r="VDX43" s="361"/>
      <c r="VDY43" s="361"/>
      <c r="VDZ43" s="361"/>
      <c r="VEA43" s="361"/>
      <c r="VEB43" s="361"/>
      <c r="VEC43" s="361"/>
      <c r="VED43" s="361"/>
      <c r="VEE43" s="361"/>
      <c r="VEF43" s="361"/>
      <c r="VEG43" s="361"/>
      <c r="VEH43" s="361"/>
      <c r="VEI43" s="361"/>
      <c r="VEJ43" s="361"/>
      <c r="VEK43" s="361"/>
      <c r="VEL43" s="361"/>
      <c r="VEM43" s="361"/>
      <c r="VEN43" s="361"/>
      <c r="VEO43" s="361"/>
      <c r="VEP43" s="361"/>
      <c r="VEQ43" s="361"/>
      <c r="VER43" s="361"/>
      <c r="VES43" s="361"/>
      <c r="VET43" s="361"/>
      <c r="VEU43" s="361"/>
      <c r="VEV43" s="361"/>
      <c r="VEW43" s="361"/>
      <c r="VEX43" s="361"/>
      <c r="VEY43" s="361"/>
      <c r="VEZ43" s="361"/>
      <c r="VFA43" s="361"/>
      <c r="VFB43" s="361"/>
      <c r="VFC43" s="361"/>
      <c r="VFD43" s="361"/>
      <c r="VFE43" s="361"/>
      <c r="VFF43" s="361"/>
      <c r="VFG43" s="361"/>
      <c r="VFH43" s="361"/>
      <c r="VFI43" s="361"/>
      <c r="VFJ43" s="361"/>
      <c r="VFK43" s="361"/>
      <c r="VFL43" s="361"/>
      <c r="VFM43" s="361"/>
      <c r="VFN43" s="361"/>
      <c r="VFO43" s="361"/>
      <c r="VFP43" s="361"/>
      <c r="VFQ43" s="361"/>
      <c r="VFR43" s="361"/>
      <c r="VFS43" s="361"/>
      <c r="VFT43" s="361"/>
      <c r="VFU43" s="361"/>
      <c r="VFV43" s="361"/>
      <c r="VFW43" s="361"/>
      <c r="VFX43" s="361"/>
      <c r="VFY43" s="361"/>
      <c r="VFZ43" s="361"/>
      <c r="VGA43" s="361"/>
      <c r="VGB43" s="361"/>
      <c r="VGC43" s="361"/>
      <c r="VGD43" s="361"/>
      <c r="VGE43" s="361"/>
      <c r="VGF43" s="361"/>
      <c r="VGG43" s="361"/>
      <c r="VGH43" s="361"/>
      <c r="VGI43" s="361"/>
      <c r="VGJ43" s="361"/>
      <c r="VGK43" s="361"/>
      <c r="VGL43" s="361"/>
      <c r="VGM43" s="361"/>
      <c r="VGN43" s="361"/>
      <c r="VGO43" s="361"/>
      <c r="VGP43" s="361"/>
      <c r="VGQ43" s="361"/>
      <c r="VGR43" s="361"/>
      <c r="VGS43" s="361"/>
      <c r="VGT43" s="361"/>
      <c r="VGU43" s="361"/>
      <c r="VGV43" s="361"/>
      <c r="VGW43" s="361"/>
      <c r="VGX43" s="361"/>
      <c r="VGY43" s="361"/>
      <c r="VGZ43" s="361"/>
      <c r="VHA43" s="361"/>
      <c r="VHB43" s="361"/>
      <c r="VHC43" s="361"/>
      <c r="VHD43" s="361"/>
      <c r="VHE43" s="361"/>
      <c r="VHF43" s="361"/>
      <c r="VHG43" s="361"/>
      <c r="VHH43" s="361"/>
      <c r="VHI43" s="361"/>
      <c r="VHJ43" s="361"/>
      <c r="VHK43" s="361"/>
      <c r="VHL43" s="361"/>
      <c r="VHM43" s="361"/>
      <c r="VHN43" s="361"/>
      <c r="VHO43" s="361"/>
      <c r="VHP43" s="361"/>
      <c r="VHQ43" s="361"/>
      <c r="VHR43" s="361"/>
      <c r="VHS43" s="361"/>
      <c r="VHT43" s="361"/>
      <c r="VHU43" s="361"/>
      <c r="VHV43" s="361"/>
      <c r="VHW43" s="361"/>
      <c r="VHX43" s="361"/>
      <c r="VHY43" s="361"/>
      <c r="VHZ43" s="361"/>
      <c r="VIA43" s="361"/>
      <c r="VIB43" s="361"/>
      <c r="VIC43" s="361"/>
      <c r="VID43" s="361"/>
      <c r="VIE43" s="361"/>
      <c r="VIF43" s="361"/>
      <c r="VIG43" s="361"/>
      <c r="VIH43" s="361"/>
      <c r="VII43" s="361"/>
      <c r="VIJ43" s="361"/>
      <c r="VIK43" s="361"/>
      <c r="VIL43" s="361"/>
      <c r="VIM43" s="361"/>
      <c r="VIN43" s="361"/>
      <c r="VIO43" s="361"/>
      <c r="VIP43" s="361"/>
      <c r="VIQ43" s="361"/>
      <c r="VIR43" s="361"/>
      <c r="VIS43" s="361"/>
      <c r="VIT43" s="361"/>
      <c r="VIU43" s="361"/>
      <c r="VIV43" s="361"/>
      <c r="VIW43" s="361"/>
      <c r="VIX43" s="361"/>
      <c r="VIY43" s="361"/>
      <c r="VIZ43" s="361"/>
      <c r="VJA43" s="361"/>
      <c r="VJB43" s="361"/>
      <c r="VJC43" s="361"/>
      <c r="VJD43" s="361"/>
      <c r="VJE43" s="361"/>
      <c r="VJF43" s="361"/>
      <c r="VJG43" s="361"/>
      <c r="VJH43" s="361"/>
      <c r="VJI43" s="361"/>
      <c r="VJJ43" s="361"/>
      <c r="VJK43" s="361"/>
      <c r="VJL43" s="361"/>
      <c r="VJM43" s="361"/>
      <c r="VJN43" s="361"/>
      <c r="VJO43" s="361"/>
      <c r="VJP43" s="361"/>
      <c r="VJQ43" s="361"/>
      <c r="VJR43" s="361"/>
      <c r="VJS43" s="361"/>
      <c r="VJT43" s="361"/>
      <c r="VJU43" s="361"/>
      <c r="VJV43" s="361"/>
      <c r="VJW43" s="361"/>
      <c r="VJX43" s="361"/>
      <c r="VJY43" s="361"/>
      <c r="VJZ43" s="361"/>
      <c r="VKA43" s="361"/>
      <c r="VKB43" s="361"/>
      <c r="VKC43" s="361"/>
      <c r="VKD43" s="361"/>
      <c r="VKE43" s="361"/>
      <c r="VKF43" s="361"/>
      <c r="VKG43" s="361"/>
      <c r="VKH43" s="361"/>
      <c r="VKI43" s="361"/>
      <c r="VKJ43" s="361"/>
      <c r="VKK43" s="361"/>
      <c r="VKL43" s="361"/>
      <c r="VKM43" s="361"/>
      <c r="VKN43" s="361"/>
      <c r="VKO43" s="361"/>
      <c r="VKP43" s="361"/>
      <c r="VKQ43" s="361"/>
      <c r="VKR43" s="361"/>
      <c r="VKS43" s="361"/>
      <c r="VKT43" s="361"/>
      <c r="VKU43" s="361"/>
      <c r="VKV43" s="361"/>
      <c r="VKW43" s="361"/>
      <c r="VKX43" s="361"/>
      <c r="VKY43" s="361"/>
      <c r="VKZ43" s="361"/>
      <c r="VLA43" s="361"/>
      <c r="VLB43" s="361"/>
      <c r="VLC43" s="361"/>
      <c r="VLD43" s="361"/>
      <c r="VLE43" s="361"/>
      <c r="VLF43" s="361"/>
      <c r="VLG43" s="361"/>
      <c r="VLH43" s="361"/>
      <c r="VLI43" s="361"/>
      <c r="VLJ43" s="361"/>
      <c r="VLK43" s="361"/>
      <c r="VLL43" s="361"/>
      <c r="VLM43" s="361"/>
      <c r="VLN43" s="361"/>
      <c r="VLO43" s="361"/>
      <c r="VLP43" s="361"/>
      <c r="VLQ43" s="361"/>
      <c r="VLR43" s="361"/>
      <c r="VLS43" s="361"/>
      <c r="VLT43" s="361"/>
      <c r="VLU43" s="361"/>
      <c r="VLV43" s="361"/>
      <c r="VLW43" s="361"/>
      <c r="VLX43" s="361"/>
      <c r="VLY43" s="361"/>
      <c r="VLZ43" s="361"/>
      <c r="VMA43" s="361"/>
      <c r="VMB43" s="361"/>
      <c r="VMC43" s="361"/>
      <c r="VMD43" s="361"/>
      <c r="VME43" s="361"/>
      <c r="VMF43" s="361"/>
      <c r="VMG43" s="361"/>
      <c r="VMH43" s="361"/>
      <c r="VMI43" s="361"/>
      <c r="VMJ43" s="361"/>
      <c r="VMK43" s="361"/>
      <c r="VML43" s="361"/>
      <c r="VMM43" s="361"/>
      <c r="VMN43" s="361"/>
      <c r="VMO43" s="361"/>
      <c r="VMP43" s="361"/>
      <c r="VMQ43" s="361"/>
      <c r="VMR43" s="361"/>
      <c r="VMS43" s="361"/>
      <c r="VMT43" s="361"/>
      <c r="VMU43" s="361"/>
      <c r="VMV43" s="361"/>
      <c r="VMW43" s="361"/>
      <c r="VMX43" s="361"/>
      <c r="VMY43" s="361"/>
      <c r="VMZ43" s="361"/>
      <c r="VNA43" s="361"/>
      <c r="VNB43" s="361"/>
      <c r="VNC43" s="361"/>
      <c r="VND43" s="361"/>
      <c r="VNE43" s="361"/>
      <c r="VNF43" s="361"/>
      <c r="VNG43" s="361"/>
      <c r="VNH43" s="361"/>
      <c r="VNI43" s="361"/>
      <c r="VNJ43" s="361"/>
      <c r="VNK43" s="361"/>
      <c r="VNL43" s="361"/>
      <c r="VNM43" s="361"/>
      <c r="VNN43" s="361"/>
      <c r="VNO43" s="361"/>
      <c r="VNP43" s="361"/>
      <c r="VNQ43" s="361"/>
      <c r="VNR43" s="361"/>
      <c r="VNS43" s="361"/>
      <c r="VNT43" s="361"/>
      <c r="VNU43" s="361"/>
      <c r="VNV43" s="361"/>
      <c r="VNW43" s="361"/>
      <c r="VNX43" s="361"/>
      <c r="VNY43" s="361"/>
      <c r="VNZ43" s="361"/>
      <c r="VOA43" s="361"/>
      <c r="VOB43" s="361"/>
      <c r="VOC43" s="361"/>
      <c r="VOD43" s="361"/>
      <c r="VOE43" s="361"/>
      <c r="VOF43" s="361"/>
      <c r="VOG43" s="361"/>
      <c r="VOH43" s="361"/>
      <c r="VOI43" s="361"/>
      <c r="VOJ43" s="361"/>
      <c r="VOK43" s="361"/>
      <c r="VOL43" s="361"/>
      <c r="VOM43" s="361"/>
      <c r="VON43" s="361"/>
      <c r="VOO43" s="361"/>
      <c r="VOP43" s="361"/>
      <c r="VOQ43" s="361"/>
      <c r="VOR43" s="361"/>
      <c r="VOS43" s="361"/>
      <c r="VOT43" s="361"/>
      <c r="VOU43" s="361"/>
      <c r="VOV43" s="361"/>
      <c r="VOW43" s="361"/>
      <c r="VOX43" s="361"/>
      <c r="VOY43" s="361"/>
      <c r="VOZ43" s="361"/>
      <c r="VPA43" s="361"/>
      <c r="VPB43" s="361"/>
      <c r="VPC43" s="361"/>
      <c r="VPD43" s="361"/>
      <c r="VPE43" s="361"/>
      <c r="VPF43" s="361"/>
      <c r="VPG43" s="361"/>
      <c r="VPH43" s="361"/>
      <c r="VPI43" s="361"/>
      <c r="VPJ43" s="361"/>
      <c r="VPK43" s="361"/>
      <c r="VPL43" s="361"/>
      <c r="VPM43" s="361"/>
      <c r="VPN43" s="361"/>
      <c r="VPO43" s="361"/>
      <c r="VPP43" s="361"/>
      <c r="VPQ43" s="361"/>
      <c r="VPR43" s="361"/>
      <c r="VPS43" s="361"/>
      <c r="VPT43" s="361"/>
      <c r="VPU43" s="361"/>
      <c r="VPV43" s="361"/>
      <c r="VPW43" s="361"/>
      <c r="VPX43" s="361"/>
      <c r="VPY43" s="361"/>
      <c r="VPZ43" s="361"/>
      <c r="VQA43" s="361"/>
      <c r="VQB43" s="361"/>
      <c r="VQC43" s="361"/>
      <c r="VQD43" s="361"/>
      <c r="VQE43" s="361"/>
      <c r="VQF43" s="361"/>
      <c r="VQG43" s="361"/>
      <c r="VQH43" s="361"/>
      <c r="VQI43" s="361"/>
      <c r="VQJ43" s="361"/>
      <c r="VQK43" s="361"/>
      <c r="VQL43" s="361"/>
      <c r="VQM43" s="361"/>
      <c r="VQN43" s="361"/>
      <c r="VQO43" s="361"/>
      <c r="VQP43" s="361"/>
      <c r="VQQ43" s="361"/>
      <c r="VQR43" s="361"/>
      <c r="VQS43" s="361"/>
      <c r="VQT43" s="361"/>
      <c r="VQU43" s="361"/>
      <c r="VQV43" s="361"/>
      <c r="VQW43" s="361"/>
      <c r="VQX43" s="361"/>
      <c r="VQY43" s="361"/>
      <c r="VQZ43" s="361"/>
      <c r="VRA43" s="361"/>
      <c r="VRB43" s="361"/>
      <c r="VRC43" s="361"/>
      <c r="VRD43" s="361"/>
      <c r="VRE43" s="361"/>
      <c r="VRF43" s="361"/>
      <c r="VRG43" s="361"/>
      <c r="VRH43" s="361"/>
      <c r="VRI43" s="361"/>
      <c r="VRJ43" s="361"/>
      <c r="VRK43" s="361"/>
      <c r="VRL43" s="361"/>
      <c r="VRM43" s="361"/>
      <c r="VRN43" s="361"/>
      <c r="VRO43" s="361"/>
      <c r="VRP43" s="361"/>
      <c r="VRQ43" s="361"/>
      <c r="VRR43" s="361"/>
      <c r="VRS43" s="361"/>
      <c r="VRT43" s="361"/>
      <c r="VRU43" s="361"/>
      <c r="VRV43" s="361"/>
      <c r="VRW43" s="361"/>
      <c r="VRX43" s="361"/>
      <c r="VRY43" s="361"/>
      <c r="VRZ43" s="361"/>
      <c r="VSA43" s="361"/>
      <c r="VSB43" s="361"/>
      <c r="VSC43" s="361"/>
      <c r="VSD43" s="361"/>
      <c r="VSE43" s="361"/>
      <c r="VSF43" s="361"/>
      <c r="VSG43" s="361"/>
      <c r="VSH43" s="361"/>
      <c r="VSI43" s="361"/>
      <c r="VSJ43" s="361"/>
      <c r="VSK43" s="361"/>
      <c r="VSL43" s="361"/>
      <c r="VSM43" s="361"/>
      <c r="VSN43" s="361"/>
      <c r="VSO43" s="361"/>
      <c r="VSP43" s="361"/>
      <c r="VSQ43" s="361"/>
      <c r="VSR43" s="361"/>
      <c r="VSS43" s="361"/>
      <c r="VST43" s="361"/>
      <c r="VSU43" s="361"/>
      <c r="VSV43" s="361"/>
      <c r="VSW43" s="361"/>
      <c r="VSX43" s="361"/>
      <c r="VSY43" s="361"/>
      <c r="VSZ43" s="361"/>
      <c r="VTA43" s="361"/>
      <c r="VTB43" s="361"/>
      <c r="VTC43" s="361"/>
      <c r="VTD43" s="361"/>
      <c r="VTE43" s="361"/>
      <c r="VTF43" s="361"/>
      <c r="VTG43" s="361"/>
      <c r="VTH43" s="361"/>
      <c r="VTI43" s="361"/>
      <c r="VTJ43" s="361"/>
      <c r="VTK43" s="361"/>
      <c r="VTL43" s="361"/>
      <c r="VTM43" s="361"/>
      <c r="VTN43" s="361"/>
      <c r="VTO43" s="361"/>
      <c r="VTP43" s="361"/>
      <c r="VTQ43" s="361"/>
      <c r="VTR43" s="361"/>
      <c r="VTS43" s="361"/>
      <c r="VTT43" s="361"/>
      <c r="VTU43" s="361"/>
      <c r="VTV43" s="361"/>
      <c r="VTW43" s="361"/>
      <c r="VTX43" s="361"/>
      <c r="VTY43" s="361"/>
      <c r="VTZ43" s="361"/>
      <c r="VUA43" s="361"/>
      <c r="VUB43" s="361"/>
      <c r="VUC43" s="361"/>
      <c r="VUD43" s="361"/>
      <c r="VUE43" s="361"/>
      <c r="VUF43" s="361"/>
      <c r="VUG43" s="361"/>
      <c r="VUH43" s="361"/>
      <c r="VUI43" s="361"/>
      <c r="VUJ43" s="361"/>
      <c r="VUK43" s="361"/>
      <c r="VUL43" s="361"/>
      <c r="VUM43" s="361"/>
      <c r="VUN43" s="361"/>
      <c r="VUO43" s="361"/>
      <c r="VUP43" s="361"/>
      <c r="VUQ43" s="361"/>
      <c r="VUR43" s="361"/>
      <c r="VUS43" s="361"/>
      <c r="VUT43" s="361"/>
      <c r="VUU43" s="361"/>
      <c r="VUV43" s="361"/>
      <c r="VUW43" s="361"/>
      <c r="VUX43" s="361"/>
      <c r="VUY43" s="361"/>
      <c r="VUZ43" s="361"/>
      <c r="VVA43" s="361"/>
      <c r="VVB43" s="361"/>
      <c r="VVC43" s="361"/>
      <c r="VVD43" s="361"/>
      <c r="VVE43" s="361"/>
      <c r="VVF43" s="361"/>
      <c r="VVG43" s="361"/>
      <c r="VVH43" s="361"/>
      <c r="VVI43" s="361"/>
      <c r="VVJ43" s="361"/>
      <c r="VVK43" s="361"/>
      <c r="VVL43" s="361"/>
      <c r="VVM43" s="361"/>
      <c r="VVN43" s="361"/>
      <c r="VVO43" s="361"/>
      <c r="VVP43" s="361"/>
      <c r="VVQ43" s="361"/>
      <c r="VVR43" s="361"/>
      <c r="VVS43" s="361"/>
      <c r="VVT43" s="361"/>
      <c r="VVU43" s="361"/>
      <c r="VVV43" s="361"/>
      <c r="VVW43" s="361"/>
      <c r="VVX43" s="361"/>
      <c r="VVY43" s="361"/>
      <c r="VVZ43" s="361"/>
      <c r="VWA43" s="361"/>
      <c r="VWB43" s="361"/>
      <c r="VWC43" s="361"/>
      <c r="VWD43" s="361"/>
      <c r="VWE43" s="361"/>
      <c r="VWF43" s="361"/>
      <c r="VWG43" s="361"/>
      <c r="VWH43" s="361"/>
      <c r="VWI43" s="361"/>
      <c r="VWJ43" s="361"/>
      <c r="VWK43" s="361"/>
      <c r="VWL43" s="361"/>
      <c r="VWM43" s="361"/>
      <c r="VWN43" s="361"/>
      <c r="VWO43" s="361"/>
      <c r="VWP43" s="361"/>
      <c r="VWQ43" s="361"/>
      <c r="VWR43" s="361"/>
      <c r="VWS43" s="361"/>
      <c r="VWT43" s="361"/>
      <c r="VWU43" s="361"/>
      <c r="VWV43" s="361"/>
      <c r="VWW43" s="361"/>
      <c r="VWX43" s="361"/>
      <c r="VWY43" s="361"/>
      <c r="VWZ43" s="361"/>
      <c r="VXA43" s="361"/>
      <c r="VXB43" s="361"/>
      <c r="VXC43" s="361"/>
      <c r="VXD43" s="361"/>
      <c r="VXE43" s="361"/>
      <c r="VXF43" s="361"/>
      <c r="VXG43" s="361"/>
      <c r="VXH43" s="361"/>
      <c r="VXI43" s="361"/>
      <c r="VXJ43" s="361"/>
      <c r="VXK43" s="361"/>
      <c r="VXL43" s="361"/>
      <c r="VXM43" s="361"/>
      <c r="VXN43" s="361"/>
      <c r="VXO43" s="361"/>
      <c r="VXP43" s="361"/>
      <c r="VXQ43" s="361"/>
      <c r="VXR43" s="361"/>
      <c r="VXS43" s="361"/>
      <c r="VXT43" s="361"/>
      <c r="VXU43" s="361"/>
      <c r="VXV43" s="361"/>
      <c r="VXW43" s="361"/>
      <c r="VXX43" s="361"/>
      <c r="VXY43" s="361"/>
      <c r="VXZ43" s="361"/>
      <c r="VYA43" s="361"/>
      <c r="VYB43" s="361"/>
      <c r="VYC43" s="361"/>
      <c r="VYD43" s="361"/>
      <c r="VYE43" s="361"/>
      <c r="VYF43" s="361"/>
      <c r="VYG43" s="361"/>
      <c r="VYH43" s="361"/>
      <c r="VYI43" s="361"/>
      <c r="VYJ43" s="361"/>
      <c r="VYK43" s="361"/>
      <c r="VYL43" s="361"/>
      <c r="VYM43" s="361"/>
      <c r="VYN43" s="361"/>
      <c r="VYO43" s="361"/>
      <c r="VYP43" s="361"/>
      <c r="VYQ43" s="361"/>
      <c r="VYR43" s="361"/>
      <c r="VYS43" s="361"/>
      <c r="VYT43" s="361"/>
      <c r="VYU43" s="361"/>
      <c r="VYV43" s="361"/>
      <c r="VYW43" s="361"/>
      <c r="VYX43" s="361"/>
      <c r="VYY43" s="361"/>
      <c r="VYZ43" s="361"/>
      <c r="VZA43" s="361"/>
      <c r="VZB43" s="361"/>
      <c r="VZC43" s="361"/>
      <c r="VZD43" s="361"/>
      <c r="VZE43" s="361"/>
      <c r="VZF43" s="361"/>
      <c r="VZG43" s="361"/>
      <c r="VZH43" s="361"/>
      <c r="VZI43" s="361"/>
      <c r="VZJ43" s="361"/>
      <c r="VZK43" s="361"/>
      <c r="VZL43" s="361"/>
      <c r="VZM43" s="361"/>
      <c r="VZN43" s="361"/>
      <c r="VZO43" s="361"/>
      <c r="VZP43" s="361"/>
      <c r="VZQ43" s="361"/>
      <c r="VZR43" s="361"/>
      <c r="VZS43" s="361"/>
      <c r="VZT43" s="361"/>
      <c r="VZU43" s="361"/>
      <c r="VZV43" s="361"/>
      <c r="VZW43" s="361"/>
      <c r="VZX43" s="361"/>
      <c r="VZY43" s="361"/>
      <c r="VZZ43" s="361"/>
      <c r="WAA43" s="361"/>
      <c r="WAB43" s="361"/>
      <c r="WAC43" s="361"/>
      <c r="WAD43" s="361"/>
      <c r="WAE43" s="361"/>
      <c r="WAF43" s="361"/>
      <c r="WAG43" s="361"/>
      <c r="WAH43" s="361"/>
      <c r="WAI43" s="361"/>
      <c r="WAJ43" s="361"/>
      <c r="WAK43" s="361"/>
      <c r="WAL43" s="361"/>
      <c r="WAM43" s="361"/>
      <c r="WAN43" s="361"/>
      <c r="WAO43" s="361"/>
      <c r="WAP43" s="361"/>
      <c r="WAQ43" s="361"/>
      <c r="WAR43" s="361"/>
      <c r="WAS43" s="361"/>
      <c r="WAT43" s="361"/>
      <c r="WAU43" s="361"/>
      <c r="WAV43" s="361"/>
      <c r="WAW43" s="361"/>
      <c r="WAX43" s="361"/>
      <c r="WAY43" s="361"/>
      <c r="WAZ43" s="361"/>
      <c r="WBA43" s="361"/>
      <c r="WBB43" s="361"/>
      <c r="WBC43" s="361"/>
      <c r="WBD43" s="361"/>
      <c r="WBE43" s="361"/>
      <c r="WBF43" s="361"/>
      <c r="WBG43" s="361"/>
      <c r="WBH43" s="361"/>
      <c r="WBI43" s="361"/>
      <c r="WBJ43" s="361"/>
      <c r="WBK43" s="361"/>
      <c r="WBL43" s="361"/>
      <c r="WBM43" s="361"/>
      <c r="WBN43" s="361"/>
      <c r="WBO43" s="361"/>
      <c r="WBP43" s="361"/>
      <c r="WBQ43" s="361"/>
      <c r="WBR43" s="361"/>
      <c r="WBS43" s="361"/>
      <c r="WBT43" s="361"/>
      <c r="WBU43" s="361"/>
      <c r="WBV43" s="361"/>
      <c r="WBW43" s="361"/>
      <c r="WBX43" s="361"/>
      <c r="WBY43" s="361"/>
      <c r="WBZ43" s="361"/>
      <c r="WCA43" s="361"/>
      <c r="WCB43" s="361"/>
      <c r="WCC43" s="361"/>
      <c r="WCD43" s="361"/>
      <c r="WCE43" s="361"/>
      <c r="WCF43" s="361"/>
      <c r="WCG43" s="361"/>
      <c r="WCH43" s="361"/>
      <c r="WCI43" s="361"/>
      <c r="WCJ43" s="361"/>
      <c r="WCK43" s="361"/>
      <c r="WCL43" s="361"/>
      <c r="WCM43" s="361"/>
      <c r="WCN43" s="361"/>
      <c r="WCO43" s="361"/>
      <c r="WCP43" s="361"/>
      <c r="WCQ43" s="361"/>
      <c r="WCR43" s="361"/>
      <c r="WCS43" s="361"/>
      <c r="WCT43" s="361"/>
      <c r="WCU43" s="361"/>
      <c r="WCV43" s="361"/>
      <c r="WCW43" s="361"/>
      <c r="WCX43" s="361"/>
      <c r="WCY43" s="361"/>
      <c r="WCZ43" s="361"/>
      <c r="WDA43" s="361"/>
      <c r="WDB43" s="361"/>
      <c r="WDC43" s="361"/>
      <c r="WDD43" s="361"/>
      <c r="WDE43" s="361"/>
      <c r="WDF43" s="361"/>
      <c r="WDG43" s="361"/>
      <c r="WDH43" s="361"/>
      <c r="WDI43" s="361"/>
      <c r="WDJ43" s="361"/>
      <c r="WDK43" s="361"/>
      <c r="WDL43" s="361"/>
      <c r="WDM43" s="361"/>
      <c r="WDN43" s="361"/>
      <c r="WDO43" s="361"/>
      <c r="WDP43" s="361"/>
      <c r="WDQ43" s="361"/>
      <c r="WDR43" s="361"/>
      <c r="WDS43" s="361"/>
      <c r="WDT43" s="361"/>
      <c r="WDU43" s="361"/>
      <c r="WDV43" s="361"/>
      <c r="WDW43" s="361"/>
      <c r="WDX43" s="361"/>
      <c r="WDY43" s="361"/>
      <c r="WDZ43" s="361"/>
      <c r="WEA43" s="361"/>
      <c r="WEB43" s="361"/>
      <c r="WEC43" s="361"/>
      <c r="WED43" s="361"/>
      <c r="WEE43" s="361"/>
      <c r="WEF43" s="361"/>
      <c r="WEG43" s="361"/>
      <c r="WEH43" s="361"/>
      <c r="WEI43" s="361"/>
      <c r="WEJ43" s="361"/>
      <c r="WEK43" s="361"/>
      <c r="WEL43" s="361"/>
      <c r="WEM43" s="361"/>
      <c r="WEN43" s="361"/>
      <c r="WEO43" s="361"/>
      <c r="WEP43" s="361"/>
      <c r="WEQ43" s="361"/>
      <c r="WER43" s="361"/>
      <c r="WES43" s="361"/>
      <c r="WET43" s="361"/>
      <c r="WEU43" s="361"/>
      <c r="WEV43" s="361"/>
      <c r="WEW43" s="361"/>
      <c r="WEX43" s="361"/>
      <c r="WEY43" s="361"/>
      <c r="WEZ43" s="361"/>
      <c r="WFA43" s="361"/>
      <c r="WFB43" s="361"/>
      <c r="WFC43" s="361"/>
      <c r="WFD43" s="361"/>
      <c r="WFE43" s="361"/>
      <c r="WFF43" s="361"/>
      <c r="WFG43" s="361"/>
      <c r="WFH43" s="361"/>
      <c r="WFI43" s="361"/>
      <c r="WFJ43" s="361"/>
      <c r="WFK43" s="361"/>
      <c r="WFL43" s="361"/>
      <c r="WFM43" s="361"/>
      <c r="WFN43" s="361"/>
      <c r="WFO43" s="361"/>
      <c r="WFP43" s="361"/>
      <c r="WFQ43" s="361"/>
      <c r="WFR43" s="361"/>
      <c r="WFS43" s="361"/>
      <c r="WFT43" s="361"/>
      <c r="WFU43" s="361"/>
      <c r="WFV43" s="361"/>
      <c r="WFW43" s="361"/>
      <c r="WFX43" s="361"/>
      <c r="WFY43" s="361"/>
      <c r="WFZ43" s="361"/>
      <c r="WGA43" s="361"/>
      <c r="WGB43" s="361"/>
      <c r="WGC43" s="361"/>
      <c r="WGD43" s="361"/>
      <c r="WGE43" s="361"/>
      <c r="WGF43" s="361"/>
      <c r="WGG43" s="361"/>
      <c r="WGH43" s="361"/>
      <c r="WGI43" s="361"/>
      <c r="WGJ43" s="361"/>
      <c r="WGK43" s="361"/>
      <c r="WGL43" s="361"/>
      <c r="WGM43" s="361"/>
      <c r="WGN43" s="361"/>
      <c r="WGO43" s="361"/>
      <c r="WGP43" s="361"/>
      <c r="WGQ43" s="361"/>
      <c r="WGR43" s="361"/>
      <c r="WGS43" s="361"/>
      <c r="WGT43" s="361"/>
      <c r="WGU43" s="361"/>
      <c r="WGV43" s="361"/>
      <c r="WGW43" s="361"/>
      <c r="WGX43" s="361"/>
      <c r="WGY43" s="361"/>
      <c r="WGZ43" s="361"/>
      <c r="WHA43" s="361"/>
      <c r="WHB43" s="361"/>
      <c r="WHC43" s="361"/>
      <c r="WHD43" s="361"/>
      <c r="WHE43" s="361"/>
      <c r="WHF43" s="361"/>
      <c r="WHG43" s="361"/>
      <c r="WHH43" s="361"/>
      <c r="WHI43" s="361"/>
      <c r="WHJ43" s="361"/>
      <c r="WHK43" s="361"/>
      <c r="WHL43" s="361"/>
      <c r="WHM43" s="361"/>
      <c r="WHN43" s="361"/>
      <c r="WHO43" s="361"/>
      <c r="WHP43" s="361"/>
      <c r="WHQ43" s="361"/>
      <c r="WHR43" s="361"/>
      <c r="WHS43" s="361"/>
      <c r="WHT43" s="361"/>
      <c r="WHU43" s="361"/>
      <c r="WHV43" s="361"/>
      <c r="WHW43" s="361"/>
      <c r="WHX43" s="361"/>
      <c r="WHY43" s="361"/>
      <c r="WHZ43" s="361"/>
      <c r="WIA43" s="361"/>
      <c r="WIB43" s="361"/>
      <c r="WIC43" s="361"/>
      <c r="WID43" s="361"/>
      <c r="WIE43" s="361"/>
      <c r="WIF43" s="361"/>
      <c r="WIG43" s="361"/>
      <c r="WIH43" s="361"/>
      <c r="WII43" s="361"/>
      <c r="WIJ43" s="361"/>
      <c r="WIK43" s="361"/>
      <c r="WIL43" s="361"/>
      <c r="WIM43" s="361"/>
      <c r="WIN43" s="361"/>
      <c r="WIO43" s="361"/>
      <c r="WIP43" s="361"/>
      <c r="WIQ43" s="361"/>
      <c r="WIR43" s="361"/>
      <c r="WIS43" s="361"/>
      <c r="WIT43" s="361"/>
      <c r="WIU43" s="361"/>
      <c r="WIV43" s="361"/>
      <c r="WIW43" s="361"/>
      <c r="WIX43" s="361"/>
      <c r="WIY43" s="361"/>
      <c r="WIZ43" s="361"/>
      <c r="WJA43" s="361"/>
      <c r="WJB43" s="361"/>
      <c r="WJC43" s="361"/>
      <c r="WJD43" s="361"/>
      <c r="WJE43" s="361"/>
      <c r="WJF43" s="361"/>
      <c r="WJG43" s="361"/>
      <c r="WJH43" s="361"/>
      <c r="WJI43" s="361"/>
      <c r="WJJ43" s="361"/>
      <c r="WJK43" s="361"/>
      <c r="WJL43" s="361"/>
      <c r="WJM43" s="361"/>
      <c r="WJN43" s="361"/>
      <c r="WJO43" s="361"/>
      <c r="WJP43" s="361"/>
      <c r="WJQ43" s="361"/>
      <c r="WJR43" s="361"/>
      <c r="WJS43" s="361"/>
      <c r="WJT43" s="361"/>
      <c r="WJU43" s="361"/>
      <c r="WJV43" s="361"/>
      <c r="WJW43" s="361"/>
      <c r="WJX43" s="361"/>
      <c r="WJY43" s="361"/>
      <c r="WJZ43" s="361"/>
      <c r="WKA43" s="361"/>
      <c r="WKB43" s="361"/>
      <c r="WKC43" s="361"/>
      <c r="WKD43" s="361"/>
      <c r="WKE43" s="361"/>
      <c r="WKF43" s="361"/>
      <c r="WKG43" s="361"/>
      <c r="WKH43" s="361"/>
      <c r="WKI43" s="361"/>
      <c r="WKJ43" s="361"/>
      <c r="WKK43" s="361"/>
      <c r="WKL43" s="361"/>
      <c r="WKM43" s="361"/>
      <c r="WKN43" s="361"/>
      <c r="WKO43" s="361"/>
      <c r="WKP43" s="361"/>
      <c r="WKQ43" s="361"/>
      <c r="WKR43" s="361"/>
      <c r="WKS43" s="361"/>
      <c r="WKT43" s="361"/>
      <c r="WKU43" s="361"/>
      <c r="WKV43" s="361"/>
      <c r="WKW43" s="361"/>
      <c r="WKX43" s="361"/>
      <c r="WKY43" s="361"/>
      <c r="WKZ43" s="361"/>
      <c r="WLA43" s="361"/>
      <c r="WLB43" s="361"/>
      <c r="WLC43" s="361"/>
      <c r="WLD43" s="361"/>
      <c r="WLE43" s="361"/>
      <c r="WLF43" s="361"/>
      <c r="WLG43" s="361"/>
      <c r="WLH43" s="361"/>
      <c r="WLI43" s="361"/>
      <c r="WLJ43" s="361"/>
      <c r="WLK43" s="361"/>
      <c r="WLL43" s="361"/>
      <c r="WLM43" s="361"/>
      <c r="WLN43" s="361"/>
      <c r="WLO43" s="361"/>
      <c r="WLP43" s="361"/>
      <c r="WLQ43" s="361"/>
      <c r="WLR43" s="361"/>
      <c r="WLS43" s="361"/>
      <c r="WLT43" s="361"/>
      <c r="WLU43" s="361"/>
      <c r="WLV43" s="361"/>
      <c r="WLW43" s="361"/>
      <c r="WLX43" s="361"/>
      <c r="WLY43" s="361"/>
      <c r="WLZ43" s="361"/>
      <c r="WMA43" s="361"/>
      <c r="WMB43" s="361"/>
      <c r="WMC43" s="361"/>
      <c r="WMD43" s="361"/>
      <c r="WME43" s="361"/>
      <c r="WMF43" s="361"/>
      <c r="WMG43" s="361"/>
      <c r="WMH43" s="361"/>
      <c r="WMI43" s="361"/>
      <c r="WMJ43" s="361"/>
      <c r="WMK43" s="361"/>
      <c r="WML43" s="361"/>
      <c r="WMM43" s="361"/>
      <c r="WMN43" s="361"/>
      <c r="WMO43" s="361"/>
      <c r="WMP43" s="361"/>
      <c r="WMQ43" s="361"/>
      <c r="WMR43" s="361"/>
      <c r="WMS43" s="361"/>
      <c r="WMT43" s="361"/>
      <c r="WMU43" s="361"/>
      <c r="WMV43" s="361"/>
      <c r="WMW43" s="361"/>
      <c r="WMX43" s="361"/>
      <c r="WMY43" s="361"/>
      <c r="WMZ43" s="361"/>
      <c r="WNA43" s="361"/>
      <c r="WNB43" s="361"/>
      <c r="WNC43" s="361"/>
      <c r="WND43" s="361"/>
      <c r="WNE43" s="361"/>
      <c r="WNF43" s="361"/>
      <c r="WNG43" s="361"/>
      <c r="WNH43" s="361"/>
      <c r="WNI43" s="361"/>
      <c r="WNJ43" s="361"/>
      <c r="WNK43" s="361"/>
      <c r="WNL43" s="361"/>
      <c r="WNM43" s="361"/>
      <c r="WNN43" s="361"/>
      <c r="WNO43" s="361"/>
      <c r="WNP43" s="361"/>
      <c r="WNQ43" s="361"/>
      <c r="WNR43" s="361"/>
      <c r="WNS43" s="361"/>
      <c r="WNT43" s="361"/>
      <c r="WNU43" s="361"/>
      <c r="WNV43" s="361"/>
      <c r="WNW43" s="361"/>
      <c r="WNX43" s="361"/>
      <c r="WNY43" s="361"/>
      <c r="WNZ43" s="361"/>
      <c r="WOA43" s="361"/>
      <c r="WOB43" s="361"/>
      <c r="WOC43" s="361"/>
      <c r="WOD43" s="361"/>
      <c r="WOE43" s="361"/>
      <c r="WOF43" s="361"/>
      <c r="WOG43" s="361"/>
      <c r="WOH43" s="361"/>
      <c r="WOI43" s="361"/>
      <c r="WOJ43" s="361"/>
      <c r="WOK43" s="361"/>
      <c r="WOL43" s="361"/>
      <c r="WOM43" s="361"/>
      <c r="WON43" s="361"/>
      <c r="WOO43" s="361"/>
      <c r="WOP43" s="361"/>
      <c r="WOQ43" s="361"/>
      <c r="WOR43" s="361"/>
      <c r="WOS43" s="361"/>
      <c r="WOT43" s="361"/>
      <c r="WOU43" s="361"/>
      <c r="WOV43" s="361"/>
      <c r="WOW43" s="361"/>
      <c r="WOX43" s="361"/>
      <c r="WOY43" s="361"/>
      <c r="WOZ43" s="361"/>
      <c r="WPA43" s="361"/>
      <c r="WPB43" s="361"/>
      <c r="WPC43" s="361"/>
      <c r="WPD43" s="361"/>
      <c r="WPE43" s="361"/>
      <c r="WPF43" s="361"/>
      <c r="WPG43" s="361"/>
      <c r="WPH43" s="361"/>
      <c r="WPI43" s="361"/>
      <c r="WPJ43" s="361"/>
      <c r="WPK43" s="361"/>
      <c r="WPL43" s="361"/>
      <c r="WPM43" s="361"/>
      <c r="WPN43" s="361"/>
      <c r="WPO43" s="361"/>
      <c r="WPP43" s="361"/>
      <c r="WPQ43" s="361"/>
      <c r="WPR43" s="361"/>
      <c r="WPS43" s="361"/>
      <c r="WPT43" s="361"/>
      <c r="WPU43" s="361"/>
      <c r="WPV43" s="361"/>
      <c r="WPW43" s="361"/>
      <c r="WPX43" s="361"/>
      <c r="WPY43" s="361"/>
      <c r="WPZ43" s="361"/>
      <c r="WQA43" s="361"/>
      <c r="WQB43" s="361"/>
      <c r="WQC43" s="361"/>
      <c r="WQD43" s="361"/>
      <c r="WQE43" s="361"/>
      <c r="WQF43" s="361"/>
      <c r="WQG43" s="361"/>
      <c r="WQH43" s="361"/>
      <c r="WQI43" s="361"/>
      <c r="WQJ43" s="361"/>
      <c r="WQK43" s="361"/>
      <c r="WQL43" s="361"/>
      <c r="WQM43" s="361"/>
      <c r="WQN43" s="361"/>
      <c r="WQO43" s="361"/>
      <c r="WQP43" s="361"/>
      <c r="WQQ43" s="361"/>
      <c r="WQR43" s="361"/>
      <c r="WQS43" s="361"/>
      <c r="WQT43" s="361"/>
      <c r="WQU43" s="361"/>
      <c r="WQV43" s="361"/>
      <c r="WQW43" s="361"/>
      <c r="WQX43" s="361"/>
      <c r="WQY43" s="361"/>
      <c r="WQZ43" s="361"/>
      <c r="WRA43" s="361"/>
      <c r="WRB43" s="361"/>
      <c r="WRC43" s="361"/>
      <c r="WRD43" s="361"/>
      <c r="WRE43" s="361"/>
      <c r="WRF43" s="361"/>
      <c r="WRG43" s="361"/>
      <c r="WRH43" s="361"/>
      <c r="WRI43" s="361"/>
      <c r="WRJ43" s="361"/>
      <c r="WRK43" s="361"/>
      <c r="WRL43" s="361"/>
      <c r="WRM43" s="361"/>
      <c r="WRN43" s="361"/>
      <c r="WRO43" s="361"/>
      <c r="WRP43" s="361"/>
      <c r="WRQ43" s="361"/>
      <c r="WRR43" s="361"/>
      <c r="WRS43" s="361"/>
      <c r="WRT43" s="361"/>
      <c r="WRU43" s="361"/>
      <c r="WRV43" s="361"/>
      <c r="WRW43" s="361"/>
      <c r="WRX43" s="361"/>
      <c r="WRY43" s="361"/>
      <c r="WRZ43" s="361"/>
      <c r="WSA43" s="361"/>
      <c r="WSB43" s="361"/>
      <c r="WSC43" s="361"/>
      <c r="WSD43" s="361"/>
      <c r="WSE43" s="361"/>
      <c r="WSF43" s="361"/>
      <c r="WSG43" s="361"/>
      <c r="WSH43" s="361"/>
      <c r="WSI43" s="361"/>
      <c r="WSJ43" s="361"/>
      <c r="WSK43" s="361"/>
      <c r="WSL43" s="361"/>
      <c r="WSM43" s="361"/>
      <c r="WSN43" s="361"/>
      <c r="WSO43" s="361"/>
      <c r="WSP43" s="361"/>
      <c r="WSQ43" s="361"/>
      <c r="WSR43" s="361"/>
      <c r="WSS43" s="361"/>
      <c r="WST43" s="361"/>
      <c r="WSU43" s="361"/>
      <c r="WSV43" s="361"/>
      <c r="WSW43" s="361"/>
      <c r="WSX43" s="361"/>
      <c r="WSY43" s="361"/>
      <c r="WSZ43" s="361"/>
      <c r="WTA43" s="361"/>
      <c r="WTB43" s="361"/>
      <c r="WTC43" s="361"/>
      <c r="WTD43" s="361"/>
      <c r="WTE43" s="361"/>
      <c r="WTF43" s="361"/>
      <c r="WTG43" s="361"/>
      <c r="WTH43" s="361"/>
      <c r="WTI43" s="361"/>
      <c r="WTJ43" s="361"/>
      <c r="WTK43" s="361"/>
      <c r="WTL43" s="361"/>
      <c r="WTM43" s="361"/>
      <c r="WTN43" s="361"/>
      <c r="WTO43" s="361"/>
      <c r="WTP43" s="361"/>
      <c r="WTQ43" s="361"/>
      <c r="WTR43" s="361"/>
      <c r="WTS43" s="361"/>
      <c r="WTT43" s="361"/>
      <c r="WTU43" s="361"/>
      <c r="WTV43" s="361"/>
      <c r="WTW43" s="361"/>
      <c r="WTX43" s="361"/>
      <c r="WTY43" s="361"/>
      <c r="WTZ43" s="361"/>
      <c r="WUA43" s="361"/>
      <c r="WUB43" s="361"/>
      <c r="WUC43" s="361"/>
      <c r="WUD43" s="361"/>
      <c r="WUE43" s="361"/>
      <c r="WUF43" s="361"/>
      <c r="WUG43" s="361"/>
      <c r="WUH43" s="361"/>
      <c r="WUI43" s="361"/>
      <c r="WUJ43" s="361"/>
      <c r="WUK43" s="361"/>
      <c r="WUL43" s="361"/>
      <c r="WUM43" s="361"/>
      <c r="WUN43" s="361"/>
      <c r="WUO43" s="361"/>
      <c r="WUP43" s="361"/>
      <c r="WUQ43" s="361"/>
      <c r="WUR43" s="361"/>
      <c r="WUS43" s="361"/>
      <c r="WUT43" s="361"/>
      <c r="WUU43" s="361"/>
      <c r="WUV43" s="361"/>
      <c r="WUW43" s="361"/>
      <c r="WUX43" s="361"/>
      <c r="WUY43" s="361"/>
      <c r="WUZ43" s="361"/>
      <c r="WVA43" s="361"/>
      <c r="WVB43" s="361"/>
      <c r="WVC43" s="361"/>
      <c r="WVD43" s="361"/>
      <c r="WVE43" s="361"/>
      <c r="WVF43" s="361"/>
      <c r="WVG43" s="361"/>
      <c r="WVH43" s="361"/>
      <c r="WVI43" s="361"/>
      <c r="WVJ43" s="361"/>
      <c r="WVK43" s="361"/>
      <c r="WVL43" s="361"/>
      <c r="WVM43" s="361"/>
      <c r="WVN43" s="361"/>
      <c r="WVO43" s="361"/>
      <c r="WVP43" s="361"/>
      <c r="WVQ43" s="361"/>
      <c r="WVR43" s="361"/>
      <c r="WVS43" s="361"/>
      <c r="WVT43" s="361"/>
      <c r="WVU43" s="361"/>
      <c r="WVV43" s="361"/>
      <c r="WVW43" s="361"/>
      <c r="WVX43" s="361"/>
      <c r="WVY43" s="361"/>
      <c r="WVZ43" s="361"/>
      <c r="WWA43" s="361"/>
      <c r="WWB43" s="361"/>
      <c r="WWC43" s="361"/>
      <c r="WWD43" s="361"/>
      <c r="WWE43" s="361"/>
      <c r="WWF43" s="361"/>
      <c r="WWG43" s="361"/>
      <c r="WWH43" s="361"/>
      <c r="WWI43" s="361"/>
      <c r="WWJ43" s="361"/>
      <c r="WWK43" s="361"/>
      <c r="WWL43" s="361"/>
      <c r="WWM43" s="361"/>
      <c r="WWN43" s="361"/>
      <c r="WWO43" s="361"/>
    </row>
    <row r="44" spans="1:16161" s="145" customFormat="1" ht="45.75" customHeight="1">
      <c r="A44" s="165">
        <v>38</v>
      </c>
      <c r="B44" s="545" t="s">
        <v>448</v>
      </c>
      <c r="C44" s="546" t="s">
        <v>450</v>
      </c>
      <c r="D44" s="547"/>
      <c r="E44" s="547">
        <v>54</v>
      </c>
      <c r="F44" s="548" t="s">
        <v>445</v>
      </c>
      <c r="G44" s="547" t="s">
        <v>161</v>
      </c>
      <c r="H44" s="558">
        <v>2128200</v>
      </c>
      <c r="I44" s="539" t="s">
        <v>199</v>
      </c>
      <c r="J44" s="359">
        <f t="shared" si="6"/>
        <v>218140.5</v>
      </c>
      <c r="K44" s="323" t="s">
        <v>214</v>
      </c>
      <c r="L44" s="359">
        <f t="shared" si="7"/>
        <v>63846</v>
      </c>
      <c r="M44" s="323" t="s">
        <v>56</v>
      </c>
      <c r="N44" s="359">
        <f t="shared" si="8"/>
        <v>0</v>
      </c>
      <c r="O44" s="323" t="s">
        <v>56</v>
      </c>
      <c r="P44" s="359">
        <f t="shared" si="9"/>
        <v>0</v>
      </c>
      <c r="Q44" s="360">
        <f t="shared" si="10"/>
        <v>10641</v>
      </c>
      <c r="R44" s="167">
        <f t="shared" si="5"/>
        <v>292627.5</v>
      </c>
      <c r="S44" s="351"/>
      <c r="T44" s="351"/>
      <c r="U44" s="351"/>
      <c r="V44" s="351"/>
      <c r="W44" s="361"/>
      <c r="X44" s="361"/>
      <c r="Y44" s="361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361"/>
      <c r="AK44" s="361"/>
      <c r="AL44" s="361"/>
      <c r="AM44" s="361"/>
      <c r="AN44" s="361"/>
      <c r="AO44" s="361"/>
      <c r="AP44" s="361"/>
      <c r="AQ44" s="361"/>
      <c r="AR44" s="361"/>
      <c r="AS44" s="361"/>
      <c r="AT44" s="361"/>
      <c r="AU44" s="361"/>
      <c r="AV44" s="361"/>
      <c r="AW44" s="361"/>
      <c r="AX44" s="361"/>
      <c r="AY44" s="361"/>
      <c r="AZ44" s="361"/>
      <c r="BA44" s="361"/>
      <c r="BB44" s="361"/>
      <c r="BC44" s="361"/>
      <c r="BD44" s="361"/>
      <c r="BE44" s="361"/>
      <c r="BF44" s="361"/>
      <c r="BG44" s="361"/>
      <c r="BH44" s="361"/>
      <c r="BI44" s="361"/>
      <c r="BJ44" s="361"/>
      <c r="BK44" s="361"/>
      <c r="BL44" s="361"/>
      <c r="BM44" s="361"/>
      <c r="BN44" s="361"/>
      <c r="BO44" s="361"/>
      <c r="BP44" s="361"/>
      <c r="BQ44" s="361"/>
      <c r="BR44" s="361"/>
      <c r="BS44" s="361"/>
      <c r="BT44" s="361"/>
      <c r="BU44" s="361"/>
      <c r="BV44" s="361"/>
      <c r="BW44" s="361"/>
      <c r="BX44" s="361"/>
      <c r="BY44" s="361"/>
      <c r="BZ44" s="361"/>
      <c r="CA44" s="361"/>
      <c r="CB44" s="361"/>
      <c r="CC44" s="361"/>
      <c r="CD44" s="361"/>
      <c r="CE44" s="361"/>
      <c r="CF44" s="361"/>
      <c r="CG44" s="361"/>
      <c r="CH44" s="361"/>
      <c r="CI44" s="361"/>
      <c r="CJ44" s="361"/>
      <c r="CK44" s="361"/>
      <c r="CL44" s="361"/>
      <c r="CM44" s="361"/>
      <c r="CN44" s="361"/>
      <c r="CO44" s="361"/>
      <c r="CP44" s="361"/>
      <c r="CQ44" s="361"/>
      <c r="CR44" s="361"/>
      <c r="CS44" s="361"/>
      <c r="CT44" s="361"/>
      <c r="CU44" s="361"/>
      <c r="CV44" s="361"/>
      <c r="CW44" s="361"/>
      <c r="CX44" s="361"/>
      <c r="CY44" s="361"/>
      <c r="CZ44" s="361"/>
      <c r="DA44" s="361"/>
      <c r="DB44" s="361"/>
      <c r="DC44" s="361"/>
      <c r="DD44" s="361"/>
      <c r="DE44" s="361"/>
      <c r="DF44" s="361"/>
      <c r="DG44" s="361"/>
      <c r="DH44" s="361"/>
      <c r="DI44" s="361"/>
      <c r="DJ44" s="361"/>
      <c r="DK44" s="361"/>
      <c r="DL44" s="361"/>
      <c r="DM44" s="361"/>
      <c r="DN44" s="361"/>
      <c r="DO44" s="361"/>
      <c r="DP44" s="361"/>
      <c r="DQ44" s="361"/>
      <c r="DR44" s="361"/>
      <c r="DS44" s="361"/>
      <c r="DT44" s="361"/>
      <c r="DU44" s="361"/>
      <c r="DV44" s="361"/>
      <c r="DW44" s="361"/>
      <c r="DX44" s="361"/>
      <c r="DY44" s="361"/>
      <c r="DZ44" s="361"/>
      <c r="EA44" s="361"/>
      <c r="EB44" s="361"/>
      <c r="EC44" s="361"/>
      <c r="ED44" s="361"/>
      <c r="EE44" s="361"/>
      <c r="EF44" s="361"/>
      <c r="EG44" s="361"/>
      <c r="EH44" s="361"/>
      <c r="EI44" s="361"/>
      <c r="EJ44" s="361"/>
      <c r="EK44" s="361"/>
      <c r="EL44" s="361"/>
      <c r="EM44" s="361"/>
      <c r="EN44" s="361"/>
      <c r="EO44" s="361"/>
      <c r="EP44" s="361"/>
      <c r="EQ44" s="361"/>
      <c r="ER44" s="361"/>
      <c r="ES44" s="361"/>
      <c r="ET44" s="361"/>
      <c r="EU44" s="361"/>
      <c r="EV44" s="361"/>
      <c r="EW44" s="361"/>
      <c r="EX44" s="361"/>
      <c r="EY44" s="361"/>
      <c r="EZ44" s="361"/>
      <c r="FA44" s="361"/>
      <c r="FB44" s="361"/>
      <c r="FC44" s="361"/>
      <c r="FD44" s="361"/>
      <c r="FE44" s="361"/>
      <c r="FF44" s="361"/>
      <c r="FG44" s="361"/>
      <c r="FH44" s="361"/>
      <c r="FI44" s="361"/>
      <c r="FJ44" s="361"/>
      <c r="FK44" s="361"/>
      <c r="FL44" s="361"/>
      <c r="FM44" s="361"/>
      <c r="FN44" s="361"/>
      <c r="FO44" s="361"/>
      <c r="FP44" s="361"/>
      <c r="FQ44" s="361"/>
      <c r="FR44" s="361"/>
      <c r="FS44" s="361"/>
      <c r="FT44" s="361"/>
      <c r="FU44" s="361"/>
      <c r="FV44" s="361"/>
      <c r="FW44" s="361"/>
      <c r="FX44" s="361"/>
      <c r="FY44" s="361"/>
      <c r="FZ44" s="361"/>
      <c r="GA44" s="361"/>
      <c r="GB44" s="361"/>
      <c r="GC44" s="361"/>
      <c r="GD44" s="361"/>
      <c r="GE44" s="361"/>
      <c r="GF44" s="361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  <c r="LV44" s="361"/>
      <c r="LW44" s="361"/>
      <c r="LX44" s="361"/>
      <c r="LY44" s="361"/>
      <c r="LZ44" s="361"/>
      <c r="MA44" s="361"/>
      <c r="MB44" s="361"/>
      <c r="MC44" s="361"/>
      <c r="MD44" s="361"/>
      <c r="ME44" s="361"/>
      <c r="MF44" s="361"/>
      <c r="MG44" s="361"/>
      <c r="MH44" s="361"/>
      <c r="MI44" s="361"/>
      <c r="MJ44" s="361"/>
      <c r="MK44" s="361"/>
      <c r="ML44" s="361"/>
      <c r="MM44" s="361"/>
      <c r="MN44" s="361"/>
      <c r="MO44" s="361"/>
      <c r="MP44" s="361"/>
      <c r="MQ44" s="361"/>
      <c r="MR44" s="361"/>
      <c r="MS44" s="361"/>
      <c r="MT44" s="361"/>
      <c r="MU44" s="361"/>
      <c r="MV44" s="361"/>
      <c r="MW44" s="361"/>
      <c r="MX44" s="361"/>
      <c r="MY44" s="361"/>
      <c r="MZ44" s="361"/>
      <c r="NA44" s="361"/>
      <c r="NB44" s="361"/>
      <c r="NC44" s="361"/>
      <c r="ND44" s="361"/>
      <c r="NE44" s="361"/>
      <c r="NF44" s="361"/>
      <c r="NG44" s="361"/>
      <c r="NH44" s="361"/>
      <c r="NI44" s="361"/>
      <c r="NJ44" s="361"/>
      <c r="NK44" s="361"/>
      <c r="NL44" s="361"/>
      <c r="NM44" s="361"/>
      <c r="NN44" s="361"/>
      <c r="NO44" s="361"/>
      <c r="NP44" s="361"/>
      <c r="NQ44" s="361"/>
      <c r="NR44" s="361"/>
      <c r="NS44" s="361"/>
      <c r="NT44" s="361"/>
      <c r="NU44" s="361"/>
      <c r="NV44" s="361"/>
      <c r="NW44" s="361"/>
      <c r="NX44" s="361"/>
      <c r="NY44" s="361"/>
      <c r="NZ44" s="361"/>
      <c r="OA44" s="361"/>
      <c r="OB44" s="361"/>
      <c r="OC44" s="361"/>
      <c r="OD44" s="361"/>
      <c r="OE44" s="361"/>
      <c r="OF44" s="361"/>
      <c r="OG44" s="361"/>
      <c r="OH44" s="361"/>
      <c r="OI44" s="361"/>
      <c r="OJ44" s="361"/>
      <c r="OK44" s="361"/>
      <c r="OL44" s="361"/>
      <c r="OM44" s="361"/>
      <c r="ON44" s="361"/>
      <c r="OO44" s="361"/>
      <c r="OP44" s="361"/>
      <c r="OQ44" s="361"/>
      <c r="OR44" s="361"/>
      <c r="OS44" s="361"/>
      <c r="OT44" s="361"/>
      <c r="OU44" s="361"/>
      <c r="OV44" s="361"/>
      <c r="OW44" s="361"/>
      <c r="OX44" s="361"/>
      <c r="OY44" s="361"/>
      <c r="OZ44" s="361"/>
      <c r="PA44" s="361"/>
      <c r="PB44" s="361"/>
      <c r="PC44" s="361"/>
      <c r="PD44" s="361"/>
      <c r="PE44" s="361"/>
      <c r="PF44" s="361"/>
      <c r="PG44" s="361"/>
      <c r="PH44" s="361"/>
      <c r="PI44" s="361"/>
      <c r="PJ44" s="361"/>
      <c r="PK44" s="361"/>
      <c r="PL44" s="361"/>
      <c r="PM44" s="361"/>
      <c r="PN44" s="361"/>
      <c r="PO44" s="361"/>
      <c r="PP44" s="361"/>
      <c r="PQ44" s="361"/>
      <c r="PR44" s="361"/>
      <c r="PS44" s="361"/>
      <c r="PT44" s="361"/>
      <c r="PU44" s="361"/>
      <c r="PV44" s="361"/>
      <c r="PW44" s="361"/>
      <c r="PX44" s="361"/>
      <c r="PY44" s="361"/>
      <c r="PZ44" s="361"/>
      <c r="QA44" s="361"/>
      <c r="QB44" s="361"/>
      <c r="QC44" s="361"/>
      <c r="QD44" s="361"/>
      <c r="QE44" s="361"/>
      <c r="QF44" s="361"/>
      <c r="QG44" s="361"/>
      <c r="QH44" s="361"/>
      <c r="QI44" s="361"/>
      <c r="QJ44" s="361"/>
      <c r="QK44" s="361"/>
      <c r="QL44" s="361"/>
      <c r="QM44" s="361"/>
      <c r="QN44" s="361"/>
      <c r="QO44" s="361"/>
      <c r="QP44" s="361"/>
      <c r="QQ44" s="361"/>
      <c r="QR44" s="361"/>
      <c r="QS44" s="361"/>
      <c r="QT44" s="361"/>
      <c r="QU44" s="361"/>
      <c r="QV44" s="361"/>
      <c r="QW44" s="361"/>
      <c r="QX44" s="361"/>
      <c r="QY44" s="361"/>
      <c r="QZ44" s="361"/>
      <c r="RA44" s="361"/>
      <c r="RB44" s="361"/>
      <c r="RC44" s="361"/>
      <c r="RD44" s="361"/>
      <c r="RE44" s="361"/>
      <c r="RF44" s="361"/>
      <c r="RG44" s="361"/>
      <c r="RH44" s="361"/>
      <c r="RI44" s="361"/>
      <c r="RJ44" s="361"/>
      <c r="RK44" s="361"/>
      <c r="RL44" s="361"/>
      <c r="RM44" s="361"/>
      <c r="RN44" s="361"/>
      <c r="RO44" s="361"/>
      <c r="RP44" s="361"/>
      <c r="RQ44" s="361"/>
      <c r="RR44" s="361"/>
      <c r="RS44" s="361"/>
      <c r="RT44" s="361"/>
      <c r="RU44" s="361"/>
      <c r="RV44" s="361"/>
      <c r="RW44" s="361"/>
      <c r="RX44" s="361"/>
      <c r="RY44" s="361"/>
      <c r="RZ44" s="361"/>
      <c r="SA44" s="361"/>
      <c r="SB44" s="361"/>
      <c r="SC44" s="361"/>
      <c r="SD44" s="361"/>
      <c r="SE44" s="361"/>
      <c r="SF44" s="361"/>
      <c r="SG44" s="361"/>
      <c r="SH44" s="361"/>
      <c r="SI44" s="361"/>
      <c r="SJ44" s="361"/>
      <c r="SK44" s="361"/>
      <c r="SL44" s="361"/>
      <c r="SM44" s="361"/>
      <c r="SN44" s="361"/>
      <c r="SO44" s="361"/>
      <c r="SP44" s="361"/>
      <c r="SQ44" s="361"/>
      <c r="SR44" s="361"/>
      <c r="SS44" s="361"/>
      <c r="ST44" s="361"/>
      <c r="SU44" s="361"/>
      <c r="SV44" s="361"/>
      <c r="SW44" s="361"/>
      <c r="SX44" s="361"/>
      <c r="SY44" s="361"/>
      <c r="SZ44" s="361"/>
      <c r="TA44" s="361"/>
      <c r="TB44" s="361"/>
      <c r="TC44" s="361"/>
      <c r="TD44" s="361"/>
      <c r="TE44" s="361"/>
      <c r="TF44" s="361"/>
      <c r="TG44" s="361"/>
      <c r="TH44" s="361"/>
      <c r="TI44" s="361"/>
      <c r="TJ44" s="361"/>
      <c r="TK44" s="361"/>
      <c r="TL44" s="361"/>
      <c r="TM44" s="361"/>
      <c r="TN44" s="361"/>
      <c r="TO44" s="361"/>
      <c r="TP44" s="361"/>
      <c r="TQ44" s="361"/>
      <c r="TR44" s="361"/>
      <c r="TS44" s="361"/>
      <c r="TT44" s="361"/>
      <c r="TU44" s="361"/>
      <c r="TV44" s="361"/>
      <c r="TW44" s="361"/>
      <c r="TX44" s="361"/>
      <c r="TY44" s="361"/>
      <c r="TZ44" s="361"/>
      <c r="UA44" s="361"/>
      <c r="UB44" s="361"/>
      <c r="UC44" s="361"/>
      <c r="UD44" s="361"/>
      <c r="UE44" s="361"/>
      <c r="UF44" s="361"/>
      <c r="UG44" s="361"/>
      <c r="UH44" s="361"/>
      <c r="UI44" s="361"/>
      <c r="UJ44" s="361"/>
      <c r="UK44" s="361"/>
      <c r="UL44" s="361"/>
      <c r="UM44" s="361"/>
      <c r="UN44" s="361"/>
      <c r="UO44" s="361"/>
      <c r="UP44" s="361"/>
      <c r="UQ44" s="361"/>
      <c r="UR44" s="361"/>
      <c r="US44" s="361"/>
      <c r="UT44" s="361"/>
      <c r="UU44" s="361"/>
      <c r="UV44" s="361"/>
      <c r="UW44" s="361"/>
      <c r="UX44" s="361"/>
      <c r="UY44" s="361"/>
      <c r="UZ44" s="361"/>
      <c r="VA44" s="361"/>
      <c r="VB44" s="361"/>
      <c r="VC44" s="361"/>
      <c r="VD44" s="361"/>
      <c r="VE44" s="361"/>
      <c r="VF44" s="361"/>
      <c r="VG44" s="361"/>
      <c r="VH44" s="361"/>
      <c r="VI44" s="361"/>
      <c r="VJ44" s="361"/>
      <c r="VK44" s="361"/>
      <c r="VL44" s="361"/>
      <c r="VM44" s="361"/>
      <c r="VN44" s="361"/>
      <c r="VO44" s="361"/>
      <c r="VP44" s="361"/>
      <c r="VQ44" s="361"/>
      <c r="VR44" s="361"/>
      <c r="VS44" s="361"/>
      <c r="VT44" s="361"/>
      <c r="VU44" s="361"/>
      <c r="VV44" s="361"/>
      <c r="VW44" s="361"/>
      <c r="VX44" s="361"/>
      <c r="VY44" s="361"/>
      <c r="VZ44" s="361"/>
      <c r="WA44" s="361"/>
      <c r="WB44" s="361"/>
      <c r="WC44" s="361"/>
      <c r="WD44" s="361"/>
      <c r="WE44" s="361"/>
      <c r="WF44" s="361"/>
      <c r="WG44" s="361"/>
      <c r="WH44" s="361"/>
      <c r="WI44" s="361"/>
      <c r="WJ44" s="361"/>
      <c r="WK44" s="361"/>
      <c r="WL44" s="361"/>
      <c r="WM44" s="361"/>
      <c r="WN44" s="361"/>
      <c r="WO44" s="361"/>
      <c r="WP44" s="361"/>
      <c r="WQ44" s="361"/>
      <c r="WR44" s="361"/>
      <c r="WS44" s="361"/>
      <c r="WT44" s="361"/>
      <c r="WU44" s="361"/>
      <c r="WV44" s="361"/>
      <c r="WW44" s="361"/>
      <c r="WX44" s="361"/>
      <c r="WY44" s="361"/>
      <c r="WZ44" s="361"/>
      <c r="XA44" s="361"/>
      <c r="XB44" s="361"/>
      <c r="XC44" s="361"/>
      <c r="XD44" s="361"/>
      <c r="XE44" s="361"/>
      <c r="XF44" s="361"/>
      <c r="XG44" s="361"/>
      <c r="XH44" s="361"/>
      <c r="XI44" s="361"/>
      <c r="XJ44" s="361"/>
      <c r="XK44" s="361"/>
      <c r="XL44" s="361"/>
      <c r="XM44" s="361"/>
      <c r="XN44" s="361"/>
      <c r="XO44" s="361"/>
      <c r="XP44" s="361"/>
      <c r="XQ44" s="361"/>
      <c r="XR44" s="361"/>
      <c r="XS44" s="361"/>
      <c r="XT44" s="361"/>
      <c r="XU44" s="361"/>
      <c r="XV44" s="361"/>
      <c r="XW44" s="361"/>
      <c r="XX44" s="361"/>
      <c r="XY44" s="361"/>
      <c r="XZ44" s="361"/>
      <c r="YA44" s="361"/>
      <c r="YB44" s="361"/>
      <c r="YC44" s="361"/>
      <c r="YD44" s="361"/>
      <c r="YE44" s="361"/>
      <c r="YF44" s="361"/>
      <c r="YG44" s="361"/>
      <c r="YH44" s="361"/>
      <c r="YI44" s="361"/>
      <c r="YJ44" s="361"/>
      <c r="YK44" s="361"/>
      <c r="YL44" s="361"/>
      <c r="YM44" s="361"/>
      <c r="YN44" s="361"/>
      <c r="YO44" s="361"/>
      <c r="YP44" s="361"/>
      <c r="YQ44" s="361"/>
      <c r="YR44" s="361"/>
      <c r="YS44" s="361"/>
      <c r="YT44" s="361"/>
      <c r="YU44" s="361"/>
      <c r="YV44" s="361"/>
      <c r="YW44" s="361"/>
      <c r="YX44" s="361"/>
      <c r="YY44" s="361"/>
      <c r="YZ44" s="361"/>
      <c r="ZA44" s="361"/>
      <c r="ZB44" s="361"/>
      <c r="ZC44" s="361"/>
      <c r="ZD44" s="361"/>
      <c r="ZE44" s="361"/>
      <c r="ZF44" s="361"/>
      <c r="ZG44" s="361"/>
      <c r="ZH44" s="361"/>
      <c r="ZI44" s="361"/>
      <c r="ZJ44" s="361"/>
      <c r="ZK44" s="361"/>
      <c r="ZL44" s="361"/>
      <c r="ZM44" s="361"/>
      <c r="ZN44" s="361"/>
      <c r="ZO44" s="361"/>
      <c r="ZP44" s="361"/>
      <c r="ZQ44" s="361"/>
      <c r="ZR44" s="361"/>
      <c r="ZS44" s="361"/>
      <c r="ZT44" s="361"/>
      <c r="ZU44" s="361"/>
      <c r="ZV44" s="361"/>
      <c r="ZW44" s="361"/>
      <c r="ZX44" s="361"/>
      <c r="ZY44" s="361"/>
      <c r="ZZ44" s="361"/>
      <c r="AAA44" s="361"/>
      <c r="AAB44" s="361"/>
      <c r="AAC44" s="361"/>
      <c r="AAD44" s="361"/>
      <c r="AAE44" s="361"/>
      <c r="AAF44" s="361"/>
      <c r="AAG44" s="361"/>
      <c r="AAH44" s="361"/>
      <c r="AAI44" s="361"/>
      <c r="AAJ44" s="361"/>
      <c r="AAK44" s="361"/>
      <c r="AAL44" s="361"/>
      <c r="AAM44" s="361"/>
      <c r="AAN44" s="361"/>
      <c r="AAO44" s="361"/>
      <c r="AAP44" s="361"/>
      <c r="AAQ44" s="361"/>
      <c r="AAR44" s="361"/>
      <c r="AAS44" s="361"/>
      <c r="AAT44" s="361"/>
      <c r="AAU44" s="361"/>
      <c r="AAV44" s="361"/>
      <c r="AAW44" s="361"/>
      <c r="AAX44" s="361"/>
      <c r="AAY44" s="361"/>
      <c r="AAZ44" s="361"/>
      <c r="ABA44" s="361"/>
      <c r="ABB44" s="361"/>
      <c r="ABC44" s="361"/>
      <c r="ABD44" s="361"/>
      <c r="ABE44" s="361"/>
      <c r="ABF44" s="361"/>
      <c r="ABG44" s="361"/>
      <c r="ABH44" s="361"/>
      <c r="ABI44" s="361"/>
      <c r="ABJ44" s="361"/>
      <c r="ABK44" s="361"/>
      <c r="ABL44" s="361"/>
      <c r="ABM44" s="361"/>
      <c r="ABN44" s="361"/>
      <c r="ABO44" s="361"/>
      <c r="ABP44" s="361"/>
      <c r="ABQ44" s="361"/>
      <c r="ABR44" s="361"/>
      <c r="ABS44" s="361"/>
      <c r="ABT44" s="361"/>
      <c r="ABU44" s="361"/>
      <c r="ABV44" s="361"/>
      <c r="ABW44" s="361"/>
      <c r="ABX44" s="361"/>
      <c r="ABY44" s="361"/>
      <c r="ABZ44" s="361"/>
      <c r="ACA44" s="361"/>
      <c r="ACB44" s="361"/>
      <c r="ACC44" s="361"/>
      <c r="ACD44" s="361"/>
      <c r="ACE44" s="361"/>
      <c r="ACF44" s="361"/>
      <c r="ACG44" s="361"/>
      <c r="ACH44" s="361"/>
      <c r="ACI44" s="361"/>
      <c r="ACJ44" s="361"/>
      <c r="ACK44" s="361"/>
      <c r="ACL44" s="361"/>
      <c r="ACM44" s="361"/>
      <c r="ACN44" s="361"/>
      <c r="ACO44" s="361"/>
      <c r="ACP44" s="361"/>
      <c r="ACQ44" s="361"/>
      <c r="ACR44" s="361"/>
      <c r="ACS44" s="361"/>
      <c r="ACT44" s="361"/>
      <c r="ACU44" s="361"/>
      <c r="ACV44" s="361"/>
      <c r="ACW44" s="361"/>
      <c r="ACX44" s="361"/>
      <c r="ACY44" s="361"/>
      <c r="ACZ44" s="361"/>
      <c r="ADA44" s="361"/>
      <c r="ADB44" s="361"/>
      <c r="ADC44" s="361"/>
      <c r="ADD44" s="361"/>
      <c r="ADE44" s="361"/>
      <c r="ADF44" s="361"/>
      <c r="ADG44" s="361"/>
      <c r="ADH44" s="361"/>
      <c r="ADI44" s="361"/>
      <c r="ADJ44" s="361"/>
      <c r="ADK44" s="361"/>
      <c r="ADL44" s="361"/>
      <c r="ADM44" s="361"/>
      <c r="ADN44" s="361"/>
      <c r="ADO44" s="361"/>
      <c r="ADP44" s="361"/>
      <c r="ADQ44" s="361"/>
      <c r="ADR44" s="361"/>
      <c r="ADS44" s="361"/>
      <c r="ADT44" s="361"/>
      <c r="ADU44" s="361"/>
      <c r="ADV44" s="361"/>
      <c r="ADW44" s="361"/>
      <c r="ADX44" s="361"/>
      <c r="ADY44" s="361"/>
      <c r="ADZ44" s="361"/>
      <c r="AEA44" s="361"/>
      <c r="AEB44" s="361"/>
      <c r="AEC44" s="361"/>
      <c r="AED44" s="361"/>
      <c r="AEE44" s="361"/>
      <c r="AEF44" s="361"/>
      <c r="AEG44" s="361"/>
      <c r="AEH44" s="361"/>
      <c r="AEI44" s="361"/>
      <c r="AEJ44" s="361"/>
      <c r="AEK44" s="361"/>
      <c r="AEL44" s="361"/>
      <c r="AEM44" s="361"/>
      <c r="AEN44" s="361"/>
      <c r="AEO44" s="361"/>
      <c r="AEP44" s="361"/>
      <c r="AEQ44" s="361"/>
      <c r="AER44" s="361"/>
      <c r="AES44" s="361"/>
      <c r="AET44" s="361"/>
      <c r="AEU44" s="361"/>
      <c r="AEV44" s="361"/>
      <c r="AEW44" s="361"/>
      <c r="AEX44" s="361"/>
      <c r="AEY44" s="361"/>
      <c r="AEZ44" s="361"/>
      <c r="AFA44" s="361"/>
      <c r="AFB44" s="361"/>
      <c r="AFC44" s="361"/>
      <c r="AFD44" s="361"/>
      <c r="AFE44" s="361"/>
      <c r="AFF44" s="361"/>
      <c r="AFG44" s="361"/>
      <c r="AFH44" s="361"/>
      <c r="AFI44" s="361"/>
      <c r="AFJ44" s="361"/>
      <c r="AFK44" s="361"/>
      <c r="AFL44" s="361"/>
      <c r="AFM44" s="361"/>
      <c r="AFN44" s="361"/>
      <c r="AFO44" s="361"/>
      <c r="AFP44" s="361"/>
      <c r="AFQ44" s="361"/>
      <c r="AFR44" s="361"/>
      <c r="AFS44" s="361"/>
      <c r="AFT44" s="361"/>
      <c r="AFU44" s="361"/>
      <c r="AFV44" s="361"/>
      <c r="AFW44" s="361"/>
      <c r="AFX44" s="361"/>
      <c r="AFY44" s="361"/>
      <c r="AFZ44" s="361"/>
      <c r="AGA44" s="361"/>
      <c r="AGB44" s="361"/>
      <c r="AGC44" s="361"/>
      <c r="AGD44" s="361"/>
      <c r="AGE44" s="361"/>
      <c r="AGF44" s="361"/>
      <c r="AGG44" s="361"/>
      <c r="AGH44" s="361"/>
      <c r="AGI44" s="361"/>
      <c r="AGJ44" s="361"/>
      <c r="AGK44" s="361"/>
      <c r="AGL44" s="361"/>
      <c r="AGM44" s="361"/>
      <c r="AGN44" s="361"/>
      <c r="AGO44" s="361"/>
      <c r="AGP44" s="361"/>
      <c r="AGQ44" s="361"/>
      <c r="AGR44" s="361"/>
      <c r="AGS44" s="361"/>
      <c r="AGT44" s="361"/>
      <c r="AGU44" s="361"/>
      <c r="AGV44" s="361"/>
      <c r="AGW44" s="361"/>
      <c r="AGX44" s="361"/>
      <c r="AGY44" s="361"/>
      <c r="AGZ44" s="361"/>
      <c r="AHA44" s="361"/>
      <c r="AHB44" s="361"/>
      <c r="AHC44" s="361"/>
      <c r="AHD44" s="361"/>
      <c r="AHE44" s="361"/>
      <c r="AHF44" s="361"/>
      <c r="AHG44" s="361"/>
      <c r="AHH44" s="361"/>
      <c r="AHI44" s="361"/>
      <c r="AHJ44" s="361"/>
      <c r="AHK44" s="361"/>
      <c r="AHL44" s="361"/>
      <c r="AHM44" s="361"/>
      <c r="AHN44" s="361"/>
      <c r="AHO44" s="361"/>
      <c r="AHP44" s="361"/>
      <c r="AHQ44" s="361"/>
      <c r="AHR44" s="361"/>
      <c r="AHS44" s="361"/>
      <c r="AHT44" s="361"/>
      <c r="AHU44" s="361"/>
      <c r="AHV44" s="361"/>
      <c r="AHW44" s="361"/>
      <c r="AHX44" s="361"/>
      <c r="AHY44" s="361"/>
      <c r="AHZ44" s="361"/>
      <c r="AIA44" s="361"/>
      <c r="AIB44" s="361"/>
      <c r="AIC44" s="361"/>
      <c r="AID44" s="361"/>
      <c r="AIE44" s="361"/>
      <c r="AIF44" s="361"/>
      <c r="AIG44" s="361"/>
      <c r="AIH44" s="361"/>
      <c r="AII44" s="361"/>
      <c r="AIJ44" s="361"/>
      <c r="AIK44" s="361"/>
      <c r="AIL44" s="361"/>
      <c r="AIM44" s="361"/>
      <c r="AIN44" s="361"/>
      <c r="AIO44" s="361"/>
      <c r="AIP44" s="361"/>
      <c r="AIQ44" s="361"/>
      <c r="AIR44" s="361"/>
      <c r="AIS44" s="361"/>
      <c r="AIT44" s="361"/>
      <c r="AIU44" s="361"/>
      <c r="AIV44" s="361"/>
      <c r="AIW44" s="361"/>
      <c r="AIX44" s="361"/>
      <c r="AIY44" s="361"/>
      <c r="AIZ44" s="361"/>
      <c r="AJA44" s="361"/>
      <c r="AJB44" s="361"/>
      <c r="AJC44" s="361"/>
      <c r="AJD44" s="361"/>
      <c r="AJE44" s="361"/>
      <c r="AJF44" s="361"/>
      <c r="AJG44" s="361"/>
      <c r="AJH44" s="361"/>
      <c r="AJI44" s="361"/>
      <c r="AJJ44" s="361"/>
      <c r="AJK44" s="361"/>
      <c r="AJL44" s="361"/>
      <c r="AJM44" s="361"/>
      <c r="AJN44" s="361"/>
      <c r="AJO44" s="361"/>
      <c r="AJP44" s="361"/>
      <c r="AJQ44" s="361"/>
      <c r="AJR44" s="361"/>
      <c r="AJS44" s="361"/>
      <c r="AJT44" s="361"/>
      <c r="AJU44" s="361"/>
      <c r="AJV44" s="361"/>
      <c r="AJW44" s="361"/>
      <c r="AJX44" s="361"/>
      <c r="AJY44" s="361"/>
      <c r="AJZ44" s="361"/>
      <c r="AKA44" s="361"/>
      <c r="AKB44" s="361"/>
      <c r="AKC44" s="361"/>
      <c r="AKD44" s="361"/>
      <c r="AKE44" s="361"/>
      <c r="AKF44" s="361"/>
      <c r="AKG44" s="361"/>
      <c r="AKH44" s="361"/>
      <c r="AKI44" s="361"/>
      <c r="AKJ44" s="361"/>
      <c r="AKK44" s="361"/>
      <c r="AKL44" s="361"/>
      <c r="AKM44" s="361"/>
      <c r="AKN44" s="361"/>
      <c r="AKO44" s="361"/>
      <c r="AKP44" s="361"/>
      <c r="AKQ44" s="361"/>
      <c r="AKR44" s="361"/>
      <c r="AKS44" s="361"/>
      <c r="AKT44" s="361"/>
      <c r="AKU44" s="361"/>
      <c r="AKV44" s="361"/>
      <c r="AKW44" s="361"/>
      <c r="AKX44" s="361"/>
      <c r="AKY44" s="361"/>
      <c r="AKZ44" s="361"/>
      <c r="ALA44" s="361"/>
      <c r="ALB44" s="361"/>
      <c r="ALC44" s="361"/>
      <c r="ALD44" s="361"/>
      <c r="ALE44" s="361"/>
      <c r="ALF44" s="361"/>
      <c r="ALG44" s="361"/>
      <c r="ALH44" s="361"/>
      <c r="ALI44" s="361"/>
      <c r="ALJ44" s="361"/>
      <c r="ALK44" s="361"/>
      <c r="ALL44" s="361"/>
      <c r="ALM44" s="361"/>
      <c r="ALN44" s="361"/>
      <c r="ALO44" s="361"/>
      <c r="ALP44" s="361"/>
      <c r="ALQ44" s="361"/>
      <c r="ALR44" s="361"/>
      <c r="ALS44" s="361"/>
      <c r="ALT44" s="361"/>
      <c r="ALU44" s="361"/>
      <c r="ALV44" s="361"/>
      <c r="ALW44" s="361"/>
      <c r="ALX44" s="361"/>
      <c r="ALY44" s="361"/>
      <c r="ALZ44" s="361"/>
      <c r="AMA44" s="361"/>
      <c r="AMB44" s="361"/>
      <c r="AMC44" s="361"/>
      <c r="AMD44" s="361"/>
      <c r="AME44" s="361"/>
      <c r="AMF44" s="361"/>
      <c r="AMG44" s="361"/>
      <c r="AMH44" s="361"/>
      <c r="AMI44" s="361"/>
      <c r="AMJ44" s="361"/>
      <c r="AMK44" s="361"/>
      <c r="AML44" s="361"/>
      <c r="AMM44" s="361"/>
      <c r="AMN44" s="361"/>
      <c r="AMO44" s="361"/>
      <c r="AMP44" s="361"/>
      <c r="AMQ44" s="361"/>
      <c r="AMR44" s="361"/>
      <c r="AMS44" s="361"/>
      <c r="AMT44" s="361"/>
      <c r="AMU44" s="361"/>
      <c r="AMV44" s="361"/>
      <c r="AMW44" s="361"/>
      <c r="AMX44" s="361"/>
      <c r="AMY44" s="361"/>
      <c r="AMZ44" s="361"/>
      <c r="ANA44" s="361"/>
      <c r="ANB44" s="361"/>
      <c r="ANC44" s="361"/>
      <c r="AND44" s="361"/>
      <c r="ANE44" s="361"/>
      <c r="ANF44" s="361"/>
      <c r="ANG44" s="361"/>
      <c r="ANH44" s="361"/>
      <c r="ANI44" s="361"/>
      <c r="ANJ44" s="361"/>
      <c r="ANK44" s="361"/>
      <c r="ANL44" s="361"/>
      <c r="ANM44" s="361"/>
      <c r="ANN44" s="361"/>
      <c r="ANO44" s="361"/>
      <c r="ANP44" s="361"/>
      <c r="ANQ44" s="361"/>
      <c r="ANR44" s="361"/>
      <c r="ANS44" s="361"/>
      <c r="ANT44" s="361"/>
      <c r="ANU44" s="361"/>
      <c r="ANV44" s="361"/>
      <c r="ANW44" s="361"/>
      <c r="ANX44" s="361"/>
      <c r="ANY44" s="361"/>
      <c r="ANZ44" s="361"/>
      <c r="AOA44" s="361"/>
      <c r="AOB44" s="361"/>
      <c r="AOC44" s="361"/>
      <c r="AOD44" s="361"/>
      <c r="AOE44" s="361"/>
      <c r="AOF44" s="361"/>
      <c r="AOG44" s="361"/>
      <c r="AOH44" s="361"/>
      <c r="AOI44" s="361"/>
      <c r="AOJ44" s="361"/>
      <c r="AOK44" s="361"/>
      <c r="AOL44" s="361"/>
      <c r="AOM44" s="361"/>
      <c r="AON44" s="361"/>
      <c r="AOO44" s="361"/>
      <c r="AOP44" s="361"/>
      <c r="AOQ44" s="361"/>
      <c r="AOR44" s="361"/>
      <c r="AOS44" s="361"/>
      <c r="AOT44" s="361"/>
      <c r="AOU44" s="361"/>
      <c r="AOV44" s="361"/>
      <c r="AOW44" s="361"/>
      <c r="AOX44" s="361"/>
      <c r="AOY44" s="361"/>
      <c r="AOZ44" s="361"/>
      <c r="APA44" s="361"/>
      <c r="APB44" s="361"/>
      <c r="APC44" s="361"/>
      <c r="APD44" s="361"/>
      <c r="APE44" s="361"/>
      <c r="APF44" s="361"/>
      <c r="APG44" s="361"/>
      <c r="APH44" s="361"/>
      <c r="API44" s="361"/>
      <c r="APJ44" s="361"/>
      <c r="APK44" s="361"/>
      <c r="APL44" s="361"/>
      <c r="APM44" s="361"/>
      <c r="APN44" s="361"/>
      <c r="APO44" s="361"/>
      <c r="APP44" s="361"/>
      <c r="APQ44" s="361"/>
      <c r="APR44" s="361"/>
      <c r="APS44" s="361"/>
      <c r="APT44" s="361"/>
      <c r="APU44" s="361"/>
      <c r="APV44" s="361"/>
      <c r="APW44" s="361"/>
      <c r="APX44" s="361"/>
      <c r="APY44" s="361"/>
      <c r="APZ44" s="361"/>
      <c r="AQA44" s="361"/>
      <c r="AQB44" s="361"/>
      <c r="AQC44" s="361"/>
      <c r="AQD44" s="361"/>
      <c r="AQE44" s="361"/>
      <c r="AQF44" s="361"/>
      <c r="AQG44" s="361"/>
      <c r="AQH44" s="361"/>
      <c r="AQI44" s="361"/>
      <c r="AQJ44" s="361"/>
      <c r="AQK44" s="361"/>
      <c r="AQL44" s="361"/>
      <c r="AQM44" s="361"/>
      <c r="AQN44" s="361"/>
      <c r="AQO44" s="361"/>
      <c r="AQP44" s="361"/>
      <c r="AQQ44" s="361"/>
      <c r="AQR44" s="361"/>
      <c r="AQS44" s="361"/>
      <c r="AQT44" s="361"/>
      <c r="AQU44" s="361"/>
      <c r="AQV44" s="361"/>
      <c r="AQW44" s="361"/>
      <c r="AQX44" s="361"/>
      <c r="AQY44" s="361"/>
      <c r="AQZ44" s="361"/>
      <c r="ARA44" s="361"/>
      <c r="ARB44" s="361"/>
      <c r="ARC44" s="361"/>
      <c r="ARD44" s="361"/>
      <c r="ARE44" s="361"/>
      <c r="ARF44" s="361"/>
      <c r="ARG44" s="361"/>
      <c r="ARH44" s="361"/>
      <c r="ARI44" s="361"/>
      <c r="ARJ44" s="361"/>
      <c r="ARK44" s="361"/>
      <c r="ARL44" s="361"/>
      <c r="ARM44" s="361"/>
      <c r="ARN44" s="361"/>
      <c r="ARO44" s="361"/>
      <c r="ARP44" s="361"/>
      <c r="ARQ44" s="361"/>
      <c r="ARR44" s="361"/>
      <c r="ARS44" s="361"/>
      <c r="ART44" s="361"/>
      <c r="ARU44" s="361"/>
      <c r="ARV44" s="361"/>
      <c r="ARW44" s="361"/>
      <c r="ARX44" s="361"/>
      <c r="ARY44" s="361"/>
      <c r="ARZ44" s="361"/>
      <c r="ASA44" s="361"/>
      <c r="ASB44" s="361"/>
      <c r="ASC44" s="361"/>
      <c r="ASD44" s="361"/>
      <c r="ASE44" s="361"/>
      <c r="ASF44" s="361"/>
      <c r="ASG44" s="361"/>
      <c r="ASH44" s="361"/>
      <c r="ASI44" s="361"/>
      <c r="ASJ44" s="361"/>
      <c r="ASK44" s="361"/>
      <c r="ASL44" s="361"/>
      <c r="ASM44" s="361"/>
      <c r="ASN44" s="361"/>
      <c r="ASO44" s="361"/>
      <c r="ASP44" s="361"/>
      <c r="ASQ44" s="361"/>
      <c r="ASR44" s="361"/>
      <c r="ASS44" s="361"/>
      <c r="AST44" s="361"/>
      <c r="ASU44" s="361"/>
      <c r="ASV44" s="361"/>
      <c r="ASW44" s="361"/>
      <c r="ASX44" s="361"/>
      <c r="ASY44" s="361"/>
      <c r="ASZ44" s="361"/>
      <c r="ATA44" s="361"/>
      <c r="ATB44" s="361"/>
      <c r="ATC44" s="361"/>
      <c r="ATD44" s="361"/>
      <c r="ATE44" s="361"/>
      <c r="ATF44" s="361"/>
      <c r="ATG44" s="361"/>
      <c r="ATH44" s="361"/>
      <c r="ATI44" s="361"/>
      <c r="ATJ44" s="361"/>
      <c r="ATK44" s="361"/>
      <c r="ATL44" s="361"/>
      <c r="ATM44" s="361"/>
      <c r="ATN44" s="361"/>
      <c r="ATO44" s="361"/>
      <c r="ATP44" s="361"/>
      <c r="ATQ44" s="361"/>
      <c r="ATR44" s="361"/>
      <c r="ATS44" s="361"/>
      <c r="ATT44" s="361"/>
      <c r="ATU44" s="361"/>
      <c r="ATV44" s="361"/>
      <c r="ATW44" s="361"/>
      <c r="ATX44" s="361"/>
      <c r="ATY44" s="361"/>
      <c r="ATZ44" s="361"/>
      <c r="AUA44" s="361"/>
      <c r="AUB44" s="361"/>
      <c r="AUC44" s="361"/>
      <c r="AUD44" s="361"/>
      <c r="AUE44" s="361"/>
      <c r="AUF44" s="361"/>
      <c r="AUG44" s="361"/>
      <c r="AUH44" s="361"/>
      <c r="AUI44" s="361"/>
      <c r="AUJ44" s="361"/>
      <c r="AUK44" s="361"/>
      <c r="AUL44" s="361"/>
      <c r="AUM44" s="361"/>
      <c r="AUN44" s="361"/>
      <c r="AUO44" s="361"/>
      <c r="AUP44" s="361"/>
      <c r="AUQ44" s="361"/>
      <c r="AUR44" s="361"/>
      <c r="AUS44" s="361"/>
      <c r="AUT44" s="361"/>
      <c r="AUU44" s="361"/>
      <c r="AUV44" s="361"/>
      <c r="AUW44" s="361"/>
      <c r="AUX44" s="361"/>
      <c r="AUY44" s="361"/>
      <c r="AUZ44" s="361"/>
      <c r="AVA44" s="361"/>
      <c r="AVB44" s="361"/>
      <c r="AVC44" s="361"/>
      <c r="AVD44" s="361"/>
      <c r="AVE44" s="361"/>
      <c r="AVF44" s="361"/>
      <c r="AVG44" s="361"/>
      <c r="AVH44" s="361"/>
      <c r="AVI44" s="361"/>
      <c r="AVJ44" s="361"/>
      <c r="AVK44" s="361"/>
      <c r="AVL44" s="361"/>
      <c r="AVM44" s="361"/>
      <c r="AVN44" s="361"/>
      <c r="AVO44" s="361"/>
      <c r="AVP44" s="361"/>
      <c r="AVQ44" s="361"/>
      <c r="AVR44" s="361"/>
      <c r="AVS44" s="361"/>
      <c r="AVT44" s="361"/>
      <c r="AVU44" s="361"/>
      <c r="AVV44" s="361"/>
      <c r="AVW44" s="361"/>
      <c r="AVX44" s="361"/>
      <c r="AVY44" s="361"/>
      <c r="AVZ44" s="361"/>
      <c r="AWA44" s="361"/>
      <c r="AWB44" s="361"/>
      <c r="AWC44" s="361"/>
      <c r="AWD44" s="361"/>
      <c r="AWE44" s="361"/>
      <c r="AWF44" s="361"/>
      <c r="AWG44" s="361"/>
      <c r="AWH44" s="361"/>
      <c r="AWI44" s="361"/>
      <c r="AWJ44" s="361"/>
      <c r="AWK44" s="361"/>
      <c r="AWL44" s="361"/>
      <c r="AWM44" s="361"/>
      <c r="AWN44" s="361"/>
      <c r="AWO44" s="361"/>
      <c r="AWP44" s="361"/>
      <c r="AWQ44" s="361"/>
      <c r="AWR44" s="361"/>
      <c r="AWS44" s="361"/>
      <c r="AWT44" s="361"/>
      <c r="AWU44" s="361"/>
      <c r="AWV44" s="361"/>
      <c r="AWW44" s="361"/>
      <c r="AWX44" s="361"/>
      <c r="AWY44" s="361"/>
      <c r="AWZ44" s="361"/>
      <c r="AXA44" s="361"/>
      <c r="AXB44" s="361"/>
      <c r="AXC44" s="361"/>
      <c r="AXD44" s="361"/>
      <c r="AXE44" s="361"/>
      <c r="AXF44" s="361"/>
      <c r="AXG44" s="361"/>
      <c r="AXH44" s="361"/>
      <c r="AXI44" s="361"/>
      <c r="AXJ44" s="361"/>
      <c r="AXK44" s="361"/>
      <c r="AXL44" s="361"/>
      <c r="AXM44" s="361"/>
      <c r="AXN44" s="361"/>
      <c r="AXO44" s="361"/>
      <c r="AXP44" s="361"/>
      <c r="AXQ44" s="361"/>
      <c r="AXR44" s="361"/>
      <c r="AXS44" s="361"/>
      <c r="AXT44" s="361"/>
      <c r="AXU44" s="361"/>
      <c r="AXV44" s="361"/>
      <c r="AXW44" s="361"/>
      <c r="AXX44" s="361"/>
      <c r="AXY44" s="361"/>
      <c r="AXZ44" s="361"/>
      <c r="AYA44" s="361"/>
      <c r="AYB44" s="361"/>
      <c r="AYC44" s="361"/>
      <c r="AYD44" s="361"/>
      <c r="AYE44" s="361"/>
      <c r="AYF44" s="361"/>
      <c r="AYG44" s="361"/>
      <c r="AYH44" s="361"/>
      <c r="AYI44" s="361"/>
      <c r="AYJ44" s="361"/>
      <c r="AYK44" s="361"/>
      <c r="AYL44" s="361"/>
      <c r="AYM44" s="361"/>
      <c r="AYN44" s="361"/>
      <c r="AYO44" s="361"/>
      <c r="AYP44" s="361"/>
      <c r="AYQ44" s="361"/>
      <c r="AYR44" s="361"/>
      <c r="AYS44" s="361"/>
      <c r="AYT44" s="361"/>
      <c r="AYU44" s="361"/>
      <c r="AYV44" s="361"/>
      <c r="AYW44" s="361"/>
      <c r="AYX44" s="361"/>
      <c r="AYY44" s="361"/>
      <c r="AYZ44" s="361"/>
      <c r="AZA44" s="361"/>
      <c r="AZB44" s="361"/>
      <c r="AZC44" s="361"/>
      <c r="AZD44" s="361"/>
      <c r="AZE44" s="361"/>
      <c r="AZF44" s="361"/>
      <c r="AZG44" s="361"/>
      <c r="AZH44" s="361"/>
      <c r="AZI44" s="361"/>
      <c r="AZJ44" s="361"/>
      <c r="AZK44" s="361"/>
      <c r="AZL44" s="361"/>
      <c r="AZM44" s="361"/>
      <c r="AZN44" s="361"/>
      <c r="AZO44" s="361"/>
      <c r="AZP44" s="361"/>
      <c r="AZQ44" s="361"/>
      <c r="AZR44" s="361"/>
      <c r="AZS44" s="361"/>
      <c r="AZT44" s="361"/>
      <c r="AZU44" s="361"/>
      <c r="AZV44" s="361"/>
      <c r="AZW44" s="361"/>
      <c r="AZX44" s="361"/>
      <c r="AZY44" s="361"/>
      <c r="AZZ44" s="361"/>
      <c r="BAA44" s="361"/>
      <c r="BAB44" s="361"/>
      <c r="BAC44" s="361"/>
      <c r="BAD44" s="361"/>
      <c r="BAE44" s="361"/>
      <c r="BAF44" s="361"/>
      <c r="BAG44" s="361"/>
      <c r="BAH44" s="361"/>
      <c r="BAI44" s="361"/>
      <c r="BAJ44" s="361"/>
      <c r="BAK44" s="361"/>
      <c r="BAL44" s="361"/>
      <c r="BAM44" s="361"/>
      <c r="BAN44" s="361"/>
      <c r="BAO44" s="361"/>
      <c r="BAP44" s="361"/>
      <c r="BAQ44" s="361"/>
      <c r="BAR44" s="361"/>
      <c r="BAS44" s="361"/>
      <c r="BAT44" s="361"/>
      <c r="BAU44" s="361"/>
      <c r="BAV44" s="361"/>
      <c r="BAW44" s="361"/>
      <c r="BAX44" s="361"/>
      <c r="BAY44" s="361"/>
      <c r="BAZ44" s="361"/>
      <c r="BBA44" s="361"/>
      <c r="BBB44" s="361"/>
      <c r="BBC44" s="361"/>
      <c r="BBD44" s="361"/>
      <c r="BBE44" s="361"/>
      <c r="BBF44" s="361"/>
      <c r="BBG44" s="361"/>
      <c r="BBH44" s="361"/>
      <c r="BBI44" s="361"/>
      <c r="BBJ44" s="361"/>
      <c r="BBK44" s="361"/>
      <c r="BBL44" s="361"/>
      <c r="BBM44" s="361"/>
      <c r="BBN44" s="361"/>
      <c r="BBO44" s="361"/>
      <c r="BBP44" s="361"/>
      <c r="BBQ44" s="361"/>
      <c r="BBR44" s="361"/>
      <c r="BBS44" s="361"/>
      <c r="BBT44" s="361"/>
      <c r="BBU44" s="361"/>
      <c r="BBV44" s="361"/>
      <c r="BBW44" s="361"/>
      <c r="BBX44" s="361"/>
      <c r="BBY44" s="361"/>
      <c r="BBZ44" s="361"/>
      <c r="BCA44" s="361"/>
      <c r="BCB44" s="361"/>
      <c r="BCC44" s="361"/>
      <c r="BCD44" s="361"/>
      <c r="BCE44" s="361"/>
      <c r="BCF44" s="361"/>
      <c r="BCG44" s="361"/>
      <c r="BCH44" s="361"/>
      <c r="BCI44" s="361"/>
      <c r="BCJ44" s="361"/>
      <c r="BCK44" s="361"/>
      <c r="BCL44" s="361"/>
      <c r="BCM44" s="361"/>
      <c r="BCN44" s="361"/>
      <c r="BCO44" s="361"/>
      <c r="BCP44" s="361"/>
      <c r="BCQ44" s="361"/>
      <c r="BCR44" s="361"/>
      <c r="BCS44" s="361"/>
      <c r="BCT44" s="361"/>
      <c r="BCU44" s="361"/>
      <c r="BCV44" s="361"/>
      <c r="BCW44" s="361"/>
      <c r="BCX44" s="361"/>
      <c r="BCY44" s="361"/>
      <c r="BCZ44" s="361"/>
      <c r="BDA44" s="361"/>
      <c r="BDB44" s="361"/>
      <c r="BDC44" s="361"/>
      <c r="BDD44" s="361"/>
      <c r="BDE44" s="361"/>
      <c r="BDF44" s="361"/>
      <c r="BDG44" s="361"/>
      <c r="BDH44" s="361"/>
      <c r="BDI44" s="361"/>
      <c r="BDJ44" s="361"/>
      <c r="BDK44" s="361"/>
      <c r="BDL44" s="361"/>
      <c r="BDM44" s="361"/>
      <c r="BDN44" s="361"/>
      <c r="BDO44" s="361"/>
      <c r="BDP44" s="361"/>
      <c r="BDQ44" s="361"/>
      <c r="BDR44" s="361"/>
      <c r="BDS44" s="361"/>
      <c r="BDT44" s="361"/>
      <c r="BDU44" s="361"/>
      <c r="BDV44" s="361"/>
      <c r="BDW44" s="361"/>
      <c r="BDX44" s="361"/>
      <c r="BDY44" s="361"/>
      <c r="BDZ44" s="361"/>
      <c r="BEA44" s="361"/>
      <c r="BEB44" s="361"/>
      <c r="BEC44" s="361"/>
      <c r="BED44" s="361"/>
      <c r="BEE44" s="361"/>
      <c r="BEF44" s="361"/>
      <c r="BEG44" s="361"/>
      <c r="BEH44" s="361"/>
      <c r="BEI44" s="361"/>
      <c r="BEJ44" s="361"/>
      <c r="BEK44" s="361"/>
      <c r="BEL44" s="361"/>
      <c r="BEM44" s="361"/>
      <c r="BEN44" s="361"/>
      <c r="BEO44" s="361"/>
      <c r="BEP44" s="361"/>
      <c r="BEQ44" s="361"/>
      <c r="BER44" s="361"/>
      <c r="BES44" s="361"/>
      <c r="BET44" s="361"/>
      <c r="BEU44" s="361"/>
      <c r="BEV44" s="361"/>
      <c r="BEW44" s="361"/>
      <c r="BEX44" s="361"/>
      <c r="BEY44" s="361"/>
      <c r="BEZ44" s="361"/>
      <c r="BFA44" s="361"/>
      <c r="BFB44" s="361"/>
      <c r="BFC44" s="361"/>
      <c r="BFD44" s="361"/>
      <c r="BFE44" s="361"/>
      <c r="BFF44" s="361"/>
      <c r="BFG44" s="361"/>
      <c r="BFH44" s="361"/>
      <c r="BFI44" s="361"/>
      <c r="BFJ44" s="361"/>
      <c r="BFK44" s="361"/>
      <c r="BFL44" s="361"/>
      <c r="BFM44" s="361"/>
      <c r="BFN44" s="361"/>
      <c r="BFO44" s="361"/>
      <c r="BFP44" s="361"/>
      <c r="BFQ44" s="361"/>
      <c r="BFR44" s="361"/>
      <c r="BFS44" s="361"/>
      <c r="BFT44" s="361"/>
      <c r="BFU44" s="361"/>
      <c r="BFV44" s="361"/>
      <c r="BFW44" s="361"/>
      <c r="BFX44" s="361"/>
      <c r="BFY44" s="361"/>
      <c r="BFZ44" s="361"/>
      <c r="BGA44" s="361"/>
      <c r="BGB44" s="361"/>
      <c r="BGC44" s="361"/>
      <c r="BGD44" s="361"/>
      <c r="BGE44" s="361"/>
      <c r="BGF44" s="361"/>
      <c r="BGG44" s="361"/>
      <c r="BGH44" s="361"/>
      <c r="BGI44" s="361"/>
      <c r="BGJ44" s="361"/>
      <c r="BGK44" s="361"/>
      <c r="BGL44" s="361"/>
      <c r="BGM44" s="361"/>
      <c r="BGN44" s="361"/>
      <c r="BGO44" s="361"/>
      <c r="BGP44" s="361"/>
      <c r="BGQ44" s="361"/>
      <c r="BGR44" s="361"/>
      <c r="BGS44" s="361"/>
      <c r="BGT44" s="361"/>
      <c r="BGU44" s="361"/>
      <c r="BGV44" s="361"/>
      <c r="BGW44" s="361"/>
      <c r="BGX44" s="361"/>
      <c r="BGY44" s="361"/>
      <c r="BGZ44" s="361"/>
      <c r="BHA44" s="361"/>
      <c r="BHB44" s="361"/>
      <c r="BHC44" s="361"/>
      <c r="BHD44" s="361"/>
      <c r="BHE44" s="361"/>
      <c r="BHF44" s="361"/>
      <c r="BHG44" s="361"/>
      <c r="BHH44" s="361"/>
      <c r="BHI44" s="361"/>
      <c r="BHJ44" s="361"/>
      <c r="BHK44" s="361"/>
      <c r="BHL44" s="361"/>
      <c r="BHM44" s="361"/>
      <c r="BHN44" s="361"/>
      <c r="BHO44" s="361"/>
      <c r="BHP44" s="361"/>
      <c r="BHQ44" s="361"/>
      <c r="BHR44" s="361"/>
      <c r="BHS44" s="361"/>
      <c r="BHT44" s="361"/>
      <c r="BHU44" s="361"/>
      <c r="BHV44" s="361"/>
      <c r="BHW44" s="361"/>
      <c r="BHX44" s="361"/>
      <c r="BHY44" s="361"/>
      <c r="BHZ44" s="361"/>
      <c r="BIA44" s="361"/>
      <c r="BIB44" s="361"/>
      <c r="BIC44" s="361"/>
      <c r="BID44" s="361"/>
      <c r="BIE44" s="361"/>
      <c r="BIF44" s="361"/>
      <c r="BIG44" s="361"/>
      <c r="BIH44" s="361"/>
      <c r="BII44" s="361"/>
      <c r="BIJ44" s="361"/>
      <c r="BIK44" s="361"/>
      <c r="BIL44" s="361"/>
      <c r="BIM44" s="361"/>
      <c r="BIN44" s="361"/>
      <c r="BIO44" s="361"/>
      <c r="BIP44" s="361"/>
      <c r="BIQ44" s="361"/>
      <c r="BIR44" s="361"/>
      <c r="BIS44" s="361"/>
      <c r="BIT44" s="361"/>
      <c r="BIU44" s="361"/>
      <c r="BIV44" s="361"/>
      <c r="BIW44" s="361"/>
      <c r="BIX44" s="361"/>
      <c r="BIY44" s="361"/>
      <c r="BIZ44" s="361"/>
      <c r="BJA44" s="361"/>
      <c r="BJB44" s="361"/>
      <c r="BJC44" s="361"/>
      <c r="BJD44" s="361"/>
      <c r="BJE44" s="361"/>
      <c r="BJF44" s="361"/>
      <c r="BJG44" s="361"/>
      <c r="BJH44" s="361"/>
      <c r="BJI44" s="361"/>
      <c r="BJJ44" s="361"/>
      <c r="BJK44" s="361"/>
      <c r="BJL44" s="361"/>
      <c r="BJM44" s="361"/>
      <c r="BJN44" s="361"/>
      <c r="BJO44" s="361"/>
      <c r="BJP44" s="361"/>
      <c r="BJQ44" s="361"/>
      <c r="BJR44" s="361"/>
      <c r="BJS44" s="361"/>
      <c r="BJT44" s="361"/>
      <c r="BJU44" s="361"/>
      <c r="BJV44" s="361"/>
      <c r="BJW44" s="361"/>
      <c r="BJX44" s="361"/>
      <c r="BJY44" s="361"/>
      <c r="BJZ44" s="361"/>
      <c r="BKA44" s="361"/>
      <c r="BKB44" s="361"/>
      <c r="BKC44" s="361"/>
      <c r="BKD44" s="361"/>
      <c r="BKE44" s="361"/>
      <c r="BKF44" s="361"/>
      <c r="BKG44" s="361"/>
      <c r="BKH44" s="361"/>
      <c r="BKI44" s="361"/>
      <c r="BKJ44" s="361"/>
      <c r="BKK44" s="361"/>
      <c r="BKL44" s="361"/>
      <c r="BKM44" s="361"/>
      <c r="BKN44" s="361"/>
      <c r="BKO44" s="361"/>
      <c r="BKP44" s="361"/>
      <c r="BKQ44" s="361"/>
      <c r="BKR44" s="361"/>
      <c r="BKS44" s="361"/>
      <c r="BKT44" s="361"/>
      <c r="BKU44" s="361"/>
      <c r="BKV44" s="361"/>
      <c r="BKW44" s="361"/>
      <c r="BKX44" s="361"/>
      <c r="BKY44" s="361"/>
      <c r="BKZ44" s="361"/>
      <c r="BLA44" s="361"/>
      <c r="BLB44" s="361"/>
      <c r="BLC44" s="361"/>
      <c r="BLD44" s="361"/>
      <c r="BLE44" s="361"/>
      <c r="BLF44" s="361"/>
      <c r="BLG44" s="361"/>
      <c r="BLH44" s="361"/>
      <c r="BLI44" s="361"/>
      <c r="BLJ44" s="361"/>
      <c r="BLK44" s="361"/>
      <c r="BLL44" s="361"/>
      <c r="BLM44" s="361"/>
      <c r="BLN44" s="361"/>
      <c r="BLO44" s="361"/>
      <c r="BLP44" s="361"/>
      <c r="BLQ44" s="361"/>
      <c r="BLR44" s="361"/>
      <c r="BLS44" s="361"/>
      <c r="BLT44" s="361"/>
      <c r="BLU44" s="361"/>
      <c r="BLV44" s="361"/>
      <c r="BLW44" s="361"/>
      <c r="BLX44" s="361"/>
      <c r="BLY44" s="361"/>
      <c r="BLZ44" s="361"/>
      <c r="BMA44" s="361"/>
      <c r="BMB44" s="361"/>
      <c r="BMC44" s="361"/>
      <c r="BMD44" s="361"/>
      <c r="BME44" s="361"/>
      <c r="BMF44" s="361"/>
      <c r="BMG44" s="361"/>
      <c r="BMH44" s="361"/>
      <c r="BMI44" s="361"/>
      <c r="BMJ44" s="361"/>
      <c r="BMK44" s="361"/>
      <c r="BML44" s="361"/>
      <c r="BMM44" s="361"/>
      <c r="BMN44" s="361"/>
      <c r="BMO44" s="361"/>
      <c r="BMP44" s="361"/>
      <c r="BMQ44" s="361"/>
      <c r="BMR44" s="361"/>
      <c r="BMS44" s="361"/>
      <c r="BMT44" s="361"/>
      <c r="BMU44" s="361"/>
      <c r="BMV44" s="361"/>
      <c r="BMW44" s="361"/>
      <c r="BMX44" s="361"/>
      <c r="BMY44" s="361"/>
      <c r="BMZ44" s="361"/>
      <c r="BNA44" s="361"/>
      <c r="BNB44" s="361"/>
      <c r="BNC44" s="361"/>
      <c r="BND44" s="361"/>
      <c r="BNE44" s="361"/>
      <c r="BNF44" s="361"/>
      <c r="BNG44" s="361"/>
      <c r="BNH44" s="361"/>
      <c r="BNI44" s="361"/>
      <c r="BNJ44" s="361"/>
      <c r="BNK44" s="361"/>
      <c r="BNL44" s="361"/>
      <c r="BNM44" s="361"/>
      <c r="BNN44" s="361"/>
      <c r="BNO44" s="361"/>
      <c r="BNP44" s="361"/>
      <c r="BNQ44" s="361"/>
      <c r="BNR44" s="361"/>
      <c r="BNS44" s="361"/>
      <c r="BNT44" s="361"/>
      <c r="BNU44" s="361"/>
      <c r="BNV44" s="361"/>
      <c r="BNW44" s="361"/>
      <c r="BNX44" s="361"/>
      <c r="BNY44" s="361"/>
      <c r="BNZ44" s="361"/>
      <c r="BOA44" s="361"/>
      <c r="BOB44" s="361"/>
      <c r="BOC44" s="361"/>
      <c r="BOD44" s="361"/>
      <c r="BOE44" s="361"/>
      <c r="BOF44" s="361"/>
      <c r="BOG44" s="361"/>
      <c r="BOH44" s="361"/>
      <c r="BOI44" s="361"/>
      <c r="BOJ44" s="361"/>
      <c r="BOK44" s="361"/>
      <c r="BOL44" s="361"/>
      <c r="BOM44" s="361"/>
      <c r="BON44" s="361"/>
      <c r="BOO44" s="361"/>
      <c r="BOP44" s="361"/>
      <c r="BOQ44" s="361"/>
      <c r="BOR44" s="361"/>
      <c r="BOS44" s="361"/>
      <c r="BOT44" s="361"/>
      <c r="BOU44" s="361"/>
      <c r="BOV44" s="361"/>
      <c r="BOW44" s="361"/>
      <c r="BOX44" s="361"/>
      <c r="BOY44" s="361"/>
      <c r="BOZ44" s="361"/>
      <c r="BPA44" s="361"/>
      <c r="BPB44" s="361"/>
      <c r="BPC44" s="361"/>
      <c r="BPD44" s="361"/>
      <c r="BPE44" s="361"/>
      <c r="BPF44" s="361"/>
      <c r="BPG44" s="361"/>
      <c r="BPH44" s="361"/>
      <c r="BPI44" s="361"/>
      <c r="BPJ44" s="361"/>
      <c r="BPK44" s="361"/>
      <c r="BPL44" s="361"/>
      <c r="BPM44" s="361"/>
      <c r="BPN44" s="361"/>
      <c r="BPO44" s="361"/>
      <c r="BPP44" s="361"/>
      <c r="BPQ44" s="361"/>
      <c r="BPR44" s="361"/>
      <c r="BPS44" s="361"/>
      <c r="BPT44" s="361"/>
      <c r="BPU44" s="361"/>
      <c r="BPV44" s="361"/>
      <c r="BPW44" s="361"/>
      <c r="BPX44" s="361"/>
      <c r="BPY44" s="361"/>
      <c r="BPZ44" s="361"/>
      <c r="BQA44" s="361"/>
      <c r="BQB44" s="361"/>
      <c r="BQC44" s="361"/>
      <c r="BQD44" s="361"/>
      <c r="BQE44" s="361"/>
      <c r="BQF44" s="361"/>
      <c r="BQG44" s="361"/>
      <c r="BQH44" s="361"/>
      <c r="BQI44" s="361"/>
      <c r="BQJ44" s="361"/>
      <c r="BQK44" s="361"/>
      <c r="BQL44" s="361"/>
      <c r="BQM44" s="361"/>
      <c r="BQN44" s="361"/>
      <c r="BQO44" s="361"/>
      <c r="BQP44" s="361"/>
      <c r="BQQ44" s="361"/>
      <c r="BQR44" s="361"/>
      <c r="BQS44" s="361"/>
      <c r="BQT44" s="361"/>
      <c r="BQU44" s="361"/>
      <c r="BQV44" s="361"/>
      <c r="BQW44" s="361"/>
      <c r="BQX44" s="361"/>
      <c r="BQY44" s="361"/>
      <c r="BQZ44" s="361"/>
      <c r="BRA44" s="361"/>
      <c r="BRB44" s="361"/>
      <c r="BRC44" s="361"/>
      <c r="BRD44" s="361"/>
      <c r="BRE44" s="361"/>
      <c r="BRF44" s="361"/>
      <c r="BRG44" s="361"/>
      <c r="BRH44" s="361"/>
      <c r="BRI44" s="361"/>
      <c r="BRJ44" s="361"/>
      <c r="BRK44" s="361"/>
      <c r="BRL44" s="361"/>
      <c r="BRM44" s="361"/>
      <c r="BRN44" s="361"/>
      <c r="BRO44" s="361"/>
      <c r="BRP44" s="361"/>
      <c r="BRQ44" s="361"/>
      <c r="BRR44" s="361"/>
      <c r="BRS44" s="361"/>
      <c r="BRT44" s="361"/>
      <c r="BRU44" s="361"/>
      <c r="BRV44" s="361"/>
      <c r="BRW44" s="361"/>
      <c r="BRX44" s="361"/>
      <c r="BRY44" s="361"/>
      <c r="BRZ44" s="361"/>
      <c r="BSA44" s="361"/>
      <c r="BSB44" s="361"/>
      <c r="BSC44" s="361"/>
      <c r="BSD44" s="361"/>
      <c r="BSE44" s="361"/>
      <c r="BSF44" s="361"/>
      <c r="BSG44" s="361"/>
      <c r="BSH44" s="361"/>
      <c r="BSI44" s="361"/>
      <c r="BSJ44" s="361"/>
      <c r="BSK44" s="361"/>
      <c r="BSL44" s="361"/>
      <c r="BSM44" s="361"/>
      <c r="BSN44" s="361"/>
      <c r="BSO44" s="361"/>
      <c r="BSP44" s="361"/>
      <c r="BSQ44" s="361"/>
      <c r="BSR44" s="361"/>
      <c r="BSS44" s="361"/>
      <c r="BST44" s="361"/>
      <c r="BSU44" s="361"/>
      <c r="BSV44" s="361"/>
      <c r="BSW44" s="361"/>
      <c r="BSX44" s="361"/>
      <c r="BSY44" s="361"/>
      <c r="BSZ44" s="361"/>
      <c r="BTA44" s="361"/>
      <c r="BTB44" s="361"/>
      <c r="BTC44" s="361"/>
      <c r="BTD44" s="361"/>
      <c r="BTE44" s="361"/>
      <c r="BTF44" s="361"/>
      <c r="BTG44" s="361"/>
      <c r="BTH44" s="361"/>
      <c r="BTI44" s="361"/>
      <c r="BTJ44" s="361"/>
      <c r="BTK44" s="361"/>
      <c r="BTL44" s="361"/>
      <c r="BTM44" s="361"/>
      <c r="BTN44" s="361"/>
      <c r="BTO44" s="361"/>
      <c r="BTP44" s="361"/>
      <c r="BTQ44" s="361"/>
      <c r="BTR44" s="361"/>
      <c r="BTS44" s="361"/>
      <c r="BTT44" s="361"/>
      <c r="BTU44" s="361"/>
      <c r="BTV44" s="361"/>
      <c r="BTW44" s="361"/>
      <c r="BTX44" s="361"/>
      <c r="BTY44" s="361"/>
      <c r="BTZ44" s="361"/>
      <c r="BUA44" s="361"/>
      <c r="BUB44" s="361"/>
      <c r="BUC44" s="361"/>
      <c r="BUD44" s="361"/>
      <c r="BUE44" s="361"/>
      <c r="BUF44" s="361"/>
      <c r="BUG44" s="361"/>
      <c r="BUH44" s="361"/>
      <c r="BUI44" s="361"/>
      <c r="BUJ44" s="361"/>
      <c r="BUK44" s="361"/>
      <c r="BUL44" s="361"/>
      <c r="BUM44" s="361"/>
      <c r="BUN44" s="361"/>
      <c r="BUO44" s="361"/>
      <c r="BUP44" s="361"/>
      <c r="BUQ44" s="361"/>
      <c r="BUR44" s="361"/>
      <c r="BUS44" s="361"/>
      <c r="BUT44" s="361"/>
      <c r="BUU44" s="361"/>
      <c r="BUV44" s="361"/>
      <c r="BUW44" s="361"/>
      <c r="BUX44" s="361"/>
      <c r="BUY44" s="361"/>
      <c r="BUZ44" s="361"/>
      <c r="BVA44" s="361"/>
      <c r="BVB44" s="361"/>
      <c r="BVC44" s="361"/>
      <c r="BVD44" s="361"/>
      <c r="BVE44" s="361"/>
      <c r="BVF44" s="361"/>
      <c r="BVG44" s="361"/>
      <c r="BVH44" s="361"/>
      <c r="BVI44" s="361"/>
      <c r="BVJ44" s="361"/>
      <c r="BVK44" s="361"/>
      <c r="BVL44" s="361"/>
      <c r="BVM44" s="361"/>
      <c r="BVN44" s="361"/>
      <c r="BVO44" s="361"/>
      <c r="BVP44" s="361"/>
      <c r="BVQ44" s="361"/>
      <c r="BVR44" s="361"/>
      <c r="BVS44" s="361"/>
      <c r="BVT44" s="361"/>
      <c r="BVU44" s="361"/>
      <c r="BVV44" s="361"/>
      <c r="BVW44" s="361"/>
      <c r="BVX44" s="361"/>
      <c r="BVY44" s="361"/>
      <c r="BVZ44" s="361"/>
      <c r="BWA44" s="361"/>
      <c r="BWB44" s="361"/>
      <c r="BWC44" s="361"/>
      <c r="BWD44" s="361"/>
      <c r="BWE44" s="361"/>
      <c r="BWF44" s="361"/>
      <c r="BWG44" s="361"/>
      <c r="BWH44" s="361"/>
      <c r="BWI44" s="361"/>
      <c r="BWJ44" s="361"/>
      <c r="BWK44" s="361"/>
      <c r="BWL44" s="361"/>
      <c r="BWM44" s="361"/>
      <c r="BWN44" s="361"/>
      <c r="BWO44" s="361"/>
      <c r="BWP44" s="361"/>
      <c r="BWQ44" s="361"/>
      <c r="BWR44" s="361"/>
      <c r="BWS44" s="361"/>
      <c r="BWT44" s="361"/>
      <c r="BWU44" s="361"/>
      <c r="BWV44" s="361"/>
      <c r="BWW44" s="361"/>
      <c r="BWX44" s="361"/>
      <c r="BWY44" s="361"/>
      <c r="BWZ44" s="361"/>
      <c r="BXA44" s="361"/>
      <c r="BXB44" s="361"/>
      <c r="BXC44" s="361"/>
      <c r="BXD44" s="361"/>
      <c r="BXE44" s="361"/>
      <c r="BXF44" s="361"/>
      <c r="BXG44" s="361"/>
      <c r="BXH44" s="361"/>
      <c r="BXI44" s="361"/>
      <c r="BXJ44" s="361"/>
      <c r="BXK44" s="361"/>
      <c r="BXL44" s="361"/>
      <c r="BXM44" s="361"/>
      <c r="BXN44" s="361"/>
      <c r="BXO44" s="361"/>
      <c r="BXP44" s="361"/>
      <c r="BXQ44" s="361"/>
      <c r="BXR44" s="361"/>
      <c r="BXS44" s="361"/>
      <c r="BXT44" s="361"/>
      <c r="BXU44" s="361"/>
      <c r="BXV44" s="361"/>
      <c r="BXW44" s="361"/>
      <c r="BXX44" s="361"/>
      <c r="BXY44" s="361"/>
      <c r="BXZ44" s="361"/>
      <c r="BYA44" s="361"/>
      <c r="BYB44" s="361"/>
      <c r="BYC44" s="361"/>
      <c r="BYD44" s="361"/>
      <c r="BYE44" s="361"/>
      <c r="BYF44" s="361"/>
      <c r="BYG44" s="361"/>
      <c r="BYH44" s="361"/>
      <c r="BYI44" s="361"/>
      <c r="BYJ44" s="361"/>
      <c r="BYK44" s="361"/>
      <c r="BYL44" s="361"/>
      <c r="BYM44" s="361"/>
      <c r="BYN44" s="361"/>
      <c r="BYO44" s="361"/>
      <c r="BYP44" s="361"/>
      <c r="BYQ44" s="361"/>
      <c r="BYR44" s="361"/>
      <c r="BYS44" s="361"/>
      <c r="BYT44" s="361"/>
      <c r="BYU44" s="361"/>
      <c r="BYV44" s="361"/>
      <c r="BYW44" s="361"/>
      <c r="BYX44" s="361"/>
      <c r="BYY44" s="361"/>
      <c r="BYZ44" s="361"/>
      <c r="BZA44" s="361"/>
      <c r="BZB44" s="361"/>
      <c r="BZC44" s="361"/>
      <c r="BZD44" s="361"/>
      <c r="BZE44" s="361"/>
      <c r="BZF44" s="361"/>
      <c r="BZG44" s="361"/>
      <c r="BZH44" s="361"/>
      <c r="BZI44" s="361"/>
      <c r="BZJ44" s="361"/>
      <c r="BZK44" s="361"/>
      <c r="BZL44" s="361"/>
      <c r="BZM44" s="361"/>
      <c r="BZN44" s="361"/>
      <c r="BZO44" s="361"/>
      <c r="BZP44" s="361"/>
      <c r="BZQ44" s="361"/>
      <c r="BZR44" s="361"/>
      <c r="BZS44" s="361"/>
      <c r="BZT44" s="361"/>
      <c r="BZU44" s="361"/>
      <c r="BZV44" s="361"/>
      <c r="BZW44" s="361"/>
      <c r="BZX44" s="361"/>
      <c r="BZY44" s="361"/>
      <c r="BZZ44" s="361"/>
      <c r="CAA44" s="361"/>
      <c r="CAB44" s="361"/>
      <c r="CAC44" s="361"/>
      <c r="CAD44" s="361"/>
      <c r="CAE44" s="361"/>
      <c r="CAF44" s="361"/>
      <c r="CAG44" s="361"/>
      <c r="CAH44" s="361"/>
      <c r="CAI44" s="361"/>
      <c r="CAJ44" s="361"/>
      <c r="CAK44" s="361"/>
      <c r="CAL44" s="361"/>
      <c r="CAM44" s="361"/>
      <c r="CAN44" s="361"/>
      <c r="CAO44" s="361"/>
      <c r="CAP44" s="361"/>
      <c r="CAQ44" s="361"/>
      <c r="CAR44" s="361"/>
      <c r="CAS44" s="361"/>
      <c r="CAT44" s="361"/>
      <c r="CAU44" s="361"/>
      <c r="CAV44" s="361"/>
      <c r="CAW44" s="361"/>
      <c r="CAX44" s="361"/>
      <c r="CAY44" s="361"/>
      <c r="CAZ44" s="361"/>
      <c r="CBA44" s="361"/>
      <c r="CBB44" s="361"/>
      <c r="CBC44" s="361"/>
      <c r="CBD44" s="361"/>
      <c r="CBE44" s="361"/>
      <c r="CBF44" s="361"/>
      <c r="CBG44" s="361"/>
      <c r="CBH44" s="361"/>
      <c r="CBI44" s="361"/>
      <c r="CBJ44" s="361"/>
      <c r="CBK44" s="361"/>
      <c r="CBL44" s="361"/>
      <c r="CBM44" s="361"/>
      <c r="CBN44" s="361"/>
      <c r="CBO44" s="361"/>
      <c r="CBP44" s="361"/>
      <c r="CBQ44" s="361"/>
      <c r="CBR44" s="361"/>
      <c r="CBS44" s="361"/>
      <c r="CBT44" s="361"/>
      <c r="CBU44" s="361"/>
      <c r="CBV44" s="361"/>
      <c r="CBW44" s="361"/>
      <c r="CBX44" s="361"/>
      <c r="CBY44" s="361"/>
      <c r="CBZ44" s="361"/>
      <c r="CCA44" s="361"/>
      <c r="CCB44" s="361"/>
      <c r="CCC44" s="361"/>
      <c r="CCD44" s="361"/>
      <c r="CCE44" s="361"/>
      <c r="CCF44" s="361"/>
      <c r="CCG44" s="361"/>
      <c r="CCH44" s="361"/>
      <c r="CCI44" s="361"/>
      <c r="CCJ44" s="361"/>
      <c r="CCK44" s="361"/>
      <c r="CCL44" s="361"/>
      <c r="CCM44" s="361"/>
      <c r="CCN44" s="361"/>
      <c r="CCO44" s="361"/>
      <c r="CCP44" s="361"/>
      <c r="CCQ44" s="361"/>
      <c r="CCR44" s="361"/>
      <c r="CCS44" s="361"/>
      <c r="CCT44" s="361"/>
      <c r="CCU44" s="361"/>
      <c r="CCV44" s="361"/>
      <c r="CCW44" s="361"/>
      <c r="CCX44" s="361"/>
      <c r="CCY44" s="361"/>
      <c r="CCZ44" s="361"/>
      <c r="CDA44" s="361"/>
      <c r="CDB44" s="361"/>
      <c r="CDC44" s="361"/>
      <c r="CDD44" s="361"/>
      <c r="CDE44" s="361"/>
      <c r="CDF44" s="361"/>
      <c r="CDG44" s="361"/>
      <c r="CDH44" s="361"/>
      <c r="CDI44" s="361"/>
      <c r="CDJ44" s="361"/>
      <c r="CDK44" s="361"/>
      <c r="CDL44" s="361"/>
      <c r="CDM44" s="361"/>
      <c r="CDN44" s="361"/>
      <c r="CDO44" s="361"/>
      <c r="CDP44" s="361"/>
      <c r="CDQ44" s="361"/>
      <c r="CDR44" s="361"/>
      <c r="CDS44" s="361"/>
      <c r="CDT44" s="361"/>
      <c r="CDU44" s="361"/>
      <c r="CDV44" s="361"/>
      <c r="CDW44" s="361"/>
      <c r="CDX44" s="361"/>
      <c r="CDY44" s="361"/>
      <c r="CDZ44" s="361"/>
      <c r="CEA44" s="361"/>
      <c r="CEB44" s="361"/>
      <c r="CEC44" s="361"/>
      <c r="CED44" s="361"/>
      <c r="CEE44" s="361"/>
      <c r="CEF44" s="361"/>
      <c r="CEG44" s="361"/>
      <c r="CEH44" s="361"/>
      <c r="CEI44" s="361"/>
      <c r="CEJ44" s="361"/>
      <c r="CEK44" s="361"/>
      <c r="CEL44" s="361"/>
      <c r="CEM44" s="361"/>
      <c r="CEN44" s="361"/>
      <c r="CEO44" s="361"/>
      <c r="CEP44" s="361"/>
      <c r="CEQ44" s="361"/>
      <c r="CER44" s="361"/>
      <c r="CES44" s="361"/>
      <c r="CET44" s="361"/>
      <c r="CEU44" s="361"/>
      <c r="CEV44" s="361"/>
      <c r="CEW44" s="361"/>
      <c r="CEX44" s="361"/>
      <c r="CEY44" s="361"/>
      <c r="CEZ44" s="361"/>
      <c r="CFA44" s="361"/>
      <c r="CFB44" s="361"/>
      <c r="CFC44" s="361"/>
      <c r="CFD44" s="361"/>
      <c r="CFE44" s="361"/>
      <c r="CFF44" s="361"/>
      <c r="CFG44" s="361"/>
      <c r="CFH44" s="361"/>
      <c r="CFI44" s="361"/>
      <c r="CFJ44" s="361"/>
      <c r="CFK44" s="361"/>
      <c r="CFL44" s="361"/>
      <c r="CFM44" s="361"/>
      <c r="CFN44" s="361"/>
      <c r="CFO44" s="361"/>
      <c r="CFP44" s="361"/>
      <c r="CFQ44" s="361"/>
      <c r="CFR44" s="361"/>
      <c r="CFS44" s="361"/>
      <c r="CFT44" s="361"/>
      <c r="CFU44" s="361"/>
      <c r="CFV44" s="361"/>
      <c r="CFW44" s="361"/>
      <c r="CFX44" s="361"/>
      <c r="CFY44" s="361"/>
      <c r="CFZ44" s="361"/>
      <c r="CGA44" s="361"/>
      <c r="CGB44" s="361"/>
      <c r="CGC44" s="361"/>
      <c r="CGD44" s="361"/>
      <c r="CGE44" s="361"/>
      <c r="CGF44" s="361"/>
      <c r="CGG44" s="361"/>
      <c r="CGH44" s="361"/>
      <c r="CGI44" s="361"/>
      <c r="CGJ44" s="361"/>
      <c r="CGK44" s="361"/>
      <c r="CGL44" s="361"/>
      <c r="CGM44" s="361"/>
      <c r="CGN44" s="361"/>
      <c r="CGO44" s="361"/>
      <c r="CGP44" s="361"/>
      <c r="CGQ44" s="361"/>
      <c r="CGR44" s="361"/>
      <c r="CGS44" s="361"/>
      <c r="CGT44" s="361"/>
      <c r="CGU44" s="361"/>
      <c r="CGV44" s="361"/>
      <c r="CGW44" s="361"/>
      <c r="CGX44" s="361"/>
      <c r="CGY44" s="361"/>
      <c r="CGZ44" s="361"/>
      <c r="CHA44" s="361"/>
      <c r="CHB44" s="361"/>
      <c r="CHC44" s="361"/>
      <c r="CHD44" s="361"/>
      <c r="CHE44" s="361"/>
      <c r="CHF44" s="361"/>
      <c r="CHG44" s="361"/>
      <c r="CHH44" s="361"/>
      <c r="CHI44" s="361"/>
      <c r="CHJ44" s="361"/>
      <c r="CHK44" s="361"/>
      <c r="CHL44" s="361"/>
      <c r="CHM44" s="361"/>
      <c r="CHN44" s="361"/>
      <c r="CHO44" s="361"/>
      <c r="CHP44" s="361"/>
      <c r="CHQ44" s="361"/>
      <c r="CHR44" s="361"/>
      <c r="CHS44" s="361"/>
      <c r="CHT44" s="361"/>
      <c r="CHU44" s="361"/>
      <c r="CHV44" s="361"/>
      <c r="CHW44" s="361"/>
      <c r="CHX44" s="361"/>
      <c r="CHY44" s="361"/>
      <c r="CHZ44" s="361"/>
      <c r="CIA44" s="361"/>
      <c r="CIB44" s="361"/>
      <c r="CIC44" s="361"/>
      <c r="CID44" s="361"/>
      <c r="CIE44" s="361"/>
      <c r="CIF44" s="361"/>
      <c r="CIG44" s="361"/>
      <c r="CIH44" s="361"/>
      <c r="CII44" s="361"/>
      <c r="CIJ44" s="361"/>
      <c r="CIK44" s="361"/>
      <c r="CIL44" s="361"/>
      <c r="CIM44" s="361"/>
      <c r="CIN44" s="361"/>
      <c r="CIO44" s="361"/>
      <c r="CIP44" s="361"/>
      <c r="CIQ44" s="361"/>
      <c r="CIR44" s="361"/>
      <c r="CIS44" s="361"/>
      <c r="CIT44" s="361"/>
      <c r="CIU44" s="361"/>
      <c r="CIV44" s="361"/>
      <c r="CIW44" s="361"/>
      <c r="CIX44" s="361"/>
      <c r="CIY44" s="361"/>
      <c r="CIZ44" s="361"/>
      <c r="CJA44" s="361"/>
      <c r="CJB44" s="361"/>
      <c r="CJC44" s="361"/>
      <c r="CJD44" s="361"/>
      <c r="CJE44" s="361"/>
      <c r="CJF44" s="361"/>
      <c r="CJG44" s="361"/>
      <c r="CJH44" s="361"/>
      <c r="CJI44" s="361"/>
      <c r="CJJ44" s="361"/>
      <c r="CJK44" s="361"/>
      <c r="CJL44" s="361"/>
      <c r="CJM44" s="361"/>
      <c r="CJN44" s="361"/>
      <c r="CJO44" s="361"/>
      <c r="CJP44" s="361"/>
      <c r="CJQ44" s="361"/>
      <c r="CJR44" s="361"/>
      <c r="CJS44" s="361"/>
      <c r="CJT44" s="361"/>
      <c r="CJU44" s="361"/>
      <c r="CJV44" s="361"/>
      <c r="CJW44" s="361"/>
      <c r="CJX44" s="361"/>
      <c r="CJY44" s="361"/>
      <c r="CJZ44" s="361"/>
      <c r="CKA44" s="361"/>
      <c r="CKB44" s="361"/>
      <c r="CKC44" s="361"/>
      <c r="CKD44" s="361"/>
      <c r="CKE44" s="361"/>
      <c r="CKF44" s="361"/>
      <c r="CKG44" s="361"/>
      <c r="CKH44" s="361"/>
      <c r="CKI44" s="361"/>
      <c r="CKJ44" s="361"/>
      <c r="CKK44" s="361"/>
      <c r="CKL44" s="361"/>
      <c r="CKM44" s="361"/>
      <c r="CKN44" s="361"/>
      <c r="CKO44" s="361"/>
      <c r="CKP44" s="361"/>
      <c r="CKQ44" s="361"/>
      <c r="CKR44" s="361"/>
      <c r="CKS44" s="361"/>
      <c r="CKT44" s="361"/>
      <c r="CKU44" s="361"/>
      <c r="CKV44" s="361"/>
      <c r="CKW44" s="361"/>
      <c r="CKX44" s="361"/>
      <c r="CKY44" s="361"/>
      <c r="CKZ44" s="361"/>
      <c r="CLA44" s="361"/>
      <c r="CLB44" s="361"/>
      <c r="CLC44" s="361"/>
      <c r="CLD44" s="361"/>
      <c r="CLE44" s="361"/>
      <c r="CLF44" s="361"/>
      <c r="CLG44" s="361"/>
      <c r="CLH44" s="361"/>
      <c r="CLI44" s="361"/>
      <c r="CLJ44" s="361"/>
      <c r="CLK44" s="361"/>
      <c r="CLL44" s="361"/>
      <c r="CLM44" s="361"/>
      <c r="CLN44" s="361"/>
      <c r="CLO44" s="361"/>
      <c r="CLP44" s="361"/>
      <c r="CLQ44" s="361"/>
      <c r="CLR44" s="361"/>
      <c r="CLS44" s="361"/>
      <c r="CLT44" s="361"/>
      <c r="CLU44" s="361"/>
      <c r="CLV44" s="361"/>
      <c r="CLW44" s="361"/>
      <c r="CLX44" s="361"/>
      <c r="CLY44" s="361"/>
      <c r="CLZ44" s="361"/>
      <c r="CMA44" s="361"/>
      <c r="CMB44" s="361"/>
      <c r="CMC44" s="361"/>
      <c r="CMD44" s="361"/>
      <c r="CME44" s="361"/>
      <c r="CMF44" s="361"/>
      <c r="CMG44" s="361"/>
      <c r="CMH44" s="361"/>
      <c r="CMI44" s="361"/>
      <c r="CMJ44" s="361"/>
      <c r="CMK44" s="361"/>
      <c r="CML44" s="361"/>
      <c r="CMM44" s="361"/>
      <c r="CMN44" s="361"/>
      <c r="CMO44" s="361"/>
      <c r="CMP44" s="361"/>
      <c r="CMQ44" s="361"/>
      <c r="CMR44" s="361"/>
      <c r="CMS44" s="361"/>
      <c r="CMT44" s="361"/>
      <c r="CMU44" s="361"/>
      <c r="CMV44" s="361"/>
      <c r="CMW44" s="361"/>
      <c r="CMX44" s="361"/>
      <c r="CMY44" s="361"/>
      <c r="CMZ44" s="361"/>
      <c r="CNA44" s="361"/>
      <c r="CNB44" s="361"/>
      <c r="CNC44" s="361"/>
      <c r="CND44" s="361"/>
      <c r="CNE44" s="361"/>
      <c r="CNF44" s="361"/>
      <c r="CNG44" s="361"/>
      <c r="CNH44" s="361"/>
      <c r="CNI44" s="361"/>
      <c r="CNJ44" s="361"/>
      <c r="CNK44" s="361"/>
      <c r="CNL44" s="361"/>
      <c r="CNM44" s="361"/>
      <c r="CNN44" s="361"/>
      <c r="CNO44" s="361"/>
      <c r="CNP44" s="361"/>
      <c r="CNQ44" s="361"/>
      <c r="CNR44" s="361"/>
      <c r="CNS44" s="361"/>
      <c r="CNT44" s="361"/>
      <c r="CNU44" s="361"/>
      <c r="CNV44" s="361"/>
      <c r="CNW44" s="361"/>
      <c r="CNX44" s="361"/>
      <c r="CNY44" s="361"/>
      <c r="CNZ44" s="361"/>
      <c r="COA44" s="361"/>
      <c r="COB44" s="361"/>
      <c r="COC44" s="361"/>
      <c r="COD44" s="361"/>
      <c r="COE44" s="361"/>
      <c r="COF44" s="361"/>
      <c r="COG44" s="361"/>
      <c r="COH44" s="361"/>
      <c r="COI44" s="361"/>
      <c r="COJ44" s="361"/>
      <c r="COK44" s="361"/>
      <c r="COL44" s="361"/>
      <c r="COM44" s="361"/>
      <c r="CON44" s="361"/>
      <c r="COO44" s="361"/>
      <c r="COP44" s="361"/>
      <c r="COQ44" s="361"/>
      <c r="COR44" s="361"/>
      <c r="COS44" s="361"/>
      <c r="COT44" s="361"/>
      <c r="COU44" s="361"/>
      <c r="COV44" s="361"/>
      <c r="COW44" s="361"/>
      <c r="COX44" s="361"/>
      <c r="COY44" s="361"/>
      <c r="COZ44" s="361"/>
      <c r="CPA44" s="361"/>
      <c r="CPB44" s="361"/>
      <c r="CPC44" s="361"/>
      <c r="CPD44" s="361"/>
      <c r="CPE44" s="361"/>
      <c r="CPF44" s="361"/>
      <c r="CPG44" s="361"/>
      <c r="CPH44" s="361"/>
      <c r="CPI44" s="361"/>
      <c r="CPJ44" s="361"/>
      <c r="CPK44" s="361"/>
      <c r="CPL44" s="361"/>
      <c r="CPM44" s="361"/>
      <c r="CPN44" s="361"/>
      <c r="CPO44" s="361"/>
      <c r="CPP44" s="361"/>
      <c r="CPQ44" s="361"/>
      <c r="CPR44" s="361"/>
      <c r="CPS44" s="361"/>
      <c r="CPT44" s="361"/>
      <c r="CPU44" s="361"/>
      <c r="CPV44" s="361"/>
      <c r="CPW44" s="361"/>
      <c r="CPX44" s="361"/>
      <c r="CPY44" s="361"/>
      <c r="CPZ44" s="361"/>
      <c r="CQA44" s="361"/>
      <c r="CQB44" s="361"/>
      <c r="CQC44" s="361"/>
      <c r="CQD44" s="361"/>
      <c r="CQE44" s="361"/>
      <c r="CQF44" s="361"/>
      <c r="CQG44" s="361"/>
      <c r="CQH44" s="361"/>
      <c r="CQI44" s="361"/>
      <c r="CQJ44" s="361"/>
      <c r="CQK44" s="361"/>
      <c r="CQL44" s="361"/>
      <c r="CQM44" s="361"/>
      <c r="CQN44" s="361"/>
      <c r="CQO44" s="361"/>
      <c r="CQP44" s="361"/>
      <c r="CQQ44" s="361"/>
      <c r="CQR44" s="361"/>
      <c r="CQS44" s="361"/>
      <c r="CQT44" s="361"/>
      <c r="CQU44" s="361"/>
      <c r="CQV44" s="361"/>
      <c r="CQW44" s="361"/>
      <c r="CQX44" s="361"/>
      <c r="CQY44" s="361"/>
      <c r="CQZ44" s="361"/>
      <c r="CRA44" s="361"/>
      <c r="CRB44" s="361"/>
      <c r="CRC44" s="361"/>
      <c r="CRD44" s="361"/>
      <c r="CRE44" s="361"/>
      <c r="CRF44" s="361"/>
      <c r="CRG44" s="361"/>
      <c r="CRH44" s="361"/>
      <c r="CRI44" s="361"/>
      <c r="CRJ44" s="361"/>
      <c r="CRK44" s="361"/>
      <c r="CRL44" s="361"/>
      <c r="CRM44" s="361"/>
      <c r="CRN44" s="361"/>
      <c r="CRO44" s="361"/>
      <c r="CRP44" s="361"/>
      <c r="CRQ44" s="361"/>
      <c r="CRR44" s="361"/>
      <c r="CRS44" s="361"/>
      <c r="CRT44" s="361"/>
      <c r="CRU44" s="361"/>
      <c r="CRV44" s="361"/>
      <c r="CRW44" s="361"/>
      <c r="CRX44" s="361"/>
      <c r="CRY44" s="361"/>
      <c r="CRZ44" s="361"/>
      <c r="CSA44" s="361"/>
      <c r="CSB44" s="361"/>
      <c r="CSC44" s="361"/>
      <c r="CSD44" s="361"/>
      <c r="CSE44" s="361"/>
      <c r="CSF44" s="361"/>
      <c r="CSG44" s="361"/>
      <c r="CSH44" s="361"/>
      <c r="CSI44" s="361"/>
      <c r="CSJ44" s="361"/>
      <c r="CSK44" s="361"/>
      <c r="CSL44" s="361"/>
      <c r="CSM44" s="361"/>
      <c r="CSN44" s="361"/>
      <c r="CSO44" s="361"/>
      <c r="CSP44" s="361"/>
      <c r="CSQ44" s="361"/>
      <c r="CSR44" s="361"/>
      <c r="CSS44" s="361"/>
      <c r="CST44" s="361"/>
      <c r="CSU44" s="361"/>
      <c r="CSV44" s="361"/>
      <c r="CSW44" s="361"/>
      <c r="CSX44" s="361"/>
      <c r="CSY44" s="361"/>
      <c r="CSZ44" s="361"/>
      <c r="CTA44" s="361"/>
      <c r="CTB44" s="361"/>
      <c r="CTC44" s="361"/>
      <c r="CTD44" s="361"/>
      <c r="CTE44" s="361"/>
      <c r="CTF44" s="361"/>
      <c r="CTG44" s="361"/>
      <c r="CTH44" s="361"/>
      <c r="CTI44" s="361"/>
      <c r="CTJ44" s="361"/>
      <c r="CTK44" s="361"/>
      <c r="CTL44" s="361"/>
      <c r="CTM44" s="361"/>
      <c r="CTN44" s="361"/>
      <c r="CTO44" s="361"/>
      <c r="CTP44" s="361"/>
      <c r="CTQ44" s="361"/>
      <c r="CTR44" s="361"/>
      <c r="CTS44" s="361"/>
      <c r="CTT44" s="361"/>
      <c r="CTU44" s="361"/>
      <c r="CTV44" s="361"/>
      <c r="CTW44" s="361"/>
      <c r="CTX44" s="361"/>
      <c r="CTY44" s="361"/>
      <c r="CTZ44" s="361"/>
      <c r="CUA44" s="361"/>
      <c r="CUB44" s="361"/>
      <c r="CUC44" s="361"/>
      <c r="CUD44" s="361"/>
      <c r="CUE44" s="361"/>
      <c r="CUF44" s="361"/>
      <c r="CUG44" s="361"/>
      <c r="CUH44" s="361"/>
      <c r="CUI44" s="361"/>
      <c r="CUJ44" s="361"/>
      <c r="CUK44" s="361"/>
      <c r="CUL44" s="361"/>
      <c r="CUM44" s="361"/>
      <c r="CUN44" s="361"/>
      <c r="CUO44" s="361"/>
      <c r="CUP44" s="361"/>
      <c r="CUQ44" s="361"/>
      <c r="CUR44" s="361"/>
      <c r="CUS44" s="361"/>
      <c r="CUT44" s="361"/>
      <c r="CUU44" s="361"/>
      <c r="CUV44" s="361"/>
      <c r="CUW44" s="361"/>
      <c r="CUX44" s="361"/>
      <c r="CUY44" s="361"/>
      <c r="CUZ44" s="361"/>
      <c r="CVA44" s="361"/>
      <c r="CVB44" s="361"/>
      <c r="CVC44" s="361"/>
      <c r="CVD44" s="361"/>
      <c r="CVE44" s="361"/>
      <c r="CVF44" s="361"/>
      <c r="CVG44" s="361"/>
      <c r="CVH44" s="361"/>
      <c r="CVI44" s="361"/>
      <c r="CVJ44" s="361"/>
      <c r="CVK44" s="361"/>
      <c r="CVL44" s="361"/>
      <c r="CVM44" s="361"/>
      <c r="CVN44" s="361"/>
      <c r="CVO44" s="361"/>
      <c r="CVP44" s="361"/>
      <c r="CVQ44" s="361"/>
      <c r="CVR44" s="361"/>
      <c r="CVS44" s="361"/>
      <c r="CVT44" s="361"/>
      <c r="CVU44" s="361"/>
      <c r="CVV44" s="361"/>
      <c r="CVW44" s="361"/>
      <c r="CVX44" s="361"/>
      <c r="CVY44" s="361"/>
      <c r="CVZ44" s="361"/>
      <c r="CWA44" s="361"/>
      <c r="CWB44" s="361"/>
      <c r="CWC44" s="361"/>
      <c r="CWD44" s="361"/>
      <c r="CWE44" s="361"/>
      <c r="CWF44" s="361"/>
      <c r="CWG44" s="361"/>
      <c r="CWH44" s="361"/>
      <c r="CWI44" s="361"/>
      <c r="CWJ44" s="361"/>
      <c r="CWK44" s="361"/>
      <c r="CWL44" s="361"/>
      <c r="CWM44" s="361"/>
      <c r="CWN44" s="361"/>
      <c r="CWO44" s="361"/>
      <c r="CWP44" s="361"/>
      <c r="CWQ44" s="361"/>
      <c r="CWR44" s="361"/>
      <c r="CWS44" s="361"/>
      <c r="CWT44" s="361"/>
      <c r="CWU44" s="361"/>
      <c r="CWV44" s="361"/>
      <c r="CWW44" s="361"/>
      <c r="CWX44" s="361"/>
      <c r="CWY44" s="361"/>
      <c r="CWZ44" s="361"/>
      <c r="CXA44" s="361"/>
      <c r="CXB44" s="361"/>
      <c r="CXC44" s="361"/>
      <c r="CXD44" s="361"/>
      <c r="CXE44" s="361"/>
      <c r="CXF44" s="361"/>
      <c r="CXG44" s="361"/>
      <c r="CXH44" s="361"/>
      <c r="CXI44" s="361"/>
      <c r="CXJ44" s="361"/>
      <c r="CXK44" s="361"/>
      <c r="CXL44" s="361"/>
      <c r="CXM44" s="361"/>
      <c r="CXN44" s="361"/>
      <c r="CXO44" s="361"/>
      <c r="CXP44" s="361"/>
      <c r="CXQ44" s="361"/>
      <c r="CXR44" s="361"/>
      <c r="CXS44" s="361"/>
      <c r="CXT44" s="361"/>
      <c r="CXU44" s="361"/>
      <c r="CXV44" s="361"/>
      <c r="CXW44" s="361"/>
      <c r="CXX44" s="361"/>
      <c r="CXY44" s="361"/>
      <c r="CXZ44" s="361"/>
      <c r="CYA44" s="361"/>
      <c r="CYB44" s="361"/>
      <c r="CYC44" s="361"/>
      <c r="CYD44" s="361"/>
      <c r="CYE44" s="361"/>
      <c r="CYF44" s="361"/>
      <c r="CYG44" s="361"/>
      <c r="CYH44" s="361"/>
      <c r="CYI44" s="361"/>
      <c r="CYJ44" s="361"/>
      <c r="CYK44" s="361"/>
      <c r="CYL44" s="361"/>
      <c r="CYM44" s="361"/>
      <c r="CYN44" s="361"/>
      <c r="CYO44" s="361"/>
      <c r="CYP44" s="361"/>
      <c r="CYQ44" s="361"/>
      <c r="CYR44" s="361"/>
      <c r="CYS44" s="361"/>
      <c r="CYT44" s="361"/>
      <c r="CYU44" s="361"/>
      <c r="CYV44" s="361"/>
      <c r="CYW44" s="361"/>
      <c r="CYX44" s="361"/>
      <c r="CYY44" s="361"/>
      <c r="CYZ44" s="361"/>
      <c r="CZA44" s="361"/>
      <c r="CZB44" s="361"/>
      <c r="CZC44" s="361"/>
      <c r="CZD44" s="361"/>
      <c r="CZE44" s="361"/>
      <c r="CZF44" s="361"/>
      <c r="CZG44" s="361"/>
      <c r="CZH44" s="361"/>
      <c r="CZI44" s="361"/>
      <c r="CZJ44" s="361"/>
      <c r="CZK44" s="361"/>
      <c r="CZL44" s="361"/>
      <c r="CZM44" s="361"/>
      <c r="CZN44" s="361"/>
      <c r="CZO44" s="361"/>
      <c r="CZP44" s="361"/>
      <c r="CZQ44" s="361"/>
      <c r="CZR44" s="361"/>
      <c r="CZS44" s="361"/>
      <c r="CZT44" s="361"/>
      <c r="CZU44" s="361"/>
      <c r="CZV44" s="361"/>
      <c r="CZW44" s="361"/>
      <c r="CZX44" s="361"/>
      <c r="CZY44" s="361"/>
      <c r="CZZ44" s="361"/>
      <c r="DAA44" s="361"/>
      <c r="DAB44" s="361"/>
      <c r="DAC44" s="361"/>
      <c r="DAD44" s="361"/>
      <c r="DAE44" s="361"/>
      <c r="DAF44" s="361"/>
      <c r="DAG44" s="361"/>
      <c r="DAH44" s="361"/>
      <c r="DAI44" s="361"/>
      <c r="DAJ44" s="361"/>
      <c r="DAK44" s="361"/>
      <c r="DAL44" s="361"/>
      <c r="DAM44" s="361"/>
      <c r="DAN44" s="361"/>
      <c r="DAO44" s="361"/>
      <c r="DAP44" s="361"/>
      <c r="DAQ44" s="361"/>
      <c r="DAR44" s="361"/>
      <c r="DAS44" s="361"/>
      <c r="DAT44" s="361"/>
      <c r="DAU44" s="361"/>
      <c r="DAV44" s="361"/>
      <c r="DAW44" s="361"/>
      <c r="DAX44" s="361"/>
      <c r="DAY44" s="361"/>
      <c r="DAZ44" s="361"/>
      <c r="DBA44" s="361"/>
      <c r="DBB44" s="361"/>
      <c r="DBC44" s="361"/>
      <c r="DBD44" s="361"/>
      <c r="DBE44" s="361"/>
      <c r="DBF44" s="361"/>
      <c r="DBG44" s="361"/>
      <c r="DBH44" s="361"/>
      <c r="DBI44" s="361"/>
      <c r="DBJ44" s="361"/>
      <c r="DBK44" s="361"/>
      <c r="DBL44" s="361"/>
      <c r="DBM44" s="361"/>
      <c r="DBN44" s="361"/>
      <c r="DBO44" s="361"/>
      <c r="DBP44" s="361"/>
      <c r="DBQ44" s="361"/>
      <c r="DBR44" s="361"/>
      <c r="DBS44" s="361"/>
      <c r="DBT44" s="361"/>
      <c r="DBU44" s="361"/>
      <c r="DBV44" s="361"/>
      <c r="DBW44" s="361"/>
      <c r="DBX44" s="361"/>
      <c r="DBY44" s="361"/>
      <c r="DBZ44" s="361"/>
      <c r="DCA44" s="361"/>
      <c r="DCB44" s="361"/>
      <c r="DCC44" s="361"/>
      <c r="DCD44" s="361"/>
      <c r="DCE44" s="361"/>
      <c r="DCF44" s="361"/>
      <c r="DCG44" s="361"/>
      <c r="DCH44" s="361"/>
      <c r="DCI44" s="361"/>
      <c r="DCJ44" s="361"/>
      <c r="DCK44" s="361"/>
      <c r="DCL44" s="361"/>
      <c r="DCM44" s="361"/>
      <c r="DCN44" s="361"/>
      <c r="DCO44" s="361"/>
      <c r="DCP44" s="361"/>
      <c r="DCQ44" s="361"/>
      <c r="DCR44" s="361"/>
      <c r="DCS44" s="361"/>
      <c r="DCT44" s="361"/>
      <c r="DCU44" s="361"/>
      <c r="DCV44" s="361"/>
      <c r="DCW44" s="361"/>
      <c r="DCX44" s="361"/>
      <c r="DCY44" s="361"/>
      <c r="DCZ44" s="361"/>
      <c r="DDA44" s="361"/>
      <c r="DDB44" s="361"/>
      <c r="DDC44" s="361"/>
      <c r="DDD44" s="361"/>
      <c r="DDE44" s="361"/>
      <c r="DDF44" s="361"/>
      <c r="DDG44" s="361"/>
      <c r="DDH44" s="361"/>
      <c r="DDI44" s="361"/>
      <c r="DDJ44" s="361"/>
      <c r="DDK44" s="361"/>
      <c r="DDL44" s="361"/>
      <c r="DDM44" s="361"/>
      <c r="DDN44" s="361"/>
      <c r="DDO44" s="361"/>
      <c r="DDP44" s="361"/>
      <c r="DDQ44" s="361"/>
      <c r="DDR44" s="361"/>
      <c r="DDS44" s="361"/>
      <c r="DDT44" s="361"/>
      <c r="DDU44" s="361"/>
      <c r="DDV44" s="361"/>
      <c r="DDW44" s="361"/>
      <c r="DDX44" s="361"/>
      <c r="DDY44" s="361"/>
      <c r="DDZ44" s="361"/>
      <c r="DEA44" s="361"/>
      <c r="DEB44" s="361"/>
      <c r="DEC44" s="361"/>
      <c r="DED44" s="361"/>
      <c r="DEE44" s="361"/>
      <c r="DEF44" s="361"/>
      <c r="DEG44" s="361"/>
      <c r="DEH44" s="361"/>
      <c r="DEI44" s="361"/>
      <c r="DEJ44" s="361"/>
      <c r="DEK44" s="361"/>
      <c r="DEL44" s="361"/>
      <c r="DEM44" s="361"/>
      <c r="DEN44" s="361"/>
      <c r="DEO44" s="361"/>
      <c r="DEP44" s="361"/>
      <c r="DEQ44" s="361"/>
      <c r="DER44" s="361"/>
      <c r="DES44" s="361"/>
      <c r="DET44" s="361"/>
      <c r="DEU44" s="361"/>
      <c r="DEV44" s="361"/>
      <c r="DEW44" s="361"/>
      <c r="DEX44" s="361"/>
      <c r="DEY44" s="361"/>
      <c r="DEZ44" s="361"/>
      <c r="DFA44" s="361"/>
      <c r="DFB44" s="361"/>
      <c r="DFC44" s="361"/>
      <c r="DFD44" s="361"/>
      <c r="DFE44" s="361"/>
      <c r="DFF44" s="361"/>
      <c r="DFG44" s="361"/>
      <c r="DFH44" s="361"/>
      <c r="DFI44" s="361"/>
      <c r="DFJ44" s="361"/>
      <c r="DFK44" s="361"/>
      <c r="DFL44" s="361"/>
      <c r="DFM44" s="361"/>
      <c r="DFN44" s="361"/>
      <c r="DFO44" s="361"/>
      <c r="DFP44" s="361"/>
      <c r="DFQ44" s="361"/>
      <c r="DFR44" s="361"/>
      <c r="DFS44" s="361"/>
      <c r="DFT44" s="361"/>
      <c r="DFU44" s="361"/>
      <c r="DFV44" s="361"/>
      <c r="DFW44" s="361"/>
      <c r="DFX44" s="361"/>
      <c r="DFY44" s="361"/>
      <c r="DFZ44" s="361"/>
      <c r="DGA44" s="361"/>
      <c r="DGB44" s="361"/>
      <c r="DGC44" s="361"/>
      <c r="DGD44" s="361"/>
      <c r="DGE44" s="361"/>
      <c r="DGF44" s="361"/>
      <c r="DGG44" s="361"/>
      <c r="DGH44" s="361"/>
      <c r="DGI44" s="361"/>
      <c r="DGJ44" s="361"/>
      <c r="DGK44" s="361"/>
      <c r="DGL44" s="361"/>
      <c r="DGM44" s="361"/>
      <c r="DGN44" s="361"/>
      <c r="DGO44" s="361"/>
      <c r="DGP44" s="361"/>
      <c r="DGQ44" s="361"/>
      <c r="DGR44" s="361"/>
      <c r="DGS44" s="361"/>
      <c r="DGT44" s="361"/>
      <c r="DGU44" s="361"/>
      <c r="DGV44" s="361"/>
      <c r="DGW44" s="361"/>
      <c r="DGX44" s="361"/>
      <c r="DGY44" s="361"/>
      <c r="DGZ44" s="361"/>
      <c r="DHA44" s="361"/>
      <c r="DHB44" s="361"/>
      <c r="DHC44" s="361"/>
      <c r="DHD44" s="361"/>
      <c r="DHE44" s="361"/>
      <c r="DHF44" s="361"/>
      <c r="DHG44" s="361"/>
      <c r="DHH44" s="361"/>
      <c r="DHI44" s="361"/>
      <c r="DHJ44" s="361"/>
      <c r="DHK44" s="361"/>
      <c r="DHL44" s="361"/>
      <c r="DHM44" s="361"/>
      <c r="DHN44" s="361"/>
      <c r="DHO44" s="361"/>
      <c r="DHP44" s="361"/>
      <c r="DHQ44" s="361"/>
      <c r="DHR44" s="361"/>
      <c r="DHS44" s="361"/>
      <c r="DHT44" s="361"/>
      <c r="DHU44" s="361"/>
      <c r="DHV44" s="361"/>
      <c r="DHW44" s="361"/>
      <c r="DHX44" s="361"/>
      <c r="DHY44" s="361"/>
      <c r="DHZ44" s="361"/>
      <c r="DIA44" s="361"/>
      <c r="DIB44" s="361"/>
      <c r="DIC44" s="361"/>
      <c r="DID44" s="361"/>
      <c r="DIE44" s="361"/>
      <c r="DIF44" s="361"/>
      <c r="DIG44" s="361"/>
      <c r="DIH44" s="361"/>
      <c r="DII44" s="361"/>
      <c r="DIJ44" s="361"/>
      <c r="DIK44" s="361"/>
      <c r="DIL44" s="361"/>
      <c r="DIM44" s="361"/>
      <c r="DIN44" s="361"/>
      <c r="DIO44" s="361"/>
      <c r="DIP44" s="361"/>
      <c r="DIQ44" s="361"/>
      <c r="DIR44" s="361"/>
      <c r="DIS44" s="361"/>
      <c r="DIT44" s="361"/>
      <c r="DIU44" s="361"/>
      <c r="DIV44" s="361"/>
      <c r="DIW44" s="361"/>
      <c r="DIX44" s="361"/>
      <c r="DIY44" s="361"/>
      <c r="DIZ44" s="361"/>
      <c r="DJA44" s="361"/>
      <c r="DJB44" s="361"/>
      <c r="DJC44" s="361"/>
      <c r="DJD44" s="361"/>
      <c r="DJE44" s="361"/>
      <c r="DJF44" s="361"/>
      <c r="DJG44" s="361"/>
      <c r="DJH44" s="361"/>
      <c r="DJI44" s="361"/>
      <c r="DJJ44" s="361"/>
      <c r="DJK44" s="361"/>
      <c r="DJL44" s="361"/>
      <c r="DJM44" s="361"/>
      <c r="DJN44" s="361"/>
      <c r="DJO44" s="361"/>
      <c r="DJP44" s="361"/>
      <c r="DJQ44" s="361"/>
      <c r="DJR44" s="361"/>
      <c r="DJS44" s="361"/>
      <c r="DJT44" s="361"/>
      <c r="DJU44" s="361"/>
      <c r="DJV44" s="361"/>
      <c r="DJW44" s="361"/>
      <c r="DJX44" s="361"/>
      <c r="DJY44" s="361"/>
      <c r="DJZ44" s="361"/>
      <c r="DKA44" s="361"/>
      <c r="DKB44" s="361"/>
      <c r="DKC44" s="361"/>
      <c r="DKD44" s="361"/>
      <c r="DKE44" s="361"/>
      <c r="DKF44" s="361"/>
      <c r="DKG44" s="361"/>
      <c r="DKH44" s="361"/>
      <c r="DKI44" s="361"/>
      <c r="DKJ44" s="361"/>
      <c r="DKK44" s="361"/>
      <c r="DKL44" s="361"/>
      <c r="DKM44" s="361"/>
      <c r="DKN44" s="361"/>
      <c r="DKO44" s="361"/>
      <c r="DKP44" s="361"/>
      <c r="DKQ44" s="361"/>
      <c r="DKR44" s="361"/>
      <c r="DKS44" s="361"/>
      <c r="DKT44" s="361"/>
      <c r="DKU44" s="361"/>
      <c r="DKV44" s="361"/>
      <c r="DKW44" s="361"/>
      <c r="DKX44" s="361"/>
      <c r="DKY44" s="361"/>
      <c r="DKZ44" s="361"/>
      <c r="DLA44" s="361"/>
      <c r="DLB44" s="361"/>
      <c r="DLC44" s="361"/>
      <c r="DLD44" s="361"/>
      <c r="DLE44" s="361"/>
      <c r="DLF44" s="361"/>
      <c r="DLG44" s="361"/>
      <c r="DLH44" s="361"/>
      <c r="DLI44" s="361"/>
      <c r="DLJ44" s="361"/>
      <c r="DLK44" s="361"/>
      <c r="DLL44" s="361"/>
      <c r="DLM44" s="361"/>
      <c r="DLN44" s="361"/>
      <c r="DLO44" s="361"/>
      <c r="DLP44" s="361"/>
      <c r="DLQ44" s="361"/>
      <c r="DLR44" s="361"/>
      <c r="DLS44" s="361"/>
      <c r="DLT44" s="361"/>
      <c r="DLU44" s="361"/>
      <c r="DLV44" s="361"/>
      <c r="DLW44" s="361"/>
      <c r="DLX44" s="361"/>
      <c r="DLY44" s="361"/>
      <c r="DLZ44" s="361"/>
      <c r="DMA44" s="361"/>
      <c r="DMB44" s="361"/>
      <c r="DMC44" s="361"/>
      <c r="DMD44" s="361"/>
      <c r="DME44" s="361"/>
      <c r="DMF44" s="361"/>
      <c r="DMG44" s="361"/>
      <c r="DMH44" s="361"/>
      <c r="DMI44" s="361"/>
      <c r="DMJ44" s="361"/>
      <c r="DMK44" s="361"/>
      <c r="DML44" s="361"/>
      <c r="DMM44" s="361"/>
      <c r="DMN44" s="361"/>
      <c r="DMO44" s="361"/>
      <c r="DMP44" s="361"/>
      <c r="DMQ44" s="361"/>
      <c r="DMR44" s="361"/>
      <c r="DMS44" s="361"/>
      <c r="DMT44" s="361"/>
      <c r="DMU44" s="361"/>
      <c r="DMV44" s="361"/>
      <c r="DMW44" s="361"/>
      <c r="DMX44" s="361"/>
      <c r="DMY44" s="361"/>
      <c r="DMZ44" s="361"/>
      <c r="DNA44" s="361"/>
      <c r="DNB44" s="361"/>
      <c r="DNC44" s="361"/>
      <c r="DND44" s="361"/>
      <c r="DNE44" s="361"/>
      <c r="DNF44" s="361"/>
      <c r="DNG44" s="361"/>
      <c r="DNH44" s="361"/>
      <c r="DNI44" s="361"/>
      <c r="DNJ44" s="361"/>
      <c r="DNK44" s="361"/>
      <c r="DNL44" s="361"/>
      <c r="DNM44" s="361"/>
      <c r="DNN44" s="361"/>
      <c r="DNO44" s="361"/>
      <c r="DNP44" s="361"/>
      <c r="DNQ44" s="361"/>
      <c r="DNR44" s="361"/>
      <c r="DNS44" s="361"/>
      <c r="DNT44" s="361"/>
      <c r="DNU44" s="361"/>
      <c r="DNV44" s="361"/>
      <c r="DNW44" s="361"/>
      <c r="DNX44" s="361"/>
      <c r="DNY44" s="361"/>
      <c r="DNZ44" s="361"/>
      <c r="DOA44" s="361"/>
      <c r="DOB44" s="361"/>
      <c r="DOC44" s="361"/>
      <c r="DOD44" s="361"/>
      <c r="DOE44" s="361"/>
      <c r="DOF44" s="361"/>
      <c r="DOG44" s="361"/>
      <c r="DOH44" s="361"/>
      <c r="DOI44" s="361"/>
      <c r="DOJ44" s="361"/>
      <c r="DOK44" s="361"/>
      <c r="DOL44" s="361"/>
      <c r="DOM44" s="361"/>
      <c r="DON44" s="361"/>
      <c r="DOO44" s="361"/>
      <c r="DOP44" s="361"/>
      <c r="DOQ44" s="361"/>
      <c r="DOR44" s="361"/>
      <c r="DOS44" s="361"/>
      <c r="DOT44" s="361"/>
      <c r="DOU44" s="361"/>
      <c r="DOV44" s="361"/>
      <c r="DOW44" s="361"/>
      <c r="DOX44" s="361"/>
      <c r="DOY44" s="361"/>
      <c r="DOZ44" s="361"/>
      <c r="DPA44" s="361"/>
      <c r="DPB44" s="361"/>
      <c r="DPC44" s="361"/>
      <c r="DPD44" s="361"/>
      <c r="DPE44" s="361"/>
      <c r="DPF44" s="361"/>
      <c r="DPG44" s="361"/>
      <c r="DPH44" s="361"/>
      <c r="DPI44" s="361"/>
      <c r="DPJ44" s="361"/>
      <c r="DPK44" s="361"/>
      <c r="DPL44" s="361"/>
      <c r="DPM44" s="361"/>
      <c r="DPN44" s="361"/>
      <c r="DPO44" s="361"/>
      <c r="DPP44" s="361"/>
      <c r="DPQ44" s="361"/>
      <c r="DPR44" s="361"/>
      <c r="DPS44" s="361"/>
      <c r="DPT44" s="361"/>
      <c r="DPU44" s="361"/>
      <c r="DPV44" s="361"/>
      <c r="DPW44" s="361"/>
      <c r="DPX44" s="361"/>
      <c r="DPY44" s="361"/>
      <c r="DPZ44" s="361"/>
      <c r="DQA44" s="361"/>
      <c r="DQB44" s="361"/>
      <c r="DQC44" s="361"/>
      <c r="DQD44" s="361"/>
      <c r="DQE44" s="361"/>
      <c r="DQF44" s="361"/>
      <c r="DQG44" s="361"/>
      <c r="DQH44" s="361"/>
      <c r="DQI44" s="361"/>
      <c r="DQJ44" s="361"/>
      <c r="DQK44" s="361"/>
      <c r="DQL44" s="361"/>
      <c r="DQM44" s="361"/>
      <c r="DQN44" s="361"/>
      <c r="DQO44" s="361"/>
      <c r="DQP44" s="361"/>
      <c r="DQQ44" s="361"/>
      <c r="DQR44" s="361"/>
      <c r="DQS44" s="361"/>
      <c r="DQT44" s="361"/>
      <c r="DQU44" s="361"/>
      <c r="DQV44" s="361"/>
      <c r="DQW44" s="361"/>
      <c r="DQX44" s="361"/>
      <c r="DQY44" s="361"/>
      <c r="DQZ44" s="361"/>
      <c r="DRA44" s="361"/>
      <c r="DRB44" s="361"/>
      <c r="DRC44" s="361"/>
      <c r="DRD44" s="361"/>
      <c r="DRE44" s="361"/>
      <c r="DRF44" s="361"/>
      <c r="DRG44" s="361"/>
      <c r="DRH44" s="361"/>
      <c r="DRI44" s="361"/>
      <c r="DRJ44" s="361"/>
      <c r="DRK44" s="361"/>
      <c r="DRL44" s="361"/>
      <c r="DRM44" s="361"/>
      <c r="DRN44" s="361"/>
      <c r="DRO44" s="361"/>
      <c r="DRP44" s="361"/>
      <c r="DRQ44" s="361"/>
      <c r="DRR44" s="361"/>
      <c r="DRS44" s="361"/>
      <c r="DRT44" s="361"/>
      <c r="DRU44" s="361"/>
      <c r="DRV44" s="361"/>
      <c r="DRW44" s="361"/>
      <c r="DRX44" s="361"/>
      <c r="DRY44" s="361"/>
      <c r="DRZ44" s="361"/>
      <c r="DSA44" s="361"/>
      <c r="DSB44" s="361"/>
      <c r="DSC44" s="361"/>
      <c r="DSD44" s="361"/>
      <c r="DSE44" s="361"/>
      <c r="DSF44" s="361"/>
      <c r="DSG44" s="361"/>
      <c r="DSH44" s="361"/>
      <c r="DSI44" s="361"/>
      <c r="DSJ44" s="361"/>
      <c r="DSK44" s="361"/>
      <c r="DSL44" s="361"/>
      <c r="DSM44" s="361"/>
      <c r="DSN44" s="361"/>
      <c r="DSO44" s="361"/>
      <c r="DSP44" s="361"/>
      <c r="DSQ44" s="361"/>
      <c r="DSR44" s="361"/>
      <c r="DSS44" s="361"/>
      <c r="DST44" s="361"/>
      <c r="DSU44" s="361"/>
      <c r="DSV44" s="361"/>
      <c r="DSW44" s="361"/>
      <c r="DSX44" s="361"/>
      <c r="DSY44" s="361"/>
      <c r="DSZ44" s="361"/>
      <c r="DTA44" s="361"/>
      <c r="DTB44" s="361"/>
      <c r="DTC44" s="361"/>
      <c r="DTD44" s="361"/>
      <c r="DTE44" s="361"/>
      <c r="DTF44" s="361"/>
      <c r="DTG44" s="361"/>
      <c r="DTH44" s="361"/>
      <c r="DTI44" s="361"/>
      <c r="DTJ44" s="361"/>
      <c r="DTK44" s="361"/>
      <c r="DTL44" s="361"/>
      <c r="DTM44" s="361"/>
      <c r="DTN44" s="361"/>
      <c r="DTO44" s="361"/>
      <c r="DTP44" s="361"/>
      <c r="DTQ44" s="361"/>
      <c r="DTR44" s="361"/>
      <c r="DTS44" s="361"/>
      <c r="DTT44" s="361"/>
      <c r="DTU44" s="361"/>
      <c r="DTV44" s="361"/>
      <c r="DTW44" s="361"/>
      <c r="DTX44" s="361"/>
      <c r="DTY44" s="361"/>
      <c r="DTZ44" s="361"/>
      <c r="DUA44" s="361"/>
      <c r="DUB44" s="361"/>
      <c r="DUC44" s="361"/>
      <c r="DUD44" s="361"/>
      <c r="DUE44" s="361"/>
      <c r="DUF44" s="361"/>
      <c r="DUG44" s="361"/>
      <c r="DUH44" s="361"/>
      <c r="DUI44" s="361"/>
      <c r="DUJ44" s="361"/>
      <c r="DUK44" s="361"/>
      <c r="DUL44" s="361"/>
      <c r="DUM44" s="361"/>
      <c r="DUN44" s="361"/>
      <c r="DUO44" s="361"/>
      <c r="DUP44" s="361"/>
      <c r="DUQ44" s="361"/>
      <c r="DUR44" s="361"/>
      <c r="DUS44" s="361"/>
      <c r="DUT44" s="361"/>
      <c r="DUU44" s="361"/>
      <c r="DUV44" s="361"/>
      <c r="DUW44" s="361"/>
      <c r="DUX44" s="361"/>
      <c r="DUY44" s="361"/>
      <c r="DUZ44" s="361"/>
      <c r="DVA44" s="361"/>
      <c r="DVB44" s="361"/>
      <c r="DVC44" s="361"/>
      <c r="DVD44" s="361"/>
      <c r="DVE44" s="361"/>
      <c r="DVF44" s="361"/>
      <c r="DVG44" s="361"/>
      <c r="DVH44" s="361"/>
      <c r="DVI44" s="361"/>
      <c r="DVJ44" s="361"/>
      <c r="DVK44" s="361"/>
      <c r="DVL44" s="361"/>
      <c r="DVM44" s="361"/>
      <c r="DVN44" s="361"/>
      <c r="DVO44" s="361"/>
      <c r="DVP44" s="361"/>
      <c r="DVQ44" s="361"/>
      <c r="DVR44" s="361"/>
      <c r="DVS44" s="361"/>
      <c r="DVT44" s="361"/>
      <c r="DVU44" s="361"/>
      <c r="DVV44" s="361"/>
      <c r="DVW44" s="361"/>
      <c r="DVX44" s="361"/>
      <c r="DVY44" s="361"/>
      <c r="DVZ44" s="361"/>
      <c r="DWA44" s="361"/>
      <c r="DWB44" s="361"/>
      <c r="DWC44" s="361"/>
      <c r="DWD44" s="361"/>
      <c r="DWE44" s="361"/>
      <c r="DWF44" s="361"/>
      <c r="DWG44" s="361"/>
      <c r="DWH44" s="361"/>
      <c r="DWI44" s="361"/>
      <c r="DWJ44" s="361"/>
      <c r="DWK44" s="361"/>
      <c r="DWL44" s="361"/>
      <c r="DWM44" s="361"/>
      <c r="DWN44" s="361"/>
      <c r="DWO44" s="361"/>
      <c r="DWP44" s="361"/>
      <c r="DWQ44" s="361"/>
      <c r="DWR44" s="361"/>
      <c r="DWS44" s="361"/>
      <c r="DWT44" s="361"/>
      <c r="DWU44" s="361"/>
      <c r="DWV44" s="361"/>
      <c r="DWW44" s="361"/>
      <c r="DWX44" s="361"/>
      <c r="DWY44" s="361"/>
      <c r="DWZ44" s="361"/>
      <c r="DXA44" s="361"/>
      <c r="DXB44" s="361"/>
      <c r="DXC44" s="361"/>
      <c r="DXD44" s="361"/>
      <c r="DXE44" s="361"/>
      <c r="DXF44" s="361"/>
      <c r="DXG44" s="361"/>
      <c r="DXH44" s="361"/>
      <c r="DXI44" s="361"/>
      <c r="DXJ44" s="361"/>
      <c r="DXK44" s="361"/>
      <c r="DXL44" s="361"/>
      <c r="DXM44" s="361"/>
      <c r="DXN44" s="361"/>
      <c r="DXO44" s="361"/>
      <c r="DXP44" s="361"/>
      <c r="DXQ44" s="361"/>
      <c r="DXR44" s="361"/>
      <c r="DXS44" s="361"/>
      <c r="DXT44" s="361"/>
      <c r="DXU44" s="361"/>
      <c r="DXV44" s="361"/>
      <c r="DXW44" s="361"/>
      <c r="DXX44" s="361"/>
      <c r="DXY44" s="361"/>
      <c r="DXZ44" s="361"/>
      <c r="DYA44" s="361"/>
      <c r="DYB44" s="361"/>
      <c r="DYC44" s="361"/>
      <c r="DYD44" s="361"/>
      <c r="DYE44" s="361"/>
      <c r="DYF44" s="361"/>
      <c r="DYG44" s="361"/>
      <c r="DYH44" s="361"/>
      <c r="DYI44" s="361"/>
      <c r="DYJ44" s="361"/>
      <c r="DYK44" s="361"/>
      <c r="DYL44" s="361"/>
      <c r="DYM44" s="361"/>
      <c r="DYN44" s="361"/>
      <c r="DYO44" s="361"/>
      <c r="DYP44" s="361"/>
      <c r="DYQ44" s="361"/>
      <c r="DYR44" s="361"/>
      <c r="DYS44" s="361"/>
      <c r="DYT44" s="361"/>
      <c r="DYU44" s="361"/>
      <c r="DYV44" s="361"/>
      <c r="DYW44" s="361"/>
      <c r="DYX44" s="361"/>
      <c r="DYY44" s="361"/>
      <c r="DYZ44" s="361"/>
      <c r="DZA44" s="361"/>
      <c r="DZB44" s="361"/>
      <c r="DZC44" s="361"/>
      <c r="DZD44" s="361"/>
      <c r="DZE44" s="361"/>
      <c r="DZF44" s="361"/>
      <c r="DZG44" s="361"/>
      <c r="DZH44" s="361"/>
      <c r="DZI44" s="361"/>
      <c r="DZJ44" s="361"/>
      <c r="DZK44" s="361"/>
      <c r="DZL44" s="361"/>
      <c r="DZM44" s="361"/>
      <c r="DZN44" s="361"/>
      <c r="DZO44" s="361"/>
      <c r="DZP44" s="361"/>
      <c r="DZQ44" s="361"/>
      <c r="DZR44" s="361"/>
      <c r="DZS44" s="361"/>
      <c r="DZT44" s="361"/>
      <c r="DZU44" s="361"/>
      <c r="DZV44" s="361"/>
      <c r="DZW44" s="361"/>
      <c r="DZX44" s="361"/>
      <c r="DZY44" s="361"/>
      <c r="DZZ44" s="361"/>
      <c r="EAA44" s="361"/>
      <c r="EAB44" s="361"/>
      <c r="EAC44" s="361"/>
      <c r="EAD44" s="361"/>
      <c r="EAE44" s="361"/>
      <c r="EAF44" s="361"/>
      <c r="EAG44" s="361"/>
      <c r="EAH44" s="361"/>
      <c r="EAI44" s="361"/>
      <c r="EAJ44" s="361"/>
      <c r="EAK44" s="361"/>
      <c r="EAL44" s="361"/>
      <c r="EAM44" s="361"/>
      <c r="EAN44" s="361"/>
      <c r="EAO44" s="361"/>
      <c r="EAP44" s="361"/>
      <c r="EAQ44" s="361"/>
      <c r="EAR44" s="361"/>
      <c r="EAS44" s="361"/>
      <c r="EAT44" s="361"/>
      <c r="EAU44" s="361"/>
      <c r="EAV44" s="361"/>
      <c r="EAW44" s="361"/>
      <c r="EAX44" s="361"/>
      <c r="EAY44" s="361"/>
      <c r="EAZ44" s="361"/>
      <c r="EBA44" s="361"/>
      <c r="EBB44" s="361"/>
      <c r="EBC44" s="361"/>
      <c r="EBD44" s="361"/>
      <c r="EBE44" s="361"/>
      <c r="EBF44" s="361"/>
      <c r="EBG44" s="361"/>
      <c r="EBH44" s="361"/>
      <c r="EBI44" s="361"/>
      <c r="EBJ44" s="361"/>
      <c r="EBK44" s="361"/>
      <c r="EBL44" s="361"/>
      <c r="EBM44" s="361"/>
      <c r="EBN44" s="361"/>
      <c r="EBO44" s="361"/>
      <c r="EBP44" s="361"/>
      <c r="EBQ44" s="361"/>
      <c r="EBR44" s="361"/>
      <c r="EBS44" s="361"/>
      <c r="EBT44" s="361"/>
      <c r="EBU44" s="361"/>
      <c r="EBV44" s="361"/>
      <c r="EBW44" s="361"/>
      <c r="EBX44" s="361"/>
      <c r="EBY44" s="361"/>
      <c r="EBZ44" s="361"/>
      <c r="ECA44" s="361"/>
      <c r="ECB44" s="361"/>
      <c r="ECC44" s="361"/>
      <c r="ECD44" s="361"/>
      <c r="ECE44" s="361"/>
      <c r="ECF44" s="361"/>
      <c r="ECG44" s="361"/>
      <c r="ECH44" s="361"/>
      <c r="ECI44" s="361"/>
      <c r="ECJ44" s="361"/>
      <c r="ECK44" s="361"/>
      <c r="ECL44" s="361"/>
      <c r="ECM44" s="361"/>
      <c r="ECN44" s="361"/>
      <c r="ECO44" s="361"/>
      <c r="ECP44" s="361"/>
      <c r="ECQ44" s="361"/>
      <c r="ECR44" s="361"/>
      <c r="ECS44" s="361"/>
      <c r="ECT44" s="361"/>
      <c r="ECU44" s="361"/>
      <c r="ECV44" s="361"/>
      <c r="ECW44" s="361"/>
      <c r="ECX44" s="361"/>
      <c r="ECY44" s="361"/>
      <c r="ECZ44" s="361"/>
      <c r="EDA44" s="361"/>
      <c r="EDB44" s="361"/>
      <c r="EDC44" s="361"/>
      <c r="EDD44" s="361"/>
      <c r="EDE44" s="361"/>
      <c r="EDF44" s="361"/>
      <c r="EDG44" s="361"/>
      <c r="EDH44" s="361"/>
      <c r="EDI44" s="361"/>
      <c r="EDJ44" s="361"/>
      <c r="EDK44" s="361"/>
      <c r="EDL44" s="361"/>
      <c r="EDM44" s="361"/>
      <c r="EDN44" s="361"/>
      <c r="EDO44" s="361"/>
      <c r="EDP44" s="361"/>
      <c r="EDQ44" s="361"/>
      <c r="EDR44" s="361"/>
      <c r="EDS44" s="361"/>
      <c r="EDT44" s="361"/>
      <c r="EDU44" s="361"/>
      <c r="EDV44" s="361"/>
      <c r="EDW44" s="361"/>
      <c r="EDX44" s="361"/>
      <c r="EDY44" s="361"/>
      <c r="EDZ44" s="361"/>
      <c r="EEA44" s="361"/>
      <c r="EEB44" s="361"/>
      <c r="EEC44" s="361"/>
      <c r="EED44" s="361"/>
      <c r="EEE44" s="361"/>
      <c r="EEF44" s="361"/>
      <c r="EEG44" s="361"/>
      <c r="EEH44" s="361"/>
      <c r="EEI44" s="361"/>
      <c r="EEJ44" s="361"/>
      <c r="EEK44" s="361"/>
      <c r="EEL44" s="361"/>
      <c r="EEM44" s="361"/>
      <c r="EEN44" s="361"/>
      <c r="EEO44" s="361"/>
      <c r="EEP44" s="361"/>
      <c r="EEQ44" s="361"/>
      <c r="EER44" s="361"/>
      <c r="EES44" s="361"/>
      <c r="EET44" s="361"/>
      <c r="EEU44" s="361"/>
      <c r="EEV44" s="361"/>
      <c r="EEW44" s="361"/>
      <c r="EEX44" s="361"/>
      <c r="EEY44" s="361"/>
      <c r="EEZ44" s="361"/>
      <c r="EFA44" s="361"/>
      <c r="EFB44" s="361"/>
      <c r="EFC44" s="361"/>
      <c r="EFD44" s="361"/>
      <c r="EFE44" s="361"/>
      <c r="EFF44" s="361"/>
      <c r="EFG44" s="361"/>
      <c r="EFH44" s="361"/>
      <c r="EFI44" s="361"/>
      <c r="EFJ44" s="361"/>
      <c r="EFK44" s="361"/>
      <c r="EFL44" s="361"/>
      <c r="EFM44" s="361"/>
      <c r="EFN44" s="361"/>
      <c r="EFO44" s="361"/>
      <c r="EFP44" s="361"/>
      <c r="EFQ44" s="361"/>
      <c r="EFR44" s="361"/>
      <c r="EFS44" s="361"/>
      <c r="EFT44" s="361"/>
      <c r="EFU44" s="361"/>
      <c r="EFV44" s="361"/>
      <c r="EFW44" s="361"/>
      <c r="EFX44" s="361"/>
      <c r="EFY44" s="361"/>
      <c r="EFZ44" s="361"/>
      <c r="EGA44" s="361"/>
      <c r="EGB44" s="361"/>
      <c r="EGC44" s="361"/>
      <c r="EGD44" s="361"/>
      <c r="EGE44" s="361"/>
      <c r="EGF44" s="361"/>
      <c r="EGG44" s="361"/>
      <c r="EGH44" s="361"/>
      <c r="EGI44" s="361"/>
      <c r="EGJ44" s="361"/>
      <c r="EGK44" s="361"/>
      <c r="EGL44" s="361"/>
      <c r="EGM44" s="361"/>
      <c r="EGN44" s="361"/>
      <c r="EGO44" s="361"/>
      <c r="EGP44" s="361"/>
      <c r="EGQ44" s="361"/>
      <c r="EGR44" s="361"/>
      <c r="EGS44" s="361"/>
      <c r="EGT44" s="361"/>
      <c r="EGU44" s="361"/>
      <c r="EGV44" s="361"/>
      <c r="EGW44" s="361"/>
      <c r="EGX44" s="361"/>
      <c r="EGY44" s="361"/>
      <c r="EGZ44" s="361"/>
      <c r="EHA44" s="361"/>
      <c r="EHB44" s="361"/>
      <c r="EHC44" s="361"/>
      <c r="EHD44" s="361"/>
      <c r="EHE44" s="361"/>
      <c r="EHF44" s="361"/>
      <c r="EHG44" s="361"/>
      <c r="EHH44" s="361"/>
      <c r="EHI44" s="361"/>
      <c r="EHJ44" s="361"/>
      <c r="EHK44" s="361"/>
      <c r="EHL44" s="361"/>
      <c r="EHM44" s="361"/>
      <c r="EHN44" s="361"/>
      <c r="EHO44" s="361"/>
      <c r="EHP44" s="361"/>
      <c r="EHQ44" s="361"/>
      <c r="EHR44" s="361"/>
      <c r="EHS44" s="361"/>
      <c r="EHT44" s="361"/>
      <c r="EHU44" s="361"/>
      <c r="EHV44" s="361"/>
      <c r="EHW44" s="361"/>
      <c r="EHX44" s="361"/>
      <c r="EHY44" s="361"/>
      <c r="EHZ44" s="361"/>
      <c r="EIA44" s="361"/>
      <c r="EIB44" s="361"/>
      <c r="EIC44" s="361"/>
      <c r="EID44" s="361"/>
      <c r="EIE44" s="361"/>
      <c r="EIF44" s="361"/>
      <c r="EIG44" s="361"/>
      <c r="EIH44" s="361"/>
      <c r="EII44" s="361"/>
      <c r="EIJ44" s="361"/>
      <c r="EIK44" s="361"/>
      <c r="EIL44" s="361"/>
      <c r="EIM44" s="361"/>
      <c r="EIN44" s="361"/>
      <c r="EIO44" s="361"/>
      <c r="EIP44" s="361"/>
      <c r="EIQ44" s="361"/>
      <c r="EIR44" s="361"/>
      <c r="EIS44" s="361"/>
      <c r="EIT44" s="361"/>
      <c r="EIU44" s="361"/>
      <c r="EIV44" s="361"/>
      <c r="EIW44" s="361"/>
      <c r="EIX44" s="361"/>
      <c r="EIY44" s="361"/>
      <c r="EIZ44" s="361"/>
      <c r="EJA44" s="361"/>
      <c r="EJB44" s="361"/>
      <c r="EJC44" s="361"/>
      <c r="EJD44" s="361"/>
      <c r="EJE44" s="361"/>
      <c r="EJF44" s="361"/>
      <c r="EJG44" s="361"/>
      <c r="EJH44" s="361"/>
      <c r="EJI44" s="361"/>
      <c r="EJJ44" s="361"/>
      <c r="EJK44" s="361"/>
      <c r="EJL44" s="361"/>
      <c r="EJM44" s="361"/>
      <c r="EJN44" s="361"/>
      <c r="EJO44" s="361"/>
      <c r="EJP44" s="361"/>
      <c r="EJQ44" s="361"/>
      <c r="EJR44" s="361"/>
      <c r="EJS44" s="361"/>
      <c r="EJT44" s="361"/>
      <c r="EJU44" s="361"/>
      <c r="EJV44" s="361"/>
      <c r="EJW44" s="361"/>
      <c r="EJX44" s="361"/>
      <c r="EJY44" s="361"/>
      <c r="EJZ44" s="361"/>
      <c r="EKA44" s="361"/>
      <c r="EKB44" s="361"/>
      <c r="EKC44" s="361"/>
      <c r="EKD44" s="361"/>
      <c r="EKE44" s="361"/>
      <c r="EKF44" s="361"/>
      <c r="EKG44" s="361"/>
      <c r="EKH44" s="361"/>
      <c r="EKI44" s="361"/>
      <c r="EKJ44" s="361"/>
      <c r="EKK44" s="361"/>
      <c r="EKL44" s="361"/>
      <c r="EKM44" s="361"/>
      <c r="EKN44" s="361"/>
      <c r="EKO44" s="361"/>
      <c r="EKP44" s="361"/>
      <c r="EKQ44" s="361"/>
      <c r="EKR44" s="361"/>
      <c r="EKS44" s="361"/>
      <c r="EKT44" s="361"/>
      <c r="EKU44" s="361"/>
      <c r="EKV44" s="361"/>
      <c r="EKW44" s="361"/>
      <c r="EKX44" s="361"/>
      <c r="EKY44" s="361"/>
      <c r="EKZ44" s="361"/>
      <c r="ELA44" s="361"/>
      <c r="ELB44" s="361"/>
      <c r="ELC44" s="361"/>
      <c r="ELD44" s="361"/>
      <c r="ELE44" s="361"/>
      <c r="ELF44" s="361"/>
      <c r="ELG44" s="361"/>
      <c r="ELH44" s="361"/>
      <c r="ELI44" s="361"/>
      <c r="ELJ44" s="361"/>
      <c r="ELK44" s="361"/>
      <c r="ELL44" s="361"/>
      <c r="ELM44" s="361"/>
      <c r="ELN44" s="361"/>
      <c r="ELO44" s="361"/>
      <c r="ELP44" s="361"/>
      <c r="ELQ44" s="361"/>
      <c r="ELR44" s="361"/>
      <c r="ELS44" s="361"/>
      <c r="ELT44" s="361"/>
      <c r="ELU44" s="361"/>
      <c r="ELV44" s="361"/>
      <c r="ELW44" s="361"/>
      <c r="ELX44" s="361"/>
      <c r="ELY44" s="361"/>
      <c r="ELZ44" s="361"/>
      <c r="EMA44" s="361"/>
      <c r="EMB44" s="361"/>
      <c r="EMC44" s="361"/>
      <c r="EMD44" s="361"/>
      <c r="EME44" s="361"/>
      <c r="EMF44" s="361"/>
      <c r="EMG44" s="361"/>
      <c r="EMH44" s="361"/>
      <c r="EMI44" s="361"/>
      <c r="EMJ44" s="361"/>
      <c r="EMK44" s="361"/>
      <c r="EML44" s="361"/>
      <c r="EMM44" s="361"/>
      <c r="EMN44" s="361"/>
      <c r="EMO44" s="361"/>
      <c r="EMP44" s="361"/>
      <c r="EMQ44" s="361"/>
      <c r="EMR44" s="361"/>
      <c r="EMS44" s="361"/>
      <c r="EMT44" s="361"/>
      <c r="EMU44" s="361"/>
      <c r="EMV44" s="361"/>
      <c r="EMW44" s="361"/>
      <c r="EMX44" s="361"/>
      <c r="EMY44" s="361"/>
      <c r="EMZ44" s="361"/>
      <c r="ENA44" s="361"/>
      <c r="ENB44" s="361"/>
      <c r="ENC44" s="361"/>
      <c r="END44" s="361"/>
      <c r="ENE44" s="361"/>
      <c r="ENF44" s="361"/>
      <c r="ENG44" s="361"/>
      <c r="ENH44" s="361"/>
      <c r="ENI44" s="361"/>
      <c r="ENJ44" s="361"/>
      <c r="ENK44" s="361"/>
      <c r="ENL44" s="361"/>
      <c r="ENM44" s="361"/>
      <c r="ENN44" s="361"/>
      <c r="ENO44" s="361"/>
      <c r="ENP44" s="361"/>
      <c r="ENQ44" s="361"/>
      <c r="ENR44" s="361"/>
      <c r="ENS44" s="361"/>
      <c r="ENT44" s="361"/>
      <c r="ENU44" s="361"/>
      <c r="ENV44" s="361"/>
      <c r="ENW44" s="361"/>
      <c r="ENX44" s="361"/>
      <c r="ENY44" s="361"/>
      <c r="ENZ44" s="361"/>
      <c r="EOA44" s="361"/>
      <c r="EOB44" s="361"/>
      <c r="EOC44" s="361"/>
      <c r="EOD44" s="361"/>
      <c r="EOE44" s="361"/>
      <c r="EOF44" s="361"/>
      <c r="EOG44" s="361"/>
      <c r="EOH44" s="361"/>
      <c r="EOI44" s="361"/>
      <c r="EOJ44" s="361"/>
      <c r="EOK44" s="361"/>
      <c r="EOL44" s="361"/>
      <c r="EOM44" s="361"/>
      <c r="EON44" s="361"/>
      <c r="EOO44" s="361"/>
      <c r="EOP44" s="361"/>
      <c r="EOQ44" s="361"/>
      <c r="EOR44" s="361"/>
      <c r="EOS44" s="361"/>
      <c r="EOT44" s="361"/>
      <c r="EOU44" s="361"/>
      <c r="EOV44" s="361"/>
      <c r="EOW44" s="361"/>
      <c r="EOX44" s="361"/>
      <c r="EOY44" s="361"/>
      <c r="EOZ44" s="361"/>
      <c r="EPA44" s="361"/>
      <c r="EPB44" s="361"/>
      <c r="EPC44" s="361"/>
      <c r="EPD44" s="361"/>
      <c r="EPE44" s="361"/>
      <c r="EPF44" s="361"/>
      <c r="EPG44" s="361"/>
      <c r="EPH44" s="361"/>
      <c r="EPI44" s="361"/>
      <c r="EPJ44" s="361"/>
      <c r="EPK44" s="361"/>
      <c r="EPL44" s="361"/>
      <c r="EPM44" s="361"/>
      <c r="EPN44" s="361"/>
      <c r="EPO44" s="361"/>
      <c r="EPP44" s="361"/>
      <c r="EPQ44" s="361"/>
      <c r="EPR44" s="361"/>
      <c r="EPS44" s="361"/>
      <c r="EPT44" s="361"/>
      <c r="EPU44" s="361"/>
      <c r="EPV44" s="361"/>
      <c r="EPW44" s="361"/>
      <c r="EPX44" s="361"/>
      <c r="EPY44" s="361"/>
      <c r="EPZ44" s="361"/>
      <c r="EQA44" s="361"/>
      <c r="EQB44" s="361"/>
      <c r="EQC44" s="361"/>
      <c r="EQD44" s="361"/>
      <c r="EQE44" s="361"/>
      <c r="EQF44" s="361"/>
      <c r="EQG44" s="361"/>
      <c r="EQH44" s="361"/>
      <c r="EQI44" s="361"/>
      <c r="EQJ44" s="361"/>
      <c r="EQK44" s="361"/>
      <c r="EQL44" s="361"/>
      <c r="EQM44" s="361"/>
      <c r="EQN44" s="361"/>
      <c r="EQO44" s="361"/>
      <c r="EQP44" s="361"/>
      <c r="EQQ44" s="361"/>
      <c r="EQR44" s="361"/>
      <c r="EQS44" s="361"/>
      <c r="EQT44" s="361"/>
      <c r="EQU44" s="361"/>
      <c r="EQV44" s="361"/>
      <c r="EQW44" s="361"/>
      <c r="EQX44" s="361"/>
      <c r="EQY44" s="361"/>
      <c r="EQZ44" s="361"/>
      <c r="ERA44" s="361"/>
      <c r="ERB44" s="361"/>
      <c r="ERC44" s="361"/>
      <c r="ERD44" s="361"/>
      <c r="ERE44" s="361"/>
      <c r="ERF44" s="361"/>
      <c r="ERG44" s="361"/>
      <c r="ERH44" s="361"/>
      <c r="ERI44" s="361"/>
      <c r="ERJ44" s="361"/>
      <c r="ERK44" s="361"/>
      <c r="ERL44" s="361"/>
      <c r="ERM44" s="361"/>
      <c r="ERN44" s="361"/>
      <c r="ERO44" s="361"/>
      <c r="ERP44" s="361"/>
      <c r="ERQ44" s="361"/>
      <c r="ERR44" s="361"/>
      <c r="ERS44" s="361"/>
      <c r="ERT44" s="361"/>
      <c r="ERU44" s="361"/>
      <c r="ERV44" s="361"/>
      <c r="ERW44" s="361"/>
      <c r="ERX44" s="361"/>
      <c r="ERY44" s="361"/>
      <c r="ERZ44" s="361"/>
      <c r="ESA44" s="361"/>
      <c r="ESB44" s="361"/>
      <c r="ESC44" s="361"/>
      <c r="ESD44" s="361"/>
      <c r="ESE44" s="361"/>
      <c r="ESF44" s="361"/>
      <c r="ESG44" s="361"/>
      <c r="ESH44" s="361"/>
      <c r="ESI44" s="361"/>
      <c r="ESJ44" s="361"/>
      <c r="ESK44" s="361"/>
      <c r="ESL44" s="361"/>
      <c r="ESM44" s="361"/>
      <c r="ESN44" s="361"/>
      <c r="ESO44" s="361"/>
      <c r="ESP44" s="361"/>
      <c r="ESQ44" s="361"/>
      <c r="ESR44" s="361"/>
      <c r="ESS44" s="361"/>
      <c r="EST44" s="361"/>
      <c r="ESU44" s="361"/>
      <c r="ESV44" s="361"/>
      <c r="ESW44" s="361"/>
      <c r="ESX44" s="361"/>
      <c r="ESY44" s="361"/>
      <c r="ESZ44" s="361"/>
      <c r="ETA44" s="361"/>
      <c r="ETB44" s="361"/>
      <c r="ETC44" s="361"/>
      <c r="ETD44" s="361"/>
      <c r="ETE44" s="361"/>
      <c r="ETF44" s="361"/>
      <c r="ETG44" s="361"/>
      <c r="ETH44" s="361"/>
      <c r="ETI44" s="361"/>
      <c r="ETJ44" s="361"/>
      <c r="ETK44" s="361"/>
      <c r="ETL44" s="361"/>
      <c r="ETM44" s="361"/>
      <c r="ETN44" s="361"/>
      <c r="ETO44" s="361"/>
      <c r="ETP44" s="361"/>
      <c r="ETQ44" s="361"/>
      <c r="ETR44" s="361"/>
      <c r="ETS44" s="361"/>
      <c r="ETT44" s="361"/>
      <c r="ETU44" s="361"/>
      <c r="ETV44" s="361"/>
      <c r="ETW44" s="361"/>
      <c r="ETX44" s="361"/>
      <c r="ETY44" s="361"/>
      <c r="ETZ44" s="361"/>
      <c r="EUA44" s="361"/>
      <c r="EUB44" s="361"/>
      <c r="EUC44" s="361"/>
      <c r="EUD44" s="361"/>
      <c r="EUE44" s="361"/>
      <c r="EUF44" s="361"/>
      <c r="EUG44" s="361"/>
      <c r="EUH44" s="361"/>
      <c r="EUI44" s="361"/>
      <c r="EUJ44" s="361"/>
      <c r="EUK44" s="361"/>
      <c r="EUL44" s="361"/>
      <c r="EUM44" s="361"/>
      <c r="EUN44" s="361"/>
      <c r="EUO44" s="361"/>
      <c r="EUP44" s="361"/>
      <c r="EUQ44" s="361"/>
      <c r="EUR44" s="361"/>
      <c r="EUS44" s="361"/>
      <c r="EUT44" s="361"/>
      <c r="EUU44" s="361"/>
      <c r="EUV44" s="361"/>
      <c r="EUW44" s="361"/>
      <c r="EUX44" s="361"/>
      <c r="EUY44" s="361"/>
      <c r="EUZ44" s="361"/>
      <c r="EVA44" s="361"/>
      <c r="EVB44" s="361"/>
      <c r="EVC44" s="361"/>
      <c r="EVD44" s="361"/>
      <c r="EVE44" s="361"/>
      <c r="EVF44" s="361"/>
      <c r="EVG44" s="361"/>
      <c r="EVH44" s="361"/>
      <c r="EVI44" s="361"/>
      <c r="EVJ44" s="361"/>
      <c r="EVK44" s="361"/>
      <c r="EVL44" s="361"/>
      <c r="EVM44" s="361"/>
      <c r="EVN44" s="361"/>
      <c r="EVO44" s="361"/>
      <c r="EVP44" s="361"/>
      <c r="EVQ44" s="361"/>
      <c r="EVR44" s="361"/>
      <c r="EVS44" s="361"/>
      <c r="EVT44" s="361"/>
      <c r="EVU44" s="361"/>
      <c r="EVV44" s="361"/>
      <c r="EVW44" s="361"/>
      <c r="EVX44" s="361"/>
      <c r="EVY44" s="361"/>
      <c r="EVZ44" s="361"/>
      <c r="EWA44" s="361"/>
      <c r="EWB44" s="361"/>
      <c r="EWC44" s="361"/>
      <c r="EWD44" s="361"/>
      <c r="EWE44" s="361"/>
      <c r="EWF44" s="361"/>
      <c r="EWG44" s="361"/>
      <c r="EWH44" s="361"/>
      <c r="EWI44" s="361"/>
      <c r="EWJ44" s="361"/>
      <c r="EWK44" s="361"/>
      <c r="EWL44" s="361"/>
      <c r="EWM44" s="361"/>
      <c r="EWN44" s="361"/>
      <c r="EWO44" s="361"/>
      <c r="EWP44" s="361"/>
      <c r="EWQ44" s="361"/>
      <c r="EWR44" s="361"/>
      <c r="EWS44" s="361"/>
      <c r="EWT44" s="361"/>
      <c r="EWU44" s="361"/>
      <c r="EWV44" s="361"/>
      <c r="EWW44" s="361"/>
      <c r="EWX44" s="361"/>
      <c r="EWY44" s="361"/>
      <c r="EWZ44" s="361"/>
      <c r="EXA44" s="361"/>
      <c r="EXB44" s="361"/>
      <c r="EXC44" s="361"/>
      <c r="EXD44" s="361"/>
      <c r="EXE44" s="361"/>
      <c r="EXF44" s="361"/>
      <c r="EXG44" s="361"/>
      <c r="EXH44" s="361"/>
      <c r="EXI44" s="361"/>
      <c r="EXJ44" s="361"/>
      <c r="EXK44" s="361"/>
      <c r="EXL44" s="361"/>
      <c r="EXM44" s="361"/>
      <c r="EXN44" s="361"/>
      <c r="EXO44" s="361"/>
      <c r="EXP44" s="361"/>
      <c r="EXQ44" s="361"/>
      <c r="EXR44" s="361"/>
      <c r="EXS44" s="361"/>
      <c r="EXT44" s="361"/>
      <c r="EXU44" s="361"/>
      <c r="EXV44" s="361"/>
      <c r="EXW44" s="361"/>
      <c r="EXX44" s="361"/>
      <c r="EXY44" s="361"/>
      <c r="EXZ44" s="361"/>
      <c r="EYA44" s="361"/>
      <c r="EYB44" s="361"/>
      <c r="EYC44" s="361"/>
      <c r="EYD44" s="361"/>
      <c r="EYE44" s="361"/>
      <c r="EYF44" s="361"/>
      <c r="EYG44" s="361"/>
      <c r="EYH44" s="361"/>
      <c r="EYI44" s="361"/>
      <c r="EYJ44" s="361"/>
      <c r="EYK44" s="361"/>
      <c r="EYL44" s="361"/>
      <c r="EYM44" s="361"/>
      <c r="EYN44" s="361"/>
      <c r="EYO44" s="361"/>
      <c r="EYP44" s="361"/>
      <c r="EYQ44" s="361"/>
      <c r="EYR44" s="361"/>
      <c r="EYS44" s="361"/>
      <c r="EYT44" s="361"/>
      <c r="EYU44" s="361"/>
      <c r="EYV44" s="361"/>
      <c r="EYW44" s="361"/>
      <c r="EYX44" s="361"/>
      <c r="EYY44" s="361"/>
      <c r="EYZ44" s="361"/>
      <c r="EZA44" s="361"/>
      <c r="EZB44" s="361"/>
      <c r="EZC44" s="361"/>
      <c r="EZD44" s="361"/>
      <c r="EZE44" s="361"/>
      <c r="EZF44" s="361"/>
      <c r="EZG44" s="361"/>
      <c r="EZH44" s="361"/>
      <c r="EZI44" s="361"/>
      <c r="EZJ44" s="361"/>
      <c r="EZK44" s="361"/>
      <c r="EZL44" s="361"/>
      <c r="EZM44" s="361"/>
      <c r="EZN44" s="361"/>
      <c r="EZO44" s="361"/>
      <c r="EZP44" s="361"/>
      <c r="EZQ44" s="361"/>
      <c r="EZR44" s="361"/>
      <c r="EZS44" s="361"/>
      <c r="EZT44" s="361"/>
      <c r="EZU44" s="361"/>
      <c r="EZV44" s="361"/>
      <c r="EZW44" s="361"/>
      <c r="EZX44" s="361"/>
      <c r="EZY44" s="361"/>
      <c r="EZZ44" s="361"/>
      <c r="FAA44" s="361"/>
      <c r="FAB44" s="361"/>
      <c r="FAC44" s="361"/>
      <c r="FAD44" s="361"/>
      <c r="FAE44" s="361"/>
      <c r="FAF44" s="361"/>
      <c r="FAG44" s="361"/>
      <c r="FAH44" s="361"/>
      <c r="FAI44" s="361"/>
      <c r="FAJ44" s="361"/>
      <c r="FAK44" s="361"/>
      <c r="FAL44" s="361"/>
      <c r="FAM44" s="361"/>
      <c r="FAN44" s="361"/>
      <c r="FAO44" s="361"/>
      <c r="FAP44" s="361"/>
      <c r="FAQ44" s="361"/>
      <c r="FAR44" s="361"/>
      <c r="FAS44" s="361"/>
      <c r="FAT44" s="361"/>
      <c r="FAU44" s="361"/>
      <c r="FAV44" s="361"/>
      <c r="FAW44" s="361"/>
      <c r="FAX44" s="361"/>
      <c r="FAY44" s="361"/>
      <c r="FAZ44" s="361"/>
      <c r="FBA44" s="361"/>
      <c r="FBB44" s="361"/>
      <c r="FBC44" s="361"/>
      <c r="FBD44" s="361"/>
      <c r="FBE44" s="361"/>
      <c r="FBF44" s="361"/>
      <c r="FBG44" s="361"/>
      <c r="FBH44" s="361"/>
      <c r="FBI44" s="361"/>
      <c r="FBJ44" s="361"/>
      <c r="FBK44" s="361"/>
      <c r="FBL44" s="361"/>
      <c r="FBM44" s="361"/>
      <c r="FBN44" s="361"/>
      <c r="FBO44" s="361"/>
      <c r="FBP44" s="361"/>
      <c r="FBQ44" s="361"/>
      <c r="FBR44" s="361"/>
      <c r="FBS44" s="361"/>
      <c r="FBT44" s="361"/>
      <c r="FBU44" s="361"/>
      <c r="FBV44" s="361"/>
      <c r="FBW44" s="361"/>
      <c r="FBX44" s="361"/>
      <c r="FBY44" s="361"/>
      <c r="FBZ44" s="361"/>
      <c r="FCA44" s="361"/>
      <c r="FCB44" s="361"/>
      <c r="FCC44" s="361"/>
      <c r="FCD44" s="361"/>
      <c r="FCE44" s="361"/>
      <c r="FCF44" s="361"/>
      <c r="FCG44" s="361"/>
      <c r="FCH44" s="361"/>
      <c r="FCI44" s="361"/>
      <c r="FCJ44" s="361"/>
      <c r="FCK44" s="361"/>
      <c r="FCL44" s="361"/>
      <c r="FCM44" s="361"/>
      <c r="FCN44" s="361"/>
      <c r="FCO44" s="361"/>
      <c r="FCP44" s="361"/>
      <c r="FCQ44" s="361"/>
      <c r="FCR44" s="361"/>
      <c r="FCS44" s="361"/>
      <c r="FCT44" s="361"/>
      <c r="FCU44" s="361"/>
      <c r="FCV44" s="361"/>
      <c r="FCW44" s="361"/>
      <c r="FCX44" s="361"/>
      <c r="FCY44" s="361"/>
      <c r="FCZ44" s="361"/>
      <c r="FDA44" s="361"/>
      <c r="FDB44" s="361"/>
      <c r="FDC44" s="361"/>
      <c r="FDD44" s="361"/>
      <c r="FDE44" s="361"/>
      <c r="FDF44" s="361"/>
      <c r="FDG44" s="361"/>
      <c r="FDH44" s="361"/>
      <c r="FDI44" s="361"/>
      <c r="FDJ44" s="361"/>
      <c r="FDK44" s="361"/>
      <c r="FDL44" s="361"/>
      <c r="FDM44" s="361"/>
      <c r="FDN44" s="361"/>
      <c r="FDO44" s="361"/>
      <c r="FDP44" s="361"/>
      <c r="FDQ44" s="361"/>
      <c r="FDR44" s="361"/>
      <c r="FDS44" s="361"/>
      <c r="FDT44" s="361"/>
      <c r="FDU44" s="361"/>
      <c r="FDV44" s="361"/>
      <c r="FDW44" s="361"/>
      <c r="FDX44" s="361"/>
      <c r="FDY44" s="361"/>
      <c r="FDZ44" s="361"/>
      <c r="FEA44" s="361"/>
      <c r="FEB44" s="361"/>
      <c r="FEC44" s="361"/>
      <c r="FED44" s="361"/>
      <c r="FEE44" s="361"/>
      <c r="FEF44" s="361"/>
      <c r="FEG44" s="361"/>
      <c r="FEH44" s="361"/>
      <c r="FEI44" s="361"/>
      <c r="FEJ44" s="361"/>
      <c r="FEK44" s="361"/>
      <c r="FEL44" s="361"/>
      <c r="FEM44" s="361"/>
      <c r="FEN44" s="361"/>
      <c r="FEO44" s="361"/>
      <c r="FEP44" s="361"/>
      <c r="FEQ44" s="361"/>
      <c r="FER44" s="361"/>
      <c r="FES44" s="361"/>
      <c r="FET44" s="361"/>
      <c r="FEU44" s="361"/>
      <c r="FEV44" s="361"/>
      <c r="FEW44" s="361"/>
      <c r="FEX44" s="361"/>
      <c r="FEY44" s="361"/>
      <c r="FEZ44" s="361"/>
      <c r="FFA44" s="361"/>
      <c r="FFB44" s="361"/>
      <c r="FFC44" s="361"/>
      <c r="FFD44" s="361"/>
      <c r="FFE44" s="361"/>
      <c r="FFF44" s="361"/>
      <c r="FFG44" s="361"/>
      <c r="FFH44" s="361"/>
      <c r="FFI44" s="361"/>
      <c r="FFJ44" s="361"/>
      <c r="FFK44" s="361"/>
      <c r="FFL44" s="361"/>
      <c r="FFM44" s="361"/>
      <c r="FFN44" s="361"/>
      <c r="FFO44" s="361"/>
      <c r="FFP44" s="361"/>
      <c r="FFQ44" s="361"/>
      <c r="FFR44" s="361"/>
      <c r="FFS44" s="361"/>
      <c r="FFT44" s="361"/>
      <c r="FFU44" s="361"/>
      <c r="FFV44" s="361"/>
      <c r="FFW44" s="361"/>
      <c r="FFX44" s="361"/>
      <c r="FFY44" s="361"/>
      <c r="FFZ44" s="361"/>
      <c r="FGA44" s="361"/>
      <c r="FGB44" s="361"/>
      <c r="FGC44" s="361"/>
      <c r="FGD44" s="361"/>
      <c r="FGE44" s="361"/>
      <c r="FGF44" s="361"/>
      <c r="FGG44" s="361"/>
      <c r="FGH44" s="361"/>
      <c r="FGI44" s="361"/>
      <c r="FGJ44" s="361"/>
      <c r="FGK44" s="361"/>
      <c r="FGL44" s="361"/>
      <c r="FGM44" s="361"/>
      <c r="FGN44" s="361"/>
      <c r="FGO44" s="361"/>
      <c r="FGP44" s="361"/>
      <c r="FGQ44" s="361"/>
      <c r="FGR44" s="361"/>
      <c r="FGS44" s="361"/>
      <c r="FGT44" s="361"/>
      <c r="FGU44" s="361"/>
      <c r="FGV44" s="361"/>
      <c r="FGW44" s="361"/>
      <c r="FGX44" s="361"/>
      <c r="FGY44" s="361"/>
      <c r="FGZ44" s="361"/>
      <c r="FHA44" s="361"/>
      <c r="FHB44" s="361"/>
      <c r="FHC44" s="361"/>
      <c r="FHD44" s="361"/>
      <c r="FHE44" s="361"/>
      <c r="FHF44" s="361"/>
      <c r="FHG44" s="361"/>
      <c r="FHH44" s="361"/>
      <c r="FHI44" s="361"/>
      <c r="FHJ44" s="361"/>
      <c r="FHK44" s="361"/>
      <c r="FHL44" s="361"/>
      <c r="FHM44" s="361"/>
      <c r="FHN44" s="361"/>
      <c r="FHO44" s="361"/>
      <c r="FHP44" s="361"/>
      <c r="FHQ44" s="361"/>
      <c r="FHR44" s="361"/>
      <c r="FHS44" s="361"/>
      <c r="FHT44" s="361"/>
      <c r="FHU44" s="361"/>
      <c r="FHV44" s="361"/>
      <c r="FHW44" s="361"/>
      <c r="FHX44" s="361"/>
      <c r="FHY44" s="361"/>
      <c r="FHZ44" s="361"/>
      <c r="FIA44" s="361"/>
      <c r="FIB44" s="361"/>
      <c r="FIC44" s="361"/>
      <c r="FID44" s="361"/>
      <c r="FIE44" s="361"/>
      <c r="FIF44" s="361"/>
      <c r="FIG44" s="361"/>
      <c r="FIH44" s="361"/>
      <c r="FII44" s="361"/>
      <c r="FIJ44" s="361"/>
      <c r="FIK44" s="361"/>
      <c r="FIL44" s="361"/>
      <c r="FIM44" s="361"/>
      <c r="FIN44" s="361"/>
      <c r="FIO44" s="361"/>
      <c r="FIP44" s="361"/>
      <c r="FIQ44" s="361"/>
      <c r="FIR44" s="361"/>
      <c r="FIS44" s="361"/>
      <c r="FIT44" s="361"/>
      <c r="FIU44" s="361"/>
      <c r="FIV44" s="361"/>
      <c r="FIW44" s="361"/>
      <c r="FIX44" s="361"/>
      <c r="FIY44" s="361"/>
      <c r="FIZ44" s="361"/>
      <c r="FJA44" s="361"/>
      <c r="FJB44" s="361"/>
      <c r="FJC44" s="361"/>
      <c r="FJD44" s="361"/>
      <c r="FJE44" s="361"/>
      <c r="FJF44" s="361"/>
      <c r="FJG44" s="361"/>
      <c r="FJH44" s="361"/>
      <c r="FJI44" s="361"/>
      <c r="FJJ44" s="361"/>
      <c r="FJK44" s="361"/>
      <c r="FJL44" s="361"/>
      <c r="FJM44" s="361"/>
      <c r="FJN44" s="361"/>
      <c r="FJO44" s="361"/>
      <c r="FJP44" s="361"/>
      <c r="FJQ44" s="361"/>
      <c r="FJR44" s="361"/>
      <c r="FJS44" s="361"/>
      <c r="FJT44" s="361"/>
      <c r="FJU44" s="361"/>
      <c r="FJV44" s="361"/>
      <c r="FJW44" s="361"/>
      <c r="FJX44" s="361"/>
      <c r="FJY44" s="361"/>
      <c r="FJZ44" s="361"/>
      <c r="FKA44" s="361"/>
      <c r="FKB44" s="361"/>
      <c r="FKC44" s="361"/>
      <c r="FKD44" s="361"/>
      <c r="FKE44" s="361"/>
      <c r="FKF44" s="361"/>
      <c r="FKG44" s="361"/>
      <c r="FKH44" s="361"/>
      <c r="FKI44" s="361"/>
      <c r="FKJ44" s="361"/>
      <c r="FKK44" s="361"/>
      <c r="FKL44" s="361"/>
      <c r="FKM44" s="361"/>
      <c r="FKN44" s="361"/>
      <c r="FKO44" s="361"/>
      <c r="FKP44" s="361"/>
      <c r="FKQ44" s="361"/>
      <c r="FKR44" s="361"/>
      <c r="FKS44" s="361"/>
      <c r="FKT44" s="361"/>
      <c r="FKU44" s="361"/>
      <c r="FKV44" s="361"/>
      <c r="FKW44" s="361"/>
      <c r="FKX44" s="361"/>
      <c r="FKY44" s="361"/>
      <c r="FKZ44" s="361"/>
      <c r="FLA44" s="361"/>
      <c r="FLB44" s="361"/>
      <c r="FLC44" s="361"/>
      <c r="FLD44" s="361"/>
      <c r="FLE44" s="361"/>
      <c r="FLF44" s="361"/>
      <c r="FLG44" s="361"/>
      <c r="FLH44" s="361"/>
      <c r="FLI44" s="361"/>
      <c r="FLJ44" s="361"/>
      <c r="FLK44" s="361"/>
      <c r="FLL44" s="361"/>
      <c r="FLM44" s="361"/>
      <c r="FLN44" s="361"/>
      <c r="FLO44" s="361"/>
      <c r="FLP44" s="361"/>
      <c r="FLQ44" s="361"/>
      <c r="FLR44" s="361"/>
      <c r="FLS44" s="361"/>
      <c r="FLT44" s="361"/>
      <c r="FLU44" s="361"/>
      <c r="FLV44" s="361"/>
      <c r="FLW44" s="361"/>
      <c r="FLX44" s="361"/>
      <c r="FLY44" s="361"/>
      <c r="FLZ44" s="361"/>
      <c r="FMA44" s="361"/>
      <c r="FMB44" s="361"/>
      <c r="FMC44" s="361"/>
      <c r="FMD44" s="361"/>
      <c r="FME44" s="361"/>
      <c r="FMF44" s="361"/>
      <c r="FMG44" s="361"/>
      <c r="FMH44" s="361"/>
      <c r="FMI44" s="361"/>
      <c r="FMJ44" s="361"/>
      <c r="FMK44" s="361"/>
      <c r="FML44" s="361"/>
      <c r="FMM44" s="361"/>
      <c r="FMN44" s="361"/>
      <c r="FMO44" s="361"/>
      <c r="FMP44" s="361"/>
      <c r="FMQ44" s="361"/>
      <c r="FMR44" s="361"/>
      <c r="FMS44" s="361"/>
      <c r="FMT44" s="361"/>
      <c r="FMU44" s="361"/>
      <c r="FMV44" s="361"/>
      <c r="FMW44" s="361"/>
      <c r="FMX44" s="361"/>
      <c r="FMY44" s="361"/>
      <c r="FMZ44" s="361"/>
      <c r="FNA44" s="361"/>
      <c r="FNB44" s="361"/>
      <c r="FNC44" s="361"/>
      <c r="FND44" s="361"/>
      <c r="FNE44" s="361"/>
      <c r="FNF44" s="361"/>
      <c r="FNG44" s="361"/>
      <c r="FNH44" s="361"/>
      <c r="FNI44" s="361"/>
      <c r="FNJ44" s="361"/>
      <c r="FNK44" s="361"/>
      <c r="FNL44" s="361"/>
      <c r="FNM44" s="361"/>
      <c r="FNN44" s="361"/>
      <c r="FNO44" s="361"/>
      <c r="FNP44" s="361"/>
      <c r="FNQ44" s="361"/>
      <c r="FNR44" s="361"/>
      <c r="FNS44" s="361"/>
      <c r="FNT44" s="361"/>
      <c r="FNU44" s="361"/>
      <c r="FNV44" s="361"/>
      <c r="FNW44" s="361"/>
      <c r="FNX44" s="361"/>
      <c r="FNY44" s="361"/>
      <c r="FNZ44" s="361"/>
      <c r="FOA44" s="361"/>
      <c r="FOB44" s="361"/>
      <c r="FOC44" s="361"/>
      <c r="FOD44" s="361"/>
      <c r="FOE44" s="361"/>
      <c r="FOF44" s="361"/>
      <c r="FOG44" s="361"/>
      <c r="FOH44" s="361"/>
      <c r="FOI44" s="361"/>
      <c r="FOJ44" s="361"/>
      <c r="FOK44" s="361"/>
      <c r="FOL44" s="361"/>
      <c r="FOM44" s="361"/>
      <c r="FON44" s="361"/>
      <c r="FOO44" s="361"/>
      <c r="FOP44" s="361"/>
      <c r="FOQ44" s="361"/>
      <c r="FOR44" s="361"/>
      <c r="FOS44" s="361"/>
      <c r="FOT44" s="361"/>
      <c r="FOU44" s="361"/>
      <c r="FOV44" s="361"/>
      <c r="FOW44" s="361"/>
      <c r="FOX44" s="361"/>
      <c r="FOY44" s="361"/>
      <c r="FOZ44" s="361"/>
      <c r="FPA44" s="361"/>
      <c r="FPB44" s="361"/>
      <c r="FPC44" s="361"/>
      <c r="FPD44" s="361"/>
      <c r="FPE44" s="361"/>
      <c r="FPF44" s="361"/>
      <c r="FPG44" s="361"/>
      <c r="FPH44" s="361"/>
      <c r="FPI44" s="361"/>
      <c r="FPJ44" s="361"/>
      <c r="FPK44" s="361"/>
      <c r="FPL44" s="361"/>
      <c r="FPM44" s="361"/>
      <c r="FPN44" s="361"/>
      <c r="FPO44" s="361"/>
      <c r="FPP44" s="361"/>
      <c r="FPQ44" s="361"/>
      <c r="FPR44" s="361"/>
      <c r="FPS44" s="361"/>
      <c r="FPT44" s="361"/>
      <c r="FPU44" s="361"/>
      <c r="FPV44" s="361"/>
      <c r="FPW44" s="361"/>
      <c r="FPX44" s="361"/>
      <c r="FPY44" s="361"/>
      <c r="FPZ44" s="361"/>
      <c r="FQA44" s="361"/>
      <c r="FQB44" s="361"/>
      <c r="FQC44" s="361"/>
      <c r="FQD44" s="361"/>
      <c r="FQE44" s="361"/>
      <c r="FQF44" s="361"/>
      <c r="FQG44" s="361"/>
      <c r="FQH44" s="361"/>
      <c r="FQI44" s="361"/>
      <c r="FQJ44" s="361"/>
      <c r="FQK44" s="361"/>
      <c r="FQL44" s="361"/>
      <c r="FQM44" s="361"/>
      <c r="FQN44" s="361"/>
      <c r="FQO44" s="361"/>
      <c r="FQP44" s="361"/>
      <c r="FQQ44" s="361"/>
      <c r="FQR44" s="361"/>
      <c r="FQS44" s="361"/>
      <c r="FQT44" s="361"/>
      <c r="FQU44" s="361"/>
      <c r="FQV44" s="361"/>
      <c r="FQW44" s="361"/>
      <c r="FQX44" s="361"/>
      <c r="FQY44" s="361"/>
      <c r="FQZ44" s="361"/>
      <c r="FRA44" s="361"/>
      <c r="FRB44" s="361"/>
      <c r="FRC44" s="361"/>
      <c r="FRD44" s="361"/>
      <c r="FRE44" s="361"/>
      <c r="FRF44" s="361"/>
      <c r="FRG44" s="361"/>
      <c r="FRH44" s="361"/>
      <c r="FRI44" s="361"/>
      <c r="FRJ44" s="361"/>
      <c r="FRK44" s="361"/>
      <c r="FRL44" s="361"/>
      <c r="FRM44" s="361"/>
      <c r="FRN44" s="361"/>
      <c r="FRO44" s="361"/>
      <c r="FRP44" s="361"/>
      <c r="FRQ44" s="361"/>
      <c r="FRR44" s="361"/>
      <c r="FRS44" s="361"/>
      <c r="FRT44" s="361"/>
      <c r="FRU44" s="361"/>
      <c r="FRV44" s="361"/>
      <c r="FRW44" s="361"/>
      <c r="FRX44" s="361"/>
      <c r="FRY44" s="361"/>
      <c r="FRZ44" s="361"/>
      <c r="FSA44" s="361"/>
      <c r="FSB44" s="361"/>
      <c r="FSC44" s="361"/>
      <c r="FSD44" s="361"/>
      <c r="FSE44" s="361"/>
      <c r="FSF44" s="361"/>
      <c r="FSG44" s="361"/>
      <c r="FSH44" s="361"/>
      <c r="FSI44" s="361"/>
      <c r="FSJ44" s="361"/>
      <c r="FSK44" s="361"/>
      <c r="FSL44" s="361"/>
      <c r="FSM44" s="361"/>
      <c r="FSN44" s="361"/>
      <c r="FSO44" s="361"/>
      <c r="FSP44" s="361"/>
      <c r="FSQ44" s="361"/>
      <c r="FSR44" s="361"/>
      <c r="FSS44" s="361"/>
      <c r="FST44" s="361"/>
      <c r="FSU44" s="361"/>
      <c r="FSV44" s="361"/>
      <c r="FSW44" s="361"/>
      <c r="FSX44" s="361"/>
      <c r="FSY44" s="361"/>
      <c r="FSZ44" s="361"/>
      <c r="FTA44" s="361"/>
      <c r="FTB44" s="361"/>
      <c r="FTC44" s="361"/>
      <c r="FTD44" s="361"/>
      <c r="FTE44" s="361"/>
      <c r="FTF44" s="361"/>
      <c r="FTG44" s="361"/>
      <c r="FTH44" s="361"/>
      <c r="FTI44" s="361"/>
      <c r="FTJ44" s="361"/>
      <c r="FTK44" s="361"/>
      <c r="FTL44" s="361"/>
      <c r="FTM44" s="361"/>
      <c r="FTN44" s="361"/>
      <c r="FTO44" s="361"/>
      <c r="FTP44" s="361"/>
      <c r="FTQ44" s="361"/>
      <c r="FTR44" s="361"/>
      <c r="FTS44" s="361"/>
      <c r="FTT44" s="361"/>
      <c r="FTU44" s="361"/>
      <c r="FTV44" s="361"/>
      <c r="FTW44" s="361"/>
      <c r="FTX44" s="361"/>
      <c r="FTY44" s="361"/>
      <c r="FTZ44" s="361"/>
      <c r="FUA44" s="361"/>
      <c r="FUB44" s="361"/>
      <c r="FUC44" s="361"/>
      <c r="FUD44" s="361"/>
      <c r="FUE44" s="361"/>
      <c r="FUF44" s="361"/>
      <c r="FUG44" s="361"/>
      <c r="FUH44" s="361"/>
      <c r="FUI44" s="361"/>
      <c r="FUJ44" s="361"/>
      <c r="FUK44" s="361"/>
      <c r="FUL44" s="361"/>
      <c r="FUM44" s="361"/>
      <c r="FUN44" s="361"/>
      <c r="FUO44" s="361"/>
      <c r="FUP44" s="361"/>
      <c r="FUQ44" s="361"/>
      <c r="FUR44" s="361"/>
      <c r="FUS44" s="361"/>
      <c r="FUT44" s="361"/>
      <c r="FUU44" s="361"/>
      <c r="FUV44" s="361"/>
      <c r="FUW44" s="361"/>
      <c r="FUX44" s="361"/>
      <c r="FUY44" s="361"/>
      <c r="FUZ44" s="361"/>
      <c r="FVA44" s="361"/>
      <c r="FVB44" s="361"/>
      <c r="FVC44" s="361"/>
      <c r="FVD44" s="361"/>
      <c r="FVE44" s="361"/>
      <c r="FVF44" s="361"/>
      <c r="FVG44" s="361"/>
      <c r="FVH44" s="361"/>
      <c r="FVI44" s="361"/>
      <c r="FVJ44" s="361"/>
      <c r="FVK44" s="361"/>
      <c r="FVL44" s="361"/>
      <c r="FVM44" s="361"/>
      <c r="FVN44" s="361"/>
      <c r="FVO44" s="361"/>
      <c r="FVP44" s="361"/>
      <c r="FVQ44" s="361"/>
      <c r="FVR44" s="361"/>
      <c r="FVS44" s="361"/>
      <c r="FVT44" s="361"/>
      <c r="FVU44" s="361"/>
      <c r="FVV44" s="361"/>
      <c r="FVW44" s="361"/>
      <c r="FVX44" s="361"/>
      <c r="FVY44" s="361"/>
      <c r="FVZ44" s="361"/>
      <c r="FWA44" s="361"/>
      <c r="FWB44" s="361"/>
      <c r="FWC44" s="361"/>
      <c r="FWD44" s="361"/>
      <c r="FWE44" s="361"/>
      <c r="FWF44" s="361"/>
      <c r="FWG44" s="361"/>
      <c r="FWH44" s="361"/>
      <c r="FWI44" s="361"/>
      <c r="FWJ44" s="361"/>
      <c r="FWK44" s="361"/>
      <c r="FWL44" s="361"/>
      <c r="FWM44" s="361"/>
      <c r="FWN44" s="361"/>
      <c r="FWO44" s="361"/>
      <c r="FWP44" s="361"/>
      <c r="FWQ44" s="361"/>
      <c r="FWR44" s="361"/>
      <c r="FWS44" s="361"/>
      <c r="FWT44" s="361"/>
      <c r="FWU44" s="361"/>
      <c r="FWV44" s="361"/>
      <c r="FWW44" s="361"/>
      <c r="FWX44" s="361"/>
      <c r="FWY44" s="361"/>
      <c r="FWZ44" s="361"/>
      <c r="FXA44" s="361"/>
      <c r="FXB44" s="361"/>
      <c r="FXC44" s="361"/>
      <c r="FXD44" s="361"/>
      <c r="FXE44" s="361"/>
      <c r="FXF44" s="361"/>
      <c r="FXG44" s="361"/>
      <c r="FXH44" s="361"/>
      <c r="FXI44" s="361"/>
      <c r="FXJ44" s="361"/>
      <c r="FXK44" s="361"/>
      <c r="FXL44" s="361"/>
      <c r="FXM44" s="361"/>
      <c r="FXN44" s="361"/>
      <c r="FXO44" s="361"/>
      <c r="FXP44" s="361"/>
      <c r="FXQ44" s="361"/>
      <c r="FXR44" s="361"/>
      <c r="FXS44" s="361"/>
      <c r="FXT44" s="361"/>
      <c r="FXU44" s="361"/>
      <c r="FXV44" s="361"/>
      <c r="FXW44" s="361"/>
      <c r="FXX44" s="361"/>
      <c r="FXY44" s="361"/>
      <c r="FXZ44" s="361"/>
      <c r="FYA44" s="361"/>
      <c r="FYB44" s="361"/>
      <c r="FYC44" s="361"/>
      <c r="FYD44" s="361"/>
      <c r="FYE44" s="361"/>
      <c r="FYF44" s="361"/>
      <c r="FYG44" s="361"/>
      <c r="FYH44" s="361"/>
      <c r="FYI44" s="361"/>
      <c r="FYJ44" s="361"/>
      <c r="FYK44" s="361"/>
      <c r="FYL44" s="361"/>
      <c r="FYM44" s="361"/>
      <c r="FYN44" s="361"/>
      <c r="FYO44" s="361"/>
      <c r="FYP44" s="361"/>
      <c r="FYQ44" s="361"/>
      <c r="FYR44" s="361"/>
      <c r="FYS44" s="361"/>
      <c r="FYT44" s="361"/>
      <c r="FYU44" s="361"/>
      <c r="FYV44" s="361"/>
      <c r="FYW44" s="361"/>
      <c r="FYX44" s="361"/>
      <c r="FYY44" s="361"/>
      <c r="FYZ44" s="361"/>
      <c r="FZA44" s="361"/>
      <c r="FZB44" s="361"/>
      <c r="FZC44" s="361"/>
      <c r="FZD44" s="361"/>
      <c r="FZE44" s="361"/>
      <c r="FZF44" s="361"/>
      <c r="FZG44" s="361"/>
      <c r="FZH44" s="361"/>
      <c r="FZI44" s="361"/>
      <c r="FZJ44" s="361"/>
      <c r="FZK44" s="361"/>
      <c r="FZL44" s="361"/>
      <c r="FZM44" s="361"/>
      <c r="FZN44" s="361"/>
      <c r="FZO44" s="361"/>
      <c r="FZP44" s="361"/>
      <c r="FZQ44" s="361"/>
      <c r="FZR44" s="361"/>
      <c r="FZS44" s="361"/>
      <c r="FZT44" s="361"/>
      <c r="FZU44" s="361"/>
      <c r="FZV44" s="361"/>
      <c r="FZW44" s="361"/>
      <c r="FZX44" s="361"/>
      <c r="FZY44" s="361"/>
      <c r="FZZ44" s="361"/>
      <c r="GAA44" s="361"/>
      <c r="GAB44" s="361"/>
      <c r="GAC44" s="361"/>
      <c r="GAD44" s="361"/>
      <c r="GAE44" s="361"/>
      <c r="GAF44" s="361"/>
      <c r="GAG44" s="361"/>
      <c r="GAH44" s="361"/>
      <c r="GAI44" s="361"/>
      <c r="GAJ44" s="361"/>
      <c r="GAK44" s="361"/>
      <c r="GAL44" s="361"/>
      <c r="GAM44" s="361"/>
      <c r="GAN44" s="361"/>
      <c r="GAO44" s="361"/>
      <c r="GAP44" s="361"/>
      <c r="GAQ44" s="361"/>
      <c r="GAR44" s="361"/>
      <c r="GAS44" s="361"/>
      <c r="GAT44" s="361"/>
      <c r="GAU44" s="361"/>
      <c r="GAV44" s="361"/>
      <c r="GAW44" s="361"/>
      <c r="GAX44" s="361"/>
      <c r="GAY44" s="361"/>
      <c r="GAZ44" s="361"/>
      <c r="GBA44" s="361"/>
      <c r="GBB44" s="361"/>
      <c r="GBC44" s="361"/>
      <c r="GBD44" s="361"/>
      <c r="GBE44" s="361"/>
      <c r="GBF44" s="361"/>
      <c r="GBG44" s="361"/>
      <c r="GBH44" s="361"/>
      <c r="GBI44" s="361"/>
      <c r="GBJ44" s="361"/>
      <c r="GBK44" s="361"/>
      <c r="GBL44" s="361"/>
      <c r="GBM44" s="361"/>
      <c r="GBN44" s="361"/>
      <c r="GBO44" s="361"/>
      <c r="GBP44" s="361"/>
      <c r="GBQ44" s="361"/>
      <c r="GBR44" s="361"/>
      <c r="GBS44" s="361"/>
      <c r="GBT44" s="361"/>
      <c r="GBU44" s="361"/>
      <c r="GBV44" s="361"/>
      <c r="GBW44" s="361"/>
      <c r="GBX44" s="361"/>
      <c r="GBY44" s="361"/>
      <c r="GBZ44" s="361"/>
      <c r="GCA44" s="361"/>
      <c r="GCB44" s="361"/>
      <c r="GCC44" s="361"/>
      <c r="GCD44" s="361"/>
      <c r="GCE44" s="361"/>
      <c r="GCF44" s="361"/>
      <c r="GCG44" s="361"/>
      <c r="GCH44" s="361"/>
      <c r="GCI44" s="361"/>
      <c r="GCJ44" s="361"/>
      <c r="GCK44" s="361"/>
      <c r="GCL44" s="361"/>
      <c r="GCM44" s="361"/>
      <c r="GCN44" s="361"/>
      <c r="GCO44" s="361"/>
      <c r="GCP44" s="361"/>
      <c r="GCQ44" s="361"/>
      <c r="GCR44" s="361"/>
      <c r="GCS44" s="361"/>
      <c r="GCT44" s="361"/>
      <c r="GCU44" s="361"/>
      <c r="GCV44" s="361"/>
      <c r="GCW44" s="361"/>
      <c r="GCX44" s="361"/>
      <c r="GCY44" s="361"/>
      <c r="GCZ44" s="361"/>
      <c r="GDA44" s="361"/>
      <c r="GDB44" s="361"/>
      <c r="GDC44" s="361"/>
      <c r="GDD44" s="361"/>
      <c r="GDE44" s="361"/>
      <c r="GDF44" s="361"/>
      <c r="GDG44" s="361"/>
      <c r="GDH44" s="361"/>
      <c r="GDI44" s="361"/>
      <c r="GDJ44" s="361"/>
      <c r="GDK44" s="361"/>
      <c r="GDL44" s="361"/>
      <c r="GDM44" s="361"/>
      <c r="GDN44" s="361"/>
      <c r="GDO44" s="361"/>
      <c r="GDP44" s="361"/>
      <c r="GDQ44" s="361"/>
      <c r="GDR44" s="361"/>
      <c r="GDS44" s="361"/>
      <c r="GDT44" s="361"/>
      <c r="GDU44" s="361"/>
      <c r="GDV44" s="361"/>
      <c r="GDW44" s="361"/>
      <c r="GDX44" s="361"/>
      <c r="GDY44" s="361"/>
      <c r="GDZ44" s="361"/>
      <c r="GEA44" s="361"/>
      <c r="GEB44" s="361"/>
      <c r="GEC44" s="361"/>
      <c r="GED44" s="361"/>
      <c r="GEE44" s="361"/>
      <c r="GEF44" s="361"/>
      <c r="GEG44" s="361"/>
      <c r="GEH44" s="361"/>
      <c r="GEI44" s="361"/>
      <c r="GEJ44" s="361"/>
      <c r="GEK44" s="361"/>
      <c r="GEL44" s="361"/>
      <c r="GEM44" s="361"/>
      <c r="GEN44" s="361"/>
      <c r="GEO44" s="361"/>
      <c r="GEP44" s="361"/>
      <c r="GEQ44" s="361"/>
      <c r="GER44" s="361"/>
      <c r="GES44" s="361"/>
      <c r="GET44" s="361"/>
      <c r="GEU44" s="361"/>
      <c r="GEV44" s="361"/>
      <c r="GEW44" s="361"/>
      <c r="GEX44" s="361"/>
      <c r="GEY44" s="361"/>
      <c r="GEZ44" s="361"/>
      <c r="GFA44" s="361"/>
      <c r="GFB44" s="361"/>
      <c r="GFC44" s="361"/>
      <c r="GFD44" s="361"/>
      <c r="GFE44" s="361"/>
      <c r="GFF44" s="361"/>
      <c r="GFG44" s="361"/>
      <c r="GFH44" s="361"/>
      <c r="GFI44" s="361"/>
      <c r="GFJ44" s="361"/>
      <c r="GFK44" s="361"/>
      <c r="GFL44" s="361"/>
      <c r="GFM44" s="361"/>
      <c r="GFN44" s="361"/>
      <c r="GFO44" s="361"/>
      <c r="GFP44" s="361"/>
      <c r="GFQ44" s="361"/>
      <c r="GFR44" s="361"/>
      <c r="GFS44" s="361"/>
      <c r="GFT44" s="361"/>
      <c r="GFU44" s="361"/>
      <c r="GFV44" s="361"/>
      <c r="GFW44" s="361"/>
      <c r="GFX44" s="361"/>
      <c r="GFY44" s="361"/>
      <c r="GFZ44" s="361"/>
      <c r="GGA44" s="361"/>
      <c r="GGB44" s="361"/>
      <c r="GGC44" s="361"/>
      <c r="GGD44" s="361"/>
      <c r="GGE44" s="361"/>
      <c r="GGF44" s="361"/>
      <c r="GGG44" s="361"/>
      <c r="GGH44" s="361"/>
      <c r="GGI44" s="361"/>
      <c r="GGJ44" s="361"/>
      <c r="GGK44" s="361"/>
      <c r="GGL44" s="361"/>
      <c r="GGM44" s="361"/>
      <c r="GGN44" s="361"/>
      <c r="GGO44" s="361"/>
      <c r="GGP44" s="361"/>
      <c r="GGQ44" s="361"/>
      <c r="GGR44" s="361"/>
      <c r="GGS44" s="361"/>
      <c r="GGT44" s="361"/>
      <c r="GGU44" s="361"/>
      <c r="GGV44" s="361"/>
      <c r="GGW44" s="361"/>
      <c r="GGX44" s="361"/>
      <c r="GGY44" s="361"/>
      <c r="GGZ44" s="361"/>
      <c r="GHA44" s="361"/>
      <c r="GHB44" s="361"/>
      <c r="GHC44" s="361"/>
      <c r="GHD44" s="361"/>
      <c r="GHE44" s="361"/>
      <c r="GHF44" s="361"/>
      <c r="GHG44" s="361"/>
      <c r="GHH44" s="361"/>
      <c r="GHI44" s="361"/>
      <c r="GHJ44" s="361"/>
      <c r="GHK44" s="361"/>
      <c r="GHL44" s="361"/>
      <c r="GHM44" s="361"/>
      <c r="GHN44" s="361"/>
      <c r="GHO44" s="361"/>
      <c r="GHP44" s="361"/>
      <c r="GHQ44" s="361"/>
      <c r="GHR44" s="361"/>
      <c r="GHS44" s="361"/>
      <c r="GHT44" s="361"/>
      <c r="GHU44" s="361"/>
      <c r="GHV44" s="361"/>
      <c r="GHW44" s="361"/>
      <c r="GHX44" s="361"/>
      <c r="GHY44" s="361"/>
      <c r="GHZ44" s="361"/>
      <c r="GIA44" s="361"/>
      <c r="GIB44" s="361"/>
      <c r="GIC44" s="361"/>
      <c r="GID44" s="361"/>
      <c r="GIE44" s="361"/>
      <c r="GIF44" s="361"/>
      <c r="GIG44" s="361"/>
      <c r="GIH44" s="361"/>
      <c r="GII44" s="361"/>
      <c r="GIJ44" s="361"/>
      <c r="GIK44" s="361"/>
      <c r="GIL44" s="361"/>
      <c r="GIM44" s="361"/>
      <c r="GIN44" s="361"/>
      <c r="GIO44" s="361"/>
      <c r="GIP44" s="361"/>
      <c r="GIQ44" s="361"/>
      <c r="GIR44" s="361"/>
      <c r="GIS44" s="361"/>
      <c r="GIT44" s="361"/>
      <c r="GIU44" s="361"/>
      <c r="GIV44" s="361"/>
      <c r="GIW44" s="361"/>
      <c r="GIX44" s="361"/>
      <c r="GIY44" s="361"/>
      <c r="GIZ44" s="361"/>
      <c r="GJA44" s="361"/>
      <c r="GJB44" s="361"/>
      <c r="GJC44" s="361"/>
      <c r="GJD44" s="361"/>
      <c r="GJE44" s="361"/>
      <c r="GJF44" s="361"/>
      <c r="GJG44" s="361"/>
      <c r="GJH44" s="361"/>
      <c r="GJI44" s="361"/>
      <c r="GJJ44" s="361"/>
      <c r="GJK44" s="361"/>
      <c r="GJL44" s="361"/>
      <c r="GJM44" s="361"/>
      <c r="GJN44" s="361"/>
      <c r="GJO44" s="361"/>
      <c r="GJP44" s="361"/>
      <c r="GJQ44" s="361"/>
      <c r="GJR44" s="361"/>
      <c r="GJS44" s="361"/>
      <c r="GJT44" s="361"/>
      <c r="GJU44" s="361"/>
      <c r="GJV44" s="361"/>
      <c r="GJW44" s="361"/>
      <c r="GJX44" s="361"/>
      <c r="GJY44" s="361"/>
      <c r="GJZ44" s="361"/>
      <c r="GKA44" s="361"/>
      <c r="GKB44" s="361"/>
      <c r="GKC44" s="361"/>
      <c r="GKD44" s="361"/>
      <c r="GKE44" s="361"/>
      <c r="GKF44" s="361"/>
      <c r="GKG44" s="361"/>
      <c r="GKH44" s="361"/>
      <c r="GKI44" s="361"/>
      <c r="GKJ44" s="361"/>
      <c r="GKK44" s="361"/>
      <c r="GKL44" s="361"/>
      <c r="GKM44" s="361"/>
      <c r="GKN44" s="361"/>
      <c r="GKO44" s="361"/>
      <c r="GKP44" s="361"/>
      <c r="GKQ44" s="361"/>
      <c r="GKR44" s="361"/>
      <c r="GKS44" s="361"/>
      <c r="GKT44" s="361"/>
      <c r="GKU44" s="361"/>
      <c r="GKV44" s="361"/>
      <c r="GKW44" s="361"/>
      <c r="GKX44" s="361"/>
      <c r="GKY44" s="361"/>
      <c r="GKZ44" s="361"/>
      <c r="GLA44" s="361"/>
      <c r="GLB44" s="361"/>
      <c r="GLC44" s="361"/>
      <c r="GLD44" s="361"/>
      <c r="GLE44" s="361"/>
      <c r="GLF44" s="361"/>
      <c r="GLG44" s="361"/>
      <c r="GLH44" s="361"/>
      <c r="GLI44" s="361"/>
      <c r="GLJ44" s="361"/>
      <c r="GLK44" s="361"/>
      <c r="GLL44" s="361"/>
      <c r="GLM44" s="361"/>
      <c r="GLN44" s="361"/>
      <c r="GLO44" s="361"/>
      <c r="GLP44" s="361"/>
      <c r="GLQ44" s="361"/>
      <c r="GLR44" s="361"/>
      <c r="GLS44" s="361"/>
      <c r="GLT44" s="361"/>
      <c r="GLU44" s="361"/>
      <c r="GLV44" s="361"/>
      <c r="GLW44" s="361"/>
      <c r="GLX44" s="361"/>
      <c r="GLY44" s="361"/>
      <c r="GLZ44" s="361"/>
      <c r="GMA44" s="361"/>
      <c r="GMB44" s="361"/>
      <c r="GMC44" s="361"/>
      <c r="GMD44" s="361"/>
      <c r="GME44" s="361"/>
      <c r="GMF44" s="361"/>
      <c r="GMG44" s="361"/>
      <c r="GMH44" s="361"/>
      <c r="GMI44" s="361"/>
      <c r="GMJ44" s="361"/>
      <c r="GMK44" s="361"/>
      <c r="GML44" s="361"/>
      <c r="GMM44" s="361"/>
      <c r="GMN44" s="361"/>
      <c r="GMO44" s="361"/>
      <c r="GMP44" s="361"/>
      <c r="GMQ44" s="361"/>
      <c r="GMR44" s="361"/>
      <c r="GMS44" s="361"/>
      <c r="GMT44" s="361"/>
      <c r="GMU44" s="361"/>
      <c r="GMV44" s="361"/>
      <c r="GMW44" s="361"/>
      <c r="GMX44" s="361"/>
      <c r="GMY44" s="361"/>
      <c r="GMZ44" s="361"/>
      <c r="GNA44" s="361"/>
      <c r="GNB44" s="361"/>
      <c r="GNC44" s="361"/>
      <c r="GND44" s="361"/>
      <c r="GNE44" s="361"/>
      <c r="GNF44" s="361"/>
      <c r="GNG44" s="361"/>
      <c r="GNH44" s="361"/>
      <c r="GNI44" s="361"/>
      <c r="GNJ44" s="361"/>
      <c r="GNK44" s="361"/>
      <c r="GNL44" s="361"/>
      <c r="GNM44" s="361"/>
      <c r="GNN44" s="361"/>
      <c r="GNO44" s="361"/>
      <c r="GNP44" s="361"/>
      <c r="GNQ44" s="361"/>
      <c r="GNR44" s="361"/>
      <c r="GNS44" s="361"/>
      <c r="GNT44" s="361"/>
      <c r="GNU44" s="361"/>
      <c r="GNV44" s="361"/>
      <c r="GNW44" s="361"/>
      <c r="GNX44" s="361"/>
      <c r="GNY44" s="361"/>
      <c r="GNZ44" s="361"/>
      <c r="GOA44" s="361"/>
      <c r="GOB44" s="361"/>
      <c r="GOC44" s="361"/>
      <c r="GOD44" s="361"/>
      <c r="GOE44" s="361"/>
      <c r="GOF44" s="361"/>
      <c r="GOG44" s="361"/>
      <c r="GOH44" s="361"/>
      <c r="GOI44" s="361"/>
      <c r="GOJ44" s="361"/>
      <c r="GOK44" s="361"/>
      <c r="GOL44" s="361"/>
      <c r="GOM44" s="361"/>
      <c r="GON44" s="361"/>
      <c r="GOO44" s="361"/>
      <c r="GOP44" s="361"/>
      <c r="GOQ44" s="361"/>
      <c r="GOR44" s="361"/>
      <c r="GOS44" s="361"/>
      <c r="GOT44" s="361"/>
      <c r="GOU44" s="361"/>
      <c r="GOV44" s="361"/>
      <c r="GOW44" s="361"/>
      <c r="GOX44" s="361"/>
      <c r="GOY44" s="361"/>
      <c r="GOZ44" s="361"/>
      <c r="GPA44" s="361"/>
      <c r="GPB44" s="361"/>
      <c r="GPC44" s="361"/>
      <c r="GPD44" s="361"/>
      <c r="GPE44" s="361"/>
      <c r="GPF44" s="361"/>
      <c r="GPG44" s="361"/>
      <c r="GPH44" s="361"/>
      <c r="GPI44" s="361"/>
      <c r="GPJ44" s="361"/>
      <c r="GPK44" s="361"/>
      <c r="GPL44" s="361"/>
      <c r="GPM44" s="361"/>
      <c r="GPN44" s="361"/>
      <c r="GPO44" s="361"/>
      <c r="GPP44" s="361"/>
      <c r="GPQ44" s="361"/>
      <c r="GPR44" s="361"/>
      <c r="GPS44" s="361"/>
      <c r="GPT44" s="361"/>
      <c r="GPU44" s="361"/>
      <c r="GPV44" s="361"/>
      <c r="GPW44" s="361"/>
      <c r="GPX44" s="361"/>
      <c r="GPY44" s="361"/>
      <c r="GPZ44" s="361"/>
      <c r="GQA44" s="361"/>
      <c r="GQB44" s="361"/>
      <c r="GQC44" s="361"/>
      <c r="GQD44" s="361"/>
      <c r="GQE44" s="361"/>
      <c r="GQF44" s="361"/>
      <c r="GQG44" s="361"/>
      <c r="GQH44" s="361"/>
      <c r="GQI44" s="361"/>
      <c r="GQJ44" s="361"/>
      <c r="GQK44" s="361"/>
      <c r="GQL44" s="361"/>
      <c r="GQM44" s="361"/>
      <c r="GQN44" s="361"/>
      <c r="GQO44" s="361"/>
      <c r="GQP44" s="361"/>
      <c r="GQQ44" s="361"/>
      <c r="GQR44" s="361"/>
      <c r="GQS44" s="361"/>
      <c r="GQT44" s="361"/>
      <c r="GQU44" s="361"/>
      <c r="GQV44" s="361"/>
      <c r="GQW44" s="361"/>
      <c r="GQX44" s="361"/>
      <c r="GQY44" s="361"/>
      <c r="GQZ44" s="361"/>
      <c r="GRA44" s="361"/>
      <c r="GRB44" s="361"/>
      <c r="GRC44" s="361"/>
      <c r="GRD44" s="361"/>
      <c r="GRE44" s="361"/>
      <c r="GRF44" s="361"/>
      <c r="GRG44" s="361"/>
      <c r="GRH44" s="361"/>
      <c r="GRI44" s="361"/>
      <c r="GRJ44" s="361"/>
      <c r="GRK44" s="361"/>
      <c r="GRL44" s="361"/>
      <c r="GRM44" s="361"/>
      <c r="GRN44" s="361"/>
      <c r="GRO44" s="361"/>
      <c r="GRP44" s="361"/>
      <c r="GRQ44" s="361"/>
      <c r="GRR44" s="361"/>
      <c r="GRS44" s="361"/>
      <c r="GRT44" s="361"/>
      <c r="GRU44" s="361"/>
      <c r="GRV44" s="361"/>
      <c r="GRW44" s="361"/>
      <c r="GRX44" s="361"/>
      <c r="GRY44" s="361"/>
      <c r="GRZ44" s="361"/>
      <c r="GSA44" s="361"/>
      <c r="GSB44" s="361"/>
      <c r="GSC44" s="361"/>
      <c r="GSD44" s="361"/>
      <c r="GSE44" s="361"/>
      <c r="GSF44" s="361"/>
      <c r="GSG44" s="361"/>
      <c r="GSH44" s="361"/>
      <c r="GSI44" s="361"/>
      <c r="GSJ44" s="361"/>
      <c r="GSK44" s="361"/>
      <c r="GSL44" s="361"/>
      <c r="GSM44" s="361"/>
      <c r="GSN44" s="361"/>
      <c r="GSO44" s="361"/>
      <c r="GSP44" s="361"/>
      <c r="GSQ44" s="361"/>
      <c r="GSR44" s="361"/>
      <c r="GSS44" s="361"/>
      <c r="GST44" s="361"/>
      <c r="GSU44" s="361"/>
      <c r="GSV44" s="361"/>
      <c r="GSW44" s="361"/>
      <c r="GSX44" s="361"/>
      <c r="GSY44" s="361"/>
      <c r="GSZ44" s="361"/>
      <c r="GTA44" s="361"/>
      <c r="GTB44" s="361"/>
      <c r="GTC44" s="361"/>
      <c r="GTD44" s="361"/>
      <c r="GTE44" s="361"/>
      <c r="GTF44" s="361"/>
      <c r="GTG44" s="361"/>
      <c r="GTH44" s="361"/>
      <c r="GTI44" s="361"/>
      <c r="GTJ44" s="361"/>
      <c r="GTK44" s="361"/>
      <c r="GTL44" s="361"/>
      <c r="GTM44" s="361"/>
      <c r="GTN44" s="361"/>
      <c r="GTO44" s="361"/>
      <c r="GTP44" s="361"/>
      <c r="GTQ44" s="361"/>
      <c r="GTR44" s="361"/>
      <c r="GTS44" s="361"/>
      <c r="GTT44" s="361"/>
      <c r="GTU44" s="361"/>
      <c r="GTV44" s="361"/>
      <c r="GTW44" s="361"/>
      <c r="GTX44" s="361"/>
      <c r="GTY44" s="361"/>
      <c r="GTZ44" s="361"/>
      <c r="GUA44" s="361"/>
      <c r="GUB44" s="361"/>
      <c r="GUC44" s="361"/>
      <c r="GUD44" s="361"/>
      <c r="GUE44" s="361"/>
      <c r="GUF44" s="361"/>
      <c r="GUG44" s="361"/>
      <c r="GUH44" s="361"/>
      <c r="GUI44" s="361"/>
      <c r="GUJ44" s="361"/>
      <c r="GUK44" s="361"/>
      <c r="GUL44" s="361"/>
      <c r="GUM44" s="361"/>
      <c r="GUN44" s="361"/>
      <c r="GUO44" s="361"/>
      <c r="GUP44" s="361"/>
      <c r="GUQ44" s="361"/>
      <c r="GUR44" s="361"/>
      <c r="GUS44" s="361"/>
      <c r="GUT44" s="361"/>
      <c r="GUU44" s="361"/>
      <c r="GUV44" s="361"/>
      <c r="GUW44" s="361"/>
      <c r="GUX44" s="361"/>
      <c r="GUY44" s="361"/>
      <c r="GUZ44" s="361"/>
      <c r="GVA44" s="361"/>
      <c r="GVB44" s="361"/>
      <c r="GVC44" s="361"/>
      <c r="GVD44" s="361"/>
      <c r="GVE44" s="361"/>
      <c r="GVF44" s="361"/>
      <c r="GVG44" s="361"/>
      <c r="GVH44" s="361"/>
      <c r="GVI44" s="361"/>
      <c r="GVJ44" s="361"/>
      <c r="GVK44" s="361"/>
      <c r="GVL44" s="361"/>
      <c r="GVM44" s="361"/>
      <c r="GVN44" s="361"/>
      <c r="GVO44" s="361"/>
      <c r="GVP44" s="361"/>
      <c r="GVQ44" s="361"/>
      <c r="GVR44" s="361"/>
      <c r="GVS44" s="361"/>
      <c r="GVT44" s="361"/>
      <c r="GVU44" s="361"/>
      <c r="GVV44" s="361"/>
      <c r="GVW44" s="361"/>
      <c r="GVX44" s="361"/>
      <c r="GVY44" s="361"/>
      <c r="GVZ44" s="361"/>
      <c r="GWA44" s="361"/>
      <c r="GWB44" s="361"/>
      <c r="GWC44" s="361"/>
      <c r="GWD44" s="361"/>
      <c r="GWE44" s="361"/>
      <c r="GWF44" s="361"/>
      <c r="GWG44" s="361"/>
      <c r="GWH44" s="361"/>
      <c r="GWI44" s="361"/>
      <c r="GWJ44" s="361"/>
      <c r="GWK44" s="361"/>
      <c r="GWL44" s="361"/>
      <c r="GWM44" s="361"/>
      <c r="GWN44" s="361"/>
      <c r="GWO44" s="361"/>
      <c r="GWP44" s="361"/>
      <c r="GWQ44" s="361"/>
      <c r="GWR44" s="361"/>
      <c r="GWS44" s="361"/>
      <c r="GWT44" s="361"/>
      <c r="GWU44" s="361"/>
      <c r="GWV44" s="361"/>
      <c r="GWW44" s="361"/>
      <c r="GWX44" s="361"/>
      <c r="GWY44" s="361"/>
      <c r="GWZ44" s="361"/>
      <c r="GXA44" s="361"/>
      <c r="GXB44" s="361"/>
      <c r="GXC44" s="361"/>
      <c r="GXD44" s="361"/>
      <c r="GXE44" s="361"/>
      <c r="GXF44" s="361"/>
      <c r="GXG44" s="361"/>
      <c r="GXH44" s="361"/>
      <c r="GXI44" s="361"/>
      <c r="GXJ44" s="361"/>
      <c r="GXK44" s="361"/>
      <c r="GXL44" s="361"/>
      <c r="GXM44" s="361"/>
      <c r="GXN44" s="361"/>
      <c r="GXO44" s="361"/>
      <c r="GXP44" s="361"/>
      <c r="GXQ44" s="361"/>
      <c r="GXR44" s="361"/>
      <c r="GXS44" s="361"/>
      <c r="GXT44" s="361"/>
      <c r="GXU44" s="361"/>
      <c r="GXV44" s="361"/>
      <c r="GXW44" s="361"/>
      <c r="GXX44" s="361"/>
      <c r="GXY44" s="361"/>
      <c r="GXZ44" s="361"/>
      <c r="GYA44" s="361"/>
      <c r="GYB44" s="361"/>
      <c r="GYC44" s="361"/>
      <c r="GYD44" s="361"/>
      <c r="GYE44" s="361"/>
      <c r="GYF44" s="361"/>
      <c r="GYG44" s="361"/>
      <c r="GYH44" s="361"/>
      <c r="GYI44" s="361"/>
      <c r="GYJ44" s="361"/>
      <c r="GYK44" s="361"/>
      <c r="GYL44" s="361"/>
      <c r="GYM44" s="361"/>
      <c r="GYN44" s="361"/>
      <c r="GYO44" s="361"/>
      <c r="GYP44" s="361"/>
      <c r="GYQ44" s="361"/>
      <c r="GYR44" s="361"/>
      <c r="GYS44" s="361"/>
      <c r="GYT44" s="361"/>
      <c r="GYU44" s="361"/>
      <c r="GYV44" s="361"/>
      <c r="GYW44" s="361"/>
      <c r="GYX44" s="361"/>
      <c r="GYY44" s="361"/>
      <c r="GYZ44" s="361"/>
      <c r="GZA44" s="361"/>
      <c r="GZB44" s="361"/>
      <c r="GZC44" s="361"/>
      <c r="GZD44" s="361"/>
      <c r="GZE44" s="361"/>
      <c r="GZF44" s="361"/>
      <c r="GZG44" s="361"/>
      <c r="GZH44" s="361"/>
      <c r="GZI44" s="361"/>
      <c r="GZJ44" s="361"/>
      <c r="GZK44" s="361"/>
      <c r="GZL44" s="361"/>
      <c r="GZM44" s="361"/>
      <c r="GZN44" s="361"/>
      <c r="GZO44" s="361"/>
      <c r="GZP44" s="361"/>
      <c r="GZQ44" s="361"/>
      <c r="GZR44" s="361"/>
      <c r="GZS44" s="361"/>
      <c r="GZT44" s="361"/>
      <c r="GZU44" s="361"/>
      <c r="GZV44" s="361"/>
      <c r="GZW44" s="361"/>
      <c r="GZX44" s="361"/>
      <c r="GZY44" s="361"/>
      <c r="GZZ44" s="361"/>
      <c r="HAA44" s="361"/>
      <c r="HAB44" s="361"/>
      <c r="HAC44" s="361"/>
      <c r="HAD44" s="361"/>
      <c r="HAE44" s="361"/>
      <c r="HAF44" s="361"/>
      <c r="HAG44" s="361"/>
      <c r="HAH44" s="361"/>
      <c r="HAI44" s="361"/>
      <c r="HAJ44" s="361"/>
      <c r="HAK44" s="361"/>
      <c r="HAL44" s="361"/>
      <c r="HAM44" s="361"/>
      <c r="HAN44" s="361"/>
      <c r="HAO44" s="361"/>
      <c r="HAP44" s="361"/>
      <c r="HAQ44" s="361"/>
      <c r="HAR44" s="361"/>
      <c r="HAS44" s="361"/>
      <c r="HAT44" s="361"/>
      <c r="HAU44" s="361"/>
      <c r="HAV44" s="361"/>
      <c r="HAW44" s="361"/>
      <c r="HAX44" s="361"/>
      <c r="HAY44" s="361"/>
      <c r="HAZ44" s="361"/>
      <c r="HBA44" s="361"/>
      <c r="HBB44" s="361"/>
      <c r="HBC44" s="361"/>
      <c r="HBD44" s="361"/>
      <c r="HBE44" s="361"/>
      <c r="HBF44" s="361"/>
      <c r="HBG44" s="361"/>
      <c r="HBH44" s="361"/>
      <c r="HBI44" s="361"/>
      <c r="HBJ44" s="361"/>
      <c r="HBK44" s="361"/>
      <c r="HBL44" s="361"/>
      <c r="HBM44" s="361"/>
      <c r="HBN44" s="361"/>
      <c r="HBO44" s="361"/>
      <c r="HBP44" s="361"/>
      <c r="HBQ44" s="361"/>
      <c r="HBR44" s="361"/>
      <c r="HBS44" s="361"/>
      <c r="HBT44" s="361"/>
      <c r="HBU44" s="361"/>
      <c r="HBV44" s="361"/>
      <c r="HBW44" s="361"/>
      <c r="HBX44" s="361"/>
      <c r="HBY44" s="361"/>
      <c r="HBZ44" s="361"/>
      <c r="HCA44" s="361"/>
      <c r="HCB44" s="361"/>
      <c r="HCC44" s="361"/>
      <c r="HCD44" s="361"/>
      <c r="HCE44" s="361"/>
      <c r="HCF44" s="361"/>
      <c r="HCG44" s="361"/>
      <c r="HCH44" s="361"/>
      <c r="HCI44" s="361"/>
      <c r="HCJ44" s="361"/>
      <c r="HCK44" s="361"/>
      <c r="HCL44" s="361"/>
      <c r="HCM44" s="361"/>
      <c r="HCN44" s="361"/>
      <c r="HCO44" s="361"/>
      <c r="HCP44" s="361"/>
      <c r="HCQ44" s="361"/>
      <c r="HCR44" s="361"/>
      <c r="HCS44" s="361"/>
      <c r="HCT44" s="361"/>
      <c r="HCU44" s="361"/>
      <c r="HCV44" s="361"/>
      <c r="HCW44" s="361"/>
      <c r="HCX44" s="361"/>
      <c r="HCY44" s="361"/>
      <c r="HCZ44" s="361"/>
      <c r="HDA44" s="361"/>
      <c r="HDB44" s="361"/>
      <c r="HDC44" s="361"/>
      <c r="HDD44" s="361"/>
      <c r="HDE44" s="361"/>
      <c r="HDF44" s="361"/>
      <c r="HDG44" s="361"/>
      <c r="HDH44" s="361"/>
      <c r="HDI44" s="361"/>
      <c r="HDJ44" s="361"/>
      <c r="HDK44" s="361"/>
      <c r="HDL44" s="361"/>
      <c r="HDM44" s="361"/>
      <c r="HDN44" s="361"/>
      <c r="HDO44" s="361"/>
      <c r="HDP44" s="361"/>
      <c r="HDQ44" s="361"/>
      <c r="HDR44" s="361"/>
      <c r="HDS44" s="361"/>
      <c r="HDT44" s="361"/>
      <c r="HDU44" s="361"/>
      <c r="HDV44" s="361"/>
      <c r="HDW44" s="361"/>
      <c r="HDX44" s="361"/>
      <c r="HDY44" s="361"/>
      <c r="HDZ44" s="361"/>
      <c r="HEA44" s="361"/>
      <c r="HEB44" s="361"/>
      <c r="HEC44" s="361"/>
      <c r="HED44" s="361"/>
      <c r="HEE44" s="361"/>
      <c r="HEF44" s="361"/>
      <c r="HEG44" s="361"/>
      <c r="HEH44" s="361"/>
      <c r="HEI44" s="361"/>
      <c r="HEJ44" s="361"/>
      <c r="HEK44" s="361"/>
      <c r="HEL44" s="361"/>
      <c r="HEM44" s="361"/>
      <c r="HEN44" s="361"/>
      <c r="HEO44" s="361"/>
      <c r="HEP44" s="361"/>
      <c r="HEQ44" s="361"/>
      <c r="HER44" s="361"/>
      <c r="HES44" s="361"/>
      <c r="HET44" s="361"/>
      <c r="HEU44" s="361"/>
      <c r="HEV44" s="361"/>
      <c r="HEW44" s="361"/>
      <c r="HEX44" s="361"/>
      <c r="HEY44" s="361"/>
      <c r="HEZ44" s="361"/>
      <c r="HFA44" s="361"/>
      <c r="HFB44" s="361"/>
      <c r="HFC44" s="361"/>
      <c r="HFD44" s="361"/>
      <c r="HFE44" s="361"/>
      <c r="HFF44" s="361"/>
      <c r="HFG44" s="361"/>
      <c r="HFH44" s="361"/>
      <c r="HFI44" s="361"/>
      <c r="HFJ44" s="361"/>
      <c r="HFK44" s="361"/>
      <c r="HFL44" s="361"/>
      <c r="HFM44" s="361"/>
      <c r="HFN44" s="361"/>
      <c r="HFO44" s="361"/>
      <c r="HFP44" s="361"/>
      <c r="HFQ44" s="361"/>
      <c r="HFR44" s="361"/>
      <c r="HFS44" s="361"/>
      <c r="HFT44" s="361"/>
      <c r="HFU44" s="361"/>
      <c r="HFV44" s="361"/>
      <c r="HFW44" s="361"/>
      <c r="HFX44" s="361"/>
      <c r="HFY44" s="361"/>
      <c r="HFZ44" s="361"/>
      <c r="HGA44" s="361"/>
      <c r="HGB44" s="361"/>
      <c r="HGC44" s="361"/>
      <c r="HGD44" s="361"/>
      <c r="HGE44" s="361"/>
      <c r="HGF44" s="361"/>
      <c r="HGG44" s="361"/>
      <c r="HGH44" s="361"/>
      <c r="HGI44" s="361"/>
      <c r="HGJ44" s="361"/>
      <c r="HGK44" s="361"/>
      <c r="HGL44" s="361"/>
      <c r="HGM44" s="361"/>
      <c r="HGN44" s="361"/>
      <c r="HGO44" s="361"/>
      <c r="HGP44" s="361"/>
      <c r="HGQ44" s="361"/>
      <c r="HGR44" s="361"/>
      <c r="HGS44" s="361"/>
      <c r="HGT44" s="361"/>
      <c r="HGU44" s="361"/>
      <c r="HGV44" s="361"/>
      <c r="HGW44" s="361"/>
      <c r="HGX44" s="361"/>
      <c r="HGY44" s="361"/>
      <c r="HGZ44" s="361"/>
      <c r="HHA44" s="361"/>
      <c r="HHB44" s="361"/>
      <c r="HHC44" s="361"/>
      <c r="HHD44" s="361"/>
      <c r="HHE44" s="361"/>
      <c r="HHF44" s="361"/>
      <c r="HHG44" s="361"/>
      <c r="HHH44" s="361"/>
      <c r="HHI44" s="361"/>
      <c r="HHJ44" s="361"/>
      <c r="HHK44" s="361"/>
      <c r="HHL44" s="361"/>
      <c r="HHM44" s="361"/>
      <c r="HHN44" s="361"/>
      <c r="HHO44" s="361"/>
      <c r="HHP44" s="361"/>
      <c r="HHQ44" s="361"/>
      <c r="HHR44" s="361"/>
      <c r="HHS44" s="361"/>
      <c r="HHT44" s="361"/>
      <c r="HHU44" s="361"/>
      <c r="HHV44" s="361"/>
      <c r="HHW44" s="361"/>
      <c r="HHX44" s="361"/>
      <c r="HHY44" s="361"/>
      <c r="HHZ44" s="361"/>
      <c r="HIA44" s="361"/>
      <c r="HIB44" s="361"/>
      <c r="HIC44" s="361"/>
      <c r="HID44" s="361"/>
      <c r="HIE44" s="361"/>
      <c r="HIF44" s="361"/>
      <c r="HIG44" s="361"/>
      <c r="HIH44" s="361"/>
      <c r="HII44" s="361"/>
      <c r="HIJ44" s="361"/>
      <c r="HIK44" s="361"/>
      <c r="HIL44" s="361"/>
      <c r="HIM44" s="361"/>
      <c r="HIN44" s="361"/>
      <c r="HIO44" s="361"/>
      <c r="HIP44" s="361"/>
      <c r="HIQ44" s="361"/>
      <c r="HIR44" s="361"/>
      <c r="HIS44" s="361"/>
      <c r="HIT44" s="361"/>
      <c r="HIU44" s="361"/>
      <c r="HIV44" s="361"/>
      <c r="HIW44" s="361"/>
      <c r="HIX44" s="361"/>
      <c r="HIY44" s="361"/>
      <c r="HIZ44" s="361"/>
      <c r="HJA44" s="361"/>
      <c r="HJB44" s="361"/>
      <c r="HJC44" s="361"/>
      <c r="HJD44" s="361"/>
      <c r="HJE44" s="361"/>
      <c r="HJF44" s="361"/>
      <c r="HJG44" s="361"/>
      <c r="HJH44" s="361"/>
      <c r="HJI44" s="361"/>
      <c r="HJJ44" s="361"/>
      <c r="HJK44" s="361"/>
      <c r="HJL44" s="361"/>
      <c r="HJM44" s="361"/>
      <c r="HJN44" s="361"/>
      <c r="HJO44" s="361"/>
      <c r="HJP44" s="361"/>
      <c r="HJQ44" s="361"/>
      <c r="HJR44" s="361"/>
      <c r="HJS44" s="361"/>
      <c r="HJT44" s="361"/>
      <c r="HJU44" s="361"/>
      <c r="HJV44" s="361"/>
      <c r="HJW44" s="361"/>
      <c r="HJX44" s="361"/>
      <c r="HJY44" s="361"/>
      <c r="HJZ44" s="361"/>
      <c r="HKA44" s="361"/>
      <c r="HKB44" s="361"/>
      <c r="HKC44" s="361"/>
      <c r="HKD44" s="361"/>
      <c r="HKE44" s="361"/>
      <c r="HKF44" s="361"/>
      <c r="HKG44" s="361"/>
      <c r="HKH44" s="361"/>
      <c r="HKI44" s="361"/>
      <c r="HKJ44" s="361"/>
      <c r="HKK44" s="361"/>
      <c r="HKL44" s="361"/>
      <c r="HKM44" s="361"/>
      <c r="HKN44" s="361"/>
      <c r="HKO44" s="361"/>
      <c r="HKP44" s="361"/>
      <c r="HKQ44" s="361"/>
      <c r="HKR44" s="361"/>
      <c r="HKS44" s="361"/>
      <c r="HKT44" s="361"/>
      <c r="HKU44" s="361"/>
      <c r="HKV44" s="361"/>
      <c r="HKW44" s="361"/>
      <c r="HKX44" s="361"/>
      <c r="HKY44" s="361"/>
      <c r="HKZ44" s="361"/>
      <c r="HLA44" s="361"/>
      <c r="HLB44" s="361"/>
      <c r="HLC44" s="361"/>
      <c r="HLD44" s="361"/>
      <c r="HLE44" s="361"/>
      <c r="HLF44" s="361"/>
      <c r="HLG44" s="361"/>
      <c r="HLH44" s="361"/>
      <c r="HLI44" s="361"/>
      <c r="HLJ44" s="361"/>
      <c r="HLK44" s="361"/>
      <c r="HLL44" s="361"/>
      <c r="HLM44" s="361"/>
      <c r="HLN44" s="361"/>
      <c r="HLO44" s="361"/>
      <c r="HLP44" s="361"/>
      <c r="HLQ44" s="361"/>
      <c r="HLR44" s="361"/>
      <c r="HLS44" s="361"/>
      <c r="HLT44" s="361"/>
      <c r="HLU44" s="361"/>
      <c r="HLV44" s="361"/>
      <c r="HLW44" s="361"/>
      <c r="HLX44" s="361"/>
      <c r="HLY44" s="361"/>
      <c r="HLZ44" s="361"/>
      <c r="HMA44" s="361"/>
      <c r="HMB44" s="361"/>
      <c r="HMC44" s="361"/>
      <c r="HMD44" s="361"/>
      <c r="HME44" s="361"/>
      <c r="HMF44" s="361"/>
      <c r="HMG44" s="361"/>
      <c r="HMH44" s="361"/>
      <c r="HMI44" s="361"/>
      <c r="HMJ44" s="361"/>
      <c r="HMK44" s="361"/>
      <c r="HML44" s="361"/>
      <c r="HMM44" s="361"/>
      <c r="HMN44" s="361"/>
      <c r="HMO44" s="361"/>
      <c r="HMP44" s="361"/>
      <c r="HMQ44" s="361"/>
      <c r="HMR44" s="361"/>
      <c r="HMS44" s="361"/>
      <c r="HMT44" s="361"/>
      <c r="HMU44" s="361"/>
      <c r="HMV44" s="361"/>
      <c r="HMW44" s="361"/>
      <c r="HMX44" s="361"/>
      <c r="HMY44" s="361"/>
      <c r="HMZ44" s="361"/>
      <c r="HNA44" s="361"/>
      <c r="HNB44" s="361"/>
      <c r="HNC44" s="361"/>
      <c r="HND44" s="361"/>
      <c r="HNE44" s="361"/>
      <c r="HNF44" s="361"/>
      <c r="HNG44" s="361"/>
      <c r="HNH44" s="361"/>
      <c r="HNI44" s="361"/>
      <c r="HNJ44" s="361"/>
      <c r="HNK44" s="361"/>
      <c r="HNL44" s="361"/>
      <c r="HNM44" s="361"/>
      <c r="HNN44" s="361"/>
      <c r="HNO44" s="361"/>
      <c r="HNP44" s="361"/>
      <c r="HNQ44" s="361"/>
      <c r="HNR44" s="361"/>
      <c r="HNS44" s="361"/>
      <c r="HNT44" s="361"/>
      <c r="HNU44" s="361"/>
      <c r="HNV44" s="361"/>
      <c r="HNW44" s="361"/>
      <c r="HNX44" s="361"/>
      <c r="HNY44" s="361"/>
      <c r="HNZ44" s="361"/>
      <c r="HOA44" s="361"/>
      <c r="HOB44" s="361"/>
      <c r="HOC44" s="361"/>
      <c r="HOD44" s="361"/>
      <c r="HOE44" s="361"/>
      <c r="HOF44" s="361"/>
      <c r="HOG44" s="361"/>
      <c r="HOH44" s="361"/>
      <c r="HOI44" s="361"/>
      <c r="HOJ44" s="361"/>
      <c r="HOK44" s="361"/>
      <c r="HOL44" s="361"/>
      <c r="HOM44" s="361"/>
      <c r="HON44" s="361"/>
      <c r="HOO44" s="361"/>
      <c r="HOP44" s="361"/>
      <c r="HOQ44" s="361"/>
      <c r="HOR44" s="361"/>
      <c r="HOS44" s="361"/>
      <c r="HOT44" s="361"/>
      <c r="HOU44" s="361"/>
      <c r="HOV44" s="361"/>
      <c r="HOW44" s="361"/>
      <c r="HOX44" s="361"/>
      <c r="HOY44" s="361"/>
      <c r="HOZ44" s="361"/>
      <c r="HPA44" s="361"/>
      <c r="HPB44" s="361"/>
      <c r="HPC44" s="361"/>
      <c r="HPD44" s="361"/>
      <c r="HPE44" s="361"/>
      <c r="HPF44" s="361"/>
      <c r="HPG44" s="361"/>
      <c r="HPH44" s="361"/>
      <c r="HPI44" s="361"/>
      <c r="HPJ44" s="361"/>
      <c r="HPK44" s="361"/>
      <c r="HPL44" s="361"/>
      <c r="HPM44" s="361"/>
      <c r="HPN44" s="361"/>
      <c r="HPO44" s="361"/>
      <c r="HPP44" s="361"/>
      <c r="HPQ44" s="361"/>
      <c r="HPR44" s="361"/>
      <c r="HPS44" s="361"/>
      <c r="HPT44" s="361"/>
      <c r="HPU44" s="361"/>
      <c r="HPV44" s="361"/>
      <c r="HPW44" s="361"/>
      <c r="HPX44" s="361"/>
      <c r="HPY44" s="361"/>
      <c r="HPZ44" s="361"/>
      <c r="HQA44" s="361"/>
      <c r="HQB44" s="361"/>
      <c r="HQC44" s="361"/>
      <c r="HQD44" s="361"/>
      <c r="HQE44" s="361"/>
      <c r="HQF44" s="361"/>
      <c r="HQG44" s="361"/>
      <c r="HQH44" s="361"/>
      <c r="HQI44" s="361"/>
      <c r="HQJ44" s="361"/>
      <c r="HQK44" s="361"/>
      <c r="HQL44" s="361"/>
      <c r="HQM44" s="361"/>
      <c r="HQN44" s="361"/>
      <c r="HQO44" s="361"/>
      <c r="HQP44" s="361"/>
      <c r="HQQ44" s="361"/>
      <c r="HQR44" s="361"/>
      <c r="HQS44" s="361"/>
      <c r="HQT44" s="361"/>
      <c r="HQU44" s="361"/>
      <c r="HQV44" s="361"/>
      <c r="HQW44" s="361"/>
      <c r="HQX44" s="361"/>
      <c r="HQY44" s="361"/>
      <c r="HQZ44" s="361"/>
      <c r="HRA44" s="361"/>
      <c r="HRB44" s="361"/>
      <c r="HRC44" s="361"/>
      <c r="HRD44" s="361"/>
      <c r="HRE44" s="361"/>
      <c r="HRF44" s="361"/>
      <c r="HRG44" s="361"/>
      <c r="HRH44" s="361"/>
      <c r="HRI44" s="361"/>
      <c r="HRJ44" s="361"/>
      <c r="HRK44" s="361"/>
      <c r="HRL44" s="361"/>
      <c r="HRM44" s="361"/>
      <c r="HRN44" s="361"/>
      <c r="HRO44" s="361"/>
      <c r="HRP44" s="361"/>
      <c r="HRQ44" s="361"/>
      <c r="HRR44" s="361"/>
      <c r="HRS44" s="361"/>
      <c r="HRT44" s="361"/>
      <c r="HRU44" s="361"/>
      <c r="HRV44" s="361"/>
      <c r="HRW44" s="361"/>
      <c r="HRX44" s="361"/>
      <c r="HRY44" s="361"/>
      <c r="HRZ44" s="361"/>
      <c r="HSA44" s="361"/>
      <c r="HSB44" s="361"/>
      <c r="HSC44" s="361"/>
      <c r="HSD44" s="361"/>
      <c r="HSE44" s="361"/>
      <c r="HSF44" s="361"/>
      <c r="HSG44" s="361"/>
      <c r="HSH44" s="361"/>
      <c r="HSI44" s="361"/>
      <c r="HSJ44" s="361"/>
      <c r="HSK44" s="361"/>
      <c r="HSL44" s="361"/>
      <c r="HSM44" s="361"/>
      <c r="HSN44" s="361"/>
      <c r="HSO44" s="361"/>
      <c r="HSP44" s="361"/>
      <c r="HSQ44" s="361"/>
      <c r="HSR44" s="361"/>
      <c r="HSS44" s="361"/>
      <c r="HST44" s="361"/>
      <c r="HSU44" s="361"/>
      <c r="HSV44" s="361"/>
      <c r="HSW44" s="361"/>
      <c r="HSX44" s="361"/>
      <c r="HSY44" s="361"/>
      <c r="HSZ44" s="361"/>
      <c r="HTA44" s="361"/>
      <c r="HTB44" s="361"/>
      <c r="HTC44" s="361"/>
      <c r="HTD44" s="361"/>
      <c r="HTE44" s="361"/>
      <c r="HTF44" s="361"/>
      <c r="HTG44" s="361"/>
      <c r="HTH44" s="361"/>
      <c r="HTI44" s="361"/>
      <c r="HTJ44" s="361"/>
      <c r="HTK44" s="361"/>
      <c r="HTL44" s="361"/>
      <c r="HTM44" s="361"/>
      <c r="HTN44" s="361"/>
      <c r="HTO44" s="361"/>
      <c r="HTP44" s="361"/>
      <c r="HTQ44" s="361"/>
      <c r="HTR44" s="361"/>
      <c r="HTS44" s="361"/>
      <c r="HTT44" s="361"/>
      <c r="HTU44" s="361"/>
      <c r="HTV44" s="361"/>
      <c r="HTW44" s="361"/>
      <c r="HTX44" s="361"/>
      <c r="HTY44" s="361"/>
      <c r="HTZ44" s="361"/>
      <c r="HUA44" s="361"/>
      <c r="HUB44" s="361"/>
      <c r="HUC44" s="361"/>
      <c r="HUD44" s="361"/>
      <c r="HUE44" s="361"/>
      <c r="HUF44" s="361"/>
      <c r="HUG44" s="361"/>
      <c r="HUH44" s="361"/>
      <c r="HUI44" s="361"/>
      <c r="HUJ44" s="361"/>
      <c r="HUK44" s="361"/>
      <c r="HUL44" s="361"/>
      <c r="HUM44" s="361"/>
      <c r="HUN44" s="361"/>
      <c r="HUO44" s="361"/>
      <c r="HUP44" s="361"/>
      <c r="HUQ44" s="361"/>
      <c r="HUR44" s="361"/>
      <c r="HUS44" s="361"/>
      <c r="HUT44" s="361"/>
      <c r="HUU44" s="361"/>
      <c r="HUV44" s="361"/>
      <c r="HUW44" s="361"/>
      <c r="HUX44" s="361"/>
      <c r="HUY44" s="361"/>
      <c r="HUZ44" s="361"/>
      <c r="HVA44" s="361"/>
      <c r="HVB44" s="361"/>
      <c r="HVC44" s="361"/>
      <c r="HVD44" s="361"/>
      <c r="HVE44" s="361"/>
      <c r="HVF44" s="361"/>
      <c r="HVG44" s="361"/>
      <c r="HVH44" s="361"/>
      <c r="HVI44" s="361"/>
      <c r="HVJ44" s="361"/>
      <c r="HVK44" s="361"/>
      <c r="HVL44" s="361"/>
      <c r="HVM44" s="361"/>
      <c r="HVN44" s="361"/>
      <c r="HVO44" s="361"/>
      <c r="HVP44" s="361"/>
      <c r="HVQ44" s="361"/>
      <c r="HVR44" s="361"/>
      <c r="HVS44" s="361"/>
      <c r="HVT44" s="361"/>
      <c r="HVU44" s="361"/>
      <c r="HVV44" s="361"/>
      <c r="HVW44" s="361"/>
      <c r="HVX44" s="361"/>
      <c r="HVY44" s="361"/>
      <c r="HVZ44" s="361"/>
      <c r="HWA44" s="361"/>
      <c r="HWB44" s="361"/>
      <c r="HWC44" s="361"/>
      <c r="HWD44" s="361"/>
      <c r="HWE44" s="361"/>
      <c r="HWF44" s="361"/>
      <c r="HWG44" s="361"/>
      <c r="HWH44" s="361"/>
      <c r="HWI44" s="361"/>
      <c r="HWJ44" s="361"/>
      <c r="HWK44" s="361"/>
      <c r="HWL44" s="361"/>
      <c r="HWM44" s="361"/>
      <c r="HWN44" s="361"/>
      <c r="HWO44" s="361"/>
      <c r="HWP44" s="361"/>
      <c r="HWQ44" s="361"/>
      <c r="HWR44" s="361"/>
      <c r="HWS44" s="361"/>
      <c r="HWT44" s="361"/>
      <c r="HWU44" s="361"/>
      <c r="HWV44" s="361"/>
      <c r="HWW44" s="361"/>
      <c r="HWX44" s="361"/>
      <c r="HWY44" s="361"/>
      <c r="HWZ44" s="361"/>
      <c r="HXA44" s="361"/>
      <c r="HXB44" s="361"/>
      <c r="HXC44" s="361"/>
      <c r="HXD44" s="361"/>
      <c r="HXE44" s="361"/>
      <c r="HXF44" s="361"/>
      <c r="HXG44" s="361"/>
      <c r="HXH44" s="361"/>
      <c r="HXI44" s="361"/>
      <c r="HXJ44" s="361"/>
      <c r="HXK44" s="361"/>
      <c r="HXL44" s="361"/>
      <c r="HXM44" s="361"/>
      <c r="HXN44" s="361"/>
      <c r="HXO44" s="361"/>
      <c r="HXP44" s="361"/>
      <c r="HXQ44" s="361"/>
      <c r="HXR44" s="361"/>
      <c r="HXS44" s="361"/>
      <c r="HXT44" s="361"/>
      <c r="HXU44" s="361"/>
      <c r="HXV44" s="361"/>
      <c r="HXW44" s="361"/>
      <c r="HXX44" s="361"/>
      <c r="HXY44" s="361"/>
      <c r="HXZ44" s="361"/>
      <c r="HYA44" s="361"/>
      <c r="HYB44" s="361"/>
      <c r="HYC44" s="361"/>
      <c r="HYD44" s="361"/>
      <c r="HYE44" s="361"/>
      <c r="HYF44" s="361"/>
      <c r="HYG44" s="361"/>
      <c r="HYH44" s="361"/>
      <c r="HYI44" s="361"/>
      <c r="HYJ44" s="361"/>
      <c r="HYK44" s="361"/>
      <c r="HYL44" s="361"/>
      <c r="HYM44" s="361"/>
      <c r="HYN44" s="361"/>
      <c r="HYO44" s="361"/>
      <c r="HYP44" s="361"/>
      <c r="HYQ44" s="361"/>
      <c r="HYR44" s="361"/>
      <c r="HYS44" s="361"/>
      <c r="HYT44" s="361"/>
      <c r="HYU44" s="361"/>
      <c r="HYV44" s="361"/>
      <c r="HYW44" s="361"/>
      <c r="HYX44" s="361"/>
      <c r="HYY44" s="361"/>
      <c r="HYZ44" s="361"/>
      <c r="HZA44" s="361"/>
      <c r="HZB44" s="361"/>
      <c r="HZC44" s="361"/>
      <c r="HZD44" s="361"/>
      <c r="HZE44" s="361"/>
      <c r="HZF44" s="361"/>
      <c r="HZG44" s="361"/>
      <c r="HZH44" s="361"/>
      <c r="HZI44" s="361"/>
      <c r="HZJ44" s="361"/>
      <c r="HZK44" s="361"/>
      <c r="HZL44" s="361"/>
      <c r="HZM44" s="361"/>
      <c r="HZN44" s="361"/>
      <c r="HZO44" s="361"/>
      <c r="HZP44" s="361"/>
      <c r="HZQ44" s="361"/>
      <c r="HZR44" s="361"/>
      <c r="HZS44" s="361"/>
      <c r="HZT44" s="361"/>
      <c r="HZU44" s="361"/>
      <c r="HZV44" s="361"/>
      <c r="HZW44" s="361"/>
      <c r="HZX44" s="361"/>
      <c r="HZY44" s="361"/>
      <c r="HZZ44" s="361"/>
      <c r="IAA44" s="361"/>
      <c r="IAB44" s="361"/>
      <c r="IAC44" s="361"/>
      <c r="IAD44" s="361"/>
      <c r="IAE44" s="361"/>
      <c r="IAF44" s="361"/>
      <c r="IAG44" s="361"/>
      <c r="IAH44" s="361"/>
      <c r="IAI44" s="361"/>
      <c r="IAJ44" s="361"/>
      <c r="IAK44" s="361"/>
      <c r="IAL44" s="361"/>
      <c r="IAM44" s="361"/>
      <c r="IAN44" s="361"/>
      <c r="IAO44" s="361"/>
      <c r="IAP44" s="361"/>
      <c r="IAQ44" s="361"/>
      <c r="IAR44" s="361"/>
      <c r="IAS44" s="361"/>
      <c r="IAT44" s="361"/>
      <c r="IAU44" s="361"/>
      <c r="IAV44" s="361"/>
      <c r="IAW44" s="361"/>
      <c r="IAX44" s="361"/>
      <c r="IAY44" s="361"/>
      <c r="IAZ44" s="361"/>
      <c r="IBA44" s="361"/>
      <c r="IBB44" s="361"/>
      <c r="IBC44" s="361"/>
      <c r="IBD44" s="361"/>
      <c r="IBE44" s="361"/>
      <c r="IBF44" s="361"/>
      <c r="IBG44" s="361"/>
      <c r="IBH44" s="361"/>
      <c r="IBI44" s="361"/>
      <c r="IBJ44" s="361"/>
      <c r="IBK44" s="361"/>
      <c r="IBL44" s="361"/>
      <c r="IBM44" s="361"/>
      <c r="IBN44" s="361"/>
      <c r="IBO44" s="361"/>
      <c r="IBP44" s="361"/>
      <c r="IBQ44" s="361"/>
      <c r="IBR44" s="361"/>
      <c r="IBS44" s="361"/>
      <c r="IBT44" s="361"/>
      <c r="IBU44" s="361"/>
      <c r="IBV44" s="361"/>
      <c r="IBW44" s="361"/>
      <c r="IBX44" s="361"/>
      <c r="IBY44" s="361"/>
      <c r="IBZ44" s="361"/>
      <c r="ICA44" s="361"/>
      <c r="ICB44" s="361"/>
      <c r="ICC44" s="361"/>
      <c r="ICD44" s="361"/>
      <c r="ICE44" s="361"/>
      <c r="ICF44" s="361"/>
      <c r="ICG44" s="361"/>
      <c r="ICH44" s="361"/>
      <c r="ICI44" s="361"/>
      <c r="ICJ44" s="361"/>
      <c r="ICK44" s="361"/>
      <c r="ICL44" s="361"/>
      <c r="ICM44" s="361"/>
      <c r="ICN44" s="361"/>
      <c r="ICO44" s="361"/>
      <c r="ICP44" s="361"/>
      <c r="ICQ44" s="361"/>
      <c r="ICR44" s="361"/>
      <c r="ICS44" s="361"/>
      <c r="ICT44" s="361"/>
      <c r="ICU44" s="361"/>
      <c r="ICV44" s="361"/>
      <c r="ICW44" s="361"/>
      <c r="ICX44" s="361"/>
      <c r="ICY44" s="361"/>
      <c r="ICZ44" s="361"/>
      <c r="IDA44" s="361"/>
      <c r="IDB44" s="361"/>
      <c r="IDC44" s="361"/>
      <c r="IDD44" s="361"/>
      <c r="IDE44" s="361"/>
      <c r="IDF44" s="361"/>
      <c r="IDG44" s="361"/>
      <c r="IDH44" s="361"/>
      <c r="IDI44" s="361"/>
      <c r="IDJ44" s="361"/>
      <c r="IDK44" s="361"/>
      <c r="IDL44" s="361"/>
      <c r="IDM44" s="361"/>
      <c r="IDN44" s="361"/>
      <c r="IDO44" s="361"/>
      <c r="IDP44" s="361"/>
      <c r="IDQ44" s="361"/>
      <c r="IDR44" s="361"/>
      <c r="IDS44" s="361"/>
      <c r="IDT44" s="361"/>
      <c r="IDU44" s="361"/>
      <c r="IDV44" s="361"/>
      <c r="IDW44" s="361"/>
      <c r="IDX44" s="361"/>
      <c r="IDY44" s="361"/>
      <c r="IDZ44" s="361"/>
      <c r="IEA44" s="361"/>
      <c r="IEB44" s="361"/>
      <c r="IEC44" s="361"/>
      <c r="IED44" s="361"/>
      <c r="IEE44" s="361"/>
      <c r="IEF44" s="361"/>
      <c r="IEG44" s="361"/>
      <c r="IEH44" s="361"/>
      <c r="IEI44" s="361"/>
      <c r="IEJ44" s="361"/>
      <c r="IEK44" s="361"/>
      <c r="IEL44" s="361"/>
      <c r="IEM44" s="361"/>
      <c r="IEN44" s="361"/>
      <c r="IEO44" s="361"/>
      <c r="IEP44" s="361"/>
      <c r="IEQ44" s="361"/>
      <c r="IER44" s="361"/>
      <c r="IES44" s="361"/>
      <c r="IET44" s="361"/>
      <c r="IEU44" s="361"/>
      <c r="IEV44" s="361"/>
      <c r="IEW44" s="361"/>
      <c r="IEX44" s="361"/>
      <c r="IEY44" s="361"/>
      <c r="IEZ44" s="361"/>
      <c r="IFA44" s="361"/>
      <c r="IFB44" s="361"/>
      <c r="IFC44" s="361"/>
      <c r="IFD44" s="361"/>
      <c r="IFE44" s="361"/>
      <c r="IFF44" s="361"/>
      <c r="IFG44" s="361"/>
      <c r="IFH44" s="361"/>
      <c r="IFI44" s="361"/>
      <c r="IFJ44" s="361"/>
      <c r="IFK44" s="361"/>
      <c r="IFL44" s="361"/>
      <c r="IFM44" s="361"/>
      <c r="IFN44" s="361"/>
      <c r="IFO44" s="361"/>
      <c r="IFP44" s="361"/>
      <c r="IFQ44" s="361"/>
      <c r="IFR44" s="361"/>
      <c r="IFS44" s="361"/>
      <c r="IFT44" s="361"/>
      <c r="IFU44" s="361"/>
      <c r="IFV44" s="361"/>
      <c r="IFW44" s="361"/>
      <c r="IFX44" s="361"/>
      <c r="IFY44" s="361"/>
      <c r="IFZ44" s="361"/>
      <c r="IGA44" s="361"/>
      <c r="IGB44" s="361"/>
      <c r="IGC44" s="361"/>
      <c r="IGD44" s="361"/>
      <c r="IGE44" s="361"/>
      <c r="IGF44" s="361"/>
      <c r="IGG44" s="361"/>
      <c r="IGH44" s="361"/>
      <c r="IGI44" s="361"/>
      <c r="IGJ44" s="361"/>
      <c r="IGK44" s="361"/>
      <c r="IGL44" s="361"/>
      <c r="IGM44" s="361"/>
      <c r="IGN44" s="361"/>
      <c r="IGO44" s="361"/>
      <c r="IGP44" s="361"/>
      <c r="IGQ44" s="361"/>
      <c r="IGR44" s="361"/>
      <c r="IGS44" s="361"/>
      <c r="IGT44" s="361"/>
      <c r="IGU44" s="361"/>
      <c r="IGV44" s="361"/>
      <c r="IGW44" s="361"/>
      <c r="IGX44" s="361"/>
      <c r="IGY44" s="361"/>
      <c r="IGZ44" s="361"/>
      <c r="IHA44" s="361"/>
      <c r="IHB44" s="361"/>
      <c r="IHC44" s="361"/>
      <c r="IHD44" s="361"/>
      <c r="IHE44" s="361"/>
      <c r="IHF44" s="361"/>
      <c r="IHG44" s="361"/>
      <c r="IHH44" s="361"/>
      <c r="IHI44" s="361"/>
      <c r="IHJ44" s="361"/>
      <c r="IHK44" s="361"/>
      <c r="IHL44" s="361"/>
      <c r="IHM44" s="361"/>
      <c r="IHN44" s="361"/>
      <c r="IHO44" s="361"/>
      <c r="IHP44" s="361"/>
      <c r="IHQ44" s="361"/>
      <c r="IHR44" s="361"/>
      <c r="IHS44" s="361"/>
      <c r="IHT44" s="361"/>
      <c r="IHU44" s="361"/>
      <c r="IHV44" s="361"/>
      <c r="IHW44" s="361"/>
      <c r="IHX44" s="361"/>
      <c r="IHY44" s="361"/>
      <c r="IHZ44" s="361"/>
      <c r="IIA44" s="361"/>
      <c r="IIB44" s="361"/>
      <c r="IIC44" s="361"/>
      <c r="IID44" s="361"/>
      <c r="IIE44" s="361"/>
      <c r="IIF44" s="361"/>
      <c r="IIG44" s="361"/>
      <c r="IIH44" s="361"/>
      <c r="III44" s="361"/>
      <c r="IIJ44" s="361"/>
      <c r="IIK44" s="361"/>
      <c r="IIL44" s="361"/>
      <c r="IIM44" s="361"/>
      <c r="IIN44" s="361"/>
      <c r="IIO44" s="361"/>
      <c r="IIP44" s="361"/>
      <c r="IIQ44" s="361"/>
      <c r="IIR44" s="361"/>
      <c r="IIS44" s="361"/>
      <c r="IIT44" s="361"/>
      <c r="IIU44" s="361"/>
      <c r="IIV44" s="361"/>
      <c r="IIW44" s="361"/>
      <c r="IIX44" s="361"/>
      <c r="IIY44" s="361"/>
      <c r="IIZ44" s="361"/>
      <c r="IJA44" s="361"/>
      <c r="IJB44" s="361"/>
      <c r="IJC44" s="361"/>
      <c r="IJD44" s="361"/>
      <c r="IJE44" s="361"/>
      <c r="IJF44" s="361"/>
      <c r="IJG44" s="361"/>
      <c r="IJH44" s="361"/>
      <c r="IJI44" s="361"/>
      <c r="IJJ44" s="361"/>
      <c r="IJK44" s="361"/>
      <c r="IJL44" s="361"/>
      <c r="IJM44" s="361"/>
      <c r="IJN44" s="361"/>
      <c r="IJO44" s="361"/>
      <c r="IJP44" s="361"/>
      <c r="IJQ44" s="361"/>
      <c r="IJR44" s="361"/>
      <c r="IJS44" s="361"/>
      <c r="IJT44" s="361"/>
      <c r="IJU44" s="361"/>
      <c r="IJV44" s="361"/>
      <c r="IJW44" s="361"/>
      <c r="IJX44" s="361"/>
      <c r="IJY44" s="361"/>
      <c r="IJZ44" s="361"/>
      <c r="IKA44" s="361"/>
      <c r="IKB44" s="361"/>
      <c r="IKC44" s="361"/>
      <c r="IKD44" s="361"/>
      <c r="IKE44" s="361"/>
      <c r="IKF44" s="361"/>
      <c r="IKG44" s="361"/>
      <c r="IKH44" s="361"/>
      <c r="IKI44" s="361"/>
      <c r="IKJ44" s="361"/>
      <c r="IKK44" s="361"/>
      <c r="IKL44" s="361"/>
      <c r="IKM44" s="361"/>
      <c r="IKN44" s="361"/>
      <c r="IKO44" s="361"/>
      <c r="IKP44" s="361"/>
      <c r="IKQ44" s="361"/>
      <c r="IKR44" s="361"/>
      <c r="IKS44" s="361"/>
      <c r="IKT44" s="361"/>
      <c r="IKU44" s="361"/>
      <c r="IKV44" s="361"/>
      <c r="IKW44" s="361"/>
      <c r="IKX44" s="361"/>
      <c r="IKY44" s="361"/>
      <c r="IKZ44" s="361"/>
      <c r="ILA44" s="361"/>
      <c r="ILB44" s="361"/>
      <c r="ILC44" s="361"/>
      <c r="ILD44" s="361"/>
      <c r="ILE44" s="361"/>
      <c r="ILF44" s="361"/>
      <c r="ILG44" s="361"/>
      <c r="ILH44" s="361"/>
      <c r="ILI44" s="361"/>
      <c r="ILJ44" s="361"/>
      <c r="ILK44" s="361"/>
      <c r="ILL44" s="361"/>
      <c r="ILM44" s="361"/>
      <c r="ILN44" s="361"/>
      <c r="ILO44" s="361"/>
      <c r="ILP44" s="361"/>
      <c r="ILQ44" s="361"/>
      <c r="ILR44" s="361"/>
      <c r="ILS44" s="361"/>
      <c r="ILT44" s="361"/>
      <c r="ILU44" s="361"/>
      <c r="ILV44" s="361"/>
      <c r="ILW44" s="361"/>
      <c r="ILX44" s="361"/>
      <c r="ILY44" s="361"/>
      <c r="ILZ44" s="361"/>
      <c r="IMA44" s="361"/>
      <c r="IMB44" s="361"/>
      <c r="IMC44" s="361"/>
      <c r="IMD44" s="361"/>
      <c r="IME44" s="361"/>
      <c r="IMF44" s="361"/>
      <c r="IMG44" s="361"/>
      <c r="IMH44" s="361"/>
      <c r="IMI44" s="361"/>
      <c r="IMJ44" s="361"/>
      <c r="IMK44" s="361"/>
      <c r="IML44" s="361"/>
      <c r="IMM44" s="361"/>
      <c r="IMN44" s="361"/>
      <c r="IMO44" s="361"/>
      <c r="IMP44" s="361"/>
      <c r="IMQ44" s="361"/>
      <c r="IMR44" s="361"/>
      <c r="IMS44" s="361"/>
      <c r="IMT44" s="361"/>
      <c r="IMU44" s="361"/>
      <c r="IMV44" s="361"/>
      <c r="IMW44" s="361"/>
      <c r="IMX44" s="361"/>
      <c r="IMY44" s="361"/>
      <c r="IMZ44" s="361"/>
      <c r="INA44" s="361"/>
      <c r="INB44" s="361"/>
      <c r="INC44" s="361"/>
      <c r="IND44" s="361"/>
      <c r="INE44" s="361"/>
      <c r="INF44" s="361"/>
      <c r="ING44" s="361"/>
      <c r="INH44" s="361"/>
      <c r="INI44" s="361"/>
      <c r="INJ44" s="361"/>
      <c r="INK44" s="361"/>
      <c r="INL44" s="361"/>
      <c r="INM44" s="361"/>
      <c r="INN44" s="361"/>
      <c r="INO44" s="361"/>
      <c r="INP44" s="361"/>
      <c r="INQ44" s="361"/>
      <c r="INR44" s="361"/>
      <c r="INS44" s="361"/>
      <c r="INT44" s="361"/>
      <c r="INU44" s="361"/>
      <c r="INV44" s="361"/>
      <c r="INW44" s="361"/>
      <c r="INX44" s="361"/>
      <c r="INY44" s="361"/>
      <c r="INZ44" s="361"/>
      <c r="IOA44" s="361"/>
      <c r="IOB44" s="361"/>
      <c r="IOC44" s="361"/>
      <c r="IOD44" s="361"/>
      <c r="IOE44" s="361"/>
      <c r="IOF44" s="361"/>
      <c r="IOG44" s="361"/>
      <c r="IOH44" s="361"/>
      <c r="IOI44" s="361"/>
      <c r="IOJ44" s="361"/>
      <c r="IOK44" s="361"/>
      <c r="IOL44" s="361"/>
      <c r="IOM44" s="361"/>
      <c r="ION44" s="361"/>
      <c r="IOO44" s="361"/>
      <c r="IOP44" s="361"/>
      <c r="IOQ44" s="361"/>
      <c r="IOR44" s="361"/>
      <c r="IOS44" s="361"/>
      <c r="IOT44" s="361"/>
      <c r="IOU44" s="361"/>
      <c r="IOV44" s="361"/>
      <c r="IOW44" s="361"/>
      <c r="IOX44" s="361"/>
      <c r="IOY44" s="361"/>
      <c r="IOZ44" s="361"/>
      <c r="IPA44" s="361"/>
      <c r="IPB44" s="361"/>
      <c r="IPC44" s="361"/>
      <c r="IPD44" s="361"/>
      <c r="IPE44" s="361"/>
      <c r="IPF44" s="361"/>
      <c r="IPG44" s="361"/>
      <c r="IPH44" s="361"/>
      <c r="IPI44" s="361"/>
      <c r="IPJ44" s="361"/>
      <c r="IPK44" s="361"/>
      <c r="IPL44" s="361"/>
      <c r="IPM44" s="361"/>
      <c r="IPN44" s="361"/>
      <c r="IPO44" s="361"/>
      <c r="IPP44" s="361"/>
      <c r="IPQ44" s="361"/>
      <c r="IPR44" s="361"/>
      <c r="IPS44" s="361"/>
      <c r="IPT44" s="361"/>
      <c r="IPU44" s="361"/>
      <c r="IPV44" s="361"/>
      <c r="IPW44" s="361"/>
      <c r="IPX44" s="361"/>
      <c r="IPY44" s="361"/>
      <c r="IPZ44" s="361"/>
      <c r="IQA44" s="361"/>
      <c r="IQB44" s="361"/>
      <c r="IQC44" s="361"/>
      <c r="IQD44" s="361"/>
      <c r="IQE44" s="361"/>
      <c r="IQF44" s="361"/>
      <c r="IQG44" s="361"/>
      <c r="IQH44" s="361"/>
      <c r="IQI44" s="361"/>
      <c r="IQJ44" s="361"/>
      <c r="IQK44" s="361"/>
      <c r="IQL44" s="361"/>
      <c r="IQM44" s="361"/>
      <c r="IQN44" s="361"/>
      <c r="IQO44" s="361"/>
      <c r="IQP44" s="361"/>
      <c r="IQQ44" s="361"/>
      <c r="IQR44" s="361"/>
      <c r="IQS44" s="361"/>
      <c r="IQT44" s="361"/>
      <c r="IQU44" s="361"/>
      <c r="IQV44" s="361"/>
      <c r="IQW44" s="361"/>
      <c r="IQX44" s="361"/>
      <c r="IQY44" s="361"/>
      <c r="IQZ44" s="361"/>
      <c r="IRA44" s="361"/>
      <c r="IRB44" s="361"/>
      <c r="IRC44" s="361"/>
      <c r="IRD44" s="361"/>
      <c r="IRE44" s="361"/>
      <c r="IRF44" s="361"/>
      <c r="IRG44" s="361"/>
      <c r="IRH44" s="361"/>
      <c r="IRI44" s="361"/>
      <c r="IRJ44" s="361"/>
      <c r="IRK44" s="361"/>
      <c r="IRL44" s="361"/>
      <c r="IRM44" s="361"/>
      <c r="IRN44" s="361"/>
      <c r="IRO44" s="361"/>
      <c r="IRP44" s="361"/>
      <c r="IRQ44" s="361"/>
      <c r="IRR44" s="361"/>
      <c r="IRS44" s="361"/>
      <c r="IRT44" s="361"/>
      <c r="IRU44" s="361"/>
      <c r="IRV44" s="361"/>
      <c r="IRW44" s="361"/>
      <c r="IRX44" s="361"/>
      <c r="IRY44" s="361"/>
      <c r="IRZ44" s="361"/>
      <c r="ISA44" s="361"/>
      <c r="ISB44" s="361"/>
      <c r="ISC44" s="361"/>
      <c r="ISD44" s="361"/>
      <c r="ISE44" s="361"/>
      <c r="ISF44" s="361"/>
      <c r="ISG44" s="361"/>
      <c r="ISH44" s="361"/>
      <c r="ISI44" s="361"/>
      <c r="ISJ44" s="361"/>
      <c r="ISK44" s="361"/>
      <c r="ISL44" s="361"/>
      <c r="ISM44" s="361"/>
      <c r="ISN44" s="361"/>
      <c r="ISO44" s="361"/>
      <c r="ISP44" s="361"/>
      <c r="ISQ44" s="361"/>
      <c r="ISR44" s="361"/>
      <c r="ISS44" s="361"/>
      <c r="IST44" s="361"/>
      <c r="ISU44" s="361"/>
      <c r="ISV44" s="361"/>
      <c r="ISW44" s="361"/>
      <c r="ISX44" s="361"/>
      <c r="ISY44" s="361"/>
      <c r="ISZ44" s="361"/>
      <c r="ITA44" s="361"/>
      <c r="ITB44" s="361"/>
      <c r="ITC44" s="361"/>
      <c r="ITD44" s="361"/>
      <c r="ITE44" s="361"/>
      <c r="ITF44" s="361"/>
      <c r="ITG44" s="361"/>
      <c r="ITH44" s="361"/>
      <c r="ITI44" s="361"/>
      <c r="ITJ44" s="361"/>
      <c r="ITK44" s="361"/>
      <c r="ITL44" s="361"/>
      <c r="ITM44" s="361"/>
      <c r="ITN44" s="361"/>
      <c r="ITO44" s="361"/>
      <c r="ITP44" s="361"/>
      <c r="ITQ44" s="361"/>
      <c r="ITR44" s="361"/>
      <c r="ITS44" s="361"/>
      <c r="ITT44" s="361"/>
      <c r="ITU44" s="361"/>
      <c r="ITV44" s="361"/>
      <c r="ITW44" s="361"/>
      <c r="ITX44" s="361"/>
      <c r="ITY44" s="361"/>
      <c r="ITZ44" s="361"/>
      <c r="IUA44" s="361"/>
      <c r="IUB44" s="361"/>
      <c r="IUC44" s="361"/>
      <c r="IUD44" s="361"/>
      <c r="IUE44" s="361"/>
      <c r="IUF44" s="361"/>
      <c r="IUG44" s="361"/>
      <c r="IUH44" s="361"/>
      <c r="IUI44" s="361"/>
      <c r="IUJ44" s="361"/>
      <c r="IUK44" s="361"/>
      <c r="IUL44" s="361"/>
      <c r="IUM44" s="361"/>
      <c r="IUN44" s="361"/>
      <c r="IUO44" s="361"/>
      <c r="IUP44" s="361"/>
      <c r="IUQ44" s="361"/>
      <c r="IUR44" s="361"/>
      <c r="IUS44" s="361"/>
      <c r="IUT44" s="361"/>
      <c r="IUU44" s="361"/>
      <c r="IUV44" s="361"/>
      <c r="IUW44" s="361"/>
      <c r="IUX44" s="361"/>
      <c r="IUY44" s="361"/>
      <c r="IUZ44" s="361"/>
      <c r="IVA44" s="361"/>
      <c r="IVB44" s="361"/>
      <c r="IVC44" s="361"/>
      <c r="IVD44" s="361"/>
      <c r="IVE44" s="361"/>
      <c r="IVF44" s="361"/>
      <c r="IVG44" s="361"/>
      <c r="IVH44" s="361"/>
      <c r="IVI44" s="361"/>
      <c r="IVJ44" s="361"/>
      <c r="IVK44" s="361"/>
      <c r="IVL44" s="361"/>
      <c r="IVM44" s="361"/>
      <c r="IVN44" s="361"/>
      <c r="IVO44" s="361"/>
      <c r="IVP44" s="361"/>
      <c r="IVQ44" s="361"/>
      <c r="IVR44" s="361"/>
      <c r="IVS44" s="361"/>
      <c r="IVT44" s="361"/>
      <c r="IVU44" s="361"/>
      <c r="IVV44" s="361"/>
      <c r="IVW44" s="361"/>
      <c r="IVX44" s="361"/>
      <c r="IVY44" s="361"/>
      <c r="IVZ44" s="361"/>
      <c r="IWA44" s="361"/>
      <c r="IWB44" s="361"/>
      <c r="IWC44" s="361"/>
      <c r="IWD44" s="361"/>
      <c r="IWE44" s="361"/>
      <c r="IWF44" s="361"/>
      <c r="IWG44" s="361"/>
      <c r="IWH44" s="361"/>
      <c r="IWI44" s="361"/>
      <c r="IWJ44" s="361"/>
      <c r="IWK44" s="361"/>
      <c r="IWL44" s="361"/>
      <c r="IWM44" s="361"/>
      <c r="IWN44" s="361"/>
      <c r="IWO44" s="361"/>
      <c r="IWP44" s="361"/>
      <c r="IWQ44" s="361"/>
      <c r="IWR44" s="361"/>
      <c r="IWS44" s="361"/>
      <c r="IWT44" s="361"/>
      <c r="IWU44" s="361"/>
      <c r="IWV44" s="361"/>
      <c r="IWW44" s="361"/>
      <c r="IWX44" s="361"/>
      <c r="IWY44" s="361"/>
      <c r="IWZ44" s="361"/>
      <c r="IXA44" s="361"/>
      <c r="IXB44" s="361"/>
      <c r="IXC44" s="361"/>
      <c r="IXD44" s="361"/>
      <c r="IXE44" s="361"/>
      <c r="IXF44" s="361"/>
      <c r="IXG44" s="361"/>
      <c r="IXH44" s="361"/>
      <c r="IXI44" s="361"/>
      <c r="IXJ44" s="361"/>
      <c r="IXK44" s="361"/>
      <c r="IXL44" s="361"/>
      <c r="IXM44" s="361"/>
      <c r="IXN44" s="361"/>
      <c r="IXO44" s="361"/>
      <c r="IXP44" s="361"/>
      <c r="IXQ44" s="361"/>
      <c r="IXR44" s="361"/>
      <c r="IXS44" s="361"/>
      <c r="IXT44" s="361"/>
      <c r="IXU44" s="361"/>
      <c r="IXV44" s="361"/>
      <c r="IXW44" s="361"/>
      <c r="IXX44" s="361"/>
      <c r="IXY44" s="361"/>
      <c r="IXZ44" s="361"/>
      <c r="IYA44" s="361"/>
      <c r="IYB44" s="361"/>
      <c r="IYC44" s="361"/>
      <c r="IYD44" s="361"/>
      <c r="IYE44" s="361"/>
      <c r="IYF44" s="361"/>
      <c r="IYG44" s="361"/>
      <c r="IYH44" s="361"/>
      <c r="IYI44" s="361"/>
      <c r="IYJ44" s="361"/>
      <c r="IYK44" s="361"/>
      <c r="IYL44" s="361"/>
      <c r="IYM44" s="361"/>
      <c r="IYN44" s="361"/>
      <c r="IYO44" s="361"/>
      <c r="IYP44" s="361"/>
      <c r="IYQ44" s="361"/>
      <c r="IYR44" s="361"/>
      <c r="IYS44" s="361"/>
      <c r="IYT44" s="361"/>
      <c r="IYU44" s="361"/>
      <c r="IYV44" s="361"/>
      <c r="IYW44" s="361"/>
      <c r="IYX44" s="361"/>
      <c r="IYY44" s="361"/>
      <c r="IYZ44" s="361"/>
      <c r="IZA44" s="361"/>
      <c r="IZB44" s="361"/>
      <c r="IZC44" s="361"/>
      <c r="IZD44" s="361"/>
      <c r="IZE44" s="361"/>
      <c r="IZF44" s="361"/>
      <c r="IZG44" s="361"/>
      <c r="IZH44" s="361"/>
      <c r="IZI44" s="361"/>
      <c r="IZJ44" s="361"/>
      <c r="IZK44" s="361"/>
      <c r="IZL44" s="361"/>
      <c r="IZM44" s="361"/>
      <c r="IZN44" s="361"/>
      <c r="IZO44" s="361"/>
      <c r="IZP44" s="361"/>
      <c r="IZQ44" s="361"/>
      <c r="IZR44" s="361"/>
      <c r="IZS44" s="361"/>
      <c r="IZT44" s="361"/>
      <c r="IZU44" s="361"/>
      <c r="IZV44" s="361"/>
      <c r="IZW44" s="361"/>
      <c r="IZX44" s="361"/>
      <c r="IZY44" s="361"/>
      <c r="IZZ44" s="361"/>
      <c r="JAA44" s="361"/>
      <c r="JAB44" s="361"/>
      <c r="JAC44" s="361"/>
      <c r="JAD44" s="361"/>
      <c r="JAE44" s="361"/>
      <c r="JAF44" s="361"/>
      <c r="JAG44" s="361"/>
      <c r="JAH44" s="361"/>
      <c r="JAI44" s="361"/>
      <c r="JAJ44" s="361"/>
      <c r="JAK44" s="361"/>
      <c r="JAL44" s="361"/>
      <c r="JAM44" s="361"/>
      <c r="JAN44" s="361"/>
      <c r="JAO44" s="361"/>
      <c r="JAP44" s="361"/>
      <c r="JAQ44" s="361"/>
      <c r="JAR44" s="361"/>
      <c r="JAS44" s="361"/>
      <c r="JAT44" s="361"/>
      <c r="JAU44" s="361"/>
      <c r="JAV44" s="361"/>
      <c r="JAW44" s="361"/>
      <c r="JAX44" s="361"/>
      <c r="JAY44" s="361"/>
      <c r="JAZ44" s="361"/>
      <c r="JBA44" s="361"/>
      <c r="JBB44" s="361"/>
      <c r="JBC44" s="361"/>
      <c r="JBD44" s="361"/>
      <c r="JBE44" s="361"/>
      <c r="JBF44" s="361"/>
      <c r="JBG44" s="361"/>
      <c r="JBH44" s="361"/>
      <c r="JBI44" s="361"/>
      <c r="JBJ44" s="361"/>
      <c r="JBK44" s="361"/>
      <c r="JBL44" s="361"/>
      <c r="JBM44" s="361"/>
      <c r="JBN44" s="361"/>
      <c r="JBO44" s="361"/>
      <c r="JBP44" s="361"/>
      <c r="JBQ44" s="361"/>
      <c r="JBR44" s="361"/>
      <c r="JBS44" s="361"/>
      <c r="JBT44" s="361"/>
      <c r="JBU44" s="361"/>
      <c r="JBV44" s="361"/>
      <c r="JBW44" s="361"/>
      <c r="JBX44" s="361"/>
      <c r="JBY44" s="361"/>
      <c r="JBZ44" s="361"/>
      <c r="JCA44" s="361"/>
      <c r="JCB44" s="361"/>
      <c r="JCC44" s="361"/>
      <c r="JCD44" s="361"/>
      <c r="JCE44" s="361"/>
      <c r="JCF44" s="361"/>
      <c r="JCG44" s="361"/>
      <c r="JCH44" s="361"/>
      <c r="JCI44" s="361"/>
      <c r="JCJ44" s="361"/>
      <c r="JCK44" s="361"/>
      <c r="JCL44" s="361"/>
      <c r="JCM44" s="361"/>
      <c r="JCN44" s="361"/>
      <c r="JCO44" s="361"/>
      <c r="JCP44" s="361"/>
      <c r="JCQ44" s="361"/>
      <c r="JCR44" s="361"/>
      <c r="JCS44" s="361"/>
      <c r="JCT44" s="361"/>
      <c r="JCU44" s="361"/>
      <c r="JCV44" s="361"/>
      <c r="JCW44" s="361"/>
      <c r="JCX44" s="361"/>
      <c r="JCY44" s="361"/>
      <c r="JCZ44" s="361"/>
      <c r="JDA44" s="361"/>
      <c r="JDB44" s="361"/>
      <c r="JDC44" s="361"/>
      <c r="JDD44" s="361"/>
      <c r="JDE44" s="361"/>
      <c r="JDF44" s="361"/>
      <c r="JDG44" s="361"/>
      <c r="JDH44" s="361"/>
      <c r="JDI44" s="361"/>
      <c r="JDJ44" s="361"/>
      <c r="JDK44" s="361"/>
      <c r="JDL44" s="361"/>
      <c r="JDM44" s="361"/>
      <c r="JDN44" s="361"/>
      <c r="JDO44" s="361"/>
      <c r="JDP44" s="361"/>
      <c r="JDQ44" s="361"/>
      <c r="JDR44" s="361"/>
      <c r="JDS44" s="361"/>
      <c r="JDT44" s="361"/>
      <c r="JDU44" s="361"/>
      <c r="JDV44" s="361"/>
      <c r="JDW44" s="361"/>
      <c r="JDX44" s="361"/>
      <c r="JDY44" s="361"/>
      <c r="JDZ44" s="361"/>
      <c r="JEA44" s="361"/>
      <c r="JEB44" s="361"/>
      <c r="JEC44" s="361"/>
      <c r="JED44" s="361"/>
      <c r="JEE44" s="361"/>
      <c r="JEF44" s="361"/>
      <c r="JEG44" s="361"/>
      <c r="JEH44" s="361"/>
      <c r="JEI44" s="361"/>
      <c r="JEJ44" s="361"/>
      <c r="JEK44" s="361"/>
      <c r="JEL44" s="361"/>
      <c r="JEM44" s="361"/>
      <c r="JEN44" s="361"/>
      <c r="JEO44" s="361"/>
      <c r="JEP44" s="361"/>
      <c r="JEQ44" s="361"/>
      <c r="JER44" s="361"/>
      <c r="JES44" s="361"/>
      <c r="JET44" s="361"/>
      <c r="JEU44" s="361"/>
      <c r="JEV44" s="361"/>
      <c r="JEW44" s="361"/>
      <c r="JEX44" s="361"/>
      <c r="JEY44" s="361"/>
      <c r="JEZ44" s="361"/>
      <c r="JFA44" s="361"/>
      <c r="JFB44" s="361"/>
      <c r="JFC44" s="361"/>
      <c r="JFD44" s="361"/>
      <c r="JFE44" s="361"/>
      <c r="JFF44" s="361"/>
      <c r="JFG44" s="361"/>
      <c r="JFH44" s="361"/>
      <c r="JFI44" s="361"/>
      <c r="JFJ44" s="361"/>
      <c r="JFK44" s="361"/>
      <c r="JFL44" s="361"/>
      <c r="JFM44" s="361"/>
      <c r="JFN44" s="361"/>
      <c r="JFO44" s="361"/>
      <c r="JFP44" s="361"/>
      <c r="JFQ44" s="361"/>
      <c r="JFR44" s="361"/>
      <c r="JFS44" s="361"/>
      <c r="JFT44" s="361"/>
      <c r="JFU44" s="361"/>
      <c r="JFV44" s="361"/>
      <c r="JFW44" s="361"/>
      <c r="JFX44" s="361"/>
      <c r="JFY44" s="361"/>
      <c r="JFZ44" s="361"/>
      <c r="JGA44" s="361"/>
      <c r="JGB44" s="361"/>
      <c r="JGC44" s="361"/>
      <c r="JGD44" s="361"/>
      <c r="JGE44" s="361"/>
      <c r="JGF44" s="361"/>
      <c r="JGG44" s="361"/>
      <c r="JGH44" s="361"/>
      <c r="JGI44" s="361"/>
      <c r="JGJ44" s="361"/>
      <c r="JGK44" s="361"/>
      <c r="JGL44" s="361"/>
      <c r="JGM44" s="361"/>
      <c r="JGN44" s="361"/>
      <c r="JGO44" s="361"/>
      <c r="JGP44" s="361"/>
      <c r="JGQ44" s="361"/>
      <c r="JGR44" s="361"/>
      <c r="JGS44" s="361"/>
      <c r="JGT44" s="361"/>
      <c r="JGU44" s="361"/>
      <c r="JGV44" s="361"/>
      <c r="JGW44" s="361"/>
      <c r="JGX44" s="361"/>
      <c r="JGY44" s="361"/>
      <c r="JGZ44" s="361"/>
      <c r="JHA44" s="361"/>
      <c r="JHB44" s="361"/>
      <c r="JHC44" s="361"/>
      <c r="JHD44" s="361"/>
      <c r="JHE44" s="361"/>
      <c r="JHF44" s="361"/>
      <c r="JHG44" s="361"/>
      <c r="JHH44" s="361"/>
      <c r="JHI44" s="361"/>
      <c r="JHJ44" s="361"/>
      <c r="JHK44" s="361"/>
      <c r="JHL44" s="361"/>
      <c r="JHM44" s="361"/>
      <c r="JHN44" s="361"/>
      <c r="JHO44" s="361"/>
      <c r="JHP44" s="361"/>
      <c r="JHQ44" s="361"/>
      <c r="JHR44" s="361"/>
      <c r="JHS44" s="361"/>
      <c r="JHT44" s="361"/>
      <c r="JHU44" s="361"/>
      <c r="JHV44" s="361"/>
      <c r="JHW44" s="361"/>
      <c r="JHX44" s="361"/>
      <c r="JHY44" s="361"/>
      <c r="JHZ44" s="361"/>
      <c r="JIA44" s="361"/>
      <c r="JIB44" s="361"/>
      <c r="JIC44" s="361"/>
      <c r="JID44" s="361"/>
      <c r="JIE44" s="361"/>
      <c r="JIF44" s="361"/>
      <c r="JIG44" s="361"/>
      <c r="JIH44" s="361"/>
      <c r="JII44" s="361"/>
      <c r="JIJ44" s="361"/>
      <c r="JIK44" s="361"/>
      <c r="JIL44" s="361"/>
      <c r="JIM44" s="361"/>
      <c r="JIN44" s="361"/>
      <c r="JIO44" s="361"/>
      <c r="JIP44" s="361"/>
      <c r="JIQ44" s="361"/>
      <c r="JIR44" s="361"/>
      <c r="JIS44" s="361"/>
      <c r="JIT44" s="361"/>
      <c r="JIU44" s="361"/>
      <c r="JIV44" s="361"/>
      <c r="JIW44" s="361"/>
      <c r="JIX44" s="361"/>
      <c r="JIY44" s="361"/>
      <c r="JIZ44" s="361"/>
      <c r="JJA44" s="361"/>
      <c r="JJB44" s="361"/>
      <c r="JJC44" s="361"/>
      <c r="JJD44" s="361"/>
      <c r="JJE44" s="361"/>
      <c r="JJF44" s="361"/>
      <c r="JJG44" s="361"/>
      <c r="JJH44" s="361"/>
      <c r="JJI44" s="361"/>
      <c r="JJJ44" s="361"/>
      <c r="JJK44" s="361"/>
      <c r="JJL44" s="361"/>
      <c r="JJM44" s="361"/>
      <c r="JJN44" s="361"/>
      <c r="JJO44" s="361"/>
      <c r="JJP44" s="361"/>
      <c r="JJQ44" s="361"/>
      <c r="JJR44" s="361"/>
      <c r="JJS44" s="361"/>
      <c r="JJT44" s="361"/>
      <c r="JJU44" s="361"/>
      <c r="JJV44" s="361"/>
      <c r="JJW44" s="361"/>
      <c r="JJX44" s="361"/>
      <c r="JJY44" s="361"/>
      <c r="JJZ44" s="361"/>
      <c r="JKA44" s="361"/>
      <c r="JKB44" s="361"/>
      <c r="JKC44" s="361"/>
      <c r="JKD44" s="361"/>
      <c r="JKE44" s="361"/>
      <c r="JKF44" s="361"/>
      <c r="JKG44" s="361"/>
      <c r="JKH44" s="361"/>
      <c r="JKI44" s="361"/>
      <c r="JKJ44" s="361"/>
      <c r="JKK44" s="361"/>
      <c r="JKL44" s="361"/>
      <c r="JKM44" s="361"/>
      <c r="JKN44" s="361"/>
      <c r="JKO44" s="361"/>
      <c r="JKP44" s="361"/>
      <c r="JKQ44" s="361"/>
      <c r="JKR44" s="361"/>
      <c r="JKS44" s="361"/>
      <c r="JKT44" s="361"/>
      <c r="JKU44" s="361"/>
      <c r="JKV44" s="361"/>
      <c r="JKW44" s="361"/>
      <c r="JKX44" s="361"/>
      <c r="JKY44" s="361"/>
      <c r="JKZ44" s="361"/>
      <c r="JLA44" s="361"/>
      <c r="JLB44" s="361"/>
      <c r="JLC44" s="361"/>
      <c r="JLD44" s="361"/>
      <c r="JLE44" s="361"/>
      <c r="JLF44" s="361"/>
      <c r="JLG44" s="361"/>
      <c r="JLH44" s="361"/>
      <c r="JLI44" s="361"/>
      <c r="JLJ44" s="361"/>
      <c r="JLK44" s="361"/>
      <c r="JLL44" s="361"/>
      <c r="JLM44" s="361"/>
      <c r="JLN44" s="361"/>
      <c r="JLO44" s="361"/>
      <c r="JLP44" s="361"/>
      <c r="JLQ44" s="361"/>
      <c r="JLR44" s="361"/>
      <c r="JLS44" s="361"/>
      <c r="JLT44" s="361"/>
      <c r="JLU44" s="361"/>
      <c r="JLV44" s="361"/>
      <c r="JLW44" s="361"/>
      <c r="JLX44" s="361"/>
      <c r="JLY44" s="361"/>
      <c r="JLZ44" s="361"/>
      <c r="JMA44" s="361"/>
      <c r="JMB44" s="361"/>
      <c r="JMC44" s="361"/>
      <c r="JMD44" s="361"/>
      <c r="JME44" s="361"/>
      <c r="JMF44" s="361"/>
      <c r="JMG44" s="361"/>
      <c r="JMH44" s="361"/>
      <c r="JMI44" s="361"/>
      <c r="JMJ44" s="361"/>
      <c r="JMK44" s="361"/>
      <c r="JML44" s="361"/>
      <c r="JMM44" s="361"/>
      <c r="JMN44" s="361"/>
      <c r="JMO44" s="361"/>
      <c r="JMP44" s="361"/>
      <c r="JMQ44" s="361"/>
      <c r="JMR44" s="361"/>
      <c r="JMS44" s="361"/>
      <c r="JMT44" s="361"/>
      <c r="JMU44" s="361"/>
      <c r="JMV44" s="361"/>
      <c r="JMW44" s="361"/>
      <c r="JMX44" s="361"/>
      <c r="JMY44" s="361"/>
      <c r="JMZ44" s="361"/>
      <c r="JNA44" s="361"/>
      <c r="JNB44" s="361"/>
      <c r="JNC44" s="361"/>
      <c r="JND44" s="361"/>
      <c r="JNE44" s="361"/>
      <c r="JNF44" s="361"/>
      <c r="JNG44" s="361"/>
      <c r="JNH44" s="361"/>
      <c r="JNI44" s="361"/>
      <c r="JNJ44" s="361"/>
      <c r="JNK44" s="361"/>
      <c r="JNL44" s="361"/>
      <c r="JNM44" s="361"/>
      <c r="JNN44" s="361"/>
      <c r="JNO44" s="361"/>
      <c r="JNP44" s="361"/>
      <c r="JNQ44" s="361"/>
      <c r="JNR44" s="361"/>
      <c r="JNS44" s="361"/>
      <c r="JNT44" s="361"/>
      <c r="JNU44" s="361"/>
      <c r="JNV44" s="361"/>
      <c r="JNW44" s="361"/>
      <c r="JNX44" s="361"/>
      <c r="JNY44" s="361"/>
      <c r="JNZ44" s="361"/>
      <c r="JOA44" s="361"/>
      <c r="JOB44" s="361"/>
      <c r="JOC44" s="361"/>
      <c r="JOD44" s="361"/>
      <c r="JOE44" s="361"/>
      <c r="JOF44" s="361"/>
      <c r="JOG44" s="361"/>
      <c r="JOH44" s="361"/>
      <c r="JOI44" s="361"/>
      <c r="JOJ44" s="361"/>
      <c r="JOK44" s="361"/>
      <c r="JOL44" s="361"/>
      <c r="JOM44" s="361"/>
      <c r="JON44" s="361"/>
      <c r="JOO44" s="361"/>
      <c r="JOP44" s="361"/>
      <c r="JOQ44" s="361"/>
      <c r="JOR44" s="361"/>
      <c r="JOS44" s="361"/>
      <c r="JOT44" s="361"/>
      <c r="JOU44" s="361"/>
      <c r="JOV44" s="361"/>
      <c r="JOW44" s="361"/>
      <c r="JOX44" s="361"/>
      <c r="JOY44" s="361"/>
      <c r="JOZ44" s="361"/>
      <c r="JPA44" s="361"/>
      <c r="JPB44" s="361"/>
      <c r="JPC44" s="361"/>
      <c r="JPD44" s="361"/>
      <c r="JPE44" s="361"/>
      <c r="JPF44" s="361"/>
      <c r="JPG44" s="361"/>
      <c r="JPH44" s="361"/>
      <c r="JPI44" s="361"/>
      <c r="JPJ44" s="361"/>
      <c r="JPK44" s="361"/>
      <c r="JPL44" s="361"/>
      <c r="JPM44" s="361"/>
      <c r="JPN44" s="361"/>
      <c r="JPO44" s="361"/>
      <c r="JPP44" s="361"/>
      <c r="JPQ44" s="361"/>
      <c r="JPR44" s="361"/>
      <c r="JPS44" s="361"/>
      <c r="JPT44" s="361"/>
      <c r="JPU44" s="361"/>
      <c r="JPV44" s="361"/>
      <c r="JPW44" s="361"/>
      <c r="JPX44" s="361"/>
      <c r="JPY44" s="361"/>
      <c r="JPZ44" s="361"/>
      <c r="JQA44" s="361"/>
      <c r="JQB44" s="361"/>
      <c r="JQC44" s="361"/>
      <c r="JQD44" s="361"/>
      <c r="JQE44" s="361"/>
      <c r="JQF44" s="361"/>
      <c r="JQG44" s="361"/>
      <c r="JQH44" s="361"/>
      <c r="JQI44" s="361"/>
      <c r="JQJ44" s="361"/>
      <c r="JQK44" s="361"/>
      <c r="JQL44" s="361"/>
      <c r="JQM44" s="361"/>
      <c r="JQN44" s="361"/>
      <c r="JQO44" s="361"/>
      <c r="JQP44" s="361"/>
      <c r="JQQ44" s="361"/>
      <c r="JQR44" s="361"/>
      <c r="JQS44" s="361"/>
      <c r="JQT44" s="361"/>
      <c r="JQU44" s="361"/>
      <c r="JQV44" s="361"/>
      <c r="JQW44" s="361"/>
      <c r="JQX44" s="361"/>
      <c r="JQY44" s="361"/>
      <c r="JQZ44" s="361"/>
      <c r="JRA44" s="361"/>
      <c r="JRB44" s="361"/>
      <c r="JRC44" s="361"/>
      <c r="JRD44" s="361"/>
      <c r="JRE44" s="361"/>
      <c r="JRF44" s="361"/>
      <c r="JRG44" s="361"/>
      <c r="JRH44" s="361"/>
      <c r="JRI44" s="361"/>
      <c r="JRJ44" s="361"/>
      <c r="JRK44" s="361"/>
      <c r="JRL44" s="361"/>
      <c r="JRM44" s="361"/>
      <c r="JRN44" s="361"/>
      <c r="JRO44" s="361"/>
      <c r="JRP44" s="361"/>
      <c r="JRQ44" s="361"/>
      <c r="JRR44" s="361"/>
      <c r="JRS44" s="361"/>
      <c r="JRT44" s="361"/>
      <c r="JRU44" s="361"/>
      <c r="JRV44" s="361"/>
      <c r="JRW44" s="361"/>
      <c r="JRX44" s="361"/>
      <c r="JRY44" s="361"/>
      <c r="JRZ44" s="361"/>
      <c r="JSA44" s="361"/>
      <c r="JSB44" s="361"/>
      <c r="JSC44" s="361"/>
      <c r="JSD44" s="361"/>
      <c r="JSE44" s="361"/>
      <c r="JSF44" s="361"/>
      <c r="JSG44" s="361"/>
      <c r="JSH44" s="361"/>
      <c r="JSI44" s="361"/>
      <c r="JSJ44" s="361"/>
      <c r="JSK44" s="361"/>
      <c r="JSL44" s="361"/>
      <c r="JSM44" s="361"/>
      <c r="JSN44" s="361"/>
      <c r="JSO44" s="361"/>
      <c r="JSP44" s="361"/>
      <c r="JSQ44" s="361"/>
      <c r="JSR44" s="361"/>
      <c r="JSS44" s="361"/>
      <c r="JST44" s="361"/>
      <c r="JSU44" s="361"/>
      <c r="JSV44" s="361"/>
      <c r="JSW44" s="361"/>
      <c r="JSX44" s="361"/>
      <c r="JSY44" s="361"/>
      <c r="JSZ44" s="361"/>
      <c r="JTA44" s="361"/>
      <c r="JTB44" s="361"/>
      <c r="JTC44" s="361"/>
      <c r="JTD44" s="361"/>
      <c r="JTE44" s="361"/>
      <c r="JTF44" s="361"/>
      <c r="JTG44" s="361"/>
      <c r="JTH44" s="361"/>
      <c r="JTI44" s="361"/>
      <c r="JTJ44" s="361"/>
      <c r="JTK44" s="361"/>
      <c r="JTL44" s="361"/>
      <c r="JTM44" s="361"/>
      <c r="JTN44" s="361"/>
      <c r="JTO44" s="361"/>
      <c r="JTP44" s="361"/>
      <c r="JTQ44" s="361"/>
      <c r="JTR44" s="361"/>
      <c r="JTS44" s="361"/>
      <c r="JTT44" s="361"/>
      <c r="JTU44" s="361"/>
      <c r="JTV44" s="361"/>
      <c r="JTW44" s="361"/>
      <c r="JTX44" s="361"/>
      <c r="JTY44" s="361"/>
      <c r="JTZ44" s="361"/>
      <c r="JUA44" s="361"/>
      <c r="JUB44" s="361"/>
      <c r="JUC44" s="361"/>
      <c r="JUD44" s="361"/>
      <c r="JUE44" s="361"/>
      <c r="JUF44" s="361"/>
      <c r="JUG44" s="361"/>
      <c r="JUH44" s="361"/>
      <c r="JUI44" s="361"/>
      <c r="JUJ44" s="361"/>
      <c r="JUK44" s="361"/>
      <c r="JUL44" s="361"/>
      <c r="JUM44" s="361"/>
      <c r="JUN44" s="361"/>
      <c r="JUO44" s="361"/>
      <c r="JUP44" s="361"/>
      <c r="JUQ44" s="361"/>
      <c r="JUR44" s="361"/>
      <c r="JUS44" s="361"/>
      <c r="JUT44" s="361"/>
      <c r="JUU44" s="361"/>
      <c r="JUV44" s="361"/>
      <c r="JUW44" s="361"/>
      <c r="JUX44" s="361"/>
      <c r="JUY44" s="361"/>
      <c r="JUZ44" s="361"/>
      <c r="JVA44" s="361"/>
      <c r="JVB44" s="361"/>
      <c r="JVC44" s="361"/>
      <c r="JVD44" s="361"/>
      <c r="JVE44" s="361"/>
      <c r="JVF44" s="361"/>
      <c r="JVG44" s="361"/>
      <c r="JVH44" s="361"/>
      <c r="JVI44" s="361"/>
      <c r="JVJ44" s="361"/>
      <c r="JVK44" s="361"/>
      <c r="JVL44" s="361"/>
      <c r="JVM44" s="361"/>
      <c r="JVN44" s="361"/>
      <c r="JVO44" s="361"/>
      <c r="JVP44" s="361"/>
      <c r="JVQ44" s="361"/>
      <c r="JVR44" s="361"/>
      <c r="JVS44" s="361"/>
      <c r="JVT44" s="361"/>
      <c r="JVU44" s="361"/>
      <c r="JVV44" s="361"/>
      <c r="JVW44" s="361"/>
      <c r="JVX44" s="361"/>
      <c r="JVY44" s="361"/>
      <c r="JVZ44" s="361"/>
      <c r="JWA44" s="361"/>
      <c r="JWB44" s="361"/>
      <c r="JWC44" s="361"/>
      <c r="JWD44" s="361"/>
      <c r="JWE44" s="361"/>
      <c r="JWF44" s="361"/>
      <c r="JWG44" s="361"/>
      <c r="JWH44" s="361"/>
      <c r="JWI44" s="361"/>
      <c r="JWJ44" s="361"/>
      <c r="JWK44" s="361"/>
      <c r="JWL44" s="361"/>
      <c r="JWM44" s="361"/>
      <c r="JWN44" s="361"/>
      <c r="JWO44" s="361"/>
      <c r="JWP44" s="361"/>
      <c r="JWQ44" s="361"/>
      <c r="JWR44" s="361"/>
      <c r="JWS44" s="361"/>
      <c r="JWT44" s="361"/>
      <c r="JWU44" s="361"/>
      <c r="JWV44" s="361"/>
      <c r="JWW44" s="361"/>
      <c r="JWX44" s="361"/>
      <c r="JWY44" s="361"/>
      <c r="JWZ44" s="361"/>
      <c r="JXA44" s="361"/>
      <c r="JXB44" s="361"/>
      <c r="JXC44" s="361"/>
      <c r="JXD44" s="361"/>
      <c r="JXE44" s="361"/>
      <c r="JXF44" s="361"/>
      <c r="JXG44" s="361"/>
      <c r="JXH44" s="361"/>
      <c r="JXI44" s="361"/>
      <c r="JXJ44" s="361"/>
      <c r="JXK44" s="361"/>
      <c r="JXL44" s="361"/>
      <c r="JXM44" s="361"/>
      <c r="JXN44" s="361"/>
      <c r="JXO44" s="361"/>
      <c r="JXP44" s="361"/>
      <c r="JXQ44" s="361"/>
      <c r="JXR44" s="361"/>
      <c r="JXS44" s="361"/>
      <c r="JXT44" s="361"/>
      <c r="JXU44" s="361"/>
      <c r="JXV44" s="361"/>
      <c r="JXW44" s="361"/>
      <c r="JXX44" s="361"/>
      <c r="JXY44" s="361"/>
      <c r="JXZ44" s="361"/>
      <c r="JYA44" s="361"/>
      <c r="JYB44" s="361"/>
      <c r="JYC44" s="361"/>
      <c r="JYD44" s="361"/>
      <c r="JYE44" s="361"/>
      <c r="JYF44" s="361"/>
      <c r="JYG44" s="361"/>
      <c r="JYH44" s="361"/>
      <c r="JYI44" s="361"/>
      <c r="JYJ44" s="361"/>
      <c r="JYK44" s="361"/>
      <c r="JYL44" s="361"/>
      <c r="JYM44" s="361"/>
      <c r="JYN44" s="361"/>
      <c r="JYO44" s="361"/>
      <c r="JYP44" s="361"/>
      <c r="JYQ44" s="361"/>
      <c r="JYR44" s="361"/>
      <c r="JYS44" s="361"/>
      <c r="JYT44" s="361"/>
      <c r="JYU44" s="361"/>
      <c r="JYV44" s="361"/>
      <c r="JYW44" s="361"/>
      <c r="JYX44" s="361"/>
      <c r="JYY44" s="361"/>
      <c r="JYZ44" s="361"/>
      <c r="JZA44" s="361"/>
      <c r="JZB44" s="361"/>
      <c r="JZC44" s="361"/>
      <c r="JZD44" s="361"/>
      <c r="JZE44" s="361"/>
      <c r="JZF44" s="361"/>
      <c r="JZG44" s="361"/>
      <c r="JZH44" s="361"/>
      <c r="JZI44" s="361"/>
      <c r="JZJ44" s="361"/>
      <c r="JZK44" s="361"/>
      <c r="JZL44" s="361"/>
      <c r="JZM44" s="361"/>
      <c r="JZN44" s="361"/>
      <c r="JZO44" s="361"/>
      <c r="JZP44" s="361"/>
      <c r="JZQ44" s="361"/>
      <c r="JZR44" s="361"/>
      <c r="JZS44" s="361"/>
      <c r="JZT44" s="361"/>
      <c r="JZU44" s="361"/>
      <c r="JZV44" s="361"/>
      <c r="JZW44" s="361"/>
      <c r="JZX44" s="361"/>
      <c r="JZY44" s="361"/>
      <c r="JZZ44" s="361"/>
      <c r="KAA44" s="361"/>
      <c r="KAB44" s="361"/>
      <c r="KAC44" s="361"/>
      <c r="KAD44" s="361"/>
      <c r="KAE44" s="361"/>
      <c r="KAF44" s="361"/>
      <c r="KAG44" s="361"/>
      <c r="KAH44" s="361"/>
      <c r="KAI44" s="361"/>
      <c r="KAJ44" s="361"/>
      <c r="KAK44" s="361"/>
      <c r="KAL44" s="361"/>
      <c r="KAM44" s="361"/>
      <c r="KAN44" s="361"/>
      <c r="KAO44" s="361"/>
      <c r="KAP44" s="361"/>
      <c r="KAQ44" s="361"/>
      <c r="KAR44" s="361"/>
      <c r="KAS44" s="361"/>
      <c r="KAT44" s="361"/>
      <c r="KAU44" s="361"/>
      <c r="KAV44" s="361"/>
      <c r="KAW44" s="361"/>
      <c r="KAX44" s="361"/>
      <c r="KAY44" s="361"/>
      <c r="KAZ44" s="361"/>
      <c r="KBA44" s="361"/>
      <c r="KBB44" s="361"/>
      <c r="KBC44" s="361"/>
      <c r="KBD44" s="361"/>
      <c r="KBE44" s="361"/>
      <c r="KBF44" s="361"/>
      <c r="KBG44" s="361"/>
      <c r="KBH44" s="361"/>
      <c r="KBI44" s="361"/>
      <c r="KBJ44" s="361"/>
      <c r="KBK44" s="361"/>
      <c r="KBL44" s="361"/>
      <c r="KBM44" s="361"/>
      <c r="KBN44" s="361"/>
      <c r="KBO44" s="361"/>
      <c r="KBP44" s="361"/>
      <c r="KBQ44" s="361"/>
      <c r="KBR44" s="361"/>
      <c r="KBS44" s="361"/>
      <c r="KBT44" s="361"/>
      <c r="KBU44" s="361"/>
      <c r="KBV44" s="361"/>
      <c r="KBW44" s="361"/>
      <c r="KBX44" s="361"/>
      <c r="KBY44" s="361"/>
      <c r="KBZ44" s="361"/>
      <c r="KCA44" s="361"/>
      <c r="KCB44" s="361"/>
      <c r="KCC44" s="361"/>
      <c r="KCD44" s="361"/>
      <c r="KCE44" s="361"/>
      <c r="KCF44" s="361"/>
      <c r="KCG44" s="361"/>
      <c r="KCH44" s="361"/>
      <c r="KCI44" s="361"/>
      <c r="KCJ44" s="361"/>
      <c r="KCK44" s="361"/>
      <c r="KCL44" s="361"/>
      <c r="KCM44" s="361"/>
      <c r="KCN44" s="361"/>
      <c r="KCO44" s="361"/>
      <c r="KCP44" s="361"/>
      <c r="KCQ44" s="361"/>
      <c r="KCR44" s="361"/>
      <c r="KCS44" s="361"/>
      <c r="KCT44" s="361"/>
      <c r="KCU44" s="361"/>
      <c r="KCV44" s="361"/>
      <c r="KCW44" s="361"/>
      <c r="KCX44" s="361"/>
      <c r="KCY44" s="361"/>
      <c r="KCZ44" s="361"/>
      <c r="KDA44" s="361"/>
      <c r="KDB44" s="361"/>
      <c r="KDC44" s="361"/>
      <c r="KDD44" s="361"/>
      <c r="KDE44" s="361"/>
      <c r="KDF44" s="361"/>
      <c r="KDG44" s="361"/>
      <c r="KDH44" s="361"/>
      <c r="KDI44" s="361"/>
      <c r="KDJ44" s="361"/>
      <c r="KDK44" s="361"/>
      <c r="KDL44" s="361"/>
      <c r="KDM44" s="361"/>
      <c r="KDN44" s="361"/>
      <c r="KDO44" s="361"/>
      <c r="KDP44" s="361"/>
      <c r="KDQ44" s="361"/>
      <c r="KDR44" s="361"/>
      <c r="KDS44" s="361"/>
      <c r="KDT44" s="361"/>
      <c r="KDU44" s="361"/>
      <c r="KDV44" s="361"/>
      <c r="KDW44" s="361"/>
      <c r="KDX44" s="361"/>
      <c r="KDY44" s="361"/>
      <c r="KDZ44" s="361"/>
      <c r="KEA44" s="361"/>
      <c r="KEB44" s="361"/>
      <c r="KEC44" s="361"/>
      <c r="KED44" s="361"/>
      <c r="KEE44" s="361"/>
      <c r="KEF44" s="361"/>
      <c r="KEG44" s="361"/>
      <c r="KEH44" s="361"/>
      <c r="KEI44" s="361"/>
      <c r="KEJ44" s="361"/>
      <c r="KEK44" s="361"/>
      <c r="KEL44" s="361"/>
      <c r="KEM44" s="361"/>
      <c r="KEN44" s="361"/>
      <c r="KEO44" s="361"/>
      <c r="KEP44" s="361"/>
      <c r="KEQ44" s="361"/>
      <c r="KER44" s="361"/>
      <c r="KES44" s="361"/>
      <c r="KET44" s="361"/>
      <c r="KEU44" s="361"/>
      <c r="KEV44" s="361"/>
      <c r="KEW44" s="361"/>
      <c r="KEX44" s="361"/>
      <c r="KEY44" s="361"/>
      <c r="KEZ44" s="361"/>
      <c r="KFA44" s="361"/>
      <c r="KFB44" s="361"/>
      <c r="KFC44" s="361"/>
      <c r="KFD44" s="361"/>
      <c r="KFE44" s="361"/>
      <c r="KFF44" s="361"/>
      <c r="KFG44" s="361"/>
      <c r="KFH44" s="361"/>
      <c r="KFI44" s="361"/>
      <c r="KFJ44" s="361"/>
      <c r="KFK44" s="361"/>
      <c r="KFL44" s="361"/>
      <c r="KFM44" s="361"/>
      <c r="KFN44" s="361"/>
      <c r="KFO44" s="361"/>
      <c r="KFP44" s="361"/>
      <c r="KFQ44" s="361"/>
      <c r="KFR44" s="361"/>
      <c r="KFS44" s="361"/>
      <c r="KFT44" s="361"/>
      <c r="KFU44" s="361"/>
      <c r="KFV44" s="361"/>
      <c r="KFW44" s="361"/>
      <c r="KFX44" s="361"/>
      <c r="KFY44" s="361"/>
      <c r="KFZ44" s="361"/>
      <c r="KGA44" s="361"/>
      <c r="KGB44" s="361"/>
      <c r="KGC44" s="361"/>
      <c r="KGD44" s="361"/>
      <c r="KGE44" s="361"/>
      <c r="KGF44" s="361"/>
      <c r="KGG44" s="361"/>
      <c r="KGH44" s="361"/>
      <c r="KGI44" s="361"/>
      <c r="KGJ44" s="361"/>
      <c r="KGK44" s="361"/>
      <c r="KGL44" s="361"/>
      <c r="KGM44" s="361"/>
      <c r="KGN44" s="361"/>
      <c r="KGO44" s="361"/>
      <c r="KGP44" s="361"/>
      <c r="KGQ44" s="361"/>
      <c r="KGR44" s="361"/>
      <c r="KGS44" s="361"/>
      <c r="KGT44" s="361"/>
      <c r="KGU44" s="361"/>
      <c r="KGV44" s="361"/>
      <c r="KGW44" s="361"/>
      <c r="KGX44" s="361"/>
      <c r="KGY44" s="361"/>
      <c r="KGZ44" s="361"/>
      <c r="KHA44" s="361"/>
      <c r="KHB44" s="361"/>
      <c r="KHC44" s="361"/>
      <c r="KHD44" s="361"/>
      <c r="KHE44" s="361"/>
      <c r="KHF44" s="361"/>
      <c r="KHG44" s="361"/>
      <c r="KHH44" s="361"/>
      <c r="KHI44" s="361"/>
      <c r="KHJ44" s="361"/>
      <c r="KHK44" s="361"/>
      <c r="KHL44" s="361"/>
      <c r="KHM44" s="361"/>
      <c r="KHN44" s="361"/>
      <c r="KHO44" s="361"/>
      <c r="KHP44" s="361"/>
      <c r="KHQ44" s="361"/>
      <c r="KHR44" s="361"/>
      <c r="KHS44" s="361"/>
      <c r="KHT44" s="361"/>
      <c r="KHU44" s="361"/>
      <c r="KHV44" s="361"/>
      <c r="KHW44" s="361"/>
      <c r="KHX44" s="361"/>
      <c r="KHY44" s="361"/>
      <c r="KHZ44" s="361"/>
      <c r="KIA44" s="361"/>
      <c r="KIB44" s="361"/>
      <c r="KIC44" s="361"/>
      <c r="KID44" s="361"/>
      <c r="KIE44" s="361"/>
      <c r="KIF44" s="361"/>
      <c r="KIG44" s="361"/>
      <c r="KIH44" s="361"/>
      <c r="KII44" s="361"/>
      <c r="KIJ44" s="361"/>
      <c r="KIK44" s="361"/>
      <c r="KIL44" s="361"/>
      <c r="KIM44" s="361"/>
      <c r="KIN44" s="361"/>
      <c r="KIO44" s="361"/>
      <c r="KIP44" s="361"/>
      <c r="KIQ44" s="361"/>
      <c r="KIR44" s="361"/>
      <c r="KIS44" s="361"/>
      <c r="KIT44" s="361"/>
      <c r="KIU44" s="361"/>
      <c r="KIV44" s="361"/>
      <c r="KIW44" s="361"/>
      <c r="KIX44" s="361"/>
      <c r="KIY44" s="361"/>
      <c r="KIZ44" s="361"/>
      <c r="KJA44" s="361"/>
      <c r="KJB44" s="361"/>
      <c r="KJC44" s="361"/>
      <c r="KJD44" s="361"/>
      <c r="KJE44" s="361"/>
      <c r="KJF44" s="361"/>
      <c r="KJG44" s="361"/>
      <c r="KJH44" s="361"/>
      <c r="KJI44" s="361"/>
      <c r="KJJ44" s="361"/>
      <c r="KJK44" s="361"/>
      <c r="KJL44" s="361"/>
      <c r="KJM44" s="361"/>
      <c r="KJN44" s="361"/>
      <c r="KJO44" s="361"/>
      <c r="KJP44" s="361"/>
      <c r="KJQ44" s="361"/>
      <c r="KJR44" s="361"/>
      <c r="KJS44" s="361"/>
      <c r="KJT44" s="361"/>
      <c r="KJU44" s="361"/>
      <c r="KJV44" s="361"/>
      <c r="KJW44" s="361"/>
      <c r="KJX44" s="361"/>
      <c r="KJY44" s="361"/>
      <c r="KJZ44" s="361"/>
      <c r="KKA44" s="361"/>
      <c r="KKB44" s="361"/>
      <c r="KKC44" s="361"/>
      <c r="KKD44" s="361"/>
      <c r="KKE44" s="361"/>
      <c r="KKF44" s="361"/>
      <c r="KKG44" s="361"/>
      <c r="KKH44" s="361"/>
      <c r="KKI44" s="361"/>
      <c r="KKJ44" s="361"/>
      <c r="KKK44" s="361"/>
      <c r="KKL44" s="361"/>
      <c r="KKM44" s="361"/>
      <c r="KKN44" s="361"/>
      <c r="KKO44" s="361"/>
      <c r="KKP44" s="361"/>
      <c r="KKQ44" s="361"/>
      <c r="KKR44" s="361"/>
      <c r="KKS44" s="361"/>
      <c r="KKT44" s="361"/>
      <c r="KKU44" s="361"/>
      <c r="KKV44" s="361"/>
      <c r="KKW44" s="361"/>
      <c r="KKX44" s="361"/>
      <c r="KKY44" s="361"/>
      <c r="KKZ44" s="361"/>
      <c r="KLA44" s="361"/>
      <c r="KLB44" s="361"/>
      <c r="KLC44" s="361"/>
      <c r="KLD44" s="361"/>
      <c r="KLE44" s="361"/>
      <c r="KLF44" s="361"/>
      <c r="KLG44" s="361"/>
      <c r="KLH44" s="361"/>
      <c r="KLI44" s="361"/>
      <c r="KLJ44" s="361"/>
      <c r="KLK44" s="361"/>
      <c r="KLL44" s="361"/>
      <c r="KLM44" s="361"/>
      <c r="KLN44" s="361"/>
      <c r="KLO44" s="361"/>
      <c r="KLP44" s="361"/>
      <c r="KLQ44" s="361"/>
      <c r="KLR44" s="361"/>
      <c r="KLS44" s="361"/>
      <c r="KLT44" s="361"/>
      <c r="KLU44" s="361"/>
      <c r="KLV44" s="361"/>
      <c r="KLW44" s="361"/>
      <c r="KLX44" s="361"/>
      <c r="KLY44" s="361"/>
      <c r="KLZ44" s="361"/>
      <c r="KMA44" s="361"/>
      <c r="KMB44" s="361"/>
      <c r="KMC44" s="361"/>
      <c r="KMD44" s="361"/>
      <c r="KME44" s="361"/>
      <c r="KMF44" s="361"/>
      <c r="KMG44" s="361"/>
      <c r="KMH44" s="361"/>
      <c r="KMI44" s="361"/>
      <c r="KMJ44" s="361"/>
      <c r="KMK44" s="361"/>
      <c r="KML44" s="361"/>
      <c r="KMM44" s="361"/>
      <c r="KMN44" s="361"/>
      <c r="KMO44" s="361"/>
      <c r="KMP44" s="361"/>
      <c r="KMQ44" s="361"/>
      <c r="KMR44" s="361"/>
      <c r="KMS44" s="361"/>
      <c r="KMT44" s="361"/>
      <c r="KMU44" s="361"/>
      <c r="KMV44" s="361"/>
      <c r="KMW44" s="361"/>
      <c r="KMX44" s="361"/>
      <c r="KMY44" s="361"/>
      <c r="KMZ44" s="361"/>
      <c r="KNA44" s="361"/>
      <c r="KNB44" s="361"/>
      <c r="KNC44" s="361"/>
      <c r="KND44" s="361"/>
      <c r="KNE44" s="361"/>
      <c r="KNF44" s="361"/>
      <c r="KNG44" s="361"/>
      <c r="KNH44" s="361"/>
      <c r="KNI44" s="361"/>
      <c r="KNJ44" s="361"/>
      <c r="KNK44" s="361"/>
      <c r="KNL44" s="361"/>
      <c r="KNM44" s="361"/>
      <c r="KNN44" s="361"/>
      <c r="KNO44" s="361"/>
      <c r="KNP44" s="361"/>
      <c r="KNQ44" s="361"/>
      <c r="KNR44" s="361"/>
      <c r="KNS44" s="361"/>
      <c r="KNT44" s="361"/>
      <c r="KNU44" s="361"/>
      <c r="KNV44" s="361"/>
      <c r="KNW44" s="361"/>
      <c r="KNX44" s="361"/>
      <c r="KNY44" s="361"/>
      <c r="KNZ44" s="361"/>
      <c r="KOA44" s="361"/>
      <c r="KOB44" s="361"/>
      <c r="KOC44" s="361"/>
      <c r="KOD44" s="361"/>
      <c r="KOE44" s="361"/>
      <c r="KOF44" s="361"/>
      <c r="KOG44" s="361"/>
      <c r="KOH44" s="361"/>
      <c r="KOI44" s="361"/>
      <c r="KOJ44" s="361"/>
      <c r="KOK44" s="361"/>
      <c r="KOL44" s="361"/>
      <c r="KOM44" s="361"/>
      <c r="KON44" s="361"/>
      <c r="KOO44" s="361"/>
      <c r="KOP44" s="361"/>
      <c r="KOQ44" s="361"/>
      <c r="KOR44" s="361"/>
      <c r="KOS44" s="361"/>
      <c r="KOT44" s="361"/>
      <c r="KOU44" s="361"/>
      <c r="KOV44" s="361"/>
      <c r="KOW44" s="361"/>
      <c r="KOX44" s="361"/>
      <c r="KOY44" s="361"/>
      <c r="KOZ44" s="361"/>
      <c r="KPA44" s="361"/>
      <c r="KPB44" s="361"/>
      <c r="KPC44" s="361"/>
      <c r="KPD44" s="361"/>
      <c r="KPE44" s="361"/>
      <c r="KPF44" s="361"/>
      <c r="KPG44" s="361"/>
      <c r="KPH44" s="361"/>
      <c r="KPI44" s="361"/>
      <c r="KPJ44" s="361"/>
      <c r="KPK44" s="361"/>
      <c r="KPL44" s="361"/>
      <c r="KPM44" s="361"/>
      <c r="KPN44" s="361"/>
      <c r="KPO44" s="361"/>
      <c r="KPP44" s="361"/>
      <c r="KPQ44" s="361"/>
      <c r="KPR44" s="361"/>
      <c r="KPS44" s="361"/>
      <c r="KPT44" s="361"/>
      <c r="KPU44" s="361"/>
      <c r="KPV44" s="361"/>
      <c r="KPW44" s="361"/>
      <c r="KPX44" s="361"/>
      <c r="KPY44" s="361"/>
      <c r="KPZ44" s="361"/>
      <c r="KQA44" s="361"/>
      <c r="KQB44" s="361"/>
      <c r="KQC44" s="361"/>
      <c r="KQD44" s="361"/>
      <c r="KQE44" s="361"/>
      <c r="KQF44" s="361"/>
      <c r="KQG44" s="361"/>
      <c r="KQH44" s="361"/>
      <c r="KQI44" s="361"/>
      <c r="KQJ44" s="361"/>
      <c r="KQK44" s="361"/>
      <c r="KQL44" s="361"/>
      <c r="KQM44" s="361"/>
      <c r="KQN44" s="361"/>
      <c r="KQO44" s="361"/>
      <c r="KQP44" s="361"/>
      <c r="KQQ44" s="361"/>
      <c r="KQR44" s="361"/>
      <c r="KQS44" s="361"/>
      <c r="KQT44" s="361"/>
      <c r="KQU44" s="361"/>
      <c r="KQV44" s="361"/>
      <c r="KQW44" s="361"/>
      <c r="KQX44" s="361"/>
      <c r="KQY44" s="361"/>
      <c r="KQZ44" s="361"/>
      <c r="KRA44" s="361"/>
      <c r="KRB44" s="361"/>
      <c r="KRC44" s="361"/>
      <c r="KRD44" s="361"/>
      <c r="KRE44" s="361"/>
      <c r="KRF44" s="361"/>
      <c r="KRG44" s="361"/>
      <c r="KRH44" s="361"/>
      <c r="KRI44" s="361"/>
      <c r="KRJ44" s="361"/>
      <c r="KRK44" s="361"/>
      <c r="KRL44" s="361"/>
      <c r="KRM44" s="361"/>
      <c r="KRN44" s="361"/>
      <c r="KRO44" s="361"/>
      <c r="KRP44" s="361"/>
      <c r="KRQ44" s="361"/>
      <c r="KRR44" s="361"/>
      <c r="KRS44" s="361"/>
      <c r="KRT44" s="361"/>
      <c r="KRU44" s="361"/>
      <c r="KRV44" s="361"/>
      <c r="KRW44" s="361"/>
      <c r="KRX44" s="361"/>
      <c r="KRY44" s="361"/>
      <c r="KRZ44" s="361"/>
      <c r="KSA44" s="361"/>
      <c r="KSB44" s="361"/>
      <c r="KSC44" s="361"/>
      <c r="KSD44" s="361"/>
      <c r="KSE44" s="361"/>
      <c r="KSF44" s="361"/>
      <c r="KSG44" s="361"/>
      <c r="KSH44" s="361"/>
      <c r="KSI44" s="361"/>
      <c r="KSJ44" s="361"/>
      <c r="KSK44" s="361"/>
      <c r="KSL44" s="361"/>
      <c r="KSM44" s="361"/>
      <c r="KSN44" s="361"/>
      <c r="KSO44" s="361"/>
      <c r="KSP44" s="361"/>
      <c r="KSQ44" s="361"/>
      <c r="KSR44" s="361"/>
      <c r="KSS44" s="361"/>
      <c r="KST44" s="361"/>
      <c r="KSU44" s="361"/>
      <c r="KSV44" s="361"/>
      <c r="KSW44" s="361"/>
      <c r="KSX44" s="361"/>
      <c r="KSY44" s="361"/>
      <c r="KSZ44" s="361"/>
      <c r="KTA44" s="361"/>
      <c r="KTB44" s="361"/>
      <c r="KTC44" s="361"/>
      <c r="KTD44" s="361"/>
      <c r="KTE44" s="361"/>
      <c r="KTF44" s="361"/>
      <c r="KTG44" s="361"/>
      <c r="KTH44" s="361"/>
      <c r="KTI44" s="361"/>
      <c r="KTJ44" s="361"/>
      <c r="KTK44" s="361"/>
      <c r="KTL44" s="361"/>
      <c r="KTM44" s="361"/>
      <c r="KTN44" s="361"/>
      <c r="KTO44" s="361"/>
      <c r="KTP44" s="361"/>
      <c r="KTQ44" s="361"/>
      <c r="KTR44" s="361"/>
      <c r="KTS44" s="361"/>
      <c r="KTT44" s="361"/>
      <c r="KTU44" s="361"/>
      <c r="KTV44" s="361"/>
      <c r="KTW44" s="361"/>
      <c r="KTX44" s="361"/>
      <c r="KTY44" s="361"/>
      <c r="KTZ44" s="361"/>
      <c r="KUA44" s="361"/>
      <c r="KUB44" s="361"/>
      <c r="KUC44" s="361"/>
      <c r="KUD44" s="361"/>
      <c r="KUE44" s="361"/>
      <c r="KUF44" s="361"/>
      <c r="KUG44" s="361"/>
      <c r="KUH44" s="361"/>
      <c r="KUI44" s="361"/>
      <c r="KUJ44" s="361"/>
      <c r="KUK44" s="361"/>
      <c r="KUL44" s="361"/>
      <c r="KUM44" s="361"/>
      <c r="KUN44" s="361"/>
      <c r="KUO44" s="361"/>
      <c r="KUP44" s="361"/>
      <c r="KUQ44" s="361"/>
      <c r="KUR44" s="361"/>
      <c r="KUS44" s="361"/>
      <c r="KUT44" s="361"/>
      <c r="KUU44" s="361"/>
      <c r="KUV44" s="361"/>
      <c r="KUW44" s="361"/>
      <c r="KUX44" s="361"/>
      <c r="KUY44" s="361"/>
      <c r="KUZ44" s="361"/>
      <c r="KVA44" s="361"/>
      <c r="KVB44" s="361"/>
      <c r="KVC44" s="361"/>
      <c r="KVD44" s="361"/>
      <c r="KVE44" s="361"/>
      <c r="KVF44" s="361"/>
      <c r="KVG44" s="361"/>
      <c r="KVH44" s="361"/>
      <c r="KVI44" s="361"/>
      <c r="KVJ44" s="361"/>
      <c r="KVK44" s="361"/>
      <c r="KVL44" s="361"/>
      <c r="KVM44" s="361"/>
      <c r="KVN44" s="361"/>
      <c r="KVO44" s="361"/>
      <c r="KVP44" s="361"/>
      <c r="KVQ44" s="361"/>
      <c r="KVR44" s="361"/>
      <c r="KVS44" s="361"/>
      <c r="KVT44" s="361"/>
      <c r="KVU44" s="361"/>
      <c r="KVV44" s="361"/>
      <c r="KVW44" s="361"/>
      <c r="KVX44" s="361"/>
      <c r="KVY44" s="361"/>
      <c r="KVZ44" s="361"/>
      <c r="KWA44" s="361"/>
      <c r="KWB44" s="361"/>
      <c r="KWC44" s="361"/>
      <c r="KWD44" s="361"/>
      <c r="KWE44" s="361"/>
      <c r="KWF44" s="361"/>
      <c r="KWG44" s="361"/>
      <c r="KWH44" s="361"/>
      <c r="KWI44" s="361"/>
      <c r="KWJ44" s="361"/>
      <c r="KWK44" s="361"/>
      <c r="KWL44" s="361"/>
      <c r="KWM44" s="361"/>
      <c r="KWN44" s="361"/>
      <c r="KWO44" s="361"/>
      <c r="KWP44" s="361"/>
      <c r="KWQ44" s="361"/>
      <c r="KWR44" s="361"/>
      <c r="KWS44" s="361"/>
      <c r="KWT44" s="361"/>
      <c r="KWU44" s="361"/>
      <c r="KWV44" s="361"/>
      <c r="KWW44" s="361"/>
      <c r="KWX44" s="361"/>
      <c r="KWY44" s="361"/>
      <c r="KWZ44" s="361"/>
      <c r="KXA44" s="361"/>
      <c r="KXB44" s="361"/>
      <c r="KXC44" s="361"/>
      <c r="KXD44" s="361"/>
      <c r="KXE44" s="361"/>
      <c r="KXF44" s="361"/>
      <c r="KXG44" s="361"/>
      <c r="KXH44" s="361"/>
      <c r="KXI44" s="361"/>
      <c r="KXJ44" s="361"/>
      <c r="KXK44" s="361"/>
      <c r="KXL44" s="361"/>
      <c r="KXM44" s="361"/>
      <c r="KXN44" s="361"/>
      <c r="KXO44" s="361"/>
      <c r="KXP44" s="361"/>
      <c r="KXQ44" s="361"/>
      <c r="KXR44" s="361"/>
      <c r="KXS44" s="361"/>
      <c r="KXT44" s="361"/>
      <c r="KXU44" s="361"/>
      <c r="KXV44" s="361"/>
      <c r="KXW44" s="361"/>
      <c r="KXX44" s="361"/>
      <c r="KXY44" s="361"/>
      <c r="KXZ44" s="361"/>
      <c r="KYA44" s="361"/>
      <c r="KYB44" s="361"/>
      <c r="KYC44" s="361"/>
      <c r="KYD44" s="361"/>
      <c r="KYE44" s="361"/>
      <c r="KYF44" s="361"/>
      <c r="KYG44" s="361"/>
      <c r="KYH44" s="361"/>
      <c r="KYI44" s="361"/>
      <c r="KYJ44" s="361"/>
      <c r="KYK44" s="361"/>
      <c r="KYL44" s="361"/>
      <c r="KYM44" s="361"/>
      <c r="KYN44" s="361"/>
      <c r="KYO44" s="361"/>
      <c r="KYP44" s="361"/>
      <c r="KYQ44" s="361"/>
      <c r="KYR44" s="361"/>
      <c r="KYS44" s="361"/>
      <c r="KYT44" s="361"/>
      <c r="KYU44" s="361"/>
      <c r="KYV44" s="361"/>
      <c r="KYW44" s="361"/>
      <c r="KYX44" s="361"/>
      <c r="KYY44" s="361"/>
      <c r="KYZ44" s="361"/>
      <c r="KZA44" s="361"/>
      <c r="KZB44" s="361"/>
      <c r="KZC44" s="361"/>
      <c r="KZD44" s="361"/>
      <c r="KZE44" s="361"/>
      <c r="KZF44" s="361"/>
      <c r="KZG44" s="361"/>
      <c r="KZH44" s="361"/>
      <c r="KZI44" s="361"/>
      <c r="KZJ44" s="361"/>
      <c r="KZK44" s="361"/>
      <c r="KZL44" s="361"/>
      <c r="KZM44" s="361"/>
      <c r="KZN44" s="361"/>
      <c r="KZO44" s="361"/>
      <c r="KZP44" s="361"/>
      <c r="KZQ44" s="361"/>
      <c r="KZR44" s="361"/>
      <c r="KZS44" s="361"/>
      <c r="KZT44" s="361"/>
      <c r="KZU44" s="361"/>
      <c r="KZV44" s="361"/>
      <c r="KZW44" s="361"/>
      <c r="KZX44" s="361"/>
      <c r="KZY44" s="361"/>
      <c r="KZZ44" s="361"/>
      <c r="LAA44" s="361"/>
      <c r="LAB44" s="361"/>
      <c r="LAC44" s="361"/>
      <c r="LAD44" s="361"/>
      <c r="LAE44" s="361"/>
      <c r="LAF44" s="361"/>
      <c r="LAG44" s="361"/>
      <c r="LAH44" s="361"/>
      <c r="LAI44" s="361"/>
      <c r="LAJ44" s="361"/>
      <c r="LAK44" s="361"/>
      <c r="LAL44" s="361"/>
      <c r="LAM44" s="361"/>
      <c r="LAN44" s="361"/>
      <c r="LAO44" s="361"/>
      <c r="LAP44" s="361"/>
      <c r="LAQ44" s="361"/>
      <c r="LAR44" s="361"/>
      <c r="LAS44" s="361"/>
      <c r="LAT44" s="361"/>
      <c r="LAU44" s="361"/>
      <c r="LAV44" s="361"/>
      <c r="LAW44" s="361"/>
      <c r="LAX44" s="361"/>
      <c r="LAY44" s="361"/>
      <c r="LAZ44" s="361"/>
      <c r="LBA44" s="361"/>
      <c r="LBB44" s="361"/>
      <c r="LBC44" s="361"/>
      <c r="LBD44" s="361"/>
      <c r="LBE44" s="361"/>
      <c r="LBF44" s="361"/>
      <c r="LBG44" s="361"/>
      <c r="LBH44" s="361"/>
      <c r="LBI44" s="361"/>
      <c r="LBJ44" s="361"/>
      <c r="LBK44" s="361"/>
      <c r="LBL44" s="361"/>
      <c r="LBM44" s="361"/>
      <c r="LBN44" s="361"/>
      <c r="LBO44" s="361"/>
      <c r="LBP44" s="361"/>
      <c r="LBQ44" s="361"/>
      <c r="LBR44" s="361"/>
      <c r="LBS44" s="361"/>
      <c r="LBT44" s="361"/>
      <c r="LBU44" s="361"/>
      <c r="LBV44" s="361"/>
      <c r="LBW44" s="361"/>
      <c r="LBX44" s="361"/>
      <c r="LBY44" s="361"/>
      <c r="LBZ44" s="361"/>
      <c r="LCA44" s="361"/>
      <c r="LCB44" s="361"/>
      <c r="LCC44" s="361"/>
      <c r="LCD44" s="361"/>
      <c r="LCE44" s="361"/>
      <c r="LCF44" s="361"/>
      <c r="LCG44" s="361"/>
      <c r="LCH44" s="361"/>
      <c r="LCI44" s="361"/>
      <c r="LCJ44" s="361"/>
      <c r="LCK44" s="361"/>
      <c r="LCL44" s="361"/>
      <c r="LCM44" s="361"/>
      <c r="LCN44" s="361"/>
      <c r="LCO44" s="361"/>
      <c r="LCP44" s="361"/>
      <c r="LCQ44" s="361"/>
      <c r="LCR44" s="361"/>
      <c r="LCS44" s="361"/>
      <c r="LCT44" s="361"/>
      <c r="LCU44" s="361"/>
      <c r="LCV44" s="361"/>
      <c r="LCW44" s="361"/>
      <c r="LCX44" s="361"/>
      <c r="LCY44" s="361"/>
      <c r="LCZ44" s="361"/>
      <c r="LDA44" s="361"/>
      <c r="LDB44" s="361"/>
      <c r="LDC44" s="361"/>
      <c r="LDD44" s="361"/>
      <c r="LDE44" s="361"/>
      <c r="LDF44" s="361"/>
      <c r="LDG44" s="361"/>
      <c r="LDH44" s="361"/>
      <c r="LDI44" s="361"/>
      <c r="LDJ44" s="361"/>
      <c r="LDK44" s="361"/>
      <c r="LDL44" s="361"/>
      <c r="LDM44" s="361"/>
      <c r="LDN44" s="361"/>
      <c r="LDO44" s="361"/>
      <c r="LDP44" s="361"/>
      <c r="LDQ44" s="361"/>
      <c r="LDR44" s="361"/>
      <c r="LDS44" s="361"/>
      <c r="LDT44" s="361"/>
      <c r="LDU44" s="361"/>
      <c r="LDV44" s="361"/>
      <c r="LDW44" s="361"/>
      <c r="LDX44" s="361"/>
      <c r="LDY44" s="361"/>
      <c r="LDZ44" s="361"/>
      <c r="LEA44" s="361"/>
      <c r="LEB44" s="361"/>
      <c r="LEC44" s="361"/>
      <c r="LED44" s="361"/>
      <c r="LEE44" s="361"/>
      <c r="LEF44" s="361"/>
      <c r="LEG44" s="361"/>
      <c r="LEH44" s="361"/>
      <c r="LEI44" s="361"/>
      <c r="LEJ44" s="361"/>
      <c r="LEK44" s="361"/>
      <c r="LEL44" s="361"/>
      <c r="LEM44" s="361"/>
      <c r="LEN44" s="361"/>
      <c r="LEO44" s="361"/>
      <c r="LEP44" s="361"/>
      <c r="LEQ44" s="361"/>
      <c r="LER44" s="361"/>
      <c r="LES44" s="361"/>
      <c r="LET44" s="361"/>
      <c r="LEU44" s="361"/>
      <c r="LEV44" s="361"/>
      <c r="LEW44" s="361"/>
      <c r="LEX44" s="361"/>
      <c r="LEY44" s="361"/>
      <c r="LEZ44" s="361"/>
      <c r="LFA44" s="361"/>
      <c r="LFB44" s="361"/>
      <c r="LFC44" s="361"/>
      <c r="LFD44" s="361"/>
      <c r="LFE44" s="361"/>
      <c r="LFF44" s="361"/>
      <c r="LFG44" s="361"/>
      <c r="LFH44" s="361"/>
      <c r="LFI44" s="361"/>
      <c r="LFJ44" s="361"/>
      <c r="LFK44" s="361"/>
      <c r="LFL44" s="361"/>
      <c r="LFM44" s="361"/>
      <c r="LFN44" s="361"/>
      <c r="LFO44" s="361"/>
      <c r="LFP44" s="361"/>
      <c r="LFQ44" s="361"/>
      <c r="LFR44" s="361"/>
      <c r="LFS44" s="361"/>
      <c r="LFT44" s="361"/>
      <c r="LFU44" s="361"/>
      <c r="LFV44" s="361"/>
      <c r="LFW44" s="361"/>
      <c r="LFX44" s="361"/>
      <c r="LFY44" s="361"/>
      <c r="LFZ44" s="361"/>
      <c r="LGA44" s="361"/>
      <c r="LGB44" s="361"/>
      <c r="LGC44" s="361"/>
      <c r="LGD44" s="361"/>
      <c r="LGE44" s="361"/>
      <c r="LGF44" s="361"/>
      <c r="LGG44" s="361"/>
      <c r="LGH44" s="361"/>
      <c r="LGI44" s="361"/>
      <c r="LGJ44" s="361"/>
      <c r="LGK44" s="361"/>
      <c r="LGL44" s="361"/>
      <c r="LGM44" s="361"/>
      <c r="LGN44" s="361"/>
      <c r="LGO44" s="361"/>
      <c r="LGP44" s="361"/>
      <c r="LGQ44" s="361"/>
      <c r="LGR44" s="361"/>
      <c r="LGS44" s="361"/>
      <c r="LGT44" s="361"/>
      <c r="LGU44" s="361"/>
      <c r="LGV44" s="361"/>
      <c r="LGW44" s="361"/>
      <c r="LGX44" s="361"/>
      <c r="LGY44" s="361"/>
      <c r="LGZ44" s="361"/>
      <c r="LHA44" s="361"/>
      <c r="LHB44" s="361"/>
      <c r="LHC44" s="361"/>
      <c r="LHD44" s="361"/>
      <c r="LHE44" s="361"/>
      <c r="LHF44" s="361"/>
      <c r="LHG44" s="361"/>
      <c r="LHH44" s="361"/>
      <c r="LHI44" s="361"/>
      <c r="LHJ44" s="361"/>
      <c r="LHK44" s="361"/>
      <c r="LHL44" s="361"/>
      <c r="LHM44" s="361"/>
      <c r="LHN44" s="361"/>
      <c r="LHO44" s="361"/>
      <c r="LHP44" s="361"/>
      <c r="LHQ44" s="361"/>
      <c r="LHR44" s="361"/>
      <c r="LHS44" s="361"/>
      <c r="LHT44" s="361"/>
      <c r="LHU44" s="361"/>
      <c r="LHV44" s="361"/>
      <c r="LHW44" s="361"/>
      <c r="LHX44" s="361"/>
      <c r="LHY44" s="361"/>
      <c r="LHZ44" s="361"/>
      <c r="LIA44" s="361"/>
      <c r="LIB44" s="361"/>
      <c r="LIC44" s="361"/>
      <c r="LID44" s="361"/>
      <c r="LIE44" s="361"/>
      <c r="LIF44" s="361"/>
      <c r="LIG44" s="361"/>
      <c r="LIH44" s="361"/>
      <c r="LII44" s="361"/>
      <c r="LIJ44" s="361"/>
      <c r="LIK44" s="361"/>
      <c r="LIL44" s="361"/>
      <c r="LIM44" s="361"/>
      <c r="LIN44" s="361"/>
      <c r="LIO44" s="361"/>
      <c r="LIP44" s="361"/>
      <c r="LIQ44" s="361"/>
      <c r="LIR44" s="361"/>
      <c r="LIS44" s="361"/>
      <c r="LIT44" s="361"/>
      <c r="LIU44" s="361"/>
      <c r="LIV44" s="361"/>
      <c r="LIW44" s="361"/>
      <c r="LIX44" s="361"/>
      <c r="LIY44" s="361"/>
      <c r="LIZ44" s="361"/>
      <c r="LJA44" s="361"/>
      <c r="LJB44" s="361"/>
      <c r="LJC44" s="361"/>
      <c r="LJD44" s="361"/>
      <c r="LJE44" s="361"/>
      <c r="LJF44" s="361"/>
      <c r="LJG44" s="361"/>
      <c r="LJH44" s="361"/>
      <c r="LJI44" s="361"/>
      <c r="LJJ44" s="361"/>
      <c r="LJK44" s="361"/>
      <c r="LJL44" s="361"/>
      <c r="LJM44" s="361"/>
      <c r="LJN44" s="361"/>
      <c r="LJO44" s="361"/>
      <c r="LJP44" s="361"/>
      <c r="LJQ44" s="361"/>
      <c r="LJR44" s="361"/>
      <c r="LJS44" s="361"/>
      <c r="LJT44" s="361"/>
      <c r="LJU44" s="361"/>
      <c r="LJV44" s="361"/>
      <c r="LJW44" s="361"/>
      <c r="LJX44" s="361"/>
      <c r="LJY44" s="361"/>
      <c r="LJZ44" s="361"/>
      <c r="LKA44" s="361"/>
      <c r="LKB44" s="361"/>
      <c r="LKC44" s="361"/>
      <c r="LKD44" s="361"/>
      <c r="LKE44" s="361"/>
      <c r="LKF44" s="361"/>
      <c r="LKG44" s="361"/>
      <c r="LKH44" s="361"/>
      <c r="LKI44" s="361"/>
      <c r="LKJ44" s="361"/>
      <c r="LKK44" s="361"/>
      <c r="LKL44" s="361"/>
      <c r="LKM44" s="361"/>
      <c r="LKN44" s="361"/>
      <c r="LKO44" s="361"/>
      <c r="LKP44" s="361"/>
      <c r="LKQ44" s="361"/>
      <c r="LKR44" s="361"/>
      <c r="LKS44" s="361"/>
      <c r="LKT44" s="361"/>
      <c r="LKU44" s="361"/>
      <c r="LKV44" s="361"/>
      <c r="LKW44" s="361"/>
      <c r="LKX44" s="361"/>
      <c r="LKY44" s="361"/>
      <c r="LKZ44" s="361"/>
      <c r="LLA44" s="361"/>
      <c r="LLB44" s="361"/>
      <c r="LLC44" s="361"/>
      <c r="LLD44" s="361"/>
      <c r="LLE44" s="361"/>
      <c r="LLF44" s="361"/>
      <c r="LLG44" s="361"/>
      <c r="LLH44" s="361"/>
      <c r="LLI44" s="361"/>
      <c r="LLJ44" s="361"/>
      <c r="LLK44" s="361"/>
      <c r="LLL44" s="361"/>
      <c r="LLM44" s="361"/>
      <c r="LLN44" s="361"/>
      <c r="LLO44" s="361"/>
      <c r="LLP44" s="361"/>
      <c r="LLQ44" s="361"/>
      <c r="LLR44" s="361"/>
      <c r="LLS44" s="361"/>
      <c r="LLT44" s="361"/>
      <c r="LLU44" s="361"/>
      <c r="LLV44" s="361"/>
      <c r="LLW44" s="361"/>
      <c r="LLX44" s="361"/>
      <c r="LLY44" s="361"/>
      <c r="LLZ44" s="361"/>
      <c r="LMA44" s="361"/>
      <c r="LMB44" s="361"/>
      <c r="LMC44" s="361"/>
      <c r="LMD44" s="361"/>
      <c r="LME44" s="361"/>
      <c r="LMF44" s="361"/>
      <c r="LMG44" s="361"/>
      <c r="LMH44" s="361"/>
      <c r="LMI44" s="361"/>
      <c r="LMJ44" s="361"/>
      <c r="LMK44" s="361"/>
      <c r="LML44" s="361"/>
      <c r="LMM44" s="361"/>
      <c r="LMN44" s="361"/>
      <c r="LMO44" s="361"/>
      <c r="LMP44" s="361"/>
      <c r="LMQ44" s="361"/>
      <c r="LMR44" s="361"/>
      <c r="LMS44" s="361"/>
      <c r="LMT44" s="361"/>
      <c r="LMU44" s="361"/>
      <c r="LMV44" s="361"/>
      <c r="LMW44" s="361"/>
      <c r="LMX44" s="361"/>
      <c r="LMY44" s="361"/>
      <c r="LMZ44" s="361"/>
      <c r="LNA44" s="361"/>
      <c r="LNB44" s="361"/>
      <c r="LNC44" s="361"/>
      <c r="LND44" s="361"/>
      <c r="LNE44" s="361"/>
      <c r="LNF44" s="361"/>
      <c r="LNG44" s="361"/>
      <c r="LNH44" s="361"/>
      <c r="LNI44" s="361"/>
      <c r="LNJ44" s="361"/>
      <c r="LNK44" s="361"/>
      <c r="LNL44" s="361"/>
      <c r="LNM44" s="361"/>
      <c r="LNN44" s="361"/>
      <c r="LNO44" s="361"/>
      <c r="LNP44" s="361"/>
      <c r="LNQ44" s="361"/>
      <c r="LNR44" s="361"/>
      <c r="LNS44" s="361"/>
      <c r="LNT44" s="361"/>
      <c r="LNU44" s="361"/>
      <c r="LNV44" s="361"/>
      <c r="LNW44" s="361"/>
      <c r="LNX44" s="361"/>
      <c r="LNY44" s="361"/>
      <c r="LNZ44" s="361"/>
      <c r="LOA44" s="361"/>
      <c r="LOB44" s="361"/>
      <c r="LOC44" s="361"/>
      <c r="LOD44" s="361"/>
      <c r="LOE44" s="361"/>
      <c r="LOF44" s="361"/>
      <c r="LOG44" s="361"/>
      <c r="LOH44" s="361"/>
      <c r="LOI44" s="361"/>
      <c r="LOJ44" s="361"/>
      <c r="LOK44" s="361"/>
      <c r="LOL44" s="361"/>
      <c r="LOM44" s="361"/>
      <c r="LON44" s="361"/>
      <c r="LOO44" s="361"/>
      <c r="LOP44" s="361"/>
      <c r="LOQ44" s="361"/>
      <c r="LOR44" s="361"/>
      <c r="LOS44" s="361"/>
      <c r="LOT44" s="361"/>
      <c r="LOU44" s="361"/>
      <c r="LOV44" s="361"/>
      <c r="LOW44" s="361"/>
      <c r="LOX44" s="361"/>
      <c r="LOY44" s="361"/>
      <c r="LOZ44" s="361"/>
      <c r="LPA44" s="361"/>
      <c r="LPB44" s="361"/>
      <c r="LPC44" s="361"/>
      <c r="LPD44" s="361"/>
      <c r="LPE44" s="361"/>
      <c r="LPF44" s="361"/>
      <c r="LPG44" s="361"/>
      <c r="LPH44" s="361"/>
      <c r="LPI44" s="361"/>
      <c r="LPJ44" s="361"/>
      <c r="LPK44" s="361"/>
      <c r="LPL44" s="361"/>
      <c r="LPM44" s="361"/>
      <c r="LPN44" s="361"/>
      <c r="LPO44" s="361"/>
      <c r="LPP44" s="361"/>
      <c r="LPQ44" s="361"/>
      <c r="LPR44" s="361"/>
      <c r="LPS44" s="361"/>
      <c r="LPT44" s="361"/>
      <c r="LPU44" s="361"/>
      <c r="LPV44" s="361"/>
      <c r="LPW44" s="361"/>
      <c r="LPX44" s="361"/>
      <c r="LPY44" s="361"/>
      <c r="LPZ44" s="361"/>
      <c r="LQA44" s="361"/>
      <c r="LQB44" s="361"/>
      <c r="LQC44" s="361"/>
      <c r="LQD44" s="361"/>
      <c r="LQE44" s="361"/>
      <c r="LQF44" s="361"/>
      <c r="LQG44" s="361"/>
      <c r="LQH44" s="361"/>
      <c r="LQI44" s="361"/>
      <c r="LQJ44" s="361"/>
      <c r="LQK44" s="361"/>
      <c r="LQL44" s="361"/>
      <c r="LQM44" s="361"/>
      <c r="LQN44" s="361"/>
      <c r="LQO44" s="361"/>
      <c r="LQP44" s="361"/>
      <c r="LQQ44" s="361"/>
      <c r="LQR44" s="361"/>
      <c r="LQS44" s="361"/>
      <c r="LQT44" s="361"/>
      <c r="LQU44" s="361"/>
      <c r="LQV44" s="361"/>
      <c r="LQW44" s="361"/>
      <c r="LQX44" s="361"/>
      <c r="LQY44" s="361"/>
      <c r="LQZ44" s="361"/>
      <c r="LRA44" s="361"/>
      <c r="LRB44" s="361"/>
      <c r="LRC44" s="361"/>
      <c r="LRD44" s="361"/>
      <c r="LRE44" s="361"/>
      <c r="LRF44" s="361"/>
      <c r="LRG44" s="361"/>
      <c r="LRH44" s="361"/>
      <c r="LRI44" s="361"/>
      <c r="LRJ44" s="361"/>
      <c r="LRK44" s="361"/>
      <c r="LRL44" s="361"/>
      <c r="LRM44" s="361"/>
      <c r="LRN44" s="361"/>
      <c r="LRO44" s="361"/>
      <c r="LRP44" s="361"/>
      <c r="LRQ44" s="361"/>
      <c r="LRR44" s="361"/>
      <c r="LRS44" s="361"/>
      <c r="LRT44" s="361"/>
      <c r="LRU44" s="361"/>
      <c r="LRV44" s="361"/>
      <c r="LRW44" s="361"/>
      <c r="LRX44" s="361"/>
      <c r="LRY44" s="361"/>
      <c r="LRZ44" s="361"/>
      <c r="LSA44" s="361"/>
      <c r="LSB44" s="361"/>
      <c r="LSC44" s="361"/>
      <c r="LSD44" s="361"/>
      <c r="LSE44" s="361"/>
      <c r="LSF44" s="361"/>
      <c r="LSG44" s="361"/>
      <c r="LSH44" s="361"/>
      <c r="LSI44" s="361"/>
      <c r="LSJ44" s="361"/>
      <c r="LSK44" s="361"/>
      <c r="LSL44" s="361"/>
      <c r="LSM44" s="361"/>
      <c r="LSN44" s="361"/>
      <c r="LSO44" s="361"/>
      <c r="LSP44" s="361"/>
      <c r="LSQ44" s="361"/>
      <c r="LSR44" s="361"/>
      <c r="LSS44" s="361"/>
      <c r="LST44" s="361"/>
      <c r="LSU44" s="361"/>
      <c r="LSV44" s="361"/>
      <c r="LSW44" s="361"/>
      <c r="LSX44" s="361"/>
      <c r="LSY44" s="361"/>
      <c r="LSZ44" s="361"/>
      <c r="LTA44" s="361"/>
      <c r="LTB44" s="361"/>
      <c r="LTC44" s="361"/>
      <c r="LTD44" s="361"/>
      <c r="LTE44" s="361"/>
      <c r="LTF44" s="361"/>
      <c r="LTG44" s="361"/>
      <c r="LTH44" s="361"/>
      <c r="LTI44" s="361"/>
      <c r="LTJ44" s="361"/>
      <c r="LTK44" s="361"/>
      <c r="LTL44" s="361"/>
      <c r="LTM44" s="361"/>
      <c r="LTN44" s="361"/>
      <c r="LTO44" s="361"/>
      <c r="LTP44" s="361"/>
      <c r="LTQ44" s="361"/>
      <c r="LTR44" s="361"/>
      <c r="LTS44" s="361"/>
      <c r="LTT44" s="361"/>
      <c r="LTU44" s="361"/>
      <c r="LTV44" s="361"/>
      <c r="LTW44" s="361"/>
      <c r="LTX44" s="361"/>
      <c r="LTY44" s="361"/>
      <c r="LTZ44" s="361"/>
      <c r="LUA44" s="361"/>
      <c r="LUB44" s="361"/>
      <c r="LUC44" s="361"/>
      <c r="LUD44" s="361"/>
      <c r="LUE44" s="361"/>
      <c r="LUF44" s="361"/>
      <c r="LUG44" s="361"/>
      <c r="LUH44" s="361"/>
      <c r="LUI44" s="361"/>
      <c r="LUJ44" s="361"/>
      <c r="LUK44" s="361"/>
      <c r="LUL44" s="361"/>
      <c r="LUM44" s="361"/>
      <c r="LUN44" s="361"/>
      <c r="LUO44" s="361"/>
      <c r="LUP44" s="361"/>
      <c r="LUQ44" s="361"/>
      <c r="LUR44" s="361"/>
      <c r="LUS44" s="361"/>
      <c r="LUT44" s="361"/>
      <c r="LUU44" s="361"/>
      <c r="LUV44" s="361"/>
      <c r="LUW44" s="361"/>
      <c r="LUX44" s="361"/>
      <c r="LUY44" s="361"/>
      <c r="LUZ44" s="361"/>
      <c r="LVA44" s="361"/>
      <c r="LVB44" s="361"/>
      <c r="LVC44" s="361"/>
      <c r="LVD44" s="361"/>
      <c r="LVE44" s="361"/>
      <c r="LVF44" s="361"/>
      <c r="LVG44" s="361"/>
      <c r="LVH44" s="361"/>
      <c r="LVI44" s="361"/>
      <c r="LVJ44" s="361"/>
      <c r="LVK44" s="361"/>
      <c r="LVL44" s="361"/>
      <c r="LVM44" s="361"/>
      <c r="LVN44" s="361"/>
      <c r="LVO44" s="361"/>
      <c r="LVP44" s="361"/>
      <c r="LVQ44" s="361"/>
      <c r="LVR44" s="361"/>
      <c r="LVS44" s="361"/>
      <c r="LVT44" s="361"/>
      <c r="LVU44" s="361"/>
      <c r="LVV44" s="361"/>
      <c r="LVW44" s="361"/>
      <c r="LVX44" s="361"/>
      <c r="LVY44" s="361"/>
      <c r="LVZ44" s="361"/>
      <c r="LWA44" s="361"/>
      <c r="LWB44" s="361"/>
      <c r="LWC44" s="361"/>
      <c r="LWD44" s="361"/>
      <c r="LWE44" s="361"/>
      <c r="LWF44" s="361"/>
      <c r="LWG44" s="361"/>
      <c r="LWH44" s="361"/>
      <c r="LWI44" s="361"/>
      <c r="LWJ44" s="361"/>
      <c r="LWK44" s="361"/>
      <c r="LWL44" s="361"/>
      <c r="LWM44" s="361"/>
      <c r="LWN44" s="361"/>
      <c r="LWO44" s="361"/>
      <c r="LWP44" s="361"/>
      <c r="LWQ44" s="361"/>
      <c r="LWR44" s="361"/>
      <c r="LWS44" s="361"/>
      <c r="LWT44" s="361"/>
      <c r="LWU44" s="361"/>
      <c r="LWV44" s="361"/>
      <c r="LWW44" s="361"/>
      <c r="LWX44" s="361"/>
      <c r="LWY44" s="361"/>
      <c r="LWZ44" s="361"/>
      <c r="LXA44" s="361"/>
      <c r="LXB44" s="361"/>
      <c r="LXC44" s="361"/>
      <c r="LXD44" s="361"/>
      <c r="LXE44" s="361"/>
      <c r="LXF44" s="361"/>
      <c r="LXG44" s="361"/>
      <c r="LXH44" s="361"/>
      <c r="LXI44" s="361"/>
      <c r="LXJ44" s="361"/>
      <c r="LXK44" s="361"/>
      <c r="LXL44" s="361"/>
      <c r="LXM44" s="361"/>
      <c r="LXN44" s="361"/>
      <c r="LXO44" s="361"/>
      <c r="LXP44" s="361"/>
      <c r="LXQ44" s="361"/>
      <c r="LXR44" s="361"/>
      <c r="LXS44" s="361"/>
      <c r="LXT44" s="361"/>
      <c r="LXU44" s="361"/>
      <c r="LXV44" s="361"/>
      <c r="LXW44" s="361"/>
      <c r="LXX44" s="361"/>
      <c r="LXY44" s="361"/>
      <c r="LXZ44" s="361"/>
      <c r="LYA44" s="361"/>
      <c r="LYB44" s="361"/>
      <c r="LYC44" s="361"/>
      <c r="LYD44" s="361"/>
      <c r="LYE44" s="361"/>
      <c r="LYF44" s="361"/>
      <c r="LYG44" s="361"/>
      <c r="LYH44" s="361"/>
      <c r="LYI44" s="361"/>
      <c r="LYJ44" s="361"/>
      <c r="LYK44" s="361"/>
      <c r="LYL44" s="361"/>
      <c r="LYM44" s="361"/>
      <c r="LYN44" s="361"/>
      <c r="LYO44" s="361"/>
      <c r="LYP44" s="361"/>
      <c r="LYQ44" s="361"/>
      <c r="LYR44" s="361"/>
      <c r="LYS44" s="361"/>
      <c r="LYT44" s="361"/>
      <c r="LYU44" s="361"/>
      <c r="LYV44" s="361"/>
      <c r="LYW44" s="361"/>
      <c r="LYX44" s="361"/>
      <c r="LYY44" s="361"/>
      <c r="LYZ44" s="361"/>
      <c r="LZA44" s="361"/>
      <c r="LZB44" s="361"/>
      <c r="LZC44" s="361"/>
      <c r="LZD44" s="361"/>
      <c r="LZE44" s="361"/>
      <c r="LZF44" s="361"/>
      <c r="LZG44" s="361"/>
      <c r="LZH44" s="361"/>
      <c r="LZI44" s="361"/>
      <c r="LZJ44" s="361"/>
      <c r="LZK44" s="361"/>
      <c r="LZL44" s="361"/>
      <c r="LZM44" s="361"/>
      <c r="LZN44" s="361"/>
      <c r="LZO44" s="361"/>
      <c r="LZP44" s="361"/>
      <c r="LZQ44" s="361"/>
      <c r="LZR44" s="361"/>
      <c r="LZS44" s="361"/>
      <c r="LZT44" s="361"/>
      <c r="LZU44" s="361"/>
      <c r="LZV44" s="361"/>
      <c r="LZW44" s="361"/>
      <c r="LZX44" s="361"/>
      <c r="LZY44" s="361"/>
      <c r="LZZ44" s="361"/>
      <c r="MAA44" s="361"/>
      <c r="MAB44" s="361"/>
      <c r="MAC44" s="361"/>
      <c r="MAD44" s="361"/>
      <c r="MAE44" s="361"/>
      <c r="MAF44" s="361"/>
      <c r="MAG44" s="361"/>
      <c r="MAH44" s="361"/>
      <c r="MAI44" s="361"/>
      <c r="MAJ44" s="361"/>
      <c r="MAK44" s="361"/>
      <c r="MAL44" s="361"/>
      <c r="MAM44" s="361"/>
      <c r="MAN44" s="361"/>
      <c r="MAO44" s="361"/>
      <c r="MAP44" s="361"/>
      <c r="MAQ44" s="361"/>
      <c r="MAR44" s="361"/>
      <c r="MAS44" s="361"/>
      <c r="MAT44" s="361"/>
      <c r="MAU44" s="361"/>
      <c r="MAV44" s="361"/>
      <c r="MAW44" s="361"/>
      <c r="MAX44" s="361"/>
      <c r="MAY44" s="361"/>
      <c r="MAZ44" s="361"/>
      <c r="MBA44" s="361"/>
      <c r="MBB44" s="361"/>
      <c r="MBC44" s="361"/>
      <c r="MBD44" s="361"/>
      <c r="MBE44" s="361"/>
      <c r="MBF44" s="361"/>
      <c r="MBG44" s="361"/>
      <c r="MBH44" s="361"/>
      <c r="MBI44" s="361"/>
      <c r="MBJ44" s="361"/>
      <c r="MBK44" s="361"/>
      <c r="MBL44" s="361"/>
      <c r="MBM44" s="361"/>
      <c r="MBN44" s="361"/>
      <c r="MBO44" s="361"/>
      <c r="MBP44" s="361"/>
      <c r="MBQ44" s="361"/>
      <c r="MBR44" s="361"/>
      <c r="MBS44" s="361"/>
      <c r="MBT44" s="361"/>
      <c r="MBU44" s="361"/>
      <c r="MBV44" s="361"/>
      <c r="MBW44" s="361"/>
      <c r="MBX44" s="361"/>
      <c r="MBY44" s="361"/>
      <c r="MBZ44" s="361"/>
      <c r="MCA44" s="361"/>
      <c r="MCB44" s="361"/>
      <c r="MCC44" s="361"/>
      <c r="MCD44" s="361"/>
      <c r="MCE44" s="361"/>
      <c r="MCF44" s="361"/>
      <c r="MCG44" s="361"/>
      <c r="MCH44" s="361"/>
      <c r="MCI44" s="361"/>
      <c r="MCJ44" s="361"/>
      <c r="MCK44" s="361"/>
      <c r="MCL44" s="361"/>
      <c r="MCM44" s="361"/>
      <c r="MCN44" s="361"/>
      <c r="MCO44" s="361"/>
      <c r="MCP44" s="361"/>
      <c r="MCQ44" s="361"/>
      <c r="MCR44" s="361"/>
      <c r="MCS44" s="361"/>
      <c r="MCT44" s="361"/>
      <c r="MCU44" s="361"/>
      <c r="MCV44" s="361"/>
      <c r="MCW44" s="361"/>
      <c r="MCX44" s="361"/>
      <c r="MCY44" s="361"/>
      <c r="MCZ44" s="361"/>
      <c r="MDA44" s="361"/>
      <c r="MDB44" s="361"/>
      <c r="MDC44" s="361"/>
      <c r="MDD44" s="361"/>
      <c r="MDE44" s="361"/>
      <c r="MDF44" s="361"/>
      <c r="MDG44" s="361"/>
      <c r="MDH44" s="361"/>
      <c r="MDI44" s="361"/>
      <c r="MDJ44" s="361"/>
      <c r="MDK44" s="361"/>
      <c r="MDL44" s="361"/>
      <c r="MDM44" s="361"/>
      <c r="MDN44" s="361"/>
      <c r="MDO44" s="361"/>
      <c r="MDP44" s="361"/>
      <c r="MDQ44" s="361"/>
      <c r="MDR44" s="361"/>
      <c r="MDS44" s="361"/>
      <c r="MDT44" s="361"/>
      <c r="MDU44" s="361"/>
      <c r="MDV44" s="361"/>
      <c r="MDW44" s="361"/>
      <c r="MDX44" s="361"/>
      <c r="MDY44" s="361"/>
      <c r="MDZ44" s="361"/>
      <c r="MEA44" s="361"/>
      <c r="MEB44" s="361"/>
      <c r="MEC44" s="361"/>
      <c r="MED44" s="361"/>
      <c r="MEE44" s="361"/>
      <c r="MEF44" s="361"/>
      <c r="MEG44" s="361"/>
      <c r="MEH44" s="361"/>
      <c r="MEI44" s="361"/>
      <c r="MEJ44" s="361"/>
      <c r="MEK44" s="361"/>
      <c r="MEL44" s="361"/>
      <c r="MEM44" s="361"/>
      <c r="MEN44" s="361"/>
      <c r="MEO44" s="361"/>
      <c r="MEP44" s="361"/>
      <c r="MEQ44" s="361"/>
      <c r="MER44" s="361"/>
      <c r="MES44" s="361"/>
      <c r="MET44" s="361"/>
      <c r="MEU44" s="361"/>
      <c r="MEV44" s="361"/>
      <c r="MEW44" s="361"/>
      <c r="MEX44" s="361"/>
      <c r="MEY44" s="361"/>
      <c r="MEZ44" s="361"/>
      <c r="MFA44" s="361"/>
      <c r="MFB44" s="361"/>
      <c r="MFC44" s="361"/>
      <c r="MFD44" s="361"/>
      <c r="MFE44" s="361"/>
      <c r="MFF44" s="361"/>
      <c r="MFG44" s="361"/>
      <c r="MFH44" s="361"/>
      <c r="MFI44" s="361"/>
      <c r="MFJ44" s="361"/>
      <c r="MFK44" s="361"/>
      <c r="MFL44" s="361"/>
      <c r="MFM44" s="361"/>
      <c r="MFN44" s="361"/>
      <c r="MFO44" s="361"/>
      <c r="MFP44" s="361"/>
      <c r="MFQ44" s="361"/>
      <c r="MFR44" s="361"/>
      <c r="MFS44" s="361"/>
      <c r="MFT44" s="361"/>
      <c r="MFU44" s="361"/>
      <c r="MFV44" s="361"/>
      <c r="MFW44" s="361"/>
      <c r="MFX44" s="361"/>
      <c r="MFY44" s="361"/>
      <c r="MFZ44" s="361"/>
      <c r="MGA44" s="361"/>
      <c r="MGB44" s="361"/>
      <c r="MGC44" s="361"/>
      <c r="MGD44" s="361"/>
      <c r="MGE44" s="361"/>
      <c r="MGF44" s="361"/>
      <c r="MGG44" s="361"/>
      <c r="MGH44" s="361"/>
      <c r="MGI44" s="361"/>
      <c r="MGJ44" s="361"/>
      <c r="MGK44" s="361"/>
      <c r="MGL44" s="361"/>
      <c r="MGM44" s="361"/>
      <c r="MGN44" s="361"/>
      <c r="MGO44" s="361"/>
      <c r="MGP44" s="361"/>
      <c r="MGQ44" s="361"/>
      <c r="MGR44" s="361"/>
      <c r="MGS44" s="361"/>
      <c r="MGT44" s="361"/>
      <c r="MGU44" s="361"/>
      <c r="MGV44" s="361"/>
      <c r="MGW44" s="361"/>
      <c r="MGX44" s="361"/>
      <c r="MGY44" s="361"/>
      <c r="MGZ44" s="361"/>
      <c r="MHA44" s="361"/>
      <c r="MHB44" s="361"/>
      <c r="MHC44" s="361"/>
      <c r="MHD44" s="361"/>
      <c r="MHE44" s="361"/>
      <c r="MHF44" s="361"/>
      <c r="MHG44" s="361"/>
      <c r="MHH44" s="361"/>
      <c r="MHI44" s="361"/>
      <c r="MHJ44" s="361"/>
      <c r="MHK44" s="361"/>
      <c r="MHL44" s="361"/>
      <c r="MHM44" s="361"/>
      <c r="MHN44" s="361"/>
      <c r="MHO44" s="361"/>
      <c r="MHP44" s="361"/>
      <c r="MHQ44" s="361"/>
      <c r="MHR44" s="361"/>
      <c r="MHS44" s="361"/>
      <c r="MHT44" s="361"/>
      <c r="MHU44" s="361"/>
      <c r="MHV44" s="361"/>
      <c r="MHW44" s="361"/>
      <c r="MHX44" s="361"/>
      <c r="MHY44" s="361"/>
      <c r="MHZ44" s="361"/>
      <c r="MIA44" s="361"/>
      <c r="MIB44" s="361"/>
      <c r="MIC44" s="361"/>
      <c r="MID44" s="361"/>
      <c r="MIE44" s="361"/>
      <c r="MIF44" s="361"/>
      <c r="MIG44" s="361"/>
      <c r="MIH44" s="361"/>
      <c r="MII44" s="361"/>
      <c r="MIJ44" s="361"/>
      <c r="MIK44" s="361"/>
      <c r="MIL44" s="361"/>
      <c r="MIM44" s="361"/>
      <c r="MIN44" s="361"/>
      <c r="MIO44" s="361"/>
      <c r="MIP44" s="361"/>
      <c r="MIQ44" s="361"/>
      <c r="MIR44" s="361"/>
      <c r="MIS44" s="361"/>
      <c r="MIT44" s="361"/>
      <c r="MIU44" s="361"/>
      <c r="MIV44" s="361"/>
      <c r="MIW44" s="361"/>
      <c r="MIX44" s="361"/>
      <c r="MIY44" s="361"/>
      <c r="MIZ44" s="361"/>
      <c r="MJA44" s="361"/>
      <c r="MJB44" s="361"/>
      <c r="MJC44" s="361"/>
      <c r="MJD44" s="361"/>
      <c r="MJE44" s="361"/>
      <c r="MJF44" s="361"/>
      <c r="MJG44" s="361"/>
      <c r="MJH44" s="361"/>
      <c r="MJI44" s="361"/>
      <c r="MJJ44" s="361"/>
      <c r="MJK44" s="361"/>
      <c r="MJL44" s="361"/>
      <c r="MJM44" s="361"/>
      <c r="MJN44" s="361"/>
      <c r="MJO44" s="361"/>
      <c r="MJP44" s="361"/>
      <c r="MJQ44" s="361"/>
      <c r="MJR44" s="361"/>
      <c r="MJS44" s="361"/>
      <c r="MJT44" s="361"/>
      <c r="MJU44" s="361"/>
      <c r="MJV44" s="361"/>
      <c r="MJW44" s="361"/>
      <c r="MJX44" s="361"/>
      <c r="MJY44" s="361"/>
      <c r="MJZ44" s="361"/>
      <c r="MKA44" s="361"/>
      <c r="MKB44" s="361"/>
      <c r="MKC44" s="361"/>
      <c r="MKD44" s="361"/>
      <c r="MKE44" s="361"/>
      <c r="MKF44" s="361"/>
      <c r="MKG44" s="361"/>
      <c r="MKH44" s="361"/>
      <c r="MKI44" s="361"/>
      <c r="MKJ44" s="361"/>
      <c r="MKK44" s="361"/>
      <c r="MKL44" s="361"/>
      <c r="MKM44" s="361"/>
      <c r="MKN44" s="361"/>
      <c r="MKO44" s="361"/>
      <c r="MKP44" s="361"/>
      <c r="MKQ44" s="361"/>
      <c r="MKR44" s="361"/>
      <c r="MKS44" s="361"/>
      <c r="MKT44" s="361"/>
      <c r="MKU44" s="361"/>
      <c r="MKV44" s="361"/>
      <c r="MKW44" s="361"/>
      <c r="MKX44" s="361"/>
      <c r="MKY44" s="361"/>
      <c r="MKZ44" s="361"/>
      <c r="MLA44" s="361"/>
      <c r="MLB44" s="361"/>
      <c r="MLC44" s="361"/>
      <c r="MLD44" s="361"/>
      <c r="MLE44" s="361"/>
      <c r="MLF44" s="361"/>
      <c r="MLG44" s="361"/>
      <c r="MLH44" s="361"/>
      <c r="MLI44" s="361"/>
      <c r="MLJ44" s="361"/>
      <c r="MLK44" s="361"/>
      <c r="MLL44" s="361"/>
      <c r="MLM44" s="361"/>
      <c r="MLN44" s="361"/>
      <c r="MLO44" s="361"/>
      <c r="MLP44" s="361"/>
      <c r="MLQ44" s="361"/>
      <c r="MLR44" s="361"/>
      <c r="MLS44" s="361"/>
      <c r="MLT44" s="361"/>
      <c r="MLU44" s="361"/>
      <c r="MLV44" s="361"/>
      <c r="MLW44" s="361"/>
      <c r="MLX44" s="361"/>
      <c r="MLY44" s="361"/>
      <c r="MLZ44" s="361"/>
      <c r="MMA44" s="361"/>
      <c r="MMB44" s="361"/>
      <c r="MMC44" s="361"/>
      <c r="MMD44" s="361"/>
      <c r="MME44" s="361"/>
      <c r="MMF44" s="361"/>
      <c r="MMG44" s="361"/>
      <c r="MMH44" s="361"/>
      <c r="MMI44" s="361"/>
      <c r="MMJ44" s="361"/>
      <c r="MMK44" s="361"/>
      <c r="MML44" s="361"/>
      <c r="MMM44" s="361"/>
      <c r="MMN44" s="361"/>
      <c r="MMO44" s="361"/>
      <c r="MMP44" s="361"/>
      <c r="MMQ44" s="361"/>
      <c r="MMR44" s="361"/>
      <c r="MMS44" s="361"/>
      <c r="MMT44" s="361"/>
      <c r="MMU44" s="361"/>
      <c r="MMV44" s="361"/>
      <c r="MMW44" s="361"/>
      <c r="MMX44" s="361"/>
      <c r="MMY44" s="361"/>
      <c r="MMZ44" s="361"/>
      <c r="MNA44" s="361"/>
      <c r="MNB44" s="361"/>
      <c r="MNC44" s="361"/>
      <c r="MND44" s="361"/>
      <c r="MNE44" s="361"/>
      <c r="MNF44" s="361"/>
      <c r="MNG44" s="361"/>
      <c r="MNH44" s="361"/>
      <c r="MNI44" s="361"/>
      <c r="MNJ44" s="361"/>
      <c r="MNK44" s="361"/>
      <c r="MNL44" s="361"/>
      <c r="MNM44" s="361"/>
      <c r="MNN44" s="361"/>
      <c r="MNO44" s="361"/>
      <c r="MNP44" s="361"/>
      <c r="MNQ44" s="361"/>
      <c r="MNR44" s="361"/>
      <c r="MNS44" s="361"/>
      <c r="MNT44" s="361"/>
      <c r="MNU44" s="361"/>
      <c r="MNV44" s="361"/>
      <c r="MNW44" s="361"/>
      <c r="MNX44" s="361"/>
      <c r="MNY44" s="361"/>
      <c r="MNZ44" s="361"/>
      <c r="MOA44" s="361"/>
      <c r="MOB44" s="361"/>
      <c r="MOC44" s="361"/>
      <c r="MOD44" s="361"/>
      <c r="MOE44" s="361"/>
      <c r="MOF44" s="361"/>
      <c r="MOG44" s="361"/>
      <c r="MOH44" s="361"/>
      <c r="MOI44" s="361"/>
      <c r="MOJ44" s="361"/>
      <c r="MOK44" s="361"/>
      <c r="MOL44" s="361"/>
      <c r="MOM44" s="361"/>
      <c r="MON44" s="361"/>
      <c r="MOO44" s="361"/>
      <c r="MOP44" s="361"/>
      <c r="MOQ44" s="361"/>
      <c r="MOR44" s="361"/>
      <c r="MOS44" s="361"/>
      <c r="MOT44" s="361"/>
      <c r="MOU44" s="361"/>
      <c r="MOV44" s="361"/>
      <c r="MOW44" s="361"/>
      <c r="MOX44" s="361"/>
      <c r="MOY44" s="361"/>
      <c r="MOZ44" s="361"/>
      <c r="MPA44" s="361"/>
      <c r="MPB44" s="361"/>
      <c r="MPC44" s="361"/>
      <c r="MPD44" s="361"/>
      <c r="MPE44" s="361"/>
      <c r="MPF44" s="361"/>
      <c r="MPG44" s="361"/>
      <c r="MPH44" s="361"/>
      <c r="MPI44" s="361"/>
      <c r="MPJ44" s="361"/>
      <c r="MPK44" s="361"/>
      <c r="MPL44" s="361"/>
      <c r="MPM44" s="361"/>
      <c r="MPN44" s="361"/>
      <c r="MPO44" s="361"/>
      <c r="MPP44" s="361"/>
      <c r="MPQ44" s="361"/>
      <c r="MPR44" s="361"/>
      <c r="MPS44" s="361"/>
      <c r="MPT44" s="361"/>
      <c r="MPU44" s="361"/>
      <c r="MPV44" s="361"/>
      <c r="MPW44" s="361"/>
      <c r="MPX44" s="361"/>
      <c r="MPY44" s="361"/>
      <c r="MPZ44" s="361"/>
      <c r="MQA44" s="361"/>
      <c r="MQB44" s="361"/>
      <c r="MQC44" s="361"/>
      <c r="MQD44" s="361"/>
      <c r="MQE44" s="361"/>
      <c r="MQF44" s="361"/>
      <c r="MQG44" s="361"/>
      <c r="MQH44" s="361"/>
      <c r="MQI44" s="361"/>
      <c r="MQJ44" s="361"/>
      <c r="MQK44" s="361"/>
      <c r="MQL44" s="361"/>
      <c r="MQM44" s="361"/>
      <c r="MQN44" s="361"/>
      <c r="MQO44" s="361"/>
      <c r="MQP44" s="361"/>
      <c r="MQQ44" s="361"/>
      <c r="MQR44" s="361"/>
      <c r="MQS44" s="361"/>
      <c r="MQT44" s="361"/>
      <c r="MQU44" s="361"/>
      <c r="MQV44" s="361"/>
      <c r="MQW44" s="361"/>
      <c r="MQX44" s="361"/>
      <c r="MQY44" s="361"/>
      <c r="MQZ44" s="361"/>
      <c r="MRA44" s="361"/>
      <c r="MRB44" s="361"/>
      <c r="MRC44" s="361"/>
      <c r="MRD44" s="361"/>
      <c r="MRE44" s="361"/>
      <c r="MRF44" s="361"/>
      <c r="MRG44" s="361"/>
      <c r="MRH44" s="361"/>
      <c r="MRI44" s="361"/>
      <c r="MRJ44" s="361"/>
      <c r="MRK44" s="361"/>
      <c r="MRL44" s="361"/>
      <c r="MRM44" s="361"/>
      <c r="MRN44" s="361"/>
      <c r="MRO44" s="361"/>
      <c r="MRP44" s="361"/>
      <c r="MRQ44" s="361"/>
      <c r="MRR44" s="361"/>
      <c r="MRS44" s="361"/>
      <c r="MRT44" s="361"/>
      <c r="MRU44" s="361"/>
      <c r="MRV44" s="361"/>
      <c r="MRW44" s="361"/>
      <c r="MRX44" s="361"/>
      <c r="MRY44" s="361"/>
      <c r="MRZ44" s="361"/>
      <c r="MSA44" s="361"/>
      <c r="MSB44" s="361"/>
      <c r="MSC44" s="361"/>
      <c r="MSD44" s="361"/>
      <c r="MSE44" s="361"/>
      <c r="MSF44" s="361"/>
      <c r="MSG44" s="361"/>
      <c r="MSH44" s="361"/>
      <c r="MSI44" s="361"/>
      <c r="MSJ44" s="361"/>
      <c r="MSK44" s="361"/>
      <c r="MSL44" s="361"/>
      <c r="MSM44" s="361"/>
      <c r="MSN44" s="361"/>
      <c r="MSO44" s="361"/>
      <c r="MSP44" s="361"/>
      <c r="MSQ44" s="361"/>
      <c r="MSR44" s="361"/>
      <c r="MSS44" s="361"/>
      <c r="MST44" s="361"/>
      <c r="MSU44" s="361"/>
      <c r="MSV44" s="361"/>
      <c r="MSW44" s="361"/>
      <c r="MSX44" s="361"/>
      <c r="MSY44" s="361"/>
      <c r="MSZ44" s="361"/>
      <c r="MTA44" s="361"/>
      <c r="MTB44" s="361"/>
      <c r="MTC44" s="361"/>
      <c r="MTD44" s="361"/>
      <c r="MTE44" s="361"/>
      <c r="MTF44" s="361"/>
      <c r="MTG44" s="361"/>
      <c r="MTH44" s="361"/>
      <c r="MTI44" s="361"/>
      <c r="MTJ44" s="361"/>
      <c r="MTK44" s="361"/>
      <c r="MTL44" s="361"/>
      <c r="MTM44" s="361"/>
      <c r="MTN44" s="361"/>
      <c r="MTO44" s="361"/>
      <c r="MTP44" s="361"/>
      <c r="MTQ44" s="361"/>
      <c r="MTR44" s="361"/>
      <c r="MTS44" s="361"/>
      <c r="MTT44" s="361"/>
      <c r="MTU44" s="361"/>
      <c r="MTV44" s="361"/>
      <c r="MTW44" s="361"/>
      <c r="MTX44" s="361"/>
      <c r="MTY44" s="361"/>
      <c r="MTZ44" s="361"/>
      <c r="MUA44" s="361"/>
      <c r="MUB44" s="361"/>
      <c r="MUC44" s="361"/>
      <c r="MUD44" s="361"/>
      <c r="MUE44" s="361"/>
      <c r="MUF44" s="361"/>
      <c r="MUG44" s="361"/>
      <c r="MUH44" s="361"/>
      <c r="MUI44" s="361"/>
      <c r="MUJ44" s="361"/>
      <c r="MUK44" s="361"/>
      <c r="MUL44" s="361"/>
      <c r="MUM44" s="361"/>
      <c r="MUN44" s="361"/>
      <c r="MUO44" s="361"/>
      <c r="MUP44" s="361"/>
      <c r="MUQ44" s="361"/>
      <c r="MUR44" s="361"/>
      <c r="MUS44" s="361"/>
      <c r="MUT44" s="361"/>
      <c r="MUU44" s="361"/>
      <c r="MUV44" s="361"/>
      <c r="MUW44" s="361"/>
      <c r="MUX44" s="361"/>
      <c r="MUY44" s="361"/>
      <c r="MUZ44" s="361"/>
      <c r="MVA44" s="361"/>
      <c r="MVB44" s="361"/>
      <c r="MVC44" s="361"/>
      <c r="MVD44" s="361"/>
      <c r="MVE44" s="361"/>
      <c r="MVF44" s="361"/>
      <c r="MVG44" s="361"/>
      <c r="MVH44" s="361"/>
      <c r="MVI44" s="361"/>
      <c r="MVJ44" s="361"/>
      <c r="MVK44" s="361"/>
      <c r="MVL44" s="361"/>
      <c r="MVM44" s="361"/>
      <c r="MVN44" s="361"/>
      <c r="MVO44" s="361"/>
      <c r="MVP44" s="361"/>
      <c r="MVQ44" s="361"/>
      <c r="MVR44" s="361"/>
      <c r="MVS44" s="361"/>
      <c r="MVT44" s="361"/>
      <c r="MVU44" s="361"/>
      <c r="MVV44" s="361"/>
      <c r="MVW44" s="361"/>
      <c r="MVX44" s="361"/>
      <c r="MVY44" s="361"/>
      <c r="MVZ44" s="361"/>
      <c r="MWA44" s="361"/>
      <c r="MWB44" s="361"/>
      <c r="MWC44" s="361"/>
      <c r="MWD44" s="361"/>
      <c r="MWE44" s="361"/>
      <c r="MWF44" s="361"/>
      <c r="MWG44" s="361"/>
      <c r="MWH44" s="361"/>
      <c r="MWI44" s="361"/>
      <c r="MWJ44" s="361"/>
      <c r="MWK44" s="361"/>
      <c r="MWL44" s="361"/>
      <c r="MWM44" s="361"/>
      <c r="MWN44" s="361"/>
      <c r="MWO44" s="361"/>
      <c r="MWP44" s="361"/>
      <c r="MWQ44" s="361"/>
      <c r="MWR44" s="361"/>
      <c r="MWS44" s="361"/>
      <c r="MWT44" s="361"/>
      <c r="MWU44" s="361"/>
      <c r="MWV44" s="361"/>
      <c r="MWW44" s="361"/>
      <c r="MWX44" s="361"/>
      <c r="MWY44" s="361"/>
      <c r="MWZ44" s="361"/>
      <c r="MXA44" s="361"/>
      <c r="MXB44" s="361"/>
      <c r="MXC44" s="361"/>
      <c r="MXD44" s="361"/>
      <c r="MXE44" s="361"/>
      <c r="MXF44" s="361"/>
      <c r="MXG44" s="361"/>
      <c r="MXH44" s="361"/>
      <c r="MXI44" s="361"/>
      <c r="MXJ44" s="361"/>
      <c r="MXK44" s="361"/>
      <c r="MXL44" s="361"/>
      <c r="MXM44" s="361"/>
      <c r="MXN44" s="361"/>
      <c r="MXO44" s="361"/>
      <c r="MXP44" s="361"/>
      <c r="MXQ44" s="361"/>
      <c r="MXR44" s="361"/>
      <c r="MXS44" s="361"/>
      <c r="MXT44" s="361"/>
      <c r="MXU44" s="361"/>
      <c r="MXV44" s="361"/>
      <c r="MXW44" s="361"/>
      <c r="MXX44" s="361"/>
      <c r="MXY44" s="361"/>
      <c r="MXZ44" s="361"/>
      <c r="MYA44" s="361"/>
      <c r="MYB44" s="361"/>
      <c r="MYC44" s="361"/>
      <c r="MYD44" s="361"/>
      <c r="MYE44" s="361"/>
      <c r="MYF44" s="361"/>
      <c r="MYG44" s="361"/>
      <c r="MYH44" s="361"/>
      <c r="MYI44" s="361"/>
      <c r="MYJ44" s="361"/>
      <c r="MYK44" s="361"/>
      <c r="MYL44" s="361"/>
      <c r="MYM44" s="361"/>
      <c r="MYN44" s="361"/>
      <c r="MYO44" s="361"/>
      <c r="MYP44" s="361"/>
      <c r="MYQ44" s="361"/>
      <c r="MYR44" s="361"/>
      <c r="MYS44" s="361"/>
      <c r="MYT44" s="361"/>
      <c r="MYU44" s="361"/>
      <c r="MYV44" s="361"/>
      <c r="MYW44" s="361"/>
      <c r="MYX44" s="361"/>
      <c r="MYY44" s="361"/>
      <c r="MYZ44" s="361"/>
      <c r="MZA44" s="361"/>
      <c r="MZB44" s="361"/>
      <c r="MZC44" s="361"/>
      <c r="MZD44" s="361"/>
      <c r="MZE44" s="361"/>
      <c r="MZF44" s="361"/>
      <c r="MZG44" s="361"/>
      <c r="MZH44" s="361"/>
      <c r="MZI44" s="361"/>
      <c r="MZJ44" s="361"/>
      <c r="MZK44" s="361"/>
      <c r="MZL44" s="361"/>
      <c r="MZM44" s="361"/>
      <c r="MZN44" s="361"/>
      <c r="MZO44" s="361"/>
      <c r="MZP44" s="361"/>
      <c r="MZQ44" s="361"/>
      <c r="MZR44" s="361"/>
      <c r="MZS44" s="361"/>
      <c r="MZT44" s="361"/>
      <c r="MZU44" s="361"/>
      <c r="MZV44" s="361"/>
      <c r="MZW44" s="361"/>
      <c r="MZX44" s="361"/>
      <c r="MZY44" s="361"/>
      <c r="MZZ44" s="361"/>
      <c r="NAA44" s="361"/>
      <c r="NAB44" s="361"/>
      <c r="NAC44" s="361"/>
      <c r="NAD44" s="361"/>
      <c r="NAE44" s="361"/>
      <c r="NAF44" s="361"/>
      <c r="NAG44" s="361"/>
      <c r="NAH44" s="361"/>
      <c r="NAI44" s="361"/>
      <c r="NAJ44" s="361"/>
      <c r="NAK44" s="361"/>
      <c r="NAL44" s="361"/>
      <c r="NAM44" s="361"/>
      <c r="NAN44" s="361"/>
      <c r="NAO44" s="361"/>
      <c r="NAP44" s="361"/>
      <c r="NAQ44" s="361"/>
      <c r="NAR44" s="361"/>
      <c r="NAS44" s="361"/>
      <c r="NAT44" s="361"/>
      <c r="NAU44" s="361"/>
      <c r="NAV44" s="361"/>
      <c r="NAW44" s="361"/>
      <c r="NAX44" s="361"/>
      <c r="NAY44" s="361"/>
      <c r="NAZ44" s="361"/>
      <c r="NBA44" s="361"/>
      <c r="NBB44" s="361"/>
      <c r="NBC44" s="361"/>
      <c r="NBD44" s="361"/>
      <c r="NBE44" s="361"/>
      <c r="NBF44" s="361"/>
      <c r="NBG44" s="361"/>
      <c r="NBH44" s="361"/>
      <c r="NBI44" s="361"/>
      <c r="NBJ44" s="361"/>
      <c r="NBK44" s="361"/>
      <c r="NBL44" s="361"/>
      <c r="NBM44" s="361"/>
      <c r="NBN44" s="361"/>
      <c r="NBO44" s="361"/>
      <c r="NBP44" s="361"/>
      <c r="NBQ44" s="361"/>
      <c r="NBR44" s="361"/>
      <c r="NBS44" s="361"/>
      <c r="NBT44" s="361"/>
      <c r="NBU44" s="361"/>
      <c r="NBV44" s="361"/>
      <c r="NBW44" s="361"/>
      <c r="NBX44" s="361"/>
      <c r="NBY44" s="361"/>
      <c r="NBZ44" s="361"/>
      <c r="NCA44" s="361"/>
      <c r="NCB44" s="361"/>
      <c r="NCC44" s="361"/>
      <c r="NCD44" s="361"/>
      <c r="NCE44" s="361"/>
      <c r="NCF44" s="361"/>
      <c r="NCG44" s="361"/>
      <c r="NCH44" s="361"/>
      <c r="NCI44" s="361"/>
      <c r="NCJ44" s="361"/>
      <c r="NCK44" s="361"/>
      <c r="NCL44" s="361"/>
      <c r="NCM44" s="361"/>
      <c r="NCN44" s="361"/>
      <c r="NCO44" s="361"/>
      <c r="NCP44" s="361"/>
      <c r="NCQ44" s="361"/>
      <c r="NCR44" s="361"/>
      <c r="NCS44" s="361"/>
      <c r="NCT44" s="361"/>
      <c r="NCU44" s="361"/>
      <c r="NCV44" s="361"/>
      <c r="NCW44" s="361"/>
      <c r="NCX44" s="361"/>
      <c r="NCY44" s="361"/>
      <c r="NCZ44" s="361"/>
      <c r="NDA44" s="361"/>
      <c r="NDB44" s="361"/>
      <c r="NDC44" s="361"/>
      <c r="NDD44" s="361"/>
      <c r="NDE44" s="361"/>
      <c r="NDF44" s="361"/>
      <c r="NDG44" s="361"/>
      <c r="NDH44" s="361"/>
      <c r="NDI44" s="361"/>
      <c r="NDJ44" s="361"/>
      <c r="NDK44" s="361"/>
      <c r="NDL44" s="361"/>
      <c r="NDM44" s="361"/>
      <c r="NDN44" s="361"/>
      <c r="NDO44" s="361"/>
      <c r="NDP44" s="361"/>
      <c r="NDQ44" s="361"/>
      <c r="NDR44" s="361"/>
      <c r="NDS44" s="361"/>
      <c r="NDT44" s="361"/>
      <c r="NDU44" s="361"/>
      <c r="NDV44" s="361"/>
      <c r="NDW44" s="361"/>
      <c r="NDX44" s="361"/>
      <c r="NDY44" s="361"/>
      <c r="NDZ44" s="361"/>
      <c r="NEA44" s="361"/>
      <c r="NEB44" s="361"/>
      <c r="NEC44" s="361"/>
      <c r="NED44" s="361"/>
      <c r="NEE44" s="361"/>
      <c r="NEF44" s="361"/>
      <c r="NEG44" s="361"/>
      <c r="NEH44" s="361"/>
      <c r="NEI44" s="361"/>
      <c r="NEJ44" s="361"/>
      <c r="NEK44" s="361"/>
      <c r="NEL44" s="361"/>
      <c r="NEM44" s="361"/>
      <c r="NEN44" s="361"/>
      <c r="NEO44" s="361"/>
      <c r="NEP44" s="361"/>
      <c r="NEQ44" s="361"/>
      <c r="NER44" s="361"/>
      <c r="NES44" s="361"/>
      <c r="NET44" s="361"/>
      <c r="NEU44" s="361"/>
      <c r="NEV44" s="361"/>
      <c r="NEW44" s="361"/>
      <c r="NEX44" s="361"/>
      <c r="NEY44" s="361"/>
      <c r="NEZ44" s="361"/>
      <c r="NFA44" s="361"/>
      <c r="NFB44" s="361"/>
      <c r="NFC44" s="361"/>
      <c r="NFD44" s="361"/>
      <c r="NFE44" s="361"/>
      <c r="NFF44" s="361"/>
      <c r="NFG44" s="361"/>
      <c r="NFH44" s="361"/>
      <c r="NFI44" s="361"/>
      <c r="NFJ44" s="361"/>
      <c r="NFK44" s="361"/>
      <c r="NFL44" s="361"/>
      <c r="NFM44" s="361"/>
      <c r="NFN44" s="361"/>
      <c r="NFO44" s="361"/>
      <c r="NFP44" s="361"/>
      <c r="NFQ44" s="361"/>
      <c r="NFR44" s="361"/>
      <c r="NFS44" s="361"/>
      <c r="NFT44" s="361"/>
      <c r="NFU44" s="361"/>
      <c r="NFV44" s="361"/>
      <c r="NFW44" s="361"/>
      <c r="NFX44" s="361"/>
      <c r="NFY44" s="361"/>
      <c r="NFZ44" s="361"/>
      <c r="NGA44" s="361"/>
      <c r="NGB44" s="361"/>
      <c r="NGC44" s="361"/>
      <c r="NGD44" s="361"/>
      <c r="NGE44" s="361"/>
      <c r="NGF44" s="361"/>
      <c r="NGG44" s="361"/>
      <c r="NGH44" s="361"/>
      <c r="NGI44" s="361"/>
      <c r="NGJ44" s="361"/>
      <c r="NGK44" s="361"/>
      <c r="NGL44" s="361"/>
      <c r="NGM44" s="361"/>
      <c r="NGN44" s="361"/>
      <c r="NGO44" s="361"/>
      <c r="NGP44" s="361"/>
      <c r="NGQ44" s="361"/>
      <c r="NGR44" s="361"/>
      <c r="NGS44" s="361"/>
      <c r="NGT44" s="361"/>
      <c r="NGU44" s="361"/>
      <c r="NGV44" s="361"/>
      <c r="NGW44" s="361"/>
      <c r="NGX44" s="361"/>
      <c r="NGY44" s="361"/>
      <c r="NGZ44" s="361"/>
      <c r="NHA44" s="361"/>
      <c r="NHB44" s="361"/>
      <c r="NHC44" s="361"/>
      <c r="NHD44" s="361"/>
      <c r="NHE44" s="361"/>
      <c r="NHF44" s="361"/>
      <c r="NHG44" s="361"/>
      <c r="NHH44" s="361"/>
      <c r="NHI44" s="361"/>
      <c r="NHJ44" s="361"/>
      <c r="NHK44" s="361"/>
      <c r="NHL44" s="361"/>
      <c r="NHM44" s="361"/>
      <c r="NHN44" s="361"/>
      <c r="NHO44" s="361"/>
      <c r="NHP44" s="361"/>
      <c r="NHQ44" s="361"/>
      <c r="NHR44" s="361"/>
      <c r="NHS44" s="361"/>
      <c r="NHT44" s="361"/>
      <c r="NHU44" s="361"/>
      <c r="NHV44" s="361"/>
      <c r="NHW44" s="361"/>
      <c r="NHX44" s="361"/>
      <c r="NHY44" s="361"/>
      <c r="NHZ44" s="361"/>
      <c r="NIA44" s="361"/>
      <c r="NIB44" s="361"/>
      <c r="NIC44" s="361"/>
      <c r="NID44" s="361"/>
      <c r="NIE44" s="361"/>
      <c r="NIF44" s="361"/>
      <c r="NIG44" s="361"/>
      <c r="NIH44" s="361"/>
      <c r="NII44" s="361"/>
      <c r="NIJ44" s="361"/>
      <c r="NIK44" s="361"/>
      <c r="NIL44" s="361"/>
      <c r="NIM44" s="361"/>
      <c r="NIN44" s="361"/>
      <c r="NIO44" s="361"/>
      <c r="NIP44" s="361"/>
      <c r="NIQ44" s="361"/>
      <c r="NIR44" s="361"/>
      <c r="NIS44" s="361"/>
      <c r="NIT44" s="361"/>
      <c r="NIU44" s="361"/>
      <c r="NIV44" s="361"/>
      <c r="NIW44" s="361"/>
      <c r="NIX44" s="361"/>
      <c r="NIY44" s="361"/>
      <c r="NIZ44" s="361"/>
      <c r="NJA44" s="361"/>
      <c r="NJB44" s="361"/>
      <c r="NJC44" s="361"/>
      <c r="NJD44" s="361"/>
      <c r="NJE44" s="361"/>
      <c r="NJF44" s="361"/>
      <c r="NJG44" s="361"/>
      <c r="NJH44" s="361"/>
      <c r="NJI44" s="361"/>
      <c r="NJJ44" s="361"/>
      <c r="NJK44" s="361"/>
      <c r="NJL44" s="361"/>
      <c r="NJM44" s="361"/>
      <c r="NJN44" s="361"/>
      <c r="NJO44" s="361"/>
      <c r="NJP44" s="361"/>
      <c r="NJQ44" s="361"/>
      <c r="NJR44" s="361"/>
      <c r="NJS44" s="361"/>
      <c r="NJT44" s="361"/>
      <c r="NJU44" s="361"/>
      <c r="NJV44" s="361"/>
      <c r="NJW44" s="361"/>
      <c r="NJX44" s="361"/>
      <c r="NJY44" s="361"/>
      <c r="NJZ44" s="361"/>
      <c r="NKA44" s="361"/>
      <c r="NKB44" s="361"/>
      <c r="NKC44" s="361"/>
      <c r="NKD44" s="361"/>
      <c r="NKE44" s="361"/>
      <c r="NKF44" s="361"/>
      <c r="NKG44" s="361"/>
      <c r="NKH44" s="361"/>
      <c r="NKI44" s="361"/>
      <c r="NKJ44" s="361"/>
      <c r="NKK44" s="361"/>
      <c r="NKL44" s="361"/>
      <c r="NKM44" s="361"/>
      <c r="NKN44" s="361"/>
      <c r="NKO44" s="361"/>
      <c r="NKP44" s="361"/>
      <c r="NKQ44" s="361"/>
      <c r="NKR44" s="361"/>
      <c r="NKS44" s="361"/>
      <c r="NKT44" s="361"/>
      <c r="NKU44" s="361"/>
      <c r="NKV44" s="361"/>
      <c r="NKW44" s="361"/>
      <c r="NKX44" s="361"/>
      <c r="NKY44" s="361"/>
      <c r="NKZ44" s="361"/>
      <c r="NLA44" s="361"/>
      <c r="NLB44" s="361"/>
      <c r="NLC44" s="361"/>
      <c r="NLD44" s="361"/>
      <c r="NLE44" s="361"/>
      <c r="NLF44" s="361"/>
      <c r="NLG44" s="361"/>
      <c r="NLH44" s="361"/>
      <c r="NLI44" s="361"/>
      <c r="NLJ44" s="361"/>
      <c r="NLK44" s="361"/>
      <c r="NLL44" s="361"/>
      <c r="NLM44" s="361"/>
      <c r="NLN44" s="361"/>
      <c r="NLO44" s="361"/>
      <c r="NLP44" s="361"/>
      <c r="NLQ44" s="361"/>
      <c r="NLR44" s="361"/>
      <c r="NLS44" s="361"/>
      <c r="NLT44" s="361"/>
      <c r="NLU44" s="361"/>
      <c r="NLV44" s="361"/>
      <c r="NLW44" s="361"/>
      <c r="NLX44" s="361"/>
      <c r="NLY44" s="361"/>
      <c r="NLZ44" s="361"/>
      <c r="NMA44" s="361"/>
      <c r="NMB44" s="361"/>
      <c r="NMC44" s="361"/>
      <c r="NMD44" s="361"/>
      <c r="NME44" s="361"/>
      <c r="NMF44" s="361"/>
      <c r="NMG44" s="361"/>
      <c r="NMH44" s="361"/>
      <c r="NMI44" s="361"/>
      <c r="NMJ44" s="361"/>
      <c r="NMK44" s="361"/>
      <c r="NML44" s="361"/>
      <c r="NMM44" s="361"/>
      <c r="NMN44" s="361"/>
      <c r="NMO44" s="361"/>
      <c r="NMP44" s="361"/>
      <c r="NMQ44" s="361"/>
      <c r="NMR44" s="361"/>
      <c r="NMS44" s="361"/>
      <c r="NMT44" s="361"/>
      <c r="NMU44" s="361"/>
      <c r="NMV44" s="361"/>
      <c r="NMW44" s="361"/>
      <c r="NMX44" s="361"/>
      <c r="NMY44" s="361"/>
      <c r="NMZ44" s="361"/>
      <c r="NNA44" s="361"/>
      <c r="NNB44" s="361"/>
      <c r="NNC44" s="361"/>
      <c r="NND44" s="361"/>
      <c r="NNE44" s="361"/>
      <c r="NNF44" s="361"/>
      <c r="NNG44" s="361"/>
      <c r="NNH44" s="361"/>
      <c r="NNI44" s="361"/>
      <c r="NNJ44" s="361"/>
      <c r="NNK44" s="361"/>
      <c r="NNL44" s="361"/>
      <c r="NNM44" s="361"/>
      <c r="NNN44" s="361"/>
      <c r="NNO44" s="361"/>
      <c r="NNP44" s="361"/>
      <c r="NNQ44" s="361"/>
      <c r="NNR44" s="361"/>
      <c r="NNS44" s="361"/>
      <c r="NNT44" s="361"/>
      <c r="NNU44" s="361"/>
      <c r="NNV44" s="361"/>
      <c r="NNW44" s="361"/>
      <c r="NNX44" s="361"/>
      <c r="NNY44" s="361"/>
      <c r="NNZ44" s="361"/>
      <c r="NOA44" s="361"/>
      <c r="NOB44" s="361"/>
      <c r="NOC44" s="361"/>
      <c r="NOD44" s="361"/>
      <c r="NOE44" s="361"/>
      <c r="NOF44" s="361"/>
      <c r="NOG44" s="361"/>
      <c r="NOH44" s="361"/>
      <c r="NOI44" s="361"/>
      <c r="NOJ44" s="361"/>
      <c r="NOK44" s="361"/>
      <c r="NOL44" s="361"/>
      <c r="NOM44" s="361"/>
      <c r="NON44" s="361"/>
      <c r="NOO44" s="361"/>
      <c r="NOP44" s="361"/>
      <c r="NOQ44" s="361"/>
      <c r="NOR44" s="361"/>
      <c r="NOS44" s="361"/>
      <c r="NOT44" s="361"/>
      <c r="NOU44" s="361"/>
      <c r="NOV44" s="361"/>
      <c r="NOW44" s="361"/>
      <c r="NOX44" s="361"/>
      <c r="NOY44" s="361"/>
      <c r="NOZ44" s="361"/>
      <c r="NPA44" s="361"/>
      <c r="NPB44" s="361"/>
      <c r="NPC44" s="361"/>
      <c r="NPD44" s="361"/>
      <c r="NPE44" s="361"/>
      <c r="NPF44" s="361"/>
      <c r="NPG44" s="361"/>
      <c r="NPH44" s="361"/>
      <c r="NPI44" s="361"/>
      <c r="NPJ44" s="361"/>
      <c r="NPK44" s="361"/>
      <c r="NPL44" s="361"/>
      <c r="NPM44" s="361"/>
      <c r="NPN44" s="361"/>
      <c r="NPO44" s="361"/>
      <c r="NPP44" s="361"/>
      <c r="NPQ44" s="361"/>
      <c r="NPR44" s="361"/>
      <c r="NPS44" s="361"/>
      <c r="NPT44" s="361"/>
      <c r="NPU44" s="361"/>
      <c r="NPV44" s="361"/>
      <c r="NPW44" s="361"/>
      <c r="NPX44" s="361"/>
      <c r="NPY44" s="361"/>
      <c r="NPZ44" s="361"/>
      <c r="NQA44" s="361"/>
      <c r="NQB44" s="361"/>
      <c r="NQC44" s="361"/>
      <c r="NQD44" s="361"/>
      <c r="NQE44" s="361"/>
      <c r="NQF44" s="361"/>
      <c r="NQG44" s="361"/>
      <c r="NQH44" s="361"/>
      <c r="NQI44" s="361"/>
      <c r="NQJ44" s="361"/>
      <c r="NQK44" s="361"/>
      <c r="NQL44" s="361"/>
      <c r="NQM44" s="361"/>
      <c r="NQN44" s="361"/>
      <c r="NQO44" s="361"/>
      <c r="NQP44" s="361"/>
      <c r="NQQ44" s="361"/>
      <c r="NQR44" s="361"/>
      <c r="NQS44" s="361"/>
      <c r="NQT44" s="361"/>
      <c r="NQU44" s="361"/>
      <c r="NQV44" s="361"/>
      <c r="NQW44" s="361"/>
      <c r="NQX44" s="361"/>
      <c r="NQY44" s="361"/>
      <c r="NQZ44" s="361"/>
      <c r="NRA44" s="361"/>
      <c r="NRB44" s="361"/>
      <c r="NRC44" s="361"/>
      <c r="NRD44" s="361"/>
      <c r="NRE44" s="361"/>
      <c r="NRF44" s="361"/>
      <c r="NRG44" s="361"/>
      <c r="NRH44" s="361"/>
      <c r="NRI44" s="361"/>
      <c r="NRJ44" s="361"/>
      <c r="NRK44" s="361"/>
      <c r="NRL44" s="361"/>
      <c r="NRM44" s="361"/>
      <c r="NRN44" s="361"/>
      <c r="NRO44" s="361"/>
      <c r="NRP44" s="361"/>
      <c r="NRQ44" s="361"/>
      <c r="NRR44" s="361"/>
      <c r="NRS44" s="361"/>
      <c r="NRT44" s="361"/>
      <c r="NRU44" s="361"/>
      <c r="NRV44" s="361"/>
      <c r="NRW44" s="361"/>
      <c r="NRX44" s="361"/>
      <c r="NRY44" s="361"/>
      <c r="NRZ44" s="361"/>
      <c r="NSA44" s="361"/>
      <c r="NSB44" s="361"/>
      <c r="NSC44" s="361"/>
      <c r="NSD44" s="361"/>
      <c r="NSE44" s="361"/>
      <c r="NSF44" s="361"/>
      <c r="NSG44" s="361"/>
      <c r="NSH44" s="361"/>
      <c r="NSI44" s="361"/>
      <c r="NSJ44" s="361"/>
      <c r="NSK44" s="361"/>
      <c r="NSL44" s="361"/>
      <c r="NSM44" s="361"/>
      <c r="NSN44" s="361"/>
      <c r="NSO44" s="361"/>
      <c r="NSP44" s="361"/>
      <c r="NSQ44" s="361"/>
      <c r="NSR44" s="361"/>
      <c r="NSS44" s="361"/>
      <c r="NST44" s="361"/>
      <c r="NSU44" s="361"/>
      <c r="NSV44" s="361"/>
      <c r="NSW44" s="361"/>
      <c r="NSX44" s="361"/>
      <c r="NSY44" s="361"/>
      <c r="NSZ44" s="361"/>
      <c r="NTA44" s="361"/>
      <c r="NTB44" s="361"/>
      <c r="NTC44" s="361"/>
      <c r="NTD44" s="361"/>
      <c r="NTE44" s="361"/>
      <c r="NTF44" s="361"/>
      <c r="NTG44" s="361"/>
      <c r="NTH44" s="361"/>
      <c r="NTI44" s="361"/>
      <c r="NTJ44" s="361"/>
      <c r="NTK44" s="361"/>
      <c r="NTL44" s="361"/>
      <c r="NTM44" s="361"/>
      <c r="NTN44" s="361"/>
      <c r="NTO44" s="361"/>
      <c r="NTP44" s="361"/>
      <c r="NTQ44" s="361"/>
      <c r="NTR44" s="361"/>
      <c r="NTS44" s="361"/>
      <c r="NTT44" s="361"/>
      <c r="NTU44" s="361"/>
      <c r="NTV44" s="361"/>
      <c r="NTW44" s="361"/>
      <c r="NTX44" s="361"/>
      <c r="NTY44" s="361"/>
      <c r="NTZ44" s="361"/>
      <c r="NUA44" s="361"/>
      <c r="NUB44" s="361"/>
      <c r="NUC44" s="361"/>
      <c r="NUD44" s="361"/>
      <c r="NUE44" s="361"/>
      <c r="NUF44" s="361"/>
      <c r="NUG44" s="361"/>
      <c r="NUH44" s="361"/>
      <c r="NUI44" s="361"/>
      <c r="NUJ44" s="361"/>
      <c r="NUK44" s="361"/>
      <c r="NUL44" s="361"/>
      <c r="NUM44" s="361"/>
      <c r="NUN44" s="361"/>
      <c r="NUO44" s="361"/>
      <c r="NUP44" s="361"/>
      <c r="NUQ44" s="361"/>
      <c r="NUR44" s="361"/>
      <c r="NUS44" s="361"/>
      <c r="NUT44" s="361"/>
      <c r="NUU44" s="361"/>
      <c r="NUV44" s="361"/>
      <c r="NUW44" s="361"/>
      <c r="NUX44" s="361"/>
      <c r="NUY44" s="361"/>
      <c r="NUZ44" s="361"/>
      <c r="NVA44" s="361"/>
      <c r="NVB44" s="361"/>
      <c r="NVC44" s="361"/>
      <c r="NVD44" s="361"/>
      <c r="NVE44" s="361"/>
      <c r="NVF44" s="361"/>
      <c r="NVG44" s="361"/>
      <c r="NVH44" s="361"/>
      <c r="NVI44" s="361"/>
      <c r="NVJ44" s="361"/>
      <c r="NVK44" s="361"/>
      <c r="NVL44" s="361"/>
      <c r="NVM44" s="361"/>
      <c r="NVN44" s="361"/>
      <c r="NVO44" s="361"/>
      <c r="NVP44" s="361"/>
      <c r="NVQ44" s="361"/>
      <c r="NVR44" s="361"/>
      <c r="NVS44" s="361"/>
      <c r="NVT44" s="361"/>
      <c r="NVU44" s="361"/>
      <c r="NVV44" s="361"/>
      <c r="NVW44" s="361"/>
      <c r="NVX44" s="361"/>
      <c r="NVY44" s="361"/>
      <c r="NVZ44" s="361"/>
      <c r="NWA44" s="361"/>
      <c r="NWB44" s="361"/>
      <c r="NWC44" s="361"/>
      <c r="NWD44" s="361"/>
      <c r="NWE44" s="361"/>
      <c r="NWF44" s="361"/>
      <c r="NWG44" s="361"/>
      <c r="NWH44" s="361"/>
      <c r="NWI44" s="361"/>
      <c r="NWJ44" s="361"/>
      <c r="NWK44" s="361"/>
      <c r="NWL44" s="361"/>
      <c r="NWM44" s="361"/>
      <c r="NWN44" s="361"/>
      <c r="NWO44" s="361"/>
      <c r="NWP44" s="361"/>
      <c r="NWQ44" s="361"/>
      <c r="NWR44" s="361"/>
      <c r="NWS44" s="361"/>
      <c r="NWT44" s="361"/>
      <c r="NWU44" s="361"/>
      <c r="NWV44" s="361"/>
      <c r="NWW44" s="361"/>
      <c r="NWX44" s="361"/>
      <c r="NWY44" s="361"/>
      <c r="NWZ44" s="361"/>
      <c r="NXA44" s="361"/>
      <c r="NXB44" s="361"/>
      <c r="NXC44" s="361"/>
      <c r="NXD44" s="361"/>
      <c r="NXE44" s="361"/>
      <c r="NXF44" s="361"/>
      <c r="NXG44" s="361"/>
      <c r="NXH44" s="361"/>
      <c r="NXI44" s="361"/>
      <c r="NXJ44" s="361"/>
      <c r="NXK44" s="361"/>
      <c r="NXL44" s="361"/>
      <c r="NXM44" s="361"/>
      <c r="NXN44" s="361"/>
      <c r="NXO44" s="361"/>
      <c r="NXP44" s="361"/>
      <c r="NXQ44" s="361"/>
      <c r="NXR44" s="361"/>
      <c r="NXS44" s="361"/>
      <c r="NXT44" s="361"/>
      <c r="NXU44" s="361"/>
      <c r="NXV44" s="361"/>
      <c r="NXW44" s="361"/>
      <c r="NXX44" s="361"/>
      <c r="NXY44" s="361"/>
      <c r="NXZ44" s="361"/>
      <c r="NYA44" s="361"/>
      <c r="NYB44" s="361"/>
      <c r="NYC44" s="361"/>
      <c r="NYD44" s="361"/>
      <c r="NYE44" s="361"/>
      <c r="NYF44" s="361"/>
      <c r="NYG44" s="361"/>
      <c r="NYH44" s="361"/>
      <c r="NYI44" s="361"/>
      <c r="NYJ44" s="361"/>
      <c r="NYK44" s="361"/>
      <c r="NYL44" s="361"/>
      <c r="NYM44" s="361"/>
      <c r="NYN44" s="361"/>
      <c r="NYO44" s="361"/>
      <c r="NYP44" s="361"/>
      <c r="NYQ44" s="361"/>
      <c r="NYR44" s="361"/>
      <c r="NYS44" s="361"/>
      <c r="NYT44" s="361"/>
      <c r="NYU44" s="361"/>
      <c r="NYV44" s="361"/>
      <c r="NYW44" s="361"/>
      <c r="NYX44" s="361"/>
      <c r="NYY44" s="361"/>
      <c r="NYZ44" s="361"/>
      <c r="NZA44" s="361"/>
      <c r="NZB44" s="361"/>
      <c r="NZC44" s="361"/>
      <c r="NZD44" s="361"/>
      <c r="NZE44" s="361"/>
      <c r="NZF44" s="361"/>
      <c r="NZG44" s="361"/>
      <c r="NZH44" s="361"/>
      <c r="NZI44" s="361"/>
      <c r="NZJ44" s="361"/>
      <c r="NZK44" s="361"/>
      <c r="NZL44" s="361"/>
      <c r="NZM44" s="361"/>
      <c r="NZN44" s="361"/>
      <c r="NZO44" s="361"/>
      <c r="NZP44" s="361"/>
      <c r="NZQ44" s="361"/>
      <c r="NZR44" s="361"/>
      <c r="NZS44" s="361"/>
      <c r="NZT44" s="361"/>
      <c r="NZU44" s="361"/>
      <c r="NZV44" s="361"/>
      <c r="NZW44" s="361"/>
      <c r="NZX44" s="361"/>
      <c r="NZY44" s="361"/>
      <c r="NZZ44" s="361"/>
      <c r="OAA44" s="361"/>
      <c r="OAB44" s="361"/>
      <c r="OAC44" s="361"/>
      <c r="OAD44" s="361"/>
      <c r="OAE44" s="361"/>
      <c r="OAF44" s="361"/>
      <c r="OAG44" s="361"/>
      <c r="OAH44" s="361"/>
      <c r="OAI44" s="361"/>
      <c r="OAJ44" s="361"/>
      <c r="OAK44" s="361"/>
      <c r="OAL44" s="361"/>
      <c r="OAM44" s="361"/>
      <c r="OAN44" s="361"/>
      <c r="OAO44" s="361"/>
      <c r="OAP44" s="361"/>
      <c r="OAQ44" s="361"/>
      <c r="OAR44" s="361"/>
      <c r="OAS44" s="361"/>
      <c r="OAT44" s="361"/>
      <c r="OAU44" s="361"/>
      <c r="OAV44" s="361"/>
      <c r="OAW44" s="361"/>
      <c r="OAX44" s="361"/>
      <c r="OAY44" s="361"/>
      <c r="OAZ44" s="361"/>
      <c r="OBA44" s="361"/>
      <c r="OBB44" s="361"/>
      <c r="OBC44" s="361"/>
      <c r="OBD44" s="361"/>
      <c r="OBE44" s="361"/>
      <c r="OBF44" s="361"/>
      <c r="OBG44" s="361"/>
      <c r="OBH44" s="361"/>
      <c r="OBI44" s="361"/>
      <c r="OBJ44" s="361"/>
      <c r="OBK44" s="361"/>
      <c r="OBL44" s="361"/>
      <c r="OBM44" s="361"/>
      <c r="OBN44" s="361"/>
      <c r="OBO44" s="361"/>
      <c r="OBP44" s="361"/>
      <c r="OBQ44" s="361"/>
      <c r="OBR44" s="361"/>
      <c r="OBS44" s="361"/>
      <c r="OBT44" s="361"/>
      <c r="OBU44" s="361"/>
      <c r="OBV44" s="361"/>
      <c r="OBW44" s="361"/>
      <c r="OBX44" s="361"/>
      <c r="OBY44" s="361"/>
      <c r="OBZ44" s="361"/>
      <c r="OCA44" s="361"/>
      <c r="OCB44" s="361"/>
      <c r="OCC44" s="361"/>
      <c r="OCD44" s="361"/>
      <c r="OCE44" s="361"/>
      <c r="OCF44" s="361"/>
      <c r="OCG44" s="361"/>
      <c r="OCH44" s="361"/>
      <c r="OCI44" s="361"/>
      <c r="OCJ44" s="361"/>
      <c r="OCK44" s="361"/>
      <c r="OCL44" s="361"/>
      <c r="OCM44" s="361"/>
      <c r="OCN44" s="361"/>
      <c r="OCO44" s="361"/>
      <c r="OCP44" s="361"/>
      <c r="OCQ44" s="361"/>
      <c r="OCR44" s="361"/>
      <c r="OCS44" s="361"/>
      <c r="OCT44" s="361"/>
      <c r="OCU44" s="361"/>
      <c r="OCV44" s="361"/>
      <c r="OCW44" s="361"/>
      <c r="OCX44" s="361"/>
      <c r="OCY44" s="361"/>
      <c r="OCZ44" s="361"/>
      <c r="ODA44" s="361"/>
      <c r="ODB44" s="361"/>
      <c r="ODC44" s="361"/>
      <c r="ODD44" s="361"/>
      <c r="ODE44" s="361"/>
      <c r="ODF44" s="361"/>
      <c r="ODG44" s="361"/>
      <c r="ODH44" s="361"/>
      <c r="ODI44" s="361"/>
      <c r="ODJ44" s="361"/>
      <c r="ODK44" s="361"/>
      <c r="ODL44" s="361"/>
      <c r="ODM44" s="361"/>
      <c r="ODN44" s="361"/>
      <c r="ODO44" s="361"/>
      <c r="ODP44" s="361"/>
      <c r="ODQ44" s="361"/>
      <c r="ODR44" s="361"/>
      <c r="ODS44" s="361"/>
      <c r="ODT44" s="361"/>
      <c r="ODU44" s="361"/>
      <c r="ODV44" s="361"/>
      <c r="ODW44" s="361"/>
      <c r="ODX44" s="361"/>
      <c r="ODY44" s="361"/>
      <c r="ODZ44" s="361"/>
      <c r="OEA44" s="361"/>
      <c r="OEB44" s="361"/>
      <c r="OEC44" s="361"/>
      <c r="OED44" s="361"/>
      <c r="OEE44" s="361"/>
      <c r="OEF44" s="361"/>
      <c r="OEG44" s="361"/>
      <c r="OEH44" s="361"/>
      <c r="OEI44" s="361"/>
      <c r="OEJ44" s="361"/>
      <c r="OEK44" s="361"/>
      <c r="OEL44" s="361"/>
      <c r="OEM44" s="361"/>
      <c r="OEN44" s="361"/>
      <c r="OEO44" s="361"/>
      <c r="OEP44" s="361"/>
      <c r="OEQ44" s="361"/>
      <c r="OER44" s="361"/>
      <c r="OES44" s="361"/>
      <c r="OET44" s="361"/>
      <c r="OEU44" s="361"/>
      <c r="OEV44" s="361"/>
      <c r="OEW44" s="361"/>
      <c r="OEX44" s="361"/>
      <c r="OEY44" s="361"/>
      <c r="OEZ44" s="361"/>
      <c r="OFA44" s="361"/>
      <c r="OFB44" s="361"/>
      <c r="OFC44" s="361"/>
      <c r="OFD44" s="361"/>
      <c r="OFE44" s="361"/>
      <c r="OFF44" s="361"/>
      <c r="OFG44" s="361"/>
      <c r="OFH44" s="361"/>
      <c r="OFI44" s="361"/>
      <c r="OFJ44" s="361"/>
      <c r="OFK44" s="361"/>
      <c r="OFL44" s="361"/>
      <c r="OFM44" s="361"/>
      <c r="OFN44" s="361"/>
      <c r="OFO44" s="361"/>
      <c r="OFP44" s="361"/>
      <c r="OFQ44" s="361"/>
      <c r="OFR44" s="361"/>
      <c r="OFS44" s="361"/>
      <c r="OFT44" s="361"/>
      <c r="OFU44" s="361"/>
      <c r="OFV44" s="361"/>
      <c r="OFW44" s="361"/>
      <c r="OFX44" s="361"/>
      <c r="OFY44" s="361"/>
      <c r="OFZ44" s="361"/>
      <c r="OGA44" s="361"/>
      <c r="OGB44" s="361"/>
      <c r="OGC44" s="361"/>
      <c r="OGD44" s="361"/>
      <c r="OGE44" s="361"/>
      <c r="OGF44" s="361"/>
      <c r="OGG44" s="361"/>
      <c r="OGH44" s="361"/>
      <c r="OGI44" s="361"/>
      <c r="OGJ44" s="361"/>
      <c r="OGK44" s="361"/>
      <c r="OGL44" s="361"/>
      <c r="OGM44" s="361"/>
      <c r="OGN44" s="361"/>
      <c r="OGO44" s="361"/>
      <c r="OGP44" s="361"/>
      <c r="OGQ44" s="361"/>
      <c r="OGR44" s="361"/>
      <c r="OGS44" s="361"/>
      <c r="OGT44" s="361"/>
      <c r="OGU44" s="361"/>
      <c r="OGV44" s="361"/>
      <c r="OGW44" s="361"/>
      <c r="OGX44" s="361"/>
      <c r="OGY44" s="361"/>
      <c r="OGZ44" s="361"/>
      <c r="OHA44" s="361"/>
      <c r="OHB44" s="361"/>
      <c r="OHC44" s="361"/>
      <c r="OHD44" s="361"/>
      <c r="OHE44" s="361"/>
      <c r="OHF44" s="361"/>
      <c r="OHG44" s="361"/>
      <c r="OHH44" s="361"/>
      <c r="OHI44" s="361"/>
      <c r="OHJ44" s="361"/>
      <c r="OHK44" s="361"/>
      <c r="OHL44" s="361"/>
      <c r="OHM44" s="361"/>
      <c r="OHN44" s="361"/>
      <c r="OHO44" s="361"/>
      <c r="OHP44" s="361"/>
      <c r="OHQ44" s="361"/>
      <c r="OHR44" s="361"/>
      <c r="OHS44" s="361"/>
      <c r="OHT44" s="361"/>
      <c r="OHU44" s="361"/>
      <c r="OHV44" s="361"/>
      <c r="OHW44" s="361"/>
      <c r="OHX44" s="361"/>
      <c r="OHY44" s="361"/>
      <c r="OHZ44" s="361"/>
      <c r="OIA44" s="361"/>
      <c r="OIB44" s="361"/>
      <c r="OIC44" s="361"/>
      <c r="OID44" s="361"/>
      <c r="OIE44" s="361"/>
      <c r="OIF44" s="361"/>
      <c r="OIG44" s="361"/>
      <c r="OIH44" s="361"/>
      <c r="OII44" s="361"/>
      <c r="OIJ44" s="361"/>
      <c r="OIK44" s="361"/>
      <c r="OIL44" s="361"/>
      <c r="OIM44" s="361"/>
      <c r="OIN44" s="361"/>
      <c r="OIO44" s="361"/>
      <c r="OIP44" s="361"/>
      <c r="OIQ44" s="361"/>
      <c r="OIR44" s="361"/>
      <c r="OIS44" s="361"/>
      <c r="OIT44" s="361"/>
      <c r="OIU44" s="361"/>
      <c r="OIV44" s="361"/>
      <c r="OIW44" s="361"/>
      <c r="OIX44" s="361"/>
      <c r="OIY44" s="361"/>
      <c r="OIZ44" s="361"/>
      <c r="OJA44" s="361"/>
      <c r="OJB44" s="361"/>
      <c r="OJC44" s="361"/>
      <c r="OJD44" s="361"/>
      <c r="OJE44" s="361"/>
      <c r="OJF44" s="361"/>
      <c r="OJG44" s="361"/>
      <c r="OJH44" s="361"/>
      <c r="OJI44" s="361"/>
      <c r="OJJ44" s="361"/>
      <c r="OJK44" s="361"/>
      <c r="OJL44" s="361"/>
      <c r="OJM44" s="361"/>
      <c r="OJN44" s="361"/>
      <c r="OJO44" s="361"/>
      <c r="OJP44" s="361"/>
      <c r="OJQ44" s="361"/>
      <c r="OJR44" s="361"/>
      <c r="OJS44" s="361"/>
      <c r="OJT44" s="361"/>
      <c r="OJU44" s="361"/>
      <c r="OJV44" s="361"/>
      <c r="OJW44" s="361"/>
      <c r="OJX44" s="361"/>
      <c r="OJY44" s="361"/>
      <c r="OJZ44" s="361"/>
      <c r="OKA44" s="361"/>
      <c r="OKB44" s="361"/>
      <c r="OKC44" s="361"/>
      <c r="OKD44" s="361"/>
      <c r="OKE44" s="361"/>
      <c r="OKF44" s="361"/>
      <c r="OKG44" s="361"/>
      <c r="OKH44" s="361"/>
      <c r="OKI44" s="361"/>
      <c r="OKJ44" s="361"/>
      <c r="OKK44" s="361"/>
      <c r="OKL44" s="361"/>
      <c r="OKM44" s="361"/>
      <c r="OKN44" s="361"/>
      <c r="OKO44" s="361"/>
      <c r="OKP44" s="361"/>
      <c r="OKQ44" s="361"/>
      <c r="OKR44" s="361"/>
      <c r="OKS44" s="361"/>
      <c r="OKT44" s="361"/>
      <c r="OKU44" s="361"/>
      <c r="OKV44" s="361"/>
      <c r="OKW44" s="361"/>
      <c r="OKX44" s="361"/>
      <c r="OKY44" s="361"/>
      <c r="OKZ44" s="361"/>
      <c r="OLA44" s="361"/>
      <c r="OLB44" s="361"/>
      <c r="OLC44" s="361"/>
      <c r="OLD44" s="361"/>
      <c r="OLE44" s="361"/>
      <c r="OLF44" s="361"/>
      <c r="OLG44" s="361"/>
      <c r="OLH44" s="361"/>
      <c r="OLI44" s="361"/>
      <c r="OLJ44" s="361"/>
      <c r="OLK44" s="361"/>
      <c r="OLL44" s="361"/>
      <c r="OLM44" s="361"/>
      <c r="OLN44" s="361"/>
      <c r="OLO44" s="361"/>
      <c r="OLP44" s="361"/>
      <c r="OLQ44" s="361"/>
      <c r="OLR44" s="361"/>
      <c r="OLS44" s="361"/>
      <c r="OLT44" s="361"/>
      <c r="OLU44" s="361"/>
      <c r="OLV44" s="361"/>
      <c r="OLW44" s="361"/>
      <c r="OLX44" s="361"/>
      <c r="OLY44" s="361"/>
      <c r="OLZ44" s="361"/>
      <c r="OMA44" s="361"/>
      <c r="OMB44" s="361"/>
      <c r="OMC44" s="361"/>
      <c r="OMD44" s="361"/>
      <c r="OME44" s="361"/>
      <c r="OMF44" s="361"/>
      <c r="OMG44" s="361"/>
      <c r="OMH44" s="361"/>
      <c r="OMI44" s="361"/>
      <c r="OMJ44" s="361"/>
      <c r="OMK44" s="361"/>
      <c r="OML44" s="361"/>
      <c r="OMM44" s="361"/>
      <c r="OMN44" s="361"/>
      <c r="OMO44" s="361"/>
      <c r="OMP44" s="361"/>
      <c r="OMQ44" s="361"/>
      <c r="OMR44" s="361"/>
      <c r="OMS44" s="361"/>
      <c r="OMT44" s="361"/>
      <c r="OMU44" s="361"/>
      <c r="OMV44" s="361"/>
      <c r="OMW44" s="361"/>
      <c r="OMX44" s="361"/>
      <c r="OMY44" s="361"/>
      <c r="OMZ44" s="361"/>
      <c r="ONA44" s="361"/>
      <c r="ONB44" s="361"/>
      <c r="ONC44" s="361"/>
      <c r="OND44" s="361"/>
      <c r="ONE44" s="361"/>
      <c r="ONF44" s="361"/>
      <c r="ONG44" s="361"/>
      <c r="ONH44" s="361"/>
      <c r="ONI44" s="361"/>
      <c r="ONJ44" s="361"/>
      <c r="ONK44" s="361"/>
      <c r="ONL44" s="361"/>
      <c r="ONM44" s="361"/>
      <c r="ONN44" s="361"/>
      <c r="ONO44" s="361"/>
      <c r="ONP44" s="361"/>
      <c r="ONQ44" s="361"/>
      <c r="ONR44" s="361"/>
      <c r="ONS44" s="361"/>
      <c r="ONT44" s="361"/>
      <c r="ONU44" s="361"/>
      <c r="ONV44" s="361"/>
      <c r="ONW44" s="361"/>
      <c r="ONX44" s="361"/>
      <c r="ONY44" s="361"/>
      <c r="ONZ44" s="361"/>
      <c r="OOA44" s="361"/>
      <c r="OOB44" s="361"/>
      <c r="OOC44" s="361"/>
      <c r="OOD44" s="361"/>
      <c r="OOE44" s="361"/>
      <c r="OOF44" s="361"/>
      <c r="OOG44" s="361"/>
      <c r="OOH44" s="361"/>
      <c r="OOI44" s="361"/>
      <c r="OOJ44" s="361"/>
      <c r="OOK44" s="361"/>
      <c r="OOL44" s="361"/>
      <c r="OOM44" s="361"/>
      <c r="OON44" s="361"/>
      <c r="OOO44" s="361"/>
      <c r="OOP44" s="361"/>
      <c r="OOQ44" s="361"/>
      <c r="OOR44" s="361"/>
      <c r="OOS44" s="361"/>
      <c r="OOT44" s="361"/>
      <c r="OOU44" s="361"/>
      <c r="OOV44" s="361"/>
      <c r="OOW44" s="361"/>
      <c r="OOX44" s="361"/>
      <c r="OOY44" s="361"/>
      <c r="OOZ44" s="361"/>
      <c r="OPA44" s="361"/>
      <c r="OPB44" s="361"/>
      <c r="OPC44" s="361"/>
      <c r="OPD44" s="361"/>
      <c r="OPE44" s="361"/>
      <c r="OPF44" s="361"/>
      <c r="OPG44" s="361"/>
      <c r="OPH44" s="361"/>
      <c r="OPI44" s="361"/>
      <c r="OPJ44" s="361"/>
      <c r="OPK44" s="361"/>
      <c r="OPL44" s="361"/>
      <c r="OPM44" s="361"/>
      <c r="OPN44" s="361"/>
      <c r="OPO44" s="361"/>
      <c r="OPP44" s="361"/>
      <c r="OPQ44" s="361"/>
      <c r="OPR44" s="361"/>
      <c r="OPS44" s="361"/>
      <c r="OPT44" s="361"/>
      <c r="OPU44" s="361"/>
      <c r="OPV44" s="361"/>
      <c r="OPW44" s="361"/>
      <c r="OPX44" s="361"/>
      <c r="OPY44" s="361"/>
      <c r="OPZ44" s="361"/>
      <c r="OQA44" s="361"/>
      <c r="OQB44" s="361"/>
      <c r="OQC44" s="361"/>
      <c r="OQD44" s="361"/>
      <c r="OQE44" s="361"/>
      <c r="OQF44" s="361"/>
      <c r="OQG44" s="361"/>
      <c r="OQH44" s="361"/>
      <c r="OQI44" s="361"/>
      <c r="OQJ44" s="361"/>
      <c r="OQK44" s="361"/>
      <c r="OQL44" s="361"/>
      <c r="OQM44" s="361"/>
      <c r="OQN44" s="361"/>
      <c r="OQO44" s="361"/>
      <c r="OQP44" s="361"/>
      <c r="OQQ44" s="361"/>
      <c r="OQR44" s="361"/>
      <c r="OQS44" s="361"/>
      <c r="OQT44" s="361"/>
      <c r="OQU44" s="361"/>
      <c r="OQV44" s="361"/>
      <c r="OQW44" s="361"/>
      <c r="OQX44" s="361"/>
      <c r="OQY44" s="361"/>
      <c r="OQZ44" s="361"/>
      <c r="ORA44" s="361"/>
      <c r="ORB44" s="361"/>
      <c r="ORC44" s="361"/>
      <c r="ORD44" s="361"/>
      <c r="ORE44" s="361"/>
      <c r="ORF44" s="361"/>
      <c r="ORG44" s="361"/>
      <c r="ORH44" s="361"/>
      <c r="ORI44" s="361"/>
      <c r="ORJ44" s="361"/>
      <c r="ORK44" s="361"/>
      <c r="ORL44" s="361"/>
      <c r="ORM44" s="361"/>
      <c r="ORN44" s="361"/>
      <c r="ORO44" s="361"/>
      <c r="ORP44" s="361"/>
      <c r="ORQ44" s="361"/>
      <c r="ORR44" s="361"/>
      <c r="ORS44" s="361"/>
      <c r="ORT44" s="361"/>
      <c r="ORU44" s="361"/>
      <c r="ORV44" s="361"/>
      <c r="ORW44" s="361"/>
      <c r="ORX44" s="361"/>
      <c r="ORY44" s="361"/>
      <c r="ORZ44" s="361"/>
      <c r="OSA44" s="361"/>
      <c r="OSB44" s="361"/>
      <c r="OSC44" s="361"/>
      <c r="OSD44" s="361"/>
      <c r="OSE44" s="361"/>
      <c r="OSF44" s="361"/>
      <c r="OSG44" s="361"/>
      <c r="OSH44" s="361"/>
      <c r="OSI44" s="361"/>
      <c r="OSJ44" s="361"/>
      <c r="OSK44" s="361"/>
      <c r="OSL44" s="361"/>
      <c r="OSM44" s="361"/>
      <c r="OSN44" s="361"/>
      <c r="OSO44" s="361"/>
      <c r="OSP44" s="361"/>
      <c r="OSQ44" s="361"/>
      <c r="OSR44" s="361"/>
      <c r="OSS44" s="361"/>
      <c r="OST44" s="361"/>
      <c r="OSU44" s="361"/>
      <c r="OSV44" s="361"/>
      <c r="OSW44" s="361"/>
      <c r="OSX44" s="361"/>
      <c r="OSY44" s="361"/>
      <c r="OSZ44" s="361"/>
      <c r="OTA44" s="361"/>
      <c r="OTB44" s="361"/>
      <c r="OTC44" s="361"/>
      <c r="OTD44" s="361"/>
      <c r="OTE44" s="361"/>
      <c r="OTF44" s="361"/>
      <c r="OTG44" s="361"/>
      <c r="OTH44" s="361"/>
      <c r="OTI44" s="361"/>
      <c r="OTJ44" s="361"/>
      <c r="OTK44" s="361"/>
      <c r="OTL44" s="361"/>
      <c r="OTM44" s="361"/>
      <c r="OTN44" s="361"/>
      <c r="OTO44" s="361"/>
      <c r="OTP44" s="361"/>
      <c r="OTQ44" s="361"/>
      <c r="OTR44" s="361"/>
      <c r="OTS44" s="361"/>
      <c r="OTT44" s="361"/>
      <c r="OTU44" s="361"/>
      <c r="OTV44" s="361"/>
      <c r="OTW44" s="361"/>
      <c r="OTX44" s="361"/>
      <c r="OTY44" s="361"/>
      <c r="OTZ44" s="361"/>
      <c r="OUA44" s="361"/>
      <c r="OUB44" s="361"/>
      <c r="OUC44" s="361"/>
      <c r="OUD44" s="361"/>
      <c r="OUE44" s="361"/>
      <c r="OUF44" s="361"/>
      <c r="OUG44" s="361"/>
      <c r="OUH44" s="361"/>
      <c r="OUI44" s="361"/>
      <c r="OUJ44" s="361"/>
      <c r="OUK44" s="361"/>
      <c r="OUL44" s="361"/>
      <c r="OUM44" s="361"/>
      <c r="OUN44" s="361"/>
      <c r="OUO44" s="361"/>
      <c r="OUP44" s="361"/>
      <c r="OUQ44" s="361"/>
      <c r="OUR44" s="361"/>
      <c r="OUS44" s="361"/>
      <c r="OUT44" s="361"/>
      <c r="OUU44" s="361"/>
      <c r="OUV44" s="361"/>
      <c r="OUW44" s="361"/>
      <c r="OUX44" s="361"/>
      <c r="OUY44" s="361"/>
      <c r="OUZ44" s="361"/>
      <c r="OVA44" s="361"/>
      <c r="OVB44" s="361"/>
      <c r="OVC44" s="361"/>
      <c r="OVD44" s="361"/>
      <c r="OVE44" s="361"/>
      <c r="OVF44" s="361"/>
      <c r="OVG44" s="361"/>
      <c r="OVH44" s="361"/>
      <c r="OVI44" s="361"/>
      <c r="OVJ44" s="361"/>
      <c r="OVK44" s="361"/>
      <c r="OVL44" s="361"/>
      <c r="OVM44" s="361"/>
      <c r="OVN44" s="361"/>
      <c r="OVO44" s="361"/>
      <c r="OVP44" s="361"/>
      <c r="OVQ44" s="361"/>
      <c r="OVR44" s="361"/>
      <c r="OVS44" s="361"/>
      <c r="OVT44" s="361"/>
      <c r="OVU44" s="361"/>
      <c r="OVV44" s="361"/>
      <c r="OVW44" s="361"/>
      <c r="OVX44" s="361"/>
      <c r="OVY44" s="361"/>
      <c r="OVZ44" s="361"/>
      <c r="OWA44" s="361"/>
      <c r="OWB44" s="361"/>
      <c r="OWC44" s="361"/>
      <c r="OWD44" s="361"/>
      <c r="OWE44" s="361"/>
      <c r="OWF44" s="361"/>
      <c r="OWG44" s="361"/>
      <c r="OWH44" s="361"/>
      <c r="OWI44" s="361"/>
      <c r="OWJ44" s="361"/>
      <c r="OWK44" s="361"/>
      <c r="OWL44" s="361"/>
      <c r="OWM44" s="361"/>
      <c r="OWN44" s="361"/>
      <c r="OWO44" s="361"/>
      <c r="OWP44" s="361"/>
      <c r="OWQ44" s="361"/>
      <c r="OWR44" s="361"/>
      <c r="OWS44" s="361"/>
      <c r="OWT44" s="361"/>
      <c r="OWU44" s="361"/>
      <c r="OWV44" s="361"/>
      <c r="OWW44" s="361"/>
      <c r="OWX44" s="361"/>
      <c r="OWY44" s="361"/>
      <c r="OWZ44" s="361"/>
      <c r="OXA44" s="361"/>
      <c r="OXB44" s="361"/>
      <c r="OXC44" s="361"/>
      <c r="OXD44" s="361"/>
      <c r="OXE44" s="361"/>
      <c r="OXF44" s="361"/>
      <c r="OXG44" s="361"/>
      <c r="OXH44" s="361"/>
      <c r="OXI44" s="361"/>
      <c r="OXJ44" s="361"/>
      <c r="OXK44" s="361"/>
      <c r="OXL44" s="361"/>
      <c r="OXM44" s="361"/>
      <c r="OXN44" s="361"/>
      <c r="OXO44" s="361"/>
      <c r="OXP44" s="361"/>
      <c r="OXQ44" s="361"/>
      <c r="OXR44" s="361"/>
      <c r="OXS44" s="361"/>
      <c r="OXT44" s="361"/>
      <c r="OXU44" s="361"/>
      <c r="OXV44" s="361"/>
      <c r="OXW44" s="361"/>
      <c r="OXX44" s="361"/>
      <c r="OXY44" s="361"/>
      <c r="OXZ44" s="361"/>
      <c r="OYA44" s="361"/>
      <c r="OYB44" s="361"/>
      <c r="OYC44" s="361"/>
      <c r="OYD44" s="361"/>
      <c r="OYE44" s="361"/>
      <c r="OYF44" s="361"/>
      <c r="OYG44" s="361"/>
      <c r="OYH44" s="361"/>
      <c r="OYI44" s="361"/>
      <c r="OYJ44" s="361"/>
      <c r="OYK44" s="361"/>
      <c r="OYL44" s="361"/>
      <c r="OYM44" s="361"/>
      <c r="OYN44" s="361"/>
      <c r="OYO44" s="361"/>
      <c r="OYP44" s="361"/>
      <c r="OYQ44" s="361"/>
      <c r="OYR44" s="361"/>
      <c r="OYS44" s="361"/>
      <c r="OYT44" s="361"/>
      <c r="OYU44" s="361"/>
      <c r="OYV44" s="361"/>
      <c r="OYW44" s="361"/>
      <c r="OYX44" s="361"/>
      <c r="OYY44" s="361"/>
      <c r="OYZ44" s="361"/>
      <c r="OZA44" s="361"/>
      <c r="OZB44" s="361"/>
      <c r="OZC44" s="361"/>
      <c r="OZD44" s="361"/>
      <c r="OZE44" s="361"/>
      <c r="OZF44" s="361"/>
      <c r="OZG44" s="361"/>
      <c r="OZH44" s="361"/>
      <c r="OZI44" s="361"/>
      <c r="OZJ44" s="361"/>
      <c r="OZK44" s="361"/>
      <c r="OZL44" s="361"/>
      <c r="OZM44" s="361"/>
      <c r="OZN44" s="361"/>
      <c r="OZO44" s="361"/>
      <c r="OZP44" s="361"/>
      <c r="OZQ44" s="361"/>
      <c r="OZR44" s="361"/>
      <c r="OZS44" s="361"/>
      <c r="OZT44" s="361"/>
      <c r="OZU44" s="361"/>
      <c r="OZV44" s="361"/>
      <c r="OZW44" s="361"/>
      <c r="OZX44" s="361"/>
      <c r="OZY44" s="361"/>
      <c r="OZZ44" s="361"/>
      <c r="PAA44" s="361"/>
      <c r="PAB44" s="361"/>
      <c r="PAC44" s="361"/>
      <c r="PAD44" s="361"/>
      <c r="PAE44" s="361"/>
      <c r="PAF44" s="361"/>
      <c r="PAG44" s="361"/>
      <c r="PAH44" s="361"/>
      <c r="PAI44" s="361"/>
      <c r="PAJ44" s="361"/>
      <c r="PAK44" s="361"/>
      <c r="PAL44" s="361"/>
      <c r="PAM44" s="361"/>
      <c r="PAN44" s="361"/>
      <c r="PAO44" s="361"/>
      <c r="PAP44" s="361"/>
      <c r="PAQ44" s="361"/>
      <c r="PAR44" s="361"/>
      <c r="PAS44" s="361"/>
      <c r="PAT44" s="361"/>
      <c r="PAU44" s="361"/>
      <c r="PAV44" s="361"/>
      <c r="PAW44" s="361"/>
      <c r="PAX44" s="361"/>
      <c r="PAY44" s="361"/>
      <c r="PAZ44" s="361"/>
      <c r="PBA44" s="361"/>
      <c r="PBB44" s="361"/>
      <c r="PBC44" s="361"/>
      <c r="PBD44" s="361"/>
      <c r="PBE44" s="361"/>
      <c r="PBF44" s="361"/>
      <c r="PBG44" s="361"/>
      <c r="PBH44" s="361"/>
      <c r="PBI44" s="361"/>
      <c r="PBJ44" s="361"/>
      <c r="PBK44" s="361"/>
      <c r="PBL44" s="361"/>
      <c r="PBM44" s="361"/>
      <c r="PBN44" s="361"/>
      <c r="PBO44" s="361"/>
      <c r="PBP44" s="361"/>
      <c r="PBQ44" s="361"/>
      <c r="PBR44" s="361"/>
      <c r="PBS44" s="361"/>
      <c r="PBT44" s="361"/>
      <c r="PBU44" s="361"/>
      <c r="PBV44" s="361"/>
      <c r="PBW44" s="361"/>
      <c r="PBX44" s="361"/>
      <c r="PBY44" s="361"/>
      <c r="PBZ44" s="361"/>
      <c r="PCA44" s="361"/>
      <c r="PCB44" s="361"/>
      <c r="PCC44" s="361"/>
      <c r="PCD44" s="361"/>
      <c r="PCE44" s="361"/>
      <c r="PCF44" s="361"/>
      <c r="PCG44" s="361"/>
      <c r="PCH44" s="361"/>
      <c r="PCI44" s="361"/>
      <c r="PCJ44" s="361"/>
      <c r="PCK44" s="361"/>
      <c r="PCL44" s="361"/>
      <c r="PCM44" s="361"/>
      <c r="PCN44" s="361"/>
      <c r="PCO44" s="361"/>
      <c r="PCP44" s="361"/>
      <c r="PCQ44" s="361"/>
      <c r="PCR44" s="361"/>
      <c r="PCS44" s="361"/>
      <c r="PCT44" s="361"/>
      <c r="PCU44" s="361"/>
      <c r="PCV44" s="361"/>
      <c r="PCW44" s="361"/>
      <c r="PCX44" s="361"/>
      <c r="PCY44" s="361"/>
      <c r="PCZ44" s="361"/>
      <c r="PDA44" s="361"/>
      <c r="PDB44" s="361"/>
      <c r="PDC44" s="361"/>
      <c r="PDD44" s="361"/>
      <c r="PDE44" s="361"/>
      <c r="PDF44" s="361"/>
      <c r="PDG44" s="361"/>
      <c r="PDH44" s="361"/>
      <c r="PDI44" s="361"/>
      <c r="PDJ44" s="361"/>
      <c r="PDK44" s="361"/>
      <c r="PDL44" s="361"/>
      <c r="PDM44" s="361"/>
      <c r="PDN44" s="361"/>
      <c r="PDO44" s="361"/>
      <c r="PDP44" s="361"/>
      <c r="PDQ44" s="361"/>
      <c r="PDR44" s="361"/>
      <c r="PDS44" s="361"/>
      <c r="PDT44" s="361"/>
      <c r="PDU44" s="361"/>
      <c r="PDV44" s="361"/>
      <c r="PDW44" s="361"/>
      <c r="PDX44" s="361"/>
      <c r="PDY44" s="361"/>
      <c r="PDZ44" s="361"/>
      <c r="PEA44" s="361"/>
      <c r="PEB44" s="361"/>
      <c r="PEC44" s="361"/>
      <c r="PED44" s="361"/>
      <c r="PEE44" s="361"/>
      <c r="PEF44" s="361"/>
      <c r="PEG44" s="361"/>
      <c r="PEH44" s="361"/>
      <c r="PEI44" s="361"/>
      <c r="PEJ44" s="361"/>
      <c r="PEK44" s="361"/>
      <c r="PEL44" s="361"/>
      <c r="PEM44" s="361"/>
      <c r="PEN44" s="361"/>
      <c r="PEO44" s="361"/>
      <c r="PEP44" s="361"/>
      <c r="PEQ44" s="361"/>
      <c r="PER44" s="361"/>
      <c r="PES44" s="361"/>
      <c r="PET44" s="361"/>
      <c r="PEU44" s="361"/>
      <c r="PEV44" s="361"/>
      <c r="PEW44" s="361"/>
      <c r="PEX44" s="361"/>
      <c r="PEY44" s="361"/>
      <c r="PEZ44" s="361"/>
      <c r="PFA44" s="361"/>
      <c r="PFB44" s="361"/>
      <c r="PFC44" s="361"/>
      <c r="PFD44" s="361"/>
      <c r="PFE44" s="361"/>
      <c r="PFF44" s="361"/>
      <c r="PFG44" s="361"/>
      <c r="PFH44" s="361"/>
      <c r="PFI44" s="361"/>
      <c r="PFJ44" s="361"/>
      <c r="PFK44" s="361"/>
      <c r="PFL44" s="361"/>
      <c r="PFM44" s="361"/>
      <c r="PFN44" s="361"/>
      <c r="PFO44" s="361"/>
      <c r="PFP44" s="361"/>
      <c r="PFQ44" s="361"/>
      <c r="PFR44" s="361"/>
      <c r="PFS44" s="361"/>
      <c r="PFT44" s="361"/>
      <c r="PFU44" s="361"/>
      <c r="PFV44" s="361"/>
      <c r="PFW44" s="361"/>
      <c r="PFX44" s="361"/>
      <c r="PFY44" s="361"/>
      <c r="PFZ44" s="361"/>
      <c r="PGA44" s="361"/>
      <c r="PGB44" s="361"/>
      <c r="PGC44" s="361"/>
      <c r="PGD44" s="361"/>
      <c r="PGE44" s="361"/>
      <c r="PGF44" s="361"/>
      <c r="PGG44" s="361"/>
      <c r="PGH44" s="361"/>
      <c r="PGI44" s="361"/>
      <c r="PGJ44" s="361"/>
      <c r="PGK44" s="361"/>
      <c r="PGL44" s="361"/>
      <c r="PGM44" s="361"/>
      <c r="PGN44" s="361"/>
      <c r="PGO44" s="361"/>
      <c r="PGP44" s="361"/>
      <c r="PGQ44" s="361"/>
      <c r="PGR44" s="361"/>
      <c r="PGS44" s="361"/>
      <c r="PGT44" s="361"/>
      <c r="PGU44" s="361"/>
      <c r="PGV44" s="361"/>
      <c r="PGW44" s="361"/>
      <c r="PGX44" s="361"/>
      <c r="PGY44" s="361"/>
      <c r="PGZ44" s="361"/>
      <c r="PHA44" s="361"/>
      <c r="PHB44" s="361"/>
      <c r="PHC44" s="361"/>
      <c r="PHD44" s="361"/>
      <c r="PHE44" s="361"/>
      <c r="PHF44" s="361"/>
      <c r="PHG44" s="361"/>
      <c r="PHH44" s="361"/>
      <c r="PHI44" s="361"/>
      <c r="PHJ44" s="361"/>
      <c r="PHK44" s="361"/>
      <c r="PHL44" s="361"/>
      <c r="PHM44" s="361"/>
      <c r="PHN44" s="361"/>
      <c r="PHO44" s="361"/>
      <c r="PHP44" s="361"/>
      <c r="PHQ44" s="361"/>
      <c r="PHR44" s="361"/>
      <c r="PHS44" s="361"/>
      <c r="PHT44" s="361"/>
      <c r="PHU44" s="361"/>
      <c r="PHV44" s="361"/>
      <c r="PHW44" s="361"/>
      <c r="PHX44" s="361"/>
      <c r="PHY44" s="361"/>
      <c r="PHZ44" s="361"/>
      <c r="PIA44" s="361"/>
      <c r="PIB44" s="361"/>
      <c r="PIC44" s="361"/>
      <c r="PID44" s="361"/>
      <c r="PIE44" s="361"/>
      <c r="PIF44" s="361"/>
      <c r="PIG44" s="361"/>
      <c r="PIH44" s="361"/>
      <c r="PII44" s="361"/>
      <c r="PIJ44" s="361"/>
      <c r="PIK44" s="361"/>
      <c r="PIL44" s="361"/>
      <c r="PIM44" s="361"/>
      <c r="PIN44" s="361"/>
      <c r="PIO44" s="361"/>
      <c r="PIP44" s="361"/>
      <c r="PIQ44" s="361"/>
      <c r="PIR44" s="361"/>
      <c r="PIS44" s="361"/>
      <c r="PIT44" s="361"/>
      <c r="PIU44" s="361"/>
      <c r="PIV44" s="361"/>
      <c r="PIW44" s="361"/>
      <c r="PIX44" s="361"/>
      <c r="PIY44" s="361"/>
      <c r="PIZ44" s="361"/>
      <c r="PJA44" s="361"/>
      <c r="PJB44" s="361"/>
      <c r="PJC44" s="361"/>
      <c r="PJD44" s="361"/>
      <c r="PJE44" s="361"/>
      <c r="PJF44" s="361"/>
      <c r="PJG44" s="361"/>
      <c r="PJH44" s="361"/>
      <c r="PJI44" s="361"/>
      <c r="PJJ44" s="361"/>
      <c r="PJK44" s="361"/>
      <c r="PJL44" s="361"/>
      <c r="PJM44" s="361"/>
      <c r="PJN44" s="361"/>
      <c r="PJO44" s="361"/>
      <c r="PJP44" s="361"/>
      <c r="PJQ44" s="361"/>
      <c r="PJR44" s="361"/>
      <c r="PJS44" s="361"/>
      <c r="PJT44" s="361"/>
      <c r="PJU44" s="361"/>
      <c r="PJV44" s="361"/>
      <c r="PJW44" s="361"/>
      <c r="PJX44" s="361"/>
      <c r="PJY44" s="361"/>
      <c r="PJZ44" s="361"/>
      <c r="PKA44" s="361"/>
      <c r="PKB44" s="361"/>
      <c r="PKC44" s="361"/>
      <c r="PKD44" s="361"/>
      <c r="PKE44" s="361"/>
      <c r="PKF44" s="361"/>
      <c r="PKG44" s="361"/>
      <c r="PKH44" s="361"/>
      <c r="PKI44" s="361"/>
      <c r="PKJ44" s="361"/>
      <c r="PKK44" s="361"/>
      <c r="PKL44" s="361"/>
      <c r="PKM44" s="361"/>
      <c r="PKN44" s="361"/>
      <c r="PKO44" s="361"/>
      <c r="PKP44" s="361"/>
      <c r="PKQ44" s="361"/>
      <c r="PKR44" s="361"/>
      <c r="PKS44" s="361"/>
      <c r="PKT44" s="361"/>
      <c r="PKU44" s="361"/>
      <c r="PKV44" s="361"/>
      <c r="PKW44" s="361"/>
      <c r="PKX44" s="361"/>
      <c r="PKY44" s="361"/>
      <c r="PKZ44" s="361"/>
      <c r="PLA44" s="361"/>
      <c r="PLB44" s="361"/>
      <c r="PLC44" s="361"/>
      <c r="PLD44" s="361"/>
      <c r="PLE44" s="361"/>
      <c r="PLF44" s="361"/>
      <c r="PLG44" s="361"/>
      <c r="PLH44" s="361"/>
      <c r="PLI44" s="361"/>
      <c r="PLJ44" s="361"/>
      <c r="PLK44" s="361"/>
      <c r="PLL44" s="361"/>
      <c r="PLM44" s="361"/>
      <c r="PLN44" s="361"/>
      <c r="PLO44" s="361"/>
      <c r="PLP44" s="361"/>
      <c r="PLQ44" s="361"/>
      <c r="PLR44" s="361"/>
      <c r="PLS44" s="361"/>
      <c r="PLT44" s="361"/>
      <c r="PLU44" s="361"/>
      <c r="PLV44" s="361"/>
      <c r="PLW44" s="361"/>
      <c r="PLX44" s="361"/>
      <c r="PLY44" s="361"/>
      <c r="PLZ44" s="361"/>
      <c r="PMA44" s="361"/>
      <c r="PMB44" s="361"/>
      <c r="PMC44" s="361"/>
      <c r="PMD44" s="361"/>
      <c r="PME44" s="361"/>
      <c r="PMF44" s="361"/>
      <c r="PMG44" s="361"/>
      <c r="PMH44" s="361"/>
      <c r="PMI44" s="361"/>
      <c r="PMJ44" s="361"/>
      <c r="PMK44" s="361"/>
      <c r="PML44" s="361"/>
      <c r="PMM44" s="361"/>
      <c r="PMN44" s="361"/>
      <c r="PMO44" s="361"/>
      <c r="PMP44" s="361"/>
      <c r="PMQ44" s="361"/>
      <c r="PMR44" s="361"/>
      <c r="PMS44" s="361"/>
      <c r="PMT44" s="361"/>
      <c r="PMU44" s="361"/>
      <c r="PMV44" s="361"/>
      <c r="PMW44" s="361"/>
      <c r="PMX44" s="361"/>
      <c r="PMY44" s="361"/>
      <c r="PMZ44" s="361"/>
      <c r="PNA44" s="361"/>
      <c r="PNB44" s="361"/>
      <c r="PNC44" s="361"/>
      <c r="PND44" s="361"/>
      <c r="PNE44" s="361"/>
      <c r="PNF44" s="361"/>
      <c r="PNG44" s="361"/>
      <c r="PNH44" s="361"/>
      <c r="PNI44" s="361"/>
      <c r="PNJ44" s="361"/>
      <c r="PNK44" s="361"/>
      <c r="PNL44" s="361"/>
      <c r="PNM44" s="361"/>
      <c r="PNN44" s="361"/>
      <c r="PNO44" s="361"/>
      <c r="PNP44" s="361"/>
      <c r="PNQ44" s="361"/>
      <c r="PNR44" s="361"/>
      <c r="PNS44" s="361"/>
      <c r="PNT44" s="361"/>
      <c r="PNU44" s="361"/>
      <c r="PNV44" s="361"/>
      <c r="PNW44" s="361"/>
      <c r="PNX44" s="361"/>
      <c r="PNY44" s="361"/>
      <c r="PNZ44" s="361"/>
      <c r="POA44" s="361"/>
      <c r="POB44" s="361"/>
      <c r="POC44" s="361"/>
      <c r="POD44" s="361"/>
      <c r="POE44" s="361"/>
      <c r="POF44" s="361"/>
      <c r="POG44" s="361"/>
      <c r="POH44" s="361"/>
      <c r="POI44" s="361"/>
      <c r="POJ44" s="361"/>
      <c r="POK44" s="361"/>
      <c r="POL44" s="361"/>
      <c r="POM44" s="361"/>
      <c r="PON44" s="361"/>
      <c r="POO44" s="361"/>
      <c r="POP44" s="361"/>
      <c r="POQ44" s="361"/>
      <c r="POR44" s="361"/>
      <c r="POS44" s="361"/>
      <c r="POT44" s="361"/>
      <c r="POU44" s="361"/>
      <c r="POV44" s="361"/>
      <c r="POW44" s="361"/>
      <c r="POX44" s="361"/>
      <c r="POY44" s="361"/>
      <c r="POZ44" s="361"/>
      <c r="PPA44" s="361"/>
      <c r="PPB44" s="361"/>
      <c r="PPC44" s="361"/>
      <c r="PPD44" s="361"/>
      <c r="PPE44" s="361"/>
      <c r="PPF44" s="361"/>
      <c r="PPG44" s="361"/>
      <c r="PPH44" s="361"/>
      <c r="PPI44" s="361"/>
      <c r="PPJ44" s="361"/>
      <c r="PPK44" s="361"/>
      <c r="PPL44" s="361"/>
      <c r="PPM44" s="361"/>
      <c r="PPN44" s="361"/>
      <c r="PPO44" s="361"/>
      <c r="PPP44" s="361"/>
      <c r="PPQ44" s="361"/>
      <c r="PPR44" s="361"/>
      <c r="PPS44" s="361"/>
      <c r="PPT44" s="361"/>
      <c r="PPU44" s="361"/>
      <c r="PPV44" s="361"/>
      <c r="PPW44" s="361"/>
      <c r="PPX44" s="361"/>
      <c r="PPY44" s="361"/>
      <c r="PPZ44" s="361"/>
      <c r="PQA44" s="361"/>
      <c r="PQB44" s="361"/>
      <c r="PQC44" s="361"/>
      <c r="PQD44" s="361"/>
      <c r="PQE44" s="361"/>
      <c r="PQF44" s="361"/>
      <c r="PQG44" s="361"/>
      <c r="PQH44" s="361"/>
      <c r="PQI44" s="361"/>
      <c r="PQJ44" s="361"/>
      <c r="PQK44" s="361"/>
      <c r="PQL44" s="361"/>
      <c r="PQM44" s="361"/>
      <c r="PQN44" s="361"/>
      <c r="PQO44" s="361"/>
      <c r="PQP44" s="361"/>
      <c r="PQQ44" s="361"/>
      <c r="PQR44" s="361"/>
      <c r="PQS44" s="361"/>
      <c r="PQT44" s="361"/>
      <c r="PQU44" s="361"/>
      <c r="PQV44" s="361"/>
      <c r="PQW44" s="361"/>
      <c r="PQX44" s="361"/>
      <c r="PQY44" s="361"/>
      <c r="PQZ44" s="361"/>
      <c r="PRA44" s="361"/>
      <c r="PRB44" s="361"/>
      <c r="PRC44" s="361"/>
      <c r="PRD44" s="361"/>
      <c r="PRE44" s="361"/>
      <c r="PRF44" s="361"/>
      <c r="PRG44" s="361"/>
      <c r="PRH44" s="361"/>
      <c r="PRI44" s="361"/>
      <c r="PRJ44" s="361"/>
      <c r="PRK44" s="361"/>
      <c r="PRL44" s="361"/>
      <c r="PRM44" s="361"/>
      <c r="PRN44" s="361"/>
      <c r="PRO44" s="361"/>
      <c r="PRP44" s="361"/>
      <c r="PRQ44" s="361"/>
      <c r="PRR44" s="361"/>
      <c r="PRS44" s="361"/>
      <c r="PRT44" s="361"/>
      <c r="PRU44" s="361"/>
      <c r="PRV44" s="361"/>
      <c r="PRW44" s="361"/>
      <c r="PRX44" s="361"/>
      <c r="PRY44" s="361"/>
      <c r="PRZ44" s="361"/>
      <c r="PSA44" s="361"/>
      <c r="PSB44" s="361"/>
      <c r="PSC44" s="361"/>
      <c r="PSD44" s="361"/>
      <c r="PSE44" s="361"/>
      <c r="PSF44" s="361"/>
      <c r="PSG44" s="361"/>
      <c r="PSH44" s="361"/>
      <c r="PSI44" s="361"/>
      <c r="PSJ44" s="361"/>
      <c r="PSK44" s="361"/>
      <c r="PSL44" s="361"/>
      <c r="PSM44" s="361"/>
      <c r="PSN44" s="361"/>
      <c r="PSO44" s="361"/>
      <c r="PSP44" s="361"/>
      <c r="PSQ44" s="361"/>
      <c r="PSR44" s="361"/>
      <c r="PSS44" s="361"/>
      <c r="PST44" s="361"/>
      <c r="PSU44" s="361"/>
      <c r="PSV44" s="361"/>
      <c r="PSW44" s="361"/>
      <c r="PSX44" s="361"/>
      <c r="PSY44" s="361"/>
      <c r="PSZ44" s="361"/>
      <c r="PTA44" s="361"/>
      <c r="PTB44" s="361"/>
      <c r="PTC44" s="361"/>
      <c r="PTD44" s="361"/>
      <c r="PTE44" s="361"/>
      <c r="PTF44" s="361"/>
      <c r="PTG44" s="361"/>
      <c r="PTH44" s="361"/>
      <c r="PTI44" s="361"/>
      <c r="PTJ44" s="361"/>
      <c r="PTK44" s="361"/>
      <c r="PTL44" s="361"/>
      <c r="PTM44" s="361"/>
      <c r="PTN44" s="361"/>
      <c r="PTO44" s="361"/>
      <c r="PTP44" s="361"/>
      <c r="PTQ44" s="361"/>
      <c r="PTR44" s="361"/>
      <c r="PTS44" s="361"/>
      <c r="PTT44" s="361"/>
      <c r="PTU44" s="361"/>
      <c r="PTV44" s="361"/>
      <c r="PTW44" s="361"/>
      <c r="PTX44" s="361"/>
      <c r="PTY44" s="361"/>
      <c r="PTZ44" s="361"/>
      <c r="PUA44" s="361"/>
      <c r="PUB44" s="361"/>
      <c r="PUC44" s="361"/>
      <c r="PUD44" s="361"/>
      <c r="PUE44" s="361"/>
      <c r="PUF44" s="361"/>
      <c r="PUG44" s="361"/>
      <c r="PUH44" s="361"/>
      <c r="PUI44" s="361"/>
      <c r="PUJ44" s="361"/>
      <c r="PUK44" s="361"/>
      <c r="PUL44" s="361"/>
      <c r="PUM44" s="361"/>
      <c r="PUN44" s="361"/>
      <c r="PUO44" s="361"/>
      <c r="PUP44" s="361"/>
      <c r="PUQ44" s="361"/>
      <c r="PUR44" s="361"/>
      <c r="PUS44" s="361"/>
      <c r="PUT44" s="361"/>
      <c r="PUU44" s="361"/>
      <c r="PUV44" s="361"/>
      <c r="PUW44" s="361"/>
      <c r="PUX44" s="361"/>
      <c r="PUY44" s="361"/>
      <c r="PUZ44" s="361"/>
      <c r="PVA44" s="361"/>
      <c r="PVB44" s="361"/>
      <c r="PVC44" s="361"/>
      <c r="PVD44" s="361"/>
      <c r="PVE44" s="361"/>
      <c r="PVF44" s="361"/>
      <c r="PVG44" s="361"/>
      <c r="PVH44" s="361"/>
      <c r="PVI44" s="361"/>
      <c r="PVJ44" s="361"/>
      <c r="PVK44" s="361"/>
      <c r="PVL44" s="361"/>
      <c r="PVM44" s="361"/>
      <c r="PVN44" s="361"/>
      <c r="PVO44" s="361"/>
      <c r="PVP44" s="361"/>
      <c r="PVQ44" s="361"/>
      <c r="PVR44" s="361"/>
      <c r="PVS44" s="361"/>
      <c r="PVT44" s="361"/>
      <c r="PVU44" s="361"/>
      <c r="PVV44" s="361"/>
      <c r="PVW44" s="361"/>
      <c r="PVX44" s="361"/>
      <c r="PVY44" s="361"/>
      <c r="PVZ44" s="361"/>
      <c r="PWA44" s="361"/>
      <c r="PWB44" s="361"/>
      <c r="PWC44" s="361"/>
      <c r="PWD44" s="361"/>
      <c r="PWE44" s="361"/>
      <c r="PWF44" s="361"/>
      <c r="PWG44" s="361"/>
      <c r="PWH44" s="361"/>
      <c r="PWI44" s="361"/>
      <c r="PWJ44" s="361"/>
      <c r="PWK44" s="361"/>
      <c r="PWL44" s="361"/>
      <c r="PWM44" s="361"/>
      <c r="PWN44" s="361"/>
      <c r="PWO44" s="361"/>
      <c r="PWP44" s="361"/>
      <c r="PWQ44" s="361"/>
      <c r="PWR44" s="361"/>
      <c r="PWS44" s="361"/>
      <c r="PWT44" s="361"/>
      <c r="PWU44" s="361"/>
      <c r="PWV44" s="361"/>
      <c r="PWW44" s="361"/>
      <c r="PWX44" s="361"/>
      <c r="PWY44" s="361"/>
      <c r="PWZ44" s="361"/>
      <c r="PXA44" s="361"/>
      <c r="PXB44" s="361"/>
      <c r="PXC44" s="361"/>
      <c r="PXD44" s="361"/>
      <c r="PXE44" s="361"/>
      <c r="PXF44" s="361"/>
      <c r="PXG44" s="361"/>
      <c r="PXH44" s="361"/>
      <c r="PXI44" s="361"/>
      <c r="PXJ44" s="361"/>
      <c r="PXK44" s="361"/>
      <c r="PXL44" s="361"/>
      <c r="PXM44" s="361"/>
      <c r="PXN44" s="361"/>
      <c r="PXO44" s="361"/>
      <c r="PXP44" s="361"/>
      <c r="PXQ44" s="361"/>
      <c r="PXR44" s="361"/>
      <c r="PXS44" s="361"/>
      <c r="PXT44" s="361"/>
      <c r="PXU44" s="361"/>
      <c r="PXV44" s="361"/>
      <c r="PXW44" s="361"/>
      <c r="PXX44" s="361"/>
      <c r="PXY44" s="361"/>
      <c r="PXZ44" s="361"/>
      <c r="PYA44" s="361"/>
      <c r="PYB44" s="361"/>
      <c r="PYC44" s="361"/>
      <c r="PYD44" s="361"/>
      <c r="PYE44" s="361"/>
      <c r="PYF44" s="361"/>
      <c r="PYG44" s="361"/>
      <c r="PYH44" s="361"/>
      <c r="PYI44" s="361"/>
      <c r="PYJ44" s="361"/>
      <c r="PYK44" s="361"/>
      <c r="PYL44" s="361"/>
      <c r="PYM44" s="361"/>
      <c r="PYN44" s="361"/>
      <c r="PYO44" s="361"/>
      <c r="PYP44" s="361"/>
      <c r="PYQ44" s="361"/>
      <c r="PYR44" s="361"/>
      <c r="PYS44" s="361"/>
      <c r="PYT44" s="361"/>
      <c r="PYU44" s="361"/>
      <c r="PYV44" s="361"/>
      <c r="PYW44" s="361"/>
      <c r="PYX44" s="361"/>
      <c r="PYY44" s="361"/>
      <c r="PYZ44" s="361"/>
      <c r="PZA44" s="361"/>
      <c r="PZB44" s="361"/>
      <c r="PZC44" s="361"/>
      <c r="PZD44" s="361"/>
      <c r="PZE44" s="361"/>
      <c r="PZF44" s="361"/>
      <c r="PZG44" s="361"/>
      <c r="PZH44" s="361"/>
      <c r="PZI44" s="361"/>
      <c r="PZJ44" s="361"/>
      <c r="PZK44" s="361"/>
      <c r="PZL44" s="361"/>
      <c r="PZM44" s="361"/>
      <c r="PZN44" s="361"/>
      <c r="PZO44" s="361"/>
      <c r="PZP44" s="361"/>
      <c r="PZQ44" s="361"/>
      <c r="PZR44" s="361"/>
      <c r="PZS44" s="361"/>
      <c r="PZT44" s="361"/>
      <c r="PZU44" s="361"/>
      <c r="PZV44" s="361"/>
      <c r="PZW44" s="361"/>
      <c r="PZX44" s="361"/>
      <c r="PZY44" s="361"/>
      <c r="PZZ44" s="361"/>
      <c r="QAA44" s="361"/>
      <c r="QAB44" s="361"/>
      <c r="QAC44" s="361"/>
      <c r="QAD44" s="361"/>
      <c r="QAE44" s="361"/>
      <c r="QAF44" s="361"/>
      <c r="QAG44" s="361"/>
      <c r="QAH44" s="361"/>
      <c r="QAI44" s="361"/>
      <c r="QAJ44" s="361"/>
      <c r="QAK44" s="361"/>
      <c r="QAL44" s="361"/>
      <c r="QAM44" s="361"/>
      <c r="QAN44" s="361"/>
      <c r="QAO44" s="361"/>
      <c r="QAP44" s="361"/>
      <c r="QAQ44" s="361"/>
      <c r="QAR44" s="361"/>
      <c r="QAS44" s="361"/>
      <c r="QAT44" s="361"/>
      <c r="QAU44" s="361"/>
      <c r="QAV44" s="361"/>
      <c r="QAW44" s="361"/>
      <c r="QAX44" s="361"/>
      <c r="QAY44" s="361"/>
      <c r="QAZ44" s="361"/>
      <c r="QBA44" s="361"/>
      <c r="QBB44" s="361"/>
      <c r="QBC44" s="361"/>
      <c r="QBD44" s="361"/>
      <c r="QBE44" s="361"/>
      <c r="QBF44" s="361"/>
      <c r="QBG44" s="361"/>
      <c r="QBH44" s="361"/>
      <c r="QBI44" s="361"/>
      <c r="QBJ44" s="361"/>
      <c r="QBK44" s="361"/>
      <c r="QBL44" s="361"/>
      <c r="QBM44" s="361"/>
      <c r="QBN44" s="361"/>
      <c r="QBO44" s="361"/>
      <c r="QBP44" s="361"/>
      <c r="QBQ44" s="361"/>
      <c r="QBR44" s="361"/>
      <c r="QBS44" s="361"/>
      <c r="QBT44" s="361"/>
      <c r="QBU44" s="361"/>
      <c r="QBV44" s="361"/>
      <c r="QBW44" s="361"/>
      <c r="QBX44" s="361"/>
      <c r="QBY44" s="361"/>
      <c r="QBZ44" s="361"/>
      <c r="QCA44" s="361"/>
      <c r="QCB44" s="361"/>
      <c r="QCC44" s="361"/>
      <c r="QCD44" s="361"/>
      <c r="QCE44" s="361"/>
      <c r="QCF44" s="361"/>
      <c r="QCG44" s="361"/>
      <c r="QCH44" s="361"/>
      <c r="QCI44" s="361"/>
      <c r="QCJ44" s="361"/>
      <c r="QCK44" s="361"/>
      <c r="QCL44" s="361"/>
      <c r="QCM44" s="361"/>
      <c r="QCN44" s="361"/>
      <c r="QCO44" s="361"/>
      <c r="QCP44" s="361"/>
      <c r="QCQ44" s="361"/>
      <c r="QCR44" s="361"/>
      <c r="QCS44" s="361"/>
      <c r="QCT44" s="361"/>
      <c r="QCU44" s="361"/>
      <c r="QCV44" s="361"/>
      <c r="QCW44" s="361"/>
      <c r="QCX44" s="361"/>
      <c r="QCY44" s="361"/>
      <c r="QCZ44" s="361"/>
      <c r="QDA44" s="361"/>
      <c r="QDB44" s="361"/>
      <c r="QDC44" s="361"/>
      <c r="QDD44" s="361"/>
      <c r="QDE44" s="361"/>
      <c r="QDF44" s="361"/>
      <c r="QDG44" s="361"/>
      <c r="QDH44" s="361"/>
      <c r="QDI44" s="361"/>
      <c r="QDJ44" s="361"/>
      <c r="QDK44" s="361"/>
      <c r="QDL44" s="361"/>
      <c r="QDM44" s="361"/>
      <c r="QDN44" s="361"/>
      <c r="QDO44" s="361"/>
      <c r="QDP44" s="361"/>
      <c r="QDQ44" s="361"/>
      <c r="QDR44" s="361"/>
      <c r="QDS44" s="361"/>
      <c r="QDT44" s="361"/>
      <c r="QDU44" s="361"/>
      <c r="QDV44" s="361"/>
      <c r="QDW44" s="361"/>
      <c r="QDX44" s="361"/>
      <c r="QDY44" s="361"/>
      <c r="QDZ44" s="361"/>
      <c r="QEA44" s="361"/>
      <c r="QEB44" s="361"/>
      <c r="QEC44" s="361"/>
      <c r="QED44" s="361"/>
      <c r="QEE44" s="361"/>
      <c r="QEF44" s="361"/>
      <c r="QEG44" s="361"/>
      <c r="QEH44" s="361"/>
      <c r="QEI44" s="361"/>
      <c r="QEJ44" s="361"/>
      <c r="QEK44" s="361"/>
      <c r="QEL44" s="361"/>
      <c r="QEM44" s="361"/>
      <c r="QEN44" s="361"/>
      <c r="QEO44" s="361"/>
      <c r="QEP44" s="361"/>
      <c r="QEQ44" s="361"/>
      <c r="QER44" s="361"/>
      <c r="QES44" s="361"/>
      <c r="QET44" s="361"/>
      <c r="QEU44" s="361"/>
      <c r="QEV44" s="361"/>
      <c r="QEW44" s="361"/>
      <c r="QEX44" s="361"/>
      <c r="QEY44" s="361"/>
      <c r="QEZ44" s="361"/>
      <c r="QFA44" s="361"/>
      <c r="QFB44" s="361"/>
      <c r="QFC44" s="361"/>
      <c r="QFD44" s="361"/>
      <c r="QFE44" s="361"/>
      <c r="QFF44" s="361"/>
      <c r="QFG44" s="361"/>
      <c r="QFH44" s="361"/>
      <c r="QFI44" s="361"/>
      <c r="QFJ44" s="361"/>
      <c r="QFK44" s="361"/>
      <c r="QFL44" s="361"/>
      <c r="QFM44" s="361"/>
      <c r="QFN44" s="361"/>
      <c r="QFO44" s="361"/>
      <c r="QFP44" s="361"/>
      <c r="QFQ44" s="361"/>
      <c r="QFR44" s="361"/>
      <c r="QFS44" s="361"/>
      <c r="QFT44" s="361"/>
      <c r="QFU44" s="361"/>
      <c r="QFV44" s="361"/>
      <c r="QFW44" s="361"/>
      <c r="QFX44" s="361"/>
      <c r="QFY44" s="361"/>
      <c r="QFZ44" s="361"/>
      <c r="QGA44" s="361"/>
      <c r="QGB44" s="361"/>
      <c r="QGC44" s="361"/>
      <c r="QGD44" s="361"/>
      <c r="QGE44" s="361"/>
      <c r="QGF44" s="361"/>
      <c r="QGG44" s="361"/>
      <c r="QGH44" s="361"/>
      <c r="QGI44" s="361"/>
      <c r="QGJ44" s="361"/>
      <c r="QGK44" s="361"/>
      <c r="QGL44" s="361"/>
      <c r="QGM44" s="361"/>
      <c r="QGN44" s="361"/>
      <c r="QGO44" s="361"/>
      <c r="QGP44" s="361"/>
      <c r="QGQ44" s="361"/>
      <c r="QGR44" s="361"/>
      <c r="QGS44" s="361"/>
      <c r="QGT44" s="361"/>
      <c r="QGU44" s="361"/>
      <c r="QGV44" s="361"/>
      <c r="QGW44" s="361"/>
      <c r="QGX44" s="361"/>
      <c r="QGY44" s="361"/>
      <c r="QGZ44" s="361"/>
      <c r="QHA44" s="361"/>
      <c r="QHB44" s="361"/>
      <c r="QHC44" s="361"/>
      <c r="QHD44" s="361"/>
      <c r="QHE44" s="361"/>
      <c r="QHF44" s="361"/>
      <c r="QHG44" s="361"/>
      <c r="QHH44" s="361"/>
      <c r="QHI44" s="361"/>
      <c r="QHJ44" s="361"/>
      <c r="QHK44" s="361"/>
      <c r="QHL44" s="361"/>
      <c r="QHM44" s="361"/>
      <c r="QHN44" s="361"/>
      <c r="QHO44" s="361"/>
      <c r="QHP44" s="361"/>
      <c r="QHQ44" s="361"/>
      <c r="QHR44" s="361"/>
      <c r="QHS44" s="361"/>
      <c r="QHT44" s="361"/>
      <c r="QHU44" s="361"/>
      <c r="QHV44" s="361"/>
      <c r="QHW44" s="361"/>
      <c r="QHX44" s="361"/>
      <c r="QHY44" s="361"/>
      <c r="QHZ44" s="361"/>
      <c r="QIA44" s="361"/>
      <c r="QIB44" s="361"/>
      <c r="QIC44" s="361"/>
      <c r="QID44" s="361"/>
      <c r="QIE44" s="361"/>
      <c r="QIF44" s="361"/>
      <c r="QIG44" s="361"/>
      <c r="QIH44" s="361"/>
      <c r="QII44" s="361"/>
      <c r="QIJ44" s="361"/>
      <c r="QIK44" s="361"/>
      <c r="QIL44" s="361"/>
      <c r="QIM44" s="361"/>
      <c r="QIN44" s="361"/>
      <c r="QIO44" s="361"/>
      <c r="QIP44" s="361"/>
      <c r="QIQ44" s="361"/>
      <c r="QIR44" s="361"/>
      <c r="QIS44" s="361"/>
      <c r="QIT44" s="361"/>
      <c r="QIU44" s="361"/>
      <c r="QIV44" s="361"/>
      <c r="QIW44" s="361"/>
      <c r="QIX44" s="361"/>
      <c r="QIY44" s="361"/>
      <c r="QIZ44" s="361"/>
      <c r="QJA44" s="361"/>
      <c r="QJB44" s="361"/>
      <c r="QJC44" s="361"/>
      <c r="QJD44" s="361"/>
      <c r="QJE44" s="361"/>
      <c r="QJF44" s="361"/>
      <c r="QJG44" s="361"/>
      <c r="QJH44" s="361"/>
      <c r="QJI44" s="361"/>
      <c r="QJJ44" s="361"/>
      <c r="QJK44" s="361"/>
      <c r="QJL44" s="361"/>
      <c r="QJM44" s="361"/>
      <c r="QJN44" s="361"/>
      <c r="QJO44" s="361"/>
      <c r="QJP44" s="361"/>
      <c r="QJQ44" s="361"/>
      <c r="QJR44" s="361"/>
      <c r="QJS44" s="361"/>
      <c r="QJT44" s="361"/>
      <c r="QJU44" s="361"/>
      <c r="QJV44" s="361"/>
      <c r="QJW44" s="361"/>
      <c r="QJX44" s="361"/>
      <c r="QJY44" s="361"/>
      <c r="QJZ44" s="361"/>
      <c r="QKA44" s="361"/>
      <c r="QKB44" s="361"/>
      <c r="QKC44" s="361"/>
      <c r="QKD44" s="361"/>
      <c r="QKE44" s="361"/>
      <c r="QKF44" s="361"/>
      <c r="QKG44" s="361"/>
      <c r="QKH44" s="361"/>
      <c r="QKI44" s="361"/>
      <c r="QKJ44" s="361"/>
      <c r="QKK44" s="361"/>
      <c r="QKL44" s="361"/>
      <c r="QKM44" s="361"/>
      <c r="QKN44" s="361"/>
      <c r="QKO44" s="361"/>
      <c r="QKP44" s="361"/>
      <c r="QKQ44" s="361"/>
      <c r="QKR44" s="361"/>
      <c r="QKS44" s="361"/>
      <c r="QKT44" s="361"/>
      <c r="QKU44" s="361"/>
      <c r="QKV44" s="361"/>
      <c r="QKW44" s="361"/>
      <c r="QKX44" s="361"/>
      <c r="QKY44" s="361"/>
      <c r="QKZ44" s="361"/>
      <c r="QLA44" s="361"/>
      <c r="QLB44" s="361"/>
      <c r="QLC44" s="361"/>
      <c r="QLD44" s="361"/>
      <c r="QLE44" s="361"/>
      <c r="QLF44" s="361"/>
      <c r="QLG44" s="361"/>
      <c r="QLH44" s="361"/>
      <c r="QLI44" s="361"/>
      <c r="QLJ44" s="361"/>
      <c r="QLK44" s="361"/>
      <c r="QLL44" s="361"/>
      <c r="QLM44" s="361"/>
      <c r="QLN44" s="361"/>
      <c r="QLO44" s="361"/>
      <c r="QLP44" s="361"/>
      <c r="QLQ44" s="361"/>
      <c r="QLR44" s="361"/>
      <c r="QLS44" s="361"/>
      <c r="QLT44" s="361"/>
      <c r="QLU44" s="361"/>
      <c r="QLV44" s="361"/>
      <c r="QLW44" s="361"/>
      <c r="QLX44" s="361"/>
      <c r="QLY44" s="361"/>
      <c r="QLZ44" s="361"/>
      <c r="QMA44" s="361"/>
      <c r="QMB44" s="361"/>
      <c r="QMC44" s="361"/>
      <c r="QMD44" s="361"/>
      <c r="QME44" s="361"/>
      <c r="QMF44" s="361"/>
      <c r="QMG44" s="361"/>
      <c r="QMH44" s="361"/>
      <c r="QMI44" s="361"/>
      <c r="QMJ44" s="361"/>
      <c r="QMK44" s="361"/>
      <c r="QML44" s="361"/>
      <c r="QMM44" s="361"/>
      <c r="QMN44" s="361"/>
      <c r="QMO44" s="361"/>
      <c r="QMP44" s="361"/>
      <c r="QMQ44" s="361"/>
      <c r="QMR44" s="361"/>
      <c r="QMS44" s="361"/>
      <c r="QMT44" s="361"/>
      <c r="QMU44" s="361"/>
      <c r="QMV44" s="361"/>
      <c r="QMW44" s="361"/>
      <c r="QMX44" s="361"/>
      <c r="QMY44" s="361"/>
      <c r="QMZ44" s="361"/>
      <c r="QNA44" s="361"/>
      <c r="QNB44" s="361"/>
      <c r="QNC44" s="361"/>
      <c r="QND44" s="361"/>
      <c r="QNE44" s="361"/>
      <c r="QNF44" s="361"/>
      <c r="QNG44" s="361"/>
      <c r="QNH44" s="361"/>
      <c r="QNI44" s="361"/>
      <c r="QNJ44" s="361"/>
      <c r="QNK44" s="361"/>
      <c r="QNL44" s="361"/>
      <c r="QNM44" s="361"/>
      <c r="QNN44" s="361"/>
      <c r="QNO44" s="361"/>
      <c r="QNP44" s="361"/>
      <c r="QNQ44" s="361"/>
      <c r="QNR44" s="361"/>
      <c r="QNS44" s="361"/>
      <c r="QNT44" s="361"/>
      <c r="QNU44" s="361"/>
      <c r="QNV44" s="361"/>
      <c r="QNW44" s="361"/>
      <c r="QNX44" s="361"/>
      <c r="QNY44" s="361"/>
      <c r="QNZ44" s="361"/>
      <c r="QOA44" s="361"/>
      <c r="QOB44" s="361"/>
      <c r="QOC44" s="361"/>
      <c r="QOD44" s="361"/>
      <c r="QOE44" s="361"/>
      <c r="QOF44" s="361"/>
      <c r="QOG44" s="361"/>
      <c r="QOH44" s="361"/>
      <c r="QOI44" s="361"/>
      <c r="QOJ44" s="361"/>
      <c r="QOK44" s="361"/>
      <c r="QOL44" s="361"/>
      <c r="QOM44" s="361"/>
      <c r="QON44" s="361"/>
      <c r="QOO44" s="361"/>
      <c r="QOP44" s="361"/>
      <c r="QOQ44" s="361"/>
      <c r="QOR44" s="361"/>
      <c r="QOS44" s="361"/>
      <c r="QOT44" s="361"/>
      <c r="QOU44" s="361"/>
      <c r="QOV44" s="361"/>
      <c r="QOW44" s="361"/>
      <c r="QOX44" s="361"/>
      <c r="QOY44" s="361"/>
      <c r="QOZ44" s="361"/>
      <c r="QPA44" s="361"/>
      <c r="QPB44" s="361"/>
      <c r="QPC44" s="361"/>
      <c r="QPD44" s="361"/>
      <c r="QPE44" s="361"/>
      <c r="QPF44" s="361"/>
      <c r="QPG44" s="361"/>
      <c r="QPH44" s="361"/>
      <c r="QPI44" s="361"/>
      <c r="QPJ44" s="361"/>
      <c r="QPK44" s="361"/>
      <c r="QPL44" s="361"/>
      <c r="QPM44" s="361"/>
      <c r="QPN44" s="361"/>
      <c r="QPO44" s="361"/>
      <c r="QPP44" s="361"/>
      <c r="QPQ44" s="361"/>
      <c r="QPR44" s="361"/>
      <c r="QPS44" s="361"/>
      <c r="QPT44" s="361"/>
      <c r="QPU44" s="361"/>
      <c r="QPV44" s="361"/>
      <c r="QPW44" s="361"/>
      <c r="QPX44" s="361"/>
      <c r="QPY44" s="361"/>
      <c r="QPZ44" s="361"/>
      <c r="QQA44" s="361"/>
      <c r="QQB44" s="361"/>
      <c r="QQC44" s="361"/>
      <c r="QQD44" s="361"/>
      <c r="QQE44" s="361"/>
      <c r="QQF44" s="361"/>
      <c r="QQG44" s="361"/>
      <c r="QQH44" s="361"/>
      <c r="QQI44" s="361"/>
      <c r="QQJ44" s="361"/>
      <c r="QQK44" s="361"/>
      <c r="QQL44" s="361"/>
      <c r="QQM44" s="361"/>
      <c r="QQN44" s="361"/>
      <c r="QQO44" s="361"/>
      <c r="QQP44" s="361"/>
      <c r="QQQ44" s="361"/>
      <c r="QQR44" s="361"/>
      <c r="QQS44" s="361"/>
      <c r="QQT44" s="361"/>
      <c r="QQU44" s="361"/>
      <c r="QQV44" s="361"/>
      <c r="QQW44" s="361"/>
      <c r="QQX44" s="361"/>
      <c r="QQY44" s="361"/>
      <c r="QQZ44" s="361"/>
      <c r="QRA44" s="361"/>
      <c r="QRB44" s="361"/>
      <c r="QRC44" s="361"/>
      <c r="QRD44" s="361"/>
      <c r="QRE44" s="361"/>
      <c r="QRF44" s="361"/>
      <c r="QRG44" s="361"/>
      <c r="QRH44" s="361"/>
      <c r="QRI44" s="361"/>
      <c r="QRJ44" s="361"/>
      <c r="QRK44" s="361"/>
      <c r="QRL44" s="361"/>
      <c r="QRM44" s="361"/>
      <c r="QRN44" s="361"/>
      <c r="QRO44" s="361"/>
      <c r="QRP44" s="361"/>
      <c r="QRQ44" s="361"/>
      <c r="QRR44" s="361"/>
      <c r="QRS44" s="361"/>
      <c r="QRT44" s="361"/>
      <c r="QRU44" s="361"/>
      <c r="QRV44" s="361"/>
      <c r="QRW44" s="361"/>
      <c r="QRX44" s="361"/>
      <c r="QRY44" s="361"/>
      <c r="QRZ44" s="361"/>
      <c r="QSA44" s="361"/>
      <c r="QSB44" s="361"/>
      <c r="QSC44" s="361"/>
      <c r="QSD44" s="361"/>
      <c r="QSE44" s="361"/>
      <c r="QSF44" s="361"/>
      <c r="QSG44" s="361"/>
      <c r="QSH44" s="361"/>
      <c r="QSI44" s="361"/>
      <c r="QSJ44" s="361"/>
      <c r="QSK44" s="361"/>
      <c r="QSL44" s="361"/>
      <c r="QSM44" s="361"/>
      <c r="QSN44" s="361"/>
      <c r="QSO44" s="361"/>
      <c r="QSP44" s="361"/>
      <c r="QSQ44" s="361"/>
      <c r="QSR44" s="361"/>
      <c r="QSS44" s="361"/>
      <c r="QST44" s="361"/>
      <c r="QSU44" s="361"/>
      <c r="QSV44" s="361"/>
      <c r="QSW44" s="361"/>
      <c r="QSX44" s="361"/>
      <c r="QSY44" s="361"/>
      <c r="QSZ44" s="361"/>
      <c r="QTA44" s="361"/>
      <c r="QTB44" s="361"/>
      <c r="QTC44" s="361"/>
      <c r="QTD44" s="361"/>
      <c r="QTE44" s="361"/>
      <c r="QTF44" s="361"/>
      <c r="QTG44" s="361"/>
      <c r="QTH44" s="361"/>
      <c r="QTI44" s="361"/>
      <c r="QTJ44" s="361"/>
      <c r="QTK44" s="361"/>
      <c r="QTL44" s="361"/>
      <c r="QTM44" s="361"/>
      <c r="QTN44" s="361"/>
      <c r="QTO44" s="361"/>
      <c r="QTP44" s="361"/>
      <c r="QTQ44" s="361"/>
      <c r="QTR44" s="361"/>
      <c r="QTS44" s="361"/>
      <c r="QTT44" s="361"/>
      <c r="QTU44" s="361"/>
      <c r="QTV44" s="361"/>
      <c r="QTW44" s="361"/>
      <c r="QTX44" s="361"/>
      <c r="QTY44" s="361"/>
      <c r="QTZ44" s="361"/>
      <c r="QUA44" s="361"/>
      <c r="QUB44" s="361"/>
      <c r="QUC44" s="361"/>
      <c r="QUD44" s="361"/>
      <c r="QUE44" s="361"/>
      <c r="QUF44" s="361"/>
      <c r="QUG44" s="361"/>
      <c r="QUH44" s="361"/>
      <c r="QUI44" s="361"/>
      <c r="QUJ44" s="361"/>
      <c r="QUK44" s="361"/>
      <c r="QUL44" s="361"/>
      <c r="QUM44" s="361"/>
      <c r="QUN44" s="361"/>
      <c r="QUO44" s="361"/>
      <c r="QUP44" s="361"/>
      <c r="QUQ44" s="361"/>
      <c r="QUR44" s="361"/>
      <c r="QUS44" s="361"/>
      <c r="QUT44" s="361"/>
      <c r="QUU44" s="361"/>
      <c r="QUV44" s="361"/>
      <c r="QUW44" s="361"/>
      <c r="QUX44" s="361"/>
      <c r="QUY44" s="361"/>
      <c r="QUZ44" s="361"/>
      <c r="QVA44" s="361"/>
      <c r="QVB44" s="361"/>
      <c r="QVC44" s="361"/>
      <c r="QVD44" s="361"/>
      <c r="QVE44" s="361"/>
      <c r="QVF44" s="361"/>
      <c r="QVG44" s="361"/>
      <c r="QVH44" s="361"/>
      <c r="QVI44" s="361"/>
      <c r="QVJ44" s="361"/>
      <c r="QVK44" s="361"/>
      <c r="QVL44" s="361"/>
      <c r="QVM44" s="361"/>
      <c r="QVN44" s="361"/>
      <c r="QVO44" s="361"/>
      <c r="QVP44" s="361"/>
      <c r="QVQ44" s="361"/>
      <c r="QVR44" s="361"/>
      <c r="QVS44" s="361"/>
      <c r="QVT44" s="361"/>
      <c r="QVU44" s="361"/>
      <c r="QVV44" s="361"/>
      <c r="QVW44" s="361"/>
      <c r="QVX44" s="361"/>
      <c r="QVY44" s="361"/>
      <c r="QVZ44" s="361"/>
      <c r="QWA44" s="361"/>
      <c r="QWB44" s="361"/>
      <c r="QWC44" s="361"/>
      <c r="QWD44" s="361"/>
      <c r="QWE44" s="361"/>
      <c r="QWF44" s="361"/>
      <c r="QWG44" s="361"/>
      <c r="QWH44" s="361"/>
      <c r="QWI44" s="361"/>
      <c r="QWJ44" s="361"/>
      <c r="QWK44" s="361"/>
      <c r="QWL44" s="361"/>
      <c r="QWM44" s="361"/>
      <c r="QWN44" s="361"/>
      <c r="QWO44" s="361"/>
      <c r="QWP44" s="361"/>
      <c r="QWQ44" s="361"/>
      <c r="QWR44" s="361"/>
      <c r="QWS44" s="361"/>
      <c r="QWT44" s="361"/>
      <c r="QWU44" s="361"/>
      <c r="QWV44" s="361"/>
      <c r="QWW44" s="361"/>
      <c r="QWX44" s="361"/>
      <c r="QWY44" s="361"/>
      <c r="QWZ44" s="361"/>
      <c r="QXA44" s="361"/>
      <c r="QXB44" s="361"/>
      <c r="QXC44" s="361"/>
      <c r="QXD44" s="361"/>
      <c r="QXE44" s="361"/>
      <c r="QXF44" s="361"/>
      <c r="QXG44" s="361"/>
      <c r="QXH44" s="361"/>
      <c r="QXI44" s="361"/>
      <c r="QXJ44" s="361"/>
      <c r="QXK44" s="361"/>
      <c r="QXL44" s="361"/>
      <c r="QXM44" s="361"/>
      <c r="QXN44" s="361"/>
      <c r="QXO44" s="361"/>
      <c r="QXP44" s="361"/>
      <c r="QXQ44" s="361"/>
      <c r="QXR44" s="361"/>
      <c r="QXS44" s="361"/>
      <c r="QXT44" s="361"/>
      <c r="QXU44" s="361"/>
      <c r="QXV44" s="361"/>
      <c r="QXW44" s="361"/>
      <c r="QXX44" s="361"/>
      <c r="QXY44" s="361"/>
      <c r="QXZ44" s="361"/>
      <c r="QYA44" s="361"/>
      <c r="QYB44" s="361"/>
      <c r="QYC44" s="361"/>
      <c r="QYD44" s="361"/>
      <c r="QYE44" s="361"/>
      <c r="QYF44" s="361"/>
      <c r="QYG44" s="361"/>
      <c r="QYH44" s="361"/>
      <c r="QYI44" s="361"/>
      <c r="QYJ44" s="361"/>
      <c r="QYK44" s="361"/>
      <c r="QYL44" s="361"/>
      <c r="QYM44" s="361"/>
      <c r="QYN44" s="361"/>
      <c r="QYO44" s="361"/>
      <c r="QYP44" s="361"/>
      <c r="QYQ44" s="361"/>
      <c r="QYR44" s="361"/>
      <c r="QYS44" s="361"/>
      <c r="QYT44" s="361"/>
      <c r="QYU44" s="361"/>
      <c r="QYV44" s="361"/>
      <c r="QYW44" s="361"/>
      <c r="QYX44" s="361"/>
      <c r="QYY44" s="361"/>
      <c r="QYZ44" s="361"/>
      <c r="QZA44" s="361"/>
      <c r="QZB44" s="361"/>
      <c r="QZC44" s="361"/>
      <c r="QZD44" s="361"/>
      <c r="QZE44" s="361"/>
      <c r="QZF44" s="361"/>
      <c r="QZG44" s="361"/>
      <c r="QZH44" s="361"/>
      <c r="QZI44" s="361"/>
      <c r="QZJ44" s="361"/>
      <c r="QZK44" s="361"/>
      <c r="QZL44" s="361"/>
      <c r="QZM44" s="361"/>
      <c r="QZN44" s="361"/>
      <c r="QZO44" s="361"/>
      <c r="QZP44" s="361"/>
      <c r="QZQ44" s="361"/>
      <c r="QZR44" s="361"/>
      <c r="QZS44" s="361"/>
      <c r="QZT44" s="361"/>
      <c r="QZU44" s="361"/>
      <c r="QZV44" s="361"/>
      <c r="QZW44" s="361"/>
      <c r="QZX44" s="361"/>
      <c r="QZY44" s="361"/>
      <c r="QZZ44" s="361"/>
      <c r="RAA44" s="361"/>
      <c r="RAB44" s="361"/>
      <c r="RAC44" s="361"/>
      <c r="RAD44" s="361"/>
      <c r="RAE44" s="361"/>
      <c r="RAF44" s="361"/>
      <c r="RAG44" s="361"/>
      <c r="RAH44" s="361"/>
      <c r="RAI44" s="361"/>
      <c r="RAJ44" s="361"/>
      <c r="RAK44" s="361"/>
      <c r="RAL44" s="361"/>
      <c r="RAM44" s="361"/>
      <c r="RAN44" s="361"/>
      <c r="RAO44" s="361"/>
      <c r="RAP44" s="361"/>
      <c r="RAQ44" s="361"/>
      <c r="RAR44" s="361"/>
      <c r="RAS44" s="361"/>
      <c r="RAT44" s="361"/>
      <c r="RAU44" s="361"/>
      <c r="RAV44" s="361"/>
      <c r="RAW44" s="361"/>
      <c r="RAX44" s="361"/>
      <c r="RAY44" s="361"/>
      <c r="RAZ44" s="361"/>
      <c r="RBA44" s="361"/>
      <c r="RBB44" s="361"/>
      <c r="RBC44" s="361"/>
      <c r="RBD44" s="361"/>
      <c r="RBE44" s="361"/>
      <c r="RBF44" s="361"/>
      <c r="RBG44" s="361"/>
      <c r="RBH44" s="361"/>
      <c r="RBI44" s="361"/>
      <c r="RBJ44" s="361"/>
      <c r="RBK44" s="361"/>
      <c r="RBL44" s="361"/>
      <c r="RBM44" s="361"/>
      <c r="RBN44" s="361"/>
      <c r="RBO44" s="361"/>
      <c r="RBP44" s="361"/>
      <c r="RBQ44" s="361"/>
      <c r="RBR44" s="361"/>
      <c r="RBS44" s="361"/>
      <c r="RBT44" s="361"/>
      <c r="RBU44" s="361"/>
      <c r="RBV44" s="361"/>
      <c r="RBW44" s="361"/>
      <c r="RBX44" s="361"/>
      <c r="RBY44" s="361"/>
      <c r="RBZ44" s="361"/>
      <c r="RCA44" s="361"/>
      <c r="RCB44" s="361"/>
      <c r="RCC44" s="361"/>
      <c r="RCD44" s="361"/>
      <c r="RCE44" s="361"/>
      <c r="RCF44" s="361"/>
      <c r="RCG44" s="361"/>
      <c r="RCH44" s="361"/>
      <c r="RCI44" s="361"/>
      <c r="RCJ44" s="361"/>
      <c r="RCK44" s="361"/>
      <c r="RCL44" s="361"/>
      <c r="RCM44" s="361"/>
      <c r="RCN44" s="361"/>
      <c r="RCO44" s="361"/>
      <c r="RCP44" s="361"/>
      <c r="RCQ44" s="361"/>
      <c r="RCR44" s="361"/>
      <c r="RCS44" s="361"/>
      <c r="RCT44" s="361"/>
      <c r="RCU44" s="361"/>
      <c r="RCV44" s="361"/>
      <c r="RCW44" s="361"/>
      <c r="RCX44" s="361"/>
      <c r="RCY44" s="361"/>
      <c r="RCZ44" s="361"/>
      <c r="RDA44" s="361"/>
      <c r="RDB44" s="361"/>
      <c r="RDC44" s="361"/>
      <c r="RDD44" s="361"/>
      <c r="RDE44" s="361"/>
      <c r="RDF44" s="361"/>
      <c r="RDG44" s="361"/>
      <c r="RDH44" s="361"/>
      <c r="RDI44" s="361"/>
      <c r="RDJ44" s="361"/>
      <c r="RDK44" s="361"/>
      <c r="RDL44" s="361"/>
      <c r="RDM44" s="361"/>
      <c r="RDN44" s="361"/>
      <c r="RDO44" s="361"/>
      <c r="RDP44" s="361"/>
      <c r="RDQ44" s="361"/>
      <c r="RDR44" s="361"/>
      <c r="RDS44" s="361"/>
      <c r="RDT44" s="361"/>
      <c r="RDU44" s="361"/>
      <c r="RDV44" s="361"/>
      <c r="RDW44" s="361"/>
      <c r="RDX44" s="361"/>
      <c r="RDY44" s="361"/>
      <c r="RDZ44" s="361"/>
      <c r="REA44" s="361"/>
      <c r="REB44" s="361"/>
      <c r="REC44" s="361"/>
      <c r="RED44" s="361"/>
      <c r="REE44" s="361"/>
      <c r="REF44" s="361"/>
      <c r="REG44" s="361"/>
      <c r="REH44" s="361"/>
      <c r="REI44" s="361"/>
      <c r="REJ44" s="361"/>
      <c r="REK44" s="361"/>
      <c r="REL44" s="361"/>
      <c r="REM44" s="361"/>
      <c r="REN44" s="361"/>
      <c r="REO44" s="361"/>
      <c r="REP44" s="361"/>
      <c r="REQ44" s="361"/>
      <c r="RER44" s="361"/>
      <c r="RES44" s="361"/>
      <c r="RET44" s="361"/>
      <c r="REU44" s="361"/>
      <c r="REV44" s="361"/>
      <c r="REW44" s="361"/>
      <c r="REX44" s="361"/>
      <c r="REY44" s="361"/>
      <c r="REZ44" s="361"/>
      <c r="RFA44" s="361"/>
      <c r="RFB44" s="361"/>
      <c r="RFC44" s="361"/>
      <c r="RFD44" s="361"/>
      <c r="RFE44" s="361"/>
      <c r="RFF44" s="361"/>
      <c r="RFG44" s="361"/>
      <c r="RFH44" s="361"/>
      <c r="RFI44" s="361"/>
      <c r="RFJ44" s="361"/>
      <c r="RFK44" s="361"/>
      <c r="RFL44" s="361"/>
      <c r="RFM44" s="361"/>
      <c r="RFN44" s="361"/>
      <c r="RFO44" s="361"/>
      <c r="RFP44" s="361"/>
      <c r="RFQ44" s="361"/>
      <c r="RFR44" s="361"/>
      <c r="RFS44" s="361"/>
      <c r="RFT44" s="361"/>
      <c r="RFU44" s="361"/>
      <c r="RFV44" s="361"/>
      <c r="RFW44" s="361"/>
      <c r="RFX44" s="361"/>
      <c r="RFY44" s="361"/>
      <c r="RFZ44" s="361"/>
      <c r="RGA44" s="361"/>
      <c r="RGB44" s="361"/>
      <c r="RGC44" s="361"/>
      <c r="RGD44" s="361"/>
      <c r="RGE44" s="361"/>
      <c r="RGF44" s="361"/>
      <c r="RGG44" s="361"/>
      <c r="RGH44" s="361"/>
      <c r="RGI44" s="361"/>
      <c r="RGJ44" s="361"/>
      <c r="RGK44" s="361"/>
      <c r="RGL44" s="361"/>
      <c r="RGM44" s="361"/>
      <c r="RGN44" s="361"/>
      <c r="RGO44" s="361"/>
      <c r="RGP44" s="361"/>
      <c r="RGQ44" s="361"/>
      <c r="RGR44" s="361"/>
      <c r="RGS44" s="361"/>
      <c r="RGT44" s="361"/>
      <c r="RGU44" s="361"/>
      <c r="RGV44" s="361"/>
      <c r="RGW44" s="361"/>
      <c r="RGX44" s="361"/>
      <c r="RGY44" s="361"/>
      <c r="RGZ44" s="361"/>
      <c r="RHA44" s="361"/>
      <c r="RHB44" s="361"/>
      <c r="RHC44" s="361"/>
      <c r="RHD44" s="361"/>
      <c r="RHE44" s="361"/>
      <c r="RHF44" s="361"/>
      <c r="RHG44" s="361"/>
      <c r="RHH44" s="361"/>
      <c r="RHI44" s="361"/>
      <c r="RHJ44" s="361"/>
      <c r="RHK44" s="361"/>
      <c r="RHL44" s="361"/>
      <c r="RHM44" s="361"/>
      <c r="RHN44" s="361"/>
      <c r="RHO44" s="361"/>
      <c r="RHP44" s="361"/>
      <c r="RHQ44" s="361"/>
      <c r="RHR44" s="361"/>
      <c r="RHS44" s="361"/>
      <c r="RHT44" s="361"/>
      <c r="RHU44" s="361"/>
      <c r="RHV44" s="361"/>
      <c r="RHW44" s="361"/>
      <c r="RHX44" s="361"/>
      <c r="RHY44" s="361"/>
      <c r="RHZ44" s="361"/>
      <c r="RIA44" s="361"/>
      <c r="RIB44" s="361"/>
      <c r="RIC44" s="361"/>
      <c r="RID44" s="361"/>
      <c r="RIE44" s="361"/>
      <c r="RIF44" s="361"/>
      <c r="RIG44" s="361"/>
      <c r="RIH44" s="361"/>
      <c r="RII44" s="361"/>
      <c r="RIJ44" s="361"/>
      <c r="RIK44" s="361"/>
      <c r="RIL44" s="361"/>
      <c r="RIM44" s="361"/>
      <c r="RIN44" s="361"/>
      <c r="RIO44" s="361"/>
      <c r="RIP44" s="361"/>
      <c r="RIQ44" s="361"/>
      <c r="RIR44" s="361"/>
      <c r="RIS44" s="361"/>
      <c r="RIT44" s="361"/>
      <c r="RIU44" s="361"/>
      <c r="RIV44" s="361"/>
      <c r="RIW44" s="361"/>
      <c r="RIX44" s="361"/>
      <c r="RIY44" s="361"/>
      <c r="RIZ44" s="361"/>
      <c r="RJA44" s="361"/>
      <c r="RJB44" s="361"/>
      <c r="RJC44" s="361"/>
      <c r="RJD44" s="361"/>
      <c r="RJE44" s="361"/>
      <c r="RJF44" s="361"/>
      <c r="RJG44" s="361"/>
      <c r="RJH44" s="361"/>
      <c r="RJI44" s="361"/>
      <c r="RJJ44" s="361"/>
      <c r="RJK44" s="361"/>
      <c r="RJL44" s="361"/>
      <c r="RJM44" s="361"/>
      <c r="RJN44" s="361"/>
      <c r="RJO44" s="361"/>
      <c r="RJP44" s="361"/>
      <c r="RJQ44" s="361"/>
      <c r="RJR44" s="361"/>
      <c r="RJS44" s="361"/>
      <c r="RJT44" s="361"/>
      <c r="RJU44" s="361"/>
      <c r="RJV44" s="361"/>
      <c r="RJW44" s="361"/>
      <c r="RJX44" s="361"/>
      <c r="RJY44" s="361"/>
      <c r="RJZ44" s="361"/>
      <c r="RKA44" s="361"/>
      <c r="RKB44" s="361"/>
      <c r="RKC44" s="361"/>
      <c r="RKD44" s="361"/>
      <c r="RKE44" s="361"/>
      <c r="RKF44" s="361"/>
      <c r="RKG44" s="361"/>
      <c r="RKH44" s="361"/>
      <c r="RKI44" s="361"/>
      <c r="RKJ44" s="361"/>
      <c r="RKK44" s="361"/>
      <c r="RKL44" s="361"/>
      <c r="RKM44" s="361"/>
      <c r="RKN44" s="361"/>
      <c r="RKO44" s="361"/>
      <c r="RKP44" s="361"/>
      <c r="RKQ44" s="361"/>
      <c r="RKR44" s="361"/>
      <c r="RKS44" s="361"/>
      <c r="RKT44" s="361"/>
      <c r="RKU44" s="361"/>
      <c r="RKV44" s="361"/>
      <c r="RKW44" s="361"/>
      <c r="RKX44" s="361"/>
      <c r="RKY44" s="361"/>
      <c r="RKZ44" s="361"/>
      <c r="RLA44" s="361"/>
      <c r="RLB44" s="361"/>
      <c r="RLC44" s="361"/>
      <c r="RLD44" s="361"/>
      <c r="RLE44" s="361"/>
      <c r="RLF44" s="361"/>
      <c r="RLG44" s="361"/>
      <c r="RLH44" s="361"/>
      <c r="RLI44" s="361"/>
      <c r="RLJ44" s="361"/>
      <c r="RLK44" s="361"/>
      <c r="RLL44" s="361"/>
      <c r="RLM44" s="361"/>
      <c r="RLN44" s="361"/>
      <c r="RLO44" s="361"/>
      <c r="RLP44" s="361"/>
      <c r="RLQ44" s="361"/>
      <c r="RLR44" s="361"/>
      <c r="RLS44" s="361"/>
      <c r="RLT44" s="361"/>
      <c r="RLU44" s="361"/>
      <c r="RLV44" s="361"/>
      <c r="RLW44" s="361"/>
      <c r="RLX44" s="361"/>
      <c r="RLY44" s="361"/>
      <c r="RLZ44" s="361"/>
      <c r="RMA44" s="361"/>
      <c r="RMB44" s="361"/>
      <c r="RMC44" s="361"/>
      <c r="RMD44" s="361"/>
      <c r="RME44" s="361"/>
      <c r="RMF44" s="361"/>
      <c r="RMG44" s="361"/>
      <c r="RMH44" s="361"/>
      <c r="RMI44" s="361"/>
      <c r="RMJ44" s="361"/>
      <c r="RMK44" s="361"/>
      <c r="RML44" s="361"/>
      <c r="RMM44" s="361"/>
      <c r="RMN44" s="361"/>
      <c r="RMO44" s="361"/>
      <c r="RMP44" s="361"/>
      <c r="RMQ44" s="361"/>
      <c r="RMR44" s="361"/>
      <c r="RMS44" s="361"/>
      <c r="RMT44" s="361"/>
      <c r="RMU44" s="361"/>
      <c r="RMV44" s="361"/>
      <c r="RMW44" s="361"/>
      <c r="RMX44" s="361"/>
      <c r="RMY44" s="361"/>
      <c r="RMZ44" s="361"/>
      <c r="RNA44" s="361"/>
      <c r="RNB44" s="361"/>
      <c r="RNC44" s="361"/>
      <c r="RND44" s="361"/>
      <c r="RNE44" s="361"/>
      <c r="RNF44" s="361"/>
      <c r="RNG44" s="361"/>
      <c r="RNH44" s="361"/>
      <c r="RNI44" s="361"/>
      <c r="RNJ44" s="361"/>
      <c r="RNK44" s="361"/>
      <c r="RNL44" s="361"/>
      <c r="RNM44" s="361"/>
      <c r="RNN44" s="361"/>
      <c r="RNO44" s="361"/>
      <c r="RNP44" s="361"/>
      <c r="RNQ44" s="361"/>
      <c r="RNR44" s="361"/>
      <c r="RNS44" s="361"/>
      <c r="RNT44" s="361"/>
      <c r="RNU44" s="361"/>
      <c r="RNV44" s="361"/>
      <c r="RNW44" s="361"/>
      <c r="RNX44" s="361"/>
      <c r="RNY44" s="361"/>
      <c r="RNZ44" s="361"/>
      <c r="ROA44" s="361"/>
      <c r="ROB44" s="361"/>
      <c r="ROC44" s="361"/>
      <c r="ROD44" s="361"/>
      <c r="ROE44" s="361"/>
      <c r="ROF44" s="361"/>
      <c r="ROG44" s="361"/>
      <c r="ROH44" s="361"/>
      <c r="ROI44" s="361"/>
      <c r="ROJ44" s="361"/>
      <c r="ROK44" s="361"/>
      <c r="ROL44" s="361"/>
      <c r="ROM44" s="361"/>
      <c r="RON44" s="361"/>
      <c r="ROO44" s="361"/>
      <c r="ROP44" s="361"/>
      <c r="ROQ44" s="361"/>
      <c r="ROR44" s="361"/>
      <c r="ROS44" s="361"/>
      <c r="ROT44" s="361"/>
      <c r="ROU44" s="361"/>
      <c r="ROV44" s="361"/>
      <c r="ROW44" s="361"/>
      <c r="ROX44" s="361"/>
      <c r="ROY44" s="361"/>
      <c r="ROZ44" s="361"/>
      <c r="RPA44" s="361"/>
      <c r="RPB44" s="361"/>
      <c r="RPC44" s="361"/>
      <c r="RPD44" s="361"/>
      <c r="RPE44" s="361"/>
      <c r="RPF44" s="361"/>
      <c r="RPG44" s="361"/>
      <c r="RPH44" s="361"/>
      <c r="RPI44" s="361"/>
      <c r="RPJ44" s="361"/>
      <c r="RPK44" s="361"/>
      <c r="RPL44" s="361"/>
      <c r="RPM44" s="361"/>
      <c r="RPN44" s="361"/>
      <c r="RPO44" s="361"/>
      <c r="RPP44" s="361"/>
      <c r="RPQ44" s="361"/>
      <c r="RPR44" s="361"/>
      <c r="RPS44" s="361"/>
      <c r="RPT44" s="361"/>
      <c r="RPU44" s="361"/>
      <c r="RPV44" s="361"/>
      <c r="RPW44" s="361"/>
      <c r="RPX44" s="361"/>
      <c r="RPY44" s="361"/>
      <c r="RPZ44" s="361"/>
      <c r="RQA44" s="361"/>
      <c r="RQB44" s="361"/>
      <c r="RQC44" s="361"/>
      <c r="RQD44" s="361"/>
      <c r="RQE44" s="361"/>
      <c r="RQF44" s="361"/>
      <c r="RQG44" s="361"/>
      <c r="RQH44" s="361"/>
      <c r="RQI44" s="361"/>
      <c r="RQJ44" s="361"/>
      <c r="RQK44" s="361"/>
      <c r="RQL44" s="361"/>
      <c r="RQM44" s="361"/>
      <c r="RQN44" s="361"/>
      <c r="RQO44" s="361"/>
      <c r="RQP44" s="361"/>
      <c r="RQQ44" s="361"/>
      <c r="RQR44" s="361"/>
      <c r="RQS44" s="361"/>
      <c r="RQT44" s="361"/>
      <c r="RQU44" s="361"/>
      <c r="RQV44" s="361"/>
      <c r="RQW44" s="361"/>
      <c r="RQX44" s="361"/>
      <c r="RQY44" s="361"/>
      <c r="RQZ44" s="361"/>
      <c r="RRA44" s="361"/>
      <c r="RRB44" s="361"/>
      <c r="RRC44" s="361"/>
      <c r="RRD44" s="361"/>
      <c r="RRE44" s="361"/>
      <c r="RRF44" s="361"/>
      <c r="RRG44" s="361"/>
      <c r="RRH44" s="361"/>
      <c r="RRI44" s="361"/>
      <c r="RRJ44" s="361"/>
      <c r="RRK44" s="361"/>
      <c r="RRL44" s="361"/>
      <c r="RRM44" s="361"/>
      <c r="RRN44" s="361"/>
      <c r="RRO44" s="361"/>
      <c r="RRP44" s="361"/>
      <c r="RRQ44" s="361"/>
      <c r="RRR44" s="361"/>
      <c r="RRS44" s="361"/>
      <c r="RRT44" s="361"/>
      <c r="RRU44" s="361"/>
      <c r="RRV44" s="361"/>
      <c r="RRW44" s="361"/>
      <c r="RRX44" s="361"/>
      <c r="RRY44" s="361"/>
      <c r="RRZ44" s="361"/>
      <c r="RSA44" s="361"/>
      <c r="RSB44" s="361"/>
      <c r="RSC44" s="361"/>
      <c r="RSD44" s="361"/>
      <c r="RSE44" s="361"/>
      <c r="RSF44" s="361"/>
      <c r="RSG44" s="361"/>
      <c r="RSH44" s="361"/>
      <c r="RSI44" s="361"/>
      <c r="RSJ44" s="361"/>
      <c r="RSK44" s="361"/>
      <c r="RSL44" s="361"/>
      <c r="RSM44" s="361"/>
      <c r="RSN44" s="361"/>
      <c r="RSO44" s="361"/>
      <c r="RSP44" s="361"/>
      <c r="RSQ44" s="361"/>
      <c r="RSR44" s="361"/>
      <c r="RSS44" s="361"/>
      <c r="RST44" s="361"/>
      <c r="RSU44" s="361"/>
      <c r="RSV44" s="361"/>
      <c r="RSW44" s="361"/>
      <c r="RSX44" s="361"/>
      <c r="RSY44" s="361"/>
      <c r="RSZ44" s="361"/>
      <c r="RTA44" s="361"/>
      <c r="RTB44" s="361"/>
      <c r="RTC44" s="361"/>
      <c r="RTD44" s="361"/>
      <c r="RTE44" s="361"/>
      <c r="RTF44" s="361"/>
      <c r="RTG44" s="361"/>
      <c r="RTH44" s="361"/>
      <c r="RTI44" s="361"/>
      <c r="RTJ44" s="361"/>
      <c r="RTK44" s="361"/>
      <c r="RTL44" s="361"/>
      <c r="RTM44" s="361"/>
      <c r="RTN44" s="361"/>
      <c r="RTO44" s="361"/>
      <c r="RTP44" s="361"/>
      <c r="RTQ44" s="361"/>
      <c r="RTR44" s="361"/>
      <c r="RTS44" s="361"/>
      <c r="RTT44" s="361"/>
      <c r="RTU44" s="361"/>
      <c r="RTV44" s="361"/>
      <c r="RTW44" s="361"/>
      <c r="RTX44" s="361"/>
      <c r="RTY44" s="361"/>
      <c r="RTZ44" s="361"/>
      <c r="RUA44" s="361"/>
      <c r="RUB44" s="361"/>
      <c r="RUC44" s="361"/>
      <c r="RUD44" s="361"/>
      <c r="RUE44" s="361"/>
      <c r="RUF44" s="361"/>
      <c r="RUG44" s="361"/>
      <c r="RUH44" s="361"/>
      <c r="RUI44" s="361"/>
      <c r="RUJ44" s="361"/>
      <c r="RUK44" s="361"/>
      <c r="RUL44" s="361"/>
      <c r="RUM44" s="361"/>
      <c r="RUN44" s="361"/>
      <c r="RUO44" s="361"/>
      <c r="RUP44" s="361"/>
      <c r="RUQ44" s="361"/>
      <c r="RUR44" s="361"/>
      <c r="RUS44" s="361"/>
      <c r="RUT44" s="361"/>
      <c r="RUU44" s="361"/>
      <c r="RUV44" s="361"/>
      <c r="RUW44" s="361"/>
      <c r="RUX44" s="361"/>
      <c r="RUY44" s="361"/>
      <c r="RUZ44" s="361"/>
      <c r="RVA44" s="361"/>
      <c r="RVB44" s="361"/>
      <c r="RVC44" s="361"/>
      <c r="RVD44" s="361"/>
      <c r="RVE44" s="361"/>
      <c r="RVF44" s="361"/>
      <c r="RVG44" s="361"/>
      <c r="RVH44" s="361"/>
      <c r="RVI44" s="361"/>
      <c r="RVJ44" s="361"/>
      <c r="RVK44" s="361"/>
      <c r="RVL44" s="361"/>
      <c r="RVM44" s="361"/>
      <c r="RVN44" s="361"/>
      <c r="RVO44" s="361"/>
      <c r="RVP44" s="361"/>
      <c r="RVQ44" s="361"/>
      <c r="RVR44" s="361"/>
      <c r="RVS44" s="361"/>
      <c r="RVT44" s="361"/>
      <c r="RVU44" s="361"/>
      <c r="RVV44" s="361"/>
      <c r="RVW44" s="361"/>
      <c r="RVX44" s="361"/>
      <c r="RVY44" s="361"/>
      <c r="RVZ44" s="361"/>
      <c r="RWA44" s="361"/>
      <c r="RWB44" s="361"/>
      <c r="RWC44" s="361"/>
      <c r="RWD44" s="361"/>
      <c r="RWE44" s="361"/>
      <c r="RWF44" s="361"/>
      <c r="RWG44" s="361"/>
      <c r="RWH44" s="361"/>
      <c r="RWI44" s="361"/>
      <c r="RWJ44" s="361"/>
      <c r="RWK44" s="361"/>
      <c r="RWL44" s="361"/>
      <c r="RWM44" s="361"/>
      <c r="RWN44" s="361"/>
      <c r="RWO44" s="361"/>
      <c r="RWP44" s="361"/>
      <c r="RWQ44" s="361"/>
      <c r="RWR44" s="361"/>
      <c r="RWS44" s="361"/>
      <c r="RWT44" s="361"/>
      <c r="RWU44" s="361"/>
      <c r="RWV44" s="361"/>
      <c r="RWW44" s="361"/>
      <c r="RWX44" s="361"/>
      <c r="RWY44" s="361"/>
      <c r="RWZ44" s="361"/>
      <c r="RXA44" s="361"/>
      <c r="RXB44" s="361"/>
      <c r="RXC44" s="361"/>
      <c r="RXD44" s="361"/>
      <c r="RXE44" s="361"/>
      <c r="RXF44" s="361"/>
      <c r="RXG44" s="361"/>
      <c r="RXH44" s="361"/>
      <c r="RXI44" s="361"/>
      <c r="RXJ44" s="361"/>
      <c r="RXK44" s="361"/>
      <c r="RXL44" s="361"/>
      <c r="RXM44" s="361"/>
      <c r="RXN44" s="361"/>
      <c r="RXO44" s="361"/>
      <c r="RXP44" s="361"/>
      <c r="RXQ44" s="361"/>
      <c r="RXR44" s="361"/>
      <c r="RXS44" s="361"/>
      <c r="RXT44" s="361"/>
      <c r="RXU44" s="361"/>
      <c r="RXV44" s="361"/>
      <c r="RXW44" s="361"/>
      <c r="RXX44" s="361"/>
      <c r="RXY44" s="361"/>
      <c r="RXZ44" s="361"/>
      <c r="RYA44" s="361"/>
      <c r="RYB44" s="361"/>
      <c r="RYC44" s="361"/>
      <c r="RYD44" s="361"/>
      <c r="RYE44" s="361"/>
      <c r="RYF44" s="361"/>
      <c r="RYG44" s="361"/>
      <c r="RYH44" s="361"/>
      <c r="RYI44" s="361"/>
      <c r="RYJ44" s="361"/>
      <c r="RYK44" s="361"/>
      <c r="RYL44" s="361"/>
      <c r="RYM44" s="361"/>
      <c r="RYN44" s="361"/>
      <c r="RYO44" s="361"/>
      <c r="RYP44" s="361"/>
      <c r="RYQ44" s="361"/>
      <c r="RYR44" s="361"/>
      <c r="RYS44" s="361"/>
      <c r="RYT44" s="361"/>
      <c r="RYU44" s="361"/>
      <c r="RYV44" s="361"/>
      <c r="RYW44" s="361"/>
      <c r="RYX44" s="361"/>
      <c r="RYY44" s="361"/>
      <c r="RYZ44" s="361"/>
      <c r="RZA44" s="361"/>
      <c r="RZB44" s="361"/>
      <c r="RZC44" s="361"/>
      <c r="RZD44" s="361"/>
      <c r="RZE44" s="361"/>
      <c r="RZF44" s="361"/>
      <c r="RZG44" s="361"/>
      <c r="RZH44" s="361"/>
      <c r="RZI44" s="361"/>
      <c r="RZJ44" s="361"/>
      <c r="RZK44" s="361"/>
      <c r="RZL44" s="361"/>
      <c r="RZM44" s="361"/>
      <c r="RZN44" s="361"/>
      <c r="RZO44" s="361"/>
      <c r="RZP44" s="361"/>
      <c r="RZQ44" s="361"/>
      <c r="RZR44" s="361"/>
      <c r="RZS44" s="361"/>
      <c r="RZT44" s="361"/>
      <c r="RZU44" s="361"/>
      <c r="RZV44" s="361"/>
      <c r="RZW44" s="361"/>
      <c r="RZX44" s="361"/>
      <c r="RZY44" s="361"/>
      <c r="RZZ44" s="361"/>
      <c r="SAA44" s="361"/>
      <c r="SAB44" s="361"/>
      <c r="SAC44" s="361"/>
      <c r="SAD44" s="361"/>
      <c r="SAE44" s="361"/>
      <c r="SAF44" s="361"/>
      <c r="SAG44" s="361"/>
      <c r="SAH44" s="361"/>
      <c r="SAI44" s="361"/>
      <c r="SAJ44" s="361"/>
      <c r="SAK44" s="361"/>
      <c r="SAL44" s="361"/>
      <c r="SAM44" s="361"/>
      <c r="SAN44" s="361"/>
      <c r="SAO44" s="361"/>
      <c r="SAP44" s="361"/>
      <c r="SAQ44" s="361"/>
      <c r="SAR44" s="361"/>
      <c r="SAS44" s="361"/>
      <c r="SAT44" s="361"/>
      <c r="SAU44" s="361"/>
      <c r="SAV44" s="361"/>
      <c r="SAW44" s="361"/>
      <c r="SAX44" s="361"/>
      <c r="SAY44" s="361"/>
      <c r="SAZ44" s="361"/>
      <c r="SBA44" s="361"/>
      <c r="SBB44" s="361"/>
      <c r="SBC44" s="361"/>
      <c r="SBD44" s="361"/>
      <c r="SBE44" s="361"/>
      <c r="SBF44" s="361"/>
      <c r="SBG44" s="361"/>
      <c r="SBH44" s="361"/>
      <c r="SBI44" s="361"/>
      <c r="SBJ44" s="361"/>
      <c r="SBK44" s="361"/>
      <c r="SBL44" s="361"/>
      <c r="SBM44" s="361"/>
      <c r="SBN44" s="361"/>
      <c r="SBO44" s="361"/>
      <c r="SBP44" s="361"/>
      <c r="SBQ44" s="361"/>
      <c r="SBR44" s="361"/>
      <c r="SBS44" s="361"/>
      <c r="SBT44" s="361"/>
      <c r="SBU44" s="361"/>
      <c r="SBV44" s="361"/>
      <c r="SBW44" s="361"/>
      <c r="SBX44" s="361"/>
      <c r="SBY44" s="361"/>
      <c r="SBZ44" s="361"/>
      <c r="SCA44" s="361"/>
      <c r="SCB44" s="361"/>
      <c r="SCC44" s="361"/>
      <c r="SCD44" s="361"/>
      <c r="SCE44" s="361"/>
      <c r="SCF44" s="361"/>
      <c r="SCG44" s="361"/>
      <c r="SCH44" s="361"/>
      <c r="SCI44" s="361"/>
      <c r="SCJ44" s="361"/>
      <c r="SCK44" s="361"/>
      <c r="SCL44" s="361"/>
      <c r="SCM44" s="361"/>
      <c r="SCN44" s="361"/>
      <c r="SCO44" s="361"/>
      <c r="SCP44" s="361"/>
      <c r="SCQ44" s="361"/>
      <c r="SCR44" s="361"/>
      <c r="SCS44" s="361"/>
      <c r="SCT44" s="361"/>
      <c r="SCU44" s="361"/>
      <c r="SCV44" s="361"/>
      <c r="SCW44" s="361"/>
      <c r="SCX44" s="361"/>
      <c r="SCY44" s="361"/>
      <c r="SCZ44" s="361"/>
      <c r="SDA44" s="361"/>
      <c r="SDB44" s="361"/>
      <c r="SDC44" s="361"/>
      <c r="SDD44" s="361"/>
      <c r="SDE44" s="361"/>
      <c r="SDF44" s="361"/>
      <c r="SDG44" s="361"/>
      <c r="SDH44" s="361"/>
      <c r="SDI44" s="361"/>
      <c r="SDJ44" s="361"/>
      <c r="SDK44" s="361"/>
      <c r="SDL44" s="361"/>
      <c r="SDM44" s="361"/>
      <c r="SDN44" s="361"/>
      <c r="SDO44" s="361"/>
      <c r="SDP44" s="361"/>
      <c r="SDQ44" s="361"/>
      <c r="SDR44" s="361"/>
      <c r="SDS44" s="361"/>
      <c r="SDT44" s="361"/>
      <c r="SDU44" s="361"/>
      <c r="SDV44" s="361"/>
      <c r="SDW44" s="361"/>
      <c r="SDX44" s="361"/>
      <c r="SDY44" s="361"/>
      <c r="SDZ44" s="361"/>
      <c r="SEA44" s="361"/>
      <c r="SEB44" s="361"/>
      <c r="SEC44" s="361"/>
      <c r="SED44" s="361"/>
      <c r="SEE44" s="361"/>
      <c r="SEF44" s="361"/>
      <c r="SEG44" s="361"/>
      <c r="SEH44" s="361"/>
      <c r="SEI44" s="361"/>
      <c r="SEJ44" s="361"/>
      <c r="SEK44" s="361"/>
      <c r="SEL44" s="361"/>
      <c r="SEM44" s="361"/>
      <c r="SEN44" s="361"/>
      <c r="SEO44" s="361"/>
      <c r="SEP44" s="361"/>
      <c r="SEQ44" s="361"/>
      <c r="SER44" s="361"/>
      <c r="SES44" s="361"/>
      <c r="SET44" s="361"/>
      <c r="SEU44" s="361"/>
      <c r="SEV44" s="361"/>
      <c r="SEW44" s="361"/>
      <c r="SEX44" s="361"/>
      <c r="SEY44" s="361"/>
      <c r="SEZ44" s="361"/>
      <c r="SFA44" s="361"/>
      <c r="SFB44" s="361"/>
      <c r="SFC44" s="361"/>
      <c r="SFD44" s="361"/>
      <c r="SFE44" s="361"/>
      <c r="SFF44" s="361"/>
      <c r="SFG44" s="361"/>
      <c r="SFH44" s="361"/>
      <c r="SFI44" s="361"/>
      <c r="SFJ44" s="361"/>
      <c r="SFK44" s="361"/>
      <c r="SFL44" s="361"/>
      <c r="SFM44" s="361"/>
      <c r="SFN44" s="361"/>
      <c r="SFO44" s="361"/>
      <c r="SFP44" s="361"/>
      <c r="SFQ44" s="361"/>
      <c r="SFR44" s="361"/>
      <c r="SFS44" s="361"/>
      <c r="SFT44" s="361"/>
      <c r="SFU44" s="361"/>
      <c r="SFV44" s="361"/>
      <c r="SFW44" s="361"/>
      <c r="SFX44" s="361"/>
      <c r="SFY44" s="361"/>
      <c r="SFZ44" s="361"/>
      <c r="SGA44" s="361"/>
      <c r="SGB44" s="361"/>
      <c r="SGC44" s="361"/>
      <c r="SGD44" s="361"/>
      <c r="SGE44" s="361"/>
      <c r="SGF44" s="361"/>
      <c r="SGG44" s="361"/>
      <c r="SGH44" s="361"/>
      <c r="SGI44" s="361"/>
      <c r="SGJ44" s="361"/>
      <c r="SGK44" s="361"/>
      <c r="SGL44" s="361"/>
      <c r="SGM44" s="361"/>
      <c r="SGN44" s="361"/>
      <c r="SGO44" s="361"/>
      <c r="SGP44" s="361"/>
      <c r="SGQ44" s="361"/>
      <c r="SGR44" s="361"/>
      <c r="SGS44" s="361"/>
      <c r="SGT44" s="361"/>
      <c r="SGU44" s="361"/>
      <c r="SGV44" s="361"/>
      <c r="SGW44" s="361"/>
      <c r="SGX44" s="361"/>
      <c r="SGY44" s="361"/>
      <c r="SGZ44" s="361"/>
      <c r="SHA44" s="361"/>
      <c r="SHB44" s="361"/>
      <c r="SHC44" s="361"/>
      <c r="SHD44" s="361"/>
      <c r="SHE44" s="361"/>
      <c r="SHF44" s="361"/>
      <c r="SHG44" s="361"/>
      <c r="SHH44" s="361"/>
      <c r="SHI44" s="361"/>
      <c r="SHJ44" s="361"/>
      <c r="SHK44" s="361"/>
      <c r="SHL44" s="361"/>
      <c r="SHM44" s="361"/>
      <c r="SHN44" s="361"/>
      <c r="SHO44" s="361"/>
      <c r="SHP44" s="361"/>
      <c r="SHQ44" s="361"/>
      <c r="SHR44" s="361"/>
      <c r="SHS44" s="361"/>
      <c r="SHT44" s="361"/>
      <c r="SHU44" s="361"/>
      <c r="SHV44" s="361"/>
      <c r="SHW44" s="361"/>
      <c r="SHX44" s="361"/>
      <c r="SHY44" s="361"/>
      <c r="SHZ44" s="361"/>
      <c r="SIA44" s="361"/>
      <c r="SIB44" s="361"/>
      <c r="SIC44" s="361"/>
      <c r="SID44" s="361"/>
      <c r="SIE44" s="361"/>
      <c r="SIF44" s="361"/>
      <c r="SIG44" s="361"/>
      <c r="SIH44" s="361"/>
      <c r="SII44" s="361"/>
      <c r="SIJ44" s="361"/>
      <c r="SIK44" s="361"/>
      <c r="SIL44" s="361"/>
      <c r="SIM44" s="361"/>
      <c r="SIN44" s="361"/>
      <c r="SIO44" s="361"/>
      <c r="SIP44" s="361"/>
      <c r="SIQ44" s="361"/>
      <c r="SIR44" s="361"/>
      <c r="SIS44" s="361"/>
      <c r="SIT44" s="361"/>
      <c r="SIU44" s="361"/>
      <c r="SIV44" s="361"/>
      <c r="SIW44" s="361"/>
      <c r="SIX44" s="361"/>
      <c r="SIY44" s="361"/>
      <c r="SIZ44" s="361"/>
      <c r="SJA44" s="361"/>
      <c r="SJB44" s="361"/>
      <c r="SJC44" s="361"/>
      <c r="SJD44" s="361"/>
      <c r="SJE44" s="361"/>
      <c r="SJF44" s="361"/>
      <c r="SJG44" s="361"/>
      <c r="SJH44" s="361"/>
      <c r="SJI44" s="361"/>
      <c r="SJJ44" s="361"/>
      <c r="SJK44" s="361"/>
      <c r="SJL44" s="361"/>
      <c r="SJM44" s="361"/>
      <c r="SJN44" s="361"/>
      <c r="SJO44" s="361"/>
      <c r="SJP44" s="361"/>
      <c r="SJQ44" s="361"/>
      <c r="SJR44" s="361"/>
      <c r="SJS44" s="361"/>
      <c r="SJT44" s="361"/>
      <c r="SJU44" s="361"/>
      <c r="SJV44" s="361"/>
      <c r="SJW44" s="361"/>
      <c r="SJX44" s="361"/>
      <c r="SJY44" s="361"/>
      <c r="SJZ44" s="361"/>
      <c r="SKA44" s="361"/>
      <c r="SKB44" s="361"/>
      <c r="SKC44" s="361"/>
      <c r="SKD44" s="361"/>
      <c r="SKE44" s="361"/>
      <c r="SKF44" s="361"/>
      <c r="SKG44" s="361"/>
      <c r="SKH44" s="361"/>
      <c r="SKI44" s="361"/>
      <c r="SKJ44" s="361"/>
      <c r="SKK44" s="361"/>
      <c r="SKL44" s="361"/>
      <c r="SKM44" s="361"/>
      <c r="SKN44" s="361"/>
      <c r="SKO44" s="361"/>
      <c r="SKP44" s="361"/>
      <c r="SKQ44" s="361"/>
      <c r="SKR44" s="361"/>
      <c r="SKS44" s="361"/>
      <c r="SKT44" s="361"/>
      <c r="SKU44" s="361"/>
      <c r="SKV44" s="361"/>
      <c r="SKW44" s="361"/>
      <c r="SKX44" s="361"/>
      <c r="SKY44" s="361"/>
      <c r="SKZ44" s="361"/>
      <c r="SLA44" s="361"/>
      <c r="SLB44" s="361"/>
      <c r="SLC44" s="361"/>
      <c r="SLD44" s="361"/>
      <c r="SLE44" s="361"/>
      <c r="SLF44" s="361"/>
      <c r="SLG44" s="361"/>
      <c r="SLH44" s="361"/>
      <c r="SLI44" s="361"/>
      <c r="SLJ44" s="361"/>
      <c r="SLK44" s="361"/>
      <c r="SLL44" s="361"/>
      <c r="SLM44" s="361"/>
      <c r="SLN44" s="361"/>
      <c r="SLO44" s="361"/>
      <c r="SLP44" s="361"/>
      <c r="SLQ44" s="361"/>
      <c r="SLR44" s="361"/>
      <c r="SLS44" s="361"/>
      <c r="SLT44" s="361"/>
      <c r="SLU44" s="361"/>
      <c r="SLV44" s="361"/>
      <c r="SLW44" s="361"/>
      <c r="SLX44" s="361"/>
      <c r="SLY44" s="361"/>
      <c r="SLZ44" s="361"/>
      <c r="SMA44" s="361"/>
      <c r="SMB44" s="361"/>
      <c r="SMC44" s="361"/>
      <c r="SMD44" s="361"/>
      <c r="SME44" s="361"/>
      <c r="SMF44" s="361"/>
      <c r="SMG44" s="361"/>
      <c r="SMH44" s="361"/>
      <c r="SMI44" s="361"/>
      <c r="SMJ44" s="361"/>
      <c r="SMK44" s="361"/>
      <c r="SML44" s="361"/>
      <c r="SMM44" s="361"/>
      <c r="SMN44" s="361"/>
      <c r="SMO44" s="361"/>
      <c r="SMP44" s="361"/>
      <c r="SMQ44" s="361"/>
      <c r="SMR44" s="361"/>
      <c r="SMS44" s="361"/>
      <c r="SMT44" s="361"/>
      <c r="SMU44" s="361"/>
      <c r="SMV44" s="361"/>
      <c r="SMW44" s="361"/>
      <c r="SMX44" s="361"/>
      <c r="SMY44" s="361"/>
      <c r="SMZ44" s="361"/>
      <c r="SNA44" s="361"/>
      <c r="SNB44" s="361"/>
      <c r="SNC44" s="361"/>
      <c r="SND44" s="361"/>
      <c r="SNE44" s="361"/>
      <c r="SNF44" s="361"/>
      <c r="SNG44" s="361"/>
      <c r="SNH44" s="361"/>
      <c r="SNI44" s="361"/>
      <c r="SNJ44" s="361"/>
      <c r="SNK44" s="361"/>
      <c r="SNL44" s="361"/>
      <c r="SNM44" s="361"/>
      <c r="SNN44" s="361"/>
      <c r="SNO44" s="361"/>
      <c r="SNP44" s="361"/>
      <c r="SNQ44" s="361"/>
      <c r="SNR44" s="361"/>
      <c r="SNS44" s="361"/>
      <c r="SNT44" s="361"/>
      <c r="SNU44" s="361"/>
      <c r="SNV44" s="361"/>
      <c r="SNW44" s="361"/>
      <c r="SNX44" s="361"/>
      <c r="SNY44" s="361"/>
      <c r="SNZ44" s="361"/>
      <c r="SOA44" s="361"/>
      <c r="SOB44" s="361"/>
      <c r="SOC44" s="361"/>
      <c r="SOD44" s="361"/>
      <c r="SOE44" s="361"/>
      <c r="SOF44" s="361"/>
      <c r="SOG44" s="361"/>
      <c r="SOH44" s="361"/>
      <c r="SOI44" s="361"/>
      <c r="SOJ44" s="361"/>
      <c r="SOK44" s="361"/>
      <c r="SOL44" s="361"/>
      <c r="SOM44" s="361"/>
      <c r="SON44" s="361"/>
      <c r="SOO44" s="361"/>
      <c r="SOP44" s="361"/>
      <c r="SOQ44" s="361"/>
      <c r="SOR44" s="361"/>
      <c r="SOS44" s="361"/>
      <c r="SOT44" s="361"/>
      <c r="SOU44" s="361"/>
      <c r="SOV44" s="361"/>
      <c r="SOW44" s="361"/>
      <c r="SOX44" s="361"/>
      <c r="SOY44" s="361"/>
      <c r="SOZ44" s="361"/>
      <c r="SPA44" s="361"/>
      <c r="SPB44" s="361"/>
      <c r="SPC44" s="361"/>
      <c r="SPD44" s="361"/>
      <c r="SPE44" s="361"/>
      <c r="SPF44" s="361"/>
      <c r="SPG44" s="361"/>
      <c r="SPH44" s="361"/>
      <c r="SPI44" s="361"/>
      <c r="SPJ44" s="361"/>
      <c r="SPK44" s="361"/>
      <c r="SPL44" s="361"/>
      <c r="SPM44" s="361"/>
      <c r="SPN44" s="361"/>
      <c r="SPO44" s="361"/>
      <c r="SPP44" s="361"/>
      <c r="SPQ44" s="361"/>
      <c r="SPR44" s="361"/>
      <c r="SPS44" s="361"/>
      <c r="SPT44" s="361"/>
      <c r="SPU44" s="361"/>
      <c r="SPV44" s="361"/>
      <c r="SPW44" s="361"/>
      <c r="SPX44" s="361"/>
      <c r="SPY44" s="361"/>
      <c r="SPZ44" s="361"/>
      <c r="SQA44" s="361"/>
      <c r="SQB44" s="361"/>
      <c r="SQC44" s="361"/>
      <c r="SQD44" s="361"/>
      <c r="SQE44" s="361"/>
      <c r="SQF44" s="361"/>
      <c r="SQG44" s="361"/>
      <c r="SQH44" s="361"/>
      <c r="SQI44" s="361"/>
      <c r="SQJ44" s="361"/>
      <c r="SQK44" s="361"/>
      <c r="SQL44" s="361"/>
      <c r="SQM44" s="361"/>
      <c r="SQN44" s="361"/>
      <c r="SQO44" s="361"/>
      <c r="SQP44" s="361"/>
      <c r="SQQ44" s="361"/>
      <c r="SQR44" s="361"/>
      <c r="SQS44" s="361"/>
      <c r="SQT44" s="361"/>
      <c r="SQU44" s="361"/>
      <c r="SQV44" s="361"/>
      <c r="SQW44" s="361"/>
      <c r="SQX44" s="361"/>
      <c r="SQY44" s="361"/>
      <c r="SQZ44" s="361"/>
      <c r="SRA44" s="361"/>
      <c r="SRB44" s="361"/>
      <c r="SRC44" s="361"/>
      <c r="SRD44" s="361"/>
      <c r="SRE44" s="361"/>
      <c r="SRF44" s="361"/>
      <c r="SRG44" s="361"/>
      <c r="SRH44" s="361"/>
      <c r="SRI44" s="361"/>
      <c r="SRJ44" s="361"/>
      <c r="SRK44" s="361"/>
      <c r="SRL44" s="361"/>
      <c r="SRM44" s="361"/>
      <c r="SRN44" s="361"/>
      <c r="SRO44" s="361"/>
      <c r="SRP44" s="361"/>
      <c r="SRQ44" s="361"/>
      <c r="SRR44" s="361"/>
      <c r="SRS44" s="361"/>
      <c r="SRT44" s="361"/>
      <c r="SRU44" s="361"/>
      <c r="SRV44" s="361"/>
      <c r="SRW44" s="361"/>
      <c r="SRX44" s="361"/>
      <c r="SRY44" s="361"/>
      <c r="SRZ44" s="361"/>
      <c r="SSA44" s="361"/>
      <c r="SSB44" s="361"/>
      <c r="SSC44" s="361"/>
      <c r="SSD44" s="361"/>
      <c r="SSE44" s="361"/>
      <c r="SSF44" s="361"/>
      <c r="SSG44" s="361"/>
      <c r="SSH44" s="361"/>
      <c r="SSI44" s="361"/>
      <c r="SSJ44" s="361"/>
      <c r="SSK44" s="361"/>
      <c r="SSL44" s="361"/>
      <c r="SSM44" s="361"/>
      <c r="SSN44" s="361"/>
      <c r="SSO44" s="361"/>
      <c r="SSP44" s="361"/>
      <c r="SSQ44" s="361"/>
      <c r="SSR44" s="361"/>
      <c r="SSS44" s="361"/>
      <c r="SST44" s="361"/>
      <c r="SSU44" s="361"/>
      <c r="SSV44" s="361"/>
      <c r="SSW44" s="361"/>
      <c r="SSX44" s="361"/>
      <c r="SSY44" s="361"/>
      <c r="SSZ44" s="361"/>
      <c r="STA44" s="361"/>
      <c r="STB44" s="361"/>
      <c r="STC44" s="361"/>
      <c r="STD44" s="361"/>
      <c r="STE44" s="361"/>
      <c r="STF44" s="361"/>
      <c r="STG44" s="361"/>
      <c r="STH44" s="361"/>
      <c r="STI44" s="361"/>
      <c r="STJ44" s="361"/>
      <c r="STK44" s="361"/>
      <c r="STL44" s="361"/>
      <c r="STM44" s="361"/>
      <c r="STN44" s="361"/>
      <c r="STO44" s="361"/>
      <c r="STP44" s="361"/>
      <c r="STQ44" s="361"/>
      <c r="STR44" s="361"/>
      <c r="STS44" s="361"/>
      <c r="STT44" s="361"/>
      <c r="STU44" s="361"/>
      <c r="STV44" s="361"/>
      <c r="STW44" s="361"/>
      <c r="STX44" s="361"/>
      <c r="STY44" s="361"/>
      <c r="STZ44" s="361"/>
      <c r="SUA44" s="361"/>
      <c r="SUB44" s="361"/>
      <c r="SUC44" s="361"/>
      <c r="SUD44" s="361"/>
      <c r="SUE44" s="361"/>
      <c r="SUF44" s="361"/>
      <c r="SUG44" s="361"/>
      <c r="SUH44" s="361"/>
      <c r="SUI44" s="361"/>
      <c r="SUJ44" s="361"/>
      <c r="SUK44" s="361"/>
      <c r="SUL44" s="361"/>
      <c r="SUM44" s="361"/>
      <c r="SUN44" s="361"/>
      <c r="SUO44" s="361"/>
      <c r="SUP44" s="361"/>
      <c r="SUQ44" s="361"/>
      <c r="SUR44" s="361"/>
      <c r="SUS44" s="361"/>
      <c r="SUT44" s="361"/>
      <c r="SUU44" s="361"/>
      <c r="SUV44" s="361"/>
      <c r="SUW44" s="361"/>
      <c r="SUX44" s="361"/>
      <c r="SUY44" s="361"/>
      <c r="SUZ44" s="361"/>
      <c r="SVA44" s="361"/>
      <c r="SVB44" s="361"/>
      <c r="SVC44" s="361"/>
      <c r="SVD44" s="361"/>
      <c r="SVE44" s="361"/>
      <c r="SVF44" s="361"/>
      <c r="SVG44" s="361"/>
      <c r="SVH44" s="361"/>
      <c r="SVI44" s="361"/>
      <c r="SVJ44" s="361"/>
      <c r="SVK44" s="361"/>
      <c r="SVL44" s="361"/>
      <c r="SVM44" s="361"/>
      <c r="SVN44" s="361"/>
      <c r="SVO44" s="361"/>
      <c r="SVP44" s="361"/>
      <c r="SVQ44" s="361"/>
      <c r="SVR44" s="361"/>
      <c r="SVS44" s="361"/>
      <c r="SVT44" s="361"/>
      <c r="SVU44" s="361"/>
      <c r="SVV44" s="361"/>
      <c r="SVW44" s="361"/>
      <c r="SVX44" s="361"/>
      <c r="SVY44" s="361"/>
      <c r="SVZ44" s="361"/>
      <c r="SWA44" s="361"/>
      <c r="SWB44" s="361"/>
      <c r="SWC44" s="361"/>
      <c r="SWD44" s="361"/>
      <c r="SWE44" s="361"/>
      <c r="SWF44" s="361"/>
      <c r="SWG44" s="361"/>
      <c r="SWH44" s="361"/>
      <c r="SWI44" s="361"/>
      <c r="SWJ44" s="361"/>
      <c r="SWK44" s="361"/>
      <c r="SWL44" s="361"/>
      <c r="SWM44" s="361"/>
      <c r="SWN44" s="361"/>
      <c r="SWO44" s="361"/>
      <c r="SWP44" s="361"/>
      <c r="SWQ44" s="361"/>
      <c r="SWR44" s="361"/>
      <c r="SWS44" s="361"/>
      <c r="SWT44" s="361"/>
      <c r="SWU44" s="361"/>
      <c r="SWV44" s="361"/>
      <c r="SWW44" s="361"/>
      <c r="SWX44" s="361"/>
      <c r="SWY44" s="361"/>
      <c r="SWZ44" s="361"/>
      <c r="SXA44" s="361"/>
      <c r="SXB44" s="361"/>
      <c r="SXC44" s="361"/>
      <c r="SXD44" s="361"/>
      <c r="SXE44" s="361"/>
      <c r="SXF44" s="361"/>
      <c r="SXG44" s="361"/>
      <c r="SXH44" s="361"/>
      <c r="SXI44" s="361"/>
      <c r="SXJ44" s="361"/>
      <c r="SXK44" s="361"/>
      <c r="SXL44" s="361"/>
      <c r="SXM44" s="361"/>
      <c r="SXN44" s="361"/>
      <c r="SXO44" s="361"/>
      <c r="SXP44" s="361"/>
      <c r="SXQ44" s="361"/>
      <c r="SXR44" s="361"/>
      <c r="SXS44" s="361"/>
      <c r="SXT44" s="361"/>
      <c r="SXU44" s="361"/>
      <c r="SXV44" s="361"/>
      <c r="SXW44" s="361"/>
      <c r="SXX44" s="361"/>
      <c r="SXY44" s="361"/>
      <c r="SXZ44" s="361"/>
      <c r="SYA44" s="361"/>
      <c r="SYB44" s="361"/>
      <c r="SYC44" s="361"/>
      <c r="SYD44" s="361"/>
      <c r="SYE44" s="361"/>
      <c r="SYF44" s="361"/>
      <c r="SYG44" s="361"/>
      <c r="SYH44" s="361"/>
      <c r="SYI44" s="361"/>
      <c r="SYJ44" s="361"/>
      <c r="SYK44" s="361"/>
      <c r="SYL44" s="361"/>
      <c r="SYM44" s="361"/>
      <c r="SYN44" s="361"/>
      <c r="SYO44" s="361"/>
      <c r="SYP44" s="361"/>
      <c r="SYQ44" s="361"/>
      <c r="SYR44" s="361"/>
      <c r="SYS44" s="361"/>
      <c r="SYT44" s="361"/>
      <c r="SYU44" s="361"/>
      <c r="SYV44" s="361"/>
      <c r="SYW44" s="361"/>
      <c r="SYX44" s="361"/>
      <c r="SYY44" s="361"/>
      <c r="SYZ44" s="361"/>
      <c r="SZA44" s="361"/>
      <c r="SZB44" s="361"/>
      <c r="SZC44" s="361"/>
      <c r="SZD44" s="361"/>
      <c r="SZE44" s="361"/>
      <c r="SZF44" s="361"/>
      <c r="SZG44" s="361"/>
      <c r="SZH44" s="361"/>
      <c r="SZI44" s="361"/>
      <c r="SZJ44" s="361"/>
      <c r="SZK44" s="361"/>
      <c r="SZL44" s="361"/>
      <c r="SZM44" s="361"/>
      <c r="SZN44" s="361"/>
      <c r="SZO44" s="361"/>
      <c r="SZP44" s="361"/>
      <c r="SZQ44" s="361"/>
      <c r="SZR44" s="361"/>
      <c r="SZS44" s="361"/>
      <c r="SZT44" s="361"/>
      <c r="SZU44" s="361"/>
      <c r="SZV44" s="361"/>
      <c r="SZW44" s="361"/>
      <c r="SZX44" s="361"/>
      <c r="SZY44" s="361"/>
      <c r="SZZ44" s="361"/>
      <c r="TAA44" s="361"/>
      <c r="TAB44" s="361"/>
      <c r="TAC44" s="361"/>
      <c r="TAD44" s="361"/>
      <c r="TAE44" s="361"/>
      <c r="TAF44" s="361"/>
      <c r="TAG44" s="361"/>
      <c r="TAH44" s="361"/>
      <c r="TAI44" s="361"/>
      <c r="TAJ44" s="361"/>
      <c r="TAK44" s="361"/>
      <c r="TAL44" s="361"/>
      <c r="TAM44" s="361"/>
      <c r="TAN44" s="361"/>
      <c r="TAO44" s="361"/>
      <c r="TAP44" s="361"/>
      <c r="TAQ44" s="361"/>
      <c r="TAR44" s="361"/>
      <c r="TAS44" s="361"/>
      <c r="TAT44" s="361"/>
      <c r="TAU44" s="361"/>
      <c r="TAV44" s="361"/>
      <c r="TAW44" s="361"/>
      <c r="TAX44" s="361"/>
      <c r="TAY44" s="361"/>
      <c r="TAZ44" s="361"/>
      <c r="TBA44" s="361"/>
      <c r="TBB44" s="361"/>
      <c r="TBC44" s="361"/>
      <c r="TBD44" s="361"/>
      <c r="TBE44" s="361"/>
      <c r="TBF44" s="361"/>
      <c r="TBG44" s="361"/>
      <c r="TBH44" s="361"/>
      <c r="TBI44" s="361"/>
      <c r="TBJ44" s="361"/>
      <c r="TBK44" s="361"/>
      <c r="TBL44" s="361"/>
      <c r="TBM44" s="361"/>
      <c r="TBN44" s="361"/>
      <c r="TBO44" s="361"/>
      <c r="TBP44" s="361"/>
      <c r="TBQ44" s="361"/>
      <c r="TBR44" s="361"/>
      <c r="TBS44" s="361"/>
      <c r="TBT44" s="361"/>
      <c r="TBU44" s="361"/>
      <c r="TBV44" s="361"/>
      <c r="TBW44" s="361"/>
      <c r="TBX44" s="361"/>
      <c r="TBY44" s="361"/>
      <c r="TBZ44" s="361"/>
      <c r="TCA44" s="361"/>
      <c r="TCB44" s="361"/>
      <c r="TCC44" s="361"/>
      <c r="TCD44" s="361"/>
      <c r="TCE44" s="361"/>
      <c r="TCF44" s="361"/>
      <c r="TCG44" s="361"/>
      <c r="TCH44" s="361"/>
      <c r="TCI44" s="361"/>
      <c r="TCJ44" s="361"/>
      <c r="TCK44" s="361"/>
      <c r="TCL44" s="361"/>
      <c r="TCM44" s="361"/>
      <c r="TCN44" s="361"/>
      <c r="TCO44" s="361"/>
      <c r="TCP44" s="361"/>
      <c r="TCQ44" s="361"/>
      <c r="TCR44" s="361"/>
      <c r="TCS44" s="361"/>
      <c r="TCT44" s="361"/>
      <c r="TCU44" s="361"/>
      <c r="TCV44" s="361"/>
      <c r="TCW44" s="361"/>
      <c r="TCX44" s="361"/>
      <c r="TCY44" s="361"/>
      <c r="TCZ44" s="361"/>
      <c r="TDA44" s="361"/>
      <c r="TDB44" s="361"/>
      <c r="TDC44" s="361"/>
      <c r="TDD44" s="361"/>
      <c r="TDE44" s="361"/>
      <c r="TDF44" s="361"/>
      <c r="TDG44" s="361"/>
      <c r="TDH44" s="361"/>
      <c r="TDI44" s="361"/>
      <c r="TDJ44" s="361"/>
      <c r="TDK44" s="361"/>
      <c r="TDL44" s="361"/>
      <c r="TDM44" s="361"/>
      <c r="TDN44" s="361"/>
      <c r="TDO44" s="361"/>
      <c r="TDP44" s="361"/>
      <c r="TDQ44" s="361"/>
      <c r="TDR44" s="361"/>
      <c r="TDS44" s="361"/>
      <c r="TDT44" s="361"/>
      <c r="TDU44" s="361"/>
      <c r="TDV44" s="361"/>
      <c r="TDW44" s="361"/>
      <c r="TDX44" s="361"/>
      <c r="TDY44" s="361"/>
      <c r="TDZ44" s="361"/>
      <c r="TEA44" s="361"/>
      <c r="TEB44" s="361"/>
      <c r="TEC44" s="361"/>
      <c r="TED44" s="361"/>
      <c r="TEE44" s="361"/>
      <c r="TEF44" s="361"/>
      <c r="TEG44" s="361"/>
      <c r="TEH44" s="361"/>
      <c r="TEI44" s="361"/>
      <c r="TEJ44" s="361"/>
      <c r="TEK44" s="361"/>
      <c r="TEL44" s="361"/>
      <c r="TEM44" s="361"/>
      <c r="TEN44" s="361"/>
      <c r="TEO44" s="361"/>
      <c r="TEP44" s="361"/>
      <c r="TEQ44" s="361"/>
      <c r="TER44" s="361"/>
      <c r="TES44" s="361"/>
      <c r="TET44" s="361"/>
      <c r="TEU44" s="361"/>
      <c r="TEV44" s="361"/>
      <c r="TEW44" s="361"/>
      <c r="TEX44" s="361"/>
      <c r="TEY44" s="361"/>
      <c r="TEZ44" s="361"/>
      <c r="TFA44" s="361"/>
      <c r="TFB44" s="361"/>
      <c r="TFC44" s="361"/>
      <c r="TFD44" s="361"/>
      <c r="TFE44" s="361"/>
      <c r="TFF44" s="361"/>
      <c r="TFG44" s="361"/>
      <c r="TFH44" s="361"/>
      <c r="TFI44" s="361"/>
      <c r="TFJ44" s="361"/>
      <c r="TFK44" s="361"/>
      <c r="TFL44" s="361"/>
      <c r="TFM44" s="361"/>
      <c r="TFN44" s="361"/>
      <c r="TFO44" s="361"/>
      <c r="TFP44" s="361"/>
      <c r="TFQ44" s="361"/>
      <c r="TFR44" s="361"/>
      <c r="TFS44" s="361"/>
      <c r="TFT44" s="361"/>
      <c r="TFU44" s="361"/>
      <c r="TFV44" s="361"/>
      <c r="TFW44" s="361"/>
      <c r="TFX44" s="361"/>
      <c r="TFY44" s="361"/>
      <c r="TFZ44" s="361"/>
      <c r="TGA44" s="361"/>
      <c r="TGB44" s="361"/>
      <c r="TGC44" s="361"/>
      <c r="TGD44" s="361"/>
      <c r="TGE44" s="361"/>
      <c r="TGF44" s="361"/>
      <c r="TGG44" s="361"/>
      <c r="TGH44" s="361"/>
      <c r="TGI44" s="361"/>
      <c r="TGJ44" s="361"/>
      <c r="TGK44" s="361"/>
      <c r="TGL44" s="361"/>
      <c r="TGM44" s="361"/>
      <c r="TGN44" s="361"/>
      <c r="TGO44" s="361"/>
      <c r="TGP44" s="361"/>
      <c r="TGQ44" s="361"/>
      <c r="TGR44" s="361"/>
      <c r="TGS44" s="361"/>
      <c r="TGT44" s="361"/>
      <c r="TGU44" s="361"/>
      <c r="TGV44" s="361"/>
      <c r="TGW44" s="361"/>
      <c r="TGX44" s="361"/>
      <c r="TGY44" s="361"/>
      <c r="TGZ44" s="361"/>
      <c r="THA44" s="361"/>
      <c r="THB44" s="361"/>
      <c r="THC44" s="361"/>
      <c r="THD44" s="361"/>
      <c r="THE44" s="361"/>
      <c r="THF44" s="361"/>
      <c r="THG44" s="361"/>
      <c r="THH44" s="361"/>
      <c r="THI44" s="361"/>
      <c r="THJ44" s="361"/>
      <c r="THK44" s="361"/>
      <c r="THL44" s="361"/>
      <c r="THM44" s="361"/>
      <c r="THN44" s="361"/>
      <c r="THO44" s="361"/>
      <c r="THP44" s="361"/>
      <c r="THQ44" s="361"/>
      <c r="THR44" s="361"/>
      <c r="THS44" s="361"/>
      <c r="THT44" s="361"/>
      <c r="THU44" s="361"/>
      <c r="THV44" s="361"/>
      <c r="THW44" s="361"/>
      <c r="THX44" s="361"/>
      <c r="THY44" s="361"/>
      <c r="THZ44" s="361"/>
      <c r="TIA44" s="361"/>
      <c r="TIB44" s="361"/>
      <c r="TIC44" s="361"/>
      <c r="TID44" s="361"/>
      <c r="TIE44" s="361"/>
      <c r="TIF44" s="361"/>
      <c r="TIG44" s="361"/>
      <c r="TIH44" s="361"/>
      <c r="TII44" s="361"/>
      <c r="TIJ44" s="361"/>
      <c r="TIK44" s="361"/>
      <c r="TIL44" s="361"/>
      <c r="TIM44" s="361"/>
      <c r="TIN44" s="361"/>
      <c r="TIO44" s="361"/>
      <c r="TIP44" s="361"/>
      <c r="TIQ44" s="361"/>
      <c r="TIR44" s="361"/>
      <c r="TIS44" s="361"/>
      <c r="TIT44" s="361"/>
      <c r="TIU44" s="361"/>
      <c r="TIV44" s="361"/>
      <c r="TIW44" s="361"/>
      <c r="TIX44" s="361"/>
      <c r="TIY44" s="361"/>
      <c r="TIZ44" s="361"/>
      <c r="TJA44" s="361"/>
      <c r="TJB44" s="361"/>
      <c r="TJC44" s="361"/>
      <c r="TJD44" s="361"/>
      <c r="TJE44" s="361"/>
      <c r="TJF44" s="361"/>
      <c r="TJG44" s="361"/>
      <c r="TJH44" s="361"/>
      <c r="TJI44" s="361"/>
      <c r="TJJ44" s="361"/>
      <c r="TJK44" s="361"/>
      <c r="TJL44" s="361"/>
      <c r="TJM44" s="361"/>
      <c r="TJN44" s="361"/>
      <c r="TJO44" s="361"/>
      <c r="TJP44" s="361"/>
      <c r="TJQ44" s="361"/>
      <c r="TJR44" s="361"/>
      <c r="TJS44" s="361"/>
      <c r="TJT44" s="361"/>
      <c r="TJU44" s="361"/>
      <c r="TJV44" s="361"/>
      <c r="TJW44" s="361"/>
      <c r="TJX44" s="361"/>
      <c r="TJY44" s="361"/>
      <c r="TJZ44" s="361"/>
      <c r="TKA44" s="361"/>
      <c r="TKB44" s="361"/>
      <c r="TKC44" s="361"/>
      <c r="TKD44" s="361"/>
      <c r="TKE44" s="361"/>
      <c r="TKF44" s="361"/>
      <c r="TKG44" s="361"/>
      <c r="TKH44" s="361"/>
      <c r="TKI44" s="361"/>
      <c r="TKJ44" s="361"/>
      <c r="TKK44" s="361"/>
      <c r="TKL44" s="361"/>
      <c r="TKM44" s="361"/>
      <c r="TKN44" s="361"/>
      <c r="TKO44" s="361"/>
      <c r="TKP44" s="361"/>
      <c r="TKQ44" s="361"/>
      <c r="TKR44" s="361"/>
      <c r="TKS44" s="361"/>
      <c r="TKT44" s="361"/>
      <c r="TKU44" s="361"/>
      <c r="TKV44" s="361"/>
      <c r="TKW44" s="361"/>
      <c r="TKX44" s="361"/>
      <c r="TKY44" s="361"/>
      <c r="TKZ44" s="361"/>
      <c r="TLA44" s="361"/>
      <c r="TLB44" s="361"/>
      <c r="TLC44" s="361"/>
      <c r="TLD44" s="361"/>
      <c r="TLE44" s="361"/>
      <c r="TLF44" s="361"/>
      <c r="TLG44" s="361"/>
      <c r="TLH44" s="361"/>
      <c r="TLI44" s="361"/>
      <c r="TLJ44" s="361"/>
      <c r="TLK44" s="361"/>
      <c r="TLL44" s="361"/>
      <c r="TLM44" s="361"/>
      <c r="TLN44" s="361"/>
      <c r="TLO44" s="361"/>
      <c r="TLP44" s="361"/>
      <c r="TLQ44" s="361"/>
      <c r="TLR44" s="361"/>
      <c r="TLS44" s="361"/>
      <c r="TLT44" s="361"/>
      <c r="TLU44" s="361"/>
      <c r="TLV44" s="361"/>
      <c r="TLW44" s="361"/>
      <c r="TLX44" s="361"/>
      <c r="TLY44" s="361"/>
      <c r="TLZ44" s="361"/>
      <c r="TMA44" s="361"/>
      <c r="TMB44" s="361"/>
      <c r="TMC44" s="361"/>
      <c r="TMD44" s="361"/>
      <c r="TME44" s="361"/>
      <c r="TMF44" s="361"/>
      <c r="TMG44" s="361"/>
      <c r="TMH44" s="361"/>
      <c r="TMI44" s="361"/>
      <c r="TMJ44" s="361"/>
      <c r="TMK44" s="361"/>
      <c r="TML44" s="361"/>
      <c r="TMM44" s="361"/>
      <c r="TMN44" s="361"/>
      <c r="TMO44" s="361"/>
      <c r="TMP44" s="361"/>
      <c r="TMQ44" s="361"/>
      <c r="TMR44" s="361"/>
      <c r="TMS44" s="361"/>
      <c r="TMT44" s="361"/>
      <c r="TMU44" s="361"/>
      <c r="TMV44" s="361"/>
      <c r="TMW44" s="361"/>
      <c r="TMX44" s="361"/>
      <c r="TMY44" s="361"/>
      <c r="TMZ44" s="361"/>
      <c r="TNA44" s="361"/>
      <c r="TNB44" s="361"/>
      <c r="TNC44" s="361"/>
      <c r="TND44" s="361"/>
      <c r="TNE44" s="361"/>
      <c r="TNF44" s="361"/>
      <c r="TNG44" s="361"/>
      <c r="TNH44" s="361"/>
      <c r="TNI44" s="361"/>
      <c r="TNJ44" s="361"/>
      <c r="TNK44" s="361"/>
      <c r="TNL44" s="361"/>
      <c r="TNM44" s="361"/>
      <c r="TNN44" s="361"/>
      <c r="TNO44" s="361"/>
      <c r="TNP44" s="361"/>
      <c r="TNQ44" s="361"/>
      <c r="TNR44" s="361"/>
      <c r="TNS44" s="361"/>
      <c r="TNT44" s="361"/>
      <c r="TNU44" s="361"/>
      <c r="TNV44" s="361"/>
      <c r="TNW44" s="361"/>
      <c r="TNX44" s="361"/>
      <c r="TNY44" s="361"/>
      <c r="TNZ44" s="361"/>
      <c r="TOA44" s="361"/>
      <c r="TOB44" s="361"/>
      <c r="TOC44" s="361"/>
      <c r="TOD44" s="361"/>
      <c r="TOE44" s="361"/>
      <c r="TOF44" s="361"/>
      <c r="TOG44" s="361"/>
      <c r="TOH44" s="361"/>
      <c r="TOI44" s="361"/>
      <c r="TOJ44" s="361"/>
      <c r="TOK44" s="361"/>
      <c r="TOL44" s="361"/>
      <c r="TOM44" s="361"/>
      <c r="TON44" s="361"/>
      <c r="TOO44" s="361"/>
      <c r="TOP44" s="361"/>
      <c r="TOQ44" s="361"/>
      <c r="TOR44" s="361"/>
      <c r="TOS44" s="361"/>
      <c r="TOT44" s="361"/>
      <c r="TOU44" s="361"/>
      <c r="TOV44" s="361"/>
      <c r="TOW44" s="361"/>
      <c r="TOX44" s="361"/>
      <c r="TOY44" s="361"/>
      <c r="TOZ44" s="361"/>
      <c r="TPA44" s="361"/>
      <c r="TPB44" s="361"/>
      <c r="TPC44" s="361"/>
      <c r="TPD44" s="361"/>
      <c r="TPE44" s="361"/>
      <c r="TPF44" s="361"/>
      <c r="TPG44" s="361"/>
      <c r="TPH44" s="361"/>
      <c r="TPI44" s="361"/>
      <c r="TPJ44" s="361"/>
      <c r="TPK44" s="361"/>
      <c r="TPL44" s="361"/>
      <c r="TPM44" s="361"/>
      <c r="TPN44" s="361"/>
      <c r="TPO44" s="361"/>
      <c r="TPP44" s="361"/>
      <c r="TPQ44" s="361"/>
      <c r="TPR44" s="361"/>
      <c r="TPS44" s="361"/>
      <c r="TPT44" s="361"/>
      <c r="TPU44" s="361"/>
      <c r="TPV44" s="361"/>
      <c r="TPW44" s="361"/>
      <c r="TPX44" s="361"/>
      <c r="TPY44" s="361"/>
      <c r="TPZ44" s="361"/>
      <c r="TQA44" s="361"/>
      <c r="TQB44" s="361"/>
      <c r="TQC44" s="361"/>
      <c r="TQD44" s="361"/>
      <c r="TQE44" s="361"/>
      <c r="TQF44" s="361"/>
      <c r="TQG44" s="361"/>
      <c r="TQH44" s="361"/>
      <c r="TQI44" s="361"/>
      <c r="TQJ44" s="361"/>
      <c r="TQK44" s="361"/>
      <c r="TQL44" s="361"/>
      <c r="TQM44" s="361"/>
      <c r="TQN44" s="361"/>
      <c r="TQO44" s="361"/>
      <c r="TQP44" s="361"/>
      <c r="TQQ44" s="361"/>
      <c r="TQR44" s="361"/>
      <c r="TQS44" s="361"/>
      <c r="TQT44" s="361"/>
      <c r="TQU44" s="361"/>
      <c r="TQV44" s="361"/>
      <c r="TQW44" s="361"/>
      <c r="TQX44" s="361"/>
      <c r="TQY44" s="361"/>
      <c r="TQZ44" s="361"/>
      <c r="TRA44" s="361"/>
      <c r="TRB44" s="361"/>
      <c r="TRC44" s="361"/>
      <c r="TRD44" s="361"/>
      <c r="TRE44" s="361"/>
      <c r="TRF44" s="361"/>
      <c r="TRG44" s="361"/>
      <c r="TRH44" s="361"/>
      <c r="TRI44" s="361"/>
      <c r="TRJ44" s="361"/>
      <c r="TRK44" s="361"/>
      <c r="TRL44" s="361"/>
      <c r="TRM44" s="361"/>
      <c r="TRN44" s="361"/>
      <c r="TRO44" s="361"/>
      <c r="TRP44" s="361"/>
      <c r="TRQ44" s="361"/>
      <c r="TRR44" s="361"/>
      <c r="TRS44" s="361"/>
      <c r="TRT44" s="361"/>
      <c r="TRU44" s="361"/>
      <c r="TRV44" s="361"/>
      <c r="TRW44" s="361"/>
      <c r="TRX44" s="361"/>
      <c r="TRY44" s="361"/>
      <c r="TRZ44" s="361"/>
      <c r="TSA44" s="361"/>
      <c r="TSB44" s="361"/>
      <c r="TSC44" s="361"/>
      <c r="TSD44" s="361"/>
      <c r="TSE44" s="361"/>
      <c r="TSF44" s="361"/>
      <c r="TSG44" s="361"/>
      <c r="TSH44" s="361"/>
      <c r="TSI44" s="361"/>
      <c r="TSJ44" s="361"/>
      <c r="TSK44" s="361"/>
      <c r="TSL44" s="361"/>
      <c r="TSM44" s="361"/>
      <c r="TSN44" s="361"/>
      <c r="TSO44" s="361"/>
      <c r="TSP44" s="361"/>
      <c r="TSQ44" s="361"/>
      <c r="TSR44" s="361"/>
      <c r="TSS44" s="361"/>
      <c r="TST44" s="361"/>
      <c r="TSU44" s="361"/>
      <c r="TSV44" s="361"/>
      <c r="TSW44" s="361"/>
      <c r="TSX44" s="361"/>
      <c r="TSY44" s="361"/>
      <c r="TSZ44" s="361"/>
      <c r="TTA44" s="361"/>
      <c r="TTB44" s="361"/>
      <c r="TTC44" s="361"/>
      <c r="TTD44" s="361"/>
      <c r="TTE44" s="361"/>
      <c r="TTF44" s="361"/>
      <c r="TTG44" s="361"/>
      <c r="TTH44" s="361"/>
      <c r="TTI44" s="361"/>
      <c r="TTJ44" s="361"/>
      <c r="TTK44" s="361"/>
      <c r="TTL44" s="361"/>
      <c r="TTM44" s="361"/>
      <c r="TTN44" s="361"/>
      <c r="TTO44" s="361"/>
      <c r="TTP44" s="361"/>
      <c r="TTQ44" s="361"/>
      <c r="TTR44" s="361"/>
      <c r="TTS44" s="361"/>
      <c r="TTT44" s="361"/>
      <c r="TTU44" s="361"/>
      <c r="TTV44" s="361"/>
      <c r="TTW44" s="361"/>
      <c r="TTX44" s="361"/>
      <c r="TTY44" s="361"/>
      <c r="TTZ44" s="361"/>
      <c r="TUA44" s="361"/>
      <c r="TUB44" s="361"/>
      <c r="TUC44" s="361"/>
      <c r="TUD44" s="361"/>
      <c r="TUE44" s="361"/>
      <c r="TUF44" s="361"/>
      <c r="TUG44" s="361"/>
      <c r="TUH44" s="361"/>
      <c r="TUI44" s="361"/>
      <c r="TUJ44" s="361"/>
      <c r="TUK44" s="361"/>
      <c r="TUL44" s="361"/>
      <c r="TUM44" s="361"/>
      <c r="TUN44" s="361"/>
      <c r="TUO44" s="361"/>
      <c r="TUP44" s="361"/>
      <c r="TUQ44" s="361"/>
      <c r="TUR44" s="361"/>
      <c r="TUS44" s="361"/>
      <c r="TUT44" s="361"/>
      <c r="TUU44" s="361"/>
      <c r="TUV44" s="361"/>
      <c r="TUW44" s="361"/>
      <c r="TUX44" s="361"/>
      <c r="TUY44" s="361"/>
      <c r="TUZ44" s="361"/>
      <c r="TVA44" s="361"/>
      <c r="TVB44" s="361"/>
      <c r="TVC44" s="361"/>
      <c r="TVD44" s="361"/>
      <c r="TVE44" s="361"/>
      <c r="TVF44" s="361"/>
      <c r="TVG44" s="361"/>
      <c r="TVH44" s="361"/>
      <c r="TVI44" s="361"/>
      <c r="TVJ44" s="361"/>
      <c r="TVK44" s="361"/>
      <c r="TVL44" s="361"/>
      <c r="TVM44" s="361"/>
      <c r="TVN44" s="361"/>
      <c r="TVO44" s="361"/>
      <c r="TVP44" s="361"/>
      <c r="TVQ44" s="361"/>
      <c r="TVR44" s="361"/>
      <c r="TVS44" s="361"/>
      <c r="TVT44" s="361"/>
      <c r="TVU44" s="361"/>
      <c r="TVV44" s="361"/>
      <c r="TVW44" s="361"/>
      <c r="TVX44" s="361"/>
      <c r="TVY44" s="361"/>
      <c r="TVZ44" s="361"/>
      <c r="TWA44" s="361"/>
      <c r="TWB44" s="361"/>
      <c r="TWC44" s="361"/>
      <c r="TWD44" s="361"/>
      <c r="TWE44" s="361"/>
      <c r="TWF44" s="361"/>
      <c r="TWG44" s="361"/>
      <c r="TWH44" s="361"/>
      <c r="TWI44" s="361"/>
      <c r="TWJ44" s="361"/>
      <c r="TWK44" s="361"/>
      <c r="TWL44" s="361"/>
      <c r="TWM44" s="361"/>
      <c r="TWN44" s="361"/>
      <c r="TWO44" s="361"/>
      <c r="TWP44" s="361"/>
      <c r="TWQ44" s="361"/>
      <c r="TWR44" s="361"/>
      <c r="TWS44" s="361"/>
      <c r="TWT44" s="361"/>
      <c r="TWU44" s="361"/>
      <c r="TWV44" s="361"/>
      <c r="TWW44" s="361"/>
      <c r="TWX44" s="361"/>
      <c r="TWY44" s="361"/>
      <c r="TWZ44" s="361"/>
      <c r="TXA44" s="361"/>
      <c r="TXB44" s="361"/>
      <c r="TXC44" s="361"/>
      <c r="TXD44" s="361"/>
      <c r="TXE44" s="361"/>
      <c r="TXF44" s="361"/>
      <c r="TXG44" s="361"/>
      <c r="TXH44" s="361"/>
      <c r="TXI44" s="361"/>
      <c r="TXJ44" s="361"/>
      <c r="TXK44" s="361"/>
      <c r="TXL44" s="361"/>
      <c r="TXM44" s="361"/>
      <c r="TXN44" s="361"/>
      <c r="TXO44" s="361"/>
      <c r="TXP44" s="361"/>
      <c r="TXQ44" s="361"/>
      <c r="TXR44" s="361"/>
      <c r="TXS44" s="361"/>
      <c r="TXT44" s="361"/>
      <c r="TXU44" s="361"/>
      <c r="TXV44" s="361"/>
      <c r="TXW44" s="361"/>
      <c r="TXX44" s="361"/>
      <c r="TXY44" s="361"/>
      <c r="TXZ44" s="361"/>
      <c r="TYA44" s="361"/>
      <c r="TYB44" s="361"/>
      <c r="TYC44" s="361"/>
      <c r="TYD44" s="361"/>
      <c r="TYE44" s="361"/>
      <c r="TYF44" s="361"/>
      <c r="TYG44" s="361"/>
      <c r="TYH44" s="361"/>
      <c r="TYI44" s="361"/>
      <c r="TYJ44" s="361"/>
      <c r="TYK44" s="361"/>
      <c r="TYL44" s="361"/>
      <c r="TYM44" s="361"/>
      <c r="TYN44" s="361"/>
      <c r="TYO44" s="361"/>
      <c r="TYP44" s="361"/>
      <c r="TYQ44" s="361"/>
      <c r="TYR44" s="361"/>
      <c r="TYS44" s="361"/>
      <c r="TYT44" s="361"/>
      <c r="TYU44" s="361"/>
      <c r="TYV44" s="361"/>
      <c r="TYW44" s="361"/>
      <c r="TYX44" s="361"/>
      <c r="TYY44" s="361"/>
      <c r="TYZ44" s="361"/>
      <c r="TZA44" s="361"/>
      <c r="TZB44" s="361"/>
      <c r="TZC44" s="361"/>
      <c r="TZD44" s="361"/>
      <c r="TZE44" s="361"/>
      <c r="TZF44" s="361"/>
      <c r="TZG44" s="361"/>
      <c r="TZH44" s="361"/>
      <c r="TZI44" s="361"/>
      <c r="TZJ44" s="361"/>
      <c r="TZK44" s="361"/>
      <c r="TZL44" s="361"/>
      <c r="TZM44" s="361"/>
      <c r="TZN44" s="361"/>
      <c r="TZO44" s="361"/>
      <c r="TZP44" s="361"/>
      <c r="TZQ44" s="361"/>
      <c r="TZR44" s="361"/>
      <c r="TZS44" s="361"/>
      <c r="TZT44" s="361"/>
      <c r="TZU44" s="361"/>
      <c r="TZV44" s="361"/>
      <c r="TZW44" s="361"/>
      <c r="TZX44" s="361"/>
      <c r="TZY44" s="361"/>
      <c r="TZZ44" s="361"/>
      <c r="UAA44" s="361"/>
      <c r="UAB44" s="361"/>
      <c r="UAC44" s="361"/>
      <c r="UAD44" s="361"/>
      <c r="UAE44" s="361"/>
      <c r="UAF44" s="361"/>
      <c r="UAG44" s="361"/>
      <c r="UAH44" s="361"/>
      <c r="UAI44" s="361"/>
      <c r="UAJ44" s="361"/>
      <c r="UAK44" s="361"/>
      <c r="UAL44" s="361"/>
      <c r="UAM44" s="361"/>
      <c r="UAN44" s="361"/>
      <c r="UAO44" s="361"/>
      <c r="UAP44" s="361"/>
      <c r="UAQ44" s="361"/>
      <c r="UAR44" s="361"/>
      <c r="UAS44" s="361"/>
      <c r="UAT44" s="361"/>
      <c r="UAU44" s="361"/>
      <c r="UAV44" s="361"/>
      <c r="UAW44" s="361"/>
      <c r="UAX44" s="361"/>
      <c r="UAY44" s="361"/>
      <c r="UAZ44" s="361"/>
      <c r="UBA44" s="361"/>
      <c r="UBB44" s="361"/>
      <c r="UBC44" s="361"/>
      <c r="UBD44" s="361"/>
      <c r="UBE44" s="361"/>
      <c r="UBF44" s="361"/>
      <c r="UBG44" s="361"/>
      <c r="UBH44" s="361"/>
      <c r="UBI44" s="361"/>
      <c r="UBJ44" s="361"/>
      <c r="UBK44" s="361"/>
      <c r="UBL44" s="361"/>
      <c r="UBM44" s="361"/>
      <c r="UBN44" s="361"/>
      <c r="UBO44" s="361"/>
      <c r="UBP44" s="361"/>
      <c r="UBQ44" s="361"/>
      <c r="UBR44" s="361"/>
      <c r="UBS44" s="361"/>
      <c r="UBT44" s="361"/>
      <c r="UBU44" s="361"/>
      <c r="UBV44" s="361"/>
      <c r="UBW44" s="361"/>
      <c r="UBX44" s="361"/>
      <c r="UBY44" s="361"/>
      <c r="UBZ44" s="361"/>
      <c r="UCA44" s="361"/>
      <c r="UCB44" s="361"/>
      <c r="UCC44" s="361"/>
      <c r="UCD44" s="361"/>
      <c r="UCE44" s="361"/>
      <c r="UCF44" s="361"/>
      <c r="UCG44" s="361"/>
      <c r="UCH44" s="361"/>
      <c r="UCI44" s="361"/>
      <c r="UCJ44" s="361"/>
      <c r="UCK44" s="361"/>
      <c r="UCL44" s="361"/>
      <c r="UCM44" s="361"/>
      <c r="UCN44" s="361"/>
      <c r="UCO44" s="361"/>
      <c r="UCP44" s="361"/>
      <c r="UCQ44" s="361"/>
      <c r="UCR44" s="361"/>
      <c r="UCS44" s="361"/>
      <c r="UCT44" s="361"/>
      <c r="UCU44" s="361"/>
      <c r="UCV44" s="361"/>
      <c r="UCW44" s="361"/>
      <c r="UCX44" s="361"/>
      <c r="UCY44" s="361"/>
      <c r="UCZ44" s="361"/>
      <c r="UDA44" s="361"/>
      <c r="UDB44" s="361"/>
      <c r="UDC44" s="361"/>
      <c r="UDD44" s="361"/>
      <c r="UDE44" s="361"/>
      <c r="UDF44" s="361"/>
      <c r="UDG44" s="361"/>
      <c r="UDH44" s="361"/>
      <c r="UDI44" s="361"/>
      <c r="UDJ44" s="361"/>
      <c r="UDK44" s="361"/>
      <c r="UDL44" s="361"/>
      <c r="UDM44" s="361"/>
      <c r="UDN44" s="361"/>
      <c r="UDO44" s="361"/>
      <c r="UDP44" s="361"/>
      <c r="UDQ44" s="361"/>
      <c r="UDR44" s="361"/>
      <c r="UDS44" s="361"/>
      <c r="UDT44" s="361"/>
      <c r="UDU44" s="361"/>
      <c r="UDV44" s="361"/>
      <c r="UDW44" s="361"/>
      <c r="UDX44" s="361"/>
      <c r="UDY44" s="361"/>
      <c r="UDZ44" s="361"/>
      <c r="UEA44" s="361"/>
      <c r="UEB44" s="361"/>
      <c r="UEC44" s="361"/>
      <c r="UED44" s="361"/>
      <c r="UEE44" s="361"/>
      <c r="UEF44" s="361"/>
      <c r="UEG44" s="361"/>
      <c r="UEH44" s="361"/>
      <c r="UEI44" s="361"/>
      <c r="UEJ44" s="361"/>
      <c r="UEK44" s="361"/>
      <c r="UEL44" s="361"/>
      <c r="UEM44" s="361"/>
      <c r="UEN44" s="361"/>
      <c r="UEO44" s="361"/>
      <c r="UEP44" s="361"/>
      <c r="UEQ44" s="361"/>
      <c r="UER44" s="361"/>
      <c r="UES44" s="361"/>
      <c r="UET44" s="361"/>
      <c r="UEU44" s="361"/>
      <c r="UEV44" s="361"/>
      <c r="UEW44" s="361"/>
      <c r="UEX44" s="361"/>
      <c r="UEY44" s="361"/>
      <c r="UEZ44" s="361"/>
      <c r="UFA44" s="361"/>
      <c r="UFB44" s="361"/>
      <c r="UFC44" s="361"/>
      <c r="UFD44" s="361"/>
      <c r="UFE44" s="361"/>
      <c r="UFF44" s="361"/>
      <c r="UFG44" s="361"/>
      <c r="UFH44" s="361"/>
      <c r="UFI44" s="361"/>
      <c r="UFJ44" s="361"/>
      <c r="UFK44" s="361"/>
      <c r="UFL44" s="361"/>
      <c r="UFM44" s="361"/>
      <c r="UFN44" s="361"/>
      <c r="UFO44" s="361"/>
      <c r="UFP44" s="361"/>
      <c r="UFQ44" s="361"/>
      <c r="UFR44" s="361"/>
      <c r="UFS44" s="361"/>
      <c r="UFT44" s="361"/>
      <c r="UFU44" s="361"/>
      <c r="UFV44" s="361"/>
      <c r="UFW44" s="361"/>
      <c r="UFX44" s="361"/>
      <c r="UFY44" s="361"/>
      <c r="UFZ44" s="361"/>
      <c r="UGA44" s="361"/>
      <c r="UGB44" s="361"/>
      <c r="UGC44" s="361"/>
      <c r="UGD44" s="361"/>
      <c r="UGE44" s="361"/>
      <c r="UGF44" s="361"/>
      <c r="UGG44" s="361"/>
      <c r="UGH44" s="361"/>
      <c r="UGI44" s="361"/>
      <c r="UGJ44" s="361"/>
      <c r="UGK44" s="361"/>
      <c r="UGL44" s="361"/>
      <c r="UGM44" s="361"/>
      <c r="UGN44" s="361"/>
      <c r="UGO44" s="361"/>
      <c r="UGP44" s="361"/>
      <c r="UGQ44" s="361"/>
      <c r="UGR44" s="361"/>
      <c r="UGS44" s="361"/>
      <c r="UGT44" s="361"/>
      <c r="UGU44" s="361"/>
      <c r="UGV44" s="361"/>
      <c r="UGW44" s="361"/>
      <c r="UGX44" s="361"/>
      <c r="UGY44" s="361"/>
      <c r="UGZ44" s="361"/>
      <c r="UHA44" s="361"/>
      <c r="UHB44" s="361"/>
      <c r="UHC44" s="361"/>
      <c r="UHD44" s="361"/>
      <c r="UHE44" s="361"/>
      <c r="UHF44" s="361"/>
      <c r="UHG44" s="361"/>
      <c r="UHH44" s="361"/>
      <c r="UHI44" s="361"/>
      <c r="UHJ44" s="361"/>
      <c r="UHK44" s="361"/>
      <c r="UHL44" s="361"/>
      <c r="UHM44" s="361"/>
      <c r="UHN44" s="361"/>
      <c r="UHO44" s="361"/>
      <c r="UHP44" s="361"/>
      <c r="UHQ44" s="361"/>
      <c r="UHR44" s="361"/>
      <c r="UHS44" s="361"/>
      <c r="UHT44" s="361"/>
      <c r="UHU44" s="361"/>
      <c r="UHV44" s="361"/>
      <c r="UHW44" s="361"/>
      <c r="UHX44" s="361"/>
      <c r="UHY44" s="361"/>
      <c r="UHZ44" s="361"/>
      <c r="UIA44" s="361"/>
      <c r="UIB44" s="361"/>
      <c r="UIC44" s="361"/>
      <c r="UID44" s="361"/>
      <c r="UIE44" s="361"/>
      <c r="UIF44" s="361"/>
      <c r="UIG44" s="361"/>
      <c r="UIH44" s="361"/>
      <c r="UII44" s="361"/>
      <c r="UIJ44" s="361"/>
      <c r="UIK44" s="361"/>
      <c r="UIL44" s="361"/>
      <c r="UIM44" s="361"/>
      <c r="UIN44" s="361"/>
      <c r="UIO44" s="361"/>
      <c r="UIP44" s="361"/>
      <c r="UIQ44" s="361"/>
      <c r="UIR44" s="361"/>
      <c r="UIS44" s="361"/>
      <c r="UIT44" s="361"/>
      <c r="UIU44" s="361"/>
      <c r="UIV44" s="361"/>
      <c r="UIW44" s="361"/>
      <c r="UIX44" s="361"/>
      <c r="UIY44" s="361"/>
      <c r="UIZ44" s="361"/>
      <c r="UJA44" s="361"/>
      <c r="UJB44" s="361"/>
      <c r="UJC44" s="361"/>
      <c r="UJD44" s="361"/>
      <c r="UJE44" s="361"/>
      <c r="UJF44" s="361"/>
      <c r="UJG44" s="361"/>
      <c r="UJH44" s="361"/>
      <c r="UJI44" s="361"/>
      <c r="UJJ44" s="361"/>
      <c r="UJK44" s="361"/>
      <c r="UJL44" s="361"/>
      <c r="UJM44" s="361"/>
      <c r="UJN44" s="361"/>
      <c r="UJO44" s="361"/>
      <c r="UJP44" s="361"/>
      <c r="UJQ44" s="361"/>
      <c r="UJR44" s="361"/>
      <c r="UJS44" s="361"/>
      <c r="UJT44" s="361"/>
      <c r="UJU44" s="361"/>
      <c r="UJV44" s="361"/>
      <c r="UJW44" s="361"/>
      <c r="UJX44" s="361"/>
      <c r="UJY44" s="361"/>
      <c r="UJZ44" s="361"/>
      <c r="UKA44" s="361"/>
      <c r="UKB44" s="361"/>
      <c r="UKC44" s="361"/>
      <c r="UKD44" s="361"/>
      <c r="UKE44" s="361"/>
      <c r="UKF44" s="361"/>
      <c r="UKG44" s="361"/>
      <c r="UKH44" s="361"/>
      <c r="UKI44" s="361"/>
      <c r="UKJ44" s="361"/>
      <c r="UKK44" s="361"/>
      <c r="UKL44" s="361"/>
      <c r="UKM44" s="361"/>
      <c r="UKN44" s="361"/>
      <c r="UKO44" s="361"/>
      <c r="UKP44" s="361"/>
      <c r="UKQ44" s="361"/>
      <c r="UKR44" s="361"/>
      <c r="UKS44" s="361"/>
      <c r="UKT44" s="361"/>
      <c r="UKU44" s="361"/>
      <c r="UKV44" s="361"/>
      <c r="UKW44" s="361"/>
      <c r="UKX44" s="361"/>
      <c r="UKY44" s="361"/>
      <c r="UKZ44" s="361"/>
      <c r="ULA44" s="361"/>
      <c r="ULB44" s="361"/>
      <c r="ULC44" s="361"/>
      <c r="ULD44" s="361"/>
      <c r="ULE44" s="361"/>
      <c r="ULF44" s="361"/>
      <c r="ULG44" s="361"/>
      <c r="ULH44" s="361"/>
      <c r="ULI44" s="361"/>
      <c r="ULJ44" s="361"/>
      <c r="ULK44" s="361"/>
      <c r="ULL44" s="361"/>
      <c r="ULM44" s="361"/>
      <c r="ULN44" s="361"/>
      <c r="ULO44" s="361"/>
      <c r="ULP44" s="361"/>
      <c r="ULQ44" s="361"/>
      <c r="ULR44" s="361"/>
      <c r="ULS44" s="361"/>
      <c r="ULT44" s="361"/>
      <c r="ULU44" s="361"/>
      <c r="ULV44" s="361"/>
      <c r="ULW44" s="361"/>
      <c r="ULX44" s="361"/>
      <c r="ULY44" s="361"/>
      <c r="ULZ44" s="361"/>
      <c r="UMA44" s="361"/>
      <c r="UMB44" s="361"/>
      <c r="UMC44" s="361"/>
      <c r="UMD44" s="361"/>
      <c r="UME44" s="361"/>
      <c r="UMF44" s="361"/>
      <c r="UMG44" s="361"/>
      <c r="UMH44" s="361"/>
      <c r="UMI44" s="361"/>
      <c r="UMJ44" s="361"/>
      <c r="UMK44" s="361"/>
      <c r="UML44" s="361"/>
      <c r="UMM44" s="361"/>
      <c r="UMN44" s="361"/>
      <c r="UMO44" s="361"/>
      <c r="UMP44" s="361"/>
      <c r="UMQ44" s="361"/>
      <c r="UMR44" s="361"/>
      <c r="UMS44" s="361"/>
      <c r="UMT44" s="361"/>
      <c r="UMU44" s="361"/>
      <c r="UMV44" s="361"/>
      <c r="UMW44" s="361"/>
      <c r="UMX44" s="361"/>
      <c r="UMY44" s="361"/>
      <c r="UMZ44" s="361"/>
      <c r="UNA44" s="361"/>
      <c r="UNB44" s="361"/>
      <c r="UNC44" s="361"/>
      <c r="UND44" s="361"/>
      <c r="UNE44" s="361"/>
      <c r="UNF44" s="361"/>
      <c r="UNG44" s="361"/>
      <c r="UNH44" s="361"/>
      <c r="UNI44" s="361"/>
      <c r="UNJ44" s="361"/>
      <c r="UNK44" s="361"/>
      <c r="UNL44" s="361"/>
      <c r="UNM44" s="361"/>
      <c r="UNN44" s="361"/>
      <c r="UNO44" s="361"/>
      <c r="UNP44" s="361"/>
      <c r="UNQ44" s="361"/>
      <c r="UNR44" s="361"/>
      <c r="UNS44" s="361"/>
      <c r="UNT44" s="361"/>
      <c r="UNU44" s="361"/>
      <c r="UNV44" s="361"/>
      <c r="UNW44" s="361"/>
      <c r="UNX44" s="361"/>
      <c r="UNY44" s="361"/>
      <c r="UNZ44" s="361"/>
      <c r="UOA44" s="361"/>
      <c r="UOB44" s="361"/>
      <c r="UOC44" s="361"/>
      <c r="UOD44" s="361"/>
      <c r="UOE44" s="361"/>
      <c r="UOF44" s="361"/>
      <c r="UOG44" s="361"/>
      <c r="UOH44" s="361"/>
      <c r="UOI44" s="361"/>
      <c r="UOJ44" s="361"/>
      <c r="UOK44" s="361"/>
      <c r="UOL44" s="361"/>
      <c r="UOM44" s="361"/>
      <c r="UON44" s="361"/>
      <c r="UOO44" s="361"/>
      <c r="UOP44" s="361"/>
      <c r="UOQ44" s="361"/>
      <c r="UOR44" s="361"/>
      <c r="UOS44" s="361"/>
      <c r="UOT44" s="361"/>
      <c r="UOU44" s="361"/>
      <c r="UOV44" s="361"/>
      <c r="UOW44" s="361"/>
      <c r="UOX44" s="361"/>
      <c r="UOY44" s="361"/>
      <c r="UOZ44" s="361"/>
      <c r="UPA44" s="361"/>
      <c r="UPB44" s="361"/>
      <c r="UPC44" s="361"/>
      <c r="UPD44" s="361"/>
      <c r="UPE44" s="361"/>
      <c r="UPF44" s="361"/>
      <c r="UPG44" s="361"/>
      <c r="UPH44" s="361"/>
      <c r="UPI44" s="361"/>
      <c r="UPJ44" s="361"/>
      <c r="UPK44" s="361"/>
      <c r="UPL44" s="361"/>
      <c r="UPM44" s="361"/>
      <c r="UPN44" s="361"/>
      <c r="UPO44" s="361"/>
      <c r="UPP44" s="361"/>
      <c r="UPQ44" s="361"/>
      <c r="UPR44" s="361"/>
      <c r="UPS44" s="361"/>
      <c r="UPT44" s="361"/>
      <c r="UPU44" s="361"/>
      <c r="UPV44" s="361"/>
      <c r="UPW44" s="361"/>
      <c r="UPX44" s="361"/>
      <c r="UPY44" s="361"/>
      <c r="UPZ44" s="361"/>
      <c r="UQA44" s="361"/>
      <c r="UQB44" s="361"/>
      <c r="UQC44" s="361"/>
      <c r="UQD44" s="361"/>
      <c r="UQE44" s="361"/>
      <c r="UQF44" s="361"/>
      <c r="UQG44" s="361"/>
      <c r="UQH44" s="361"/>
      <c r="UQI44" s="361"/>
      <c r="UQJ44" s="361"/>
      <c r="UQK44" s="361"/>
      <c r="UQL44" s="361"/>
      <c r="UQM44" s="361"/>
      <c r="UQN44" s="361"/>
      <c r="UQO44" s="361"/>
      <c r="UQP44" s="361"/>
      <c r="UQQ44" s="361"/>
      <c r="UQR44" s="361"/>
      <c r="UQS44" s="361"/>
      <c r="UQT44" s="361"/>
      <c r="UQU44" s="361"/>
      <c r="UQV44" s="361"/>
      <c r="UQW44" s="361"/>
      <c r="UQX44" s="361"/>
      <c r="UQY44" s="361"/>
      <c r="UQZ44" s="361"/>
      <c r="URA44" s="361"/>
      <c r="URB44" s="361"/>
      <c r="URC44" s="361"/>
      <c r="URD44" s="361"/>
      <c r="URE44" s="361"/>
      <c r="URF44" s="361"/>
      <c r="URG44" s="361"/>
      <c r="URH44" s="361"/>
      <c r="URI44" s="361"/>
      <c r="URJ44" s="361"/>
      <c r="URK44" s="361"/>
      <c r="URL44" s="361"/>
      <c r="URM44" s="361"/>
      <c r="URN44" s="361"/>
      <c r="URO44" s="361"/>
      <c r="URP44" s="361"/>
      <c r="URQ44" s="361"/>
      <c r="URR44" s="361"/>
      <c r="URS44" s="361"/>
      <c r="URT44" s="361"/>
      <c r="URU44" s="361"/>
      <c r="URV44" s="361"/>
      <c r="URW44" s="361"/>
      <c r="URX44" s="361"/>
      <c r="URY44" s="361"/>
      <c r="URZ44" s="361"/>
      <c r="USA44" s="361"/>
      <c r="USB44" s="361"/>
      <c r="USC44" s="361"/>
      <c r="USD44" s="361"/>
      <c r="USE44" s="361"/>
      <c r="USF44" s="361"/>
      <c r="USG44" s="361"/>
      <c r="USH44" s="361"/>
      <c r="USI44" s="361"/>
      <c r="USJ44" s="361"/>
      <c r="USK44" s="361"/>
      <c r="USL44" s="361"/>
      <c r="USM44" s="361"/>
      <c r="USN44" s="361"/>
      <c r="USO44" s="361"/>
      <c r="USP44" s="361"/>
      <c r="USQ44" s="361"/>
      <c r="USR44" s="361"/>
      <c r="USS44" s="361"/>
      <c r="UST44" s="361"/>
      <c r="USU44" s="361"/>
      <c r="USV44" s="361"/>
      <c r="USW44" s="361"/>
      <c r="USX44" s="361"/>
      <c r="USY44" s="361"/>
      <c r="USZ44" s="361"/>
      <c r="UTA44" s="361"/>
      <c r="UTB44" s="361"/>
      <c r="UTC44" s="361"/>
      <c r="UTD44" s="361"/>
      <c r="UTE44" s="361"/>
      <c r="UTF44" s="361"/>
      <c r="UTG44" s="361"/>
      <c r="UTH44" s="361"/>
      <c r="UTI44" s="361"/>
      <c r="UTJ44" s="361"/>
      <c r="UTK44" s="361"/>
      <c r="UTL44" s="361"/>
      <c r="UTM44" s="361"/>
      <c r="UTN44" s="361"/>
      <c r="UTO44" s="361"/>
      <c r="UTP44" s="361"/>
      <c r="UTQ44" s="361"/>
      <c r="UTR44" s="361"/>
      <c r="UTS44" s="361"/>
      <c r="UTT44" s="361"/>
      <c r="UTU44" s="361"/>
      <c r="UTV44" s="361"/>
      <c r="UTW44" s="361"/>
      <c r="UTX44" s="361"/>
      <c r="UTY44" s="361"/>
      <c r="UTZ44" s="361"/>
      <c r="UUA44" s="361"/>
      <c r="UUB44" s="361"/>
      <c r="UUC44" s="361"/>
      <c r="UUD44" s="361"/>
      <c r="UUE44" s="361"/>
      <c r="UUF44" s="361"/>
      <c r="UUG44" s="361"/>
      <c r="UUH44" s="361"/>
      <c r="UUI44" s="361"/>
      <c r="UUJ44" s="361"/>
      <c r="UUK44" s="361"/>
      <c r="UUL44" s="361"/>
      <c r="UUM44" s="361"/>
      <c r="UUN44" s="361"/>
      <c r="UUO44" s="361"/>
      <c r="UUP44" s="361"/>
      <c r="UUQ44" s="361"/>
      <c r="UUR44" s="361"/>
      <c r="UUS44" s="361"/>
      <c r="UUT44" s="361"/>
      <c r="UUU44" s="361"/>
      <c r="UUV44" s="361"/>
      <c r="UUW44" s="361"/>
      <c r="UUX44" s="361"/>
      <c r="UUY44" s="361"/>
      <c r="UUZ44" s="361"/>
      <c r="UVA44" s="361"/>
      <c r="UVB44" s="361"/>
      <c r="UVC44" s="361"/>
      <c r="UVD44" s="361"/>
      <c r="UVE44" s="361"/>
      <c r="UVF44" s="361"/>
      <c r="UVG44" s="361"/>
      <c r="UVH44" s="361"/>
      <c r="UVI44" s="361"/>
      <c r="UVJ44" s="361"/>
      <c r="UVK44" s="361"/>
      <c r="UVL44" s="361"/>
      <c r="UVM44" s="361"/>
      <c r="UVN44" s="361"/>
      <c r="UVO44" s="361"/>
      <c r="UVP44" s="361"/>
      <c r="UVQ44" s="361"/>
      <c r="UVR44" s="361"/>
      <c r="UVS44" s="361"/>
      <c r="UVT44" s="361"/>
      <c r="UVU44" s="361"/>
      <c r="UVV44" s="361"/>
      <c r="UVW44" s="361"/>
      <c r="UVX44" s="361"/>
      <c r="UVY44" s="361"/>
      <c r="UVZ44" s="361"/>
      <c r="UWA44" s="361"/>
      <c r="UWB44" s="361"/>
      <c r="UWC44" s="361"/>
      <c r="UWD44" s="361"/>
      <c r="UWE44" s="361"/>
      <c r="UWF44" s="361"/>
      <c r="UWG44" s="361"/>
      <c r="UWH44" s="361"/>
      <c r="UWI44" s="361"/>
      <c r="UWJ44" s="361"/>
      <c r="UWK44" s="361"/>
      <c r="UWL44" s="361"/>
      <c r="UWM44" s="361"/>
      <c r="UWN44" s="361"/>
      <c r="UWO44" s="361"/>
      <c r="UWP44" s="361"/>
      <c r="UWQ44" s="361"/>
      <c r="UWR44" s="361"/>
      <c r="UWS44" s="361"/>
      <c r="UWT44" s="361"/>
      <c r="UWU44" s="361"/>
      <c r="UWV44" s="361"/>
      <c r="UWW44" s="361"/>
      <c r="UWX44" s="361"/>
      <c r="UWY44" s="361"/>
      <c r="UWZ44" s="361"/>
      <c r="UXA44" s="361"/>
      <c r="UXB44" s="361"/>
      <c r="UXC44" s="361"/>
      <c r="UXD44" s="361"/>
      <c r="UXE44" s="361"/>
      <c r="UXF44" s="361"/>
      <c r="UXG44" s="361"/>
      <c r="UXH44" s="361"/>
      <c r="UXI44" s="361"/>
      <c r="UXJ44" s="361"/>
      <c r="UXK44" s="361"/>
      <c r="UXL44" s="361"/>
      <c r="UXM44" s="361"/>
      <c r="UXN44" s="361"/>
      <c r="UXO44" s="361"/>
      <c r="UXP44" s="361"/>
      <c r="UXQ44" s="361"/>
      <c r="UXR44" s="361"/>
      <c r="UXS44" s="361"/>
      <c r="UXT44" s="361"/>
      <c r="UXU44" s="361"/>
      <c r="UXV44" s="361"/>
      <c r="UXW44" s="361"/>
      <c r="UXX44" s="361"/>
      <c r="UXY44" s="361"/>
      <c r="UXZ44" s="361"/>
      <c r="UYA44" s="361"/>
      <c r="UYB44" s="361"/>
      <c r="UYC44" s="361"/>
      <c r="UYD44" s="361"/>
      <c r="UYE44" s="361"/>
      <c r="UYF44" s="361"/>
      <c r="UYG44" s="361"/>
      <c r="UYH44" s="361"/>
      <c r="UYI44" s="361"/>
      <c r="UYJ44" s="361"/>
      <c r="UYK44" s="361"/>
      <c r="UYL44" s="361"/>
      <c r="UYM44" s="361"/>
      <c r="UYN44" s="361"/>
      <c r="UYO44" s="361"/>
      <c r="UYP44" s="361"/>
      <c r="UYQ44" s="361"/>
      <c r="UYR44" s="361"/>
      <c r="UYS44" s="361"/>
      <c r="UYT44" s="361"/>
      <c r="UYU44" s="361"/>
      <c r="UYV44" s="361"/>
      <c r="UYW44" s="361"/>
      <c r="UYX44" s="361"/>
      <c r="UYY44" s="361"/>
      <c r="UYZ44" s="361"/>
      <c r="UZA44" s="361"/>
      <c r="UZB44" s="361"/>
      <c r="UZC44" s="361"/>
      <c r="UZD44" s="361"/>
      <c r="UZE44" s="361"/>
      <c r="UZF44" s="361"/>
      <c r="UZG44" s="361"/>
      <c r="UZH44" s="361"/>
      <c r="UZI44" s="361"/>
      <c r="UZJ44" s="361"/>
      <c r="UZK44" s="361"/>
      <c r="UZL44" s="361"/>
      <c r="UZM44" s="361"/>
      <c r="UZN44" s="361"/>
      <c r="UZO44" s="361"/>
      <c r="UZP44" s="361"/>
      <c r="UZQ44" s="361"/>
      <c r="UZR44" s="361"/>
      <c r="UZS44" s="361"/>
      <c r="UZT44" s="361"/>
      <c r="UZU44" s="361"/>
      <c r="UZV44" s="361"/>
      <c r="UZW44" s="361"/>
      <c r="UZX44" s="361"/>
      <c r="UZY44" s="361"/>
      <c r="UZZ44" s="361"/>
      <c r="VAA44" s="361"/>
      <c r="VAB44" s="361"/>
      <c r="VAC44" s="361"/>
      <c r="VAD44" s="361"/>
      <c r="VAE44" s="361"/>
      <c r="VAF44" s="361"/>
      <c r="VAG44" s="361"/>
      <c r="VAH44" s="361"/>
      <c r="VAI44" s="361"/>
      <c r="VAJ44" s="361"/>
      <c r="VAK44" s="361"/>
      <c r="VAL44" s="361"/>
      <c r="VAM44" s="361"/>
      <c r="VAN44" s="361"/>
      <c r="VAO44" s="361"/>
      <c r="VAP44" s="361"/>
      <c r="VAQ44" s="361"/>
      <c r="VAR44" s="361"/>
      <c r="VAS44" s="361"/>
      <c r="VAT44" s="361"/>
      <c r="VAU44" s="361"/>
      <c r="VAV44" s="361"/>
      <c r="VAW44" s="361"/>
      <c r="VAX44" s="361"/>
      <c r="VAY44" s="361"/>
      <c r="VAZ44" s="361"/>
      <c r="VBA44" s="361"/>
      <c r="VBB44" s="361"/>
      <c r="VBC44" s="361"/>
      <c r="VBD44" s="361"/>
      <c r="VBE44" s="361"/>
      <c r="VBF44" s="361"/>
      <c r="VBG44" s="361"/>
      <c r="VBH44" s="361"/>
      <c r="VBI44" s="361"/>
      <c r="VBJ44" s="361"/>
      <c r="VBK44" s="361"/>
      <c r="VBL44" s="361"/>
      <c r="VBM44" s="361"/>
      <c r="VBN44" s="361"/>
      <c r="VBO44" s="361"/>
      <c r="VBP44" s="361"/>
      <c r="VBQ44" s="361"/>
      <c r="VBR44" s="361"/>
      <c r="VBS44" s="361"/>
      <c r="VBT44" s="361"/>
      <c r="VBU44" s="361"/>
      <c r="VBV44" s="361"/>
      <c r="VBW44" s="361"/>
      <c r="VBX44" s="361"/>
      <c r="VBY44" s="361"/>
      <c r="VBZ44" s="361"/>
      <c r="VCA44" s="361"/>
      <c r="VCB44" s="361"/>
      <c r="VCC44" s="361"/>
      <c r="VCD44" s="361"/>
      <c r="VCE44" s="361"/>
      <c r="VCF44" s="361"/>
      <c r="VCG44" s="361"/>
      <c r="VCH44" s="361"/>
      <c r="VCI44" s="361"/>
      <c r="VCJ44" s="361"/>
      <c r="VCK44" s="361"/>
      <c r="VCL44" s="361"/>
      <c r="VCM44" s="361"/>
      <c r="VCN44" s="361"/>
      <c r="VCO44" s="361"/>
      <c r="VCP44" s="361"/>
      <c r="VCQ44" s="361"/>
      <c r="VCR44" s="361"/>
      <c r="VCS44" s="361"/>
      <c r="VCT44" s="361"/>
      <c r="VCU44" s="361"/>
      <c r="VCV44" s="361"/>
      <c r="VCW44" s="361"/>
      <c r="VCX44" s="361"/>
      <c r="VCY44" s="361"/>
      <c r="VCZ44" s="361"/>
      <c r="VDA44" s="361"/>
      <c r="VDB44" s="361"/>
      <c r="VDC44" s="361"/>
      <c r="VDD44" s="361"/>
      <c r="VDE44" s="361"/>
      <c r="VDF44" s="361"/>
      <c r="VDG44" s="361"/>
      <c r="VDH44" s="361"/>
      <c r="VDI44" s="361"/>
      <c r="VDJ44" s="361"/>
      <c r="VDK44" s="361"/>
      <c r="VDL44" s="361"/>
      <c r="VDM44" s="361"/>
      <c r="VDN44" s="361"/>
      <c r="VDO44" s="361"/>
      <c r="VDP44" s="361"/>
      <c r="VDQ44" s="361"/>
      <c r="VDR44" s="361"/>
      <c r="VDS44" s="361"/>
      <c r="VDT44" s="361"/>
      <c r="VDU44" s="361"/>
      <c r="VDV44" s="361"/>
      <c r="VDW44" s="361"/>
      <c r="VDX44" s="361"/>
      <c r="VDY44" s="361"/>
      <c r="VDZ44" s="361"/>
      <c r="VEA44" s="361"/>
      <c r="VEB44" s="361"/>
      <c r="VEC44" s="361"/>
      <c r="VED44" s="361"/>
      <c r="VEE44" s="361"/>
      <c r="VEF44" s="361"/>
      <c r="VEG44" s="361"/>
      <c r="VEH44" s="361"/>
      <c r="VEI44" s="361"/>
      <c r="VEJ44" s="361"/>
      <c r="VEK44" s="361"/>
      <c r="VEL44" s="361"/>
      <c r="VEM44" s="361"/>
      <c r="VEN44" s="361"/>
      <c r="VEO44" s="361"/>
      <c r="VEP44" s="361"/>
      <c r="VEQ44" s="361"/>
      <c r="VER44" s="361"/>
      <c r="VES44" s="361"/>
      <c r="VET44" s="361"/>
      <c r="VEU44" s="361"/>
      <c r="VEV44" s="361"/>
      <c r="VEW44" s="361"/>
      <c r="VEX44" s="361"/>
      <c r="VEY44" s="361"/>
      <c r="VEZ44" s="361"/>
      <c r="VFA44" s="361"/>
      <c r="VFB44" s="361"/>
      <c r="VFC44" s="361"/>
      <c r="VFD44" s="361"/>
      <c r="VFE44" s="361"/>
      <c r="VFF44" s="361"/>
      <c r="VFG44" s="361"/>
      <c r="VFH44" s="361"/>
      <c r="VFI44" s="361"/>
      <c r="VFJ44" s="361"/>
      <c r="VFK44" s="361"/>
      <c r="VFL44" s="361"/>
      <c r="VFM44" s="361"/>
      <c r="VFN44" s="361"/>
      <c r="VFO44" s="361"/>
      <c r="VFP44" s="361"/>
      <c r="VFQ44" s="361"/>
      <c r="VFR44" s="361"/>
      <c r="VFS44" s="361"/>
      <c r="VFT44" s="361"/>
      <c r="VFU44" s="361"/>
      <c r="VFV44" s="361"/>
      <c r="VFW44" s="361"/>
      <c r="VFX44" s="361"/>
      <c r="VFY44" s="361"/>
      <c r="VFZ44" s="361"/>
      <c r="VGA44" s="361"/>
      <c r="VGB44" s="361"/>
      <c r="VGC44" s="361"/>
      <c r="VGD44" s="361"/>
      <c r="VGE44" s="361"/>
      <c r="VGF44" s="361"/>
      <c r="VGG44" s="361"/>
      <c r="VGH44" s="361"/>
      <c r="VGI44" s="361"/>
      <c r="VGJ44" s="361"/>
      <c r="VGK44" s="361"/>
      <c r="VGL44" s="361"/>
      <c r="VGM44" s="361"/>
      <c r="VGN44" s="361"/>
      <c r="VGO44" s="361"/>
      <c r="VGP44" s="361"/>
      <c r="VGQ44" s="361"/>
      <c r="VGR44" s="361"/>
      <c r="VGS44" s="361"/>
      <c r="VGT44" s="361"/>
      <c r="VGU44" s="361"/>
      <c r="VGV44" s="361"/>
      <c r="VGW44" s="361"/>
      <c r="VGX44" s="361"/>
      <c r="VGY44" s="361"/>
      <c r="VGZ44" s="361"/>
      <c r="VHA44" s="361"/>
      <c r="VHB44" s="361"/>
      <c r="VHC44" s="361"/>
      <c r="VHD44" s="361"/>
      <c r="VHE44" s="361"/>
      <c r="VHF44" s="361"/>
      <c r="VHG44" s="361"/>
      <c r="VHH44" s="361"/>
      <c r="VHI44" s="361"/>
      <c r="VHJ44" s="361"/>
      <c r="VHK44" s="361"/>
      <c r="VHL44" s="361"/>
      <c r="VHM44" s="361"/>
      <c r="VHN44" s="361"/>
      <c r="VHO44" s="361"/>
      <c r="VHP44" s="361"/>
      <c r="VHQ44" s="361"/>
      <c r="VHR44" s="361"/>
      <c r="VHS44" s="361"/>
      <c r="VHT44" s="361"/>
      <c r="VHU44" s="361"/>
      <c r="VHV44" s="361"/>
      <c r="VHW44" s="361"/>
      <c r="VHX44" s="361"/>
      <c r="VHY44" s="361"/>
      <c r="VHZ44" s="361"/>
      <c r="VIA44" s="361"/>
      <c r="VIB44" s="361"/>
      <c r="VIC44" s="361"/>
      <c r="VID44" s="361"/>
      <c r="VIE44" s="361"/>
      <c r="VIF44" s="361"/>
      <c r="VIG44" s="361"/>
      <c r="VIH44" s="361"/>
      <c r="VII44" s="361"/>
      <c r="VIJ44" s="361"/>
      <c r="VIK44" s="361"/>
      <c r="VIL44" s="361"/>
      <c r="VIM44" s="361"/>
      <c r="VIN44" s="361"/>
      <c r="VIO44" s="361"/>
      <c r="VIP44" s="361"/>
      <c r="VIQ44" s="361"/>
      <c r="VIR44" s="361"/>
      <c r="VIS44" s="361"/>
      <c r="VIT44" s="361"/>
      <c r="VIU44" s="361"/>
      <c r="VIV44" s="361"/>
      <c r="VIW44" s="361"/>
      <c r="VIX44" s="361"/>
      <c r="VIY44" s="361"/>
      <c r="VIZ44" s="361"/>
      <c r="VJA44" s="361"/>
      <c r="VJB44" s="361"/>
      <c r="VJC44" s="361"/>
      <c r="VJD44" s="361"/>
      <c r="VJE44" s="361"/>
      <c r="VJF44" s="361"/>
      <c r="VJG44" s="361"/>
      <c r="VJH44" s="361"/>
      <c r="VJI44" s="361"/>
      <c r="VJJ44" s="361"/>
      <c r="VJK44" s="361"/>
      <c r="VJL44" s="361"/>
      <c r="VJM44" s="361"/>
      <c r="VJN44" s="361"/>
      <c r="VJO44" s="361"/>
      <c r="VJP44" s="361"/>
      <c r="VJQ44" s="361"/>
      <c r="VJR44" s="361"/>
      <c r="VJS44" s="361"/>
      <c r="VJT44" s="361"/>
      <c r="VJU44" s="361"/>
      <c r="VJV44" s="361"/>
      <c r="VJW44" s="361"/>
      <c r="VJX44" s="361"/>
      <c r="VJY44" s="361"/>
      <c r="VJZ44" s="361"/>
      <c r="VKA44" s="361"/>
      <c r="VKB44" s="361"/>
      <c r="VKC44" s="361"/>
      <c r="VKD44" s="361"/>
      <c r="VKE44" s="361"/>
      <c r="VKF44" s="361"/>
      <c r="VKG44" s="361"/>
      <c r="VKH44" s="361"/>
      <c r="VKI44" s="361"/>
      <c r="VKJ44" s="361"/>
      <c r="VKK44" s="361"/>
      <c r="VKL44" s="361"/>
      <c r="VKM44" s="361"/>
      <c r="VKN44" s="361"/>
      <c r="VKO44" s="361"/>
      <c r="VKP44" s="361"/>
      <c r="VKQ44" s="361"/>
      <c r="VKR44" s="361"/>
      <c r="VKS44" s="361"/>
      <c r="VKT44" s="361"/>
      <c r="VKU44" s="361"/>
      <c r="VKV44" s="361"/>
      <c r="VKW44" s="361"/>
      <c r="VKX44" s="361"/>
      <c r="VKY44" s="361"/>
      <c r="VKZ44" s="361"/>
      <c r="VLA44" s="361"/>
      <c r="VLB44" s="361"/>
      <c r="VLC44" s="361"/>
      <c r="VLD44" s="361"/>
      <c r="VLE44" s="361"/>
      <c r="VLF44" s="361"/>
      <c r="VLG44" s="361"/>
      <c r="VLH44" s="361"/>
      <c r="VLI44" s="361"/>
      <c r="VLJ44" s="361"/>
      <c r="VLK44" s="361"/>
      <c r="VLL44" s="361"/>
      <c r="VLM44" s="361"/>
      <c r="VLN44" s="361"/>
      <c r="VLO44" s="361"/>
      <c r="VLP44" s="361"/>
      <c r="VLQ44" s="361"/>
      <c r="VLR44" s="361"/>
      <c r="VLS44" s="361"/>
      <c r="VLT44" s="361"/>
      <c r="VLU44" s="361"/>
      <c r="VLV44" s="361"/>
      <c r="VLW44" s="361"/>
      <c r="VLX44" s="361"/>
      <c r="VLY44" s="361"/>
      <c r="VLZ44" s="361"/>
      <c r="VMA44" s="361"/>
      <c r="VMB44" s="361"/>
      <c r="VMC44" s="361"/>
      <c r="VMD44" s="361"/>
      <c r="VME44" s="361"/>
      <c r="VMF44" s="361"/>
      <c r="VMG44" s="361"/>
      <c r="VMH44" s="361"/>
      <c r="VMI44" s="361"/>
      <c r="VMJ44" s="361"/>
      <c r="VMK44" s="361"/>
      <c r="VML44" s="361"/>
      <c r="VMM44" s="361"/>
      <c r="VMN44" s="361"/>
      <c r="VMO44" s="361"/>
      <c r="VMP44" s="361"/>
      <c r="VMQ44" s="361"/>
      <c r="VMR44" s="361"/>
      <c r="VMS44" s="361"/>
      <c r="VMT44" s="361"/>
      <c r="VMU44" s="361"/>
      <c r="VMV44" s="361"/>
      <c r="VMW44" s="361"/>
      <c r="VMX44" s="361"/>
      <c r="VMY44" s="361"/>
      <c r="VMZ44" s="361"/>
      <c r="VNA44" s="361"/>
      <c r="VNB44" s="361"/>
      <c r="VNC44" s="361"/>
      <c r="VND44" s="361"/>
      <c r="VNE44" s="361"/>
      <c r="VNF44" s="361"/>
      <c r="VNG44" s="361"/>
      <c r="VNH44" s="361"/>
      <c r="VNI44" s="361"/>
      <c r="VNJ44" s="361"/>
      <c r="VNK44" s="361"/>
      <c r="VNL44" s="361"/>
      <c r="VNM44" s="361"/>
      <c r="VNN44" s="361"/>
      <c r="VNO44" s="361"/>
      <c r="VNP44" s="361"/>
      <c r="VNQ44" s="361"/>
      <c r="VNR44" s="361"/>
      <c r="VNS44" s="361"/>
      <c r="VNT44" s="361"/>
      <c r="VNU44" s="361"/>
      <c r="VNV44" s="361"/>
      <c r="VNW44" s="361"/>
      <c r="VNX44" s="361"/>
      <c r="VNY44" s="361"/>
      <c r="VNZ44" s="361"/>
      <c r="VOA44" s="361"/>
      <c r="VOB44" s="361"/>
      <c r="VOC44" s="361"/>
      <c r="VOD44" s="361"/>
      <c r="VOE44" s="361"/>
      <c r="VOF44" s="361"/>
      <c r="VOG44" s="361"/>
      <c r="VOH44" s="361"/>
      <c r="VOI44" s="361"/>
      <c r="VOJ44" s="361"/>
      <c r="VOK44" s="361"/>
      <c r="VOL44" s="361"/>
      <c r="VOM44" s="361"/>
      <c r="VON44" s="361"/>
      <c r="VOO44" s="361"/>
      <c r="VOP44" s="361"/>
      <c r="VOQ44" s="361"/>
      <c r="VOR44" s="361"/>
      <c r="VOS44" s="361"/>
      <c r="VOT44" s="361"/>
      <c r="VOU44" s="361"/>
      <c r="VOV44" s="361"/>
      <c r="VOW44" s="361"/>
      <c r="VOX44" s="361"/>
      <c r="VOY44" s="361"/>
      <c r="VOZ44" s="361"/>
      <c r="VPA44" s="361"/>
      <c r="VPB44" s="361"/>
      <c r="VPC44" s="361"/>
      <c r="VPD44" s="361"/>
      <c r="VPE44" s="361"/>
      <c r="VPF44" s="361"/>
      <c r="VPG44" s="361"/>
      <c r="VPH44" s="361"/>
      <c r="VPI44" s="361"/>
      <c r="VPJ44" s="361"/>
      <c r="VPK44" s="361"/>
      <c r="VPL44" s="361"/>
      <c r="VPM44" s="361"/>
      <c r="VPN44" s="361"/>
      <c r="VPO44" s="361"/>
      <c r="VPP44" s="361"/>
      <c r="VPQ44" s="361"/>
      <c r="VPR44" s="361"/>
      <c r="VPS44" s="361"/>
      <c r="VPT44" s="361"/>
      <c r="VPU44" s="361"/>
      <c r="VPV44" s="361"/>
      <c r="VPW44" s="361"/>
      <c r="VPX44" s="361"/>
      <c r="VPY44" s="361"/>
      <c r="VPZ44" s="361"/>
      <c r="VQA44" s="361"/>
      <c r="VQB44" s="361"/>
      <c r="VQC44" s="361"/>
      <c r="VQD44" s="361"/>
      <c r="VQE44" s="361"/>
      <c r="VQF44" s="361"/>
      <c r="VQG44" s="361"/>
      <c r="VQH44" s="361"/>
      <c r="VQI44" s="361"/>
      <c r="VQJ44" s="361"/>
      <c r="VQK44" s="361"/>
      <c r="VQL44" s="361"/>
      <c r="VQM44" s="361"/>
      <c r="VQN44" s="361"/>
      <c r="VQO44" s="361"/>
      <c r="VQP44" s="361"/>
      <c r="VQQ44" s="361"/>
      <c r="VQR44" s="361"/>
      <c r="VQS44" s="361"/>
      <c r="VQT44" s="361"/>
      <c r="VQU44" s="361"/>
      <c r="VQV44" s="361"/>
      <c r="VQW44" s="361"/>
      <c r="VQX44" s="361"/>
      <c r="VQY44" s="361"/>
      <c r="VQZ44" s="361"/>
      <c r="VRA44" s="361"/>
      <c r="VRB44" s="361"/>
      <c r="VRC44" s="361"/>
      <c r="VRD44" s="361"/>
      <c r="VRE44" s="361"/>
      <c r="VRF44" s="361"/>
      <c r="VRG44" s="361"/>
      <c r="VRH44" s="361"/>
      <c r="VRI44" s="361"/>
      <c r="VRJ44" s="361"/>
      <c r="VRK44" s="361"/>
      <c r="VRL44" s="361"/>
      <c r="VRM44" s="361"/>
      <c r="VRN44" s="361"/>
      <c r="VRO44" s="361"/>
      <c r="VRP44" s="361"/>
      <c r="VRQ44" s="361"/>
      <c r="VRR44" s="361"/>
      <c r="VRS44" s="361"/>
      <c r="VRT44" s="361"/>
      <c r="VRU44" s="361"/>
      <c r="VRV44" s="361"/>
      <c r="VRW44" s="361"/>
      <c r="VRX44" s="361"/>
      <c r="VRY44" s="361"/>
      <c r="VRZ44" s="361"/>
      <c r="VSA44" s="361"/>
      <c r="VSB44" s="361"/>
      <c r="VSC44" s="361"/>
      <c r="VSD44" s="361"/>
      <c r="VSE44" s="361"/>
      <c r="VSF44" s="361"/>
      <c r="VSG44" s="361"/>
      <c r="VSH44" s="361"/>
      <c r="VSI44" s="361"/>
      <c r="VSJ44" s="361"/>
      <c r="VSK44" s="361"/>
      <c r="VSL44" s="361"/>
      <c r="VSM44" s="361"/>
      <c r="VSN44" s="361"/>
      <c r="VSO44" s="361"/>
      <c r="VSP44" s="361"/>
      <c r="VSQ44" s="361"/>
      <c r="VSR44" s="361"/>
      <c r="VSS44" s="361"/>
      <c r="VST44" s="361"/>
      <c r="VSU44" s="361"/>
      <c r="VSV44" s="361"/>
      <c r="VSW44" s="361"/>
      <c r="VSX44" s="361"/>
      <c r="VSY44" s="361"/>
      <c r="VSZ44" s="361"/>
      <c r="VTA44" s="361"/>
      <c r="VTB44" s="361"/>
      <c r="VTC44" s="361"/>
      <c r="VTD44" s="361"/>
      <c r="VTE44" s="361"/>
      <c r="VTF44" s="361"/>
      <c r="VTG44" s="361"/>
      <c r="VTH44" s="361"/>
      <c r="VTI44" s="361"/>
      <c r="VTJ44" s="361"/>
      <c r="VTK44" s="361"/>
      <c r="VTL44" s="361"/>
      <c r="VTM44" s="361"/>
      <c r="VTN44" s="361"/>
      <c r="VTO44" s="361"/>
      <c r="VTP44" s="361"/>
      <c r="VTQ44" s="361"/>
      <c r="VTR44" s="361"/>
      <c r="VTS44" s="361"/>
      <c r="VTT44" s="361"/>
      <c r="VTU44" s="361"/>
      <c r="VTV44" s="361"/>
      <c r="VTW44" s="361"/>
      <c r="VTX44" s="361"/>
      <c r="VTY44" s="361"/>
      <c r="VTZ44" s="361"/>
      <c r="VUA44" s="361"/>
      <c r="VUB44" s="361"/>
      <c r="VUC44" s="361"/>
      <c r="VUD44" s="361"/>
      <c r="VUE44" s="361"/>
      <c r="VUF44" s="361"/>
      <c r="VUG44" s="361"/>
      <c r="VUH44" s="361"/>
      <c r="VUI44" s="361"/>
      <c r="VUJ44" s="361"/>
      <c r="VUK44" s="361"/>
      <c r="VUL44" s="361"/>
      <c r="VUM44" s="361"/>
      <c r="VUN44" s="361"/>
      <c r="VUO44" s="361"/>
      <c r="VUP44" s="361"/>
      <c r="VUQ44" s="361"/>
      <c r="VUR44" s="361"/>
      <c r="VUS44" s="361"/>
      <c r="VUT44" s="361"/>
      <c r="VUU44" s="361"/>
      <c r="VUV44" s="361"/>
      <c r="VUW44" s="361"/>
      <c r="VUX44" s="361"/>
      <c r="VUY44" s="361"/>
      <c r="VUZ44" s="361"/>
      <c r="VVA44" s="361"/>
      <c r="VVB44" s="361"/>
      <c r="VVC44" s="361"/>
      <c r="VVD44" s="361"/>
      <c r="VVE44" s="361"/>
      <c r="VVF44" s="361"/>
      <c r="VVG44" s="361"/>
      <c r="VVH44" s="361"/>
      <c r="VVI44" s="361"/>
      <c r="VVJ44" s="361"/>
      <c r="VVK44" s="361"/>
      <c r="VVL44" s="361"/>
      <c r="VVM44" s="361"/>
      <c r="VVN44" s="361"/>
      <c r="VVO44" s="361"/>
      <c r="VVP44" s="361"/>
      <c r="VVQ44" s="361"/>
      <c r="VVR44" s="361"/>
      <c r="VVS44" s="361"/>
      <c r="VVT44" s="361"/>
      <c r="VVU44" s="361"/>
      <c r="VVV44" s="361"/>
      <c r="VVW44" s="361"/>
      <c r="VVX44" s="361"/>
      <c r="VVY44" s="361"/>
      <c r="VVZ44" s="361"/>
      <c r="VWA44" s="361"/>
      <c r="VWB44" s="361"/>
      <c r="VWC44" s="361"/>
      <c r="VWD44" s="361"/>
      <c r="VWE44" s="361"/>
      <c r="VWF44" s="361"/>
      <c r="VWG44" s="361"/>
      <c r="VWH44" s="361"/>
      <c r="VWI44" s="361"/>
      <c r="VWJ44" s="361"/>
      <c r="VWK44" s="361"/>
      <c r="VWL44" s="361"/>
      <c r="VWM44" s="361"/>
      <c r="VWN44" s="361"/>
      <c r="VWO44" s="361"/>
      <c r="VWP44" s="361"/>
      <c r="VWQ44" s="361"/>
      <c r="VWR44" s="361"/>
      <c r="VWS44" s="361"/>
      <c r="VWT44" s="361"/>
      <c r="VWU44" s="361"/>
      <c r="VWV44" s="361"/>
      <c r="VWW44" s="361"/>
      <c r="VWX44" s="361"/>
      <c r="VWY44" s="361"/>
      <c r="VWZ44" s="361"/>
      <c r="VXA44" s="361"/>
      <c r="VXB44" s="361"/>
      <c r="VXC44" s="361"/>
      <c r="VXD44" s="361"/>
      <c r="VXE44" s="361"/>
      <c r="VXF44" s="361"/>
      <c r="VXG44" s="361"/>
      <c r="VXH44" s="361"/>
      <c r="VXI44" s="361"/>
      <c r="VXJ44" s="361"/>
      <c r="VXK44" s="361"/>
      <c r="VXL44" s="361"/>
      <c r="VXM44" s="361"/>
      <c r="VXN44" s="361"/>
      <c r="VXO44" s="361"/>
      <c r="VXP44" s="361"/>
      <c r="VXQ44" s="361"/>
      <c r="VXR44" s="361"/>
      <c r="VXS44" s="361"/>
      <c r="VXT44" s="361"/>
      <c r="VXU44" s="361"/>
      <c r="VXV44" s="361"/>
      <c r="VXW44" s="361"/>
      <c r="VXX44" s="361"/>
      <c r="VXY44" s="361"/>
      <c r="VXZ44" s="361"/>
      <c r="VYA44" s="361"/>
      <c r="VYB44" s="361"/>
      <c r="VYC44" s="361"/>
      <c r="VYD44" s="361"/>
      <c r="VYE44" s="361"/>
      <c r="VYF44" s="361"/>
      <c r="VYG44" s="361"/>
      <c r="VYH44" s="361"/>
      <c r="VYI44" s="361"/>
      <c r="VYJ44" s="361"/>
      <c r="VYK44" s="361"/>
      <c r="VYL44" s="361"/>
      <c r="VYM44" s="361"/>
      <c r="VYN44" s="361"/>
      <c r="VYO44" s="361"/>
      <c r="VYP44" s="361"/>
      <c r="VYQ44" s="361"/>
      <c r="VYR44" s="361"/>
      <c r="VYS44" s="361"/>
      <c r="VYT44" s="361"/>
      <c r="VYU44" s="361"/>
      <c r="VYV44" s="361"/>
      <c r="VYW44" s="361"/>
      <c r="VYX44" s="361"/>
      <c r="VYY44" s="361"/>
      <c r="VYZ44" s="361"/>
      <c r="VZA44" s="361"/>
      <c r="VZB44" s="361"/>
      <c r="VZC44" s="361"/>
      <c r="VZD44" s="361"/>
      <c r="VZE44" s="361"/>
      <c r="VZF44" s="361"/>
      <c r="VZG44" s="361"/>
      <c r="VZH44" s="361"/>
      <c r="VZI44" s="361"/>
      <c r="VZJ44" s="361"/>
      <c r="VZK44" s="361"/>
      <c r="VZL44" s="361"/>
      <c r="VZM44" s="361"/>
      <c r="VZN44" s="361"/>
      <c r="VZO44" s="361"/>
      <c r="VZP44" s="361"/>
      <c r="VZQ44" s="361"/>
      <c r="VZR44" s="361"/>
      <c r="VZS44" s="361"/>
      <c r="VZT44" s="361"/>
      <c r="VZU44" s="361"/>
      <c r="VZV44" s="361"/>
      <c r="VZW44" s="361"/>
      <c r="VZX44" s="361"/>
      <c r="VZY44" s="361"/>
      <c r="VZZ44" s="361"/>
      <c r="WAA44" s="361"/>
      <c r="WAB44" s="361"/>
      <c r="WAC44" s="361"/>
      <c r="WAD44" s="361"/>
      <c r="WAE44" s="361"/>
      <c r="WAF44" s="361"/>
      <c r="WAG44" s="361"/>
      <c r="WAH44" s="361"/>
      <c r="WAI44" s="361"/>
      <c r="WAJ44" s="361"/>
      <c r="WAK44" s="361"/>
      <c r="WAL44" s="361"/>
      <c r="WAM44" s="361"/>
      <c r="WAN44" s="361"/>
      <c r="WAO44" s="361"/>
      <c r="WAP44" s="361"/>
      <c r="WAQ44" s="361"/>
      <c r="WAR44" s="361"/>
      <c r="WAS44" s="361"/>
      <c r="WAT44" s="361"/>
      <c r="WAU44" s="361"/>
      <c r="WAV44" s="361"/>
      <c r="WAW44" s="361"/>
      <c r="WAX44" s="361"/>
      <c r="WAY44" s="361"/>
      <c r="WAZ44" s="361"/>
      <c r="WBA44" s="361"/>
      <c r="WBB44" s="361"/>
      <c r="WBC44" s="361"/>
      <c r="WBD44" s="361"/>
      <c r="WBE44" s="361"/>
      <c r="WBF44" s="361"/>
      <c r="WBG44" s="361"/>
      <c r="WBH44" s="361"/>
      <c r="WBI44" s="361"/>
      <c r="WBJ44" s="361"/>
      <c r="WBK44" s="361"/>
      <c r="WBL44" s="361"/>
      <c r="WBM44" s="361"/>
      <c r="WBN44" s="361"/>
      <c r="WBO44" s="361"/>
      <c r="WBP44" s="361"/>
      <c r="WBQ44" s="361"/>
      <c r="WBR44" s="361"/>
      <c r="WBS44" s="361"/>
      <c r="WBT44" s="361"/>
      <c r="WBU44" s="361"/>
      <c r="WBV44" s="361"/>
      <c r="WBW44" s="361"/>
      <c r="WBX44" s="361"/>
      <c r="WBY44" s="361"/>
      <c r="WBZ44" s="361"/>
      <c r="WCA44" s="361"/>
      <c r="WCB44" s="361"/>
      <c r="WCC44" s="361"/>
      <c r="WCD44" s="361"/>
      <c r="WCE44" s="361"/>
      <c r="WCF44" s="361"/>
      <c r="WCG44" s="361"/>
      <c r="WCH44" s="361"/>
      <c r="WCI44" s="361"/>
      <c r="WCJ44" s="361"/>
      <c r="WCK44" s="361"/>
      <c r="WCL44" s="361"/>
      <c r="WCM44" s="361"/>
      <c r="WCN44" s="361"/>
      <c r="WCO44" s="361"/>
      <c r="WCP44" s="361"/>
      <c r="WCQ44" s="361"/>
      <c r="WCR44" s="361"/>
      <c r="WCS44" s="361"/>
      <c r="WCT44" s="361"/>
      <c r="WCU44" s="361"/>
      <c r="WCV44" s="361"/>
      <c r="WCW44" s="361"/>
      <c r="WCX44" s="361"/>
      <c r="WCY44" s="361"/>
      <c r="WCZ44" s="361"/>
      <c r="WDA44" s="361"/>
      <c r="WDB44" s="361"/>
      <c r="WDC44" s="361"/>
      <c r="WDD44" s="361"/>
      <c r="WDE44" s="361"/>
      <c r="WDF44" s="361"/>
      <c r="WDG44" s="361"/>
      <c r="WDH44" s="361"/>
      <c r="WDI44" s="361"/>
      <c r="WDJ44" s="361"/>
      <c r="WDK44" s="361"/>
      <c r="WDL44" s="361"/>
      <c r="WDM44" s="361"/>
      <c r="WDN44" s="361"/>
      <c r="WDO44" s="361"/>
      <c r="WDP44" s="361"/>
      <c r="WDQ44" s="361"/>
      <c r="WDR44" s="361"/>
      <c r="WDS44" s="361"/>
      <c r="WDT44" s="361"/>
      <c r="WDU44" s="361"/>
      <c r="WDV44" s="361"/>
      <c r="WDW44" s="361"/>
      <c r="WDX44" s="361"/>
      <c r="WDY44" s="361"/>
      <c r="WDZ44" s="361"/>
      <c r="WEA44" s="361"/>
      <c r="WEB44" s="361"/>
      <c r="WEC44" s="361"/>
      <c r="WED44" s="361"/>
      <c r="WEE44" s="361"/>
      <c r="WEF44" s="361"/>
      <c r="WEG44" s="361"/>
      <c r="WEH44" s="361"/>
      <c r="WEI44" s="361"/>
      <c r="WEJ44" s="361"/>
      <c r="WEK44" s="361"/>
      <c r="WEL44" s="361"/>
      <c r="WEM44" s="361"/>
      <c r="WEN44" s="361"/>
      <c r="WEO44" s="361"/>
      <c r="WEP44" s="361"/>
      <c r="WEQ44" s="361"/>
      <c r="WER44" s="361"/>
      <c r="WES44" s="361"/>
      <c r="WET44" s="361"/>
      <c r="WEU44" s="361"/>
      <c r="WEV44" s="361"/>
      <c r="WEW44" s="361"/>
      <c r="WEX44" s="361"/>
      <c r="WEY44" s="361"/>
      <c r="WEZ44" s="361"/>
      <c r="WFA44" s="361"/>
      <c r="WFB44" s="361"/>
      <c r="WFC44" s="361"/>
      <c r="WFD44" s="361"/>
      <c r="WFE44" s="361"/>
      <c r="WFF44" s="361"/>
      <c r="WFG44" s="361"/>
      <c r="WFH44" s="361"/>
      <c r="WFI44" s="361"/>
      <c r="WFJ44" s="361"/>
      <c r="WFK44" s="361"/>
      <c r="WFL44" s="361"/>
      <c r="WFM44" s="361"/>
      <c r="WFN44" s="361"/>
      <c r="WFO44" s="361"/>
      <c r="WFP44" s="361"/>
      <c r="WFQ44" s="361"/>
      <c r="WFR44" s="361"/>
      <c r="WFS44" s="361"/>
      <c r="WFT44" s="361"/>
      <c r="WFU44" s="361"/>
      <c r="WFV44" s="361"/>
      <c r="WFW44" s="361"/>
      <c r="WFX44" s="361"/>
      <c r="WFY44" s="361"/>
      <c r="WFZ44" s="361"/>
      <c r="WGA44" s="361"/>
      <c r="WGB44" s="361"/>
      <c r="WGC44" s="361"/>
      <c r="WGD44" s="361"/>
      <c r="WGE44" s="361"/>
      <c r="WGF44" s="361"/>
      <c r="WGG44" s="361"/>
      <c r="WGH44" s="361"/>
      <c r="WGI44" s="361"/>
      <c r="WGJ44" s="361"/>
      <c r="WGK44" s="361"/>
      <c r="WGL44" s="361"/>
      <c r="WGM44" s="361"/>
      <c r="WGN44" s="361"/>
      <c r="WGO44" s="361"/>
      <c r="WGP44" s="361"/>
      <c r="WGQ44" s="361"/>
      <c r="WGR44" s="361"/>
      <c r="WGS44" s="361"/>
      <c r="WGT44" s="361"/>
      <c r="WGU44" s="361"/>
      <c r="WGV44" s="361"/>
      <c r="WGW44" s="361"/>
      <c r="WGX44" s="361"/>
      <c r="WGY44" s="361"/>
      <c r="WGZ44" s="361"/>
      <c r="WHA44" s="361"/>
      <c r="WHB44" s="361"/>
      <c r="WHC44" s="361"/>
      <c r="WHD44" s="361"/>
      <c r="WHE44" s="361"/>
      <c r="WHF44" s="361"/>
      <c r="WHG44" s="361"/>
      <c r="WHH44" s="361"/>
      <c r="WHI44" s="361"/>
      <c r="WHJ44" s="361"/>
      <c r="WHK44" s="361"/>
      <c r="WHL44" s="361"/>
      <c r="WHM44" s="361"/>
      <c r="WHN44" s="361"/>
      <c r="WHO44" s="361"/>
      <c r="WHP44" s="361"/>
      <c r="WHQ44" s="361"/>
      <c r="WHR44" s="361"/>
      <c r="WHS44" s="361"/>
      <c r="WHT44" s="361"/>
      <c r="WHU44" s="361"/>
      <c r="WHV44" s="361"/>
      <c r="WHW44" s="361"/>
      <c r="WHX44" s="361"/>
      <c r="WHY44" s="361"/>
      <c r="WHZ44" s="361"/>
      <c r="WIA44" s="361"/>
      <c r="WIB44" s="361"/>
      <c r="WIC44" s="361"/>
      <c r="WID44" s="361"/>
      <c r="WIE44" s="361"/>
      <c r="WIF44" s="361"/>
      <c r="WIG44" s="361"/>
      <c r="WIH44" s="361"/>
      <c r="WII44" s="361"/>
      <c r="WIJ44" s="361"/>
      <c r="WIK44" s="361"/>
      <c r="WIL44" s="361"/>
      <c r="WIM44" s="361"/>
      <c r="WIN44" s="361"/>
      <c r="WIO44" s="361"/>
      <c r="WIP44" s="361"/>
      <c r="WIQ44" s="361"/>
      <c r="WIR44" s="361"/>
      <c r="WIS44" s="361"/>
      <c r="WIT44" s="361"/>
      <c r="WIU44" s="361"/>
      <c r="WIV44" s="361"/>
      <c r="WIW44" s="361"/>
      <c r="WIX44" s="361"/>
      <c r="WIY44" s="361"/>
      <c r="WIZ44" s="361"/>
      <c r="WJA44" s="361"/>
      <c r="WJB44" s="361"/>
      <c r="WJC44" s="361"/>
      <c r="WJD44" s="361"/>
      <c r="WJE44" s="361"/>
      <c r="WJF44" s="361"/>
      <c r="WJG44" s="361"/>
      <c r="WJH44" s="361"/>
      <c r="WJI44" s="361"/>
      <c r="WJJ44" s="361"/>
      <c r="WJK44" s="361"/>
      <c r="WJL44" s="361"/>
      <c r="WJM44" s="361"/>
      <c r="WJN44" s="361"/>
      <c r="WJO44" s="361"/>
      <c r="WJP44" s="361"/>
      <c r="WJQ44" s="361"/>
      <c r="WJR44" s="361"/>
      <c r="WJS44" s="361"/>
      <c r="WJT44" s="361"/>
      <c r="WJU44" s="361"/>
      <c r="WJV44" s="361"/>
      <c r="WJW44" s="361"/>
      <c r="WJX44" s="361"/>
      <c r="WJY44" s="361"/>
      <c r="WJZ44" s="361"/>
      <c r="WKA44" s="361"/>
      <c r="WKB44" s="361"/>
      <c r="WKC44" s="361"/>
      <c r="WKD44" s="361"/>
      <c r="WKE44" s="361"/>
      <c r="WKF44" s="361"/>
      <c r="WKG44" s="361"/>
      <c r="WKH44" s="361"/>
      <c r="WKI44" s="361"/>
      <c r="WKJ44" s="361"/>
      <c r="WKK44" s="361"/>
      <c r="WKL44" s="361"/>
      <c r="WKM44" s="361"/>
      <c r="WKN44" s="361"/>
      <c r="WKO44" s="361"/>
      <c r="WKP44" s="361"/>
      <c r="WKQ44" s="361"/>
      <c r="WKR44" s="361"/>
      <c r="WKS44" s="361"/>
      <c r="WKT44" s="361"/>
      <c r="WKU44" s="361"/>
      <c r="WKV44" s="361"/>
      <c r="WKW44" s="361"/>
      <c r="WKX44" s="361"/>
      <c r="WKY44" s="361"/>
      <c r="WKZ44" s="361"/>
      <c r="WLA44" s="361"/>
      <c r="WLB44" s="361"/>
      <c r="WLC44" s="361"/>
      <c r="WLD44" s="361"/>
      <c r="WLE44" s="361"/>
      <c r="WLF44" s="361"/>
      <c r="WLG44" s="361"/>
      <c r="WLH44" s="361"/>
      <c r="WLI44" s="361"/>
      <c r="WLJ44" s="361"/>
      <c r="WLK44" s="361"/>
      <c r="WLL44" s="361"/>
      <c r="WLM44" s="361"/>
      <c r="WLN44" s="361"/>
      <c r="WLO44" s="361"/>
      <c r="WLP44" s="361"/>
      <c r="WLQ44" s="361"/>
      <c r="WLR44" s="361"/>
      <c r="WLS44" s="361"/>
      <c r="WLT44" s="361"/>
      <c r="WLU44" s="361"/>
      <c r="WLV44" s="361"/>
      <c r="WLW44" s="361"/>
      <c r="WLX44" s="361"/>
      <c r="WLY44" s="361"/>
      <c r="WLZ44" s="361"/>
      <c r="WMA44" s="361"/>
      <c r="WMB44" s="361"/>
      <c r="WMC44" s="361"/>
      <c r="WMD44" s="361"/>
      <c r="WME44" s="361"/>
      <c r="WMF44" s="361"/>
      <c r="WMG44" s="361"/>
      <c r="WMH44" s="361"/>
      <c r="WMI44" s="361"/>
      <c r="WMJ44" s="361"/>
      <c r="WMK44" s="361"/>
      <c r="WML44" s="361"/>
      <c r="WMM44" s="361"/>
      <c r="WMN44" s="361"/>
      <c r="WMO44" s="361"/>
      <c r="WMP44" s="361"/>
      <c r="WMQ44" s="361"/>
      <c r="WMR44" s="361"/>
      <c r="WMS44" s="361"/>
      <c r="WMT44" s="361"/>
      <c r="WMU44" s="361"/>
      <c r="WMV44" s="361"/>
      <c r="WMW44" s="361"/>
      <c r="WMX44" s="361"/>
      <c r="WMY44" s="361"/>
      <c r="WMZ44" s="361"/>
      <c r="WNA44" s="361"/>
      <c r="WNB44" s="361"/>
      <c r="WNC44" s="361"/>
      <c r="WND44" s="361"/>
      <c r="WNE44" s="361"/>
      <c r="WNF44" s="361"/>
      <c r="WNG44" s="361"/>
      <c r="WNH44" s="361"/>
      <c r="WNI44" s="361"/>
      <c r="WNJ44" s="361"/>
      <c r="WNK44" s="361"/>
      <c r="WNL44" s="361"/>
      <c r="WNM44" s="361"/>
      <c r="WNN44" s="361"/>
      <c r="WNO44" s="361"/>
      <c r="WNP44" s="361"/>
      <c r="WNQ44" s="361"/>
      <c r="WNR44" s="361"/>
      <c r="WNS44" s="361"/>
      <c r="WNT44" s="361"/>
      <c r="WNU44" s="361"/>
      <c r="WNV44" s="361"/>
      <c r="WNW44" s="361"/>
      <c r="WNX44" s="361"/>
      <c r="WNY44" s="361"/>
      <c r="WNZ44" s="361"/>
      <c r="WOA44" s="361"/>
      <c r="WOB44" s="361"/>
      <c r="WOC44" s="361"/>
      <c r="WOD44" s="361"/>
      <c r="WOE44" s="361"/>
      <c r="WOF44" s="361"/>
      <c r="WOG44" s="361"/>
      <c r="WOH44" s="361"/>
      <c r="WOI44" s="361"/>
      <c r="WOJ44" s="361"/>
      <c r="WOK44" s="361"/>
      <c r="WOL44" s="361"/>
      <c r="WOM44" s="361"/>
      <c r="WON44" s="361"/>
      <c r="WOO44" s="361"/>
      <c r="WOP44" s="361"/>
      <c r="WOQ44" s="361"/>
      <c r="WOR44" s="361"/>
      <c r="WOS44" s="361"/>
      <c r="WOT44" s="361"/>
      <c r="WOU44" s="361"/>
      <c r="WOV44" s="361"/>
      <c r="WOW44" s="361"/>
      <c r="WOX44" s="361"/>
      <c r="WOY44" s="361"/>
      <c r="WOZ44" s="361"/>
      <c r="WPA44" s="361"/>
      <c r="WPB44" s="361"/>
      <c r="WPC44" s="361"/>
      <c r="WPD44" s="361"/>
      <c r="WPE44" s="361"/>
      <c r="WPF44" s="361"/>
      <c r="WPG44" s="361"/>
      <c r="WPH44" s="361"/>
      <c r="WPI44" s="361"/>
      <c r="WPJ44" s="361"/>
      <c r="WPK44" s="361"/>
      <c r="WPL44" s="361"/>
      <c r="WPM44" s="361"/>
      <c r="WPN44" s="361"/>
      <c r="WPO44" s="361"/>
      <c r="WPP44" s="361"/>
      <c r="WPQ44" s="361"/>
      <c r="WPR44" s="361"/>
      <c r="WPS44" s="361"/>
      <c r="WPT44" s="361"/>
      <c r="WPU44" s="361"/>
      <c r="WPV44" s="361"/>
      <c r="WPW44" s="361"/>
      <c r="WPX44" s="361"/>
      <c r="WPY44" s="361"/>
      <c r="WPZ44" s="361"/>
      <c r="WQA44" s="361"/>
      <c r="WQB44" s="361"/>
      <c r="WQC44" s="361"/>
      <c r="WQD44" s="361"/>
      <c r="WQE44" s="361"/>
      <c r="WQF44" s="361"/>
      <c r="WQG44" s="361"/>
      <c r="WQH44" s="361"/>
      <c r="WQI44" s="361"/>
      <c r="WQJ44" s="361"/>
      <c r="WQK44" s="361"/>
      <c r="WQL44" s="361"/>
      <c r="WQM44" s="361"/>
      <c r="WQN44" s="361"/>
      <c r="WQO44" s="361"/>
      <c r="WQP44" s="361"/>
      <c r="WQQ44" s="361"/>
      <c r="WQR44" s="361"/>
      <c r="WQS44" s="361"/>
      <c r="WQT44" s="361"/>
      <c r="WQU44" s="361"/>
      <c r="WQV44" s="361"/>
      <c r="WQW44" s="361"/>
      <c r="WQX44" s="361"/>
      <c r="WQY44" s="361"/>
      <c r="WQZ44" s="361"/>
      <c r="WRA44" s="361"/>
      <c r="WRB44" s="361"/>
      <c r="WRC44" s="361"/>
      <c r="WRD44" s="361"/>
      <c r="WRE44" s="361"/>
      <c r="WRF44" s="361"/>
      <c r="WRG44" s="361"/>
      <c r="WRH44" s="361"/>
      <c r="WRI44" s="361"/>
      <c r="WRJ44" s="361"/>
      <c r="WRK44" s="361"/>
      <c r="WRL44" s="361"/>
      <c r="WRM44" s="361"/>
      <c r="WRN44" s="361"/>
      <c r="WRO44" s="361"/>
      <c r="WRP44" s="361"/>
      <c r="WRQ44" s="361"/>
      <c r="WRR44" s="361"/>
      <c r="WRS44" s="361"/>
      <c r="WRT44" s="361"/>
      <c r="WRU44" s="361"/>
      <c r="WRV44" s="361"/>
      <c r="WRW44" s="361"/>
      <c r="WRX44" s="361"/>
      <c r="WRY44" s="361"/>
      <c r="WRZ44" s="361"/>
      <c r="WSA44" s="361"/>
      <c r="WSB44" s="361"/>
      <c r="WSC44" s="361"/>
      <c r="WSD44" s="361"/>
      <c r="WSE44" s="361"/>
      <c r="WSF44" s="361"/>
      <c r="WSG44" s="361"/>
      <c r="WSH44" s="361"/>
      <c r="WSI44" s="361"/>
      <c r="WSJ44" s="361"/>
      <c r="WSK44" s="361"/>
      <c r="WSL44" s="361"/>
      <c r="WSM44" s="361"/>
      <c r="WSN44" s="361"/>
      <c r="WSO44" s="361"/>
      <c r="WSP44" s="361"/>
      <c r="WSQ44" s="361"/>
      <c r="WSR44" s="361"/>
      <c r="WSS44" s="361"/>
      <c r="WST44" s="361"/>
      <c r="WSU44" s="361"/>
      <c r="WSV44" s="361"/>
      <c r="WSW44" s="361"/>
      <c r="WSX44" s="361"/>
      <c r="WSY44" s="361"/>
      <c r="WSZ44" s="361"/>
      <c r="WTA44" s="361"/>
      <c r="WTB44" s="361"/>
      <c r="WTC44" s="361"/>
      <c r="WTD44" s="361"/>
      <c r="WTE44" s="361"/>
      <c r="WTF44" s="361"/>
      <c r="WTG44" s="361"/>
      <c r="WTH44" s="361"/>
      <c r="WTI44" s="361"/>
      <c r="WTJ44" s="361"/>
      <c r="WTK44" s="361"/>
      <c r="WTL44" s="361"/>
      <c r="WTM44" s="361"/>
      <c r="WTN44" s="361"/>
      <c r="WTO44" s="361"/>
      <c r="WTP44" s="361"/>
      <c r="WTQ44" s="361"/>
      <c r="WTR44" s="361"/>
      <c r="WTS44" s="361"/>
      <c r="WTT44" s="361"/>
      <c r="WTU44" s="361"/>
      <c r="WTV44" s="361"/>
      <c r="WTW44" s="361"/>
      <c r="WTX44" s="361"/>
      <c r="WTY44" s="361"/>
      <c r="WTZ44" s="361"/>
      <c r="WUA44" s="361"/>
      <c r="WUB44" s="361"/>
      <c r="WUC44" s="361"/>
      <c r="WUD44" s="361"/>
      <c r="WUE44" s="361"/>
      <c r="WUF44" s="361"/>
      <c r="WUG44" s="361"/>
      <c r="WUH44" s="361"/>
      <c r="WUI44" s="361"/>
      <c r="WUJ44" s="361"/>
      <c r="WUK44" s="361"/>
      <c r="WUL44" s="361"/>
      <c r="WUM44" s="361"/>
      <c r="WUN44" s="361"/>
      <c r="WUO44" s="361"/>
      <c r="WUP44" s="361"/>
      <c r="WUQ44" s="361"/>
      <c r="WUR44" s="361"/>
      <c r="WUS44" s="361"/>
      <c r="WUT44" s="361"/>
      <c r="WUU44" s="361"/>
      <c r="WUV44" s="361"/>
      <c r="WUW44" s="361"/>
      <c r="WUX44" s="361"/>
      <c r="WUY44" s="361"/>
      <c r="WUZ44" s="361"/>
      <c r="WVA44" s="361"/>
      <c r="WVB44" s="361"/>
      <c r="WVC44" s="361"/>
      <c r="WVD44" s="361"/>
      <c r="WVE44" s="361"/>
      <c r="WVF44" s="361"/>
      <c r="WVG44" s="361"/>
      <c r="WVH44" s="361"/>
      <c r="WVI44" s="361"/>
      <c r="WVJ44" s="361"/>
      <c r="WVK44" s="361"/>
      <c r="WVL44" s="361"/>
      <c r="WVM44" s="361"/>
      <c r="WVN44" s="361"/>
      <c r="WVO44" s="361"/>
      <c r="WVP44" s="361"/>
      <c r="WVQ44" s="361"/>
      <c r="WVR44" s="361"/>
      <c r="WVS44" s="361"/>
      <c r="WVT44" s="361"/>
      <c r="WVU44" s="361"/>
      <c r="WVV44" s="361"/>
      <c r="WVW44" s="361"/>
      <c r="WVX44" s="361"/>
      <c r="WVY44" s="361"/>
      <c r="WVZ44" s="361"/>
      <c r="WWA44" s="361"/>
      <c r="WWB44" s="361"/>
      <c r="WWC44" s="361"/>
      <c r="WWD44" s="361"/>
      <c r="WWE44" s="361"/>
      <c r="WWF44" s="361"/>
      <c r="WWG44" s="361"/>
      <c r="WWH44" s="361"/>
      <c r="WWI44" s="361"/>
      <c r="WWJ44" s="361"/>
      <c r="WWK44" s="361"/>
      <c r="WWL44" s="361"/>
      <c r="WWM44" s="361"/>
      <c r="WWN44" s="361"/>
      <c r="WWO44" s="361"/>
    </row>
    <row r="45" spans="1:16161" s="145" customFormat="1" ht="45.75" customHeight="1">
      <c r="A45" s="165">
        <v>39</v>
      </c>
      <c r="B45" s="545" t="s">
        <v>448</v>
      </c>
      <c r="C45" s="546" t="s">
        <v>411</v>
      </c>
      <c r="D45" s="547"/>
      <c r="E45" s="547">
        <v>72</v>
      </c>
      <c r="F45" s="548" t="s">
        <v>451</v>
      </c>
      <c r="G45" s="547" t="s">
        <v>172</v>
      </c>
      <c r="H45" s="558">
        <v>3279400</v>
      </c>
      <c r="I45" s="539" t="s">
        <v>208</v>
      </c>
      <c r="J45" s="166">
        <f t="shared" si="6"/>
        <v>237756.50000000006</v>
      </c>
      <c r="K45" s="323" t="s">
        <v>213</v>
      </c>
      <c r="L45" s="166">
        <f t="shared" si="7"/>
        <v>98382</v>
      </c>
      <c r="M45" s="323" t="s">
        <v>212</v>
      </c>
      <c r="N45" s="166">
        <f t="shared" si="8"/>
        <v>65588</v>
      </c>
      <c r="O45" s="323" t="s">
        <v>216</v>
      </c>
      <c r="P45" s="166">
        <f t="shared" si="9"/>
        <v>32794</v>
      </c>
      <c r="Q45" s="167">
        <f t="shared" si="10"/>
        <v>16397</v>
      </c>
      <c r="R45" s="167">
        <f t="shared" si="5"/>
        <v>450917.50000000006</v>
      </c>
      <c r="S45" s="172"/>
      <c r="T45" s="172"/>
      <c r="U45" s="172"/>
      <c r="V45" s="172"/>
    </row>
    <row r="46" spans="1:16161" s="145" customFormat="1" ht="45.75" customHeight="1">
      <c r="A46" s="165">
        <v>40</v>
      </c>
      <c r="B46" s="545" t="s">
        <v>448</v>
      </c>
      <c r="C46" s="546" t="s">
        <v>446</v>
      </c>
      <c r="D46" s="547"/>
      <c r="E46" s="547">
        <v>69</v>
      </c>
      <c r="F46" s="548" t="s">
        <v>445</v>
      </c>
      <c r="G46" s="547" t="s">
        <v>224</v>
      </c>
      <c r="H46" s="558">
        <v>5000000</v>
      </c>
      <c r="I46" s="539" t="s">
        <v>202</v>
      </c>
      <c r="J46" s="166">
        <f t="shared" si="6"/>
        <v>575000.00000000012</v>
      </c>
      <c r="K46" s="323" t="s">
        <v>216</v>
      </c>
      <c r="L46" s="166">
        <f t="shared" si="7"/>
        <v>150000</v>
      </c>
      <c r="M46" s="323" t="s">
        <v>227</v>
      </c>
      <c r="N46" s="166">
        <f t="shared" si="8"/>
        <v>100000</v>
      </c>
      <c r="O46" s="323" t="s">
        <v>56</v>
      </c>
      <c r="P46" s="166">
        <f t="shared" si="9"/>
        <v>0</v>
      </c>
      <c r="Q46" s="167">
        <f t="shared" si="10"/>
        <v>25000</v>
      </c>
      <c r="R46" s="167">
        <f t="shared" si="5"/>
        <v>850000.00000000012</v>
      </c>
      <c r="S46" s="172"/>
      <c r="T46" s="172"/>
      <c r="U46" s="172"/>
      <c r="V46" s="172"/>
    </row>
    <row r="47" spans="1:16161" s="145" customFormat="1" ht="45.75" customHeight="1">
      <c r="A47" s="165">
        <v>41</v>
      </c>
      <c r="B47" s="545" t="s">
        <v>448</v>
      </c>
      <c r="C47" s="546" t="s">
        <v>452</v>
      </c>
      <c r="D47" s="547">
        <v>68</v>
      </c>
      <c r="E47" s="547"/>
      <c r="F47" s="548" t="s">
        <v>445</v>
      </c>
      <c r="G47" s="547" t="s">
        <v>161</v>
      </c>
      <c r="H47" s="558">
        <v>2128200</v>
      </c>
      <c r="I47" s="539" t="s">
        <v>202</v>
      </c>
      <c r="J47" s="166">
        <f t="shared" si="6"/>
        <v>351153</v>
      </c>
      <c r="K47" s="323" t="s">
        <v>56</v>
      </c>
      <c r="L47" s="166">
        <f t="shared" si="7"/>
        <v>0</v>
      </c>
      <c r="M47" s="323" t="s">
        <v>56</v>
      </c>
      <c r="N47" s="166">
        <f t="shared" si="8"/>
        <v>0</v>
      </c>
      <c r="O47" s="323" t="s">
        <v>56</v>
      </c>
      <c r="P47" s="166">
        <f t="shared" si="9"/>
        <v>0</v>
      </c>
      <c r="Q47" s="167">
        <f t="shared" si="10"/>
        <v>10641</v>
      </c>
      <c r="R47" s="167">
        <f t="shared" si="5"/>
        <v>361794</v>
      </c>
      <c r="S47" s="172"/>
      <c r="T47" s="172"/>
      <c r="U47" s="172"/>
      <c r="V47" s="172"/>
    </row>
    <row r="48" spans="1:16161" s="145" customFormat="1" ht="45.75" customHeight="1">
      <c r="A48" s="165">
        <v>42</v>
      </c>
      <c r="B48" s="545" t="s">
        <v>453</v>
      </c>
      <c r="C48" s="546" t="s">
        <v>454</v>
      </c>
      <c r="D48" s="547"/>
      <c r="E48" s="547">
        <v>20</v>
      </c>
      <c r="F48" s="548" t="s">
        <v>437</v>
      </c>
      <c r="G48" s="547" t="s">
        <v>172</v>
      </c>
      <c r="H48" s="558">
        <v>4497500</v>
      </c>
      <c r="I48" s="539" t="s">
        <v>208</v>
      </c>
      <c r="J48" s="166">
        <f t="shared" si="6"/>
        <v>326068.75</v>
      </c>
      <c r="K48" s="323" t="s">
        <v>552</v>
      </c>
      <c r="L48" s="166">
        <f t="shared" si="7"/>
        <v>134925</v>
      </c>
      <c r="M48" s="323" t="s">
        <v>210</v>
      </c>
      <c r="N48" s="166">
        <f t="shared" si="8"/>
        <v>89950</v>
      </c>
      <c r="O48" s="323" t="s">
        <v>213</v>
      </c>
      <c r="P48" s="166">
        <f t="shared" si="9"/>
        <v>44975</v>
      </c>
      <c r="Q48" s="167">
        <f t="shared" si="10"/>
        <v>22487.5</v>
      </c>
      <c r="R48" s="167">
        <f t="shared" si="5"/>
        <v>618406.25</v>
      </c>
      <c r="S48" s="172"/>
      <c r="T48" s="172"/>
      <c r="U48" s="172"/>
      <c r="V48" s="172"/>
    </row>
    <row r="49" spans="1:16161" s="145" customFormat="1" ht="45.75" customHeight="1">
      <c r="A49" s="165">
        <v>43</v>
      </c>
      <c r="B49" s="545" t="s">
        <v>453</v>
      </c>
      <c r="C49" s="546" t="s">
        <v>455</v>
      </c>
      <c r="D49" s="547">
        <v>63</v>
      </c>
      <c r="E49" s="547"/>
      <c r="F49" s="548" t="s">
        <v>184</v>
      </c>
      <c r="G49" s="547" t="s">
        <v>172</v>
      </c>
      <c r="H49" s="558">
        <v>3525500</v>
      </c>
      <c r="I49" s="539" t="s">
        <v>200</v>
      </c>
      <c r="J49" s="166">
        <f t="shared" si="6"/>
        <v>370177.5</v>
      </c>
      <c r="K49" s="323" t="s">
        <v>201</v>
      </c>
      <c r="L49" s="166">
        <f t="shared" si="7"/>
        <v>105765</v>
      </c>
      <c r="M49" s="323" t="s">
        <v>552</v>
      </c>
      <c r="N49" s="166">
        <f t="shared" si="8"/>
        <v>70510</v>
      </c>
      <c r="O49" s="323" t="s">
        <v>227</v>
      </c>
      <c r="P49" s="166">
        <f t="shared" si="9"/>
        <v>35255</v>
      </c>
      <c r="Q49" s="167">
        <f t="shared" si="10"/>
        <v>17627.5</v>
      </c>
      <c r="R49" s="167">
        <f t="shared" si="5"/>
        <v>599335</v>
      </c>
      <c r="S49" s="172"/>
      <c r="T49" s="172"/>
      <c r="U49" s="172"/>
      <c r="V49" s="172"/>
    </row>
    <row r="50" spans="1:16161" s="145" customFormat="1" ht="15">
      <c r="A50" s="165">
        <v>44</v>
      </c>
      <c r="B50" s="545" t="s">
        <v>453</v>
      </c>
      <c r="C50" s="546" t="s">
        <v>456</v>
      </c>
      <c r="D50" s="547">
        <v>32</v>
      </c>
      <c r="E50" s="547"/>
      <c r="F50" s="548" t="s">
        <v>457</v>
      </c>
      <c r="G50" s="547" t="s">
        <v>224</v>
      </c>
      <c r="H50" s="558">
        <v>5000000</v>
      </c>
      <c r="I50" s="539" t="s">
        <v>205</v>
      </c>
      <c r="J50" s="166">
        <f t="shared" si="6"/>
        <v>525000.00000000012</v>
      </c>
      <c r="K50" s="323" t="s">
        <v>214</v>
      </c>
      <c r="L50" s="166">
        <f t="shared" si="7"/>
        <v>150000</v>
      </c>
      <c r="M50" s="323" t="s">
        <v>209</v>
      </c>
      <c r="N50" s="166">
        <f t="shared" si="8"/>
        <v>100000</v>
      </c>
      <c r="O50" s="323" t="s">
        <v>215</v>
      </c>
      <c r="P50" s="166">
        <f t="shared" si="9"/>
        <v>50000</v>
      </c>
      <c r="Q50" s="167">
        <f t="shared" si="10"/>
        <v>25000</v>
      </c>
      <c r="R50" s="167">
        <f t="shared" si="5"/>
        <v>850000.00000000012</v>
      </c>
      <c r="S50" s="172"/>
      <c r="T50" s="172"/>
      <c r="U50" s="172"/>
      <c r="V50" s="172"/>
    </row>
    <row r="51" spans="1:16161" s="145" customFormat="1" ht="45.75" customHeight="1">
      <c r="A51" s="165">
        <v>45</v>
      </c>
      <c r="B51" s="545" t="s">
        <v>453</v>
      </c>
      <c r="C51" s="546" t="s">
        <v>444</v>
      </c>
      <c r="D51" s="547"/>
      <c r="E51" s="547">
        <v>58</v>
      </c>
      <c r="F51" s="548" t="s">
        <v>445</v>
      </c>
      <c r="G51" s="547" t="s">
        <v>161</v>
      </c>
      <c r="H51" s="558">
        <v>2127400</v>
      </c>
      <c r="I51" s="539" t="s">
        <v>202</v>
      </c>
      <c r="J51" s="166">
        <f t="shared" si="6"/>
        <v>244651</v>
      </c>
      <c r="K51" s="323" t="s">
        <v>213</v>
      </c>
      <c r="L51" s="166">
        <f t="shared" si="7"/>
        <v>63822</v>
      </c>
      <c r="M51" s="323" t="s">
        <v>216</v>
      </c>
      <c r="N51" s="166">
        <f t="shared" si="8"/>
        <v>42548</v>
      </c>
      <c r="O51" s="323" t="s">
        <v>56</v>
      </c>
      <c r="P51" s="166">
        <f t="shared" si="9"/>
        <v>0</v>
      </c>
      <c r="Q51" s="167">
        <f t="shared" si="10"/>
        <v>10637</v>
      </c>
      <c r="R51" s="167">
        <f t="shared" si="5"/>
        <v>361658</v>
      </c>
      <c r="S51" s="172"/>
      <c r="T51" s="172"/>
      <c r="U51" s="172"/>
      <c r="V51" s="172"/>
    </row>
    <row r="52" spans="1:16161" s="145" customFormat="1" ht="45.75" customHeight="1">
      <c r="A52" s="165">
        <v>46</v>
      </c>
      <c r="B52" s="545" t="s">
        <v>453</v>
      </c>
      <c r="C52" s="546" t="s">
        <v>458</v>
      </c>
      <c r="D52" s="547"/>
      <c r="E52" s="547">
        <v>61</v>
      </c>
      <c r="F52" s="548" t="s">
        <v>459</v>
      </c>
      <c r="G52" s="547" t="s">
        <v>175</v>
      </c>
      <c r="H52" s="558">
        <v>1300900</v>
      </c>
      <c r="I52" s="539" t="s">
        <v>208</v>
      </c>
      <c r="J52" s="166">
        <f t="shared" si="6"/>
        <v>94315.25</v>
      </c>
      <c r="K52" s="323" t="s">
        <v>209</v>
      </c>
      <c r="L52" s="166">
        <f t="shared" si="7"/>
        <v>39027</v>
      </c>
      <c r="M52" s="323" t="s">
        <v>551</v>
      </c>
      <c r="N52" s="166">
        <f t="shared" si="8"/>
        <v>26018</v>
      </c>
      <c r="O52" s="323" t="s">
        <v>212</v>
      </c>
      <c r="P52" s="166">
        <f t="shared" si="9"/>
        <v>13009</v>
      </c>
      <c r="Q52" s="167">
        <f t="shared" si="10"/>
        <v>6504.5</v>
      </c>
      <c r="R52" s="167">
        <f t="shared" si="5"/>
        <v>178873.75</v>
      </c>
      <c r="S52" s="172"/>
      <c r="T52" s="172"/>
      <c r="U52" s="172"/>
      <c r="V52" s="172"/>
    </row>
    <row r="53" spans="1:16161" s="145" customFormat="1" ht="45.75" customHeight="1">
      <c r="A53" s="165">
        <v>47</v>
      </c>
      <c r="B53" s="545" t="s">
        <v>460</v>
      </c>
      <c r="C53" s="546" t="s">
        <v>461</v>
      </c>
      <c r="D53" s="547">
        <v>37</v>
      </c>
      <c r="E53" s="547"/>
      <c r="F53" s="548" t="s">
        <v>219</v>
      </c>
      <c r="G53" s="547" t="s">
        <v>161</v>
      </c>
      <c r="H53" s="558">
        <v>2559100</v>
      </c>
      <c r="I53" s="539" t="s">
        <v>203</v>
      </c>
      <c r="J53" s="166">
        <f t="shared" si="6"/>
        <v>211125.75</v>
      </c>
      <c r="K53" s="323" t="s">
        <v>212</v>
      </c>
      <c r="L53" s="166">
        <f t="shared" si="7"/>
        <v>76773</v>
      </c>
      <c r="M53" s="323" t="s">
        <v>215</v>
      </c>
      <c r="N53" s="166">
        <f t="shared" si="8"/>
        <v>51182</v>
      </c>
      <c r="O53" s="323" t="s">
        <v>56</v>
      </c>
      <c r="P53" s="166">
        <f t="shared" si="9"/>
        <v>0</v>
      </c>
      <c r="Q53" s="167">
        <f t="shared" si="10"/>
        <v>12795.5</v>
      </c>
      <c r="R53" s="167">
        <f t="shared" si="5"/>
        <v>351876.25</v>
      </c>
      <c r="S53" s="172"/>
      <c r="T53" s="172"/>
      <c r="U53" s="172"/>
      <c r="V53" s="172"/>
    </row>
    <row r="54" spans="1:16161" s="145" customFormat="1" ht="45.75" customHeight="1">
      <c r="A54" s="165">
        <v>48</v>
      </c>
      <c r="B54" s="545" t="s">
        <v>460</v>
      </c>
      <c r="C54" s="546" t="s">
        <v>462</v>
      </c>
      <c r="D54" s="547">
        <v>37</v>
      </c>
      <c r="E54" s="547"/>
      <c r="F54" s="548" t="s">
        <v>219</v>
      </c>
      <c r="G54" s="547" t="s">
        <v>161</v>
      </c>
      <c r="H54" s="558">
        <v>2559100</v>
      </c>
      <c r="I54" s="539" t="s">
        <v>200</v>
      </c>
      <c r="J54" s="166">
        <f t="shared" si="6"/>
        <v>268705.50000000006</v>
      </c>
      <c r="K54" s="323" t="s">
        <v>552</v>
      </c>
      <c r="L54" s="166">
        <f t="shared" si="7"/>
        <v>76773</v>
      </c>
      <c r="M54" s="323" t="s">
        <v>209</v>
      </c>
      <c r="N54" s="166">
        <f t="shared" si="8"/>
        <v>51182</v>
      </c>
      <c r="O54" s="323" t="s">
        <v>215</v>
      </c>
      <c r="P54" s="166">
        <f t="shared" si="9"/>
        <v>25591</v>
      </c>
      <c r="Q54" s="167">
        <f t="shared" si="10"/>
        <v>12795.5</v>
      </c>
      <c r="R54" s="167">
        <f t="shared" si="5"/>
        <v>435047.00000000006</v>
      </c>
      <c r="S54" s="172"/>
      <c r="T54" s="172"/>
      <c r="U54" s="172"/>
      <c r="V54" s="172"/>
    </row>
    <row r="55" spans="1:16161" s="361" customFormat="1" ht="45.75" customHeight="1">
      <c r="A55" s="165">
        <v>49</v>
      </c>
      <c r="B55" s="545" t="s">
        <v>460</v>
      </c>
      <c r="C55" s="546" t="s">
        <v>463</v>
      </c>
      <c r="D55" s="547">
        <v>52</v>
      </c>
      <c r="E55" s="547"/>
      <c r="F55" s="548" t="s">
        <v>464</v>
      </c>
      <c r="G55" s="547" t="s">
        <v>175</v>
      </c>
      <c r="H55" s="558">
        <v>2301200</v>
      </c>
      <c r="I55" s="539" t="s">
        <v>203</v>
      </c>
      <c r="J55" s="166">
        <f t="shared" si="6"/>
        <v>166837</v>
      </c>
      <c r="K55" s="323" t="s">
        <v>208</v>
      </c>
      <c r="L55" s="166">
        <f t="shared" si="7"/>
        <v>69036</v>
      </c>
      <c r="M55" s="323" t="s">
        <v>212</v>
      </c>
      <c r="N55" s="166">
        <f t="shared" si="8"/>
        <v>46024</v>
      </c>
      <c r="O55" s="323" t="s">
        <v>209</v>
      </c>
      <c r="P55" s="166">
        <f t="shared" si="9"/>
        <v>23012</v>
      </c>
      <c r="Q55" s="167">
        <f t="shared" si="10"/>
        <v>11506</v>
      </c>
      <c r="R55" s="167">
        <f t="shared" si="5"/>
        <v>316415</v>
      </c>
      <c r="S55" s="172"/>
      <c r="T55" s="172"/>
      <c r="U55" s="172"/>
      <c r="V55" s="172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5"/>
      <c r="CG55" s="145"/>
      <c r="CH55" s="145"/>
      <c r="CI55" s="145"/>
      <c r="CJ55" s="145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45"/>
      <c r="EG55" s="145"/>
      <c r="EH55" s="145"/>
      <c r="EI55" s="145"/>
      <c r="EJ55" s="145"/>
      <c r="EK55" s="145"/>
      <c r="EL55" s="145"/>
      <c r="EM55" s="145"/>
      <c r="EN55" s="145"/>
      <c r="EO55" s="145"/>
      <c r="EP55" s="145"/>
      <c r="EQ55" s="145"/>
      <c r="ER55" s="145"/>
      <c r="ES55" s="145"/>
      <c r="ET55" s="145"/>
      <c r="EU55" s="145"/>
      <c r="EV55" s="145"/>
      <c r="EW55" s="145"/>
      <c r="EX55" s="145"/>
      <c r="EY55" s="145"/>
      <c r="EZ55" s="145"/>
      <c r="FA55" s="145"/>
      <c r="FB55" s="145"/>
      <c r="FC55" s="145"/>
      <c r="FD55" s="145"/>
      <c r="FE55" s="145"/>
      <c r="FF55" s="145"/>
      <c r="FG55" s="145"/>
      <c r="FH55" s="145"/>
      <c r="FI55" s="145"/>
      <c r="FJ55" s="145"/>
      <c r="FK55" s="145"/>
      <c r="FL55" s="145"/>
      <c r="FM55" s="145"/>
      <c r="FN55" s="145"/>
      <c r="FO55" s="145"/>
      <c r="FP55" s="145"/>
      <c r="FQ55" s="145"/>
      <c r="FR55" s="145"/>
      <c r="FS55" s="145"/>
      <c r="FT55" s="145"/>
      <c r="FU55" s="145"/>
      <c r="FV55" s="145"/>
      <c r="FW55" s="145"/>
      <c r="FX55" s="145"/>
      <c r="FY55" s="145"/>
      <c r="FZ55" s="145"/>
      <c r="GA55" s="145"/>
      <c r="GB55" s="145"/>
      <c r="GC55" s="145"/>
      <c r="GD55" s="145"/>
      <c r="GE55" s="145"/>
      <c r="GF55" s="145"/>
      <c r="GG55" s="145"/>
      <c r="GH55" s="145"/>
      <c r="GI55" s="145"/>
      <c r="GJ55" s="145"/>
      <c r="GK55" s="145"/>
      <c r="GL55" s="145"/>
      <c r="GM55" s="145"/>
      <c r="GN55" s="145"/>
      <c r="GO55" s="145"/>
      <c r="GP55" s="145"/>
      <c r="GQ55" s="145"/>
      <c r="GR55" s="145"/>
      <c r="GS55" s="145"/>
      <c r="GT55" s="145"/>
      <c r="GU55" s="145"/>
      <c r="GV55" s="145"/>
      <c r="GW55" s="145"/>
      <c r="GX55" s="145"/>
      <c r="GY55" s="145"/>
      <c r="GZ55" s="145"/>
      <c r="HA55" s="145"/>
      <c r="HB55" s="145"/>
      <c r="HC55" s="145"/>
      <c r="HD55" s="145"/>
      <c r="HE55" s="145"/>
      <c r="HF55" s="145"/>
      <c r="HG55" s="145"/>
      <c r="HH55" s="145"/>
      <c r="HI55" s="145"/>
      <c r="HJ55" s="145"/>
      <c r="HK55" s="145"/>
      <c r="HL55" s="145"/>
      <c r="HM55" s="145"/>
      <c r="HN55" s="145"/>
      <c r="HO55" s="145"/>
      <c r="HP55" s="145"/>
      <c r="HQ55" s="145"/>
      <c r="HR55" s="145"/>
      <c r="HS55" s="145"/>
      <c r="HT55" s="145"/>
      <c r="HU55" s="145"/>
      <c r="HV55" s="145"/>
      <c r="HW55" s="145"/>
      <c r="HX55" s="145"/>
      <c r="HY55" s="145"/>
      <c r="HZ55" s="145"/>
      <c r="IA55" s="145"/>
      <c r="IB55" s="145"/>
      <c r="IC55" s="145"/>
      <c r="ID55" s="145"/>
      <c r="IE55" s="145"/>
      <c r="IF55" s="145"/>
      <c r="IG55" s="145"/>
      <c r="IH55" s="145"/>
      <c r="II55" s="145"/>
      <c r="IJ55" s="145"/>
      <c r="IK55" s="145"/>
      <c r="IL55" s="145"/>
      <c r="IM55" s="145"/>
      <c r="IN55" s="145"/>
      <c r="IO55" s="145"/>
      <c r="IP55" s="145"/>
      <c r="IQ55" s="145"/>
      <c r="IR55" s="145"/>
      <c r="IS55" s="145"/>
      <c r="IT55" s="145"/>
      <c r="IU55" s="145"/>
      <c r="IV55" s="145"/>
      <c r="IW55" s="145"/>
      <c r="IX55" s="145"/>
      <c r="IY55" s="145"/>
      <c r="IZ55" s="145"/>
      <c r="JA55" s="145"/>
      <c r="JB55" s="145"/>
      <c r="JC55" s="145"/>
      <c r="JD55" s="145"/>
      <c r="JE55" s="145"/>
      <c r="JF55" s="145"/>
      <c r="JG55" s="145"/>
      <c r="JH55" s="145"/>
      <c r="JI55" s="145"/>
      <c r="JJ55" s="145"/>
      <c r="JK55" s="145"/>
      <c r="JL55" s="145"/>
      <c r="JM55" s="145"/>
      <c r="JN55" s="145"/>
      <c r="JO55" s="145"/>
      <c r="JP55" s="145"/>
      <c r="JQ55" s="145"/>
      <c r="JR55" s="145"/>
      <c r="JS55" s="145"/>
      <c r="JT55" s="145"/>
      <c r="JU55" s="145"/>
      <c r="JV55" s="145"/>
      <c r="JW55" s="145"/>
      <c r="JX55" s="145"/>
      <c r="JY55" s="145"/>
      <c r="JZ55" s="145"/>
      <c r="KA55" s="145"/>
      <c r="KB55" s="145"/>
      <c r="KC55" s="145"/>
      <c r="KD55" s="145"/>
      <c r="KE55" s="145"/>
      <c r="KF55" s="145"/>
      <c r="KG55" s="145"/>
      <c r="KH55" s="145"/>
      <c r="KI55" s="145"/>
      <c r="KJ55" s="145"/>
      <c r="KK55" s="145"/>
      <c r="KL55" s="145"/>
      <c r="KM55" s="145"/>
      <c r="KN55" s="145"/>
      <c r="KO55" s="145"/>
      <c r="KP55" s="145"/>
      <c r="KQ55" s="145"/>
      <c r="KR55" s="145"/>
      <c r="KS55" s="145"/>
      <c r="KT55" s="145"/>
      <c r="KU55" s="145"/>
      <c r="KV55" s="145"/>
      <c r="KW55" s="145"/>
      <c r="KX55" s="145"/>
      <c r="KY55" s="145"/>
      <c r="KZ55" s="145"/>
      <c r="LA55" s="145"/>
      <c r="LB55" s="145"/>
      <c r="LC55" s="145"/>
      <c r="LD55" s="145"/>
      <c r="LE55" s="145"/>
      <c r="LF55" s="145"/>
      <c r="LG55" s="145"/>
      <c r="LH55" s="145"/>
      <c r="LI55" s="145"/>
      <c r="LJ55" s="145"/>
      <c r="LK55" s="145"/>
      <c r="LL55" s="145"/>
      <c r="LM55" s="145"/>
      <c r="LN55" s="145"/>
      <c r="LO55" s="145"/>
      <c r="LP55" s="145"/>
      <c r="LQ55" s="145"/>
      <c r="LR55" s="145"/>
      <c r="LS55" s="145"/>
      <c r="LT55" s="145"/>
      <c r="LU55" s="145"/>
      <c r="LV55" s="145"/>
      <c r="LW55" s="145"/>
      <c r="LX55" s="145"/>
      <c r="LY55" s="145"/>
      <c r="LZ55" s="145"/>
      <c r="MA55" s="145"/>
      <c r="MB55" s="145"/>
      <c r="MC55" s="145"/>
      <c r="MD55" s="145"/>
      <c r="ME55" s="145"/>
      <c r="MF55" s="145"/>
      <c r="MG55" s="145"/>
      <c r="MH55" s="145"/>
      <c r="MI55" s="145"/>
      <c r="MJ55" s="145"/>
      <c r="MK55" s="145"/>
      <c r="ML55" s="145"/>
      <c r="MM55" s="145"/>
      <c r="MN55" s="145"/>
      <c r="MO55" s="145"/>
      <c r="MP55" s="145"/>
      <c r="MQ55" s="145"/>
      <c r="MR55" s="145"/>
      <c r="MS55" s="145"/>
      <c r="MT55" s="145"/>
      <c r="MU55" s="145"/>
      <c r="MV55" s="145"/>
      <c r="MW55" s="145"/>
      <c r="MX55" s="145"/>
      <c r="MY55" s="145"/>
      <c r="MZ55" s="145"/>
      <c r="NA55" s="145"/>
      <c r="NB55" s="145"/>
      <c r="NC55" s="145"/>
      <c r="ND55" s="145"/>
      <c r="NE55" s="145"/>
      <c r="NF55" s="145"/>
      <c r="NG55" s="145"/>
      <c r="NH55" s="145"/>
      <c r="NI55" s="145"/>
      <c r="NJ55" s="145"/>
      <c r="NK55" s="145"/>
      <c r="NL55" s="145"/>
      <c r="NM55" s="145"/>
      <c r="NN55" s="145"/>
      <c r="NO55" s="145"/>
      <c r="NP55" s="145"/>
      <c r="NQ55" s="145"/>
      <c r="NR55" s="145"/>
      <c r="NS55" s="145"/>
      <c r="NT55" s="145"/>
      <c r="NU55" s="145"/>
      <c r="NV55" s="145"/>
      <c r="NW55" s="145"/>
      <c r="NX55" s="145"/>
      <c r="NY55" s="145"/>
      <c r="NZ55" s="145"/>
      <c r="OA55" s="145"/>
      <c r="OB55" s="145"/>
      <c r="OC55" s="145"/>
      <c r="OD55" s="145"/>
      <c r="OE55" s="145"/>
      <c r="OF55" s="145"/>
      <c r="OG55" s="145"/>
      <c r="OH55" s="145"/>
      <c r="OI55" s="145"/>
      <c r="OJ55" s="145"/>
      <c r="OK55" s="145"/>
      <c r="OL55" s="145"/>
      <c r="OM55" s="145"/>
      <c r="ON55" s="145"/>
      <c r="OO55" s="145"/>
      <c r="OP55" s="145"/>
      <c r="OQ55" s="145"/>
      <c r="OR55" s="145"/>
      <c r="OS55" s="145"/>
      <c r="OT55" s="145"/>
      <c r="OU55" s="145"/>
      <c r="OV55" s="145"/>
      <c r="OW55" s="145"/>
      <c r="OX55" s="145"/>
      <c r="OY55" s="145"/>
      <c r="OZ55" s="145"/>
      <c r="PA55" s="145"/>
      <c r="PB55" s="145"/>
      <c r="PC55" s="145"/>
      <c r="PD55" s="145"/>
      <c r="PE55" s="145"/>
      <c r="PF55" s="145"/>
      <c r="PG55" s="145"/>
      <c r="PH55" s="145"/>
      <c r="PI55" s="145"/>
      <c r="PJ55" s="145"/>
      <c r="PK55" s="145"/>
      <c r="PL55" s="145"/>
      <c r="PM55" s="145"/>
      <c r="PN55" s="145"/>
      <c r="PO55" s="145"/>
      <c r="PP55" s="145"/>
      <c r="PQ55" s="145"/>
      <c r="PR55" s="145"/>
      <c r="PS55" s="145"/>
      <c r="PT55" s="145"/>
      <c r="PU55" s="145"/>
      <c r="PV55" s="145"/>
      <c r="PW55" s="145"/>
      <c r="PX55" s="145"/>
      <c r="PY55" s="145"/>
      <c r="PZ55" s="145"/>
      <c r="QA55" s="145"/>
      <c r="QB55" s="145"/>
      <c r="QC55" s="145"/>
      <c r="QD55" s="145"/>
      <c r="QE55" s="145"/>
      <c r="QF55" s="145"/>
      <c r="QG55" s="145"/>
      <c r="QH55" s="145"/>
      <c r="QI55" s="145"/>
      <c r="QJ55" s="145"/>
      <c r="QK55" s="145"/>
      <c r="QL55" s="145"/>
      <c r="QM55" s="145"/>
      <c r="QN55" s="145"/>
      <c r="QO55" s="145"/>
      <c r="QP55" s="145"/>
      <c r="QQ55" s="145"/>
      <c r="QR55" s="145"/>
      <c r="QS55" s="145"/>
      <c r="QT55" s="145"/>
      <c r="QU55" s="145"/>
      <c r="QV55" s="145"/>
      <c r="QW55" s="145"/>
      <c r="QX55" s="145"/>
      <c r="QY55" s="145"/>
      <c r="QZ55" s="145"/>
      <c r="RA55" s="145"/>
      <c r="RB55" s="145"/>
      <c r="RC55" s="145"/>
      <c r="RD55" s="145"/>
      <c r="RE55" s="145"/>
      <c r="RF55" s="145"/>
      <c r="RG55" s="145"/>
      <c r="RH55" s="145"/>
      <c r="RI55" s="145"/>
      <c r="RJ55" s="145"/>
      <c r="RK55" s="145"/>
      <c r="RL55" s="145"/>
      <c r="RM55" s="145"/>
      <c r="RN55" s="145"/>
      <c r="RO55" s="145"/>
      <c r="RP55" s="145"/>
      <c r="RQ55" s="145"/>
      <c r="RR55" s="145"/>
      <c r="RS55" s="145"/>
      <c r="RT55" s="145"/>
      <c r="RU55" s="145"/>
      <c r="RV55" s="145"/>
      <c r="RW55" s="145"/>
      <c r="RX55" s="145"/>
      <c r="RY55" s="145"/>
      <c r="RZ55" s="145"/>
      <c r="SA55" s="145"/>
      <c r="SB55" s="145"/>
      <c r="SC55" s="145"/>
      <c r="SD55" s="145"/>
      <c r="SE55" s="145"/>
      <c r="SF55" s="145"/>
      <c r="SG55" s="145"/>
      <c r="SH55" s="145"/>
      <c r="SI55" s="145"/>
      <c r="SJ55" s="145"/>
      <c r="SK55" s="145"/>
      <c r="SL55" s="145"/>
      <c r="SM55" s="145"/>
      <c r="SN55" s="145"/>
      <c r="SO55" s="145"/>
      <c r="SP55" s="145"/>
      <c r="SQ55" s="145"/>
      <c r="SR55" s="145"/>
      <c r="SS55" s="145"/>
      <c r="ST55" s="145"/>
      <c r="SU55" s="145"/>
      <c r="SV55" s="145"/>
      <c r="SW55" s="145"/>
      <c r="SX55" s="145"/>
      <c r="SY55" s="145"/>
      <c r="SZ55" s="145"/>
      <c r="TA55" s="145"/>
      <c r="TB55" s="145"/>
      <c r="TC55" s="145"/>
      <c r="TD55" s="145"/>
      <c r="TE55" s="145"/>
      <c r="TF55" s="145"/>
      <c r="TG55" s="145"/>
      <c r="TH55" s="145"/>
      <c r="TI55" s="145"/>
      <c r="TJ55" s="145"/>
      <c r="TK55" s="145"/>
      <c r="TL55" s="145"/>
      <c r="TM55" s="145"/>
      <c r="TN55" s="145"/>
      <c r="TO55" s="145"/>
      <c r="TP55" s="145"/>
      <c r="TQ55" s="145"/>
      <c r="TR55" s="145"/>
      <c r="TS55" s="145"/>
      <c r="TT55" s="145"/>
      <c r="TU55" s="145"/>
      <c r="TV55" s="145"/>
      <c r="TW55" s="145"/>
      <c r="TX55" s="145"/>
      <c r="TY55" s="145"/>
      <c r="TZ55" s="145"/>
      <c r="UA55" s="145"/>
      <c r="UB55" s="145"/>
      <c r="UC55" s="145"/>
      <c r="UD55" s="145"/>
      <c r="UE55" s="145"/>
      <c r="UF55" s="145"/>
      <c r="UG55" s="145"/>
      <c r="UH55" s="145"/>
      <c r="UI55" s="145"/>
      <c r="UJ55" s="145"/>
      <c r="UK55" s="145"/>
      <c r="UL55" s="145"/>
      <c r="UM55" s="145"/>
      <c r="UN55" s="145"/>
      <c r="UO55" s="145"/>
      <c r="UP55" s="145"/>
      <c r="UQ55" s="145"/>
      <c r="UR55" s="145"/>
      <c r="US55" s="145"/>
      <c r="UT55" s="145"/>
      <c r="UU55" s="145"/>
      <c r="UV55" s="145"/>
      <c r="UW55" s="145"/>
      <c r="UX55" s="145"/>
      <c r="UY55" s="145"/>
      <c r="UZ55" s="145"/>
      <c r="VA55" s="145"/>
      <c r="VB55" s="145"/>
      <c r="VC55" s="145"/>
      <c r="VD55" s="145"/>
      <c r="VE55" s="145"/>
      <c r="VF55" s="145"/>
      <c r="VG55" s="145"/>
      <c r="VH55" s="145"/>
      <c r="VI55" s="145"/>
      <c r="VJ55" s="145"/>
      <c r="VK55" s="145"/>
      <c r="VL55" s="145"/>
      <c r="VM55" s="145"/>
      <c r="VN55" s="145"/>
      <c r="VO55" s="145"/>
      <c r="VP55" s="145"/>
      <c r="VQ55" s="145"/>
      <c r="VR55" s="145"/>
      <c r="VS55" s="145"/>
      <c r="VT55" s="145"/>
      <c r="VU55" s="145"/>
      <c r="VV55" s="145"/>
      <c r="VW55" s="145"/>
      <c r="VX55" s="145"/>
      <c r="VY55" s="145"/>
      <c r="VZ55" s="145"/>
      <c r="WA55" s="145"/>
      <c r="WB55" s="145"/>
      <c r="WC55" s="145"/>
      <c r="WD55" s="145"/>
      <c r="WE55" s="145"/>
      <c r="WF55" s="145"/>
      <c r="WG55" s="145"/>
      <c r="WH55" s="145"/>
      <c r="WI55" s="145"/>
      <c r="WJ55" s="145"/>
      <c r="WK55" s="145"/>
      <c r="WL55" s="145"/>
      <c r="WM55" s="145"/>
      <c r="WN55" s="145"/>
      <c r="WO55" s="145"/>
      <c r="WP55" s="145"/>
      <c r="WQ55" s="145"/>
      <c r="WR55" s="145"/>
      <c r="WS55" s="145"/>
      <c r="WT55" s="145"/>
      <c r="WU55" s="145"/>
      <c r="WV55" s="145"/>
      <c r="WW55" s="145"/>
      <c r="WX55" s="145"/>
      <c r="WY55" s="145"/>
      <c r="WZ55" s="145"/>
      <c r="XA55" s="145"/>
      <c r="XB55" s="145"/>
      <c r="XC55" s="145"/>
      <c r="XD55" s="145"/>
      <c r="XE55" s="145"/>
      <c r="XF55" s="145"/>
      <c r="XG55" s="145"/>
      <c r="XH55" s="145"/>
      <c r="XI55" s="145"/>
      <c r="XJ55" s="145"/>
      <c r="XK55" s="145"/>
      <c r="XL55" s="145"/>
      <c r="XM55" s="145"/>
      <c r="XN55" s="145"/>
      <c r="XO55" s="145"/>
      <c r="XP55" s="145"/>
      <c r="XQ55" s="145"/>
      <c r="XR55" s="145"/>
      <c r="XS55" s="145"/>
      <c r="XT55" s="145"/>
      <c r="XU55" s="145"/>
      <c r="XV55" s="145"/>
      <c r="XW55" s="145"/>
      <c r="XX55" s="145"/>
      <c r="XY55" s="145"/>
      <c r="XZ55" s="145"/>
      <c r="YA55" s="145"/>
      <c r="YB55" s="145"/>
      <c r="YC55" s="145"/>
      <c r="YD55" s="145"/>
      <c r="YE55" s="145"/>
      <c r="YF55" s="145"/>
      <c r="YG55" s="145"/>
      <c r="YH55" s="145"/>
      <c r="YI55" s="145"/>
      <c r="YJ55" s="145"/>
      <c r="YK55" s="145"/>
      <c r="YL55" s="145"/>
      <c r="YM55" s="145"/>
      <c r="YN55" s="145"/>
      <c r="YO55" s="145"/>
      <c r="YP55" s="145"/>
      <c r="YQ55" s="145"/>
      <c r="YR55" s="145"/>
      <c r="YS55" s="145"/>
      <c r="YT55" s="145"/>
      <c r="YU55" s="145"/>
      <c r="YV55" s="145"/>
      <c r="YW55" s="145"/>
      <c r="YX55" s="145"/>
      <c r="YY55" s="145"/>
      <c r="YZ55" s="145"/>
      <c r="ZA55" s="145"/>
      <c r="ZB55" s="145"/>
      <c r="ZC55" s="145"/>
      <c r="ZD55" s="145"/>
      <c r="ZE55" s="145"/>
      <c r="ZF55" s="145"/>
      <c r="ZG55" s="145"/>
      <c r="ZH55" s="145"/>
      <c r="ZI55" s="145"/>
      <c r="ZJ55" s="145"/>
      <c r="ZK55" s="145"/>
      <c r="ZL55" s="145"/>
      <c r="ZM55" s="145"/>
      <c r="ZN55" s="145"/>
      <c r="ZO55" s="145"/>
      <c r="ZP55" s="145"/>
      <c r="ZQ55" s="145"/>
      <c r="ZR55" s="145"/>
      <c r="ZS55" s="145"/>
      <c r="ZT55" s="145"/>
      <c r="ZU55" s="145"/>
      <c r="ZV55" s="145"/>
      <c r="ZW55" s="145"/>
      <c r="ZX55" s="145"/>
      <c r="ZY55" s="145"/>
      <c r="ZZ55" s="145"/>
      <c r="AAA55" s="145"/>
      <c r="AAB55" s="145"/>
      <c r="AAC55" s="145"/>
      <c r="AAD55" s="145"/>
      <c r="AAE55" s="145"/>
      <c r="AAF55" s="145"/>
      <c r="AAG55" s="145"/>
      <c r="AAH55" s="145"/>
      <c r="AAI55" s="145"/>
      <c r="AAJ55" s="145"/>
      <c r="AAK55" s="145"/>
      <c r="AAL55" s="145"/>
      <c r="AAM55" s="145"/>
      <c r="AAN55" s="145"/>
      <c r="AAO55" s="145"/>
      <c r="AAP55" s="145"/>
      <c r="AAQ55" s="145"/>
      <c r="AAR55" s="145"/>
      <c r="AAS55" s="145"/>
      <c r="AAT55" s="145"/>
      <c r="AAU55" s="145"/>
      <c r="AAV55" s="145"/>
      <c r="AAW55" s="145"/>
      <c r="AAX55" s="145"/>
      <c r="AAY55" s="145"/>
      <c r="AAZ55" s="145"/>
      <c r="ABA55" s="145"/>
      <c r="ABB55" s="145"/>
      <c r="ABC55" s="145"/>
      <c r="ABD55" s="145"/>
      <c r="ABE55" s="145"/>
      <c r="ABF55" s="145"/>
      <c r="ABG55" s="145"/>
      <c r="ABH55" s="145"/>
      <c r="ABI55" s="145"/>
      <c r="ABJ55" s="145"/>
      <c r="ABK55" s="145"/>
      <c r="ABL55" s="145"/>
      <c r="ABM55" s="145"/>
      <c r="ABN55" s="145"/>
      <c r="ABO55" s="145"/>
      <c r="ABP55" s="145"/>
      <c r="ABQ55" s="145"/>
      <c r="ABR55" s="145"/>
      <c r="ABS55" s="145"/>
      <c r="ABT55" s="145"/>
      <c r="ABU55" s="145"/>
      <c r="ABV55" s="145"/>
      <c r="ABW55" s="145"/>
      <c r="ABX55" s="145"/>
      <c r="ABY55" s="145"/>
      <c r="ABZ55" s="145"/>
      <c r="ACA55" s="145"/>
      <c r="ACB55" s="145"/>
      <c r="ACC55" s="145"/>
      <c r="ACD55" s="145"/>
      <c r="ACE55" s="145"/>
      <c r="ACF55" s="145"/>
      <c r="ACG55" s="145"/>
      <c r="ACH55" s="145"/>
      <c r="ACI55" s="145"/>
      <c r="ACJ55" s="145"/>
      <c r="ACK55" s="145"/>
      <c r="ACL55" s="145"/>
      <c r="ACM55" s="145"/>
      <c r="ACN55" s="145"/>
      <c r="ACO55" s="145"/>
      <c r="ACP55" s="145"/>
      <c r="ACQ55" s="145"/>
      <c r="ACR55" s="145"/>
      <c r="ACS55" s="145"/>
      <c r="ACT55" s="145"/>
      <c r="ACU55" s="145"/>
      <c r="ACV55" s="145"/>
      <c r="ACW55" s="145"/>
      <c r="ACX55" s="145"/>
      <c r="ACY55" s="145"/>
      <c r="ACZ55" s="145"/>
      <c r="ADA55" s="145"/>
      <c r="ADB55" s="145"/>
      <c r="ADC55" s="145"/>
      <c r="ADD55" s="145"/>
      <c r="ADE55" s="145"/>
      <c r="ADF55" s="145"/>
      <c r="ADG55" s="145"/>
      <c r="ADH55" s="145"/>
      <c r="ADI55" s="145"/>
      <c r="ADJ55" s="145"/>
      <c r="ADK55" s="145"/>
      <c r="ADL55" s="145"/>
      <c r="ADM55" s="145"/>
      <c r="ADN55" s="145"/>
      <c r="ADO55" s="145"/>
      <c r="ADP55" s="145"/>
      <c r="ADQ55" s="145"/>
      <c r="ADR55" s="145"/>
      <c r="ADS55" s="145"/>
      <c r="ADT55" s="145"/>
      <c r="ADU55" s="145"/>
      <c r="ADV55" s="145"/>
      <c r="ADW55" s="145"/>
      <c r="ADX55" s="145"/>
      <c r="ADY55" s="145"/>
      <c r="ADZ55" s="145"/>
      <c r="AEA55" s="145"/>
      <c r="AEB55" s="145"/>
      <c r="AEC55" s="145"/>
      <c r="AED55" s="145"/>
      <c r="AEE55" s="145"/>
      <c r="AEF55" s="145"/>
      <c r="AEG55" s="145"/>
      <c r="AEH55" s="145"/>
      <c r="AEI55" s="145"/>
      <c r="AEJ55" s="145"/>
      <c r="AEK55" s="145"/>
      <c r="AEL55" s="145"/>
      <c r="AEM55" s="145"/>
      <c r="AEN55" s="145"/>
      <c r="AEO55" s="145"/>
      <c r="AEP55" s="145"/>
      <c r="AEQ55" s="145"/>
      <c r="AER55" s="145"/>
      <c r="AES55" s="145"/>
      <c r="AET55" s="145"/>
      <c r="AEU55" s="145"/>
      <c r="AEV55" s="145"/>
      <c r="AEW55" s="145"/>
      <c r="AEX55" s="145"/>
      <c r="AEY55" s="145"/>
      <c r="AEZ55" s="145"/>
      <c r="AFA55" s="145"/>
      <c r="AFB55" s="145"/>
      <c r="AFC55" s="145"/>
      <c r="AFD55" s="145"/>
      <c r="AFE55" s="145"/>
      <c r="AFF55" s="145"/>
      <c r="AFG55" s="145"/>
      <c r="AFH55" s="145"/>
      <c r="AFI55" s="145"/>
      <c r="AFJ55" s="145"/>
      <c r="AFK55" s="145"/>
      <c r="AFL55" s="145"/>
      <c r="AFM55" s="145"/>
      <c r="AFN55" s="145"/>
      <c r="AFO55" s="145"/>
      <c r="AFP55" s="145"/>
      <c r="AFQ55" s="145"/>
      <c r="AFR55" s="145"/>
      <c r="AFS55" s="145"/>
      <c r="AFT55" s="145"/>
      <c r="AFU55" s="145"/>
      <c r="AFV55" s="145"/>
      <c r="AFW55" s="145"/>
      <c r="AFX55" s="145"/>
      <c r="AFY55" s="145"/>
      <c r="AFZ55" s="145"/>
      <c r="AGA55" s="145"/>
      <c r="AGB55" s="145"/>
      <c r="AGC55" s="145"/>
      <c r="AGD55" s="145"/>
      <c r="AGE55" s="145"/>
      <c r="AGF55" s="145"/>
      <c r="AGG55" s="145"/>
      <c r="AGH55" s="145"/>
      <c r="AGI55" s="145"/>
      <c r="AGJ55" s="145"/>
      <c r="AGK55" s="145"/>
      <c r="AGL55" s="145"/>
      <c r="AGM55" s="145"/>
      <c r="AGN55" s="145"/>
      <c r="AGO55" s="145"/>
      <c r="AGP55" s="145"/>
      <c r="AGQ55" s="145"/>
      <c r="AGR55" s="145"/>
      <c r="AGS55" s="145"/>
      <c r="AGT55" s="145"/>
      <c r="AGU55" s="145"/>
      <c r="AGV55" s="145"/>
      <c r="AGW55" s="145"/>
      <c r="AGX55" s="145"/>
      <c r="AGY55" s="145"/>
      <c r="AGZ55" s="145"/>
      <c r="AHA55" s="145"/>
      <c r="AHB55" s="145"/>
      <c r="AHC55" s="145"/>
      <c r="AHD55" s="145"/>
      <c r="AHE55" s="145"/>
      <c r="AHF55" s="145"/>
      <c r="AHG55" s="145"/>
      <c r="AHH55" s="145"/>
      <c r="AHI55" s="145"/>
      <c r="AHJ55" s="145"/>
      <c r="AHK55" s="145"/>
      <c r="AHL55" s="145"/>
      <c r="AHM55" s="145"/>
      <c r="AHN55" s="145"/>
      <c r="AHO55" s="145"/>
      <c r="AHP55" s="145"/>
      <c r="AHQ55" s="145"/>
      <c r="AHR55" s="145"/>
      <c r="AHS55" s="145"/>
      <c r="AHT55" s="145"/>
      <c r="AHU55" s="145"/>
      <c r="AHV55" s="145"/>
      <c r="AHW55" s="145"/>
      <c r="AHX55" s="145"/>
      <c r="AHY55" s="145"/>
      <c r="AHZ55" s="145"/>
      <c r="AIA55" s="145"/>
      <c r="AIB55" s="145"/>
      <c r="AIC55" s="145"/>
      <c r="AID55" s="145"/>
      <c r="AIE55" s="145"/>
      <c r="AIF55" s="145"/>
      <c r="AIG55" s="145"/>
      <c r="AIH55" s="145"/>
      <c r="AII55" s="145"/>
      <c r="AIJ55" s="145"/>
      <c r="AIK55" s="145"/>
      <c r="AIL55" s="145"/>
      <c r="AIM55" s="145"/>
      <c r="AIN55" s="145"/>
      <c r="AIO55" s="145"/>
      <c r="AIP55" s="145"/>
      <c r="AIQ55" s="145"/>
      <c r="AIR55" s="145"/>
      <c r="AIS55" s="145"/>
      <c r="AIT55" s="145"/>
      <c r="AIU55" s="145"/>
      <c r="AIV55" s="145"/>
      <c r="AIW55" s="145"/>
      <c r="AIX55" s="145"/>
      <c r="AIY55" s="145"/>
      <c r="AIZ55" s="145"/>
      <c r="AJA55" s="145"/>
      <c r="AJB55" s="145"/>
      <c r="AJC55" s="145"/>
      <c r="AJD55" s="145"/>
      <c r="AJE55" s="145"/>
      <c r="AJF55" s="145"/>
      <c r="AJG55" s="145"/>
      <c r="AJH55" s="145"/>
      <c r="AJI55" s="145"/>
      <c r="AJJ55" s="145"/>
      <c r="AJK55" s="145"/>
      <c r="AJL55" s="145"/>
      <c r="AJM55" s="145"/>
      <c r="AJN55" s="145"/>
      <c r="AJO55" s="145"/>
      <c r="AJP55" s="145"/>
      <c r="AJQ55" s="145"/>
      <c r="AJR55" s="145"/>
      <c r="AJS55" s="145"/>
      <c r="AJT55" s="145"/>
      <c r="AJU55" s="145"/>
      <c r="AJV55" s="145"/>
      <c r="AJW55" s="145"/>
      <c r="AJX55" s="145"/>
      <c r="AJY55" s="145"/>
      <c r="AJZ55" s="145"/>
      <c r="AKA55" s="145"/>
      <c r="AKB55" s="145"/>
      <c r="AKC55" s="145"/>
      <c r="AKD55" s="145"/>
      <c r="AKE55" s="145"/>
      <c r="AKF55" s="145"/>
      <c r="AKG55" s="145"/>
      <c r="AKH55" s="145"/>
      <c r="AKI55" s="145"/>
      <c r="AKJ55" s="145"/>
      <c r="AKK55" s="145"/>
      <c r="AKL55" s="145"/>
      <c r="AKM55" s="145"/>
      <c r="AKN55" s="145"/>
      <c r="AKO55" s="145"/>
      <c r="AKP55" s="145"/>
      <c r="AKQ55" s="145"/>
      <c r="AKR55" s="145"/>
      <c r="AKS55" s="145"/>
      <c r="AKT55" s="145"/>
      <c r="AKU55" s="145"/>
      <c r="AKV55" s="145"/>
      <c r="AKW55" s="145"/>
      <c r="AKX55" s="145"/>
      <c r="AKY55" s="145"/>
      <c r="AKZ55" s="145"/>
      <c r="ALA55" s="145"/>
      <c r="ALB55" s="145"/>
      <c r="ALC55" s="145"/>
      <c r="ALD55" s="145"/>
      <c r="ALE55" s="145"/>
      <c r="ALF55" s="145"/>
      <c r="ALG55" s="145"/>
      <c r="ALH55" s="145"/>
      <c r="ALI55" s="145"/>
      <c r="ALJ55" s="145"/>
      <c r="ALK55" s="145"/>
      <c r="ALL55" s="145"/>
      <c r="ALM55" s="145"/>
      <c r="ALN55" s="145"/>
      <c r="ALO55" s="145"/>
      <c r="ALP55" s="145"/>
      <c r="ALQ55" s="145"/>
      <c r="ALR55" s="145"/>
      <c r="ALS55" s="145"/>
      <c r="ALT55" s="145"/>
      <c r="ALU55" s="145"/>
      <c r="ALV55" s="145"/>
      <c r="ALW55" s="145"/>
      <c r="ALX55" s="145"/>
      <c r="ALY55" s="145"/>
      <c r="ALZ55" s="145"/>
      <c r="AMA55" s="145"/>
      <c r="AMB55" s="145"/>
      <c r="AMC55" s="145"/>
      <c r="AMD55" s="145"/>
      <c r="AME55" s="145"/>
      <c r="AMF55" s="145"/>
      <c r="AMG55" s="145"/>
      <c r="AMH55" s="145"/>
      <c r="AMI55" s="145"/>
      <c r="AMJ55" s="145"/>
      <c r="AMK55" s="145"/>
      <c r="AML55" s="145"/>
      <c r="AMM55" s="145"/>
      <c r="AMN55" s="145"/>
      <c r="AMO55" s="145"/>
      <c r="AMP55" s="145"/>
      <c r="AMQ55" s="145"/>
      <c r="AMR55" s="145"/>
      <c r="AMS55" s="145"/>
      <c r="AMT55" s="145"/>
      <c r="AMU55" s="145"/>
      <c r="AMV55" s="145"/>
      <c r="AMW55" s="145"/>
      <c r="AMX55" s="145"/>
      <c r="AMY55" s="145"/>
      <c r="AMZ55" s="145"/>
      <c r="ANA55" s="145"/>
      <c r="ANB55" s="145"/>
      <c r="ANC55" s="145"/>
      <c r="AND55" s="145"/>
      <c r="ANE55" s="145"/>
      <c r="ANF55" s="145"/>
      <c r="ANG55" s="145"/>
      <c r="ANH55" s="145"/>
      <c r="ANI55" s="145"/>
      <c r="ANJ55" s="145"/>
      <c r="ANK55" s="145"/>
      <c r="ANL55" s="145"/>
      <c r="ANM55" s="145"/>
      <c r="ANN55" s="145"/>
      <c r="ANO55" s="145"/>
      <c r="ANP55" s="145"/>
      <c r="ANQ55" s="145"/>
      <c r="ANR55" s="145"/>
      <c r="ANS55" s="145"/>
      <c r="ANT55" s="145"/>
      <c r="ANU55" s="145"/>
      <c r="ANV55" s="145"/>
      <c r="ANW55" s="145"/>
      <c r="ANX55" s="145"/>
      <c r="ANY55" s="145"/>
      <c r="ANZ55" s="145"/>
      <c r="AOA55" s="145"/>
      <c r="AOB55" s="145"/>
      <c r="AOC55" s="145"/>
      <c r="AOD55" s="145"/>
      <c r="AOE55" s="145"/>
      <c r="AOF55" s="145"/>
      <c r="AOG55" s="145"/>
      <c r="AOH55" s="145"/>
      <c r="AOI55" s="145"/>
      <c r="AOJ55" s="145"/>
      <c r="AOK55" s="145"/>
      <c r="AOL55" s="145"/>
      <c r="AOM55" s="145"/>
      <c r="AON55" s="145"/>
      <c r="AOO55" s="145"/>
      <c r="AOP55" s="145"/>
      <c r="AOQ55" s="145"/>
      <c r="AOR55" s="145"/>
      <c r="AOS55" s="145"/>
      <c r="AOT55" s="145"/>
      <c r="AOU55" s="145"/>
      <c r="AOV55" s="145"/>
      <c r="AOW55" s="145"/>
      <c r="AOX55" s="145"/>
      <c r="AOY55" s="145"/>
      <c r="AOZ55" s="145"/>
      <c r="APA55" s="145"/>
      <c r="APB55" s="145"/>
      <c r="APC55" s="145"/>
      <c r="APD55" s="145"/>
      <c r="APE55" s="145"/>
      <c r="APF55" s="145"/>
      <c r="APG55" s="145"/>
      <c r="APH55" s="145"/>
      <c r="API55" s="145"/>
      <c r="APJ55" s="145"/>
      <c r="APK55" s="145"/>
      <c r="APL55" s="145"/>
      <c r="APM55" s="145"/>
      <c r="APN55" s="145"/>
      <c r="APO55" s="145"/>
      <c r="APP55" s="145"/>
      <c r="APQ55" s="145"/>
      <c r="APR55" s="145"/>
      <c r="APS55" s="145"/>
      <c r="APT55" s="145"/>
      <c r="APU55" s="145"/>
      <c r="APV55" s="145"/>
      <c r="APW55" s="145"/>
      <c r="APX55" s="145"/>
      <c r="APY55" s="145"/>
      <c r="APZ55" s="145"/>
      <c r="AQA55" s="145"/>
      <c r="AQB55" s="145"/>
      <c r="AQC55" s="145"/>
      <c r="AQD55" s="145"/>
      <c r="AQE55" s="145"/>
      <c r="AQF55" s="145"/>
      <c r="AQG55" s="145"/>
      <c r="AQH55" s="145"/>
      <c r="AQI55" s="145"/>
      <c r="AQJ55" s="145"/>
      <c r="AQK55" s="145"/>
      <c r="AQL55" s="145"/>
      <c r="AQM55" s="145"/>
      <c r="AQN55" s="145"/>
      <c r="AQO55" s="145"/>
      <c r="AQP55" s="145"/>
      <c r="AQQ55" s="145"/>
      <c r="AQR55" s="145"/>
      <c r="AQS55" s="145"/>
      <c r="AQT55" s="145"/>
      <c r="AQU55" s="145"/>
      <c r="AQV55" s="145"/>
      <c r="AQW55" s="145"/>
      <c r="AQX55" s="145"/>
      <c r="AQY55" s="145"/>
      <c r="AQZ55" s="145"/>
      <c r="ARA55" s="145"/>
      <c r="ARB55" s="145"/>
      <c r="ARC55" s="145"/>
      <c r="ARD55" s="145"/>
      <c r="ARE55" s="145"/>
      <c r="ARF55" s="145"/>
      <c r="ARG55" s="145"/>
      <c r="ARH55" s="145"/>
      <c r="ARI55" s="145"/>
      <c r="ARJ55" s="145"/>
      <c r="ARK55" s="145"/>
      <c r="ARL55" s="145"/>
      <c r="ARM55" s="145"/>
      <c r="ARN55" s="145"/>
      <c r="ARO55" s="145"/>
      <c r="ARP55" s="145"/>
      <c r="ARQ55" s="145"/>
      <c r="ARR55" s="145"/>
      <c r="ARS55" s="145"/>
      <c r="ART55" s="145"/>
      <c r="ARU55" s="145"/>
      <c r="ARV55" s="145"/>
      <c r="ARW55" s="145"/>
      <c r="ARX55" s="145"/>
      <c r="ARY55" s="145"/>
      <c r="ARZ55" s="145"/>
      <c r="ASA55" s="145"/>
      <c r="ASB55" s="145"/>
      <c r="ASC55" s="145"/>
      <c r="ASD55" s="145"/>
      <c r="ASE55" s="145"/>
      <c r="ASF55" s="145"/>
      <c r="ASG55" s="145"/>
      <c r="ASH55" s="145"/>
      <c r="ASI55" s="145"/>
      <c r="ASJ55" s="145"/>
      <c r="ASK55" s="145"/>
      <c r="ASL55" s="145"/>
      <c r="ASM55" s="145"/>
      <c r="ASN55" s="145"/>
      <c r="ASO55" s="145"/>
      <c r="ASP55" s="145"/>
      <c r="ASQ55" s="145"/>
      <c r="ASR55" s="145"/>
      <c r="ASS55" s="145"/>
      <c r="AST55" s="145"/>
      <c r="ASU55" s="145"/>
      <c r="ASV55" s="145"/>
      <c r="ASW55" s="145"/>
      <c r="ASX55" s="145"/>
      <c r="ASY55" s="145"/>
      <c r="ASZ55" s="145"/>
      <c r="ATA55" s="145"/>
      <c r="ATB55" s="145"/>
      <c r="ATC55" s="145"/>
      <c r="ATD55" s="145"/>
      <c r="ATE55" s="145"/>
      <c r="ATF55" s="145"/>
      <c r="ATG55" s="145"/>
      <c r="ATH55" s="145"/>
      <c r="ATI55" s="145"/>
      <c r="ATJ55" s="145"/>
      <c r="ATK55" s="145"/>
      <c r="ATL55" s="145"/>
      <c r="ATM55" s="145"/>
      <c r="ATN55" s="145"/>
      <c r="ATO55" s="145"/>
      <c r="ATP55" s="145"/>
      <c r="ATQ55" s="145"/>
      <c r="ATR55" s="145"/>
      <c r="ATS55" s="145"/>
      <c r="ATT55" s="145"/>
      <c r="ATU55" s="145"/>
      <c r="ATV55" s="145"/>
      <c r="ATW55" s="145"/>
      <c r="ATX55" s="145"/>
      <c r="ATY55" s="145"/>
      <c r="ATZ55" s="145"/>
      <c r="AUA55" s="145"/>
      <c r="AUB55" s="145"/>
      <c r="AUC55" s="145"/>
      <c r="AUD55" s="145"/>
      <c r="AUE55" s="145"/>
      <c r="AUF55" s="145"/>
      <c r="AUG55" s="145"/>
      <c r="AUH55" s="145"/>
      <c r="AUI55" s="145"/>
      <c r="AUJ55" s="145"/>
      <c r="AUK55" s="145"/>
      <c r="AUL55" s="145"/>
      <c r="AUM55" s="145"/>
      <c r="AUN55" s="145"/>
      <c r="AUO55" s="145"/>
      <c r="AUP55" s="145"/>
      <c r="AUQ55" s="145"/>
      <c r="AUR55" s="145"/>
      <c r="AUS55" s="145"/>
      <c r="AUT55" s="145"/>
      <c r="AUU55" s="145"/>
      <c r="AUV55" s="145"/>
      <c r="AUW55" s="145"/>
      <c r="AUX55" s="145"/>
      <c r="AUY55" s="145"/>
      <c r="AUZ55" s="145"/>
      <c r="AVA55" s="145"/>
      <c r="AVB55" s="145"/>
      <c r="AVC55" s="145"/>
      <c r="AVD55" s="145"/>
      <c r="AVE55" s="145"/>
      <c r="AVF55" s="145"/>
      <c r="AVG55" s="145"/>
      <c r="AVH55" s="145"/>
      <c r="AVI55" s="145"/>
      <c r="AVJ55" s="145"/>
      <c r="AVK55" s="145"/>
      <c r="AVL55" s="145"/>
      <c r="AVM55" s="145"/>
      <c r="AVN55" s="145"/>
      <c r="AVO55" s="145"/>
      <c r="AVP55" s="145"/>
      <c r="AVQ55" s="145"/>
      <c r="AVR55" s="145"/>
      <c r="AVS55" s="145"/>
      <c r="AVT55" s="145"/>
      <c r="AVU55" s="145"/>
      <c r="AVV55" s="145"/>
      <c r="AVW55" s="145"/>
      <c r="AVX55" s="145"/>
      <c r="AVY55" s="145"/>
      <c r="AVZ55" s="145"/>
      <c r="AWA55" s="145"/>
      <c r="AWB55" s="145"/>
      <c r="AWC55" s="145"/>
      <c r="AWD55" s="145"/>
      <c r="AWE55" s="145"/>
      <c r="AWF55" s="145"/>
      <c r="AWG55" s="145"/>
      <c r="AWH55" s="145"/>
      <c r="AWI55" s="145"/>
      <c r="AWJ55" s="145"/>
      <c r="AWK55" s="145"/>
      <c r="AWL55" s="145"/>
      <c r="AWM55" s="145"/>
      <c r="AWN55" s="145"/>
      <c r="AWO55" s="145"/>
      <c r="AWP55" s="145"/>
      <c r="AWQ55" s="145"/>
      <c r="AWR55" s="145"/>
      <c r="AWS55" s="145"/>
      <c r="AWT55" s="145"/>
      <c r="AWU55" s="145"/>
      <c r="AWV55" s="145"/>
      <c r="AWW55" s="145"/>
      <c r="AWX55" s="145"/>
      <c r="AWY55" s="145"/>
      <c r="AWZ55" s="145"/>
      <c r="AXA55" s="145"/>
      <c r="AXB55" s="145"/>
      <c r="AXC55" s="145"/>
      <c r="AXD55" s="145"/>
      <c r="AXE55" s="145"/>
      <c r="AXF55" s="145"/>
      <c r="AXG55" s="145"/>
      <c r="AXH55" s="145"/>
      <c r="AXI55" s="145"/>
      <c r="AXJ55" s="145"/>
      <c r="AXK55" s="145"/>
      <c r="AXL55" s="145"/>
      <c r="AXM55" s="145"/>
      <c r="AXN55" s="145"/>
      <c r="AXO55" s="145"/>
      <c r="AXP55" s="145"/>
      <c r="AXQ55" s="145"/>
      <c r="AXR55" s="145"/>
      <c r="AXS55" s="145"/>
      <c r="AXT55" s="145"/>
      <c r="AXU55" s="145"/>
      <c r="AXV55" s="145"/>
      <c r="AXW55" s="145"/>
      <c r="AXX55" s="145"/>
      <c r="AXY55" s="145"/>
      <c r="AXZ55" s="145"/>
      <c r="AYA55" s="145"/>
      <c r="AYB55" s="145"/>
      <c r="AYC55" s="145"/>
      <c r="AYD55" s="145"/>
      <c r="AYE55" s="145"/>
      <c r="AYF55" s="145"/>
      <c r="AYG55" s="145"/>
      <c r="AYH55" s="145"/>
      <c r="AYI55" s="145"/>
      <c r="AYJ55" s="145"/>
      <c r="AYK55" s="145"/>
      <c r="AYL55" s="145"/>
      <c r="AYM55" s="145"/>
      <c r="AYN55" s="145"/>
      <c r="AYO55" s="145"/>
      <c r="AYP55" s="145"/>
      <c r="AYQ55" s="145"/>
      <c r="AYR55" s="145"/>
      <c r="AYS55" s="145"/>
      <c r="AYT55" s="145"/>
      <c r="AYU55" s="145"/>
      <c r="AYV55" s="145"/>
      <c r="AYW55" s="145"/>
      <c r="AYX55" s="145"/>
      <c r="AYY55" s="145"/>
      <c r="AYZ55" s="145"/>
      <c r="AZA55" s="145"/>
      <c r="AZB55" s="145"/>
      <c r="AZC55" s="145"/>
      <c r="AZD55" s="145"/>
      <c r="AZE55" s="145"/>
      <c r="AZF55" s="145"/>
      <c r="AZG55" s="145"/>
      <c r="AZH55" s="145"/>
      <c r="AZI55" s="145"/>
      <c r="AZJ55" s="145"/>
      <c r="AZK55" s="145"/>
      <c r="AZL55" s="145"/>
      <c r="AZM55" s="145"/>
      <c r="AZN55" s="145"/>
      <c r="AZO55" s="145"/>
      <c r="AZP55" s="145"/>
      <c r="AZQ55" s="145"/>
      <c r="AZR55" s="145"/>
      <c r="AZS55" s="145"/>
      <c r="AZT55" s="145"/>
      <c r="AZU55" s="145"/>
      <c r="AZV55" s="145"/>
      <c r="AZW55" s="145"/>
      <c r="AZX55" s="145"/>
      <c r="AZY55" s="145"/>
      <c r="AZZ55" s="145"/>
      <c r="BAA55" s="145"/>
      <c r="BAB55" s="145"/>
      <c r="BAC55" s="145"/>
      <c r="BAD55" s="145"/>
      <c r="BAE55" s="145"/>
      <c r="BAF55" s="145"/>
      <c r="BAG55" s="145"/>
      <c r="BAH55" s="145"/>
      <c r="BAI55" s="145"/>
      <c r="BAJ55" s="145"/>
      <c r="BAK55" s="145"/>
      <c r="BAL55" s="145"/>
      <c r="BAM55" s="145"/>
      <c r="BAN55" s="145"/>
      <c r="BAO55" s="145"/>
      <c r="BAP55" s="145"/>
      <c r="BAQ55" s="145"/>
      <c r="BAR55" s="145"/>
      <c r="BAS55" s="145"/>
      <c r="BAT55" s="145"/>
      <c r="BAU55" s="145"/>
      <c r="BAV55" s="145"/>
      <c r="BAW55" s="145"/>
      <c r="BAX55" s="145"/>
      <c r="BAY55" s="145"/>
      <c r="BAZ55" s="145"/>
      <c r="BBA55" s="145"/>
      <c r="BBB55" s="145"/>
      <c r="BBC55" s="145"/>
      <c r="BBD55" s="145"/>
      <c r="BBE55" s="145"/>
      <c r="BBF55" s="145"/>
      <c r="BBG55" s="145"/>
      <c r="BBH55" s="145"/>
      <c r="BBI55" s="145"/>
      <c r="BBJ55" s="145"/>
      <c r="BBK55" s="145"/>
      <c r="BBL55" s="145"/>
      <c r="BBM55" s="145"/>
      <c r="BBN55" s="145"/>
      <c r="BBO55" s="145"/>
      <c r="BBP55" s="145"/>
      <c r="BBQ55" s="145"/>
      <c r="BBR55" s="145"/>
      <c r="BBS55" s="145"/>
      <c r="BBT55" s="145"/>
      <c r="BBU55" s="145"/>
      <c r="BBV55" s="145"/>
      <c r="BBW55" s="145"/>
      <c r="BBX55" s="145"/>
      <c r="BBY55" s="145"/>
      <c r="BBZ55" s="145"/>
      <c r="BCA55" s="145"/>
      <c r="BCB55" s="145"/>
      <c r="BCC55" s="145"/>
      <c r="BCD55" s="145"/>
      <c r="BCE55" s="145"/>
      <c r="BCF55" s="145"/>
      <c r="BCG55" s="145"/>
      <c r="BCH55" s="145"/>
      <c r="BCI55" s="145"/>
      <c r="BCJ55" s="145"/>
      <c r="BCK55" s="145"/>
      <c r="BCL55" s="145"/>
      <c r="BCM55" s="145"/>
      <c r="BCN55" s="145"/>
      <c r="BCO55" s="145"/>
      <c r="BCP55" s="145"/>
      <c r="BCQ55" s="145"/>
      <c r="BCR55" s="145"/>
      <c r="BCS55" s="145"/>
      <c r="BCT55" s="145"/>
      <c r="BCU55" s="145"/>
      <c r="BCV55" s="145"/>
      <c r="BCW55" s="145"/>
      <c r="BCX55" s="145"/>
      <c r="BCY55" s="145"/>
      <c r="BCZ55" s="145"/>
      <c r="BDA55" s="145"/>
      <c r="BDB55" s="145"/>
      <c r="BDC55" s="145"/>
      <c r="BDD55" s="145"/>
      <c r="BDE55" s="145"/>
      <c r="BDF55" s="145"/>
      <c r="BDG55" s="145"/>
      <c r="BDH55" s="145"/>
      <c r="BDI55" s="145"/>
      <c r="BDJ55" s="145"/>
      <c r="BDK55" s="145"/>
      <c r="BDL55" s="145"/>
      <c r="BDM55" s="145"/>
      <c r="BDN55" s="145"/>
      <c r="BDO55" s="145"/>
      <c r="BDP55" s="145"/>
      <c r="BDQ55" s="145"/>
      <c r="BDR55" s="145"/>
      <c r="BDS55" s="145"/>
      <c r="BDT55" s="145"/>
      <c r="BDU55" s="145"/>
      <c r="BDV55" s="145"/>
      <c r="BDW55" s="145"/>
      <c r="BDX55" s="145"/>
      <c r="BDY55" s="145"/>
      <c r="BDZ55" s="145"/>
      <c r="BEA55" s="145"/>
      <c r="BEB55" s="145"/>
      <c r="BEC55" s="145"/>
      <c r="BED55" s="145"/>
      <c r="BEE55" s="145"/>
      <c r="BEF55" s="145"/>
      <c r="BEG55" s="145"/>
      <c r="BEH55" s="145"/>
      <c r="BEI55" s="145"/>
      <c r="BEJ55" s="145"/>
      <c r="BEK55" s="145"/>
      <c r="BEL55" s="145"/>
      <c r="BEM55" s="145"/>
      <c r="BEN55" s="145"/>
      <c r="BEO55" s="145"/>
      <c r="BEP55" s="145"/>
      <c r="BEQ55" s="145"/>
      <c r="BER55" s="145"/>
      <c r="BES55" s="145"/>
      <c r="BET55" s="145"/>
      <c r="BEU55" s="145"/>
      <c r="BEV55" s="145"/>
      <c r="BEW55" s="145"/>
      <c r="BEX55" s="145"/>
      <c r="BEY55" s="145"/>
      <c r="BEZ55" s="145"/>
      <c r="BFA55" s="145"/>
      <c r="BFB55" s="145"/>
      <c r="BFC55" s="145"/>
      <c r="BFD55" s="145"/>
      <c r="BFE55" s="145"/>
      <c r="BFF55" s="145"/>
      <c r="BFG55" s="145"/>
      <c r="BFH55" s="145"/>
      <c r="BFI55" s="145"/>
      <c r="BFJ55" s="145"/>
      <c r="BFK55" s="145"/>
      <c r="BFL55" s="145"/>
      <c r="BFM55" s="145"/>
      <c r="BFN55" s="145"/>
      <c r="BFO55" s="145"/>
      <c r="BFP55" s="145"/>
      <c r="BFQ55" s="145"/>
      <c r="BFR55" s="145"/>
      <c r="BFS55" s="145"/>
      <c r="BFT55" s="145"/>
      <c r="BFU55" s="145"/>
      <c r="BFV55" s="145"/>
      <c r="BFW55" s="145"/>
      <c r="BFX55" s="145"/>
      <c r="BFY55" s="145"/>
      <c r="BFZ55" s="145"/>
      <c r="BGA55" s="145"/>
      <c r="BGB55" s="145"/>
      <c r="BGC55" s="145"/>
      <c r="BGD55" s="145"/>
      <c r="BGE55" s="145"/>
      <c r="BGF55" s="145"/>
      <c r="BGG55" s="145"/>
      <c r="BGH55" s="145"/>
      <c r="BGI55" s="145"/>
      <c r="BGJ55" s="145"/>
      <c r="BGK55" s="145"/>
      <c r="BGL55" s="145"/>
      <c r="BGM55" s="145"/>
      <c r="BGN55" s="145"/>
      <c r="BGO55" s="145"/>
      <c r="BGP55" s="145"/>
      <c r="BGQ55" s="145"/>
      <c r="BGR55" s="145"/>
      <c r="BGS55" s="145"/>
      <c r="BGT55" s="145"/>
      <c r="BGU55" s="145"/>
      <c r="BGV55" s="145"/>
      <c r="BGW55" s="145"/>
      <c r="BGX55" s="145"/>
      <c r="BGY55" s="145"/>
      <c r="BGZ55" s="145"/>
      <c r="BHA55" s="145"/>
      <c r="BHB55" s="145"/>
      <c r="BHC55" s="145"/>
      <c r="BHD55" s="145"/>
      <c r="BHE55" s="145"/>
      <c r="BHF55" s="145"/>
      <c r="BHG55" s="145"/>
      <c r="BHH55" s="145"/>
      <c r="BHI55" s="145"/>
      <c r="BHJ55" s="145"/>
      <c r="BHK55" s="145"/>
      <c r="BHL55" s="145"/>
      <c r="BHM55" s="145"/>
      <c r="BHN55" s="145"/>
      <c r="BHO55" s="145"/>
      <c r="BHP55" s="145"/>
      <c r="BHQ55" s="145"/>
      <c r="BHR55" s="145"/>
      <c r="BHS55" s="145"/>
      <c r="BHT55" s="145"/>
      <c r="BHU55" s="145"/>
      <c r="BHV55" s="145"/>
      <c r="BHW55" s="145"/>
      <c r="BHX55" s="145"/>
      <c r="BHY55" s="145"/>
      <c r="BHZ55" s="145"/>
      <c r="BIA55" s="145"/>
      <c r="BIB55" s="145"/>
      <c r="BIC55" s="145"/>
      <c r="BID55" s="145"/>
      <c r="BIE55" s="145"/>
      <c r="BIF55" s="145"/>
      <c r="BIG55" s="145"/>
      <c r="BIH55" s="145"/>
      <c r="BII55" s="145"/>
      <c r="BIJ55" s="145"/>
      <c r="BIK55" s="145"/>
      <c r="BIL55" s="145"/>
      <c r="BIM55" s="145"/>
      <c r="BIN55" s="145"/>
      <c r="BIO55" s="145"/>
      <c r="BIP55" s="145"/>
      <c r="BIQ55" s="145"/>
      <c r="BIR55" s="145"/>
      <c r="BIS55" s="145"/>
      <c r="BIT55" s="145"/>
      <c r="BIU55" s="145"/>
      <c r="BIV55" s="145"/>
      <c r="BIW55" s="145"/>
      <c r="BIX55" s="145"/>
      <c r="BIY55" s="145"/>
      <c r="BIZ55" s="145"/>
      <c r="BJA55" s="145"/>
      <c r="BJB55" s="145"/>
      <c r="BJC55" s="145"/>
      <c r="BJD55" s="145"/>
      <c r="BJE55" s="145"/>
      <c r="BJF55" s="145"/>
      <c r="BJG55" s="145"/>
      <c r="BJH55" s="145"/>
      <c r="BJI55" s="145"/>
      <c r="BJJ55" s="145"/>
      <c r="BJK55" s="145"/>
      <c r="BJL55" s="145"/>
      <c r="BJM55" s="145"/>
      <c r="BJN55" s="145"/>
      <c r="BJO55" s="145"/>
      <c r="BJP55" s="145"/>
      <c r="BJQ55" s="145"/>
      <c r="BJR55" s="145"/>
      <c r="BJS55" s="145"/>
      <c r="BJT55" s="145"/>
      <c r="BJU55" s="145"/>
      <c r="BJV55" s="145"/>
      <c r="BJW55" s="145"/>
      <c r="BJX55" s="145"/>
      <c r="BJY55" s="145"/>
      <c r="BJZ55" s="145"/>
      <c r="BKA55" s="145"/>
      <c r="BKB55" s="145"/>
      <c r="BKC55" s="145"/>
      <c r="BKD55" s="145"/>
      <c r="BKE55" s="145"/>
      <c r="BKF55" s="145"/>
      <c r="BKG55" s="145"/>
      <c r="BKH55" s="145"/>
      <c r="BKI55" s="145"/>
      <c r="BKJ55" s="145"/>
      <c r="BKK55" s="145"/>
      <c r="BKL55" s="145"/>
      <c r="BKM55" s="145"/>
      <c r="BKN55" s="145"/>
      <c r="BKO55" s="145"/>
      <c r="BKP55" s="145"/>
      <c r="BKQ55" s="145"/>
      <c r="BKR55" s="145"/>
      <c r="BKS55" s="145"/>
      <c r="BKT55" s="145"/>
      <c r="BKU55" s="145"/>
      <c r="BKV55" s="145"/>
      <c r="BKW55" s="145"/>
      <c r="BKX55" s="145"/>
      <c r="BKY55" s="145"/>
      <c r="BKZ55" s="145"/>
      <c r="BLA55" s="145"/>
      <c r="BLB55" s="145"/>
      <c r="BLC55" s="145"/>
      <c r="BLD55" s="145"/>
      <c r="BLE55" s="145"/>
      <c r="BLF55" s="145"/>
      <c r="BLG55" s="145"/>
      <c r="BLH55" s="145"/>
      <c r="BLI55" s="145"/>
      <c r="BLJ55" s="145"/>
      <c r="BLK55" s="145"/>
      <c r="BLL55" s="145"/>
      <c r="BLM55" s="145"/>
      <c r="BLN55" s="145"/>
      <c r="BLO55" s="145"/>
      <c r="BLP55" s="145"/>
      <c r="BLQ55" s="145"/>
      <c r="BLR55" s="145"/>
      <c r="BLS55" s="145"/>
      <c r="BLT55" s="145"/>
      <c r="BLU55" s="145"/>
      <c r="BLV55" s="145"/>
      <c r="BLW55" s="145"/>
      <c r="BLX55" s="145"/>
      <c r="BLY55" s="145"/>
      <c r="BLZ55" s="145"/>
      <c r="BMA55" s="145"/>
      <c r="BMB55" s="145"/>
      <c r="BMC55" s="145"/>
      <c r="BMD55" s="145"/>
      <c r="BME55" s="145"/>
      <c r="BMF55" s="145"/>
      <c r="BMG55" s="145"/>
      <c r="BMH55" s="145"/>
      <c r="BMI55" s="145"/>
      <c r="BMJ55" s="145"/>
      <c r="BMK55" s="145"/>
      <c r="BML55" s="145"/>
      <c r="BMM55" s="145"/>
      <c r="BMN55" s="145"/>
      <c r="BMO55" s="145"/>
      <c r="BMP55" s="145"/>
      <c r="BMQ55" s="145"/>
      <c r="BMR55" s="145"/>
      <c r="BMS55" s="145"/>
      <c r="BMT55" s="145"/>
      <c r="BMU55" s="145"/>
      <c r="BMV55" s="145"/>
      <c r="BMW55" s="145"/>
      <c r="BMX55" s="145"/>
      <c r="BMY55" s="145"/>
      <c r="BMZ55" s="145"/>
      <c r="BNA55" s="145"/>
      <c r="BNB55" s="145"/>
      <c r="BNC55" s="145"/>
      <c r="BND55" s="145"/>
      <c r="BNE55" s="145"/>
      <c r="BNF55" s="145"/>
      <c r="BNG55" s="145"/>
      <c r="BNH55" s="145"/>
      <c r="BNI55" s="145"/>
      <c r="BNJ55" s="145"/>
      <c r="BNK55" s="145"/>
      <c r="BNL55" s="145"/>
      <c r="BNM55" s="145"/>
      <c r="BNN55" s="145"/>
      <c r="BNO55" s="145"/>
      <c r="BNP55" s="145"/>
      <c r="BNQ55" s="145"/>
      <c r="BNR55" s="145"/>
      <c r="BNS55" s="145"/>
      <c r="BNT55" s="145"/>
      <c r="BNU55" s="145"/>
      <c r="BNV55" s="145"/>
      <c r="BNW55" s="145"/>
      <c r="BNX55" s="145"/>
      <c r="BNY55" s="145"/>
      <c r="BNZ55" s="145"/>
      <c r="BOA55" s="145"/>
      <c r="BOB55" s="145"/>
      <c r="BOC55" s="145"/>
      <c r="BOD55" s="145"/>
      <c r="BOE55" s="145"/>
      <c r="BOF55" s="145"/>
      <c r="BOG55" s="145"/>
      <c r="BOH55" s="145"/>
      <c r="BOI55" s="145"/>
      <c r="BOJ55" s="145"/>
      <c r="BOK55" s="145"/>
      <c r="BOL55" s="145"/>
      <c r="BOM55" s="145"/>
      <c r="BON55" s="145"/>
      <c r="BOO55" s="145"/>
      <c r="BOP55" s="145"/>
      <c r="BOQ55" s="145"/>
      <c r="BOR55" s="145"/>
      <c r="BOS55" s="145"/>
      <c r="BOT55" s="145"/>
      <c r="BOU55" s="145"/>
      <c r="BOV55" s="145"/>
      <c r="BOW55" s="145"/>
      <c r="BOX55" s="145"/>
      <c r="BOY55" s="145"/>
      <c r="BOZ55" s="145"/>
      <c r="BPA55" s="145"/>
      <c r="BPB55" s="145"/>
      <c r="BPC55" s="145"/>
      <c r="BPD55" s="145"/>
      <c r="BPE55" s="145"/>
      <c r="BPF55" s="145"/>
      <c r="BPG55" s="145"/>
      <c r="BPH55" s="145"/>
      <c r="BPI55" s="145"/>
      <c r="BPJ55" s="145"/>
      <c r="BPK55" s="145"/>
      <c r="BPL55" s="145"/>
      <c r="BPM55" s="145"/>
      <c r="BPN55" s="145"/>
      <c r="BPO55" s="145"/>
      <c r="BPP55" s="145"/>
      <c r="BPQ55" s="145"/>
      <c r="BPR55" s="145"/>
      <c r="BPS55" s="145"/>
      <c r="BPT55" s="145"/>
      <c r="BPU55" s="145"/>
      <c r="BPV55" s="145"/>
      <c r="BPW55" s="145"/>
      <c r="BPX55" s="145"/>
      <c r="BPY55" s="145"/>
      <c r="BPZ55" s="145"/>
      <c r="BQA55" s="145"/>
      <c r="BQB55" s="145"/>
      <c r="BQC55" s="145"/>
      <c r="BQD55" s="145"/>
      <c r="BQE55" s="145"/>
      <c r="BQF55" s="145"/>
      <c r="BQG55" s="145"/>
      <c r="BQH55" s="145"/>
      <c r="BQI55" s="145"/>
      <c r="BQJ55" s="145"/>
      <c r="BQK55" s="145"/>
      <c r="BQL55" s="145"/>
      <c r="BQM55" s="145"/>
      <c r="BQN55" s="145"/>
      <c r="BQO55" s="145"/>
      <c r="BQP55" s="145"/>
      <c r="BQQ55" s="145"/>
      <c r="BQR55" s="145"/>
      <c r="BQS55" s="145"/>
      <c r="BQT55" s="145"/>
      <c r="BQU55" s="145"/>
      <c r="BQV55" s="145"/>
      <c r="BQW55" s="145"/>
      <c r="BQX55" s="145"/>
      <c r="BQY55" s="145"/>
      <c r="BQZ55" s="145"/>
      <c r="BRA55" s="145"/>
      <c r="BRB55" s="145"/>
      <c r="BRC55" s="145"/>
      <c r="BRD55" s="145"/>
      <c r="BRE55" s="145"/>
      <c r="BRF55" s="145"/>
      <c r="BRG55" s="145"/>
      <c r="BRH55" s="145"/>
      <c r="BRI55" s="145"/>
      <c r="BRJ55" s="145"/>
      <c r="BRK55" s="145"/>
      <c r="BRL55" s="145"/>
      <c r="BRM55" s="145"/>
      <c r="BRN55" s="145"/>
      <c r="BRO55" s="145"/>
      <c r="BRP55" s="145"/>
      <c r="BRQ55" s="145"/>
      <c r="BRR55" s="145"/>
      <c r="BRS55" s="145"/>
      <c r="BRT55" s="145"/>
      <c r="BRU55" s="145"/>
      <c r="BRV55" s="145"/>
      <c r="BRW55" s="145"/>
      <c r="BRX55" s="145"/>
      <c r="BRY55" s="145"/>
      <c r="BRZ55" s="145"/>
      <c r="BSA55" s="145"/>
      <c r="BSB55" s="145"/>
      <c r="BSC55" s="145"/>
      <c r="BSD55" s="145"/>
      <c r="BSE55" s="145"/>
      <c r="BSF55" s="145"/>
      <c r="BSG55" s="145"/>
      <c r="BSH55" s="145"/>
      <c r="BSI55" s="145"/>
      <c r="BSJ55" s="145"/>
      <c r="BSK55" s="145"/>
      <c r="BSL55" s="145"/>
      <c r="BSM55" s="145"/>
      <c r="BSN55" s="145"/>
      <c r="BSO55" s="145"/>
      <c r="BSP55" s="145"/>
      <c r="BSQ55" s="145"/>
      <c r="BSR55" s="145"/>
      <c r="BSS55" s="145"/>
      <c r="BST55" s="145"/>
      <c r="BSU55" s="145"/>
      <c r="BSV55" s="145"/>
      <c r="BSW55" s="145"/>
      <c r="BSX55" s="145"/>
      <c r="BSY55" s="145"/>
      <c r="BSZ55" s="145"/>
      <c r="BTA55" s="145"/>
      <c r="BTB55" s="145"/>
      <c r="BTC55" s="145"/>
      <c r="BTD55" s="145"/>
      <c r="BTE55" s="145"/>
      <c r="BTF55" s="145"/>
      <c r="BTG55" s="145"/>
      <c r="BTH55" s="145"/>
      <c r="BTI55" s="145"/>
      <c r="BTJ55" s="145"/>
      <c r="BTK55" s="145"/>
      <c r="BTL55" s="145"/>
      <c r="BTM55" s="145"/>
      <c r="BTN55" s="145"/>
      <c r="BTO55" s="145"/>
      <c r="BTP55" s="145"/>
      <c r="BTQ55" s="145"/>
      <c r="BTR55" s="145"/>
      <c r="BTS55" s="145"/>
      <c r="BTT55" s="145"/>
      <c r="BTU55" s="145"/>
      <c r="BTV55" s="145"/>
      <c r="BTW55" s="145"/>
      <c r="BTX55" s="145"/>
      <c r="BTY55" s="145"/>
      <c r="BTZ55" s="145"/>
      <c r="BUA55" s="145"/>
      <c r="BUB55" s="145"/>
      <c r="BUC55" s="145"/>
      <c r="BUD55" s="145"/>
      <c r="BUE55" s="145"/>
      <c r="BUF55" s="145"/>
      <c r="BUG55" s="145"/>
      <c r="BUH55" s="145"/>
      <c r="BUI55" s="145"/>
      <c r="BUJ55" s="145"/>
      <c r="BUK55" s="145"/>
      <c r="BUL55" s="145"/>
      <c r="BUM55" s="145"/>
      <c r="BUN55" s="145"/>
      <c r="BUO55" s="145"/>
      <c r="BUP55" s="145"/>
      <c r="BUQ55" s="145"/>
      <c r="BUR55" s="145"/>
      <c r="BUS55" s="145"/>
      <c r="BUT55" s="145"/>
      <c r="BUU55" s="145"/>
      <c r="BUV55" s="145"/>
      <c r="BUW55" s="145"/>
      <c r="BUX55" s="145"/>
      <c r="BUY55" s="145"/>
      <c r="BUZ55" s="145"/>
      <c r="BVA55" s="145"/>
      <c r="BVB55" s="145"/>
      <c r="BVC55" s="145"/>
      <c r="BVD55" s="145"/>
      <c r="BVE55" s="145"/>
      <c r="BVF55" s="145"/>
      <c r="BVG55" s="145"/>
      <c r="BVH55" s="145"/>
      <c r="BVI55" s="145"/>
      <c r="BVJ55" s="145"/>
      <c r="BVK55" s="145"/>
      <c r="BVL55" s="145"/>
      <c r="BVM55" s="145"/>
      <c r="BVN55" s="145"/>
      <c r="BVO55" s="145"/>
      <c r="BVP55" s="145"/>
      <c r="BVQ55" s="145"/>
      <c r="BVR55" s="145"/>
      <c r="BVS55" s="145"/>
      <c r="BVT55" s="145"/>
      <c r="BVU55" s="145"/>
      <c r="BVV55" s="145"/>
      <c r="BVW55" s="145"/>
      <c r="BVX55" s="145"/>
      <c r="BVY55" s="145"/>
      <c r="BVZ55" s="145"/>
      <c r="BWA55" s="145"/>
      <c r="BWB55" s="145"/>
      <c r="BWC55" s="145"/>
      <c r="BWD55" s="145"/>
      <c r="BWE55" s="145"/>
      <c r="BWF55" s="145"/>
      <c r="BWG55" s="145"/>
      <c r="BWH55" s="145"/>
      <c r="BWI55" s="145"/>
      <c r="BWJ55" s="145"/>
      <c r="BWK55" s="145"/>
      <c r="BWL55" s="145"/>
      <c r="BWM55" s="145"/>
      <c r="BWN55" s="145"/>
      <c r="BWO55" s="145"/>
      <c r="BWP55" s="145"/>
      <c r="BWQ55" s="145"/>
      <c r="BWR55" s="145"/>
      <c r="BWS55" s="145"/>
      <c r="BWT55" s="145"/>
      <c r="BWU55" s="145"/>
      <c r="BWV55" s="145"/>
      <c r="BWW55" s="145"/>
      <c r="BWX55" s="145"/>
      <c r="BWY55" s="145"/>
      <c r="BWZ55" s="145"/>
      <c r="BXA55" s="145"/>
      <c r="BXB55" s="145"/>
      <c r="BXC55" s="145"/>
      <c r="BXD55" s="145"/>
      <c r="BXE55" s="145"/>
      <c r="BXF55" s="145"/>
      <c r="BXG55" s="145"/>
      <c r="BXH55" s="145"/>
      <c r="BXI55" s="145"/>
      <c r="BXJ55" s="145"/>
      <c r="BXK55" s="145"/>
      <c r="BXL55" s="145"/>
      <c r="BXM55" s="145"/>
      <c r="BXN55" s="145"/>
      <c r="BXO55" s="145"/>
      <c r="BXP55" s="145"/>
      <c r="BXQ55" s="145"/>
      <c r="BXR55" s="145"/>
      <c r="BXS55" s="145"/>
      <c r="BXT55" s="145"/>
      <c r="BXU55" s="145"/>
      <c r="BXV55" s="145"/>
      <c r="BXW55" s="145"/>
      <c r="BXX55" s="145"/>
      <c r="BXY55" s="145"/>
      <c r="BXZ55" s="145"/>
      <c r="BYA55" s="145"/>
      <c r="BYB55" s="145"/>
      <c r="BYC55" s="145"/>
      <c r="BYD55" s="145"/>
      <c r="BYE55" s="145"/>
      <c r="BYF55" s="145"/>
      <c r="BYG55" s="145"/>
      <c r="BYH55" s="145"/>
      <c r="BYI55" s="145"/>
      <c r="BYJ55" s="145"/>
      <c r="BYK55" s="145"/>
      <c r="BYL55" s="145"/>
      <c r="BYM55" s="145"/>
      <c r="BYN55" s="145"/>
      <c r="BYO55" s="145"/>
      <c r="BYP55" s="145"/>
      <c r="BYQ55" s="145"/>
      <c r="BYR55" s="145"/>
      <c r="BYS55" s="145"/>
      <c r="BYT55" s="145"/>
      <c r="BYU55" s="145"/>
      <c r="BYV55" s="145"/>
      <c r="BYW55" s="145"/>
      <c r="BYX55" s="145"/>
      <c r="BYY55" s="145"/>
      <c r="BYZ55" s="145"/>
      <c r="BZA55" s="145"/>
      <c r="BZB55" s="145"/>
      <c r="BZC55" s="145"/>
      <c r="BZD55" s="145"/>
      <c r="BZE55" s="145"/>
      <c r="BZF55" s="145"/>
      <c r="BZG55" s="145"/>
      <c r="BZH55" s="145"/>
      <c r="BZI55" s="145"/>
      <c r="BZJ55" s="145"/>
      <c r="BZK55" s="145"/>
      <c r="BZL55" s="145"/>
      <c r="BZM55" s="145"/>
      <c r="BZN55" s="145"/>
      <c r="BZO55" s="145"/>
      <c r="BZP55" s="145"/>
      <c r="BZQ55" s="145"/>
      <c r="BZR55" s="145"/>
      <c r="BZS55" s="145"/>
      <c r="BZT55" s="145"/>
      <c r="BZU55" s="145"/>
      <c r="BZV55" s="145"/>
      <c r="BZW55" s="145"/>
      <c r="BZX55" s="145"/>
      <c r="BZY55" s="145"/>
      <c r="BZZ55" s="145"/>
      <c r="CAA55" s="145"/>
      <c r="CAB55" s="145"/>
      <c r="CAC55" s="145"/>
      <c r="CAD55" s="145"/>
      <c r="CAE55" s="145"/>
      <c r="CAF55" s="145"/>
      <c r="CAG55" s="145"/>
      <c r="CAH55" s="145"/>
      <c r="CAI55" s="145"/>
      <c r="CAJ55" s="145"/>
      <c r="CAK55" s="145"/>
      <c r="CAL55" s="145"/>
      <c r="CAM55" s="145"/>
      <c r="CAN55" s="145"/>
      <c r="CAO55" s="145"/>
      <c r="CAP55" s="145"/>
      <c r="CAQ55" s="145"/>
      <c r="CAR55" s="145"/>
      <c r="CAS55" s="145"/>
      <c r="CAT55" s="145"/>
      <c r="CAU55" s="145"/>
      <c r="CAV55" s="145"/>
      <c r="CAW55" s="145"/>
      <c r="CAX55" s="145"/>
      <c r="CAY55" s="145"/>
      <c r="CAZ55" s="145"/>
      <c r="CBA55" s="145"/>
      <c r="CBB55" s="145"/>
      <c r="CBC55" s="145"/>
      <c r="CBD55" s="145"/>
      <c r="CBE55" s="145"/>
      <c r="CBF55" s="145"/>
      <c r="CBG55" s="145"/>
      <c r="CBH55" s="145"/>
      <c r="CBI55" s="145"/>
      <c r="CBJ55" s="145"/>
      <c r="CBK55" s="145"/>
      <c r="CBL55" s="145"/>
      <c r="CBM55" s="145"/>
      <c r="CBN55" s="145"/>
      <c r="CBO55" s="145"/>
      <c r="CBP55" s="145"/>
      <c r="CBQ55" s="145"/>
      <c r="CBR55" s="145"/>
      <c r="CBS55" s="145"/>
      <c r="CBT55" s="145"/>
      <c r="CBU55" s="145"/>
      <c r="CBV55" s="145"/>
      <c r="CBW55" s="145"/>
      <c r="CBX55" s="145"/>
      <c r="CBY55" s="145"/>
      <c r="CBZ55" s="145"/>
      <c r="CCA55" s="145"/>
      <c r="CCB55" s="145"/>
      <c r="CCC55" s="145"/>
      <c r="CCD55" s="145"/>
      <c r="CCE55" s="145"/>
      <c r="CCF55" s="145"/>
      <c r="CCG55" s="145"/>
      <c r="CCH55" s="145"/>
      <c r="CCI55" s="145"/>
      <c r="CCJ55" s="145"/>
      <c r="CCK55" s="145"/>
      <c r="CCL55" s="145"/>
      <c r="CCM55" s="145"/>
      <c r="CCN55" s="145"/>
      <c r="CCO55" s="145"/>
      <c r="CCP55" s="145"/>
      <c r="CCQ55" s="145"/>
      <c r="CCR55" s="145"/>
      <c r="CCS55" s="145"/>
      <c r="CCT55" s="145"/>
      <c r="CCU55" s="145"/>
      <c r="CCV55" s="145"/>
      <c r="CCW55" s="145"/>
      <c r="CCX55" s="145"/>
      <c r="CCY55" s="145"/>
      <c r="CCZ55" s="145"/>
      <c r="CDA55" s="145"/>
      <c r="CDB55" s="145"/>
      <c r="CDC55" s="145"/>
      <c r="CDD55" s="145"/>
      <c r="CDE55" s="145"/>
      <c r="CDF55" s="145"/>
      <c r="CDG55" s="145"/>
      <c r="CDH55" s="145"/>
      <c r="CDI55" s="145"/>
      <c r="CDJ55" s="145"/>
      <c r="CDK55" s="145"/>
      <c r="CDL55" s="145"/>
      <c r="CDM55" s="145"/>
      <c r="CDN55" s="145"/>
      <c r="CDO55" s="145"/>
      <c r="CDP55" s="145"/>
      <c r="CDQ55" s="145"/>
      <c r="CDR55" s="145"/>
      <c r="CDS55" s="145"/>
      <c r="CDT55" s="145"/>
      <c r="CDU55" s="145"/>
      <c r="CDV55" s="145"/>
      <c r="CDW55" s="145"/>
      <c r="CDX55" s="145"/>
      <c r="CDY55" s="145"/>
      <c r="CDZ55" s="145"/>
      <c r="CEA55" s="145"/>
      <c r="CEB55" s="145"/>
      <c r="CEC55" s="145"/>
      <c r="CED55" s="145"/>
      <c r="CEE55" s="145"/>
      <c r="CEF55" s="145"/>
      <c r="CEG55" s="145"/>
      <c r="CEH55" s="145"/>
      <c r="CEI55" s="145"/>
      <c r="CEJ55" s="145"/>
      <c r="CEK55" s="145"/>
      <c r="CEL55" s="145"/>
      <c r="CEM55" s="145"/>
      <c r="CEN55" s="145"/>
      <c r="CEO55" s="145"/>
      <c r="CEP55" s="145"/>
      <c r="CEQ55" s="145"/>
      <c r="CER55" s="145"/>
      <c r="CES55" s="145"/>
      <c r="CET55" s="145"/>
      <c r="CEU55" s="145"/>
      <c r="CEV55" s="145"/>
      <c r="CEW55" s="145"/>
      <c r="CEX55" s="145"/>
      <c r="CEY55" s="145"/>
      <c r="CEZ55" s="145"/>
      <c r="CFA55" s="145"/>
      <c r="CFB55" s="145"/>
      <c r="CFC55" s="145"/>
      <c r="CFD55" s="145"/>
      <c r="CFE55" s="145"/>
      <c r="CFF55" s="145"/>
      <c r="CFG55" s="145"/>
      <c r="CFH55" s="145"/>
      <c r="CFI55" s="145"/>
      <c r="CFJ55" s="145"/>
      <c r="CFK55" s="145"/>
      <c r="CFL55" s="145"/>
      <c r="CFM55" s="145"/>
      <c r="CFN55" s="145"/>
      <c r="CFO55" s="145"/>
      <c r="CFP55" s="145"/>
      <c r="CFQ55" s="145"/>
      <c r="CFR55" s="145"/>
      <c r="CFS55" s="145"/>
      <c r="CFT55" s="145"/>
      <c r="CFU55" s="145"/>
      <c r="CFV55" s="145"/>
      <c r="CFW55" s="145"/>
      <c r="CFX55" s="145"/>
      <c r="CFY55" s="145"/>
      <c r="CFZ55" s="145"/>
      <c r="CGA55" s="145"/>
      <c r="CGB55" s="145"/>
      <c r="CGC55" s="145"/>
      <c r="CGD55" s="145"/>
      <c r="CGE55" s="145"/>
      <c r="CGF55" s="145"/>
      <c r="CGG55" s="145"/>
      <c r="CGH55" s="145"/>
      <c r="CGI55" s="145"/>
      <c r="CGJ55" s="145"/>
      <c r="CGK55" s="145"/>
      <c r="CGL55" s="145"/>
      <c r="CGM55" s="145"/>
      <c r="CGN55" s="145"/>
      <c r="CGO55" s="145"/>
      <c r="CGP55" s="145"/>
      <c r="CGQ55" s="145"/>
      <c r="CGR55" s="145"/>
      <c r="CGS55" s="145"/>
      <c r="CGT55" s="145"/>
      <c r="CGU55" s="145"/>
      <c r="CGV55" s="145"/>
      <c r="CGW55" s="145"/>
      <c r="CGX55" s="145"/>
      <c r="CGY55" s="145"/>
      <c r="CGZ55" s="145"/>
      <c r="CHA55" s="145"/>
      <c r="CHB55" s="145"/>
      <c r="CHC55" s="145"/>
      <c r="CHD55" s="145"/>
      <c r="CHE55" s="145"/>
      <c r="CHF55" s="145"/>
      <c r="CHG55" s="145"/>
      <c r="CHH55" s="145"/>
      <c r="CHI55" s="145"/>
      <c r="CHJ55" s="145"/>
      <c r="CHK55" s="145"/>
      <c r="CHL55" s="145"/>
      <c r="CHM55" s="145"/>
      <c r="CHN55" s="145"/>
      <c r="CHO55" s="145"/>
      <c r="CHP55" s="145"/>
      <c r="CHQ55" s="145"/>
      <c r="CHR55" s="145"/>
      <c r="CHS55" s="145"/>
      <c r="CHT55" s="145"/>
      <c r="CHU55" s="145"/>
      <c r="CHV55" s="145"/>
      <c r="CHW55" s="145"/>
      <c r="CHX55" s="145"/>
      <c r="CHY55" s="145"/>
      <c r="CHZ55" s="145"/>
      <c r="CIA55" s="145"/>
      <c r="CIB55" s="145"/>
      <c r="CIC55" s="145"/>
      <c r="CID55" s="145"/>
      <c r="CIE55" s="145"/>
      <c r="CIF55" s="145"/>
      <c r="CIG55" s="145"/>
      <c r="CIH55" s="145"/>
      <c r="CII55" s="145"/>
      <c r="CIJ55" s="145"/>
      <c r="CIK55" s="145"/>
      <c r="CIL55" s="145"/>
      <c r="CIM55" s="145"/>
      <c r="CIN55" s="145"/>
      <c r="CIO55" s="145"/>
      <c r="CIP55" s="145"/>
      <c r="CIQ55" s="145"/>
      <c r="CIR55" s="145"/>
      <c r="CIS55" s="145"/>
      <c r="CIT55" s="145"/>
      <c r="CIU55" s="145"/>
      <c r="CIV55" s="145"/>
      <c r="CIW55" s="145"/>
      <c r="CIX55" s="145"/>
      <c r="CIY55" s="145"/>
      <c r="CIZ55" s="145"/>
      <c r="CJA55" s="145"/>
      <c r="CJB55" s="145"/>
      <c r="CJC55" s="145"/>
      <c r="CJD55" s="145"/>
      <c r="CJE55" s="145"/>
      <c r="CJF55" s="145"/>
      <c r="CJG55" s="145"/>
      <c r="CJH55" s="145"/>
      <c r="CJI55" s="145"/>
      <c r="CJJ55" s="145"/>
      <c r="CJK55" s="145"/>
      <c r="CJL55" s="145"/>
      <c r="CJM55" s="145"/>
      <c r="CJN55" s="145"/>
      <c r="CJO55" s="145"/>
      <c r="CJP55" s="145"/>
      <c r="CJQ55" s="145"/>
      <c r="CJR55" s="145"/>
      <c r="CJS55" s="145"/>
      <c r="CJT55" s="145"/>
      <c r="CJU55" s="145"/>
      <c r="CJV55" s="145"/>
      <c r="CJW55" s="145"/>
      <c r="CJX55" s="145"/>
      <c r="CJY55" s="145"/>
      <c r="CJZ55" s="145"/>
      <c r="CKA55" s="145"/>
      <c r="CKB55" s="145"/>
      <c r="CKC55" s="145"/>
      <c r="CKD55" s="145"/>
      <c r="CKE55" s="145"/>
      <c r="CKF55" s="145"/>
      <c r="CKG55" s="145"/>
      <c r="CKH55" s="145"/>
      <c r="CKI55" s="145"/>
      <c r="CKJ55" s="145"/>
      <c r="CKK55" s="145"/>
      <c r="CKL55" s="145"/>
      <c r="CKM55" s="145"/>
      <c r="CKN55" s="145"/>
      <c r="CKO55" s="145"/>
      <c r="CKP55" s="145"/>
      <c r="CKQ55" s="145"/>
      <c r="CKR55" s="145"/>
      <c r="CKS55" s="145"/>
      <c r="CKT55" s="145"/>
      <c r="CKU55" s="145"/>
      <c r="CKV55" s="145"/>
      <c r="CKW55" s="145"/>
      <c r="CKX55" s="145"/>
      <c r="CKY55" s="145"/>
      <c r="CKZ55" s="145"/>
      <c r="CLA55" s="145"/>
      <c r="CLB55" s="145"/>
      <c r="CLC55" s="145"/>
      <c r="CLD55" s="145"/>
      <c r="CLE55" s="145"/>
      <c r="CLF55" s="145"/>
      <c r="CLG55" s="145"/>
      <c r="CLH55" s="145"/>
      <c r="CLI55" s="145"/>
      <c r="CLJ55" s="145"/>
      <c r="CLK55" s="145"/>
      <c r="CLL55" s="145"/>
      <c r="CLM55" s="145"/>
      <c r="CLN55" s="145"/>
      <c r="CLO55" s="145"/>
      <c r="CLP55" s="145"/>
      <c r="CLQ55" s="145"/>
      <c r="CLR55" s="145"/>
      <c r="CLS55" s="145"/>
      <c r="CLT55" s="145"/>
      <c r="CLU55" s="145"/>
      <c r="CLV55" s="145"/>
      <c r="CLW55" s="145"/>
      <c r="CLX55" s="145"/>
      <c r="CLY55" s="145"/>
      <c r="CLZ55" s="145"/>
      <c r="CMA55" s="145"/>
      <c r="CMB55" s="145"/>
      <c r="CMC55" s="145"/>
      <c r="CMD55" s="145"/>
      <c r="CME55" s="145"/>
      <c r="CMF55" s="145"/>
      <c r="CMG55" s="145"/>
      <c r="CMH55" s="145"/>
      <c r="CMI55" s="145"/>
      <c r="CMJ55" s="145"/>
      <c r="CMK55" s="145"/>
      <c r="CML55" s="145"/>
      <c r="CMM55" s="145"/>
      <c r="CMN55" s="145"/>
      <c r="CMO55" s="145"/>
      <c r="CMP55" s="145"/>
      <c r="CMQ55" s="145"/>
      <c r="CMR55" s="145"/>
      <c r="CMS55" s="145"/>
      <c r="CMT55" s="145"/>
      <c r="CMU55" s="145"/>
      <c r="CMV55" s="145"/>
      <c r="CMW55" s="145"/>
      <c r="CMX55" s="145"/>
      <c r="CMY55" s="145"/>
      <c r="CMZ55" s="145"/>
      <c r="CNA55" s="145"/>
      <c r="CNB55" s="145"/>
      <c r="CNC55" s="145"/>
      <c r="CND55" s="145"/>
      <c r="CNE55" s="145"/>
      <c r="CNF55" s="145"/>
      <c r="CNG55" s="145"/>
      <c r="CNH55" s="145"/>
      <c r="CNI55" s="145"/>
      <c r="CNJ55" s="145"/>
      <c r="CNK55" s="145"/>
      <c r="CNL55" s="145"/>
      <c r="CNM55" s="145"/>
      <c r="CNN55" s="145"/>
      <c r="CNO55" s="145"/>
      <c r="CNP55" s="145"/>
      <c r="CNQ55" s="145"/>
      <c r="CNR55" s="145"/>
      <c r="CNS55" s="145"/>
      <c r="CNT55" s="145"/>
      <c r="CNU55" s="145"/>
      <c r="CNV55" s="145"/>
      <c r="CNW55" s="145"/>
      <c r="CNX55" s="145"/>
      <c r="CNY55" s="145"/>
      <c r="CNZ55" s="145"/>
      <c r="COA55" s="145"/>
      <c r="COB55" s="145"/>
      <c r="COC55" s="145"/>
      <c r="COD55" s="145"/>
      <c r="COE55" s="145"/>
      <c r="COF55" s="145"/>
      <c r="COG55" s="145"/>
      <c r="COH55" s="145"/>
      <c r="COI55" s="145"/>
      <c r="COJ55" s="145"/>
      <c r="COK55" s="145"/>
      <c r="COL55" s="145"/>
      <c r="COM55" s="145"/>
      <c r="CON55" s="145"/>
      <c r="COO55" s="145"/>
      <c r="COP55" s="145"/>
      <c r="COQ55" s="145"/>
      <c r="COR55" s="145"/>
      <c r="COS55" s="145"/>
      <c r="COT55" s="145"/>
      <c r="COU55" s="145"/>
      <c r="COV55" s="145"/>
      <c r="COW55" s="145"/>
      <c r="COX55" s="145"/>
      <c r="COY55" s="145"/>
      <c r="COZ55" s="145"/>
      <c r="CPA55" s="145"/>
      <c r="CPB55" s="145"/>
      <c r="CPC55" s="145"/>
      <c r="CPD55" s="145"/>
      <c r="CPE55" s="145"/>
      <c r="CPF55" s="145"/>
      <c r="CPG55" s="145"/>
      <c r="CPH55" s="145"/>
      <c r="CPI55" s="145"/>
      <c r="CPJ55" s="145"/>
      <c r="CPK55" s="145"/>
      <c r="CPL55" s="145"/>
      <c r="CPM55" s="145"/>
      <c r="CPN55" s="145"/>
      <c r="CPO55" s="145"/>
      <c r="CPP55" s="145"/>
      <c r="CPQ55" s="145"/>
      <c r="CPR55" s="145"/>
      <c r="CPS55" s="145"/>
      <c r="CPT55" s="145"/>
      <c r="CPU55" s="145"/>
      <c r="CPV55" s="145"/>
      <c r="CPW55" s="145"/>
      <c r="CPX55" s="145"/>
      <c r="CPY55" s="145"/>
      <c r="CPZ55" s="145"/>
      <c r="CQA55" s="145"/>
      <c r="CQB55" s="145"/>
      <c r="CQC55" s="145"/>
      <c r="CQD55" s="145"/>
      <c r="CQE55" s="145"/>
      <c r="CQF55" s="145"/>
      <c r="CQG55" s="145"/>
      <c r="CQH55" s="145"/>
      <c r="CQI55" s="145"/>
      <c r="CQJ55" s="145"/>
      <c r="CQK55" s="145"/>
      <c r="CQL55" s="145"/>
      <c r="CQM55" s="145"/>
      <c r="CQN55" s="145"/>
      <c r="CQO55" s="145"/>
      <c r="CQP55" s="145"/>
      <c r="CQQ55" s="145"/>
      <c r="CQR55" s="145"/>
      <c r="CQS55" s="145"/>
      <c r="CQT55" s="145"/>
      <c r="CQU55" s="145"/>
      <c r="CQV55" s="145"/>
      <c r="CQW55" s="145"/>
      <c r="CQX55" s="145"/>
      <c r="CQY55" s="145"/>
      <c r="CQZ55" s="145"/>
      <c r="CRA55" s="145"/>
      <c r="CRB55" s="145"/>
      <c r="CRC55" s="145"/>
      <c r="CRD55" s="145"/>
      <c r="CRE55" s="145"/>
      <c r="CRF55" s="145"/>
      <c r="CRG55" s="145"/>
      <c r="CRH55" s="145"/>
      <c r="CRI55" s="145"/>
      <c r="CRJ55" s="145"/>
      <c r="CRK55" s="145"/>
      <c r="CRL55" s="145"/>
      <c r="CRM55" s="145"/>
      <c r="CRN55" s="145"/>
      <c r="CRO55" s="145"/>
      <c r="CRP55" s="145"/>
      <c r="CRQ55" s="145"/>
      <c r="CRR55" s="145"/>
      <c r="CRS55" s="145"/>
      <c r="CRT55" s="145"/>
      <c r="CRU55" s="145"/>
      <c r="CRV55" s="145"/>
      <c r="CRW55" s="145"/>
      <c r="CRX55" s="145"/>
      <c r="CRY55" s="145"/>
      <c r="CRZ55" s="145"/>
      <c r="CSA55" s="145"/>
      <c r="CSB55" s="145"/>
      <c r="CSC55" s="145"/>
      <c r="CSD55" s="145"/>
      <c r="CSE55" s="145"/>
      <c r="CSF55" s="145"/>
      <c r="CSG55" s="145"/>
      <c r="CSH55" s="145"/>
      <c r="CSI55" s="145"/>
      <c r="CSJ55" s="145"/>
      <c r="CSK55" s="145"/>
      <c r="CSL55" s="145"/>
      <c r="CSM55" s="145"/>
      <c r="CSN55" s="145"/>
      <c r="CSO55" s="145"/>
      <c r="CSP55" s="145"/>
      <c r="CSQ55" s="145"/>
      <c r="CSR55" s="145"/>
      <c r="CSS55" s="145"/>
      <c r="CST55" s="145"/>
      <c r="CSU55" s="145"/>
      <c r="CSV55" s="145"/>
      <c r="CSW55" s="145"/>
      <c r="CSX55" s="145"/>
      <c r="CSY55" s="145"/>
      <c r="CSZ55" s="145"/>
      <c r="CTA55" s="145"/>
      <c r="CTB55" s="145"/>
      <c r="CTC55" s="145"/>
      <c r="CTD55" s="145"/>
      <c r="CTE55" s="145"/>
      <c r="CTF55" s="145"/>
      <c r="CTG55" s="145"/>
      <c r="CTH55" s="145"/>
      <c r="CTI55" s="145"/>
      <c r="CTJ55" s="145"/>
      <c r="CTK55" s="145"/>
      <c r="CTL55" s="145"/>
      <c r="CTM55" s="145"/>
      <c r="CTN55" s="145"/>
      <c r="CTO55" s="145"/>
      <c r="CTP55" s="145"/>
      <c r="CTQ55" s="145"/>
      <c r="CTR55" s="145"/>
      <c r="CTS55" s="145"/>
      <c r="CTT55" s="145"/>
      <c r="CTU55" s="145"/>
      <c r="CTV55" s="145"/>
      <c r="CTW55" s="145"/>
      <c r="CTX55" s="145"/>
      <c r="CTY55" s="145"/>
      <c r="CTZ55" s="145"/>
      <c r="CUA55" s="145"/>
      <c r="CUB55" s="145"/>
      <c r="CUC55" s="145"/>
      <c r="CUD55" s="145"/>
      <c r="CUE55" s="145"/>
      <c r="CUF55" s="145"/>
      <c r="CUG55" s="145"/>
      <c r="CUH55" s="145"/>
      <c r="CUI55" s="145"/>
      <c r="CUJ55" s="145"/>
      <c r="CUK55" s="145"/>
      <c r="CUL55" s="145"/>
      <c r="CUM55" s="145"/>
      <c r="CUN55" s="145"/>
      <c r="CUO55" s="145"/>
      <c r="CUP55" s="145"/>
      <c r="CUQ55" s="145"/>
      <c r="CUR55" s="145"/>
      <c r="CUS55" s="145"/>
      <c r="CUT55" s="145"/>
      <c r="CUU55" s="145"/>
      <c r="CUV55" s="145"/>
      <c r="CUW55" s="145"/>
      <c r="CUX55" s="145"/>
      <c r="CUY55" s="145"/>
      <c r="CUZ55" s="145"/>
      <c r="CVA55" s="145"/>
      <c r="CVB55" s="145"/>
      <c r="CVC55" s="145"/>
      <c r="CVD55" s="145"/>
      <c r="CVE55" s="145"/>
      <c r="CVF55" s="145"/>
      <c r="CVG55" s="145"/>
      <c r="CVH55" s="145"/>
      <c r="CVI55" s="145"/>
      <c r="CVJ55" s="145"/>
      <c r="CVK55" s="145"/>
      <c r="CVL55" s="145"/>
      <c r="CVM55" s="145"/>
      <c r="CVN55" s="145"/>
      <c r="CVO55" s="145"/>
      <c r="CVP55" s="145"/>
      <c r="CVQ55" s="145"/>
      <c r="CVR55" s="145"/>
      <c r="CVS55" s="145"/>
      <c r="CVT55" s="145"/>
      <c r="CVU55" s="145"/>
      <c r="CVV55" s="145"/>
      <c r="CVW55" s="145"/>
      <c r="CVX55" s="145"/>
      <c r="CVY55" s="145"/>
      <c r="CVZ55" s="145"/>
      <c r="CWA55" s="145"/>
      <c r="CWB55" s="145"/>
      <c r="CWC55" s="145"/>
      <c r="CWD55" s="145"/>
      <c r="CWE55" s="145"/>
      <c r="CWF55" s="145"/>
      <c r="CWG55" s="145"/>
      <c r="CWH55" s="145"/>
      <c r="CWI55" s="145"/>
      <c r="CWJ55" s="145"/>
      <c r="CWK55" s="145"/>
      <c r="CWL55" s="145"/>
      <c r="CWM55" s="145"/>
      <c r="CWN55" s="145"/>
      <c r="CWO55" s="145"/>
      <c r="CWP55" s="145"/>
      <c r="CWQ55" s="145"/>
      <c r="CWR55" s="145"/>
      <c r="CWS55" s="145"/>
      <c r="CWT55" s="145"/>
      <c r="CWU55" s="145"/>
      <c r="CWV55" s="145"/>
      <c r="CWW55" s="145"/>
      <c r="CWX55" s="145"/>
      <c r="CWY55" s="145"/>
      <c r="CWZ55" s="145"/>
      <c r="CXA55" s="145"/>
      <c r="CXB55" s="145"/>
      <c r="CXC55" s="145"/>
      <c r="CXD55" s="145"/>
      <c r="CXE55" s="145"/>
      <c r="CXF55" s="145"/>
      <c r="CXG55" s="145"/>
      <c r="CXH55" s="145"/>
      <c r="CXI55" s="145"/>
      <c r="CXJ55" s="145"/>
      <c r="CXK55" s="145"/>
      <c r="CXL55" s="145"/>
      <c r="CXM55" s="145"/>
      <c r="CXN55" s="145"/>
      <c r="CXO55" s="145"/>
      <c r="CXP55" s="145"/>
      <c r="CXQ55" s="145"/>
      <c r="CXR55" s="145"/>
      <c r="CXS55" s="145"/>
      <c r="CXT55" s="145"/>
      <c r="CXU55" s="145"/>
      <c r="CXV55" s="145"/>
      <c r="CXW55" s="145"/>
      <c r="CXX55" s="145"/>
      <c r="CXY55" s="145"/>
      <c r="CXZ55" s="145"/>
      <c r="CYA55" s="145"/>
      <c r="CYB55" s="145"/>
      <c r="CYC55" s="145"/>
      <c r="CYD55" s="145"/>
      <c r="CYE55" s="145"/>
      <c r="CYF55" s="145"/>
      <c r="CYG55" s="145"/>
      <c r="CYH55" s="145"/>
      <c r="CYI55" s="145"/>
      <c r="CYJ55" s="145"/>
      <c r="CYK55" s="145"/>
      <c r="CYL55" s="145"/>
      <c r="CYM55" s="145"/>
      <c r="CYN55" s="145"/>
      <c r="CYO55" s="145"/>
      <c r="CYP55" s="145"/>
      <c r="CYQ55" s="145"/>
      <c r="CYR55" s="145"/>
      <c r="CYS55" s="145"/>
      <c r="CYT55" s="145"/>
      <c r="CYU55" s="145"/>
      <c r="CYV55" s="145"/>
      <c r="CYW55" s="145"/>
      <c r="CYX55" s="145"/>
      <c r="CYY55" s="145"/>
      <c r="CYZ55" s="145"/>
      <c r="CZA55" s="145"/>
      <c r="CZB55" s="145"/>
      <c r="CZC55" s="145"/>
      <c r="CZD55" s="145"/>
      <c r="CZE55" s="145"/>
      <c r="CZF55" s="145"/>
      <c r="CZG55" s="145"/>
      <c r="CZH55" s="145"/>
      <c r="CZI55" s="145"/>
      <c r="CZJ55" s="145"/>
      <c r="CZK55" s="145"/>
      <c r="CZL55" s="145"/>
      <c r="CZM55" s="145"/>
      <c r="CZN55" s="145"/>
      <c r="CZO55" s="145"/>
      <c r="CZP55" s="145"/>
      <c r="CZQ55" s="145"/>
      <c r="CZR55" s="145"/>
      <c r="CZS55" s="145"/>
      <c r="CZT55" s="145"/>
      <c r="CZU55" s="145"/>
      <c r="CZV55" s="145"/>
      <c r="CZW55" s="145"/>
      <c r="CZX55" s="145"/>
      <c r="CZY55" s="145"/>
      <c r="CZZ55" s="145"/>
      <c r="DAA55" s="145"/>
      <c r="DAB55" s="145"/>
      <c r="DAC55" s="145"/>
      <c r="DAD55" s="145"/>
      <c r="DAE55" s="145"/>
      <c r="DAF55" s="145"/>
      <c r="DAG55" s="145"/>
      <c r="DAH55" s="145"/>
      <c r="DAI55" s="145"/>
      <c r="DAJ55" s="145"/>
      <c r="DAK55" s="145"/>
      <c r="DAL55" s="145"/>
      <c r="DAM55" s="145"/>
      <c r="DAN55" s="145"/>
      <c r="DAO55" s="145"/>
      <c r="DAP55" s="145"/>
      <c r="DAQ55" s="145"/>
      <c r="DAR55" s="145"/>
      <c r="DAS55" s="145"/>
      <c r="DAT55" s="145"/>
      <c r="DAU55" s="145"/>
      <c r="DAV55" s="145"/>
      <c r="DAW55" s="145"/>
      <c r="DAX55" s="145"/>
      <c r="DAY55" s="145"/>
      <c r="DAZ55" s="145"/>
      <c r="DBA55" s="145"/>
      <c r="DBB55" s="145"/>
      <c r="DBC55" s="145"/>
      <c r="DBD55" s="145"/>
      <c r="DBE55" s="145"/>
      <c r="DBF55" s="145"/>
      <c r="DBG55" s="145"/>
      <c r="DBH55" s="145"/>
      <c r="DBI55" s="145"/>
      <c r="DBJ55" s="145"/>
      <c r="DBK55" s="145"/>
      <c r="DBL55" s="145"/>
      <c r="DBM55" s="145"/>
      <c r="DBN55" s="145"/>
      <c r="DBO55" s="145"/>
      <c r="DBP55" s="145"/>
      <c r="DBQ55" s="145"/>
      <c r="DBR55" s="145"/>
      <c r="DBS55" s="145"/>
      <c r="DBT55" s="145"/>
      <c r="DBU55" s="145"/>
      <c r="DBV55" s="145"/>
      <c r="DBW55" s="145"/>
      <c r="DBX55" s="145"/>
      <c r="DBY55" s="145"/>
      <c r="DBZ55" s="145"/>
      <c r="DCA55" s="145"/>
      <c r="DCB55" s="145"/>
      <c r="DCC55" s="145"/>
      <c r="DCD55" s="145"/>
      <c r="DCE55" s="145"/>
      <c r="DCF55" s="145"/>
      <c r="DCG55" s="145"/>
      <c r="DCH55" s="145"/>
      <c r="DCI55" s="145"/>
      <c r="DCJ55" s="145"/>
      <c r="DCK55" s="145"/>
      <c r="DCL55" s="145"/>
      <c r="DCM55" s="145"/>
      <c r="DCN55" s="145"/>
      <c r="DCO55" s="145"/>
      <c r="DCP55" s="145"/>
      <c r="DCQ55" s="145"/>
      <c r="DCR55" s="145"/>
      <c r="DCS55" s="145"/>
      <c r="DCT55" s="145"/>
      <c r="DCU55" s="145"/>
      <c r="DCV55" s="145"/>
      <c r="DCW55" s="145"/>
      <c r="DCX55" s="145"/>
      <c r="DCY55" s="145"/>
      <c r="DCZ55" s="145"/>
      <c r="DDA55" s="145"/>
      <c r="DDB55" s="145"/>
      <c r="DDC55" s="145"/>
      <c r="DDD55" s="145"/>
      <c r="DDE55" s="145"/>
      <c r="DDF55" s="145"/>
      <c r="DDG55" s="145"/>
      <c r="DDH55" s="145"/>
      <c r="DDI55" s="145"/>
      <c r="DDJ55" s="145"/>
      <c r="DDK55" s="145"/>
      <c r="DDL55" s="145"/>
      <c r="DDM55" s="145"/>
      <c r="DDN55" s="145"/>
      <c r="DDO55" s="145"/>
      <c r="DDP55" s="145"/>
      <c r="DDQ55" s="145"/>
      <c r="DDR55" s="145"/>
      <c r="DDS55" s="145"/>
      <c r="DDT55" s="145"/>
      <c r="DDU55" s="145"/>
      <c r="DDV55" s="145"/>
      <c r="DDW55" s="145"/>
      <c r="DDX55" s="145"/>
      <c r="DDY55" s="145"/>
      <c r="DDZ55" s="145"/>
      <c r="DEA55" s="145"/>
      <c r="DEB55" s="145"/>
      <c r="DEC55" s="145"/>
      <c r="DED55" s="145"/>
      <c r="DEE55" s="145"/>
      <c r="DEF55" s="145"/>
      <c r="DEG55" s="145"/>
      <c r="DEH55" s="145"/>
      <c r="DEI55" s="145"/>
      <c r="DEJ55" s="145"/>
      <c r="DEK55" s="145"/>
      <c r="DEL55" s="145"/>
      <c r="DEM55" s="145"/>
      <c r="DEN55" s="145"/>
      <c r="DEO55" s="145"/>
      <c r="DEP55" s="145"/>
      <c r="DEQ55" s="145"/>
      <c r="DER55" s="145"/>
      <c r="DES55" s="145"/>
      <c r="DET55" s="145"/>
      <c r="DEU55" s="145"/>
      <c r="DEV55" s="145"/>
      <c r="DEW55" s="145"/>
      <c r="DEX55" s="145"/>
      <c r="DEY55" s="145"/>
      <c r="DEZ55" s="145"/>
      <c r="DFA55" s="145"/>
      <c r="DFB55" s="145"/>
      <c r="DFC55" s="145"/>
      <c r="DFD55" s="145"/>
      <c r="DFE55" s="145"/>
      <c r="DFF55" s="145"/>
      <c r="DFG55" s="145"/>
      <c r="DFH55" s="145"/>
      <c r="DFI55" s="145"/>
      <c r="DFJ55" s="145"/>
      <c r="DFK55" s="145"/>
      <c r="DFL55" s="145"/>
      <c r="DFM55" s="145"/>
      <c r="DFN55" s="145"/>
      <c r="DFO55" s="145"/>
      <c r="DFP55" s="145"/>
      <c r="DFQ55" s="145"/>
      <c r="DFR55" s="145"/>
      <c r="DFS55" s="145"/>
      <c r="DFT55" s="145"/>
      <c r="DFU55" s="145"/>
      <c r="DFV55" s="145"/>
      <c r="DFW55" s="145"/>
      <c r="DFX55" s="145"/>
      <c r="DFY55" s="145"/>
      <c r="DFZ55" s="145"/>
      <c r="DGA55" s="145"/>
      <c r="DGB55" s="145"/>
      <c r="DGC55" s="145"/>
      <c r="DGD55" s="145"/>
      <c r="DGE55" s="145"/>
      <c r="DGF55" s="145"/>
      <c r="DGG55" s="145"/>
      <c r="DGH55" s="145"/>
      <c r="DGI55" s="145"/>
      <c r="DGJ55" s="145"/>
      <c r="DGK55" s="145"/>
      <c r="DGL55" s="145"/>
      <c r="DGM55" s="145"/>
      <c r="DGN55" s="145"/>
      <c r="DGO55" s="145"/>
      <c r="DGP55" s="145"/>
      <c r="DGQ55" s="145"/>
      <c r="DGR55" s="145"/>
      <c r="DGS55" s="145"/>
      <c r="DGT55" s="145"/>
      <c r="DGU55" s="145"/>
      <c r="DGV55" s="145"/>
      <c r="DGW55" s="145"/>
      <c r="DGX55" s="145"/>
      <c r="DGY55" s="145"/>
      <c r="DGZ55" s="145"/>
      <c r="DHA55" s="145"/>
      <c r="DHB55" s="145"/>
      <c r="DHC55" s="145"/>
      <c r="DHD55" s="145"/>
      <c r="DHE55" s="145"/>
      <c r="DHF55" s="145"/>
      <c r="DHG55" s="145"/>
      <c r="DHH55" s="145"/>
      <c r="DHI55" s="145"/>
      <c r="DHJ55" s="145"/>
      <c r="DHK55" s="145"/>
      <c r="DHL55" s="145"/>
      <c r="DHM55" s="145"/>
      <c r="DHN55" s="145"/>
      <c r="DHO55" s="145"/>
      <c r="DHP55" s="145"/>
      <c r="DHQ55" s="145"/>
      <c r="DHR55" s="145"/>
      <c r="DHS55" s="145"/>
      <c r="DHT55" s="145"/>
      <c r="DHU55" s="145"/>
      <c r="DHV55" s="145"/>
      <c r="DHW55" s="145"/>
      <c r="DHX55" s="145"/>
      <c r="DHY55" s="145"/>
      <c r="DHZ55" s="145"/>
      <c r="DIA55" s="145"/>
      <c r="DIB55" s="145"/>
      <c r="DIC55" s="145"/>
      <c r="DID55" s="145"/>
      <c r="DIE55" s="145"/>
      <c r="DIF55" s="145"/>
      <c r="DIG55" s="145"/>
      <c r="DIH55" s="145"/>
      <c r="DII55" s="145"/>
      <c r="DIJ55" s="145"/>
      <c r="DIK55" s="145"/>
      <c r="DIL55" s="145"/>
      <c r="DIM55" s="145"/>
      <c r="DIN55" s="145"/>
      <c r="DIO55" s="145"/>
      <c r="DIP55" s="145"/>
      <c r="DIQ55" s="145"/>
      <c r="DIR55" s="145"/>
      <c r="DIS55" s="145"/>
      <c r="DIT55" s="145"/>
      <c r="DIU55" s="145"/>
      <c r="DIV55" s="145"/>
      <c r="DIW55" s="145"/>
      <c r="DIX55" s="145"/>
      <c r="DIY55" s="145"/>
      <c r="DIZ55" s="145"/>
      <c r="DJA55" s="145"/>
      <c r="DJB55" s="145"/>
      <c r="DJC55" s="145"/>
      <c r="DJD55" s="145"/>
      <c r="DJE55" s="145"/>
      <c r="DJF55" s="145"/>
      <c r="DJG55" s="145"/>
      <c r="DJH55" s="145"/>
      <c r="DJI55" s="145"/>
      <c r="DJJ55" s="145"/>
      <c r="DJK55" s="145"/>
      <c r="DJL55" s="145"/>
      <c r="DJM55" s="145"/>
      <c r="DJN55" s="145"/>
      <c r="DJO55" s="145"/>
      <c r="DJP55" s="145"/>
      <c r="DJQ55" s="145"/>
      <c r="DJR55" s="145"/>
      <c r="DJS55" s="145"/>
      <c r="DJT55" s="145"/>
      <c r="DJU55" s="145"/>
      <c r="DJV55" s="145"/>
      <c r="DJW55" s="145"/>
      <c r="DJX55" s="145"/>
      <c r="DJY55" s="145"/>
      <c r="DJZ55" s="145"/>
      <c r="DKA55" s="145"/>
      <c r="DKB55" s="145"/>
      <c r="DKC55" s="145"/>
      <c r="DKD55" s="145"/>
      <c r="DKE55" s="145"/>
      <c r="DKF55" s="145"/>
      <c r="DKG55" s="145"/>
      <c r="DKH55" s="145"/>
      <c r="DKI55" s="145"/>
      <c r="DKJ55" s="145"/>
      <c r="DKK55" s="145"/>
      <c r="DKL55" s="145"/>
      <c r="DKM55" s="145"/>
      <c r="DKN55" s="145"/>
      <c r="DKO55" s="145"/>
      <c r="DKP55" s="145"/>
      <c r="DKQ55" s="145"/>
      <c r="DKR55" s="145"/>
      <c r="DKS55" s="145"/>
      <c r="DKT55" s="145"/>
      <c r="DKU55" s="145"/>
      <c r="DKV55" s="145"/>
      <c r="DKW55" s="145"/>
      <c r="DKX55" s="145"/>
      <c r="DKY55" s="145"/>
      <c r="DKZ55" s="145"/>
      <c r="DLA55" s="145"/>
      <c r="DLB55" s="145"/>
      <c r="DLC55" s="145"/>
      <c r="DLD55" s="145"/>
      <c r="DLE55" s="145"/>
      <c r="DLF55" s="145"/>
      <c r="DLG55" s="145"/>
      <c r="DLH55" s="145"/>
      <c r="DLI55" s="145"/>
      <c r="DLJ55" s="145"/>
      <c r="DLK55" s="145"/>
      <c r="DLL55" s="145"/>
      <c r="DLM55" s="145"/>
      <c r="DLN55" s="145"/>
      <c r="DLO55" s="145"/>
      <c r="DLP55" s="145"/>
      <c r="DLQ55" s="145"/>
      <c r="DLR55" s="145"/>
      <c r="DLS55" s="145"/>
      <c r="DLT55" s="145"/>
      <c r="DLU55" s="145"/>
      <c r="DLV55" s="145"/>
      <c r="DLW55" s="145"/>
      <c r="DLX55" s="145"/>
      <c r="DLY55" s="145"/>
      <c r="DLZ55" s="145"/>
      <c r="DMA55" s="145"/>
      <c r="DMB55" s="145"/>
      <c r="DMC55" s="145"/>
      <c r="DMD55" s="145"/>
      <c r="DME55" s="145"/>
      <c r="DMF55" s="145"/>
      <c r="DMG55" s="145"/>
      <c r="DMH55" s="145"/>
      <c r="DMI55" s="145"/>
      <c r="DMJ55" s="145"/>
      <c r="DMK55" s="145"/>
      <c r="DML55" s="145"/>
      <c r="DMM55" s="145"/>
      <c r="DMN55" s="145"/>
      <c r="DMO55" s="145"/>
      <c r="DMP55" s="145"/>
      <c r="DMQ55" s="145"/>
      <c r="DMR55" s="145"/>
      <c r="DMS55" s="145"/>
      <c r="DMT55" s="145"/>
      <c r="DMU55" s="145"/>
      <c r="DMV55" s="145"/>
      <c r="DMW55" s="145"/>
      <c r="DMX55" s="145"/>
      <c r="DMY55" s="145"/>
      <c r="DMZ55" s="145"/>
      <c r="DNA55" s="145"/>
      <c r="DNB55" s="145"/>
      <c r="DNC55" s="145"/>
      <c r="DND55" s="145"/>
      <c r="DNE55" s="145"/>
      <c r="DNF55" s="145"/>
      <c r="DNG55" s="145"/>
      <c r="DNH55" s="145"/>
      <c r="DNI55" s="145"/>
      <c r="DNJ55" s="145"/>
      <c r="DNK55" s="145"/>
      <c r="DNL55" s="145"/>
      <c r="DNM55" s="145"/>
      <c r="DNN55" s="145"/>
      <c r="DNO55" s="145"/>
      <c r="DNP55" s="145"/>
      <c r="DNQ55" s="145"/>
      <c r="DNR55" s="145"/>
      <c r="DNS55" s="145"/>
      <c r="DNT55" s="145"/>
      <c r="DNU55" s="145"/>
      <c r="DNV55" s="145"/>
      <c r="DNW55" s="145"/>
      <c r="DNX55" s="145"/>
      <c r="DNY55" s="145"/>
      <c r="DNZ55" s="145"/>
      <c r="DOA55" s="145"/>
      <c r="DOB55" s="145"/>
      <c r="DOC55" s="145"/>
      <c r="DOD55" s="145"/>
      <c r="DOE55" s="145"/>
      <c r="DOF55" s="145"/>
      <c r="DOG55" s="145"/>
      <c r="DOH55" s="145"/>
      <c r="DOI55" s="145"/>
      <c r="DOJ55" s="145"/>
      <c r="DOK55" s="145"/>
      <c r="DOL55" s="145"/>
      <c r="DOM55" s="145"/>
      <c r="DON55" s="145"/>
      <c r="DOO55" s="145"/>
      <c r="DOP55" s="145"/>
      <c r="DOQ55" s="145"/>
      <c r="DOR55" s="145"/>
      <c r="DOS55" s="145"/>
      <c r="DOT55" s="145"/>
      <c r="DOU55" s="145"/>
      <c r="DOV55" s="145"/>
      <c r="DOW55" s="145"/>
      <c r="DOX55" s="145"/>
      <c r="DOY55" s="145"/>
      <c r="DOZ55" s="145"/>
      <c r="DPA55" s="145"/>
      <c r="DPB55" s="145"/>
      <c r="DPC55" s="145"/>
      <c r="DPD55" s="145"/>
      <c r="DPE55" s="145"/>
      <c r="DPF55" s="145"/>
      <c r="DPG55" s="145"/>
      <c r="DPH55" s="145"/>
      <c r="DPI55" s="145"/>
      <c r="DPJ55" s="145"/>
      <c r="DPK55" s="145"/>
      <c r="DPL55" s="145"/>
      <c r="DPM55" s="145"/>
      <c r="DPN55" s="145"/>
      <c r="DPO55" s="145"/>
      <c r="DPP55" s="145"/>
      <c r="DPQ55" s="145"/>
      <c r="DPR55" s="145"/>
      <c r="DPS55" s="145"/>
      <c r="DPT55" s="145"/>
      <c r="DPU55" s="145"/>
      <c r="DPV55" s="145"/>
      <c r="DPW55" s="145"/>
      <c r="DPX55" s="145"/>
      <c r="DPY55" s="145"/>
      <c r="DPZ55" s="145"/>
      <c r="DQA55" s="145"/>
      <c r="DQB55" s="145"/>
      <c r="DQC55" s="145"/>
      <c r="DQD55" s="145"/>
      <c r="DQE55" s="145"/>
      <c r="DQF55" s="145"/>
      <c r="DQG55" s="145"/>
      <c r="DQH55" s="145"/>
      <c r="DQI55" s="145"/>
      <c r="DQJ55" s="145"/>
      <c r="DQK55" s="145"/>
      <c r="DQL55" s="145"/>
      <c r="DQM55" s="145"/>
      <c r="DQN55" s="145"/>
      <c r="DQO55" s="145"/>
      <c r="DQP55" s="145"/>
      <c r="DQQ55" s="145"/>
      <c r="DQR55" s="145"/>
      <c r="DQS55" s="145"/>
      <c r="DQT55" s="145"/>
      <c r="DQU55" s="145"/>
      <c r="DQV55" s="145"/>
      <c r="DQW55" s="145"/>
      <c r="DQX55" s="145"/>
      <c r="DQY55" s="145"/>
      <c r="DQZ55" s="145"/>
      <c r="DRA55" s="145"/>
      <c r="DRB55" s="145"/>
      <c r="DRC55" s="145"/>
      <c r="DRD55" s="145"/>
      <c r="DRE55" s="145"/>
      <c r="DRF55" s="145"/>
      <c r="DRG55" s="145"/>
      <c r="DRH55" s="145"/>
      <c r="DRI55" s="145"/>
      <c r="DRJ55" s="145"/>
      <c r="DRK55" s="145"/>
      <c r="DRL55" s="145"/>
      <c r="DRM55" s="145"/>
      <c r="DRN55" s="145"/>
      <c r="DRO55" s="145"/>
      <c r="DRP55" s="145"/>
      <c r="DRQ55" s="145"/>
      <c r="DRR55" s="145"/>
      <c r="DRS55" s="145"/>
      <c r="DRT55" s="145"/>
      <c r="DRU55" s="145"/>
      <c r="DRV55" s="145"/>
      <c r="DRW55" s="145"/>
      <c r="DRX55" s="145"/>
      <c r="DRY55" s="145"/>
      <c r="DRZ55" s="145"/>
      <c r="DSA55" s="145"/>
      <c r="DSB55" s="145"/>
      <c r="DSC55" s="145"/>
      <c r="DSD55" s="145"/>
      <c r="DSE55" s="145"/>
      <c r="DSF55" s="145"/>
      <c r="DSG55" s="145"/>
      <c r="DSH55" s="145"/>
      <c r="DSI55" s="145"/>
      <c r="DSJ55" s="145"/>
      <c r="DSK55" s="145"/>
      <c r="DSL55" s="145"/>
      <c r="DSM55" s="145"/>
      <c r="DSN55" s="145"/>
      <c r="DSO55" s="145"/>
      <c r="DSP55" s="145"/>
      <c r="DSQ55" s="145"/>
      <c r="DSR55" s="145"/>
      <c r="DSS55" s="145"/>
      <c r="DST55" s="145"/>
      <c r="DSU55" s="145"/>
      <c r="DSV55" s="145"/>
      <c r="DSW55" s="145"/>
      <c r="DSX55" s="145"/>
      <c r="DSY55" s="145"/>
      <c r="DSZ55" s="145"/>
      <c r="DTA55" s="145"/>
      <c r="DTB55" s="145"/>
      <c r="DTC55" s="145"/>
      <c r="DTD55" s="145"/>
      <c r="DTE55" s="145"/>
      <c r="DTF55" s="145"/>
      <c r="DTG55" s="145"/>
      <c r="DTH55" s="145"/>
      <c r="DTI55" s="145"/>
      <c r="DTJ55" s="145"/>
      <c r="DTK55" s="145"/>
      <c r="DTL55" s="145"/>
      <c r="DTM55" s="145"/>
      <c r="DTN55" s="145"/>
      <c r="DTO55" s="145"/>
      <c r="DTP55" s="145"/>
      <c r="DTQ55" s="145"/>
      <c r="DTR55" s="145"/>
      <c r="DTS55" s="145"/>
      <c r="DTT55" s="145"/>
      <c r="DTU55" s="145"/>
      <c r="DTV55" s="145"/>
      <c r="DTW55" s="145"/>
      <c r="DTX55" s="145"/>
      <c r="DTY55" s="145"/>
      <c r="DTZ55" s="145"/>
      <c r="DUA55" s="145"/>
      <c r="DUB55" s="145"/>
      <c r="DUC55" s="145"/>
      <c r="DUD55" s="145"/>
      <c r="DUE55" s="145"/>
      <c r="DUF55" s="145"/>
      <c r="DUG55" s="145"/>
      <c r="DUH55" s="145"/>
      <c r="DUI55" s="145"/>
      <c r="DUJ55" s="145"/>
      <c r="DUK55" s="145"/>
      <c r="DUL55" s="145"/>
      <c r="DUM55" s="145"/>
      <c r="DUN55" s="145"/>
      <c r="DUO55" s="145"/>
      <c r="DUP55" s="145"/>
      <c r="DUQ55" s="145"/>
      <c r="DUR55" s="145"/>
      <c r="DUS55" s="145"/>
      <c r="DUT55" s="145"/>
      <c r="DUU55" s="145"/>
      <c r="DUV55" s="145"/>
      <c r="DUW55" s="145"/>
      <c r="DUX55" s="145"/>
      <c r="DUY55" s="145"/>
      <c r="DUZ55" s="145"/>
      <c r="DVA55" s="145"/>
      <c r="DVB55" s="145"/>
      <c r="DVC55" s="145"/>
      <c r="DVD55" s="145"/>
      <c r="DVE55" s="145"/>
      <c r="DVF55" s="145"/>
      <c r="DVG55" s="145"/>
      <c r="DVH55" s="145"/>
      <c r="DVI55" s="145"/>
      <c r="DVJ55" s="145"/>
      <c r="DVK55" s="145"/>
      <c r="DVL55" s="145"/>
      <c r="DVM55" s="145"/>
      <c r="DVN55" s="145"/>
      <c r="DVO55" s="145"/>
      <c r="DVP55" s="145"/>
      <c r="DVQ55" s="145"/>
      <c r="DVR55" s="145"/>
      <c r="DVS55" s="145"/>
      <c r="DVT55" s="145"/>
      <c r="DVU55" s="145"/>
      <c r="DVV55" s="145"/>
      <c r="DVW55" s="145"/>
      <c r="DVX55" s="145"/>
      <c r="DVY55" s="145"/>
      <c r="DVZ55" s="145"/>
      <c r="DWA55" s="145"/>
      <c r="DWB55" s="145"/>
      <c r="DWC55" s="145"/>
      <c r="DWD55" s="145"/>
      <c r="DWE55" s="145"/>
      <c r="DWF55" s="145"/>
      <c r="DWG55" s="145"/>
      <c r="DWH55" s="145"/>
      <c r="DWI55" s="145"/>
      <c r="DWJ55" s="145"/>
      <c r="DWK55" s="145"/>
      <c r="DWL55" s="145"/>
      <c r="DWM55" s="145"/>
      <c r="DWN55" s="145"/>
      <c r="DWO55" s="145"/>
      <c r="DWP55" s="145"/>
      <c r="DWQ55" s="145"/>
      <c r="DWR55" s="145"/>
      <c r="DWS55" s="145"/>
      <c r="DWT55" s="145"/>
      <c r="DWU55" s="145"/>
      <c r="DWV55" s="145"/>
      <c r="DWW55" s="145"/>
      <c r="DWX55" s="145"/>
      <c r="DWY55" s="145"/>
      <c r="DWZ55" s="145"/>
      <c r="DXA55" s="145"/>
      <c r="DXB55" s="145"/>
      <c r="DXC55" s="145"/>
      <c r="DXD55" s="145"/>
      <c r="DXE55" s="145"/>
      <c r="DXF55" s="145"/>
      <c r="DXG55" s="145"/>
      <c r="DXH55" s="145"/>
      <c r="DXI55" s="145"/>
      <c r="DXJ55" s="145"/>
      <c r="DXK55" s="145"/>
      <c r="DXL55" s="145"/>
      <c r="DXM55" s="145"/>
      <c r="DXN55" s="145"/>
      <c r="DXO55" s="145"/>
      <c r="DXP55" s="145"/>
      <c r="DXQ55" s="145"/>
      <c r="DXR55" s="145"/>
      <c r="DXS55" s="145"/>
      <c r="DXT55" s="145"/>
      <c r="DXU55" s="145"/>
      <c r="DXV55" s="145"/>
      <c r="DXW55" s="145"/>
      <c r="DXX55" s="145"/>
      <c r="DXY55" s="145"/>
      <c r="DXZ55" s="145"/>
      <c r="DYA55" s="145"/>
      <c r="DYB55" s="145"/>
      <c r="DYC55" s="145"/>
      <c r="DYD55" s="145"/>
      <c r="DYE55" s="145"/>
      <c r="DYF55" s="145"/>
      <c r="DYG55" s="145"/>
      <c r="DYH55" s="145"/>
      <c r="DYI55" s="145"/>
      <c r="DYJ55" s="145"/>
      <c r="DYK55" s="145"/>
      <c r="DYL55" s="145"/>
      <c r="DYM55" s="145"/>
      <c r="DYN55" s="145"/>
      <c r="DYO55" s="145"/>
      <c r="DYP55" s="145"/>
      <c r="DYQ55" s="145"/>
      <c r="DYR55" s="145"/>
      <c r="DYS55" s="145"/>
      <c r="DYT55" s="145"/>
      <c r="DYU55" s="145"/>
      <c r="DYV55" s="145"/>
      <c r="DYW55" s="145"/>
      <c r="DYX55" s="145"/>
      <c r="DYY55" s="145"/>
      <c r="DYZ55" s="145"/>
      <c r="DZA55" s="145"/>
      <c r="DZB55" s="145"/>
      <c r="DZC55" s="145"/>
      <c r="DZD55" s="145"/>
      <c r="DZE55" s="145"/>
      <c r="DZF55" s="145"/>
      <c r="DZG55" s="145"/>
      <c r="DZH55" s="145"/>
      <c r="DZI55" s="145"/>
      <c r="DZJ55" s="145"/>
      <c r="DZK55" s="145"/>
      <c r="DZL55" s="145"/>
      <c r="DZM55" s="145"/>
      <c r="DZN55" s="145"/>
      <c r="DZO55" s="145"/>
      <c r="DZP55" s="145"/>
      <c r="DZQ55" s="145"/>
      <c r="DZR55" s="145"/>
      <c r="DZS55" s="145"/>
      <c r="DZT55" s="145"/>
      <c r="DZU55" s="145"/>
      <c r="DZV55" s="145"/>
      <c r="DZW55" s="145"/>
      <c r="DZX55" s="145"/>
      <c r="DZY55" s="145"/>
      <c r="DZZ55" s="145"/>
      <c r="EAA55" s="145"/>
      <c r="EAB55" s="145"/>
      <c r="EAC55" s="145"/>
      <c r="EAD55" s="145"/>
      <c r="EAE55" s="145"/>
      <c r="EAF55" s="145"/>
      <c r="EAG55" s="145"/>
      <c r="EAH55" s="145"/>
      <c r="EAI55" s="145"/>
      <c r="EAJ55" s="145"/>
      <c r="EAK55" s="145"/>
      <c r="EAL55" s="145"/>
      <c r="EAM55" s="145"/>
      <c r="EAN55" s="145"/>
      <c r="EAO55" s="145"/>
      <c r="EAP55" s="145"/>
      <c r="EAQ55" s="145"/>
      <c r="EAR55" s="145"/>
      <c r="EAS55" s="145"/>
      <c r="EAT55" s="145"/>
      <c r="EAU55" s="145"/>
      <c r="EAV55" s="145"/>
      <c r="EAW55" s="145"/>
      <c r="EAX55" s="145"/>
      <c r="EAY55" s="145"/>
      <c r="EAZ55" s="145"/>
      <c r="EBA55" s="145"/>
      <c r="EBB55" s="145"/>
      <c r="EBC55" s="145"/>
      <c r="EBD55" s="145"/>
      <c r="EBE55" s="145"/>
      <c r="EBF55" s="145"/>
      <c r="EBG55" s="145"/>
      <c r="EBH55" s="145"/>
      <c r="EBI55" s="145"/>
      <c r="EBJ55" s="145"/>
      <c r="EBK55" s="145"/>
      <c r="EBL55" s="145"/>
      <c r="EBM55" s="145"/>
      <c r="EBN55" s="145"/>
      <c r="EBO55" s="145"/>
      <c r="EBP55" s="145"/>
      <c r="EBQ55" s="145"/>
      <c r="EBR55" s="145"/>
      <c r="EBS55" s="145"/>
      <c r="EBT55" s="145"/>
      <c r="EBU55" s="145"/>
      <c r="EBV55" s="145"/>
      <c r="EBW55" s="145"/>
      <c r="EBX55" s="145"/>
      <c r="EBY55" s="145"/>
      <c r="EBZ55" s="145"/>
      <c r="ECA55" s="145"/>
      <c r="ECB55" s="145"/>
      <c r="ECC55" s="145"/>
      <c r="ECD55" s="145"/>
      <c r="ECE55" s="145"/>
      <c r="ECF55" s="145"/>
      <c r="ECG55" s="145"/>
      <c r="ECH55" s="145"/>
      <c r="ECI55" s="145"/>
      <c r="ECJ55" s="145"/>
      <c r="ECK55" s="145"/>
      <c r="ECL55" s="145"/>
      <c r="ECM55" s="145"/>
      <c r="ECN55" s="145"/>
      <c r="ECO55" s="145"/>
      <c r="ECP55" s="145"/>
      <c r="ECQ55" s="145"/>
      <c r="ECR55" s="145"/>
      <c r="ECS55" s="145"/>
      <c r="ECT55" s="145"/>
      <c r="ECU55" s="145"/>
      <c r="ECV55" s="145"/>
      <c r="ECW55" s="145"/>
      <c r="ECX55" s="145"/>
      <c r="ECY55" s="145"/>
      <c r="ECZ55" s="145"/>
      <c r="EDA55" s="145"/>
      <c r="EDB55" s="145"/>
      <c r="EDC55" s="145"/>
      <c r="EDD55" s="145"/>
      <c r="EDE55" s="145"/>
      <c r="EDF55" s="145"/>
      <c r="EDG55" s="145"/>
      <c r="EDH55" s="145"/>
      <c r="EDI55" s="145"/>
      <c r="EDJ55" s="145"/>
      <c r="EDK55" s="145"/>
      <c r="EDL55" s="145"/>
      <c r="EDM55" s="145"/>
      <c r="EDN55" s="145"/>
      <c r="EDO55" s="145"/>
      <c r="EDP55" s="145"/>
      <c r="EDQ55" s="145"/>
      <c r="EDR55" s="145"/>
      <c r="EDS55" s="145"/>
      <c r="EDT55" s="145"/>
      <c r="EDU55" s="145"/>
      <c r="EDV55" s="145"/>
      <c r="EDW55" s="145"/>
      <c r="EDX55" s="145"/>
      <c r="EDY55" s="145"/>
      <c r="EDZ55" s="145"/>
      <c r="EEA55" s="145"/>
      <c r="EEB55" s="145"/>
      <c r="EEC55" s="145"/>
      <c r="EED55" s="145"/>
      <c r="EEE55" s="145"/>
      <c r="EEF55" s="145"/>
      <c r="EEG55" s="145"/>
      <c r="EEH55" s="145"/>
      <c r="EEI55" s="145"/>
      <c r="EEJ55" s="145"/>
      <c r="EEK55" s="145"/>
      <c r="EEL55" s="145"/>
      <c r="EEM55" s="145"/>
      <c r="EEN55" s="145"/>
      <c r="EEO55" s="145"/>
      <c r="EEP55" s="145"/>
      <c r="EEQ55" s="145"/>
      <c r="EER55" s="145"/>
      <c r="EES55" s="145"/>
      <c r="EET55" s="145"/>
      <c r="EEU55" s="145"/>
      <c r="EEV55" s="145"/>
      <c r="EEW55" s="145"/>
      <c r="EEX55" s="145"/>
      <c r="EEY55" s="145"/>
      <c r="EEZ55" s="145"/>
      <c r="EFA55" s="145"/>
      <c r="EFB55" s="145"/>
      <c r="EFC55" s="145"/>
      <c r="EFD55" s="145"/>
      <c r="EFE55" s="145"/>
      <c r="EFF55" s="145"/>
      <c r="EFG55" s="145"/>
      <c r="EFH55" s="145"/>
      <c r="EFI55" s="145"/>
      <c r="EFJ55" s="145"/>
      <c r="EFK55" s="145"/>
      <c r="EFL55" s="145"/>
      <c r="EFM55" s="145"/>
      <c r="EFN55" s="145"/>
      <c r="EFO55" s="145"/>
      <c r="EFP55" s="145"/>
      <c r="EFQ55" s="145"/>
      <c r="EFR55" s="145"/>
      <c r="EFS55" s="145"/>
      <c r="EFT55" s="145"/>
      <c r="EFU55" s="145"/>
      <c r="EFV55" s="145"/>
      <c r="EFW55" s="145"/>
      <c r="EFX55" s="145"/>
      <c r="EFY55" s="145"/>
      <c r="EFZ55" s="145"/>
      <c r="EGA55" s="145"/>
      <c r="EGB55" s="145"/>
      <c r="EGC55" s="145"/>
      <c r="EGD55" s="145"/>
      <c r="EGE55" s="145"/>
      <c r="EGF55" s="145"/>
      <c r="EGG55" s="145"/>
      <c r="EGH55" s="145"/>
      <c r="EGI55" s="145"/>
      <c r="EGJ55" s="145"/>
      <c r="EGK55" s="145"/>
      <c r="EGL55" s="145"/>
      <c r="EGM55" s="145"/>
      <c r="EGN55" s="145"/>
      <c r="EGO55" s="145"/>
      <c r="EGP55" s="145"/>
      <c r="EGQ55" s="145"/>
      <c r="EGR55" s="145"/>
      <c r="EGS55" s="145"/>
      <c r="EGT55" s="145"/>
      <c r="EGU55" s="145"/>
      <c r="EGV55" s="145"/>
      <c r="EGW55" s="145"/>
      <c r="EGX55" s="145"/>
      <c r="EGY55" s="145"/>
      <c r="EGZ55" s="145"/>
      <c r="EHA55" s="145"/>
      <c r="EHB55" s="145"/>
      <c r="EHC55" s="145"/>
      <c r="EHD55" s="145"/>
      <c r="EHE55" s="145"/>
      <c r="EHF55" s="145"/>
      <c r="EHG55" s="145"/>
      <c r="EHH55" s="145"/>
      <c r="EHI55" s="145"/>
      <c r="EHJ55" s="145"/>
      <c r="EHK55" s="145"/>
      <c r="EHL55" s="145"/>
      <c r="EHM55" s="145"/>
      <c r="EHN55" s="145"/>
      <c r="EHO55" s="145"/>
      <c r="EHP55" s="145"/>
      <c r="EHQ55" s="145"/>
      <c r="EHR55" s="145"/>
      <c r="EHS55" s="145"/>
      <c r="EHT55" s="145"/>
      <c r="EHU55" s="145"/>
      <c r="EHV55" s="145"/>
      <c r="EHW55" s="145"/>
      <c r="EHX55" s="145"/>
      <c r="EHY55" s="145"/>
      <c r="EHZ55" s="145"/>
      <c r="EIA55" s="145"/>
      <c r="EIB55" s="145"/>
      <c r="EIC55" s="145"/>
      <c r="EID55" s="145"/>
      <c r="EIE55" s="145"/>
      <c r="EIF55" s="145"/>
      <c r="EIG55" s="145"/>
      <c r="EIH55" s="145"/>
      <c r="EII55" s="145"/>
      <c r="EIJ55" s="145"/>
      <c r="EIK55" s="145"/>
      <c r="EIL55" s="145"/>
      <c r="EIM55" s="145"/>
      <c r="EIN55" s="145"/>
      <c r="EIO55" s="145"/>
      <c r="EIP55" s="145"/>
      <c r="EIQ55" s="145"/>
      <c r="EIR55" s="145"/>
      <c r="EIS55" s="145"/>
      <c r="EIT55" s="145"/>
      <c r="EIU55" s="145"/>
      <c r="EIV55" s="145"/>
      <c r="EIW55" s="145"/>
      <c r="EIX55" s="145"/>
      <c r="EIY55" s="145"/>
      <c r="EIZ55" s="145"/>
      <c r="EJA55" s="145"/>
      <c r="EJB55" s="145"/>
      <c r="EJC55" s="145"/>
      <c r="EJD55" s="145"/>
      <c r="EJE55" s="145"/>
      <c r="EJF55" s="145"/>
      <c r="EJG55" s="145"/>
      <c r="EJH55" s="145"/>
      <c r="EJI55" s="145"/>
      <c r="EJJ55" s="145"/>
      <c r="EJK55" s="145"/>
      <c r="EJL55" s="145"/>
      <c r="EJM55" s="145"/>
      <c r="EJN55" s="145"/>
      <c r="EJO55" s="145"/>
      <c r="EJP55" s="145"/>
      <c r="EJQ55" s="145"/>
      <c r="EJR55" s="145"/>
      <c r="EJS55" s="145"/>
      <c r="EJT55" s="145"/>
      <c r="EJU55" s="145"/>
      <c r="EJV55" s="145"/>
      <c r="EJW55" s="145"/>
      <c r="EJX55" s="145"/>
      <c r="EJY55" s="145"/>
      <c r="EJZ55" s="145"/>
      <c r="EKA55" s="145"/>
      <c r="EKB55" s="145"/>
      <c r="EKC55" s="145"/>
      <c r="EKD55" s="145"/>
      <c r="EKE55" s="145"/>
      <c r="EKF55" s="145"/>
      <c r="EKG55" s="145"/>
      <c r="EKH55" s="145"/>
      <c r="EKI55" s="145"/>
      <c r="EKJ55" s="145"/>
      <c r="EKK55" s="145"/>
      <c r="EKL55" s="145"/>
      <c r="EKM55" s="145"/>
      <c r="EKN55" s="145"/>
      <c r="EKO55" s="145"/>
      <c r="EKP55" s="145"/>
      <c r="EKQ55" s="145"/>
      <c r="EKR55" s="145"/>
      <c r="EKS55" s="145"/>
      <c r="EKT55" s="145"/>
      <c r="EKU55" s="145"/>
      <c r="EKV55" s="145"/>
      <c r="EKW55" s="145"/>
      <c r="EKX55" s="145"/>
      <c r="EKY55" s="145"/>
      <c r="EKZ55" s="145"/>
      <c r="ELA55" s="145"/>
      <c r="ELB55" s="145"/>
      <c r="ELC55" s="145"/>
      <c r="ELD55" s="145"/>
      <c r="ELE55" s="145"/>
      <c r="ELF55" s="145"/>
      <c r="ELG55" s="145"/>
      <c r="ELH55" s="145"/>
      <c r="ELI55" s="145"/>
      <c r="ELJ55" s="145"/>
      <c r="ELK55" s="145"/>
      <c r="ELL55" s="145"/>
      <c r="ELM55" s="145"/>
      <c r="ELN55" s="145"/>
      <c r="ELO55" s="145"/>
      <c r="ELP55" s="145"/>
      <c r="ELQ55" s="145"/>
      <c r="ELR55" s="145"/>
      <c r="ELS55" s="145"/>
      <c r="ELT55" s="145"/>
      <c r="ELU55" s="145"/>
      <c r="ELV55" s="145"/>
      <c r="ELW55" s="145"/>
      <c r="ELX55" s="145"/>
      <c r="ELY55" s="145"/>
      <c r="ELZ55" s="145"/>
      <c r="EMA55" s="145"/>
      <c r="EMB55" s="145"/>
      <c r="EMC55" s="145"/>
      <c r="EMD55" s="145"/>
      <c r="EME55" s="145"/>
      <c r="EMF55" s="145"/>
      <c r="EMG55" s="145"/>
      <c r="EMH55" s="145"/>
      <c r="EMI55" s="145"/>
      <c r="EMJ55" s="145"/>
      <c r="EMK55" s="145"/>
      <c r="EML55" s="145"/>
      <c r="EMM55" s="145"/>
      <c r="EMN55" s="145"/>
      <c r="EMO55" s="145"/>
      <c r="EMP55" s="145"/>
      <c r="EMQ55" s="145"/>
      <c r="EMR55" s="145"/>
      <c r="EMS55" s="145"/>
      <c r="EMT55" s="145"/>
      <c r="EMU55" s="145"/>
      <c r="EMV55" s="145"/>
      <c r="EMW55" s="145"/>
      <c r="EMX55" s="145"/>
      <c r="EMY55" s="145"/>
      <c r="EMZ55" s="145"/>
      <c r="ENA55" s="145"/>
      <c r="ENB55" s="145"/>
      <c r="ENC55" s="145"/>
      <c r="END55" s="145"/>
      <c r="ENE55" s="145"/>
      <c r="ENF55" s="145"/>
      <c r="ENG55" s="145"/>
      <c r="ENH55" s="145"/>
      <c r="ENI55" s="145"/>
      <c r="ENJ55" s="145"/>
      <c r="ENK55" s="145"/>
      <c r="ENL55" s="145"/>
      <c r="ENM55" s="145"/>
      <c r="ENN55" s="145"/>
      <c r="ENO55" s="145"/>
      <c r="ENP55" s="145"/>
      <c r="ENQ55" s="145"/>
      <c r="ENR55" s="145"/>
      <c r="ENS55" s="145"/>
      <c r="ENT55" s="145"/>
      <c r="ENU55" s="145"/>
      <c r="ENV55" s="145"/>
      <c r="ENW55" s="145"/>
      <c r="ENX55" s="145"/>
      <c r="ENY55" s="145"/>
      <c r="ENZ55" s="145"/>
      <c r="EOA55" s="145"/>
      <c r="EOB55" s="145"/>
      <c r="EOC55" s="145"/>
      <c r="EOD55" s="145"/>
      <c r="EOE55" s="145"/>
      <c r="EOF55" s="145"/>
      <c r="EOG55" s="145"/>
      <c r="EOH55" s="145"/>
      <c r="EOI55" s="145"/>
      <c r="EOJ55" s="145"/>
      <c r="EOK55" s="145"/>
      <c r="EOL55" s="145"/>
      <c r="EOM55" s="145"/>
      <c r="EON55" s="145"/>
      <c r="EOO55" s="145"/>
      <c r="EOP55" s="145"/>
      <c r="EOQ55" s="145"/>
      <c r="EOR55" s="145"/>
      <c r="EOS55" s="145"/>
      <c r="EOT55" s="145"/>
      <c r="EOU55" s="145"/>
      <c r="EOV55" s="145"/>
      <c r="EOW55" s="145"/>
      <c r="EOX55" s="145"/>
      <c r="EOY55" s="145"/>
      <c r="EOZ55" s="145"/>
      <c r="EPA55" s="145"/>
      <c r="EPB55" s="145"/>
      <c r="EPC55" s="145"/>
      <c r="EPD55" s="145"/>
      <c r="EPE55" s="145"/>
      <c r="EPF55" s="145"/>
      <c r="EPG55" s="145"/>
      <c r="EPH55" s="145"/>
      <c r="EPI55" s="145"/>
      <c r="EPJ55" s="145"/>
      <c r="EPK55" s="145"/>
      <c r="EPL55" s="145"/>
      <c r="EPM55" s="145"/>
      <c r="EPN55" s="145"/>
      <c r="EPO55" s="145"/>
      <c r="EPP55" s="145"/>
      <c r="EPQ55" s="145"/>
      <c r="EPR55" s="145"/>
      <c r="EPS55" s="145"/>
      <c r="EPT55" s="145"/>
      <c r="EPU55" s="145"/>
      <c r="EPV55" s="145"/>
      <c r="EPW55" s="145"/>
      <c r="EPX55" s="145"/>
      <c r="EPY55" s="145"/>
      <c r="EPZ55" s="145"/>
      <c r="EQA55" s="145"/>
      <c r="EQB55" s="145"/>
      <c r="EQC55" s="145"/>
      <c r="EQD55" s="145"/>
      <c r="EQE55" s="145"/>
      <c r="EQF55" s="145"/>
      <c r="EQG55" s="145"/>
      <c r="EQH55" s="145"/>
      <c r="EQI55" s="145"/>
      <c r="EQJ55" s="145"/>
      <c r="EQK55" s="145"/>
      <c r="EQL55" s="145"/>
      <c r="EQM55" s="145"/>
      <c r="EQN55" s="145"/>
      <c r="EQO55" s="145"/>
      <c r="EQP55" s="145"/>
      <c r="EQQ55" s="145"/>
      <c r="EQR55" s="145"/>
      <c r="EQS55" s="145"/>
      <c r="EQT55" s="145"/>
      <c r="EQU55" s="145"/>
      <c r="EQV55" s="145"/>
      <c r="EQW55" s="145"/>
      <c r="EQX55" s="145"/>
      <c r="EQY55" s="145"/>
      <c r="EQZ55" s="145"/>
      <c r="ERA55" s="145"/>
      <c r="ERB55" s="145"/>
      <c r="ERC55" s="145"/>
      <c r="ERD55" s="145"/>
      <c r="ERE55" s="145"/>
      <c r="ERF55" s="145"/>
      <c r="ERG55" s="145"/>
      <c r="ERH55" s="145"/>
      <c r="ERI55" s="145"/>
      <c r="ERJ55" s="145"/>
      <c r="ERK55" s="145"/>
      <c r="ERL55" s="145"/>
      <c r="ERM55" s="145"/>
      <c r="ERN55" s="145"/>
      <c r="ERO55" s="145"/>
      <c r="ERP55" s="145"/>
      <c r="ERQ55" s="145"/>
      <c r="ERR55" s="145"/>
      <c r="ERS55" s="145"/>
      <c r="ERT55" s="145"/>
      <c r="ERU55" s="145"/>
      <c r="ERV55" s="145"/>
      <c r="ERW55" s="145"/>
      <c r="ERX55" s="145"/>
      <c r="ERY55" s="145"/>
      <c r="ERZ55" s="145"/>
      <c r="ESA55" s="145"/>
      <c r="ESB55" s="145"/>
      <c r="ESC55" s="145"/>
      <c r="ESD55" s="145"/>
      <c r="ESE55" s="145"/>
      <c r="ESF55" s="145"/>
      <c r="ESG55" s="145"/>
      <c r="ESH55" s="145"/>
      <c r="ESI55" s="145"/>
      <c r="ESJ55" s="145"/>
      <c r="ESK55" s="145"/>
      <c r="ESL55" s="145"/>
      <c r="ESM55" s="145"/>
      <c r="ESN55" s="145"/>
      <c r="ESO55" s="145"/>
      <c r="ESP55" s="145"/>
      <c r="ESQ55" s="145"/>
      <c r="ESR55" s="145"/>
      <c r="ESS55" s="145"/>
      <c r="EST55" s="145"/>
      <c r="ESU55" s="145"/>
      <c r="ESV55" s="145"/>
      <c r="ESW55" s="145"/>
      <c r="ESX55" s="145"/>
      <c r="ESY55" s="145"/>
      <c r="ESZ55" s="145"/>
      <c r="ETA55" s="145"/>
      <c r="ETB55" s="145"/>
      <c r="ETC55" s="145"/>
      <c r="ETD55" s="145"/>
      <c r="ETE55" s="145"/>
      <c r="ETF55" s="145"/>
      <c r="ETG55" s="145"/>
      <c r="ETH55" s="145"/>
      <c r="ETI55" s="145"/>
      <c r="ETJ55" s="145"/>
      <c r="ETK55" s="145"/>
      <c r="ETL55" s="145"/>
      <c r="ETM55" s="145"/>
      <c r="ETN55" s="145"/>
      <c r="ETO55" s="145"/>
      <c r="ETP55" s="145"/>
      <c r="ETQ55" s="145"/>
      <c r="ETR55" s="145"/>
      <c r="ETS55" s="145"/>
      <c r="ETT55" s="145"/>
      <c r="ETU55" s="145"/>
      <c r="ETV55" s="145"/>
      <c r="ETW55" s="145"/>
      <c r="ETX55" s="145"/>
      <c r="ETY55" s="145"/>
      <c r="ETZ55" s="145"/>
      <c r="EUA55" s="145"/>
      <c r="EUB55" s="145"/>
      <c r="EUC55" s="145"/>
      <c r="EUD55" s="145"/>
      <c r="EUE55" s="145"/>
      <c r="EUF55" s="145"/>
      <c r="EUG55" s="145"/>
      <c r="EUH55" s="145"/>
      <c r="EUI55" s="145"/>
      <c r="EUJ55" s="145"/>
      <c r="EUK55" s="145"/>
      <c r="EUL55" s="145"/>
      <c r="EUM55" s="145"/>
      <c r="EUN55" s="145"/>
      <c r="EUO55" s="145"/>
      <c r="EUP55" s="145"/>
      <c r="EUQ55" s="145"/>
      <c r="EUR55" s="145"/>
      <c r="EUS55" s="145"/>
      <c r="EUT55" s="145"/>
      <c r="EUU55" s="145"/>
      <c r="EUV55" s="145"/>
      <c r="EUW55" s="145"/>
      <c r="EUX55" s="145"/>
      <c r="EUY55" s="145"/>
      <c r="EUZ55" s="145"/>
      <c r="EVA55" s="145"/>
      <c r="EVB55" s="145"/>
      <c r="EVC55" s="145"/>
      <c r="EVD55" s="145"/>
      <c r="EVE55" s="145"/>
      <c r="EVF55" s="145"/>
      <c r="EVG55" s="145"/>
      <c r="EVH55" s="145"/>
      <c r="EVI55" s="145"/>
      <c r="EVJ55" s="145"/>
      <c r="EVK55" s="145"/>
      <c r="EVL55" s="145"/>
      <c r="EVM55" s="145"/>
      <c r="EVN55" s="145"/>
      <c r="EVO55" s="145"/>
      <c r="EVP55" s="145"/>
      <c r="EVQ55" s="145"/>
      <c r="EVR55" s="145"/>
      <c r="EVS55" s="145"/>
      <c r="EVT55" s="145"/>
      <c r="EVU55" s="145"/>
      <c r="EVV55" s="145"/>
      <c r="EVW55" s="145"/>
      <c r="EVX55" s="145"/>
      <c r="EVY55" s="145"/>
      <c r="EVZ55" s="145"/>
      <c r="EWA55" s="145"/>
      <c r="EWB55" s="145"/>
      <c r="EWC55" s="145"/>
      <c r="EWD55" s="145"/>
      <c r="EWE55" s="145"/>
      <c r="EWF55" s="145"/>
      <c r="EWG55" s="145"/>
      <c r="EWH55" s="145"/>
      <c r="EWI55" s="145"/>
      <c r="EWJ55" s="145"/>
      <c r="EWK55" s="145"/>
      <c r="EWL55" s="145"/>
      <c r="EWM55" s="145"/>
      <c r="EWN55" s="145"/>
      <c r="EWO55" s="145"/>
      <c r="EWP55" s="145"/>
      <c r="EWQ55" s="145"/>
      <c r="EWR55" s="145"/>
      <c r="EWS55" s="145"/>
      <c r="EWT55" s="145"/>
      <c r="EWU55" s="145"/>
      <c r="EWV55" s="145"/>
      <c r="EWW55" s="145"/>
      <c r="EWX55" s="145"/>
      <c r="EWY55" s="145"/>
      <c r="EWZ55" s="145"/>
      <c r="EXA55" s="145"/>
      <c r="EXB55" s="145"/>
      <c r="EXC55" s="145"/>
      <c r="EXD55" s="145"/>
      <c r="EXE55" s="145"/>
      <c r="EXF55" s="145"/>
      <c r="EXG55" s="145"/>
      <c r="EXH55" s="145"/>
      <c r="EXI55" s="145"/>
      <c r="EXJ55" s="145"/>
      <c r="EXK55" s="145"/>
      <c r="EXL55" s="145"/>
      <c r="EXM55" s="145"/>
      <c r="EXN55" s="145"/>
      <c r="EXO55" s="145"/>
      <c r="EXP55" s="145"/>
      <c r="EXQ55" s="145"/>
      <c r="EXR55" s="145"/>
      <c r="EXS55" s="145"/>
      <c r="EXT55" s="145"/>
      <c r="EXU55" s="145"/>
      <c r="EXV55" s="145"/>
      <c r="EXW55" s="145"/>
      <c r="EXX55" s="145"/>
      <c r="EXY55" s="145"/>
      <c r="EXZ55" s="145"/>
      <c r="EYA55" s="145"/>
      <c r="EYB55" s="145"/>
      <c r="EYC55" s="145"/>
      <c r="EYD55" s="145"/>
      <c r="EYE55" s="145"/>
      <c r="EYF55" s="145"/>
      <c r="EYG55" s="145"/>
      <c r="EYH55" s="145"/>
      <c r="EYI55" s="145"/>
      <c r="EYJ55" s="145"/>
      <c r="EYK55" s="145"/>
      <c r="EYL55" s="145"/>
      <c r="EYM55" s="145"/>
      <c r="EYN55" s="145"/>
      <c r="EYO55" s="145"/>
      <c r="EYP55" s="145"/>
      <c r="EYQ55" s="145"/>
      <c r="EYR55" s="145"/>
      <c r="EYS55" s="145"/>
      <c r="EYT55" s="145"/>
      <c r="EYU55" s="145"/>
      <c r="EYV55" s="145"/>
      <c r="EYW55" s="145"/>
      <c r="EYX55" s="145"/>
      <c r="EYY55" s="145"/>
      <c r="EYZ55" s="145"/>
      <c r="EZA55" s="145"/>
      <c r="EZB55" s="145"/>
      <c r="EZC55" s="145"/>
      <c r="EZD55" s="145"/>
      <c r="EZE55" s="145"/>
      <c r="EZF55" s="145"/>
      <c r="EZG55" s="145"/>
      <c r="EZH55" s="145"/>
      <c r="EZI55" s="145"/>
      <c r="EZJ55" s="145"/>
      <c r="EZK55" s="145"/>
      <c r="EZL55" s="145"/>
      <c r="EZM55" s="145"/>
      <c r="EZN55" s="145"/>
      <c r="EZO55" s="145"/>
      <c r="EZP55" s="145"/>
      <c r="EZQ55" s="145"/>
      <c r="EZR55" s="145"/>
      <c r="EZS55" s="145"/>
      <c r="EZT55" s="145"/>
      <c r="EZU55" s="145"/>
      <c r="EZV55" s="145"/>
      <c r="EZW55" s="145"/>
      <c r="EZX55" s="145"/>
      <c r="EZY55" s="145"/>
      <c r="EZZ55" s="145"/>
      <c r="FAA55" s="145"/>
      <c r="FAB55" s="145"/>
      <c r="FAC55" s="145"/>
      <c r="FAD55" s="145"/>
      <c r="FAE55" s="145"/>
      <c r="FAF55" s="145"/>
      <c r="FAG55" s="145"/>
      <c r="FAH55" s="145"/>
      <c r="FAI55" s="145"/>
      <c r="FAJ55" s="145"/>
      <c r="FAK55" s="145"/>
      <c r="FAL55" s="145"/>
      <c r="FAM55" s="145"/>
      <c r="FAN55" s="145"/>
      <c r="FAO55" s="145"/>
      <c r="FAP55" s="145"/>
      <c r="FAQ55" s="145"/>
      <c r="FAR55" s="145"/>
      <c r="FAS55" s="145"/>
      <c r="FAT55" s="145"/>
      <c r="FAU55" s="145"/>
      <c r="FAV55" s="145"/>
      <c r="FAW55" s="145"/>
      <c r="FAX55" s="145"/>
      <c r="FAY55" s="145"/>
      <c r="FAZ55" s="145"/>
      <c r="FBA55" s="145"/>
      <c r="FBB55" s="145"/>
      <c r="FBC55" s="145"/>
      <c r="FBD55" s="145"/>
      <c r="FBE55" s="145"/>
      <c r="FBF55" s="145"/>
      <c r="FBG55" s="145"/>
      <c r="FBH55" s="145"/>
      <c r="FBI55" s="145"/>
      <c r="FBJ55" s="145"/>
      <c r="FBK55" s="145"/>
      <c r="FBL55" s="145"/>
      <c r="FBM55" s="145"/>
      <c r="FBN55" s="145"/>
      <c r="FBO55" s="145"/>
      <c r="FBP55" s="145"/>
      <c r="FBQ55" s="145"/>
      <c r="FBR55" s="145"/>
      <c r="FBS55" s="145"/>
      <c r="FBT55" s="145"/>
      <c r="FBU55" s="145"/>
      <c r="FBV55" s="145"/>
      <c r="FBW55" s="145"/>
      <c r="FBX55" s="145"/>
      <c r="FBY55" s="145"/>
      <c r="FBZ55" s="145"/>
      <c r="FCA55" s="145"/>
      <c r="FCB55" s="145"/>
      <c r="FCC55" s="145"/>
      <c r="FCD55" s="145"/>
      <c r="FCE55" s="145"/>
      <c r="FCF55" s="145"/>
      <c r="FCG55" s="145"/>
      <c r="FCH55" s="145"/>
      <c r="FCI55" s="145"/>
      <c r="FCJ55" s="145"/>
      <c r="FCK55" s="145"/>
      <c r="FCL55" s="145"/>
      <c r="FCM55" s="145"/>
      <c r="FCN55" s="145"/>
      <c r="FCO55" s="145"/>
      <c r="FCP55" s="145"/>
      <c r="FCQ55" s="145"/>
      <c r="FCR55" s="145"/>
      <c r="FCS55" s="145"/>
      <c r="FCT55" s="145"/>
      <c r="FCU55" s="145"/>
      <c r="FCV55" s="145"/>
      <c r="FCW55" s="145"/>
      <c r="FCX55" s="145"/>
      <c r="FCY55" s="145"/>
      <c r="FCZ55" s="145"/>
      <c r="FDA55" s="145"/>
      <c r="FDB55" s="145"/>
      <c r="FDC55" s="145"/>
      <c r="FDD55" s="145"/>
      <c r="FDE55" s="145"/>
      <c r="FDF55" s="145"/>
      <c r="FDG55" s="145"/>
      <c r="FDH55" s="145"/>
      <c r="FDI55" s="145"/>
      <c r="FDJ55" s="145"/>
      <c r="FDK55" s="145"/>
      <c r="FDL55" s="145"/>
      <c r="FDM55" s="145"/>
      <c r="FDN55" s="145"/>
      <c r="FDO55" s="145"/>
      <c r="FDP55" s="145"/>
      <c r="FDQ55" s="145"/>
      <c r="FDR55" s="145"/>
      <c r="FDS55" s="145"/>
      <c r="FDT55" s="145"/>
      <c r="FDU55" s="145"/>
      <c r="FDV55" s="145"/>
      <c r="FDW55" s="145"/>
      <c r="FDX55" s="145"/>
      <c r="FDY55" s="145"/>
      <c r="FDZ55" s="145"/>
      <c r="FEA55" s="145"/>
      <c r="FEB55" s="145"/>
      <c r="FEC55" s="145"/>
      <c r="FED55" s="145"/>
      <c r="FEE55" s="145"/>
      <c r="FEF55" s="145"/>
      <c r="FEG55" s="145"/>
      <c r="FEH55" s="145"/>
      <c r="FEI55" s="145"/>
      <c r="FEJ55" s="145"/>
      <c r="FEK55" s="145"/>
      <c r="FEL55" s="145"/>
      <c r="FEM55" s="145"/>
      <c r="FEN55" s="145"/>
      <c r="FEO55" s="145"/>
      <c r="FEP55" s="145"/>
      <c r="FEQ55" s="145"/>
      <c r="FER55" s="145"/>
      <c r="FES55" s="145"/>
      <c r="FET55" s="145"/>
      <c r="FEU55" s="145"/>
      <c r="FEV55" s="145"/>
      <c r="FEW55" s="145"/>
      <c r="FEX55" s="145"/>
      <c r="FEY55" s="145"/>
      <c r="FEZ55" s="145"/>
      <c r="FFA55" s="145"/>
      <c r="FFB55" s="145"/>
      <c r="FFC55" s="145"/>
      <c r="FFD55" s="145"/>
      <c r="FFE55" s="145"/>
      <c r="FFF55" s="145"/>
      <c r="FFG55" s="145"/>
      <c r="FFH55" s="145"/>
      <c r="FFI55" s="145"/>
      <c r="FFJ55" s="145"/>
      <c r="FFK55" s="145"/>
      <c r="FFL55" s="145"/>
      <c r="FFM55" s="145"/>
      <c r="FFN55" s="145"/>
      <c r="FFO55" s="145"/>
      <c r="FFP55" s="145"/>
      <c r="FFQ55" s="145"/>
      <c r="FFR55" s="145"/>
      <c r="FFS55" s="145"/>
      <c r="FFT55" s="145"/>
      <c r="FFU55" s="145"/>
      <c r="FFV55" s="145"/>
      <c r="FFW55" s="145"/>
      <c r="FFX55" s="145"/>
      <c r="FFY55" s="145"/>
      <c r="FFZ55" s="145"/>
      <c r="FGA55" s="145"/>
      <c r="FGB55" s="145"/>
      <c r="FGC55" s="145"/>
      <c r="FGD55" s="145"/>
      <c r="FGE55" s="145"/>
      <c r="FGF55" s="145"/>
      <c r="FGG55" s="145"/>
      <c r="FGH55" s="145"/>
      <c r="FGI55" s="145"/>
      <c r="FGJ55" s="145"/>
      <c r="FGK55" s="145"/>
      <c r="FGL55" s="145"/>
      <c r="FGM55" s="145"/>
      <c r="FGN55" s="145"/>
      <c r="FGO55" s="145"/>
      <c r="FGP55" s="145"/>
      <c r="FGQ55" s="145"/>
      <c r="FGR55" s="145"/>
      <c r="FGS55" s="145"/>
      <c r="FGT55" s="145"/>
      <c r="FGU55" s="145"/>
      <c r="FGV55" s="145"/>
      <c r="FGW55" s="145"/>
      <c r="FGX55" s="145"/>
      <c r="FGY55" s="145"/>
      <c r="FGZ55" s="145"/>
      <c r="FHA55" s="145"/>
      <c r="FHB55" s="145"/>
      <c r="FHC55" s="145"/>
      <c r="FHD55" s="145"/>
      <c r="FHE55" s="145"/>
      <c r="FHF55" s="145"/>
      <c r="FHG55" s="145"/>
      <c r="FHH55" s="145"/>
      <c r="FHI55" s="145"/>
      <c r="FHJ55" s="145"/>
      <c r="FHK55" s="145"/>
      <c r="FHL55" s="145"/>
      <c r="FHM55" s="145"/>
      <c r="FHN55" s="145"/>
      <c r="FHO55" s="145"/>
      <c r="FHP55" s="145"/>
      <c r="FHQ55" s="145"/>
      <c r="FHR55" s="145"/>
      <c r="FHS55" s="145"/>
      <c r="FHT55" s="145"/>
      <c r="FHU55" s="145"/>
      <c r="FHV55" s="145"/>
      <c r="FHW55" s="145"/>
      <c r="FHX55" s="145"/>
      <c r="FHY55" s="145"/>
      <c r="FHZ55" s="145"/>
      <c r="FIA55" s="145"/>
      <c r="FIB55" s="145"/>
      <c r="FIC55" s="145"/>
      <c r="FID55" s="145"/>
      <c r="FIE55" s="145"/>
      <c r="FIF55" s="145"/>
      <c r="FIG55" s="145"/>
      <c r="FIH55" s="145"/>
      <c r="FII55" s="145"/>
      <c r="FIJ55" s="145"/>
      <c r="FIK55" s="145"/>
      <c r="FIL55" s="145"/>
      <c r="FIM55" s="145"/>
      <c r="FIN55" s="145"/>
      <c r="FIO55" s="145"/>
      <c r="FIP55" s="145"/>
      <c r="FIQ55" s="145"/>
      <c r="FIR55" s="145"/>
      <c r="FIS55" s="145"/>
      <c r="FIT55" s="145"/>
      <c r="FIU55" s="145"/>
      <c r="FIV55" s="145"/>
      <c r="FIW55" s="145"/>
      <c r="FIX55" s="145"/>
      <c r="FIY55" s="145"/>
      <c r="FIZ55" s="145"/>
      <c r="FJA55" s="145"/>
      <c r="FJB55" s="145"/>
      <c r="FJC55" s="145"/>
      <c r="FJD55" s="145"/>
      <c r="FJE55" s="145"/>
      <c r="FJF55" s="145"/>
      <c r="FJG55" s="145"/>
      <c r="FJH55" s="145"/>
      <c r="FJI55" s="145"/>
      <c r="FJJ55" s="145"/>
      <c r="FJK55" s="145"/>
      <c r="FJL55" s="145"/>
      <c r="FJM55" s="145"/>
      <c r="FJN55" s="145"/>
      <c r="FJO55" s="145"/>
      <c r="FJP55" s="145"/>
      <c r="FJQ55" s="145"/>
      <c r="FJR55" s="145"/>
      <c r="FJS55" s="145"/>
      <c r="FJT55" s="145"/>
      <c r="FJU55" s="145"/>
      <c r="FJV55" s="145"/>
      <c r="FJW55" s="145"/>
      <c r="FJX55" s="145"/>
      <c r="FJY55" s="145"/>
      <c r="FJZ55" s="145"/>
      <c r="FKA55" s="145"/>
      <c r="FKB55" s="145"/>
      <c r="FKC55" s="145"/>
      <c r="FKD55" s="145"/>
      <c r="FKE55" s="145"/>
      <c r="FKF55" s="145"/>
      <c r="FKG55" s="145"/>
      <c r="FKH55" s="145"/>
      <c r="FKI55" s="145"/>
      <c r="FKJ55" s="145"/>
      <c r="FKK55" s="145"/>
      <c r="FKL55" s="145"/>
      <c r="FKM55" s="145"/>
      <c r="FKN55" s="145"/>
      <c r="FKO55" s="145"/>
      <c r="FKP55" s="145"/>
      <c r="FKQ55" s="145"/>
      <c r="FKR55" s="145"/>
      <c r="FKS55" s="145"/>
      <c r="FKT55" s="145"/>
      <c r="FKU55" s="145"/>
      <c r="FKV55" s="145"/>
      <c r="FKW55" s="145"/>
      <c r="FKX55" s="145"/>
      <c r="FKY55" s="145"/>
      <c r="FKZ55" s="145"/>
      <c r="FLA55" s="145"/>
      <c r="FLB55" s="145"/>
      <c r="FLC55" s="145"/>
      <c r="FLD55" s="145"/>
      <c r="FLE55" s="145"/>
      <c r="FLF55" s="145"/>
      <c r="FLG55" s="145"/>
      <c r="FLH55" s="145"/>
      <c r="FLI55" s="145"/>
      <c r="FLJ55" s="145"/>
      <c r="FLK55" s="145"/>
      <c r="FLL55" s="145"/>
      <c r="FLM55" s="145"/>
      <c r="FLN55" s="145"/>
      <c r="FLO55" s="145"/>
      <c r="FLP55" s="145"/>
      <c r="FLQ55" s="145"/>
      <c r="FLR55" s="145"/>
      <c r="FLS55" s="145"/>
      <c r="FLT55" s="145"/>
      <c r="FLU55" s="145"/>
      <c r="FLV55" s="145"/>
      <c r="FLW55" s="145"/>
      <c r="FLX55" s="145"/>
      <c r="FLY55" s="145"/>
      <c r="FLZ55" s="145"/>
      <c r="FMA55" s="145"/>
      <c r="FMB55" s="145"/>
      <c r="FMC55" s="145"/>
      <c r="FMD55" s="145"/>
      <c r="FME55" s="145"/>
      <c r="FMF55" s="145"/>
      <c r="FMG55" s="145"/>
      <c r="FMH55" s="145"/>
      <c r="FMI55" s="145"/>
      <c r="FMJ55" s="145"/>
      <c r="FMK55" s="145"/>
      <c r="FML55" s="145"/>
      <c r="FMM55" s="145"/>
      <c r="FMN55" s="145"/>
      <c r="FMO55" s="145"/>
      <c r="FMP55" s="145"/>
      <c r="FMQ55" s="145"/>
      <c r="FMR55" s="145"/>
      <c r="FMS55" s="145"/>
      <c r="FMT55" s="145"/>
      <c r="FMU55" s="145"/>
      <c r="FMV55" s="145"/>
      <c r="FMW55" s="145"/>
      <c r="FMX55" s="145"/>
      <c r="FMY55" s="145"/>
      <c r="FMZ55" s="145"/>
      <c r="FNA55" s="145"/>
      <c r="FNB55" s="145"/>
      <c r="FNC55" s="145"/>
      <c r="FND55" s="145"/>
      <c r="FNE55" s="145"/>
      <c r="FNF55" s="145"/>
      <c r="FNG55" s="145"/>
      <c r="FNH55" s="145"/>
      <c r="FNI55" s="145"/>
      <c r="FNJ55" s="145"/>
      <c r="FNK55" s="145"/>
      <c r="FNL55" s="145"/>
      <c r="FNM55" s="145"/>
      <c r="FNN55" s="145"/>
      <c r="FNO55" s="145"/>
      <c r="FNP55" s="145"/>
      <c r="FNQ55" s="145"/>
      <c r="FNR55" s="145"/>
      <c r="FNS55" s="145"/>
      <c r="FNT55" s="145"/>
      <c r="FNU55" s="145"/>
      <c r="FNV55" s="145"/>
      <c r="FNW55" s="145"/>
      <c r="FNX55" s="145"/>
      <c r="FNY55" s="145"/>
      <c r="FNZ55" s="145"/>
      <c r="FOA55" s="145"/>
      <c r="FOB55" s="145"/>
      <c r="FOC55" s="145"/>
      <c r="FOD55" s="145"/>
      <c r="FOE55" s="145"/>
      <c r="FOF55" s="145"/>
      <c r="FOG55" s="145"/>
      <c r="FOH55" s="145"/>
      <c r="FOI55" s="145"/>
      <c r="FOJ55" s="145"/>
      <c r="FOK55" s="145"/>
      <c r="FOL55" s="145"/>
      <c r="FOM55" s="145"/>
      <c r="FON55" s="145"/>
      <c r="FOO55" s="145"/>
      <c r="FOP55" s="145"/>
      <c r="FOQ55" s="145"/>
      <c r="FOR55" s="145"/>
      <c r="FOS55" s="145"/>
      <c r="FOT55" s="145"/>
      <c r="FOU55" s="145"/>
      <c r="FOV55" s="145"/>
      <c r="FOW55" s="145"/>
      <c r="FOX55" s="145"/>
      <c r="FOY55" s="145"/>
      <c r="FOZ55" s="145"/>
      <c r="FPA55" s="145"/>
      <c r="FPB55" s="145"/>
      <c r="FPC55" s="145"/>
      <c r="FPD55" s="145"/>
      <c r="FPE55" s="145"/>
      <c r="FPF55" s="145"/>
      <c r="FPG55" s="145"/>
      <c r="FPH55" s="145"/>
      <c r="FPI55" s="145"/>
      <c r="FPJ55" s="145"/>
      <c r="FPK55" s="145"/>
      <c r="FPL55" s="145"/>
      <c r="FPM55" s="145"/>
      <c r="FPN55" s="145"/>
      <c r="FPO55" s="145"/>
      <c r="FPP55" s="145"/>
      <c r="FPQ55" s="145"/>
      <c r="FPR55" s="145"/>
      <c r="FPS55" s="145"/>
      <c r="FPT55" s="145"/>
      <c r="FPU55" s="145"/>
      <c r="FPV55" s="145"/>
      <c r="FPW55" s="145"/>
      <c r="FPX55" s="145"/>
      <c r="FPY55" s="145"/>
      <c r="FPZ55" s="145"/>
      <c r="FQA55" s="145"/>
      <c r="FQB55" s="145"/>
      <c r="FQC55" s="145"/>
      <c r="FQD55" s="145"/>
      <c r="FQE55" s="145"/>
      <c r="FQF55" s="145"/>
      <c r="FQG55" s="145"/>
      <c r="FQH55" s="145"/>
      <c r="FQI55" s="145"/>
      <c r="FQJ55" s="145"/>
      <c r="FQK55" s="145"/>
      <c r="FQL55" s="145"/>
      <c r="FQM55" s="145"/>
      <c r="FQN55" s="145"/>
      <c r="FQO55" s="145"/>
      <c r="FQP55" s="145"/>
      <c r="FQQ55" s="145"/>
      <c r="FQR55" s="145"/>
      <c r="FQS55" s="145"/>
      <c r="FQT55" s="145"/>
      <c r="FQU55" s="145"/>
      <c r="FQV55" s="145"/>
      <c r="FQW55" s="145"/>
      <c r="FQX55" s="145"/>
      <c r="FQY55" s="145"/>
      <c r="FQZ55" s="145"/>
      <c r="FRA55" s="145"/>
      <c r="FRB55" s="145"/>
      <c r="FRC55" s="145"/>
      <c r="FRD55" s="145"/>
      <c r="FRE55" s="145"/>
      <c r="FRF55" s="145"/>
      <c r="FRG55" s="145"/>
      <c r="FRH55" s="145"/>
      <c r="FRI55" s="145"/>
      <c r="FRJ55" s="145"/>
      <c r="FRK55" s="145"/>
      <c r="FRL55" s="145"/>
      <c r="FRM55" s="145"/>
      <c r="FRN55" s="145"/>
      <c r="FRO55" s="145"/>
      <c r="FRP55" s="145"/>
      <c r="FRQ55" s="145"/>
      <c r="FRR55" s="145"/>
      <c r="FRS55" s="145"/>
      <c r="FRT55" s="145"/>
      <c r="FRU55" s="145"/>
      <c r="FRV55" s="145"/>
      <c r="FRW55" s="145"/>
      <c r="FRX55" s="145"/>
      <c r="FRY55" s="145"/>
      <c r="FRZ55" s="145"/>
      <c r="FSA55" s="145"/>
      <c r="FSB55" s="145"/>
      <c r="FSC55" s="145"/>
      <c r="FSD55" s="145"/>
      <c r="FSE55" s="145"/>
      <c r="FSF55" s="145"/>
      <c r="FSG55" s="145"/>
      <c r="FSH55" s="145"/>
      <c r="FSI55" s="145"/>
      <c r="FSJ55" s="145"/>
      <c r="FSK55" s="145"/>
      <c r="FSL55" s="145"/>
      <c r="FSM55" s="145"/>
      <c r="FSN55" s="145"/>
      <c r="FSO55" s="145"/>
      <c r="FSP55" s="145"/>
      <c r="FSQ55" s="145"/>
      <c r="FSR55" s="145"/>
      <c r="FSS55" s="145"/>
      <c r="FST55" s="145"/>
      <c r="FSU55" s="145"/>
      <c r="FSV55" s="145"/>
      <c r="FSW55" s="145"/>
      <c r="FSX55" s="145"/>
      <c r="FSY55" s="145"/>
      <c r="FSZ55" s="145"/>
      <c r="FTA55" s="145"/>
      <c r="FTB55" s="145"/>
      <c r="FTC55" s="145"/>
      <c r="FTD55" s="145"/>
      <c r="FTE55" s="145"/>
      <c r="FTF55" s="145"/>
      <c r="FTG55" s="145"/>
      <c r="FTH55" s="145"/>
      <c r="FTI55" s="145"/>
      <c r="FTJ55" s="145"/>
      <c r="FTK55" s="145"/>
      <c r="FTL55" s="145"/>
      <c r="FTM55" s="145"/>
      <c r="FTN55" s="145"/>
      <c r="FTO55" s="145"/>
      <c r="FTP55" s="145"/>
      <c r="FTQ55" s="145"/>
      <c r="FTR55" s="145"/>
      <c r="FTS55" s="145"/>
      <c r="FTT55" s="145"/>
      <c r="FTU55" s="145"/>
      <c r="FTV55" s="145"/>
      <c r="FTW55" s="145"/>
      <c r="FTX55" s="145"/>
      <c r="FTY55" s="145"/>
      <c r="FTZ55" s="145"/>
      <c r="FUA55" s="145"/>
      <c r="FUB55" s="145"/>
      <c r="FUC55" s="145"/>
      <c r="FUD55" s="145"/>
      <c r="FUE55" s="145"/>
      <c r="FUF55" s="145"/>
      <c r="FUG55" s="145"/>
      <c r="FUH55" s="145"/>
      <c r="FUI55" s="145"/>
      <c r="FUJ55" s="145"/>
      <c r="FUK55" s="145"/>
      <c r="FUL55" s="145"/>
      <c r="FUM55" s="145"/>
      <c r="FUN55" s="145"/>
      <c r="FUO55" s="145"/>
      <c r="FUP55" s="145"/>
      <c r="FUQ55" s="145"/>
      <c r="FUR55" s="145"/>
      <c r="FUS55" s="145"/>
      <c r="FUT55" s="145"/>
      <c r="FUU55" s="145"/>
      <c r="FUV55" s="145"/>
      <c r="FUW55" s="145"/>
      <c r="FUX55" s="145"/>
      <c r="FUY55" s="145"/>
      <c r="FUZ55" s="145"/>
      <c r="FVA55" s="145"/>
      <c r="FVB55" s="145"/>
      <c r="FVC55" s="145"/>
      <c r="FVD55" s="145"/>
      <c r="FVE55" s="145"/>
      <c r="FVF55" s="145"/>
      <c r="FVG55" s="145"/>
      <c r="FVH55" s="145"/>
      <c r="FVI55" s="145"/>
      <c r="FVJ55" s="145"/>
      <c r="FVK55" s="145"/>
      <c r="FVL55" s="145"/>
      <c r="FVM55" s="145"/>
      <c r="FVN55" s="145"/>
      <c r="FVO55" s="145"/>
      <c r="FVP55" s="145"/>
      <c r="FVQ55" s="145"/>
      <c r="FVR55" s="145"/>
      <c r="FVS55" s="145"/>
      <c r="FVT55" s="145"/>
      <c r="FVU55" s="145"/>
      <c r="FVV55" s="145"/>
      <c r="FVW55" s="145"/>
      <c r="FVX55" s="145"/>
      <c r="FVY55" s="145"/>
      <c r="FVZ55" s="145"/>
      <c r="FWA55" s="145"/>
      <c r="FWB55" s="145"/>
      <c r="FWC55" s="145"/>
      <c r="FWD55" s="145"/>
      <c r="FWE55" s="145"/>
      <c r="FWF55" s="145"/>
      <c r="FWG55" s="145"/>
      <c r="FWH55" s="145"/>
      <c r="FWI55" s="145"/>
      <c r="FWJ55" s="145"/>
      <c r="FWK55" s="145"/>
      <c r="FWL55" s="145"/>
      <c r="FWM55" s="145"/>
      <c r="FWN55" s="145"/>
      <c r="FWO55" s="145"/>
      <c r="FWP55" s="145"/>
      <c r="FWQ55" s="145"/>
      <c r="FWR55" s="145"/>
      <c r="FWS55" s="145"/>
      <c r="FWT55" s="145"/>
      <c r="FWU55" s="145"/>
      <c r="FWV55" s="145"/>
      <c r="FWW55" s="145"/>
      <c r="FWX55" s="145"/>
      <c r="FWY55" s="145"/>
      <c r="FWZ55" s="145"/>
      <c r="FXA55" s="145"/>
      <c r="FXB55" s="145"/>
      <c r="FXC55" s="145"/>
      <c r="FXD55" s="145"/>
      <c r="FXE55" s="145"/>
      <c r="FXF55" s="145"/>
      <c r="FXG55" s="145"/>
      <c r="FXH55" s="145"/>
      <c r="FXI55" s="145"/>
      <c r="FXJ55" s="145"/>
      <c r="FXK55" s="145"/>
      <c r="FXL55" s="145"/>
      <c r="FXM55" s="145"/>
      <c r="FXN55" s="145"/>
      <c r="FXO55" s="145"/>
      <c r="FXP55" s="145"/>
      <c r="FXQ55" s="145"/>
      <c r="FXR55" s="145"/>
      <c r="FXS55" s="145"/>
      <c r="FXT55" s="145"/>
      <c r="FXU55" s="145"/>
      <c r="FXV55" s="145"/>
      <c r="FXW55" s="145"/>
      <c r="FXX55" s="145"/>
      <c r="FXY55" s="145"/>
      <c r="FXZ55" s="145"/>
      <c r="FYA55" s="145"/>
      <c r="FYB55" s="145"/>
      <c r="FYC55" s="145"/>
      <c r="FYD55" s="145"/>
      <c r="FYE55" s="145"/>
      <c r="FYF55" s="145"/>
      <c r="FYG55" s="145"/>
      <c r="FYH55" s="145"/>
      <c r="FYI55" s="145"/>
      <c r="FYJ55" s="145"/>
      <c r="FYK55" s="145"/>
      <c r="FYL55" s="145"/>
      <c r="FYM55" s="145"/>
      <c r="FYN55" s="145"/>
      <c r="FYO55" s="145"/>
      <c r="FYP55" s="145"/>
      <c r="FYQ55" s="145"/>
      <c r="FYR55" s="145"/>
      <c r="FYS55" s="145"/>
      <c r="FYT55" s="145"/>
      <c r="FYU55" s="145"/>
      <c r="FYV55" s="145"/>
      <c r="FYW55" s="145"/>
      <c r="FYX55" s="145"/>
      <c r="FYY55" s="145"/>
      <c r="FYZ55" s="145"/>
      <c r="FZA55" s="145"/>
      <c r="FZB55" s="145"/>
      <c r="FZC55" s="145"/>
      <c r="FZD55" s="145"/>
      <c r="FZE55" s="145"/>
      <c r="FZF55" s="145"/>
      <c r="FZG55" s="145"/>
      <c r="FZH55" s="145"/>
      <c r="FZI55" s="145"/>
      <c r="FZJ55" s="145"/>
      <c r="FZK55" s="145"/>
      <c r="FZL55" s="145"/>
      <c r="FZM55" s="145"/>
      <c r="FZN55" s="145"/>
      <c r="FZO55" s="145"/>
      <c r="FZP55" s="145"/>
      <c r="FZQ55" s="145"/>
      <c r="FZR55" s="145"/>
      <c r="FZS55" s="145"/>
      <c r="FZT55" s="145"/>
      <c r="FZU55" s="145"/>
      <c r="FZV55" s="145"/>
      <c r="FZW55" s="145"/>
      <c r="FZX55" s="145"/>
      <c r="FZY55" s="145"/>
      <c r="FZZ55" s="145"/>
      <c r="GAA55" s="145"/>
      <c r="GAB55" s="145"/>
      <c r="GAC55" s="145"/>
      <c r="GAD55" s="145"/>
      <c r="GAE55" s="145"/>
      <c r="GAF55" s="145"/>
      <c r="GAG55" s="145"/>
      <c r="GAH55" s="145"/>
      <c r="GAI55" s="145"/>
      <c r="GAJ55" s="145"/>
      <c r="GAK55" s="145"/>
      <c r="GAL55" s="145"/>
      <c r="GAM55" s="145"/>
      <c r="GAN55" s="145"/>
      <c r="GAO55" s="145"/>
      <c r="GAP55" s="145"/>
      <c r="GAQ55" s="145"/>
      <c r="GAR55" s="145"/>
      <c r="GAS55" s="145"/>
      <c r="GAT55" s="145"/>
      <c r="GAU55" s="145"/>
      <c r="GAV55" s="145"/>
      <c r="GAW55" s="145"/>
      <c r="GAX55" s="145"/>
      <c r="GAY55" s="145"/>
      <c r="GAZ55" s="145"/>
      <c r="GBA55" s="145"/>
      <c r="GBB55" s="145"/>
      <c r="GBC55" s="145"/>
      <c r="GBD55" s="145"/>
      <c r="GBE55" s="145"/>
      <c r="GBF55" s="145"/>
      <c r="GBG55" s="145"/>
      <c r="GBH55" s="145"/>
      <c r="GBI55" s="145"/>
      <c r="GBJ55" s="145"/>
      <c r="GBK55" s="145"/>
      <c r="GBL55" s="145"/>
      <c r="GBM55" s="145"/>
      <c r="GBN55" s="145"/>
      <c r="GBO55" s="145"/>
      <c r="GBP55" s="145"/>
      <c r="GBQ55" s="145"/>
      <c r="GBR55" s="145"/>
      <c r="GBS55" s="145"/>
      <c r="GBT55" s="145"/>
      <c r="GBU55" s="145"/>
      <c r="GBV55" s="145"/>
      <c r="GBW55" s="145"/>
      <c r="GBX55" s="145"/>
      <c r="GBY55" s="145"/>
      <c r="GBZ55" s="145"/>
      <c r="GCA55" s="145"/>
      <c r="GCB55" s="145"/>
      <c r="GCC55" s="145"/>
      <c r="GCD55" s="145"/>
      <c r="GCE55" s="145"/>
      <c r="GCF55" s="145"/>
      <c r="GCG55" s="145"/>
      <c r="GCH55" s="145"/>
      <c r="GCI55" s="145"/>
      <c r="GCJ55" s="145"/>
      <c r="GCK55" s="145"/>
      <c r="GCL55" s="145"/>
      <c r="GCM55" s="145"/>
      <c r="GCN55" s="145"/>
      <c r="GCO55" s="145"/>
      <c r="GCP55" s="145"/>
      <c r="GCQ55" s="145"/>
      <c r="GCR55" s="145"/>
      <c r="GCS55" s="145"/>
      <c r="GCT55" s="145"/>
      <c r="GCU55" s="145"/>
      <c r="GCV55" s="145"/>
      <c r="GCW55" s="145"/>
      <c r="GCX55" s="145"/>
      <c r="GCY55" s="145"/>
      <c r="GCZ55" s="145"/>
      <c r="GDA55" s="145"/>
      <c r="GDB55" s="145"/>
      <c r="GDC55" s="145"/>
      <c r="GDD55" s="145"/>
      <c r="GDE55" s="145"/>
      <c r="GDF55" s="145"/>
      <c r="GDG55" s="145"/>
      <c r="GDH55" s="145"/>
      <c r="GDI55" s="145"/>
      <c r="GDJ55" s="145"/>
      <c r="GDK55" s="145"/>
      <c r="GDL55" s="145"/>
      <c r="GDM55" s="145"/>
      <c r="GDN55" s="145"/>
      <c r="GDO55" s="145"/>
      <c r="GDP55" s="145"/>
      <c r="GDQ55" s="145"/>
      <c r="GDR55" s="145"/>
      <c r="GDS55" s="145"/>
      <c r="GDT55" s="145"/>
      <c r="GDU55" s="145"/>
      <c r="GDV55" s="145"/>
      <c r="GDW55" s="145"/>
      <c r="GDX55" s="145"/>
      <c r="GDY55" s="145"/>
      <c r="GDZ55" s="145"/>
      <c r="GEA55" s="145"/>
      <c r="GEB55" s="145"/>
      <c r="GEC55" s="145"/>
      <c r="GED55" s="145"/>
      <c r="GEE55" s="145"/>
      <c r="GEF55" s="145"/>
      <c r="GEG55" s="145"/>
      <c r="GEH55" s="145"/>
      <c r="GEI55" s="145"/>
      <c r="GEJ55" s="145"/>
      <c r="GEK55" s="145"/>
      <c r="GEL55" s="145"/>
      <c r="GEM55" s="145"/>
      <c r="GEN55" s="145"/>
      <c r="GEO55" s="145"/>
      <c r="GEP55" s="145"/>
      <c r="GEQ55" s="145"/>
      <c r="GER55" s="145"/>
      <c r="GES55" s="145"/>
      <c r="GET55" s="145"/>
      <c r="GEU55" s="145"/>
      <c r="GEV55" s="145"/>
      <c r="GEW55" s="145"/>
      <c r="GEX55" s="145"/>
      <c r="GEY55" s="145"/>
      <c r="GEZ55" s="145"/>
      <c r="GFA55" s="145"/>
      <c r="GFB55" s="145"/>
      <c r="GFC55" s="145"/>
      <c r="GFD55" s="145"/>
      <c r="GFE55" s="145"/>
      <c r="GFF55" s="145"/>
      <c r="GFG55" s="145"/>
      <c r="GFH55" s="145"/>
      <c r="GFI55" s="145"/>
      <c r="GFJ55" s="145"/>
      <c r="GFK55" s="145"/>
      <c r="GFL55" s="145"/>
      <c r="GFM55" s="145"/>
      <c r="GFN55" s="145"/>
      <c r="GFO55" s="145"/>
      <c r="GFP55" s="145"/>
      <c r="GFQ55" s="145"/>
      <c r="GFR55" s="145"/>
      <c r="GFS55" s="145"/>
      <c r="GFT55" s="145"/>
      <c r="GFU55" s="145"/>
      <c r="GFV55" s="145"/>
      <c r="GFW55" s="145"/>
      <c r="GFX55" s="145"/>
      <c r="GFY55" s="145"/>
      <c r="GFZ55" s="145"/>
      <c r="GGA55" s="145"/>
      <c r="GGB55" s="145"/>
      <c r="GGC55" s="145"/>
      <c r="GGD55" s="145"/>
      <c r="GGE55" s="145"/>
      <c r="GGF55" s="145"/>
      <c r="GGG55" s="145"/>
      <c r="GGH55" s="145"/>
      <c r="GGI55" s="145"/>
      <c r="GGJ55" s="145"/>
      <c r="GGK55" s="145"/>
      <c r="GGL55" s="145"/>
      <c r="GGM55" s="145"/>
      <c r="GGN55" s="145"/>
      <c r="GGO55" s="145"/>
      <c r="GGP55" s="145"/>
      <c r="GGQ55" s="145"/>
      <c r="GGR55" s="145"/>
      <c r="GGS55" s="145"/>
      <c r="GGT55" s="145"/>
      <c r="GGU55" s="145"/>
      <c r="GGV55" s="145"/>
      <c r="GGW55" s="145"/>
      <c r="GGX55" s="145"/>
      <c r="GGY55" s="145"/>
      <c r="GGZ55" s="145"/>
      <c r="GHA55" s="145"/>
      <c r="GHB55" s="145"/>
      <c r="GHC55" s="145"/>
      <c r="GHD55" s="145"/>
      <c r="GHE55" s="145"/>
      <c r="GHF55" s="145"/>
      <c r="GHG55" s="145"/>
      <c r="GHH55" s="145"/>
      <c r="GHI55" s="145"/>
      <c r="GHJ55" s="145"/>
      <c r="GHK55" s="145"/>
      <c r="GHL55" s="145"/>
      <c r="GHM55" s="145"/>
      <c r="GHN55" s="145"/>
      <c r="GHO55" s="145"/>
      <c r="GHP55" s="145"/>
      <c r="GHQ55" s="145"/>
      <c r="GHR55" s="145"/>
      <c r="GHS55" s="145"/>
      <c r="GHT55" s="145"/>
      <c r="GHU55" s="145"/>
      <c r="GHV55" s="145"/>
      <c r="GHW55" s="145"/>
      <c r="GHX55" s="145"/>
      <c r="GHY55" s="145"/>
      <c r="GHZ55" s="145"/>
      <c r="GIA55" s="145"/>
      <c r="GIB55" s="145"/>
      <c r="GIC55" s="145"/>
      <c r="GID55" s="145"/>
      <c r="GIE55" s="145"/>
      <c r="GIF55" s="145"/>
      <c r="GIG55" s="145"/>
      <c r="GIH55" s="145"/>
      <c r="GII55" s="145"/>
      <c r="GIJ55" s="145"/>
      <c r="GIK55" s="145"/>
      <c r="GIL55" s="145"/>
      <c r="GIM55" s="145"/>
      <c r="GIN55" s="145"/>
      <c r="GIO55" s="145"/>
      <c r="GIP55" s="145"/>
      <c r="GIQ55" s="145"/>
      <c r="GIR55" s="145"/>
      <c r="GIS55" s="145"/>
      <c r="GIT55" s="145"/>
      <c r="GIU55" s="145"/>
      <c r="GIV55" s="145"/>
      <c r="GIW55" s="145"/>
      <c r="GIX55" s="145"/>
      <c r="GIY55" s="145"/>
      <c r="GIZ55" s="145"/>
      <c r="GJA55" s="145"/>
      <c r="GJB55" s="145"/>
      <c r="GJC55" s="145"/>
      <c r="GJD55" s="145"/>
      <c r="GJE55" s="145"/>
      <c r="GJF55" s="145"/>
      <c r="GJG55" s="145"/>
      <c r="GJH55" s="145"/>
      <c r="GJI55" s="145"/>
      <c r="GJJ55" s="145"/>
      <c r="GJK55" s="145"/>
      <c r="GJL55" s="145"/>
      <c r="GJM55" s="145"/>
      <c r="GJN55" s="145"/>
      <c r="GJO55" s="145"/>
      <c r="GJP55" s="145"/>
      <c r="GJQ55" s="145"/>
      <c r="GJR55" s="145"/>
      <c r="GJS55" s="145"/>
      <c r="GJT55" s="145"/>
      <c r="GJU55" s="145"/>
      <c r="GJV55" s="145"/>
      <c r="GJW55" s="145"/>
      <c r="GJX55" s="145"/>
      <c r="GJY55" s="145"/>
      <c r="GJZ55" s="145"/>
      <c r="GKA55" s="145"/>
      <c r="GKB55" s="145"/>
      <c r="GKC55" s="145"/>
      <c r="GKD55" s="145"/>
      <c r="GKE55" s="145"/>
      <c r="GKF55" s="145"/>
      <c r="GKG55" s="145"/>
      <c r="GKH55" s="145"/>
      <c r="GKI55" s="145"/>
      <c r="GKJ55" s="145"/>
      <c r="GKK55" s="145"/>
      <c r="GKL55" s="145"/>
      <c r="GKM55" s="145"/>
      <c r="GKN55" s="145"/>
      <c r="GKO55" s="145"/>
      <c r="GKP55" s="145"/>
      <c r="GKQ55" s="145"/>
      <c r="GKR55" s="145"/>
      <c r="GKS55" s="145"/>
      <c r="GKT55" s="145"/>
      <c r="GKU55" s="145"/>
      <c r="GKV55" s="145"/>
      <c r="GKW55" s="145"/>
      <c r="GKX55" s="145"/>
      <c r="GKY55" s="145"/>
      <c r="GKZ55" s="145"/>
      <c r="GLA55" s="145"/>
      <c r="GLB55" s="145"/>
      <c r="GLC55" s="145"/>
      <c r="GLD55" s="145"/>
      <c r="GLE55" s="145"/>
      <c r="GLF55" s="145"/>
      <c r="GLG55" s="145"/>
      <c r="GLH55" s="145"/>
      <c r="GLI55" s="145"/>
      <c r="GLJ55" s="145"/>
      <c r="GLK55" s="145"/>
      <c r="GLL55" s="145"/>
      <c r="GLM55" s="145"/>
      <c r="GLN55" s="145"/>
      <c r="GLO55" s="145"/>
      <c r="GLP55" s="145"/>
      <c r="GLQ55" s="145"/>
      <c r="GLR55" s="145"/>
      <c r="GLS55" s="145"/>
      <c r="GLT55" s="145"/>
      <c r="GLU55" s="145"/>
      <c r="GLV55" s="145"/>
      <c r="GLW55" s="145"/>
      <c r="GLX55" s="145"/>
      <c r="GLY55" s="145"/>
      <c r="GLZ55" s="145"/>
      <c r="GMA55" s="145"/>
      <c r="GMB55" s="145"/>
      <c r="GMC55" s="145"/>
      <c r="GMD55" s="145"/>
      <c r="GME55" s="145"/>
      <c r="GMF55" s="145"/>
      <c r="GMG55" s="145"/>
      <c r="GMH55" s="145"/>
      <c r="GMI55" s="145"/>
      <c r="GMJ55" s="145"/>
      <c r="GMK55" s="145"/>
      <c r="GML55" s="145"/>
      <c r="GMM55" s="145"/>
      <c r="GMN55" s="145"/>
      <c r="GMO55" s="145"/>
      <c r="GMP55" s="145"/>
      <c r="GMQ55" s="145"/>
      <c r="GMR55" s="145"/>
      <c r="GMS55" s="145"/>
      <c r="GMT55" s="145"/>
      <c r="GMU55" s="145"/>
      <c r="GMV55" s="145"/>
      <c r="GMW55" s="145"/>
      <c r="GMX55" s="145"/>
      <c r="GMY55" s="145"/>
      <c r="GMZ55" s="145"/>
      <c r="GNA55" s="145"/>
      <c r="GNB55" s="145"/>
      <c r="GNC55" s="145"/>
      <c r="GND55" s="145"/>
      <c r="GNE55" s="145"/>
      <c r="GNF55" s="145"/>
      <c r="GNG55" s="145"/>
      <c r="GNH55" s="145"/>
      <c r="GNI55" s="145"/>
      <c r="GNJ55" s="145"/>
      <c r="GNK55" s="145"/>
      <c r="GNL55" s="145"/>
      <c r="GNM55" s="145"/>
      <c r="GNN55" s="145"/>
      <c r="GNO55" s="145"/>
      <c r="GNP55" s="145"/>
      <c r="GNQ55" s="145"/>
      <c r="GNR55" s="145"/>
      <c r="GNS55" s="145"/>
      <c r="GNT55" s="145"/>
      <c r="GNU55" s="145"/>
      <c r="GNV55" s="145"/>
      <c r="GNW55" s="145"/>
      <c r="GNX55" s="145"/>
      <c r="GNY55" s="145"/>
      <c r="GNZ55" s="145"/>
      <c r="GOA55" s="145"/>
      <c r="GOB55" s="145"/>
      <c r="GOC55" s="145"/>
      <c r="GOD55" s="145"/>
      <c r="GOE55" s="145"/>
      <c r="GOF55" s="145"/>
      <c r="GOG55" s="145"/>
      <c r="GOH55" s="145"/>
      <c r="GOI55" s="145"/>
      <c r="GOJ55" s="145"/>
      <c r="GOK55" s="145"/>
      <c r="GOL55" s="145"/>
      <c r="GOM55" s="145"/>
      <c r="GON55" s="145"/>
      <c r="GOO55" s="145"/>
      <c r="GOP55" s="145"/>
      <c r="GOQ55" s="145"/>
      <c r="GOR55" s="145"/>
      <c r="GOS55" s="145"/>
      <c r="GOT55" s="145"/>
      <c r="GOU55" s="145"/>
      <c r="GOV55" s="145"/>
      <c r="GOW55" s="145"/>
      <c r="GOX55" s="145"/>
      <c r="GOY55" s="145"/>
      <c r="GOZ55" s="145"/>
      <c r="GPA55" s="145"/>
      <c r="GPB55" s="145"/>
      <c r="GPC55" s="145"/>
      <c r="GPD55" s="145"/>
      <c r="GPE55" s="145"/>
      <c r="GPF55" s="145"/>
      <c r="GPG55" s="145"/>
      <c r="GPH55" s="145"/>
      <c r="GPI55" s="145"/>
      <c r="GPJ55" s="145"/>
      <c r="GPK55" s="145"/>
      <c r="GPL55" s="145"/>
      <c r="GPM55" s="145"/>
      <c r="GPN55" s="145"/>
      <c r="GPO55" s="145"/>
      <c r="GPP55" s="145"/>
      <c r="GPQ55" s="145"/>
      <c r="GPR55" s="145"/>
      <c r="GPS55" s="145"/>
      <c r="GPT55" s="145"/>
      <c r="GPU55" s="145"/>
      <c r="GPV55" s="145"/>
      <c r="GPW55" s="145"/>
      <c r="GPX55" s="145"/>
      <c r="GPY55" s="145"/>
      <c r="GPZ55" s="145"/>
      <c r="GQA55" s="145"/>
      <c r="GQB55" s="145"/>
      <c r="GQC55" s="145"/>
      <c r="GQD55" s="145"/>
      <c r="GQE55" s="145"/>
      <c r="GQF55" s="145"/>
      <c r="GQG55" s="145"/>
      <c r="GQH55" s="145"/>
      <c r="GQI55" s="145"/>
      <c r="GQJ55" s="145"/>
      <c r="GQK55" s="145"/>
      <c r="GQL55" s="145"/>
      <c r="GQM55" s="145"/>
      <c r="GQN55" s="145"/>
      <c r="GQO55" s="145"/>
      <c r="GQP55" s="145"/>
      <c r="GQQ55" s="145"/>
      <c r="GQR55" s="145"/>
      <c r="GQS55" s="145"/>
      <c r="GQT55" s="145"/>
      <c r="GQU55" s="145"/>
      <c r="GQV55" s="145"/>
      <c r="GQW55" s="145"/>
      <c r="GQX55" s="145"/>
      <c r="GQY55" s="145"/>
      <c r="GQZ55" s="145"/>
      <c r="GRA55" s="145"/>
      <c r="GRB55" s="145"/>
      <c r="GRC55" s="145"/>
      <c r="GRD55" s="145"/>
      <c r="GRE55" s="145"/>
      <c r="GRF55" s="145"/>
      <c r="GRG55" s="145"/>
      <c r="GRH55" s="145"/>
      <c r="GRI55" s="145"/>
      <c r="GRJ55" s="145"/>
      <c r="GRK55" s="145"/>
      <c r="GRL55" s="145"/>
      <c r="GRM55" s="145"/>
      <c r="GRN55" s="145"/>
      <c r="GRO55" s="145"/>
      <c r="GRP55" s="145"/>
      <c r="GRQ55" s="145"/>
      <c r="GRR55" s="145"/>
      <c r="GRS55" s="145"/>
      <c r="GRT55" s="145"/>
      <c r="GRU55" s="145"/>
      <c r="GRV55" s="145"/>
      <c r="GRW55" s="145"/>
      <c r="GRX55" s="145"/>
      <c r="GRY55" s="145"/>
      <c r="GRZ55" s="145"/>
      <c r="GSA55" s="145"/>
      <c r="GSB55" s="145"/>
      <c r="GSC55" s="145"/>
      <c r="GSD55" s="145"/>
      <c r="GSE55" s="145"/>
      <c r="GSF55" s="145"/>
      <c r="GSG55" s="145"/>
      <c r="GSH55" s="145"/>
      <c r="GSI55" s="145"/>
      <c r="GSJ55" s="145"/>
      <c r="GSK55" s="145"/>
      <c r="GSL55" s="145"/>
      <c r="GSM55" s="145"/>
      <c r="GSN55" s="145"/>
      <c r="GSO55" s="145"/>
      <c r="GSP55" s="145"/>
      <c r="GSQ55" s="145"/>
      <c r="GSR55" s="145"/>
      <c r="GSS55" s="145"/>
      <c r="GST55" s="145"/>
      <c r="GSU55" s="145"/>
      <c r="GSV55" s="145"/>
      <c r="GSW55" s="145"/>
      <c r="GSX55" s="145"/>
      <c r="GSY55" s="145"/>
      <c r="GSZ55" s="145"/>
      <c r="GTA55" s="145"/>
      <c r="GTB55" s="145"/>
      <c r="GTC55" s="145"/>
      <c r="GTD55" s="145"/>
      <c r="GTE55" s="145"/>
      <c r="GTF55" s="145"/>
      <c r="GTG55" s="145"/>
      <c r="GTH55" s="145"/>
      <c r="GTI55" s="145"/>
      <c r="GTJ55" s="145"/>
      <c r="GTK55" s="145"/>
      <c r="GTL55" s="145"/>
      <c r="GTM55" s="145"/>
      <c r="GTN55" s="145"/>
      <c r="GTO55" s="145"/>
      <c r="GTP55" s="145"/>
      <c r="GTQ55" s="145"/>
      <c r="GTR55" s="145"/>
      <c r="GTS55" s="145"/>
      <c r="GTT55" s="145"/>
      <c r="GTU55" s="145"/>
      <c r="GTV55" s="145"/>
      <c r="GTW55" s="145"/>
      <c r="GTX55" s="145"/>
      <c r="GTY55" s="145"/>
      <c r="GTZ55" s="145"/>
      <c r="GUA55" s="145"/>
      <c r="GUB55" s="145"/>
      <c r="GUC55" s="145"/>
      <c r="GUD55" s="145"/>
      <c r="GUE55" s="145"/>
      <c r="GUF55" s="145"/>
      <c r="GUG55" s="145"/>
      <c r="GUH55" s="145"/>
      <c r="GUI55" s="145"/>
      <c r="GUJ55" s="145"/>
      <c r="GUK55" s="145"/>
      <c r="GUL55" s="145"/>
      <c r="GUM55" s="145"/>
      <c r="GUN55" s="145"/>
      <c r="GUO55" s="145"/>
      <c r="GUP55" s="145"/>
      <c r="GUQ55" s="145"/>
      <c r="GUR55" s="145"/>
      <c r="GUS55" s="145"/>
      <c r="GUT55" s="145"/>
      <c r="GUU55" s="145"/>
      <c r="GUV55" s="145"/>
      <c r="GUW55" s="145"/>
      <c r="GUX55" s="145"/>
      <c r="GUY55" s="145"/>
      <c r="GUZ55" s="145"/>
      <c r="GVA55" s="145"/>
      <c r="GVB55" s="145"/>
      <c r="GVC55" s="145"/>
      <c r="GVD55" s="145"/>
      <c r="GVE55" s="145"/>
      <c r="GVF55" s="145"/>
      <c r="GVG55" s="145"/>
      <c r="GVH55" s="145"/>
      <c r="GVI55" s="145"/>
      <c r="GVJ55" s="145"/>
      <c r="GVK55" s="145"/>
      <c r="GVL55" s="145"/>
      <c r="GVM55" s="145"/>
      <c r="GVN55" s="145"/>
      <c r="GVO55" s="145"/>
      <c r="GVP55" s="145"/>
      <c r="GVQ55" s="145"/>
      <c r="GVR55" s="145"/>
      <c r="GVS55" s="145"/>
      <c r="GVT55" s="145"/>
      <c r="GVU55" s="145"/>
      <c r="GVV55" s="145"/>
      <c r="GVW55" s="145"/>
      <c r="GVX55" s="145"/>
      <c r="GVY55" s="145"/>
      <c r="GVZ55" s="145"/>
      <c r="GWA55" s="145"/>
      <c r="GWB55" s="145"/>
      <c r="GWC55" s="145"/>
      <c r="GWD55" s="145"/>
      <c r="GWE55" s="145"/>
      <c r="GWF55" s="145"/>
      <c r="GWG55" s="145"/>
      <c r="GWH55" s="145"/>
      <c r="GWI55" s="145"/>
      <c r="GWJ55" s="145"/>
      <c r="GWK55" s="145"/>
      <c r="GWL55" s="145"/>
      <c r="GWM55" s="145"/>
      <c r="GWN55" s="145"/>
      <c r="GWO55" s="145"/>
      <c r="GWP55" s="145"/>
      <c r="GWQ55" s="145"/>
      <c r="GWR55" s="145"/>
      <c r="GWS55" s="145"/>
      <c r="GWT55" s="145"/>
      <c r="GWU55" s="145"/>
      <c r="GWV55" s="145"/>
      <c r="GWW55" s="145"/>
      <c r="GWX55" s="145"/>
      <c r="GWY55" s="145"/>
      <c r="GWZ55" s="145"/>
      <c r="GXA55" s="145"/>
      <c r="GXB55" s="145"/>
      <c r="GXC55" s="145"/>
      <c r="GXD55" s="145"/>
      <c r="GXE55" s="145"/>
      <c r="GXF55" s="145"/>
      <c r="GXG55" s="145"/>
      <c r="GXH55" s="145"/>
      <c r="GXI55" s="145"/>
      <c r="GXJ55" s="145"/>
      <c r="GXK55" s="145"/>
      <c r="GXL55" s="145"/>
      <c r="GXM55" s="145"/>
      <c r="GXN55" s="145"/>
      <c r="GXO55" s="145"/>
      <c r="GXP55" s="145"/>
      <c r="GXQ55" s="145"/>
      <c r="GXR55" s="145"/>
      <c r="GXS55" s="145"/>
      <c r="GXT55" s="145"/>
      <c r="GXU55" s="145"/>
      <c r="GXV55" s="145"/>
      <c r="GXW55" s="145"/>
      <c r="GXX55" s="145"/>
      <c r="GXY55" s="145"/>
      <c r="GXZ55" s="145"/>
      <c r="GYA55" s="145"/>
      <c r="GYB55" s="145"/>
      <c r="GYC55" s="145"/>
      <c r="GYD55" s="145"/>
      <c r="GYE55" s="145"/>
      <c r="GYF55" s="145"/>
      <c r="GYG55" s="145"/>
      <c r="GYH55" s="145"/>
      <c r="GYI55" s="145"/>
      <c r="GYJ55" s="145"/>
      <c r="GYK55" s="145"/>
      <c r="GYL55" s="145"/>
      <c r="GYM55" s="145"/>
      <c r="GYN55" s="145"/>
      <c r="GYO55" s="145"/>
      <c r="GYP55" s="145"/>
      <c r="GYQ55" s="145"/>
      <c r="GYR55" s="145"/>
      <c r="GYS55" s="145"/>
      <c r="GYT55" s="145"/>
      <c r="GYU55" s="145"/>
      <c r="GYV55" s="145"/>
      <c r="GYW55" s="145"/>
      <c r="GYX55" s="145"/>
      <c r="GYY55" s="145"/>
      <c r="GYZ55" s="145"/>
      <c r="GZA55" s="145"/>
      <c r="GZB55" s="145"/>
      <c r="GZC55" s="145"/>
      <c r="GZD55" s="145"/>
      <c r="GZE55" s="145"/>
      <c r="GZF55" s="145"/>
      <c r="GZG55" s="145"/>
      <c r="GZH55" s="145"/>
      <c r="GZI55" s="145"/>
      <c r="GZJ55" s="145"/>
      <c r="GZK55" s="145"/>
      <c r="GZL55" s="145"/>
      <c r="GZM55" s="145"/>
      <c r="GZN55" s="145"/>
      <c r="GZO55" s="145"/>
      <c r="GZP55" s="145"/>
      <c r="GZQ55" s="145"/>
      <c r="GZR55" s="145"/>
      <c r="GZS55" s="145"/>
      <c r="GZT55" s="145"/>
      <c r="GZU55" s="145"/>
      <c r="GZV55" s="145"/>
      <c r="GZW55" s="145"/>
      <c r="GZX55" s="145"/>
      <c r="GZY55" s="145"/>
      <c r="GZZ55" s="145"/>
      <c r="HAA55" s="145"/>
      <c r="HAB55" s="145"/>
      <c r="HAC55" s="145"/>
      <c r="HAD55" s="145"/>
      <c r="HAE55" s="145"/>
      <c r="HAF55" s="145"/>
      <c r="HAG55" s="145"/>
      <c r="HAH55" s="145"/>
      <c r="HAI55" s="145"/>
      <c r="HAJ55" s="145"/>
      <c r="HAK55" s="145"/>
      <c r="HAL55" s="145"/>
      <c r="HAM55" s="145"/>
      <c r="HAN55" s="145"/>
      <c r="HAO55" s="145"/>
      <c r="HAP55" s="145"/>
      <c r="HAQ55" s="145"/>
      <c r="HAR55" s="145"/>
      <c r="HAS55" s="145"/>
      <c r="HAT55" s="145"/>
      <c r="HAU55" s="145"/>
      <c r="HAV55" s="145"/>
      <c r="HAW55" s="145"/>
      <c r="HAX55" s="145"/>
      <c r="HAY55" s="145"/>
      <c r="HAZ55" s="145"/>
      <c r="HBA55" s="145"/>
      <c r="HBB55" s="145"/>
      <c r="HBC55" s="145"/>
      <c r="HBD55" s="145"/>
      <c r="HBE55" s="145"/>
      <c r="HBF55" s="145"/>
      <c r="HBG55" s="145"/>
      <c r="HBH55" s="145"/>
      <c r="HBI55" s="145"/>
      <c r="HBJ55" s="145"/>
      <c r="HBK55" s="145"/>
      <c r="HBL55" s="145"/>
      <c r="HBM55" s="145"/>
      <c r="HBN55" s="145"/>
      <c r="HBO55" s="145"/>
      <c r="HBP55" s="145"/>
      <c r="HBQ55" s="145"/>
      <c r="HBR55" s="145"/>
      <c r="HBS55" s="145"/>
      <c r="HBT55" s="145"/>
      <c r="HBU55" s="145"/>
      <c r="HBV55" s="145"/>
      <c r="HBW55" s="145"/>
      <c r="HBX55" s="145"/>
      <c r="HBY55" s="145"/>
      <c r="HBZ55" s="145"/>
      <c r="HCA55" s="145"/>
      <c r="HCB55" s="145"/>
      <c r="HCC55" s="145"/>
      <c r="HCD55" s="145"/>
      <c r="HCE55" s="145"/>
      <c r="HCF55" s="145"/>
      <c r="HCG55" s="145"/>
      <c r="HCH55" s="145"/>
      <c r="HCI55" s="145"/>
      <c r="HCJ55" s="145"/>
      <c r="HCK55" s="145"/>
      <c r="HCL55" s="145"/>
      <c r="HCM55" s="145"/>
      <c r="HCN55" s="145"/>
      <c r="HCO55" s="145"/>
      <c r="HCP55" s="145"/>
      <c r="HCQ55" s="145"/>
      <c r="HCR55" s="145"/>
      <c r="HCS55" s="145"/>
      <c r="HCT55" s="145"/>
      <c r="HCU55" s="145"/>
      <c r="HCV55" s="145"/>
      <c r="HCW55" s="145"/>
      <c r="HCX55" s="145"/>
      <c r="HCY55" s="145"/>
      <c r="HCZ55" s="145"/>
      <c r="HDA55" s="145"/>
      <c r="HDB55" s="145"/>
      <c r="HDC55" s="145"/>
      <c r="HDD55" s="145"/>
      <c r="HDE55" s="145"/>
      <c r="HDF55" s="145"/>
      <c r="HDG55" s="145"/>
      <c r="HDH55" s="145"/>
      <c r="HDI55" s="145"/>
      <c r="HDJ55" s="145"/>
      <c r="HDK55" s="145"/>
      <c r="HDL55" s="145"/>
      <c r="HDM55" s="145"/>
      <c r="HDN55" s="145"/>
      <c r="HDO55" s="145"/>
      <c r="HDP55" s="145"/>
      <c r="HDQ55" s="145"/>
      <c r="HDR55" s="145"/>
      <c r="HDS55" s="145"/>
      <c r="HDT55" s="145"/>
      <c r="HDU55" s="145"/>
      <c r="HDV55" s="145"/>
      <c r="HDW55" s="145"/>
      <c r="HDX55" s="145"/>
      <c r="HDY55" s="145"/>
      <c r="HDZ55" s="145"/>
      <c r="HEA55" s="145"/>
      <c r="HEB55" s="145"/>
      <c r="HEC55" s="145"/>
      <c r="HED55" s="145"/>
      <c r="HEE55" s="145"/>
      <c r="HEF55" s="145"/>
      <c r="HEG55" s="145"/>
      <c r="HEH55" s="145"/>
      <c r="HEI55" s="145"/>
      <c r="HEJ55" s="145"/>
      <c r="HEK55" s="145"/>
      <c r="HEL55" s="145"/>
      <c r="HEM55" s="145"/>
      <c r="HEN55" s="145"/>
      <c r="HEO55" s="145"/>
      <c r="HEP55" s="145"/>
      <c r="HEQ55" s="145"/>
      <c r="HER55" s="145"/>
      <c r="HES55" s="145"/>
      <c r="HET55" s="145"/>
      <c r="HEU55" s="145"/>
      <c r="HEV55" s="145"/>
      <c r="HEW55" s="145"/>
      <c r="HEX55" s="145"/>
      <c r="HEY55" s="145"/>
      <c r="HEZ55" s="145"/>
      <c r="HFA55" s="145"/>
      <c r="HFB55" s="145"/>
      <c r="HFC55" s="145"/>
      <c r="HFD55" s="145"/>
      <c r="HFE55" s="145"/>
      <c r="HFF55" s="145"/>
      <c r="HFG55" s="145"/>
      <c r="HFH55" s="145"/>
      <c r="HFI55" s="145"/>
      <c r="HFJ55" s="145"/>
      <c r="HFK55" s="145"/>
      <c r="HFL55" s="145"/>
      <c r="HFM55" s="145"/>
      <c r="HFN55" s="145"/>
      <c r="HFO55" s="145"/>
      <c r="HFP55" s="145"/>
      <c r="HFQ55" s="145"/>
      <c r="HFR55" s="145"/>
      <c r="HFS55" s="145"/>
      <c r="HFT55" s="145"/>
      <c r="HFU55" s="145"/>
      <c r="HFV55" s="145"/>
      <c r="HFW55" s="145"/>
      <c r="HFX55" s="145"/>
      <c r="HFY55" s="145"/>
      <c r="HFZ55" s="145"/>
      <c r="HGA55" s="145"/>
      <c r="HGB55" s="145"/>
      <c r="HGC55" s="145"/>
      <c r="HGD55" s="145"/>
      <c r="HGE55" s="145"/>
      <c r="HGF55" s="145"/>
      <c r="HGG55" s="145"/>
      <c r="HGH55" s="145"/>
      <c r="HGI55" s="145"/>
      <c r="HGJ55" s="145"/>
      <c r="HGK55" s="145"/>
      <c r="HGL55" s="145"/>
      <c r="HGM55" s="145"/>
      <c r="HGN55" s="145"/>
      <c r="HGO55" s="145"/>
      <c r="HGP55" s="145"/>
      <c r="HGQ55" s="145"/>
      <c r="HGR55" s="145"/>
      <c r="HGS55" s="145"/>
      <c r="HGT55" s="145"/>
      <c r="HGU55" s="145"/>
      <c r="HGV55" s="145"/>
      <c r="HGW55" s="145"/>
      <c r="HGX55" s="145"/>
      <c r="HGY55" s="145"/>
      <c r="HGZ55" s="145"/>
      <c r="HHA55" s="145"/>
      <c r="HHB55" s="145"/>
      <c r="HHC55" s="145"/>
      <c r="HHD55" s="145"/>
      <c r="HHE55" s="145"/>
      <c r="HHF55" s="145"/>
      <c r="HHG55" s="145"/>
      <c r="HHH55" s="145"/>
      <c r="HHI55" s="145"/>
      <c r="HHJ55" s="145"/>
      <c r="HHK55" s="145"/>
      <c r="HHL55" s="145"/>
      <c r="HHM55" s="145"/>
      <c r="HHN55" s="145"/>
      <c r="HHO55" s="145"/>
      <c r="HHP55" s="145"/>
      <c r="HHQ55" s="145"/>
      <c r="HHR55" s="145"/>
      <c r="HHS55" s="145"/>
      <c r="HHT55" s="145"/>
      <c r="HHU55" s="145"/>
      <c r="HHV55" s="145"/>
      <c r="HHW55" s="145"/>
      <c r="HHX55" s="145"/>
      <c r="HHY55" s="145"/>
      <c r="HHZ55" s="145"/>
      <c r="HIA55" s="145"/>
      <c r="HIB55" s="145"/>
      <c r="HIC55" s="145"/>
      <c r="HID55" s="145"/>
      <c r="HIE55" s="145"/>
      <c r="HIF55" s="145"/>
      <c r="HIG55" s="145"/>
      <c r="HIH55" s="145"/>
      <c r="HII55" s="145"/>
      <c r="HIJ55" s="145"/>
      <c r="HIK55" s="145"/>
      <c r="HIL55" s="145"/>
      <c r="HIM55" s="145"/>
      <c r="HIN55" s="145"/>
      <c r="HIO55" s="145"/>
      <c r="HIP55" s="145"/>
      <c r="HIQ55" s="145"/>
      <c r="HIR55" s="145"/>
      <c r="HIS55" s="145"/>
      <c r="HIT55" s="145"/>
      <c r="HIU55" s="145"/>
      <c r="HIV55" s="145"/>
      <c r="HIW55" s="145"/>
      <c r="HIX55" s="145"/>
      <c r="HIY55" s="145"/>
      <c r="HIZ55" s="145"/>
      <c r="HJA55" s="145"/>
      <c r="HJB55" s="145"/>
      <c r="HJC55" s="145"/>
      <c r="HJD55" s="145"/>
      <c r="HJE55" s="145"/>
      <c r="HJF55" s="145"/>
      <c r="HJG55" s="145"/>
      <c r="HJH55" s="145"/>
      <c r="HJI55" s="145"/>
      <c r="HJJ55" s="145"/>
      <c r="HJK55" s="145"/>
      <c r="HJL55" s="145"/>
      <c r="HJM55" s="145"/>
      <c r="HJN55" s="145"/>
      <c r="HJO55" s="145"/>
      <c r="HJP55" s="145"/>
      <c r="HJQ55" s="145"/>
      <c r="HJR55" s="145"/>
      <c r="HJS55" s="145"/>
      <c r="HJT55" s="145"/>
      <c r="HJU55" s="145"/>
      <c r="HJV55" s="145"/>
      <c r="HJW55" s="145"/>
      <c r="HJX55" s="145"/>
      <c r="HJY55" s="145"/>
      <c r="HJZ55" s="145"/>
      <c r="HKA55" s="145"/>
      <c r="HKB55" s="145"/>
      <c r="HKC55" s="145"/>
      <c r="HKD55" s="145"/>
      <c r="HKE55" s="145"/>
      <c r="HKF55" s="145"/>
      <c r="HKG55" s="145"/>
      <c r="HKH55" s="145"/>
      <c r="HKI55" s="145"/>
      <c r="HKJ55" s="145"/>
      <c r="HKK55" s="145"/>
      <c r="HKL55" s="145"/>
      <c r="HKM55" s="145"/>
      <c r="HKN55" s="145"/>
      <c r="HKO55" s="145"/>
      <c r="HKP55" s="145"/>
      <c r="HKQ55" s="145"/>
      <c r="HKR55" s="145"/>
      <c r="HKS55" s="145"/>
      <c r="HKT55" s="145"/>
      <c r="HKU55" s="145"/>
      <c r="HKV55" s="145"/>
      <c r="HKW55" s="145"/>
      <c r="HKX55" s="145"/>
      <c r="HKY55" s="145"/>
      <c r="HKZ55" s="145"/>
      <c r="HLA55" s="145"/>
      <c r="HLB55" s="145"/>
      <c r="HLC55" s="145"/>
      <c r="HLD55" s="145"/>
      <c r="HLE55" s="145"/>
      <c r="HLF55" s="145"/>
      <c r="HLG55" s="145"/>
      <c r="HLH55" s="145"/>
      <c r="HLI55" s="145"/>
      <c r="HLJ55" s="145"/>
      <c r="HLK55" s="145"/>
      <c r="HLL55" s="145"/>
      <c r="HLM55" s="145"/>
      <c r="HLN55" s="145"/>
      <c r="HLO55" s="145"/>
      <c r="HLP55" s="145"/>
      <c r="HLQ55" s="145"/>
      <c r="HLR55" s="145"/>
      <c r="HLS55" s="145"/>
      <c r="HLT55" s="145"/>
      <c r="HLU55" s="145"/>
      <c r="HLV55" s="145"/>
      <c r="HLW55" s="145"/>
      <c r="HLX55" s="145"/>
      <c r="HLY55" s="145"/>
      <c r="HLZ55" s="145"/>
      <c r="HMA55" s="145"/>
      <c r="HMB55" s="145"/>
      <c r="HMC55" s="145"/>
      <c r="HMD55" s="145"/>
      <c r="HME55" s="145"/>
      <c r="HMF55" s="145"/>
      <c r="HMG55" s="145"/>
      <c r="HMH55" s="145"/>
      <c r="HMI55" s="145"/>
      <c r="HMJ55" s="145"/>
      <c r="HMK55" s="145"/>
      <c r="HML55" s="145"/>
      <c r="HMM55" s="145"/>
      <c r="HMN55" s="145"/>
      <c r="HMO55" s="145"/>
      <c r="HMP55" s="145"/>
      <c r="HMQ55" s="145"/>
      <c r="HMR55" s="145"/>
      <c r="HMS55" s="145"/>
      <c r="HMT55" s="145"/>
      <c r="HMU55" s="145"/>
      <c r="HMV55" s="145"/>
      <c r="HMW55" s="145"/>
      <c r="HMX55" s="145"/>
      <c r="HMY55" s="145"/>
      <c r="HMZ55" s="145"/>
      <c r="HNA55" s="145"/>
      <c r="HNB55" s="145"/>
      <c r="HNC55" s="145"/>
      <c r="HND55" s="145"/>
      <c r="HNE55" s="145"/>
      <c r="HNF55" s="145"/>
      <c r="HNG55" s="145"/>
      <c r="HNH55" s="145"/>
      <c r="HNI55" s="145"/>
      <c r="HNJ55" s="145"/>
      <c r="HNK55" s="145"/>
      <c r="HNL55" s="145"/>
      <c r="HNM55" s="145"/>
      <c r="HNN55" s="145"/>
      <c r="HNO55" s="145"/>
      <c r="HNP55" s="145"/>
      <c r="HNQ55" s="145"/>
      <c r="HNR55" s="145"/>
      <c r="HNS55" s="145"/>
      <c r="HNT55" s="145"/>
      <c r="HNU55" s="145"/>
      <c r="HNV55" s="145"/>
      <c r="HNW55" s="145"/>
      <c r="HNX55" s="145"/>
      <c r="HNY55" s="145"/>
      <c r="HNZ55" s="145"/>
      <c r="HOA55" s="145"/>
      <c r="HOB55" s="145"/>
      <c r="HOC55" s="145"/>
      <c r="HOD55" s="145"/>
      <c r="HOE55" s="145"/>
      <c r="HOF55" s="145"/>
      <c r="HOG55" s="145"/>
      <c r="HOH55" s="145"/>
      <c r="HOI55" s="145"/>
      <c r="HOJ55" s="145"/>
      <c r="HOK55" s="145"/>
      <c r="HOL55" s="145"/>
      <c r="HOM55" s="145"/>
      <c r="HON55" s="145"/>
      <c r="HOO55" s="145"/>
      <c r="HOP55" s="145"/>
      <c r="HOQ55" s="145"/>
      <c r="HOR55" s="145"/>
      <c r="HOS55" s="145"/>
      <c r="HOT55" s="145"/>
      <c r="HOU55" s="145"/>
      <c r="HOV55" s="145"/>
      <c r="HOW55" s="145"/>
      <c r="HOX55" s="145"/>
      <c r="HOY55" s="145"/>
      <c r="HOZ55" s="145"/>
      <c r="HPA55" s="145"/>
      <c r="HPB55" s="145"/>
      <c r="HPC55" s="145"/>
      <c r="HPD55" s="145"/>
      <c r="HPE55" s="145"/>
      <c r="HPF55" s="145"/>
      <c r="HPG55" s="145"/>
      <c r="HPH55" s="145"/>
      <c r="HPI55" s="145"/>
      <c r="HPJ55" s="145"/>
      <c r="HPK55" s="145"/>
      <c r="HPL55" s="145"/>
      <c r="HPM55" s="145"/>
      <c r="HPN55" s="145"/>
      <c r="HPO55" s="145"/>
      <c r="HPP55" s="145"/>
      <c r="HPQ55" s="145"/>
      <c r="HPR55" s="145"/>
      <c r="HPS55" s="145"/>
      <c r="HPT55" s="145"/>
      <c r="HPU55" s="145"/>
      <c r="HPV55" s="145"/>
      <c r="HPW55" s="145"/>
      <c r="HPX55" s="145"/>
      <c r="HPY55" s="145"/>
      <c r="HPZ55" s="145"/>
      <c r="HQA55" s="145"/>
      <c r="HQB55" s="145"/>
      <c r="HQC55" s="145"/>
      <c r="HQD55" s="145"/>
      <c r="HQE55" s="145"/>
      <c r="HQF55" s="145"/>
      <c r="HQG55" s="145"/>
      <c r="HQH55" s="145"/>
      <c r="HQI55" s="145"/>
      <c r="HQJ55" s="145"/>
      <c r="HQK55" s="145"/>
      <c r="HQL55" s="145"/>
      <c r="HQM55" s="145"/>
      <c r="HQN55" s="145"/>
      <c r="HQO55" s="145"/>
      <c r="HQP55" s="145"/>
      <c r="HQQ55" s="145"/>
      <c r="HQR55" s="145"/>
      <c r="HQS55" s="145"/>
      <c r="HQT55" s="145"/>
      <c r="HQU55" s="145"/>
      <c r="HQV55" s="145"/>
      <c r="HQW55" s="145"/>
      <c r="HQX55" s="145"/>
      <c r="HQY55" s="145"/>
      <c r="HQZ55" s="145"/>
      <c r="HRA55" s="145"/>
      <c r="HRB55" s="145"/>
      <c r="HRC55" s="145"/>
      <c r="HRD55" s="145"/>
      <c r="HRE55" s="145"/>
      <c r="HRF55" s="145"/>
      <c r="HRG55" s="145"/>
      <c r="HRH55" s="145"/>
      <c r="HRI55" s="145"/>
      <c r="HRJ55" s="145"/>
      <c r="HRK55" s="145"/>
      <c r="HRL55" s="145"/>
      <c r="HRM55" s="145"/>
      <c r="HRN55" s="145"/>
      <c r="HRO55" s="145"/>
      <c r="HRP55" s="145"/>
      <c r="HRQ55" s="145"/>
      <c r="HRR55" s="145"/>
      <c r="HRS55" s="145"/>
      <c r="HRT55" s="145"/>
      <c r="HRU55" s="145"/>
      <c r="HRV55" s="145"/>
      <c r="HRW55" s="145"/>
      <c r="HRX55" s="145"/>
      <c r="HRY55" s="145"/>
      <c r="HRZ55" s="145"/>
      <c r="HSA55" s="145"/>
      <c r="HSB55" s="145"/>
      <c r="HSC55" s="145"/>
      <c r="HSD55" s="145"/>
      <c r="HSE55" s="145"/>
      <c r="HSF55" s="145"/>
      <c r="HSG55" s="145"/>
      <c r="HSH55" s="145"/>
      <c r="HSI55" s="145"/>
      <c r="HSJ55" s="145"/>
      <c r="HSK55" s="145"/>
      <c r="HSL55" s="145"/>
      <c r="HSM55" s="145"/>
      <c r="HSN55" s="145"/>
      <c r="HSO55" s="145"/>
      <c r="HSP55" s="145"/>
      <c r="HSQ55" s="145"/>
      <c r="HSR55" s="145"/>
      <c r="HSS55" s="145"/>
      <c r="HST55" s="145"/>
      <c r="HSU55" s="145"/>
      <c r="HSV55" s="145"/>
      <c r="HSW55" s="145"/>
      <c r="HSX55" s="145"/>
      <c r="HSY55" s="145"/>
      <c r="HSZ55" s="145"/>
      <c r="HTA55" s="145"/>
      <c r="HTB55" s="145"/>
      <c r="HTC55" s="145"/>
      <c r="HTD55" s="145"/>
      <c r="HTE55" s="145"/>
      <c r="HTF55" s="145"/>
      <c r="HTG55" s="145"/>
      <c r="HTH55" s="145"/>
      <c r="HTI55" s="145"/>
      <c r="HTJ55" s="145"/>
      <c r="HTK55" s="145"/>
      <c r="HTL55" s="145"/>
      <c r="HTM55" s="145"/>
      <c r="HTN55" s="145"/>
      <c r="HTO55" s="145"/>
      <c r="HTP55" s="145"/>
      <c r="HTQ55" s="145"/>
      <c r="HTR55" s="145"/>
      <c r="HTS55" s="145"/>
      <c r="HTT55" s="145"/>
      <c r="HTU55" s="145"/>
      <c r="HTV55" s="145"/>
      <c r="HTW55" s="145"/>
      <c r="HTX55" s="145"/>
      <c r="HTY55" s="145"/>
      <c r="HTZ55" s="145"/>
      <c r="HUA55" s="145"/>
      <c r="HUB55" s="145"/>
      <c r="HUC55" s="145"/>
      <c r="HUD55" s="145"/>
      <c r="HUE55" s="145"/>
      <c r="HUF55" s="145"/>
      <c r="HUG55" s="145"/>
      <c r="HUH55" s="145"/>
      <c r="HUI55" s="145"/>
      <c r="HUJ55" s="145"/>
      <c r="HUK55" s="145"/>
      <c r="HUL55" s="145"/>
      <c r="HUM55" s="145"/>
      <c r="HUN55" s="145"/>
      <c r="HUO55" s="145"/>
      <c r="HUP55" s="145"/>
      <c r="HUQ55" s="145"/>
      <c r="HUR55" s="145"/>
      <c r="HUS55" s="145"/>
      <c r="HUT55" s="145"/>
      <c r="HUU55" s="145"/>
      <c r="HUV55" s="145"/>
      <c r="HUW55" s="145"/>
      <c r="HUX55" s="145"/>
      <c r="HUY55" s="145"/>
      <c r="HUZ55" s="145"/>
      <c r="HVA55" s="145"/>
      <c r="HVB55" s="145"/>
      <c r="HVC55" s="145"/>
      <c r="HVD55" s="145"/>
      <c r="HVE55" s="145"/>
      <c r="HVF55" s="145"/>
      <c r="HVG55" s="145"/>
      <c r="HVH55" s="145"/>
      <c r="HVI55" s="145"/>
      <c r="HVJ55" s="145"/>
      <c r="HVK55" s="145"/>
      <c r="HVL55" s="145"/>
      <c r="HVM55" s="145"/>
      <c r="HVN55" s="145"/>
      <c r="HVO55" s="145"/>
      <c r="HVP55" s="145"/>
      <c r="HVQ55" s="145"/>
      <c r="HVR55" s="145"/>
      <c r="HVS55" s="145"/>
      <c r="HVT55" s="145"/>
      <c r="HVU55" s="145"/>
      <c r="HVV55" s="145"/>
      <c r="HVW55" s="145"/>
      <c r="HVX55" s="145"/>
      <c r="HVY55" s="145"/>
      <c r="HVZ55" s="145"/>
      <c r="HWA55" s="145"/>
      <c r="HWB55" s="145"/>
      <c r="HWC55" s="145"/>
      <c r="HWD55" s="145"/>
      <c r="HWE55" s="145"/>
      <c r="HWF55" s="145"/>
      <c r="HWG55" s="145"/>
      <c r="HWH55" s="145"/>
      <c r="HWI55" s="145"/>
      <c r="HWJ55" s="145"/>
      <c r="HWK55" s="145"/>
      <c r="HWL55" s="145"/>
      <c r="HWM55" s="145"/>
      <c r="HWN55" s="145"/>
      <c r="HWO55" s="145"/>
      <c r="HWP55" s="145"/>
      <c r="HWQ55" s="145"/>
      <c r="HWR55" s="145"/>
      <c r="HWS55" s="145"/>
      <c r="HWT55" s="145"/>
      <c r="HWU55" s="145"/>
      <c r="HWV55" s="145"/>
      <c r="HWW55" s="145"/>
      <c r="HWX55" s="145"/>
      <c r="HWY55" s="145"/>
      <c r="HWZ55" s="145"/>
      <c r="HXA55" s="145"/>
      <c r="HXB55" s="145"/>
      <c r="HXC55" s="145"/>
      <c r="HXD55" s="145"/>
      <c r="HXE55" s="145"/>
      <c r="HXF55" s="145"/>
      <c r="HXG55" s="145"/>
      <c r="HXH55" s="145"/>
      <c r="HXI55" s="145"/>
      <c r="HXJ55" s="145"/>
      <c r="HXK55" s="145"/>
      <c r="HXL55" s="145"/>
      <c r="HXM55" s="145"/>
      <c r="HXN55" s="145"/>
      <c r="HXO55" s="145"/>
      <c r="HXP55" s="145"/>
      <c r="HXQ55" s="145"/>
      <c r="HXR55" s="145"/>
      <c r="HXS55" s="145"/>
      <c r="HXT55" s="145"/>
      <c r="HXU55" s="145"/>
      <c r="HXV55" s="145"/>
      <c r="HXW55" s="145"/>
      <c r="HXX55" s="145"/>
      <c r="HXY55" s="145"/>
      <c r="HXZ55" s="145"/>
      <c r="HYA55" s="145"/>
      <c r="HYB55" s="145"/>
      <c r="HYC55" s="145"/>
      <c r="HYD55" s="145"/>
      <c r="HYE55" s="145"/>
      <c r="HYF55" s="145"/>
      <c r="HYG55" s="145"/>
      <c r="HYH55" s="145"/>
      <c r="HYI55" s="145"/>
      <c r="HYJ55" s="145"/>
      <c r="HYK55" s="145"/>
      <c r="HYL55" s="145"/>
      <c r="HYM55" s="145"/>
      <c r="HYN55" s="145"/>
      <c r="HYO55" s="145"/>
      <c r="HYP55" s="145"/>
      <c r="HYQ55" s="145"/>
      <c r="HYR55" s="145"/>
      <c r="HYS55" s="145"/>
      <c r="HYT55" s="145"/>
      <c r="HYU55" s="145"/>
      <c r="HYV55" s="145"/>
      <c r="HYW55" s="145"/>
      <c r="HYX55" s="145"/>
      <c r="HYY55" s="145"/>
      <c r="HYZ55" s="145"/>
      <c r="HZA55" s="145"/>
      <c r="HZB55" s="145"/>
      <c r="HZC55" s="145"/>
      <c r="HZD55" s="145"/>
      <c r="HZE55" s="145"/>
      <c r="HZF55" s="145"/>
      <c r="HZG55" s="145"/>
      <c r="HZH55" s="145"/>
      <c r="HZI55" s="145"/>
      <c r="HZJ55" s="145"/>
      <c r="HZK55" s="145"/>
      <c r="HZL55" s="145"/>
      <c r="HZM55" s="145"/>
      <c r="HZN55" s="145"/>
      <c r="HZO55" s="145"/>
      <c r="HZP55" s="145"/>
      <c r="HZQ55" s="145"/>
      <c r="HZR55" s="145"/>
      <c r="HZS55" s="145"/>
      <c r="HZT55" s="145"/>
      <c r="HZU55" s="145"/>
      <c r="HZV55" s="145"/>
      <c r="HZW55" s="145"/>
      <c r="HZX55" s="145"/>
      <c r="HZY55" s="145"/>
      <c r="HZZ55" s="145"/>
      <c r="IAA55" s="145"/>
      <c r="IAB55" s="145"/>
      <c r="IAC55" s="145"/>
      <c r="IAD55" s="145"/>
      <c r="IAE55" s="145"/>
      <c r="IAF55" s="145"/>
      <c r="IAG55" s="145"/>
      <c r="IAH55" s="145"/>
      <c r="IAI55" s="145"/>
      <c r="IAJ55" s="145"/>
      <c r="IAK55" s="145"/>
      <c r="IAL55" s="145"/>
      <c r="IAM55" s="145"/>
      <c r="IAN55" s="145"/>
      <c r="IAO55" s="145"/>
      <c r="IAP55" s="145"/>
      <c r="IAQ55" s="145"/>
      <c r="IAR55" s="145"/>
      <c r="IAS55" s="145"/>
      <c r="IAT55" s="145"/>
      <c r="IAU55" s="145"/>
      <c r="IAV55" s="145"/>
      <c r="IAW55" s="145"/>
      <c r="IAX55" s="145"/>
      <c r="IAY55" s="145"/>
      <c r="IAZ55" s="145"/>
      <c r="IBA55" s="145"/>
      <c r="IBB55" s="145"/>
      <c r="IBC55" s="145"/>
      <c r="IBD55" s="145"/>
      <c r="IBE55" s="145"/>
      <c r="IBF55" s="145"/>
      <c r="IBG55" s="145"/>
      <c r="IBH55" s="145"/>
      <c r="IBI55" s="145"/>
      <c r="IBJ55" s="145"/>
      <c r="IBK55" s="145"/>
      <c r="IBL55" s="145"/>
      <c r="IBM55" s="145"/>
      <c r="IBN55" s="145"/>
      <c r="IBO55" s="145"/>
      <c r="IBP55" s="145"/>
      <c r="IBQ55" s="145"/>
      <c r="IBR55" s="145"/>
      <c r="IBS55" s="145"/>
      <c r="IBT55" s="145"/>
      <c r="IBU55" s="145"/>
      <c r="IBV55" s="145"/>
      <c r="IBW55" s="145"/>
      <c r="IBX55" s="145"/>
      <c r="IBY55" s="145"/>
      <c r="IBZ55" s="145"/>
      <c r="ICA55" s="145"/>
      <c r="ICB55" s="145"/>
      <c r="ICC55" s="145"/>
      <c r="ICD55" s="145"/>
      <c r="ICE55" s="145"/>
      <c r="ICF55" s="145"/>
      <c r="ICG55" s="145"/>
      <c r="ICH55" s="145"/>
      <c r="ICI55" s="145"/>
      <c r="ICJ55" s="145"/>
      <c r="ICK55" s="145"/>
      <c r="ICL55" s="145"/>
      <c r="ICM55" s="145"/>
      <c r="ICN55" s="145"/>
      <c r="ICO55" s="145"/>
      <c r="ICP55" s="145"/>
      <c r="ICQ55" s="145"/>
      <c r="ICR55" s="145"/>
      <c r="ICS55" s="145"/>
      <c r="ICT55" s="145"/>
      <c r="ICU55" s="145"/>
      <c r="ICV55" s="145"/>
      <c r="ICW55" s="145"/>
      <c r="ICX55" s="145"/>
      <c r="ICY55" s="145"/>
      <c r="ICZ55" s="145"/>
      <c r="IDA55" s="145"/>
      <c r="IDB55" s="145"/>
      <c r="IDC55" s="145"/>
      <c r="IDD55" s="145"/>
      <c r="IDE55" s="145"/>
      <c r="IDF55" s="145"/>
      <c r="IDG55" s="145"/>
      <c r="IDH55" s="145"/>
      <c r="IDI55" s="145"/>
      <c r="IDJ55" s="145"/>
      <c r="IDK55" s="145"/>
      <c r="IDL55" s="145"/>
      <c r="IDM55" s="145"/>
      <c r="IDN55" s="145"/>
      <c r="IDO55" s="145"/>
      <c r="IDP55" s="145"/>
      <c r="IDQ55" s="145"/>
      <c r="IDR55" s="145"/>
      <c r="IDS55" s="145"/>
      <c r="IDT55" s="145"/>
      <c r="IDU55" s="145"/>
      <c r="IDV55" s="145"/>
      <c r="IDW55" s="145"/>
      <c r="IDX55" s="145"/>
      <c r="IDY55" s="145"/>
      <c r="IDZ55" s="145"/>
      <c r="IEA55" s="145"/>
      <c r="IEB55" s="145"/>
      <c r="IEC55" s="145"/>
      <c r="IED55" s="145"/>
      <c r="IEE55" s="145"/>
      <c r="IEF55" s="145"/>
      <c r="IEG55" s="145"/>
      <c r="IEH55" s="145"/>
      <c r="IEI55" s="145"/>
      <c r="IEJ55" s="145"/>
      <c r="IEK55" s="145"/>
      <c r="IEL55" s="145"/>
      <c r="IEM55" s="145"/>
      <c r="IEN55" s="145"/>
      <c r="IEO55" s="145"/>
      <c r="IEP55" s="145"/>
      <c r="IEQ55" s="145"/>
      <c r="IER55" s="145"/>
      <c r="IES55" s="145"/>
      <c r="IET55" s="145"/>
      <c r="IEU55" s="145"/>
      <c r="IEV55" s="145"/>
      <c r="IEW55" s="145"/>
      <c r="IEX55" s="145"/>
      <c r="IEY55" s="145"/>
      <c r="IEZ55" s="145"/>
      <c r="IFA55" s="145"/>
      <c r="IFB55" s="145"/>
      <c r="IFC55" s="145"/>
      <c r="IFD55" s="145"/>
      <c r="IFE55" s="145"/>
      <c r="IFF55" s="145"/>
      <c r="IFG55" s="145"/>
      <c r="IFH55" s="145"/>
      <c r="IFI55" s="145"/>
      <c r="IFJ55" s="145"/>
      <c r="IFK55" s="145"/>
      <c r="IFL55" s="145"/>
      <c r="IFM55" s="145"/>
      <c r="IFN55" s="145"/>
      <c r="IFO55" s="145"/>
      <c r="IFP55" s="145"/>
      <c r="IFQ55" s="145"/>
      <c r="IFR55" s="145"/>
      <c r="IFS55" s="145"/>
      <c r="IFT55" s="145"/>
      <c r="IFU55" s="145"/>
      <c r="IFV55" s="145"/>
      <c r="IFW55" s="145"/>
      <c r="IFX55" s="145"/>
      <c r="IFY55" s="145"/>
      <c r="IFZ55" s="145"/>
      <c r="IGA55" s="145"/>
      <c r="IGB55" s="145"/>
      <c r="IGC55" s="145"/>
      <c r="IGD55" s="145"/>
      <c r="IGE55" s="145"/>
      <c r="IGF55" s="145"/>
      <c r="IGG55" s="145"/>
      <c r="IGH55" s="145"/>
      <c r="IGI55" s="145"/>
      <c r="IGJ55" s="145"/>
      <c r="IGK55" s="145"/>
      <c r="IGL55" s="145"/>
      <c r="IGM55" s="145"/>
      <c r="IGN55" s="145"/>
      <c r="IGO55" s="145"/>
      <c r="IGP55" s="145"/>
      <c r="IGQ55" s="145"/>
      <c r="IGR55" s="145"/>
      <c r="IGS55" s="145"/>
      <c r="IGT55" s="145"/>
      <c r="IGU55" s="145"/>
      <c r="IGV55" s="145"/>
      <c r="IGW55" s="145"/>
      <c r="IGX55" s="145"/>
      <c r="IGY55" s="145"/>
      <c r="IGZ55" s="145"/>
      <c r="IHA55" s="145"/>
      <c r="IHB55" s="145"/>
      <c r="IHC55" s="145"/>
      <c r="IHD55" s="145"/>
      <c r="IHE55" s="145"/>
      <c r="IHF55" s="145"/>
      <c r="IHG55" s="145"/>
      <c r="IHH55" s="145"/>
      <c r="IHI55" s="145"/>
      <c r="IHJ55" s="145"/>
      <c r="IHK55" s="145"/>
      <c r="IHL55" s="145"/>
      <c r="IHM55" s="145"/>
      <c r="IHN55" s="145"/>
      <c r="IHO55" s="145"/>
      <c r="IHP55" s="145"/>
      <c r="IHQ55" s="145"/>
      <c r="IHR55" s="145"/>
      <c r="IHS55" s="145"/>
      <c r="IHT55" s="145"/>
      <c r="IHU55" s="145"/>
      <c r="IHV55" s="145"/>
      <c r="IHW55" s="145"/>
      <c r="IHX55" s="145"/>
      <c r="IHY55" s="145"/>
      <c r="IHZ55" s="145"/>
      <c r="IIA55" s="145"/>
      <c r="IIB55" s="145"/>
      <c r="IIC55" s="145"/>
      <c r="IID55" s="145"/>
      <c r="IIE55" s="145"/>
      <c r="IIF55" s="145"/>
      <c r="IIG55" s="145"/>
      <c r="IIH55" s="145"/>
      <c r="III55" s="145"/>
      <c r="IIJ55" s="145"/>
      <c r="IIK55" s="145"/>
      <c r="IIL55" s="145"/>
      <c r="IIM55" s="145"/>
      <c r="IIN55" s="145"/>
      <c r="IIO55" s="145"/>
      <c r="IIP55" s="145"/>
      <c r="IIQ55" s="145"/>
      <c r="IIR55" s="145"/>
      <c r="IIS55" s="145"/>
      <c r="IIT55" s="145"/>
      <c r="IIU55" s="145"/>
      <c r="IIV55" s="145"/>
      <c r="IIW55" s="145"/>
      <c r="IIX55" s="145"/>
      <c r="IIY55" s="145"/>
      <c r="IIZ55" s="145"/>
      <c r="IJA55" s="145"/>
      <c r="IJB55" s="145"/>
      <c r="IJC55" s="145"/>
      <c r="IJD55" s="145"/>
      <c r="IJE55" s="145"/>
      <c r="IJF55" s="145"/>
      <c r="IJG55" s="145"/>
      <c r="IJH55" s="145"/>
      <c r="IJI55" s="145"/>
      <c r="IJJ55" s="145"/>
      <c r="IJK55" s="145"/>
      <c r="IJL55" s="145"/>
      <c r="IJM55" s="145"/>
      <c r="IJN55" s="145"/>
      <c r="IJO55" s="145"/>
      <c r="IJP55" s="145"/>
      <c r="IJQ55" s="145"/>
      <c r="IJR55" s="145"/>
      <c r="IJS55" s="145"/>
      <c r="IJT55" s="145"/>
      <c r="IJU55" s="145"/>
      <c r="IJV55" s="145"/>
      <c r="IJW55" s="145"/>
      <c r="IJX55" s="145"/>
      <c r="IJY55" s="145"/>
      <c r="IJZ55" s="145"/>
      <c r="IKA55" s="145"/>
      <c r="IKB55" s="145"/>
      <c r="IKC55" s="145"/>
      <c r="IKD55" s="145"/>
      <c r="IKE55" s="145"/>
      <c r="IKF55" s="145"/>
      <c r="IKG55" s="145"/>
      <c r="IKH55" s="145"/>
      <c r="IKI55" s="145"/>
      <c r="IKJ55" s="145"/>
      <c r="IKK55" s="145"/>
      <c r="IKL55" s="145"/>
      <c r="IKM55" s="145"/>
      <c r="IKN55" s="145"/>
      <c r="IKO55" s="145"/>
      <c r="IKP55" s="145"/>
      <c r="IKQ55" s="145"/>
      <c r="IKR55" s="145"/>
      <c r="IKS55" s="145"/>
      <c r="IKT55" s="145"/>
      <c r="IKU55" s="145"/>
      <c r="IKV55" s="145"/>
      <c r="IKW55" s="145"/>
      <c r="IKX55" s="145"/>
      <c r="IKY55" s="145"/>
      <c r="IKZ55" s="145"/>
      <c r="ILA55" s="145"/>
      <c r="ILB55" s="145"/>
      <c r="ILC55" s="145"/>
      <c r="ILD55" s="145"/>
      <c r="ILE55" s="145"/>
      <c r="ILF55" s="145"/>
      <c r="ILG55" s="145"/>
      <c r="ILH55" s="145"/>
      <c r="ILI55" s="145"/>
      <c r="ILJ55" s="145"/>
      <c r="ILK55" s="145"/>
      <c r="ILL55" s="145"/>
      <c r="ILM55" s="145"/>
      <c r="ILN55" s="145"/>
      <c r="ILO55" s="145"/>
      <c r="ILP55" s="145"/>
      <c r="ILQ55" s="145"/>
      <c r="ILR55" s="145"/>
      <c r="ILS55" s="145"/>
      <c r="ILT55" s="145"/>
      <c r="ILU55" s="145"/>
      <c r="ILV55" s="145"/>
      <c r="ILW55" s="145"/>
      <c r="ILX55" s="145"/>
      <c r="ILY55" s="145"/>
      <c r="ILZ55" s="145"/>
      <c r="IMA55" s="145"/>
      <c r="IMB55" s="145"/>
      <c r="IMC55" s="145"/>
      <c r="IMD55" s="145"/>
      <c r="IME55" s="145"/>
      <c r="IMF55" s="145"/>
      <c r="IMG55" s="145"/>
      <c r="IMH55" s="145"/>
      <c r="IMI55" s="145"/>
      <c r="IMJ55" s="145"/>
      <c r="IMK55" s="145"/>
      <c r="IML55" s="145"/>
      <c r="IMM55" s="145"/>
      <c r="IMN55" s="145"/>
      <c r="IMO55" s="145"/>
      <c r="IMP55" s="145"/>
      <c r="IMQ55" s="145"/>
      <c r="IMR55" s="145"/>
      <c r="IMS55" s="145"/>
      <c r="IMT55" s="145"/>
      <c r="IMU55" s="145"/>
      <c r="IMV55" s="145"/>
      <c r="IMW55" s="145"/>
      <c r="IMX55" s="145"/>
      <c r="IMY55" s="145"/>
      <c r="IMZ55" s="145"/>
      <c r="INA55" s="145"/>
      <c r="INB55" s="145"/>
      <c r="INC55" s="145"/>
      <c r="IND55" s="145"/>
      <c r="INE55" s="145"/>
      <c r="INF55" s="145"/>
      <c r="ING55" s="145"/>
      <c r="INH55" s="145"/>
      <c r="INI55" s="145"/>
      <c r="INJ55" s="145"/>
      <c r="INK55" s="145"/>
      <c r="INL55" s="145"/>
      <c r="INM55" s="145"/>
      <c r="INN55" s="145"/>
      <c r="INO55" s="145"/>
      <c r="INP55" s="145"/>
      <c r="INQ55" s="145"/>
      <c r="INR55" s="145"/>
      <c r="INS55" s="145"/>
      <c r="INT55" s="145"/>
      <c r="INU55" s="145"/>
      <c r="INV55" s="145"/>
      <c r="INW55" s="145"/>
      <c r="INX55" s="145"/>
      <c r="INY55" s="145"/>
      <c r="INZ55" s="145"/>
      <c r="IOA55" s="145"/>
      <c r="IOB55" s="145"/>
      <c r="IOC55" s="145"/>
      <c r="IOD55" s="145"/>
      <c r="IOE55" s="145"/>
      <c r="IOF55" s="145"/>
      <c r="IOG55" s="145"/>
      <c r="IOH55" s="145"/>
      <c r="IOI55" s="145"/>
      <c r="IOJ55" s="145"/>
      <c r="IOK55" s="145"/>
      <c r="IOL55" s="145"/>
      <c r="IOM55" s="145"/>
      <c r="ION55" s="145"/>
      <c r="IOO55" s="145"/>
      <c r="IOP55" s="145"/>
      <c r="IOQ55" s="145"/>
      <c r="IOR55" s="145"/>
      <c r="IOS55" s="145"/>
      <c r="IOT55" s="145"/>
      <c r="IOU55" s="145"/>
      <c r="IOV55" s="145"/>
      <c r="IOW55" s="145"/>
      <c r="IOX55" s="145"/>
      <c r="IOY55" s="145"/>
      <c r="IOZ55" s="145"/>
      <c r="IPA55" s="145"/>
      <c r="IPB55" s="145"/>
      <c r="IPC55" s="145"/>
      <c r="IPD55" s="145"/>
      <c r="IPE55" s="145"/>
      <c r="IPF55" s="145"/>
      <c r="IPG55" s="145"/>
      <c r="IPH55" s="145"/>
      <c r="IPI55" s="145"/>
      <c r="IPJ55" s="145"/>
      <c r="IPK55" s="145"/>
      <c r="IPL55" s="145"/>
      <c r="IPM55" s="145"/>
      <c r="IPN55" s="145"/>
      <c r="IPO55" s="145"/>
      <c r="IPP55" s="145"/>
      <c r="IPQ55" s="145"/>
      <c r="IPR55" s="145"/>
      <c r="IPS55" s="145"/>
      <c r="IPT55" s="145"/>
      <c r="IPU55" s="145"/>
      <c r="IPV55" s="145"/>
      <c r="IPW55" s="145"/>
      <c r="IPX55" s="145"/>
      <c r="IPY55" s="145"/>
      <c r="IPZ55" s="145"/>
      <c r="IQA55" s="145"/>
      <c r="IQB55" s="145"/>
      <c r="IQC55" s="145"/>
      <c r="IQD55" s="145"/>
      <c r="IQE55" s="145"/>
      <c r="IQF55" s="145"/>
      <c r="IQG55" s="145"/>
      <c r="IQH55" s="145"/>
      <c r="IQI55" s="145"/>
      <c r="IQJ55" s="145"/>
      <c r="IQK55" s="145"/>
      <c r="IQL55" s="145"/>
      <c r="IQM55" s="145"/>
      <c r="IQN55" s="145"/>
      <c r="IQO55" s="145"/>
      <c r="IQP55" s="145"/>
      <c r="IQQ55" s="145"/>
      <c r="IQR55" s="145"/>
      <c r="IQS55" s="145"/>
      <c r="IQT55" s="145"/>
      <c r="IQU55" s="145"/>
      <c r="IQV55" s="145"/>
      <c r="IQW55" s="145"/>
      <c r="IQX55" s="145"/>
      <c r="IQY55" s="145"/>
      <c r="IQZ55" s="145"/>
      <c r="IRA55" s="145"/>
      <c r="IRB55" s="145"/>
      <c r="IRC55" s="145"/>
      <c r="IRD55" s="145"/>
      <c r="IRE55" s="145"/>
      <c r="IRF55" s="145"/>
      <c r="IRG55" s="145"/>
      <c r="IRH55" s="145"/>
      <c r="IRI55" s="145"/>
      <c r="IRJ55" s="145"/>
      <c r="IRK55" s="145"/>
      <c r="IRL55" s="145"/>
      <c r="IRM55" s="145"/>
      <c r="IRN55" s="145"/>
      <c r="IRO55" s="145"/>
      <c r="IRP55" s="145"/>
      <c r="IRQ55" s="145"/>
      <c r="IRR55" s="145"/>
      <c r="IRS55" s="145"/>
      <c r="IRT55" s="145"/>
      <c r="IRU55" s="145"/>
      <c r="IRV55" s="145"/>
      <c r="IRW55" s="145"/>
      <c r="IRX55" s="145"/>
      <c r="IRY55" s="145"/>
      <c r="IRZ55" s="145"/>
      <c r="ISA55" s="145"/>
      <c r="ISB55" s="145"/>
      <c r="ISC55" s="145"/>
      <c r="ISD55" s="145"/>
      <c r="ISE55" s="145"/>
      <c r="ISF55" s="145"/>
      <c r="ISG55" s="145"/>
      <c r="ISH55" s="145"/>
      <c r="ISI55" s="145"/>
      <c r="ISJ55" s="145"/>
      <c r="ISK55" s="145"/>
      <c r="ISL55" s="145"/>
      <c r="ISM55" s="145"/>
      <c r="ISN55" s="145"/>
      <c r="ISO55" s="145"/>
      <c r="ISP55" s="145"/>
      <c r="ISQ55" s="145"/>
      <c r="ISR55" s="145"/>
      <c r="ISS55" s="145"/>
      <c r="IST55" s="145"/>
      <c r="ISU55" s="145"/>
      <c r="ISV55" s="145"/>
      <c r="ISW55" s="145"/>
      <c r="ISX55" s="145"/>
      <c r="ISY55" s="145"/>
      <c r="ISZ55" s="145"/>
      <c r="ITA55" s="145"/>
      <c r="ITB55" s="145"/>
      <c r="ITC55" s="145"/>
      <c r="ITD55" s="145"/>
      <c r="ITE55" s="145"/>
      <c r="ITF55" s="145"/>
      <c r="ITG55" s="145"/>
      <c r="ITH55" s="145"/>
      <c r="ITI55" s="145"/>
      <c r="ITJ55" s="145"/>
      <c r="ITK55" s="145"/>
      <c r="ITL55" s="145"/>
      <c r="ITM55" s="145"/>
      <c r="ITN55" s="145"/>
      <c r="ITO55" s="145"/>
      <c r="ITP55" s="145"/>
      <c r="ITQ55" s="145"/>
      <c r="ITR55" s="145"/>
      <c r="ITS55" s="145"/>
      <c r="ITT55" s="145"/>
      <c r="ITU55" s="145"/>
      <c r="ITV55" s="145"/>
      <c r="ITW55" s="145"/>
      <c r="ITX55" s="145"/>
      <c r="ITY55" s="145"/>
      <c r="ITZ55" s="145"/>
      <c r="IUA55" s="145"/>
      <c r="IUB55" s="145"/>
      <c r="IUC55" s="145"/>
      <c r="IUD55" s="145"/>
      <c r="IUE55" s="145"/>
      <c r="IUF55" s="145"/>
      <c r="IUG55" s="145"/>
      <c r="IUH55" s="145"/>
      <c r="IUI55" s="145"/>
      <c r="IUJ55" s="145"/>
      <c r="IUK55" s="145"/>
      <c r="IUL55" s="145"/>
      <c r="IUM55" s="145"/>
      <c r="IUN55" s="145"/>
      <c r="IUO55" s="145"/>
      <c r="IUP55" s="145"/>
      <c r="IUQ55" s="145"/>
      <c r="IUR55" s="145"/>
      <c r="IUS55" s="145"/>
      <c r="IUT55" s="145"/>
      <c r="IUU55" s="145"/>
      <c r="IUV55" s="145"/>
      <c r="IUW55" s="145"/>
      <c r="IUX55" s="145"/>
      <c r="IUY55" s="145"/>
      <c r="IUZ55" s="145"/>
      <c r="IVA55" s="145"/>
      <c r="IVB55" s="145"/>
      <c r="IVC55" s="145"/>
      <c r="IVD55" s="145"/>
      <c r="IVE55" s="145"/>
      <c r="IVF55" s="145"/>
      <c r="IVG55" s="145"/>
      <c r="IVH55" s="145"/>
      <c r="IVI55" s="145"/>
      <c r="IVJ55" s="145"/>
      <c r="IVK55" s="145"/>
      <c r="IVL55" s="145"/>
      <c r="IVM55" s="145"/>
      <c r="IVN55" s="145"/>
      <c r="IVO55" s="145"/>
      <c r="IVP55" s="145"/>
      <c r="IVQ55" s="145"/>
      <c r="IVR55" s="145"/>
      <c r="IVS55" s="145"/>
      <c r="IVT55" s="145"/>
      <c r="IVU55" s="145"/>
      <c r="IVV55" s="145"/>
      <c r="IVW55" s="145"/>
      <c r="IVX55" s="145"/>
      <c r="IVY55" s="145"/>
      <c r="IVZ55" s="145"/>
      <c r="IWA55" s="145"/>
      <c r="IWB55" s="145"/>
      <c r="IWC55" s="145"/>
      <c r="IWD55" s="145"/>
      <c r="IWE55" s="145"/>
      <c r="IWF55" s="145"/>
      <c r="IWG55" s="145"/>
      <c r="IWH55" s="145"/>
      <c r="IWI55" s="145"/>
      <c r="IWJ55" s="145"/>
      <c r="IWK55" s="145"/>
      <c r="IWL55" s="145"/>
      <c r="IWM55" s="145"/>
      <c r="IWN55" s="145"/>
      <c r="IWO55" s="145"/>
      <c r="IWP55" s="145"/>
      <c r="IWQ55" s="145"/>
      <c r="IWR55" s="145"/>
      <c r="IWS55" s="145"/>
      <c r="IWT55" s="145"/>
      <c r="IWU55" s="145"/>
      <c r="IWV55" s="145"/>
      <c r="IWW55" s="145"/>
      <c r="IWX55" s="145"/>
      <c r="IWY55" s="145"/>
      <c r="IWZ55" s="145"/>
      <c r="IXA55" s="145"/>
      <c r="IXB55" s="145"/>
      <c r="IXC55" s="145"/>
      <c r="IXD55" s="145"/>
      <c r="IXE55" s="145"/>
      <c r="IXF55" s="145"/>
      <c r="IXG55" s="145"/>
      <c r="IXH55" s="145"/>
      <c r="IXI55" s="145"/>
      <c r="IXJ55" s="145"/>
      <c r="IXK55" s="145"/>
      <c r="IXL55" s="145"/>
      <c r="IXM55" s="145"/>
      <c r="IXN55" s="145"/>
      <c r="IXO55" s="145"/>
      <c r="IXP55" s="145"/>
      <c r="IXQ55" s="145"/>
      <c r="IXR55" s="145"/>
      <c r="IXS55" s="145"/>
      <c r="IXT55" s="145"/>
      <c r="IXU55" s="145"/>
      <c r="IXV55" s="145"/>
      <c r="IXW55" s="145"/>
      <c r="IXX55" s="145"/>
      <c r="IXY55" s="145"/>
      <c r="IXZ55" s="145"/>
      <c r="IYA55" s="145"/>
      <c r="IYB55" s="145"/>
      <c r="IYC55" s="145"/>
      <c r="IYD55" s="145"/>
      <c r="IYE55" s="145"/>
      <c r="IYF55" s="145"/>
      <c r="IYG55" s="145"/>
      <c r="IYH55" s="145"/>
      <c r="IYI55" s="145"/>
      <c r="IYJ55" s="145"/>
      <c r="IYK55" s="145"/>
      <c r="IYL55" s="145"/>
      <c r="IYM55" s="145"/>
      <c r="IYN55" s="145"/>
      <c r="IYO55" s="145"/>
      <c r="IYP55" s="145"/>
      <c r="IYQ55" s="145"/>
      <c r="IYR55" s="145"/>
      <c r="IYS55" s="145"/>
      <c r="IYT55" s="145"/>
      <c r="IYU55" s="145"/>
      <c r="IYV55" s="145"/>
      <c r="IYW55" s="145"/>
      <c r="IYX55" s="145"/>
      <c r="IYY55" s="145"/>
      <c r="IYZ55" s="145"/>
      <c r="IZA55" s="145"/>
      <c r="IZB55" s="145"/>
      <c r="IZC55" s="145"/>
      <c r="IZD55" s="145"/>
      <c r="IZE55" s="145"/>
      <c r="IZF55" s="145"/>
      <c r="IZG55" s="145"/>
      <c r="IZH55" s="145"/>
      <c r="IZI55" s="145"/>
      <c r="IZJ55" s="145"/>
      <c r="IZK55" s="145"/>
      <c r="IZL55" s="145"/>
      <c r="IZM55" s="145"/>
      <c r="IZN55" s="145"/>
      <c r="IZO55" s="145"/>
      <c r="IZP55" s="145"/>
      <c r="IZQ55" s="145"/>
      <c r="IZR55" s="145"/>
      <c r="IZS55" s="145"/>
      <c r="IZT55" s="145"/>
      <c r="IZU55" s="145"/>
      <c r="IZV55" s="145"/>
      <c r="IZW55" s="145"/>
      <c r="IZX55" s="145"/>
      <c r="IZY55" s="145"/>
      <c r="IZZ55" s="145"/>
      <c r="JAA55" s="145"/>
      <c r="JAB55" s="145"/>
      <c r="JAC55" s="145"/>
      <c r="JAD55" s="145"/>
      <c r="JAE55" s="145"/>
      <c r="JAF55" s="145"/>
      <c r="JAG55" s="145"/>
      <c r="JAH55" s="145"/>
      <c r="JAI55" s="145"/>
      <c r="JAJ55" s="145"/>
      <c r="JAK55" s="145"/>
      <c r="JAL55" s="145"/>
      <c r="JAM55" s="145"/>
      <c r="JAN55" s="145"/>
      <c r="JAO55" s="145"/>
      <c r="JAP55" s="145"/>
      <c r="JAQ55" s="145"/>
      <c r="JAR55" s="145"/>
      <c r="JAS55" s="145"/>
      <c r="JAT55" s="145"/>
      <c r="JAU55" s="145"/>
      <c r="JAV55" s="145"/>
      <c r="JAW55" s="145"/>
      <c r="JAX55" s="145"/>
      <c r="JAY55" s="145"/>
      <c r="JAZ55" s="145"/>
      <c r="JBA55" s="145"/>
      <c r="JBB55" s="145"/>
      <c r="JBC55" s="145"/>
      <c r="JBD55" s="145"/>
      <c r="JBE55" s="145"/>
      <c r="JBF55" s="145"/>
      <c r="JBG55" s="145"/>
      <c r="JBH55" s="145"/>
      <c r="JBI55" s="145"/>
      <c r="JBJ55" s="145"/>
      <c r="JBK55" s="145"/>
      <c r="JBL55" s="145"/>
      <c r="JBM55" s="145"/>
      <c r="JBN55" s="145"/>
      <c r="JBO55" s="145"/>
      <c r="JBP55" s="145"/>
      <c r="JBQ55" s="145"/>
      <c r="JBR55" s="145"/>
      <c r="JBS55" s="145"/>
      <c r="JBT55" s="145"/>
      <c r="JBU55" s="145"/>
      <c r="JBV55" s="145"/>
      <c r="JBW55" s="145"/>
      <c r="JBX55" s="145"/>
      <c r="JBY55" s="145"/>
      <c r="JBZ55" s="145"/>
      <c r="JCA55" s="145"/>
      <c r="JCB55" s="145"/>
      <c r="JCC55" s="145"/>
      <c r="JCD55" s="145"/>
      <c r="JCE55" s="145"/>
      <c r="JCF55" s="145"/>
      <c r="JCG55" s="145"/>
      <c r="JCH55" s="145"/>
      <c r="JCI55" s="145"/>
      <c r="JCJ55" s="145"/>
      <c r="JCK55" s="145"/>
      <c r="JCL55" s="145"/>
      <c r="JCM55" s="145"/>
      <c r="JCN55" s="145"/>
      <c r="JCO55" s="145"/>
      <c r="JCP55" s="145"/>
      <c r="JCQ55" s="145"/>
      <c r="JCR55" s="145"/>
      <c r="JCS55" s="145"/>
      <c r="JCT55" s="145"/>
      <c r="JCU55" s="145"/>
      <c r="JCV55" s="145"/>
      <c r="JCW55" s="145"/>
      <c r="JCX55" s="145"/>
      <c r="JCY55" s="145"/>
      <c r="JCZ55" s="145"/>
      <c r="JDA55" s="145"/>
      <c r="JDB55" s="145"/>
      <c r="JDC55" s="145"/>
      <c r="JDD55" s="145"/>
      <c r="JDE55" s="145"/>
      <c r="JDF55" s="145"/>
      <c r="JDG55" s="145"/>
      <c r="JDH55" s="145"/>
      <c r="JDI55" s="145"/>
      <c r="JDJ55" s="145"/>
      <c r="JDK55" s="145"/>
      <c r="JDL55" s="145"/>
      <c r="JDM55" s="145"/>
      <c r="JDN55" s="145"/>
      <c r="JDO55" s="145"/>
      <c r="JDP55" s="145"/>
      <c r="JDQ55" s="145"/>
      <c r="JDR55" s="145"/>
      <c r="JDS55" s="145"/>
      <c r="JDT55" s="145"/>
      <c r="JDU55" s="145"/>
      <c r="JDV55" s="145"/>
      <c r="JDW55" s="145"/>
      <c r="JDX55" s="145"/>
      <c r="JDY55" s="145"/>
      <c r="JDZ55" s="145"/>
      <c r="JEA55" s="145"/>
      <c r="JEB55" s="145"/>
      <c r="JEC55" s="145"/>
      <c r="JED55" s="145"/>
      <c r="JEE55" s="145"/>
      <c r="JEF55" s="145"/>
      <c r="JEG55" s="145"/>
      <c r="JEH55" s="145"/>
      <c r="JEI55" s="145"/>
      <c r="JEJ55" s="145"/>
      <c r="JEK55" s="145"/>
      <c r="JEL55" s="145"/>
      <c r="JEM55" s="145"/>
      <c r="JEN55" s="145"/>
      <c r="JEO55" s="145"/>
      <c r="JEP55" s="145"/>
      <c r="JEQ55" s="145"/>
      <c r="JER55" s="145"/>
      <c r="JES55" s="145"/>
      <c r="JET55" s="145"/>
      <c r="JEU55" s="145"/>
      <c r="JEV55" s="145"/>
      <c r="JEW55" s="145"/>
      <c r="JEX55" s="145"/>
      <c r="JEY55" s="145"/>
      <c r="JEZ55" s="145"/>
      <c r="JFA55" s="145"/>
      <c r="JFB55" s="145"/>
      <c r="JFC55" s="145"/>
      <c r="JFD55" s="145"/>
      <c r="JFE55" s="145"/>
      <c r="JFF55" s="145"/>
      <c r="JFG55" s="145"/>
      <c r="JFH55" s="145"/>
      <c r="JFI55" s="145"/>
      <c r="JFJ55" s="145"/>
      <c r="JFK55" s="145"/>
      <c r="JFL55" s="145"/>
      <c r="JFM55" s="145"/>
      <c r="JFN55" s="145"/>
      <c r="JFO55" s="145"/>
      <c r="JFP55" s="145"/>
      <c r="JFQ55" s="145"/>
      <c r="JFR55" s="145"/>
      <c r="JFS55" s="145"/>
      <c r="JFT55" s="145"/>
      <c r="JFU55" s="145"/>
      <c r="JFV55" s="145"/>
      <c r="JFW55" s="145"/>
      <c r="JFX55" s="145"/>
      <c r="JFY55" s="145"/>
      <c r="JFZ55" s="145"/>
      <c r="JGA55" s="145"/>
      <c r="JGB55" s="145"/>
      <c r="JGC55" s="145"/>
      <c r="JGD55" s="145"/>
      <c r="JGE55" s="145"/>
      <c r="JGF55" s="145"/>
      <c r="JGG55" s="145"/>
      <c r="JGH55" s="145"/>
      <c r="JGI55" s="145"/>
      <c r="JGJ55" s="145"/>
      <c r="JGK55" s="145"/>
      <c r="JGL55" s="145"/>
      <c r="JGM55" s="145"/>
      <c r="JGN55" s="145"/>
      <c r="JGO55" s="145"/>
      <c r="JGP55" s="145"/>
      <c r="JGQ55" s="145"/>
      <c r="JGR55" s="145"/>
      <c r="JGS55" s="145"/>
      <c r="JGT55" s="145"/>
      <c r="JGU55" s="145"/>
      <c r="JGV55" s="145"/>
      <c r="JGW55" s="145"/>
      <c r="JGX55" s="145"/>
      <c r="JGY55" s="145"/>
      <c r="JGZ55" s="145"/>
      <c r="JHA55" s="145"/>
      <c r="JHB55" s="145"/>
      <c r="JHC55" s="145"/>
      <c r="JHD55" s="145"/>
      <c r="JHE55" s="145"/>
      <c r="JHF55" s="145"/>
      <c r="JHG55" s="145"/>
      <c r="JHH55" s="145"/>
      <c r="JHI55" s="145"/>
      <c r="JHJ55" s="145"/>
      <c r="JHK55" s="145"/>
      <c r="JHL55" s="145"/>
      <c r="JHM55" s="145"/>
      <c r="JHN55" s="145"/>
      <c r="JHO55" s="145"/>
      <c r="JHP55" s="145"/>
      <c r="JHQ55" s="145"/>
      <c r="JHR55" s="145"/>
      <c r="JHS55" s="145"/>
      <c r="JHT55" s="145"/>
      <c r="JHU55" s="145"/>
      <c r="JHV55" s="145"/>
      <c r="JHW55" s="145"/>
      <c r="JHX55" s="145"/>
      <c r="JHY55" s="145"/>
      <c r="JHZ55" s="145"/>
      <c r="JIA55" s="145"/>
      <c r="JIB55" s="145"/>
      <c r="JIC55" s="145"/>
      <c r="JID55" s="145"/>
      <c r="JIE55" s="145"/>
      <c r="JIF55" s="145"/>
      <c r="JIG55" s="145"/>
      <c r="JIH55" s="145"/>
      <c r="JII55" s="145"/>
      <c r="JIJ55" s="145"/>
      <c r="JIK55" s="145"/>
      <c r="JIL55" s="145"/>
      <c r="JIM55" s="145"/>
      <c r="JIN55" s="145"/>
      <c r="JIO55" s="145"/>
      <c r="JIP55" s="145"/>
      <c r="JIQ55" s="145"/>
      <c r="JIR55" s="145"/>
      <c r="JIS55" s="145"/>
      <c r="JIT55" s="145"/>
      <c r="JIU55" s="145"/>
      <c r="JIV55" s="145"/>
      <c r="JIW55" s="145"/>
      <c r="JIX55" s="145"/>
      <c r="JIY55" s="145"/>
      <c r="JIZ55" s="145"/>
      <c r="JJA55" s="145"/>
      <c r="JJB55" s="145"/>
      <c r="JJC55" s="145"/>
      <c r="JJD55" s="145"/>
      <c r="JJE55" s="145"/>
      <c r="JJF55" s="145"/>
      <c r="JJG55" s="145"/>
      <c r="JJH55" s="145"/>
      <c r="JJI55" s="145"/>
      <c r="JJJ55" s="145"/>
      <c r="JJK55" s="145"/>
      <c r="JJL55" s="145"/>
      <c r="JJM55" s="145"/>
      <c r="JJN55" s="145"/>
      <c r="JJO55" s="145"/>
      <c r="JJP55" s="145"/>
      <c r="JJQ55" s="145"/>
      <c r="JJR55" s="145"/>
      <c r="JJS55" s="145"/>
      <c r="JJT55" s="145"/>
      <c r="JJU55" s="145"/>
      <c r="JJV55" s="145"/>
      <c r="JJW55" s="145"/>
      <c r="JJX55" s="145"/>
      <c r="JJY55" s="145"/>
      <c r="JJZ55" s="145"/>
      <c r="JKA55" s="145"/>
      <c r="JKB55" s="145"/>
      <c r="JKC55" s="145"/>
      <c r="JKD55" s="145"/>
      <c r="JKE55" s="145"/>
      <c r="JKF55" s="145"/>
      <c r="JKG55" s="145"/>
      <c r="JKH55" s="145"/>
      <c r="JKI55" s="145"/>
      <c r="JKJ55" s="145"/>
      <c r="JKK55" s="145"/>
      <c r="JKL55" s="145"/>
      <c r="JKM55" s="145"/>
      <c r="JKN55" s="145"/>
      <c r="JKO55" s="145"/>
      <c r="JKP55" s="145"/>
      <c r="JKQ55" s="145"/>
      <c r="JKR55" s="145"/>
      <c r="JKS55" s="145"/>
      <c r="JKT55" s="145"/>
      <c r="JKU55" s="145"/>
      <c r="JKV55" s="145"/>
      <c r="JKW55" s="145"/>
      <c r="JKX55" s="145"/>
      <c r="JKY55" s="145"/>
      <c r="JKZ55" s="145"/>
      <c r="JLA55" s="145"/>
      <c r="JLB55" s="145"/>
      <c r="JLC55" s="145"/>
      <c r="JLD55" s="145"/>
      <c r="JLE55" s="145"/>
      <c r="JLF55" s="145"/>
      <c r="JLG55" s="145"/>
      <c r="JLH55" s="145"/>
      <c r="JLI55" s="145"/>
      <c r="JLJ55" s="145"/>
      <c r="JLK55" s="145"/>
      <c r="JLL55" s="145"/>
      <c r="JLM55" s="145"/>
      <c r="JLN55" s="145"/>
      <c r="JLO55" s="145"/>
      <c r="JLP55" s="145"/>
      <c r="JLQ55" s="145"/>
      <c r="JLR55" s="145"/>
      <c r="JLS55" s="145"/>
      <c r="JLT55" s="145"/>
      <c r="JLU55" s="145"/>
      <c r="JLV55" s="145"/>
      <c r="JLW55" s="145"/>
      <c r="JLX55" s="145"/>
      <c r="JLY55" s="145"/>
      <c r="JLZ55" s="145"/>
      <c r="JMA55" s="145"/>
      <c r="JMB55" s="145"/>
      <c r="JMC55" s="145"/>
      <c r="JMD55" s="145"/>
      <c r="JME55" s="145"/>
      <c r="JMF55" s="145"/>
      <c r="JMG55" s="145"/>
      <c r="JMH55" s="145"/>
      <c r="JMI55" s="145"/>
      <c r="JMJ55" s="145"/>
      <c r="JMK55" s="145"/>
      <c r="JML55" s="145"/>
      <c r="JMM55" s="145"/>
      <c r="JMN55" s="145"/>
      <c r="JMO55" s="145"/>
      <c r="JMP55" s="145"/>
      <c r="JMQ55" s="145"/>
      <c r="JMR55" s="145"/>
      <c r="JMS55" s="145"/>
      <c r="JMT55" s="145"/>
      <c r="JMU55" s="145"/>
      <c r="JMV55" s="145"/>
      <c r="JMW55" s="145"/>
      <c r="JMX55" s="145"/>
      <c r="JMY55" s="145"/>
      <c r="JMZ55" s="145"/>
      <c r="JNA55" s="145"/>
      <c r="JNB55" s="145"/>
      <c r="JNC55" s="145"/>
      <c r="JND55" s="145"/>
      <c r="JNE55" s="145"/>
      <c r="JNF55" s="145"/>
      <c r="JNG55" s="145"/>
      <c r="JNH55" s="145"/>
      <c r="JNI55" s="145"/>
      <c r="JNJ55" s="145"/>
      <c r="JNK55" s="145"/>
      <c r="JNL55" s="145"/>
      <c r="JNM55" s="145"/>
      <c r="JNN55" s="145"/>
      <c r="JNO55" s="145"/>
      <c r="JNP55" s="145"/>
      <c r="JNQ55" s="145"/>
      <c r="JNR55" s="145"/>
      <c r="JNS55" s="145"/>
      <c r="JNT55" s="145"/>
      <c r="JNU55" s="145"/>
      <c r="JNV55" s="145"/>
      <c r="JNW55" s="145"/>
      <c r="JNX55" s="145"/>
      <c r="JNY55" s="145"/>
      <c r="JNZ55" s="145"/>
      <c r="JOA55" s="145"/>
      <c r="JOB55" s="145"/>
      <c r="JOC55" s="145"/>
      <c r="JOD55" s="145"/>
      <c r="JOE55" s="145"/>
      <c r="JOF55" s="145"/>
      <c r="JOG55" s="145"/>
      <c r="JOH55" s="145"/>
      <c r="JOI55" s="145"/>
      <c r="JOJ55" s="145"/>
      <c r="JOK55" s="145"/>
      <c r="JOL55" s="145"/>
      <c r="JOM55" s="145"/>
      <c r="JON55" s="145"/>
      <c r="JOO55" s="145"/>
      <c r="JOP55" s="145"/>
      <c r="JOQ55" s="145"/>
      <c r="JOR55" s="145"/>
      <c r="JOS55" s="145"/>
      <c r="JOT55" s="145"/>
      <c r="JOU55" s="145"/>
      <c r="JOV55" s="145"/>
      <c r="JOW55" s="145"/>
      <c r="JOX55" s="145"/>
      <c r="JOY55" s="145"/>
      <c r="JOZ55" s="145"/>
      <c r="JPA55" s="145"/>
      <c r="JPB55" s="145"/>
      <c r="JPC55" s="145"/>
      <c r="JPD55" s="145"/>
      <c r="JPE55" s="145"/>
      <c r="JPF55" s="145"/>
      <c r="JPG55" s="145"/>
      <c r="JPH55" s="145"/>
      <c r="JPI55" s="145"/>
      <c r="JPJ55" s="145"/>
      <c r="JPK55" s="145"/>
      <c r="JPL55" s="145"/>
      <c r="JPM55" s="145"/>
      <c r="JPN55" s="145"/>
      <c r="JPO55" s="145"/>
      <c r="JPP55" s="145"/>
      <c r="JPQ55" s="145"/>
      <c r="JPR55" s="145"/>
      <c r="JPS55" s="145"/>
      <c r="JPT55" s="145"/>
      <c r="JPU55" s="145"/>
      <c r="JPV55" s="145"/>
      <c r="JPW55" s="145"/>
      <c r="JPX55" s="145"/>
      <c r="JPY55" s="145"/>
      <c r="JPZ55" s="145"/>
      <c r="JQA55" s="145"/>
      <c r="JQB55" s="145"/>
      <c r="JQC55" s="145"/>
      <c r="JQD55" s="145"/>
      <c r="JQE55" s="145"/>
      <c r="JQF55" s="145"/>
      <c r="JQG55" s="145"/>
      <c r="JQH55" s="145"/>
      <c r="JQI55" s="145"/>
      <c r="JQJ55" s="145"/>
      <c r="JQK55" s="145"/>
      <c r="JQL55" s="145"/>
      <c r="JQM55" s="145"/>
      <c r="JQN55" s="145"/>
      <c r="JQO55" s="145"/>
      <c r="JQP55" s="145"/>
      <c r="JQQ55" s="145"/>
      <c r="JQR55" s="145"/>
      <c r="JQS55" s="145"/>
      <c r="JQT55" s="145"/>
      <c r="JQU55" s="145"/>
      <c r="JQV55" s="145"/>
      <c r="JQW55" s="145"/>
      <c r="JQX55" s="145"/>
      <c r="JQY55" s="145"/>
      <c r="JQZ55" s="145"/>
      <c r="JRA55" s="145"/>
      <c r="JRB55" s="145"/>
      <c r="JRC55" s="145"/>
      <c r="JRD55" s="145"/>
      <c r="JRE55" s="145"/>
      <c r="JRF55" s="145"/>
      <c r="JRG55" s="145"/>
      <c r="JRH55" s="145"/>
      <c r="JRI55" s="145"/>
      <c r="JRJ55" s="145"/>
      <c r="JRK55" s="145"/>
      <c r="JRL55" s="145"/>
      <c r="JRM55" s="145"/>
      <c r="JRN55" s="145"/>
      <c r="JRO55" s="145"/>
      <c r="JRP55" s="145"/>
      <c r="JRQ55" s="145"/>
      <c r="JRR55" s="145"/>
      <c r="JRS55" s="145"/>
      <c r="JRT55" s="145"/>
      <c r="JRU55" s="145"/>
      <c r="JRV55" s="145"/>
      <c r="JRW55" s="145"/>
      <c r="JRX55" s="145"/>
      <c r="JRY55" s="145"/>
      <c r="JRZ55" s="145"/>
      <c r="JSA55" s="145"/>
      <c r="JSB55" s="145"/>
      <c r="JSC55" s="145"/>
      <c r="JSD55" s="145"/>
      <c r="JSE55" s="145"/>
      <c r="JSF55" s="145"/>
      <c r="JSG55" s="145"/>
      <c r="JSH55" s="145"/>
      <c r="JSI55" s="145"/>
      <c r="JSJ55" s="145"/>
      <c r="JSK55" s="145"/>
      <c r="JSL55" s="145"/>
      <c r="JSM55" s="145"/>
      <c r="JSN55" s="145"/>
      <c r="JSO55" s="145"/>
      <c r="JSP55" s="145"/>
      <c r="JSQ55" s="145"/>
      <c r="JSR55" s="145"/>
      <c r="JSS55" s="145"/>
      <c r="JST55" s="145"/>
      <c r="JSU55" s="145"/>
      <c r="JSV55" s="145"/>
      <c r="JSW55" s="145"/>
      <c r="JSX55" s="145"/>
      <c r="JSY55" s="145"/>
      <c r="JSZ55" s="145"/>
      <c r="JTA55" s="145"/>
      <c r="JTB55" s="145"/>
      <c r="JTC55" s="145"/>
      <c r="JTD55" s="145"/>
      <c r="JTE55" s="145"/>
      <c r="JTF55" s="145"/>
      <c r="JTG55" s="145"/>
      <c r="JTH55" s="145"/>
      <c r="JTI55" s="145"/>
      <c r="JTJ55" s="145"/>
      <c r="JTK55" s="145"/>
      <c r="JTL55" s="145"/>
      <c r="JTM55" s="145"/>
      <c r="JTN55" s="145"/>
      <c r="JTO55" s="145"/>
      <c r="JTP55" s="145"/>
      <c r="JTQ55" s="145"/>
      <c r="JTR55" s="145"/>
      <c r="JTS55" s="145"/>
      <c r="JTT55" s="145"/>
      <c r="JTU55" s="145"/>
      <c r="JTV55" s="145"/>
      <c r="JTW55" s="145"/>
      <c r="JTX55" s="145"/>
      <c r="JTY55" s="145"/>
      <c r="JTZ55" s="145"/>
      <c r="JUA55" s="145"/>
      <c r="JUB55" s="145"/>
      <c r="JUC55" s="145"/>
      <c r="JUD55" s="145"/>
      <c r="JUE55" s="145"/>
      <c r="JUF55" s="145"/>
      <c r="JUG55" s="145"/>
      <c r="JUH55" s="145"/>
      <c r="JUI55" s="145"/>
      <c r="JUJ55" s="145"/>
      <c r="JUK55" s="145"/>
      <c r="JUL55" s="145"/>
      <c r="JUM55" s="145"/>
      <c r="JUN55" s="145"/>
      <c r="JUO55" s="145"/>
      <c r="JUP55" s="145"/>
      <c r="JUQ55" s="145"/>
      <c r="JUR55" s="145"/>
      <c r="JUS55" s="145"/>
      <c r="JUT55" s="145"/>
      <c r="JUU55" s="145"/>
      <c r="JUV55" s="145"/>
      <c r="JUW55" s="145"/>
      <c r="JUX55" s="145"/>
      <c r="JUY55" s="145"/>
      <c r="JUZ55" s="145"/>
      <c r="JVA55" s="145"/>
      <c r="JVB55" s="145"/>
      <c r="JVC55" s="145"/>
      <c r="JVD55" s="145"/>
      <c r="JVE55" s="145"/>
      <c r="JVF55" s="145"/>
      <c r="JVG55" s="145"/>
      <c r="JVH55" s="145"/>
      <c r="JVI55" s="145"/>
      <c r="JVJ55" s="145"/>
      <c r="JVK55" s="145"/>
      <c r="JVL55" s="145"/>
      <c r="JVM55" s="145"/>
      <c r="JVN55" s="145"/>
      <c r="JVO55" s="145"/>
      <c r="JVP55" s="145"/>
      <c r="JVQ55" s="145"/>
      <c r="JVR55" s="145"/>
      <c r="JVS55" s="145"/>
      <c r="JVT55" s="145"/>
      <c r="JVU55" s="145"/>
      <c r="JVV55" s="145"/>
      <c r="JVW55" s="145"/>
      <c r="JVX55" s="145"/>
      <c r="JVY55" s="145"/>
      <c r="JVZ55" s="145"/>
      <c r="JWA55" s="145"/>
      <c r="JWB55" s="145"/>
      <c r="JWC55" s="145"/>
      <c r="JWD55" s="145"/>
      <c r="JWE55" s="145"/>
      <c r="JWF55" s="145"/>
      <c r="JWG55" s="145"/>
      <c r="JWH55" s="145"/>
      <c r="JWI55" s="145"/>
      <c r="JWJ55" s="145"/>
      <c r="JWK55" s="145"/>
      <c r="JWL55" s="145"/>
      <c r="JWM55" s="145"/>
      <c r="JWN55" s="145"/>
      <c r="JWO55" s="145"/>
      <c r="JWP55" s="145"/>
      <c r="JWQ55" s="145"/>
      <c r="JWR55" s="145"/>
      <c r="JWS55" s="145"/>
      <c r="JWT55" s="145"/>
      <c r="JWU55" s="145"/>
      <c r="JWV55" s="145"/>
      <c r="JWW55" s="145"/>
      <c r="JWX55" s="145"/>
      <c r="JWY55" s="145"/>
      <c r="JWZ55" s="145"/>
      <c r="JXA55" s="145"/>
      <c r="JXB55" s="145"/>
      <c r="JXC55" s="145"/>
      <c r="JXD55" s="145"/>
      <c r="JXE55" s="145"/>
      <c r="JXF55" s="145"/>
      <c r="JXG55" s="145"/>
      <c r="JXH55" s="145"/>
      <c r="JXI55" s="145"/>
      <c r="JXJ55" s="145"/>
      <c r="JXK55" s="145"/>
      <c r="JXL55" s="145"/>
      <c r="JXM55" s="145"/>
      <c r="JXN55" s="145"/>
      <c r="JXO55" s="145"/>
      <c r="JXP55" s="145"/>
      <c r="JXQ55" s="145"/>
      <c r="JXR55" s="145"/>
      <c r="JXS55" s="145"/>
      <c r="JXT55" s="145"/>
      <c r="JXU55" s="145"/>
      <c r="JXV55" s="145"/>
      <c r="JXW55" s="145"/>
      <c r="JXX55" s="145"/>
      <c r="JXY55" s="145"/>
      <c r="JXZ55" s="145"/>
      <c r="JYA55" s="145"/>
      <c r="JYB55" s="145"/>
      <c r="JYC55" s="145"/>
      <c r="JYD55" s="145"/>
      <c r="JYE55" s="145"/>
      <c r="JYF55" s="145"/>
      <c r="JYG55" s="145"/>
      <c r="JYH55" s="145"/>
      <c r="JYI55" s="145"/>
      <c r="JYJ55" s="145"/>
      <c r="JYK55" s="145"/>
      <c r="JYL55" s="145"/>
      <c r="JYM55" s="145"/>
      <c r="JYN55" s="145"/>
      <c r="JYO55" s="145"/>
      <c r="JYP55" s="145"/>
      <c r="JYQ55" s="145"/>
      <c r="JYR55" s="145"/>
      <c r="JYS55" s="145"/>
      <c r="JYT55" s="145"/>
      <c r="JYU55" s="145"/>
      <c r="JYV55" s="145"/>
      <c r="JYW55" s="145"/>
      <c r="JYX55" s="145"/>
      <c r="JYY55" s="145"/>
      <c r="JYZ55" s="145"/>
      <c r="JZA55" s="145"/>
      <c r="JZB55" s="145"/>
      <c r="JZC55" s="145"/>
      <c r="JZD55" s="145"/>
      <c r="JZE55" s="145"/>
      <c r="JZF55" s="145"/>
      <c r="JZG55" s="145"/>
      <c r="JZH55" s="145"/>
      <c r="JZI55" s="145"/>
      <c r="JZJ55" s="145"/>
      <c r="JZK55" s="145"/>
      <c r="JZL55" s="145"/>
      <c r="JZM55" s="145"/>
      <c r="JZN55" s="145"/>
      <c r="JZO55" s="145"/>
      <c r="JZP55" s="145"/>
      <c r="JZQ55" s="145"/>
      <c r="JZR55" s="145"/>
      <c r="JZS55" s="145"/>
      <c r="JZT55" s="145"/>
      <c r="JZU55" s="145"/>
      <c r="JZV55" s="145"/>
      <c r="JZW55" s="145"/>
      <c r="JZX55" s="145"/>
      <c r="JZY55" s="145"/>
      <c r="JZZ55" s="145"/>
      <c r="KAA55" s="145"/>
      <c r="KAB55" s="145"/>
      <c r="KAC55" s="145"/>
      <c r="KAD55" s="145"/>
      <c r="KAE55" s="145"/>
      <c r="KAF55" s="145"/>
      <c r="KAG55" s="145"/>
      <c r="KAH55" s="145"/>
      <c r="KAI55" s="145"/>
      <c r="KAJ55" s="145"/>
      <c r="KAK55" s="145"/>
      <c r="KAL55" s="145"/>
      <c r="KAM55" s="145"/>
      <c r="KAN55" s="145"/>
      <c r="KAO55" s="145"/>
      <c r="KAP55" s="145"/>
      <c r="KAQ55" s="145"/>
      <c r="KAR55" s="145"/>
      <c r="KAS55" s="145"/>
      <c r="KAT55" s="145"/>
      <c r="KAU55" s="145"/>
      <c r="KAV55" s="145"/>
      <c r="KAW55" s="145"/>
      <c r="KAX55" s="145"/>
      <c r="KAY55" s="145"/>
      <c r="KAZ55" s="145"/>
      <c r="KBA55" s="145"/>
      <c r="KBB55" s="145"/>
      <c r="KBC55" s="145"/>
      <c r="KBD55" s="145"/>
      <c r="KBE55" s="145"/>
      <c r="KBF55" s="145"/>
      <c r="KBG55" s="145"/>
      <c r="KBH55" s="145"/>
      <c r="KBI55" s="145"/>
      <c r="KBJ55" s="145"/>
      <c r="KBK55" s="145"/>
      <c r="KBL55" s="145"/>
      <c r="KBM55" s="145"/>
      <c r="KBN55" s="145"/>
      <c r="KBO55" s="145"/>
      <c r="KBP55" s="145"/>
      <c r="KBQ55" s="145"/>
      <c r="KBR55" s="145"/>
      <c r="KBS55" s="145"/>
      <c r="KBT55" s="145"/>
      <c r="KBU55" s="145"/>
      <c r="KBV55" s="145"/>
      <c r="KBW55" s="145"/>
      <c r="KBX55" s="145"/>
      <c r="KBY55" s="145"/>
      <c r="KBZ55" s="145"/>
      <c r="KCA55" s="145"/>
      <c r="KCB55" s="145"/>
      <c r="KCC55" s="145"/>
      <c r="KCD55" s="145"/>
      <c r="KCE55" s="145"/>
      <c r="KCF55" s="145"/>
      <c r="KCG55" s="145"/>
      <c r="KCH55" s="145"/>
      <c r="KCI55" s="145"/>
      <c r="KCJ55" s="145"/>
      <c r="KCK55" s="145"/>
      <c r="KCL55" s="145"/>
      <c r="KCM55" s="145"/>
      <c r="KCN55" s="145"/>
      <c r="KCO55" s="145"/>
      <c r="KCP55" s="145"/>
      <c r="KCQ55" s="145"/>
      <c r="KCR55" s="145"/>
      <c r="KCS55" s="145"/>
      <c r="KCT55" s="145"/>
      <c r="KCU55" s="145"/>
      <c r="KCV55" s="145"/>
      <c r="KCW55" s="145"/>
      <c r="KCX55" s="145"/>
      <c r="KCY55" s="145"/>
      <c r="KCZ55" s="145"/>
      <c r="KDA55" s="145"/>
      <c r="KDB55" s="145"/>
      <c r="KDC55" s="145"/>
      <c r="KDD55" s="145"/>
      <c r="KDE55" s="145"/>
      <c r="KDF55" s="145"/>
      <c r="KDG55" s="145"/>
      <c r="KDH55" s="145"/>
      <c r="KDI55" s="145"/>
      <c r="KDJ55" s="145"/>
      <c r="KDK55" s="145"/>
      <c r="KDL55" s="145"/>
      <c r="KDM55" s="145"/>
      <c r="KDN55" s="145"/>
      <c r="KDO55" s="145"/>
      <c r="KDP55" s="145"/>
      <c r="KDQ55" s="145"/>
      <c r="KDR55" s="145"/>
      <c r="KDS55" s="145"/>
      <c r="KDT55" s="145"/>
      <c r="KDU55" s="145"/>
      <c r="KDV55" s="145"/>
      <c r="KDW55" s="145"/>
      <c r="KDX55" s="145"/>
      <c r="KDY55" s="145"/>
      <c r="KDZ55" s="145"/>
      <c r="KEA55" s="145"/>
      <c r="KEB55" s="145"/>
      <c r="KEC55" s="145"/>
      <c r="KED55" s="145"/>
      <c r="KEE55" s="145"/>
      <c r="KEF55" s="145"/>
      <c r="KEG55" s="145"/>
      <c r="KEH55" s="145"/>
      <c r="KEI55" s="145"/>
      <c r="KEJ55" s="145"/>
      <c r="KEK55" s="145"/>
      <c r="KEL55" s="145"/>
      <c r="KEM55" s="145"/>
      <c r="KEN55" s="145"/>
      <c r="KEO55" s="145"/>
      <c r="KEP55" s="145"/>
      <c r="KEQ55" s="145"/>
      <c r="KER55" s="145"/>
      <c r="KES55" s="145"/>
      <c r="KET55" s="145"/>
      <c r="KEU55" s="145"/>
      <c r="KEV55" s="145"/>
      <c r="KEW55" s="145"/>
      <c r="KEX55" s="145"/>
      <c r="KEY55" s="145"/>
      <c r="KEZ55" s="145"/>
      <c r="KFA55" s="145"/>
      <c r="KFB55" s="145"/>
      <c r="KFC55" s="145"/>
      <c r="KFD55" s="145"/>
      <c r="KFE55" s="145"/>
      <c r="KFF55" s="145"/>
      <c r="KFG55" s="145"/>
      <c r="KFH55" s="145"/>
      <c r="KFI55" s="145"/>
      <c r="KFJ55" s="145"/>
      <c r="KFK55" s="145"/>
      <c r="KFL55" s="145"/>
      <c r="KFM55" s="145"/>
      <c r="KFN55" s="145"/>
      <c r="KFO55" s="145"/>
      <c r="KFP55" s="145"/>
      <c r="KFQ55" s="145"/>
      <c r="KFR55" s="145"/>
      <c r="KFS55" s="145"/>
      <c r="KFT55" s="145"/>
      <c r="KFU55" s="145"/>
      <c r="KFV55" s="145"/>
      <c r="KFW55" s="145"/>
      <c r="KFX55" s="145"/>
      <c r="KFY55" s="145"/>
      <c r="KFZ55" s="145"/>
      <c r="KGA55" s="145"/>
      <c r="KGB55" s="145"/>
      <c r="KGC55" s="145"/>
      <c r="KGD55" s="145"/>
      <c r="KGE55" s="145"/>
      <c r="KGF55" s="145"/>
      <c r="KGG55" s="145"/>
      <c r="KGH55" s="145"/>
      <c r="KGI55" s="145"/>
      <c r="KGJ55" s="145"/>
      <c r="KGK55" s="145"/>
      <c r="KGL55" s="145"/>
      <c r="KGM55" s="145"/>
      <c r="KGN55" s="145"/>
      <c r="KGO55" s="145"/>
      <c r="KGP55" s="145"/>
      <c r="KGQ55" s="145"/>
      <c r="KGR55" s="145"/>
      <c r="KGS55" s="145"/>
      <c r="KGT55" s="145"/>
      <c r="KGU55" s="145"/>
      <c r="KGV55" s="145"/>
      <c r="KGW55" s="145"/>
      <c r="KGX55" s="145"/>
      <c r="KGY55" s="145"/>
      <c r="KGZ55" s="145"/>
      <c r="KHA55" s="145"/>
      <c r="KHB55" s="145"/>
      <c r="KHC55" s="145"/>
      <c r="KHD55" s="145"/>
      <c r="KHE55" s="145"/>
      <c r="KHF55" s="145"/>
      <c r="KHG55" s="145"/>
      <c r="KHH55" s="145"/>
      <c r="KHI55" s="145"/>
      <c r="KHJ55" s="145"/>
      <c r="KHK55" s="145"/>
      <c r="KHL55" s="145"/>
      <c r="KHM55" s="145"/>
      <c r="KHN55" s="145"/>
      <c r="KHO55" s="145"/>
      <c r="KHP55" s="145"/>
      <c r="KHQ55" s="145"/>
      <c r="KHR55" s="145"/>
      <c r="KHS55" s="145"/>
      <c r="KHT55" s="145"/>
      <c r="KHU55" s="145"/>
      <c r="KHV55" s="145"/>
      <c r="KHW55" s="145"/>
      <c r="KHX55" s="145"/>
      <c r="KHY55" s="145"/>
      <c r="KHZ55" s="145"/>
      <c r="KIA55" s="145"/>
      <c r="KIB55" s="145"/>
      <c r="KIC55" s="145"/>
      <c r="KID55" s="145"/>
      <c r="KIE55" s="145"/>
      <c r="KIF55" s="145"/>
      <c r="KIG55" s="145"/>
      <c r="KIH55" s="145"/>
      <c r="KII55" s="145"/>
      <c r="KIJ55" s="145"/>
      <c r="KIK55" s="145"/>
      <c r="KIL55" s="145"/>
      <c r="KIM55" s="145"/>
      <c r="KIN55" s="145"/>
      <c r="KIO55" s="145"/>
      <c r="KIP55" s="145"/>
      <c r="KIQ55" s="145"/>
      <c r="KIR55" s="145"/>
      <c r="KIS55" s="145"/>
      <c r="KIT55" s="145"/>
      <c r="KIU55" s="145"/>
      <c r="KIV55" s="145"/>
      <c r="KIW55" s="145"/>
      <c r="KIX55" s="145"/>
      <c r="KIY55" s="145"/>
      <c r="KIZ55" s="145"/>
      <c r="KJA55" s="145"/>
      <c r="KJB55" s="145"/>
      <c r="KJC55" s="145"/>
      <c r="KJD55" s="145"/>
      <c r="KJE55" s="145"/>
      <c r="KJF55" s="145"/>
      <c r="KJG55" s="145"/>
      <c r="KJH55" s="145"/>
      <c r="KJI55" s="145"/>
      <c r="KJJ55" s="145"/>
      <c r="KJK55" s="145"/>
      <c r="KJL55" s="145"/>
      <c r="KJM55" s="145"/>
      <c r="KJN55" s="145"/>
      <c r="KJO55" s="145"/>
      <c r="KJP55" s="145"/>
      <c r="KJQ55" s="145"/>
      <c r="KJR55" s="145"/>
      <c r="KJS55" s="145"/>
      <c r="KJT55" s="145"/>
      <c r="KJU55" s="145"/>
      <c r="KJV55" s="145"/>
      <c r="KJW55" s="145"/>
      <c r="KJX55" s="145"/>
      <c r="KJY55" s="145"/>
      <c r="KJZ55" s="145"/>
      <c r="KKA55" s="145"/>
      <c r="KKB55" s="145"/>
      <c r="KKC55" s="145"/>
      <c r="KKD55" s="145"/>
      <c r="KKE55" s="145"/>
      <c r="KKF55" s="145"/>
      <c r="KKG55" s="145"/>
      <c r="KKH55" s="145"/>
      <c r="KKI55" s="145"/>
      <c r="KKJ55" s="145"/>
      <c r="KKK55" s="145"/>
      <c r="KKL55" s="145"/>
      <c r="KKM55" s="145"/>
      <c r="KKN55" s="145"/>
      <c r="KKO55" s="145"/>
      <c r="KKP55" s="145"/>
      <c r="KKQ55" s="145"/>
      <c r="KKR55" s="145"/>
      <c r="KKS55" s="145"/>
      <c r="KKT55" s="145"/>
      <c r="KKU55" s="145"/>
      <c r="KKV55" s="145"/>
      <c r="KKW55" s="145"/>
      <c r="KKX55" s="145"/>
      <c r="KKY55" s="145"/>
      <c r="KKZ55" s="145"/>
      <c r="KLA55" s="145"/>
      <c r="KLB55" s="145"/>
      <c r="KLC55" s="145"/>
      <c r="KLD55" s="145"/>
      <c r="KLE55" s="145"/>
      <c r="KLF55" s="145"/>
      <c r="KLG55" s="145"/>
      <c r="KLH55" s="145"/>
      <c r="KLI55" s="145"/>
      <c r="KLJ55" s="145"/>
      <c r="KLK55" s="145"/>
      <c r="KLL55" s="145"/>
      <c r="KLM55" s="145"/>
      <c r="KLN55" s="145"/>
      <c r="KLO55" s="145"/>
      <c r="KLP55" s="145"/>
      <c r="KLQ55" s="145"/>
      <c r="KLR55" s="145"/>
      <c r="KLS55" s="145"/>
      <c r="KLT55" s="145"/>
      <c r="KLU55" s="145"/>
      <c r="KLV55" s="145"/>
      <c r="KLW55" s="145"/>
      <c r="KLX55" s="145"/>
      <c r="KLY55" s="145"/>
      <c r="KLZ55" s="145"/>
      <c r="KMA55" s="145"/>
      <c r="KMB55" s="145"/>
      <c r="KMC55" s="145"/>
      <c r="KMD55" s="145"/>
      <c r="KME55" s="145"/>
      <c r="KMF55" s="145"/>
      <c r="KMG55" s="145"/>
      <c r="KMH55" s="145"/>
      <c r="KMI55" s="145"/>
      <c r="KMJ55" s="145"/>
      <c r="KMK55" s="145"/>
      <c r="KML55" s="145"/>
      <c r="KMM55" s="145"/>
      <c r="KMN55" s="145"/>
      <c r="KMO55" s="145"/>
      <c r="KMP55" s="145"/>
      <c r="KMQ55" s="145"/>
      <c r="KMR55" s="145"/>
      <c r="KMS55" s="145"/>
      <c r="KMT55" s="145"/>
      <c r="KMU55" s="145"/>
      <c r="KMV55" s="145"/>
      <c r="KMW55" s="145"/>
      <c r="KMX55" s="145"/>
      <c r="KMY55" s="145"/>
      <c r="KMZ55" s="145"/>
      <c r="KNA55" s="145"/>
      <c r="KNB55" s="145"/>
      <c r="KNC55" s="145"/>
      <c r="KND55" s="145"/>
      <c r="KNE55" s="145"/>
      <c r="KNF55" s="145"/>
      <c r="KNG55" s="145"/>
      <c r="KNH55" s="145"/>
      <c r="KNI55" s="145"/>
      <c r="KNJ55" s="145"/>
      <c r="KNK55" s="145"/>
      <c r="KNL55" s="145"/>
      <c r="KNM55" s="145"/>
      <c r="KNN55" s="145"/>
      <c r="KNO55" s="145"/>
      <c r="KNP55" s="145"/>
      <c r="KNQ55" s="145"/>
      <c r="KNR55" s="145"/>
      <c r="KNS55" s="145"/>
      <c r="KNT55" s="145"/>
      <c r="KNU55" s="145"/>
      <c r="KNV55" s="145"/>
      <c r="KNW55" s="145"/>
      <c r="KNX55" s="145"/>
      <c r="KNY55" s="145"/>
      <c r="KNZ55" s="145"/>
      <c r="KOA55" s="145"/>
      <c r="KOB55" s="145"/>
      <c r="KOC55" s="145"/>
      <c r="KOD55" s="145"/>
      <c r="KOE55" s="145"/>
      <c r="KOF55" s="145"/>
      <c r="KOG55" s="145"/>
      <c r="KOH55" s="145"/>
      <c r="KOI55" s="145"/>
      <c r="KOJ55" s="145"/>
      <c r="KOK55" s="145"/>
      <c r="KOL55" s="145"/>
      <c r="KOM55" s="145"/>
      <c r="KON55" s="145"/>
      <c r="KOO55" s="145"/>
      <c r="KOP55" s="145"/>
      <c r="KOQ55" s="145"/>
      <c r="KOR55" s="145"/>
      <c r="KOS55" s="145"/>
      <c r="KOT55" s="145"/>
      <c r="KOU55" s="145"/>
      <c r="KOV55" s="145"/>
      <c r="KOW55" s="145"/>
      <c r="KOX55" s="145"/>
      <c r="KOY55" s="145"/>
      <c r="KOZ55" s="145"/>
      <c r="KPA55" s="145"/>
      <c r="KPB55" s="145"/>
      <c r="KPC55" s="145"/>
      <c r="KPD55" s="145"/>
      <c r="KPE55" s="145"/>
      <c r="KPF55" s="145"/>
      <c r="KPG55" s="145"/>
      <c r="KPH55" s="145"/>
      <c r="KPI55" s="145"/>
      <c r="KPJ55" s="145"/>
      <c r="KPK55" s="145"/>
      <c r="KPL55" s="145"/>
      <c r="KPM55" s="145"/>
      <c r="KPN55" s="145"/>
      <c r="KPO55" s="145"/>
      <c r="KPP55" s="145"/>
      <c r="KPQ55" s="145"/>
      <c r="KPR55" s="145"/>
      <c r="KPS55" s="145"/>
      <c r="KPT55" s="145"/>
      <c r="KPU55" s="145"/>
      <c r="KPV55" s="145"/>
      <c r="KPW55" s="145"/>
      <c r="KPX55" s="145"/>
      <c r="KPY55" s="145"/>
      <c r="KPZ55" s="145"/>
      <c r="KQA55" s="145"/>
      <c r="KQB55" s="145"/>
      <c r="KQC55" s="145"/>
      <c r="KQD55" s="145"/>
      <c r="KQE55" s="145"/>
      <c r="KQF55" s="145"/>
      <c r="KQG55" s="145"/>
      <c r="KQH55" s="145"/>
      <c r="KQI55" s="145"/>
      <c r="KQJ55" s="145"/>
      <c r="KQK55" s="145"/>
      <c r="KQL55" s="145"/>
      <c r="KQM55" s="145"/>
      <c r="KQN55" s="145"/>
      <c r="KQO55" s="145"/>
      <c r="KQP55" s="145"/>
      <c r="KQQ55" s="145"/>
      <c r="KQR55" s="145"/>
      <c r="KQS55" s="145"/>
      <c r="KQT55" s="145"/>
      <c r="KQU55" s="145"/>
      <c r="KQV55" s="145"/>
      <c r="KQW55" s="145"/>
      <c r="KQX55" s="145"/>
      <c r="KQY55" s="145"/>
      <c r="KQZ55" s="145"/>
      <c r="KRA55" s="145"/>
      <c r="KRB55" s="145"/>
      <c r="KRC55" s="145"/>
      <c r="KRD55" s="145"/>
      <c r="KRE55" s="145"/>
      <c r="KRF55" s="145"/>
      <c r="KRG55" s="145"/>
      <c r="KRH55" s="145"/>
      <c r="KRI55" s="145"/>
      <c r="KRJ55" s="145"/>
      <c r="KRK55" s="145"/>
      <c r="KRL55" s="145"/>
      <c r="KRM55" s="145"/>
      <c r="KRN55" s="145"/>
      <c r="KRO55" s="145"/>
      <c r="KRP55" s="145"/>
      <c r="KRQ55" s="145"/>
      <c r="KRR55" s="145"/>
      <c r="KRS55" s="145"/>
      <c r="KRT55" s="145"/>
      <c r="KRU55" s="145"/>
      <c r="KRV55" s="145"/>
      <c r="KRW55" s="145"/>
      <c r="KRX55" s="145"/>
      <c r="KRY55" s="145"/>
      <c r="KRZ55" s="145"/>
      <c r="KSA55" s="145"/>
      <c r="KSB55" s="145"/>
      <c r="KSC55" s="145"/>
      <c r="KSD55" s="145"/>
      <c r="KSE55" s="145"/>
      <c r="KSF55" s="145"/>
      <c r="KSG55" s="145"/>
      <c r="KSH55" s="145"/>
      <c r="KSI55" s="145"/>
      <c r="KSJ55" s="145"/>
      <c r="KSK55" s="145"/>
      <c r="KSL55" s="145"/>
      <c r="KSM55" s="145"/>
      <c r="KSN55" s="145"/>
      <c r="KSO55" s="145"/>
      <c r="KSP55" s="145"/>
      <c r="KSQ55" s="145"/>
      <c r="KSR55" s="145"/>
      <c r="KSS55" s="145"/>
      <c r="KST55" s="145"/>
      <c r="KSU55" s="145"/>
      <c r="KSV55" s="145"/>
      <c r="KSW55" s="145"/>
      <c r="KSX55" s="145"/>
      <c r="KSY55" s="145"/>
      <c r="KSZ55" s="145"/>
      <c r="KTA55" s="145"/>
      <c r="KTB55" s="145"/>
      <c r="KTC55" s="145"/>
      <c r="KTD55" s="145"/>
      <c r="KTE55" s="145"/>
      <c r="KTF55" s="145"/>
      <c r="KTG55" s="145"/>
      <c r="KTH55" s="145"/>
      <c r="KTI55" s="145"/>
      <c r="KTJ55" s="145"/>
      <c r="KTK55" s="145"/>
      <c r="KTL55" s="145"/>
      <c r="KTM55" s="145"/>
      <c r="KTN55" s="145"/>
      <c r="KTO55" s="145"/>
      <c r="KTP55" s="145"/>
      <c r="KTQ55" s="145"/>
      <c r="KTR55" s="145"/>
      <c r="KTS55" s="145"/>
      <c r="KTT55" s="145"/>
      <c r="KTU55" s="145"/>
      <c r="KTV55" s="145"/>
      <c r="KTW55" s="145"/>
      <c r="KTX55" s="145"/>
      <c r="KTY55" s="145"/>
      <c r="KTZ55" s="145"/>
      <c r="KUA55" s="145"/>
      <c r="KUB55" s="145"/>
      <c r="KUC55" s="145"/>
      <c r="KUD55" s="145"/>
      <c r="KUE55" s="145"/>
      <c r="KUF55" s="145"/>
      <c r="KUG55" s="145"/>
      <c r="KUH55" s="145"/>
      <c r="KUI55" s="145"/>
      <c r="KUJ55" s="145"/>
      <c r="KUK55" s="145"/>
      <c r="KUL55" s="145"/>
      <c r="KUM55" s="145"/>
      <c r="KUN55" s="145"/>
      <c r="KUO55" s="145"/>
      <c r="KUP55" s="145"/>
      <c r="KUQ55" s="145"/>
      <c r="KUR55" s="145"/>
      <c r="KUS55" s="145"/>
      <c r="KUT55" s="145"/>
      <c r="KUU55" s="145"/>
      <c r="KUV55" s="145"/>
      <c r="KUW55" s="145"/>
      <c r="KUX55" s="145"/>
      <c r="KUY55" s="145"/>
      <c r="KUZ55" s="145"/>
      <c r="KVA55" s="145"/>
      <c r="KVB55" s="145"/>
      <c r="KVC55" s="145"/>
      <c r="KVD55" s="145"/>
      <c r="KVE55" s="145"/>
      <c r="KVF55" s="145"/>
      <c r="KVG55" s="145"/>
      <c r="KVH55" s="145"/>
      <c r="KVI55" s="145"/>
      <c r="KVJ55" s="145"/>
      <c r="KVK55" s="145"/>
      <c r="KVL55" s="145"/>
      <c r="KVM55" s="145"/>
      <c r="KVN55" s="145"/>
      <c r="KVO55" s="145"/>
      <c r="KVP55" s="145"/>
      <c r="KVQ55" s="145"/>
      <c r="KVR55" s="145"/>
      <c r="KVS55" s="145"/>
      <c r="KVT55" s="145"/>
      <c r="KVU55" s="145"/>
      <c r="KVV55" s="145"/>
      <c r="KVW55" s="145"/>
      <c r="KVX55" s="145"/>
      <c r="KVY55" s="145"/>
      <c r="KVZ55" s="145"/>
      <c r="KWA55" s="145"/>
      <c r="KWB55" s="145"/>
      <c r="KWC55" s="145"/>
      <c r="KWD55" s="145"/>
      <c r="KWE55" s="145"/>
      <c r="KWF55" s="145"/>
      <c r="KWG55" s="145"/>
      <c r="KWH55" s="145"/>
      <c r="KWI55" s="145"/>
      <c r="KWJ55" s="145"/>
      <c r="KWK55" s="145"/>
      <c r="KWL55" s="145"/>
      <c r="KWM55" s="145"/>
      <c r="KWN55" s="145"/>
      <c r="KWO55" s="145"/>
      <c r="KWP55" s="145"/>
      <c r="KWQ55" s="145"/>
      <c r="KWR55" s="145"/>
      <c r="KWS55" s="145"/>
      <c r="KWT55" s="145"/>
      <c r="KWU55" s="145"/>
      <c r="KWV55" s="145"/>
      <c r="KWW55" s="145"/>
      <c r="KWX55" s="145"/>
      <c r="KWY55" s="145"/>
      <c r="KWZ55" s="145"/>
      <c r="KXA55" s="145"/>
      <c r="KXB55" s="145"/>
      <c r="KXC55" s="145"/>
      <c r="KXD55" s="145"/>
      <c r="KXE55" s="145"/>
      <c r="KXF55" s="145"/>
      <c r="KXG55" s="145"/>
      <c r="KXH55" s="145"/>
      <c r="KXI55" s="145"/>
      <c r="KXJ55" s="145"/>
      <c r="KXK55" s="145"/>
      <c r="KXL55" s="145"/>
      <c r="KXM55" s="145"/>
      <c r="KXN55" s="145"/>
      <c r="KXO55" s="145"/>
      <c r="KXP55" s="145"/>
      <c r="KXQ55" s="145"/>
      <c r="KXR55" s="145"/>
      <c r="KXS55" s="145"/>
      <c r="KXT55" s="145"/>
      <c r="KXU55" s="145"/>
      <c r="KXV55" s="145"/>
      <c r="KXW55" s="145"/>
      <c r="KXX55" s="145"/>
      <c r="KXY55" s="145"/>
      <c r="KXZ55" s="145"/>
      <c r="KYA55" s="145"/>
      <c r="KYB55" s="145"/>
      <c r="KYC55" s="145"/>
      <c r="KYD55" s="145"/>
      <c r="KYE55" s="145"/>
      <c r="KYF55" s="145"/>
      <c r="KYG55" s="145"/>
      <c r="KYH55" s="145"/>
      <c r="KYI55" s="145"/>
      <c r="KYJ55" s="145"/>
      <c r="KYK55" s="145"/>
      <c r="KYL55" s="145"/>
      <c r="KYM55" s="145"/>
      <c r="KYN55" s="145"/>
      <c r="KYO55" s="145"/>
      <c r="KYP55" s="145"/>
      <c r="KYQ55" s="145"/>
      <c r="KYR55" s="145"/>
      <c r="KYS55" s="145"/>
      <c r="KYT55" s="145"/>
      <c r="KYU55" s="145"/>
      <c r="KYV55" s="145"/>
      <c r="KYW55" s="145"/>
      <c r="KYX55" s="145"/>
      <c r="KYY55" s="145"/>
      <c r="KYZ55" s="145"/>
      <c r="KZA55" s="145"/>
      <c r="KZB55" s="145"/>
      <c r="KZC55" s="145"/>
      <c r="KZD55" s="145"/>
      <c r="KZE55" s="145"/>
      <c r="KZF55" s="145"/>
      <c r="KZG55" s="145"/>
      <c r="KZH55" s="145"/>
      <c r="KZI55" s="145"/>
      <c r="KZJ55" s="145"/>
      <c r="KZK55" s="145"/>
      <c r="KZL55" s="145"/>
      <c r="KZM55" s="145"/>
      <c r="KZN55" s="145"/>
      <c r="KZO55" s="145"/>
      <c r="KZP55" s="145"/>
      <c r="KZQ55" s="145"/>
      <c r="KZR55" s="145"/>
      <c r="KZS55" s="145"/>
      <c r="KZT55" s="145"/>
      <c r="KZU55" s="145"/>
      <c r="KZV55" s="145"/>
      <c r="KZW55" s="145"/>
      <c r="KZX55" s="145"/>
      <c r="KZY55" s="145"/>
      <c r="KZZ55" s="145"/>
      <c r="LAA55" s="145"/>
      <c r="LAB55" s="145"/>
      <c r="LAC55" s="145"/>
      <c r="LAD55" s="145"/>
      <c r="LAE55" s="145"/>
      <c r="LAF55" s="145"/>
      <c r="LAG55" s="145"/>
      <c r="LAH55" s="145"/>
      <c r="LAI55" s="145"/>
      <c r="LAJ55" s="145"/>
      <c r="LAK55" s="145"/>
      <c r="LAL55" s="145"/>
      <c r="LAM55" s="145"/>
      <c r="LAN55" s="145"/>
      <c r="LAO55" s="145"/>
      <c r="LAP55" s="145"/>
      <c r="LAQ55" s="145"/>
      <c r="LAR55" s="145"/>
      <c r="LAS55" s="145"/>
      <c r="LAT55" s="145"/>
      <c r="LAU55" s="145"/>
      <c r="LAV55" s="145"/>
      <c r="LAW55" s="145"/>
      <c r="LAX55" s="145"/>
      <c r="LAY55" s="145"/>
      <c r="LAZ55" s="145"/>
      <c r="LBA55" s="145"/>
      <c r="LBB55" s="145"/>
      <c r="LBC55" s="145"/>
      <c r="LBD55" s="145"/>
      <c r="LBE55" s="145"/>
      <c r="LBF55" s="145"/>
      <c r="LBG55" s="145"/>
      <c r="LBH55" s="145"/>
      <c r="LBI55" s="145"/>
      <c r="LBJ55" s="145"/>
      <c r="LBK55" s="145"/>
      <c r="LBL55" s="145"/>
      <c r="LBM55" s="145"/>
      <c r="LBN55" s="145"/>
      <c r="LBO55" s="145"/>
      <c r="LBP55" s="145"/>
      <c r="LBQ55" s="145"/>
      <c r="LBR55" s="145"/>
      <c r="LBS55" s="145"/>
      <c r="LBT55" s="145"/>
      <c r="LBU55" s="145"/>
      <c r="LBV55" s="145"/>
      <c r="LBW55" s="145"/>
      <c r="LBX55" s="145"/>
      <c r="LBY55" s="145"/>
      <c r="LBZ55" s="145"/>
      <c r="LCA55" s="145"/>
      <c r="LCB55" s="145"/>
      <c r="LCC55" s="145"/>
      <c r="LCD55" s="145"/>
      <c r="LCE55" s="145"/>
      <c r="LCF55" s="145"/>
      <c r="LCG55" s="145"/>
      <c r="LCH55" s="145"/>
      <c r="LCI55" s="145"/>
      <c r="LCJ55" s="145"/>
      <c r="LCK55" s="145"/>
      <c r="LCL55" s="145"/>
      <c r="LCM55" s="145"/>
      <c r="LCN55" s="145"/>
      <c r="LCO55" s="145"/>
      <c r="LCP55" s="145"/>
      <c r="LCQ55" s="145"/>
      <c r="LCR55" s="145"/>
      <c r="LCS55" s="145"/>
      <c r="LCT55" s="145"/>
      <c r="LCU55" s="145"/>
      <c r="LCV55" s="145"/>
      <c r="LCW55" s="145"/>
      <c r="LCX55" s="145"/>
      <c r="LCY55" s="145"/>
      <c r="LCZ55" s="145"/>
      <c r="LDA55" s="145"/>
      <c r="LDB55" s="145"/>
      <c r="LDC55" s="145"/>
      <c r="LDD55" s="145"/>
      <c r="LDE55" s="145"/>
      <c r="LDF55" s="145"/>
      <c r="LDG55" s="145"/>
      <c r="LDH55" s="145"/>
      <c r="LDI55" s="145"/>
      <c r="LDJ55" s="145"/>
      <c r="LDK55" s="145"/>
      <c r="LDL55" s="145"/>
      <c r="LDM55" s="145"/>
      <c r="LDN55" s="145"/>
      <c r="LDO55" s="145"/>
      <c r="LDP55" s="145"/>
      <c r="LDQ55" s="145"/>
      <c r="LDR55" s="145"/>
      <c r="LDS55" s="145"/>
      <c r="LDT55" s="145"/>
      <c r="LDU55" s="145"/>
      <c r="LDV55" s="145"/>
      <c r="LDW55" s="145"/>
      <c r="LDX55" s="145"/>
      <c r="LDY55" s="145"/>
      <c r="LDZ55" s="145"/>
      <c r="LEA55" s="145"/>
      <c r="LEB55" s="145"/>
      <c r="LEC55" s="145"/>
      <c r="LED55" s="145"/>
      <c r="LEE55" s="145"/>
      <c r="LEF55" s="145"/>
      <c r="LEG55" s="145"/>
      <c r="LEH55" s="145"/>
      <c r="LEI55" s="145"/>
      <c r="LEJ55" s="145"/>
      <c r="LEK55" s="145"/>
      <c r="LEL55" s="145"/>
      <c r="LEM55" s="145"/>
      <c r="LEN55" s="145"/>
      <c r="LEO55" s="145"/>
      <c r="LEP55" s="145"/>
      <c r="LEQ55" s="145"/>
      <c r="LER55" s="145"/>
      <c r="LES55" s="145"/>
      <c r="LET55" s="145"/>
      <c r="LEU55" s="145"/>
      <c r="LEV55" s="145"/>
      <c r="LEW55" s="145"/>
      <c r="LEX55" s="145"/>
      <c r="LEY55" s="145"/>
      <c r="LEZ55" s="145"/>
      <c r="LFA55" s="145"/>
      <c r="LFB55" s="145"/>
      <c r="LFC55" s="145"/>
      <c r="LFD55" s="145"/>
      <c r="LFE55" s="145"/>
      <c r="LFF55" s="145"/>
      <c r="LFG55" s="145"/>
      <c r="LFH55" s="145"/>
      <c r="LFI55" s="145"/>
      <c r="LFJ55" s="145"/>
      <c r="LFK55" s="145"/>
      <c r="LFL55" s="145"/>
      <c r="LFM55" s="145"/>
      <c r="LFN55" s="145"/>
      <c r="LFO55" s="145"/>
      <c r="LFP55" s="145"/>
      <c r="LFQ55" s="145"/>
      <c r="LFR55" s="145"/>
      <c r="LFS55" s="145"/>
      <c r="LFT55" s="145"/>
      <c r="LFU55" s="145"/>
      <c r="LFV55" s="145"/>
      <c r="LFW55" s="145"/>
      <c r="LFX55" s="145"/>
      <c r="LFY55" s="145"/>
      <c r="LFZ55" s="145"/>
      <c r="LGA55" s="145"/>
      <c r="LGB55" s="145"/>
      <c r="LGC55" s="145"/>
      <c r="LGD55" s="145"/>
      <c r="LGE55" s="145"/>
      <c r="LGF55" s="145"/>
      <c r="LGG55" s="145"/>
      <c r="LGH55" s="145"/>
      <c r="LGI55" s="145"/>
      <c r="LGJ55" s="145"/>
      <c r="LGK55" s="145"/>
      <c r="LGL55" s="145"/>
      <c r="LGM55" s="145"/>
      <c r="LGN55" s="145"/>
      <c r="LGO55" s="145"/>
      <c r="LGP55" s="145"/>
      <c r="LGQ55" s="145"/>
      <c r="LGR55" s="145"/>
      <c r="LGS55" s="145"/>
      <c r="LGT55" s="145"/>
      <c r="LGU55" s="145"/>
      <c r="LGV55" s="145"/>
      <c r="LGW55" s="145"/>
      <c r="LGX55" s="145"/>
      <c r="LGY55" s="145"/>
      <c r="LGZ55" s="145"/>
      <c r="LHA55" s="145"/>
      <c r="LHB55" s="145"/>
      <c r="LHC55" s="145"/>
      <c r="LHD55" s="145"/>
      <c r="LHE55" s="145"/>
      <c r="LHF55" s="145"/>
      <c r="LHG55" s="145"/>
      <c r="LHH55" s="145"/>
      <c r="LHI55" s="145"/>
      <c r="LHJ55" s="145"/>
      <c r="LHK55" s="145"/>
      <c r="LHL55" s="145"/>
      <c r="LHM55" s="145"/>
      <c r="LHN55" s="145"/>
      <c r="LHO55" s="145"/>
      <c r="LHP55" s="145"/>
      <c r="LHQ55" s="145"/>
      <c r="LHR55" s="145"/>
      <c r="LHS55" s="145"/>
      <c r="LHT55" s="145"/>
      <c r="LHU55" s="145"/>
      <c r="LHV55" s="145"/>
      <c r="LHW55" s="145"/>
      <c r="LHX55" s="145"/>
      <c r="LHY55" s="145"/>
      <c r="LHZ55" s="145"/>
      <c r="LIA55" s="145"/>
      <c r="LIB55" s="145"/>
      <c r="LIC55" s="145"/>
      <c r="LID55" s="145"/>
      <c r="LIE55" s="145"/>
      <c r="LIF55" s="145"/>
      <c r="LIG55" s="145"/>
      <c r="LIH55" s="145"/>
      <c r="LII55" s="145"/>
      <c r="LIJ55" s="145"/>
      <c r="LIK55" s="145"/>
      <c r="LIL55" s="145"/>
      <c r="LIM55" s="145"/>
      <c r="LIN55" s="145"/>
      <c r="LIO55" s="145"/>
      <c r="LIP55" s="145"/>
      <c r="LIQ55" s="145"/>
      <c r="LIR55" s="145"/>
      <c r="LIS55" s="145"/>
      <c r="LIT55" s="145"/>
      <c r="LIU55" s="145"/>
      <c r="LIV55" s="145"/>
      <c r="LIW55" s="145"/>
      <c r="LIX55" s="145"/>
      <c r="LIY55" s="145"/>
      <c r="LIZ55" s="145"/>
      <c r="LJA55" s="145"/>
      <c r="LJB55" s="145"/>
      <c r="LJC55" s="145"/>
      <c r="LJD55" s="145"/>
      <c r="LJE55" s="145"/>
      <c r="LJF55" s="145"/>
      <c r="LJG55" s="145"/>
      <c r="LJH55" s="145"/>
      <c r="LJI55" s="145"/>
      <c r="LJJ55" s="145"/>
      <c r="LJK55" s="145"/>
      <c r="LJL55" s="145"/>
      <c r="LJM55" s="145"/>
      <c r="LJN55" s="145"/>
      <c r="LJO55" s="145"/>
      <c r="LJP55" s="145"/>
      <c r="LJQ55" s="145"/>
      <c r="LJR55" s="145"/>
      <c r="LJS55" s="145"/>
      <c r="LJT55" s="145"/>
      <c r="LJU55" s="145"/>
      <c r="LJV55" s="145"/>
      <c r="LJW55" s="145"/>
      <c r="LJX55" s="145"/>
      <c r="LJY55" s="145"/>
      <c r="LJZ55" s="145"/>
      <c r="LKA55" s="145"/>
      <c r="LKB55" s="145"/>
      <c r="LKC55" s="145"/>
      <c r="LKD55" s="145"/>
      <c r="LKE55" s="145"/>
      <c r="LKF55" s="145"/>
      <c r="LKG55" s="145"/>
      <c r="LKH55" s="145"/>
      <c r="LKI55" s="145"/>
      <c r="LKJ55" s="145"/>
      <c r="LKK55" s="145"/>
      <c r="LKL55" s="145"/>
      <c r="LKM55" s="145"/>
      <c r="LKN55" s="145"/>
      <c r="LKO55" s="145"/>
      <c r="LKP55" s="145"/>
      <c r="LKQ55" s="145"/>
      <c r="LKR55" s="145"/>
      <c r="LKS55" s="145"/>
      <c r="LKT55" s="145"/>
      <c r="LKU55" s="145"/>
      <c r="LKV55" s="145"/>
      <c r="LKW55" s="145"/>
      <c r="LKX55" s="145"/>
      <c r="LKY55" s="145"/>
      <c r="LKZ55" s="145"/>
      <c r="LLA55" s="145"/>
      <c r="LLB55" s="145"/>
      <c r="LLC55" s="145"/>
      <c r="LLD55" s="145"/>
      <c r="LLE55" s="145"/>
      <c r="LLF55" s="145"/>
      <c r="LLG55" s="145"/>
      <c r="LLH55" s="145"/>
      <c r="LLI55" s="145"/>
      <c r="LLJ55" s="145"/>
      <c r="LLK55" s="145"/>
      <c r="LLL55" s="145"/>
      <c r="LLM55" s="145"/>
      <c r="LLN55" s="145"/>
      <c r="LLO55" s="145"/>
      <c r="LLP55" s="145"/>
      <c r="LLQ55" s="145"/>
      <c r="LLR55" s="145"/>
      <c r="LLS55" s="145"/>
      <c r="LLT55" s="145"/>
      <c r="LLU55" s="145"/>
      <c r="LLV55" s="145"/>
      <c r="LLW55" s="145"/>
      <c r="LLX55" s="145"/>
      <c r="LLY55" s="145"/>
      <c r="LLZ55" s="145"/>
      <c r="LMA55" s="145"/>
      <c r="LMB55" s="145"/>
      <c r="LMC55" s="145"/>
      <c r="LMD55" s="145"/>
      <c r="LME55" s="145"/>
      <c r="LMF55" s="145"/>
      <c r="LMG55" s="145"/>
      <c r="LMH55" s="145"/>
      <c r="LMI55" s="145"/>
      <c r="LMJ55" s="145"/>
      <c r="LMK55" s="145"/>
      <c r="LML55" s="145"/>
      <c r="LMM55" s="145"/>
      <c r="LMN55" s="145"/>
      <c r="LMO55" s="145"/>
      <c r="LMP55" s="145"/>
      <c r="LMQ55" s="145"/>
      <c r="LMR55" s="145"/>
      <c r="LMS55" s="145"/>
      <c r="LMT55" s="145"/>
      <c r="LMU55" s="145"/>
      <c r="LMV55" s="145"/>
      <c r="LMW55" s="145"/>
      <c r="LMX55" s="145"/>
      <c r="LMY55" s="145"/>
      <c r="LMZ55" s="145"/>
      <c r="LNA55" s="145"/>
      <c r="LNB55" s="145"/>
      <c r="LNC55" s="145"/>
      <c r="LND55" s="145"/>
      <c r="LNE55" s="145"/>
      <c r="LNF55" s="145"/>
      <c r="LNG55" s="145"/>
      <c r="LNH55" s="145"/>
      <c r="LNI55" s="145"/>
      <c r="LNJ55" s="145"/>
      <c r="LNK55" s="145"/>
      <c r="LNL55" s="145"/>
      <c r="LNM55" s="145"/>
      <c r="LNN55" s="145"/>
      <c r="LNO55" s="145"/>
      <c r="LNP55" s="145"/>
      <c r="LNQ55" s="145"/>
      <c r="LNR55" s="145"/>
      <c r="LNS55" s="145"/>
      <c r="LNT55" s="145"/>
      <c r="LNU55" s="145"/>
      <c r="LNV55" s="145"/>
      <c r="LNW55" s="145"/>
      <c r="LNX55" s="145"/>
      <c r="LNY55" s="145"/>
      <c r="LNZ55" s="145"/>
      <c r="LOA55" s="145"/>
      <c r="LOB55" s="145"/>
      <c r="LOC55" s="145"/>
      <c r="LOD55" s="145"/>
      <c r="LOE55" s="145"/>
      <c r="LOF55" s="145"/>
      <c r="LOG55" s="145"/>
      <c r="LOH55" s="145"/>
      <c r="LOI55" s="145"/>
      <c r="LOJ55" s="145"/>
      <c r="LOK55" s="145"/>
      <c r="LOL55" s="145"/>
      <c r="LOM55" s="145"/>
      <c r="LON55" s="145"/>
      <c r="LOO55" s="145"/>
      <c r="LOP55" s="145"/>
      <c r="LOQ55" s="145"/>
      <c r="LOR55" s="145"/>
      <c r="LOS55" s="145"/>
      <c r="LOT55" s="145"/>
      <c r="LOU55" s="145"/>
      <c r="LOV55" s="145"/>
      <c r="LOW55" s="145"/>
      <c r="LOX55" s="145"/>
      <c r="LOY55" s="145"/>
      <c r="LOZ55" s="145"/>
      <c r="LPA55" s="145"/>
      <c r="LPB55" s="145"/>
      <c r="LPC55" s="145"/>
      <c r="LPD55" s="145"/>
      <c r="LPE55" s="145"/>
      <c r="LPF55" s="145"/>
      <c r="LPG55" s="145"/>
      <c r="LPH55" s="145"/>
      <c r="LPI55" s="145"/>
      <c r="LPJ55" s="145"/>
      <c r="LPK55" s="145"/>
      <c r="LPL55" s="145"/>
      <c r="LPM55" s="145"/>
      <c r="LPN55" s="145"/>
      <c r="LPO55" s="145"/>
      <c r="LPP55" s="145"/>
      <c r="LPQ55" s="145"/>
      <c r="LPR55" s="145"/>
      <c r="LPS55" s="145"/>
      <c r="LPT55" s="145"/>
      <c r="LPU55" s="145"/>
      <c r="LPV55" s="145"/>
      <c r="LPW55" s="145"/>
      <c r="LPX55" s="145"/>
      <c r="LPY55" s="145"/>
      <c r="LPZ55" s="145"/>
      <c r="LQA55" s="145"/>
      <c r="LQB55" s="145"/>
      <c r="LQC55" s="145"/>
      <c r="LQD55" s="145"/>
      <c r="LQE55" s="145"/>
      <c r="LQF55" s="145"/>
      <c r="LQG55" s="145"/>
      <c r="LQH55" s="145"/>
      <c r="LQI55" s="145"/>
      <c r="LQJ55" s="145"/>
      <c r="LQK55" s="145"/>
      <c r="LQL55" s="145"/>
      <c r="LQM55" s="145"/>
      <c r="LQN55" s="145"/>
      <c r="LQO55" s="145"/>
      <c r="LQP55" s="145"/>
      <c r="LQQ55" s="145"/>
      <c r="LQR55" s="145"/>
      <c r="LQS55" s="145"/>
      <c r="LQT55" s="145"/>
      <c r="LQU55" s="145"/>
      <c r="LQV55" s="145"/>
      <c r="LQW55" s="145"/>
      <c r="LQX55" s="145"/>
      <c r="LQY55" s="145"/>
      <c r="LQZ55" s="145"/>
      <c r="LRA55" s="145"/>
      <c r="LRB55" s="145"/>
      <c r="LRC55" s="145"/>
      <c r="LRD55" s="145"/>
      <c r="LRE55" s="145"/>
      <c r="LRF55" s="145"/>
      <c r="LRG55" s="145"/>
      <c r="LRH55" s="145"/>
      <c r="LRI55" s="145"/>
      <c r="LRJ55" s="145"/>
      <c r="LRK55" s="145"/>
      <c r="LRL55" s="145"/>
      <c r="LRM55" s="145"/>
      <c r="LRN55" s="145"/>
      <c r="LRO55" s="145"/>
      <c r="LRP55" s="145"/>
      <c r="LRQ55" s="145"/>
      <c r="LRR55" s="145"/>
      <c r="LRS55" s="145"/>
      <c r="LRT55" s="145"/>
      <c r="LRU55" s="145"/>
      <c r="LRV55" s="145"/>
      <c r="LRW55" s="145"/>
      <c r="LRX55" s="145"/>
      <c r="LRY55" s="145"/>
      <c r="LRZ55" s="145"/>
      <c r="LSA55" s="145"/>
      <c r="LSB55" s="145"/>
      <c r="LSC55" s="145"/>
      <c r="LSD55" s="145"/>
      <c r="LSE55" s="145"/>
      <c r="LSF55" s="145"/>
      <c r="LSG55" s="145"/>
      <c r="LSH55" s="145"/>
      <c r="LSI55" s="145"/>
      <c r="LSJ55" s="145"/>
      <c r="LSK55" s="145"/>
      <c r="LSL55" s="145"/>
      <c r="LSM55" s="145"/>
      <c r="LSN55" s="145"/>
      <c r="LSO55" s="145"/>
      <c r="LSP55" s="145"/>
      <c r="LSQ55" s="145"/>
      <c r="LSR55" s="145"/>
      <c r="LSS55" s="145"/>
      <c r="LST55" s="145"/>
      <c r="LSU55" s="145"/>
      <c r="LSV55" s="145"/>
      <c r="LSW55" s="145"/>
      <c r="LSX55" s="145"/>
      <c r="LSY55" s="145"/>
      <c r="LSZ55" s="145"/>
      <c r="LTA55" s="145"/>
      <c r="LTB55" s="145"/>
      <c r="LTC55" s="145"/>
      <c r="LTD55" s="145"/>
      <c r="LTE55" s="145"/>
      <c r="LTF55" s="145"/>
      <c r="LTG55" s="145"/>
      <c r="LTH55" s="145"/>
      <c r="LTI55" s="145"/>
      <c r="LTJ55" s="145"/>
      <c r="LTK55" s="145"/>
      <c r="LTL55" s="145"/>
      <c r="LTM55" s="145"/>
      <c r="LTN55" s="145"/>
      <c r="LTO55" s="145"/>
      <c r="LTP55" s="145"/>
      <c r="LTQ55" s="145"/>
      <c r="LTR55" s="145"/>
      <c r="LTS55" s="145"/>
      <c r="LTT55" s="145"/>
      <c r="LTU55" s="145"/>
      <c r="LTV55" s="145"/>
      <c r="LTW55" s="145"/>
      <c r="LTX55" s="145"/>
      <c r="LTY55" s="145"/>
      <c r="LTZ55" s="145"/>
      <c r="LUA55" s="145"/>
      <c r="LUB55" s="145"/>
      <c r="LUC55" s="145"/>
      <c r="LUD55" s="145"/>
      <c r="LUE55" s="145"/>
      <c r="LUF55" s="145"/>
      <c r="LUG55" s="145"/>
      <c r="LUH55" s="145"/>
      <c r="LUI55" s="145"/>
      <c r="LUJ55" s="145"/>
      <c r="LUK55" s="145"/>
      <c r="LUL55" s="145"/>
      <c r="LUM55" s="145"/>
      <c r="LUN55" s="145"/>
      <c r="LUO55" s="145"/>
      <c r="LUP55" s="145"/>
      <c r="LUQ55" s="145"/>
      <c r="LUR55" s="145"/>
      <c r="LUS55" s="145"/>
      <c r="LUT55" s="145"/>
      <c r="LUU55" s="145"/>
      <c r="LUV55" s="145"/>
      <c r="LUW55" s="145"/>
      <c r="LUX55" s="145"/>
      <c r="LUY55" s="145"/>
      <c r="LUZ55" s="145"/>
      <c r="LVA55" s="145"/>
      <c r="LVB55" s="145"/>
      <c r="LVC55" s="145"/>
      <c r="LVD55" s="145"/>
      <c r="LVE55" s="145"/>
      <c r="LVF55" s="145"/>
      <c r="LVG55" s="145"/>
      <c r="LVH55" s="145"/>
      <c r="LVI55" s="145"/>
      <c r="LVJ55" s="145"/>
      <c r="LVK55" s="145"/>
      <c r="LVL55" s="145"/>
      <c r="LVM55" s="145"/>
      <c r="LVN55" s="145"/>
      <c r="LVO55" s="145"/>
      <c r="LVP55" s="145"/>
      <c r="LVQ55" s="145"/>
      <c r="LVR55" s="145"/>
      <c r="LVS55" s="145"/>
      <c r="LVT55" s="145"/>
      <c r="LVU55" s="145"/>
      <c r="LVV55" s="145"/>
      <c r="LVW55" s="145"/>
      <c r="LVX55" s="145"/>
      <c r="LVY55" s="145"/>
      <c r="LVZ55" s="145"/>
      <c r="LWA55" s="145"/>
      <c r="LWB55" s="145"/>
      <c r="LWC55" s="145"/>
      <c r="LWD55" s="145"/>
      <c r="LWE55" s="145"/>
      <c r="LWF55" s="145"/>
      <c r="LWG55" s="145"/>
      <c r="LWH55" s="145"/>
      <c r="LWI55" s="145"/>
      <c r="LWJ55" s="145"/>
      <c r="LWK55" s="145"/>
      <c r="LWL55" s="145"/>
      <c r="LWM55" s="145"/>
      <c r="LWN55" s="145"/>
      <c r="LWO55" s="145"/>
      <c r="LWP55" s="145"/>
      <c r="LWQ55" s="145"/>
      <c r="LWR55" s="145"/>
      <c r="LWS55" s="145"/>
      <c r="LWT55" s="145"/>
      <c r="LWU55" s="145"/>
      <c r="LWV55" s="145"/>
      <c r="LWW55" s="145"/>
      <c r="LWX55" s="145"/>
      <c r="LWY55" s="145"/>
      <c r="LWZ55" s="145"/>
      <c r="LXA55" s="145"/>
      <c r="LXB55" s="145"/>
      <c r="LXC55" s="145"/>
      <c r="LXD55" s="145"/>
      <c r="LXE55" s="145"/>
      <c r="LXF55" s="145"/>
      <c r="LXG55" s="145"/>
      <c r="LXH55" s="145"/>
      <c r="LXI55" s="145"/>
      <c r="LXJ55" s="145"/>
      <c r="LXK55" s="145"/>
      <c r="LXL55" s="145"/>
      <c r="LXM55" s="145"/>
      <c r="LXN55" s="145"/>
      <c r="LXO55" s="145"/>
      <c r="LXP55" s="145"/>
      <c r="LXQ55" s="145"/>
      <c r="LXR55" s="145"/>
      <c r="LXS55" s="145"/>
      <c r="LXT55" s="145"/>
      <c r="LXU55" s="145"/>
      <c r="LXV55" s="145"/>
      <c r="LXW55" s="145"/>
      <c r="LXX55" s="145"/>
      <c r="LXY55" s="145"/>
      <c r="LXZ55" s="145"/>
      <c r="LYA55" s="145"/>
      <c r="LYB55" s="145"/>
      <c r="LYC55" s="145"/>
      <c r="LYD55" s="145"/>
      <c r="LYE55" s="145"/>
      <c r="LYF55" s="145"/>
      <c r="LYG55" s="145"/>
      <c r="LYH55" s="145"/>
      <c r="LYI55" s="145"/>
      <c r="LYJ55" s="145"/>
      <c r="LYK55" s="145"/>
      <c r="LYL55" s="145"/>
      <c r="LYM55" s="145"/>
      <c r="LYN55" s="145"/>
      <c r="LYO55" s="145"/>
      <c r="LYP55" s="145"/>
      <c r="LYQ55" s="145"/>
      <c r="LYR55" s="145"/>
      <c r="LYS55" s="145"/>
      <c r="LYT55" s="145"/>
      <c r="LYU55" s="145"/>
      <c r="LYV55" s="145"/>
      <c r="LYW55" s="145"/>
      <c r="LYX55" s="145"/>
      <c r="LYY55" s="145"/>
      <c r="LYZ55" s="145"/>
      <c r="LZA55" s="145"/>
      <c r="LZB55" s="145"/>
      <c r="LZC55" s="145"/>
      <c r="LZD55" s="145"/>
      <c r="LZE55" s="145"/>
      <c r="LZF55" s="145"/>
      <c r="LZG55" s="145"/>
      <c r="LZH55" s="145"/>
      <c r="LZI55" s="145"/>
      <c r="LZJ55" s="145"/>
      <c r="LZK55" s="145"/>
      <c r="LZL55" s="145"/>
      <c r="LZM55" s="145"/>
      <c r="LZN55" s="145"/>
      <c r="LZO55" s="145"/>
      <c r="LZP55" s="145"/>
      <c r="LZQ55" s="145"/>
      <c r="LZR55" s="145"/>
      <c r="LZS55" s="145"/>
      <c r="LZT55" s="145"/>
      <c r="LZU55" s="145"/>
      <c r="LZV55" s="145"/>
      <c r="LZW55" s="145"/>
      <c r="LZX55" s="145"/>
      <c r="LZY55" s="145"/>
      <c r="LZZ55" s="145"/>
      <c r="MAA55" s="145"/>
      <c r="MAB55" s="145"/>
      <c r="MAC55" s="145"/>
      <c r="MAD55" s="145"/>
      <c r="MAE55" s="145"/>
      <c r="MAF55" s="145"/>
      <c r="MAG55" s="145"/>
      <c r="MAH55" s="145"/>
      <c r="MAI55" s="145"/>
      <c r="MAJ55" s="145"/>
      <c r="MAK55" s="145"/>
      <c r="MAL55" s="145"/>
      <c r="MAM55" s="145"/>
      <c r="MAN55" s="145"/>
      <c r="MAO55" s="145"/>
      <c r="MAP55" s="145"/>
      <c r="MAQ55" s="145"/>
      <c r="MAR55" s="145"/>
      <c r="MAS55" s="145"/>
      <c r="MAT55" s="145"/>
      <c r="MAU55" s="145"/>
      <c r="MAV55" s="145"/>
      <c r="MAW55" s="145"/>
      <c r="MAX55" s="145"/>
      <c r="MAY55" s="145"/>
      <c r="MAZ55" s="145"/>
      <c r="MBA55" s="145"/>
      <c r="MBB55" s="145"/>
      <c r="MBC55" s="145"/>
      <c r="MBD55" s="145"/>
      <c r="MBE55" s="145"/>
      <c r="MBF55" s="145"/>
      <c r="MBG55" s="145"/>
      <c r="MBH55" s="145"/>
      <c r="MBI55" s="145"/>
      <c r="MBJ55" s="145"/>
      <c r="MBK55" s="145"/>
      <c r="MBL55" s="145"/>
      <c r="MBM55" s="145"/>
      <c r="MBN55" s="145"/>
      <c r="MBO55" s="145"/>
      <c r="MBP55" s="145"/>
      <c r="MBQ55" s="145"/>
      <c r="MBR55" s="145"/>
      <c r="MBS55" s="145"/>
      <c r="MBT55" s="145"/>
      <c r="MBU55" s="145"/>
      <c r="MBV55" s="145"/>
      <c r="MBW55" s="145"/>
      <c r="MBX55" s="145"/>
      <c r="MBY55" s="145"/>
      <c r="MBZ55" s="145"/>
      <c r="MCA55" s="145"/>
      <c r="MCB55" s="145"/>
      <c r="MCC55" s="145"/>
      <c r="MCD55" s="145"/>
      <c r="MCE55" s="145"/>
      <c r="MCF55" s="145"/>
      <c r="MCG55" s="145"/>
      <c r="MCH55" s="145"/>
      <c r="MCI55" s="145"/>
      <c r="MCJ55" s="145"/>
      <c r="MCK55" s="145"/>
      <c r="MCL55" s="145"/>
      <c r="MCM55" s="145"/>
      <c r="MCN55" s="145"/>
      <c r="MCO55" s="145"/>
      <c r="MCP55" s="145"/>
      <c r="MCQ55" s="145"/>
      <c r="MCR55" s="145"/>
      <c r="MCS55" s="145"/>
      <c r="MCT55" s="145"/>
      <c r="MCU55" s="145"/>
      <c r="MCV55" s="145"/>
      <c r="MCW55" s="145"/>
      <c r="MCX55" s="145"/>
      <c r="MCY55" s="145"/>
      <c r="MCZ55" s="145"/>
      <c r="MDA55" s="145"/>
      <c r="MDB55" s="145"/>
      <c r="MDC55" s="145"/>
      <c r="MDD55" s="145"/>
      <c r="MDE55" s="145"/>
      <c r="MDF55" s="145"/>
      <c r="MDG55" s="145"/>
      <c r="MDH55" s="145"/>
      <c r="MDI55" s="145"/>
      <c r="MDJ55" s="145"/>
      <c r="MDK55" s="145"/>
      <c r="MDL55" s="145"/>
      <c r="MDM55" s="145"/>
      <c r="MDN55" s="145"/>
      <c r="MDO55" s="145"/>
      <c r="MDP55" s="145"/>
      <c r="MDQ55" s="145"/>
      <c r="MDR55" s="145"/>
      <c r="MDS55" s="145"/>
      <c r="MDT55" s="145"/>
      <c r="MDU55" s="145"/>
      <c r="MDV55" s="145"/>
      <c r="MDW55" s="145"/>
      <c r="MDX55" s="145"/>
      <c r="MDY55" s="145"/>
      <c r="MDZ55" s="145"/>
      <c r="MEA55" s="145"/>
      <c r="MEB55" s="145"/>
      <c r="MEC55" s="145"/>
      <c r="MED55" s="145"/>
      <c r="MEE55" s="145"/>
      <c r="MEF55" s="145"/>
      <c r="MEG55" s="145"/>
      <c r="MEH55" s="145"/>
      <c r="MEI55" s="145"/>
      <c r="MEJ55" s="145"/>
      <c r="MEK55" s="145"/>
      <c r="MEL55" s="145"/>
      <c r="MEM55" s="145"/>
      <c r="MEN55" s="145"/>
      <c r="MEO55" s="145"/>
      <c r="MEP55" s="145"/>
      <c r="MEQ55" s="145"/>
      <c r="MER55" s="145"/>
      <c r="MES55" s="145"/>
      <c r="MET55" s="145"/>
      <c r="MEU55" s="145"/>
      <c r="MEV55" s="145"/>
      <c r="MEW55" s="145"/>
      <c r="MEX55" s="145"/>
      <c r="MEY55" s="145"/>
      <c r="MEZ55" s="145"/>
      <c r="MFA55" s="145"/>
      <c r="MFB55" s="145"/>
      <c r="MFC55" s="145"/>
      <c r="MFD55" s="145"/>
      <c r="MFE55" s="145"/>
      <c r="MFF55" s="145"/>
      <c r="MFG55" s="145"/>
      <c r="MFH55" s="145"/>
      <c r="MFI55" s="145"/>
      <c r="MFJ55" s="145"/>
      <c r="MFK55" s="145"/>
      <c r="MFL55" s="145"/>
      <c r="MFM55" s="145"/>
      <c r="MFN55" s="145"/>
      <c r="MFO55" s="145"/>
      <c r="MFP55" s="145"/>
      <c r="MFQ55" s="145"/>
      <c r="MFR55" s="145"/>
      <c r="MFS55" s="145"/>
      <c r="MFT55" s="145"/>
      <c r="MFU55" s="145"/>
      <c r="MFV55" s="145"/>
      <c r="MFW55" s="145"/>
      <c r="MFX55" s="145"/>
      <c r="MFY55" s="145"/>
      <c r="MFZ55" s="145"/>
      <c r="MGA55" s="145"/>
      <c r="MGB55" s="145"/>
      <c r="MGC55" s="145"/>
      <c r="MGD55" s="145"/>
      <c r="MGE55" s="145"/>
      <c r="MGF55" s="145"/>
      <c r="MGG55" s="145"/>
      <c r="MGH55" s="145"/>
      <c r="MGI55" s="145"/>
      <c r="MGJ55" s="145"/>
      <c r="MGK55" s="145"/>
      <c r="MGL55" s="145"/>
      <c r="MGM55" s="145"/>
      <c r="MGN55" s="145"/>
      <c r="MGO55" s="145"/>
      <c r="MGP55" s="145"/>
      <c r="MGQ55" s="145"/>
      <c r="MGR55" s="145"/>
      <c r="MGS55" s="145"/>
      <c r="MGT55" s="145"/>
      <c r="MGU55" s="145"/>
      <c r="MGV55" s="145"/>
      <c r="MGW55" s="145"/>
      <c r="MGX55" s="145"/>
      <c r="MGY55" s="145"/>
      <c r="MGZ55" s="145"/>
      <c r="MHA55" s="145"/>
      <c r="MHB55" s="145"/>
      <c r="MHC55" s="145"/>
      <c r="MHD55" s="145"/>
      <c r="MHE55" s="145"/>
      <c r="MHF55" s="145"/>
      <c r="MHG55" s="145"/>
      <c r="MHH55" s="145"/>
      <c r="MHI55" s="145"/>
      <c r="MHJ55" s="145"/>
      <c r="MHK55" s="145"/>
      <c r="MHL55" s="145"/>
      <c r="MHM55" s="145"/>
      <c r="MHN55" s="145"/>
      <c r="MHO55" s="145"/>
      <c r="MHP55" s="145"/>
      <c r="MHQ55" s="145"/>
      <c r="MHR55" s="145"/>
      <c r="MHS55" s="145"/>
      <c r="MHT55" s="145"/>
      <c r="MHU55" s="145"/>
      <c r="MHV55" s="145"/>
      <c r="MHW55" s="145"/>
      <c r="MHX55" s="145"/>
      <c r="MHY55" s="145"/>
      <c r="MHZ55" s="145"/>
      <c r="MIA55" s="145"/>
      <c r="MIB55" s="145"/>
      <c r="MIC55" s="145"/>
      <c r="MID55" s="145"/>
      <c r="MIE55" s="145"/>
      <c r="MIF55" s="145"/>
      <c r="MIG55" s="145"/>
      <c r="MIH55" s="145"/>
      <c r="MII55" s="145"/>
      <c r="MIJ55" s="145"/>
      <c r="MIK55" s="145"/>
      <c r="MIL55" s="145"/>
      <c r="MIM55" s="145"/>
      <c r="MIN55" s="145"/>
      <c r="MIO55" s="145"/>
      <c r="MIP55" s="145"/>
      <c r="MIQ55" s="145"/>
      <c r="MIR55" s="145"/>
      <c r="MIS55" s="145"/>
      <c r="MIT55" s="145"/>
      <c r="MIU55" s="145"/>
      <c r="MIV55" s="145"/>
      <c r="MIW55" s="145"/>
      <c r="MIX55" s="145"/>
      <c r="MIY55" s="145"/>
      <c r="MIZ55" s="145"/>
      <c r="MJA55" s="145"/>
      <c r="MJB55" s="145"/>
      <c r="MJC55" s="145"/>
      <c r="MJD55" s="145"/>
      <c r="MJE55" s="145"/>
      <c r="MJF55" s="145"/>
      <c r="MJG55" s="145"/>
      <c r="MJH55" s="145"/>
      <c r="MJI55" s="145"/>
      <c r="MJJ55" s="145"/>
      <c r="MJK55" s="145"/>
      <c r="MJL55" s="145"/>
      <c r="MJM55" s="145"/>
      <c r="MJN55" s="145"/>
      <c r="MJO55" s="145"/>
      <c r="MJP55" s="145"/>
      <c r="MJQ55" s="145"/>
      <c r="MJR55" s="145"/>
      <c r="MJS55" s="145"/>
      <c r="MJT55" s="145"/>
      <c r="MJU55" s="145"/>
      <c r="MJV55" s="145"/>
      <c r="MJW55" s="145"/>
      <c r="MJX55" s="145"/>
      <c r="MJY55" s="145"/>
      <c r="MJZ55" s="145"/>
      <c r="MKA55" s="145"/>
      <c r="MKB55" s="145"/>
      <c r="MKC55" s="145"/>
      <c r="MKD55" s="145"/>
      <c r="MKE55" s="145"/>
      <c r="MKF55" s="145"/>
      <c r="MKG55" s="145"/>
      <c r="MKH55" s="145"/>
      <c r="MKI55" s="145"/>
      <c r="MKJ55" s="145"/>
      <c r="MKK55" s="145"/>
      <c r="MKL55" s="145"/>
      <c r="MKM55" s="145"/>
      <c r="MKN55" s="145"/>
      <c r="MKO55" s="145"/>
      <c r="MKP55" s="145"/>
      <c r="MKQ55" s="145"/>
      <c r="MKR55" s="145"/>
      <c r="MKS55" s="145"/>
      <c r="MKT55" s="145"/>
      <c r="MKU55" s="145"/>
      <c r="MKV55" s="145"/>
      <c r="MKW55" s="145"/>
      <c r="MKX55" s="145"/>
      <c r="MKY55" s="145"/>
      <c r="MKZ55" s="145"/>
      <c r="MLA55" s="145"/>
      <c r="MLB55" s="145"/>
      <c r="MLC55" s="145"/>
      <c r="MLD55" s="145"/>
      <c r="MLE55" s="145"/>
      <c r="MLF55" s="145"/>
      <c r="MLG55" s="145"/>
      <c r="MLH55" s="145"/>
      <c r="MLI55" s="145"/>
      <c r="MLJ55" s="145"/>
      <c r="MLK55" s="145"/>
      <c r="MLL55" s="145"/>
      <c r="MLM55" s="145"/>
      <c r="MLN55" s="145"/>
      <c r="MLO55" s="145"/>
      <c r="MLP55" s="145"/>
      <c r="MLQ55" s="145"/>
      <c r="MLR55" s="145"/>
      <c r="MLS55" s="145"/>
      <c r="MLT55" s="145"/>
      <c r="MLU55" s="145"/>
      <c r="MLV55" s="145"/>
      <c r="MLW55" s="145"/>
      <c r="MLX55" s="145"/>
      <c r="MLY55" s="145"/>
      <c r="MLZ55" s="145"/>
      <c r="MMA55" s="145"/>
      <c r="MMB55" s="145"/>
      <c r="MMC55" s="145"/>
      <c r="MMD55" s="145"/>
      <c r="MME55" s="145"/>
      <c r="MMF55" s="145"/>
      <c r="MMG55" s="145"/>
      <c r="MMH55" s="145"/>
      <c r="MMI55" s="145"/>
      <c r="MMJ55" s="145"/>
      <c r="MMK55" s="145"/>
      <c r="MML55" s="145"/>
      <c r="MMM55" s="145"/>
      <c r="MMN55" s="145"/>
      <c r="MMO55" s="145"/>
      <c r="MMP55" s="145"/>
      <c r="MMQ55" s="145"/>
      <c r="MMR55" s="145"/>
      <c r="MMS55" s="145"/>
      <c r="MMT55" s="145"/>
      <c r="MMU55" s="145"/>
      <c r="MMV55" s="145"/>
      <c r="MMW55" s="145"/>
      <c r="MMX55" s="145"/>
      <c r="MMY55" s="145"/>
      <c r="MMZ55" s="145"/>
      <c r="MNA55" s="145"/>
      <c r="MNB55" s="145"/>
      <c r="MNC55" s="145"/>
      <c r="MND55" s="145"/>
      <c r="MNE55" s="145"/>
      <c r="MNF55" s="145"/>
      <c r="MNG55" s="145"/>
      <c r="MNH55" s="145"/>
      <c r="MNI55" s="145"/>
      <c r="MNJ55" s="145"/>
      <c r="MNK55" s="145"/>
      <c r="MNL55" s="145"/>
      <c r="MNM55" s="145"/>
      <c r="MNN55" s="145"/>
      <c r="MNO55" s="145"/>
      <c r="MNP55" s="145"/>
      <c r="MNQ55" s="145"/>
      <c r="MNR55" s="145"/>
      <c r="MNS55" s="145"/>
      <c r="MNT55" s="145"/>
      <c r="MNU55" s="145"/>
      <c r="MNV55" s="145"/>
      <c r="MNW55" s="145"/>
      <c r="MNX55" s="145"/>
      <c r="MNY55" s="145"/>
      <c r="MNZ55" s="145"/>
      <c r="MOA55" s="145"/>
      <c r="MOB55" s="145"/>
      <c r="MOC55" s="145"/>
      <c r="MOD55" s="145"/>
      <c r="MOE55" s="145"/>
      <c r="MOF55" s="145"/>
      <c r="MOG55" s="145"/>
      <c r="MOH55" s="145"/>
      <c r="MOI55" s="145"/>
      <c r="MOJ55" s="145"/>
      <c r="MOK55" s="145"/>
      <c r="MOL55" s="145"/>
      <c r="MOM55" s="145"/>
      <c r="MON55" s="145"/>
      <c r="MOO55" s="145"/>
      <c r="MOP55" s="145"/>
      <c r="MOQ55" s="145"/>
      <c r="MOR55" s="145"/>
      <c r="MOS55" s="145"/>
      <c r="MOT55" s="145"/>
      <c r="MOU55" s="145"/>
      <c r="MOV55" s="145"/>
      <c r="MOW55" s="145"/>
      <c r="MOX55" s="145"/>
      <c r="MOY55" s="145"/>
      <c r="MOZ55" s="145"/>
      <c r="MPA55" s="145"/>
      <c r="MPB55" s="145"/>
      <c r="MPC55" s="145"/>
      <c r="MPD55" s="145"/>
      <c r="MPE55" s="145"/>
      <c r="MPF55" s="145"/>
      <c r="MPG55" s="145"/>
      <c r="MPH55" s="145"/>
      <c r="MPI55" s="145"/>
      <c r="MPJ55" s="145"/>
      <c r="MPK55" s="145"/>
      <c r="MPL55" s="145"/>
      <c r="MPM55" s="145"/>
      <c r="MPN55" s="145"/>
      <c r="MPO55" s="145"/>
      <c r="MPP55" s="145"/>
      <c r="MPQ55" s="145"/>
      <c r="MPR55" s="145"/>
      <c r="MPS55" s="145"/>
      <c r="MPT55" s="145"/>
      <c r="MPU55" s="145"/>
      <c r="MPV55" s="145"/>
      <c r="MPW55" s="145"/>
      <c r="MPX55" s="145"/>
      <c r="MPY55" s="145"/>
      <c r="MPZ55" s="145"/>
      <c r="MQA55" s="145"/>
      <c r="MQB55" s="145"/>
      <c r="MQC55" s="145"/>
      <c r="MQD55" s="145"/>
      <c r="MQE55" s="145"/>
      <c r="MQF55" s="145"/>
      <c r="MQG55" s="145"/>
      <c r="MQH55" s="145"/>
      <c r="MQI55" s="145"/>
      <c r="MQJ55" s="145"/>
      <c r="MQK55" s="145"/>
      <c r="MQL55" s="145"/>
      <c r="MQM55" s="145"/>
      <c r="MQN55" s="145"/>
      <c r="MQO55" s="145"/>
      <c r="MQP55" s="145"/>
      <c r="MQQ55" s="145"/>
      <c r="MQR55" s="145"/>
      <c r="MQS55" s="145"/>
      <c r="MQT55" s="145"/>
      <c r="MQU55" s="145"/>
      <c r="MQV55" s="145"/>
      <c r="MQW55" s="145"/>
      <c r="MQX55" s="145"/>
      <c r="MQY55" s="145"/>
      <c r="MQZ55" s="145"/>
      <c r="MRA55" s="145"/>
      <c r="MRB55" s="145"/>
      <c r="MRC55" s="145"/>
      <c r="MRD55" s="145"/>
      <c r="MRE55" s="145"/>
      <c r="MRF55" s="145"/>
      <c r="MRG55" s="145"/>
      <c r="MRH55" s="145"/>
      <c r="MRI55" s="145"/>
      <c r="MRJ55" s="145"/>
      <c r="MRK55" s="145"/>
      <c r="MRL55" s="145"/>
      <c r="MRM55" s="145"/>
      <c r="MRN55" s="145"/>
      <c r="MRO55" s="145"/>
      <c r="MRP55" s="145"/>
      <c r="MRQ55" s="145"/>
      <c r="MRR55" s="145"/>
      <c r="MRS55" s="145"/>
      <c r="MRT55" s="145"/>
      <c r="MRU55" s="145"/>
      <c r="MRV55" s="145"/>
      <c r="MRW55" s="145"/>
      <c r="MRX55" s="145"/>
      <c r="MRY55" s="145"/>
      <c r="MRZ55" s="145"/>
      <c r="MSA55" s="145"/>
      <c r="MSB55" s="145"/>
      <c r="MSC55" s="145"/>
      <c r="MSD55" s="145"/>
      <c r="MSE55" s="145"/>
      <c r="MSF55" s="145"/>
      <c r="MSG55" s="145"/>
      <c r="MSH55" s="145"/>
      <c r="MSI55" s="145"/>
      <c r="MSJ55" s="145"/>
      <c r="MSK55" s="145"/>
      <c r="MSL55" s="145"/>
      <c r="MSM55" s="145"/>
      <c r="MSN55" s="145"/>
      <c r="MSO55" s="145"/>
      <c r="MSP55" s="145"/>
      <c r="MSQ55" s="145"/>
      <c r="MSR55" s="145"/>
      <c r="MSS55" s="145"/>
      <c r="MST55" s="145"/>
      <c r="MSU55" s="145"/>
      <c r="MSV55" s="145"/>
      <c r="MSW55" s="145"/>
      <c r="MSX55" s="145"/>
      <c r="MSY55" s="145"/>
      <c r="MSZ55" s="145"/>
      <c r="MTA55" s="145"/>
      <c r="MTB55" s="145"/>
      <c r="MTC55" s="145"/>
      <c r="MTD55" s="145"/>
      <c r="MTE55" s="145"/>
      <c r="MTF55" s="145"/>
      <c r="MTG55" s="145"/>
      <c r="MTH55" s="145"/>
      <c r="MTI55" s="145"/>
      <c r="MTJ55" s="145"/>
      <c r="MTK55" s="145"/>
      <c r="MTL55" s="145"/>
      <c r="MTM55" s="145"/>
      <c r="MTN55" s="145"/>
      <c r="MTO55" s="145"/>
      <c r="MTP55" s="145"/>
      <c r="MTQ55" s="145"/>
      <c r="MTR55" s="145"/>
      <c r="MTS55" s="145"/>
      <c r="MTT55" s="145"/>
      <c r="MTU55" s="145"/>
      <c r="MTV55" s="145"/>
      <c r="MTW55" s="145"/>
      <c r="MTX55" s="145"/>
      <c r="MTY55" s="145"/>
      <c r="MTZ55" s="145"/>
      <c r="MUA55" s="145"/>
      <c r="MUB55" s="145"/>
      <c r="MUC55" s="145"/>
      <c r="MUD55" s="145"/>
      <c r="MUE55" s="145"/>
      <c r="MUF55" s="145"/>
      <c r="MUG55" s="145"/>
      <c r="MUH55" s="145"/>
      <c r="MUI55" s="145"/>
      <c r="MUJ55" s="145"/>
      <c r="MUK55" s="145"/>
      <c r="MUL55" s="145"/>
      <c r="MUM55" s="145"/>
      <c r="MUN55" s="145"/>
      <c r="MUO55" s="145"/>
      <c r="MUP55" s="145"/>
      <c r="MUQ55" s="145"/>
      <c r="MUR55" s="145"/>
      <c r="MUS55" s="145"/>
      <c r="MUT55" s="145"/>
      <c r="MUU55" s="145"/>
      <c r="MUV55" s="145"/>
      <c r="MUW55" s="145"/>
      <c r="MUX55" s="145"/>
      <c r="MUY55" s="145"/>
      <c r="MUZ55" s="145"/>
      <c r="MVA55" s="145"/>
      <c r="MVB55" s="145"/>
      <c r="MVC55" s="145"/>
      <c r="MVD55" s="145"/>
      <c r="MVE55" s="145"/>
      <c r="MVF55" s="145"/>
      <c r="MVG55" s="145"/>
      <c r="MVH55" s="145"/>
      <c r="MVI55" s="145"/>
      <c r="MVJ55" s="145"/>
      <c r="MVK55" s="145"/>
      <c r="MVL55" s="145"/>
      <c r="MVM55" s="145"/>
      <c r="MVN55" s="145"/>
      <c r="MVO55" s="145"/>
      <c r="MVP55" s="145"/>
      <c r="MVQ55" s="145"/>
      <c r="MVR55" s="145"/>
      <c r="MVS55" s="145"/>
      <c r="MVT55" s="145"/>
      <c r="MVU55" s="145"/>
      <c r="MVV55" s="145"/>
      <c r="MVW55" s="145"/>
      <c r="MVX55" s="145"/>
      <c r="MVY55" s="145"/>
      <c r="MVZ55" s="145"/>
      <c r="MWA55" s="145"/>
      <c r="MWB55" s="145"/>
      <c r="MWC55" s="145"/>
      <c r="MWD55" s="145"/>
      <c r="MWE55" s="145"/>
      <c r="MWF55" s="145"/>
      <c r="MWG55" s="145"/>
      <c r="MWH55" s="145"/>
      <c r="MWI55" s="145"/>
      <c r="MWJ55" s="145"/>
      <c r="MWK55" s="145"/>
      <c r="MWL55" s="145"/>
      <c r="MWM55" s="145"/>
      <c r="MWN55" s="145"/>
      <c r="MWO55" s="145"/>
      <c r="MWP55" s="145"/>
      <c r="MWQ55" s="145"/>
      <c r="MWR55" s="145"/>
      <c r="MWS55" s="145"/>
      <c r="MWT55" s="145"/>
      <c r="MWU55" s="145"/>
      <c r="MWV55" s="145"/>
      <c r="MWW55" s="145"/>
      <c r="MWX55" s="145"/>
      <c r="MWY55" s="145"/>
      <c r="MWZ55" s="145"/>
      <c r="MXA55" s="145"/>
      <c r="MXB55" s="145"/>
      <c r="MXC55" s="145"/>
      <c r="MXD55" s="145"/>
      <c r="MXE55" s="145"/>
      <c r="MXF55" s="145"/>
      <c r="MXG55" s="145"/>
      <c r="MXH55" s="145"/>
      <c r="MXI55" s="145"/>
      <c r="MXJ55" s="145"/>
      <c r="MXK55" s="145"/>
      <c r="MXL55" s="145"/>
      <c r="MXM55" s="145"/>
      <c r="MXN55" s="145"/>
      <c r="MXO55" s="145"/>
      <c r="MXP55" s="145"/>
      <c r="MXQ55" s="145"/>
      <c r="MXR55" s="145"/>
      <c r="MXS55" s="145"/>
      <c r="MXT55" s="145"/>
      <c r="MXU55" s="145"/>
      <c r="MXV55" s="145"/>
      <c r="MXW55" s="145"/>
      <c r="MXX55" s="145"/>
      <c r="MXY55" s="145"/>
      <c r="MXZ55" s="145"/>
      <c r="MYA55" s="145"/>
      <c r="MYB55" s="145"/>
      <c r="MYC55" s="145"/>
      <c r="MYD55" s="145"/>
      <c r="MYE55" s="145"/>
      <c r="MYF55" s="145"/>
      <c r="MYG55" s="145"/>
      <c r="MYH55" s="145"/>
      <c r="MYI55" s="145"/>
      <c r="MYJ55" s="145"/>
      <c r="MYK55" s="145"/>
      <c r="MYL55" s="145"/>
      <c r="MYM55" s="145"/>
      <c r="MYN55" s="145"/>
      <c r="MYO55" s="145"/>
      <c r="MYP55" s="145"/>
      <c r="MYQ55" s="145"/>
      <c r="MYR55" s="145"/>
      <c r="MYS55" s="145"/>
      <c r="MYT55" s="145"/>
      <c r="MYU55" s="145"/>
      <c r="MYV55" s="145"/>
      <c r="MYW55" s="145"/>
      <c r="MYX55" s="145"/>
      <c r="MYY55" s="145"/>
      <c r="MYZ55" s="145"/>
      <c r="MZA55" s="145"/>
      <c r="MZB55" s="145"/>
      <c r="MZC55" s="145"/>
      <c r="MZD55" s="145"/>
      <c r="MZE55" s="145"/>
      <c r="MZF55" s="145"/>
      <c r="MZG55" s="145"/>
      <c r="MZH55" s="145"/>
      <c r="MZI55" s="145"/>
      <c r="MZJ55" s="145"/>
      <c r="MZK55" s="145"/>
      <c r="MZL55" s="145"/>
      <c r="MZM55" s="145"/>
      <c r="MZN55" s="145"/>
      <c r="MZO55" s="145"/>
      <c r="MZP55" s="145"/>
      <c r="MZQ55" s="145"/>
      <c r="MZR55" s="145"/>
      <c r="MZS55" s="145"/>
      <c r="MZT55" s="145"/>
      <c r="MZU55" s="145"/>
      <c r="MZV55" s="145"/>
      <c r="MZW55" s="145"/>
      <c r="MZX55" s="145"/>
      <c r="MZY55" s="145"/>
      <c r="MZZ55" s="145"/>
      <c r="NAA55" s="145"/>
      <c r="NAB55" s="145"/>
      <c r="NAC55" s="145"/>
      <c r="NAD55" s="145"/>
      <c r="NAE55" s="145"/>
      <c r="NAF55" s="145"/>
      <c r="NAG55" s="145"/>
      <c r="NAH55" s="145"/>
      <c r="NAI55" s="145"/>
      <c r="NAJ55" s="145"/>
      <c r="NAK55" s="145"/>
      <c r="NAL55" s="145"/>
      <c r="NAM55" s="145"/>
      <c r="NAN55" s="145"/>
      <c r="NAO55" s="145"/>
      <c r="NAP55" s="145"/>
      <c r="NAQ55" s="145"/>
      <c r="NAR55" s="145"/>
      <c r="NAS55" s="145"/>
      <c r="NAT55" s="145"/>
      <c r="NAU55" s="145"/>
      <c r="NAV55" s="145"/>
      <c r="NAW55" s="145"/>
      <c r="NAX55" s="145"/>
      <c r="NAY55" s="145"/>
      <c r="NAZ55" s="145"/>
      <c r="NBA55" s="145"/>
      <c r="NBB55" s="145"/>
      <c r="NBC55" s="145"/>
      <c r="NBD55" s="145"/>
      <c r="NBE55" s="145"/>
      <c r="NBF55" s="145"/>
      <c r="NBG55" s="145"/>
      <c r="NBH55" s="145"/>
      <c r="NBI55" s="145"/>
      <c r="NBJ55" s="145"/>
      <c r="NBK55" s="145"/>
      <c r="NBL55" s="145"/>
      <c r="NBM55" s="145"/>
      <c r="NBN55" s="145"/>
      <c r="NBO55" s="145"/>
      <c r="NBP55" s="145"/>
      <c r="NBQ55" s="145"/>
      <c r="NBR55" s="145"/>
      <c r="NBS55" s="145"/>
      <c r="NBT55" s="145"/>
      <c r="NBU55" s="145"/>
      <c r="NBV55" s="145"/>
      <c r="NBW55" s="145"/>
      <c r="NBX55" s="145"/>
      <c r="NBY55" s="145"/>
      <c r="NBZ55" s="145"/>
      <c r="NCA55" s="145"/>
      <c r="NCB55" s="145"/>
      <c r="NCC55" s="145"/>
      <c r="NCD55" s="145"/>
      <c r="NCE55" s="145"/>
      <c r="NCF55" s="145"/>
      <c r="NCG55" s="145"/>
      <c r="NCH55" s="145"/>
      <c r="NCI55" s="145"/>
      <c r="NCJ55" s="145"/>
      <c r="NCK55" s="145"/>
      <c r="NCL55" s="145"/>
      <c r="NCM55" s="145"/>
      <c r="NCN55" s="145"/>
      <c r="NCO55" s="145"/>
      <c r="NCP55" s="145"/>
      <c r="NCQ55" s="145"/>
      <c r="NCR55" s="145"/>
      <c r="NCS55" s="145"/>
      <c r="NCT55" s="145"/>
      <c r="NCU55" s="145"/>
      <c r="NCV55" s="145"/>
      <c r="NCW55" s="145"/>
      <c r="NCX55" s="145"/>
      <c r="NCY55" s="145"/>
      <c r="NCZ55" s="145"/>
      <c r="NDA55" s="145"/>
      <c r="NDB55" s="145"/>
      <c r="NDC55" s="145"/>
      <c r="NDD55" s="145"/>
      <c r="NDE55" s="145"/>
      <c r="NDF55" s="145"/>
      <c r="NDG55" s="145"/>
      <c r="NDH55" s="145"/>
      <c r="NDI55" s="145"/>
      <c r="NDJ55" s="145"/>
      <c r="NDK55" s="145"/>
      <c r="NDL55" s="145"/>
      <c r="NDM55" s="145"/>
      <c r="NDN55" s="145"/>
      <c r="NDO55" s="145"/>
      <c r="NDP55" s="145"/>
      <c r="NDQ55" s="145"/>
      <c r="NDR55" s="145"/>
      <c r="NDS55" s="145"/>
      <c r="NDT55" s="145"/>
      <c r="NDU55" s="145"/>
      <c r="NDV55" s="145"/>
      <c r="NDW55" s="145"/>
      <c r="NDX55" s="145"/>
      <c r="NDY55" s="145"/>
      <c r="NDZ55" s="145"/>
      <c r="NEA55" s="145"/>
      <c r="NEB55" s="145"/>
      <c r="NEC55" s="145"/>
      <c r="NED55" s="145"/>
      <c r="NEE55" s="145"/>
      <c r="NEF55" s="145"/>
      <c r="NEG55" s="145"/>
      <c r="NEH55" s="145"/>
      <c r="NEI55" s="145"/>
      <c r="NEJ55" s="145"/>
      <c r="NEK55" s="145"/>
      <c r="NEL55" s="145"/>
      <c r="NEM55" s="145"/>
      <c r="NEN55" s="145"/>
      <c r="NEO55" s="145"/>
      <c r="NEP55" s="145"/>
      <c r="NEQ55" s="145"/>
      <c r="NER55" s="145"/>
      <c r="NES55" s="145"/>
      <c r="NET55" s="145"/>
      <c r="NEU55" s="145"/>
      <c r="NEV55" s="145"/>
      <c r="NEW55" s="145"/>
      <c r="NEX55" s="145"/>
      <c r="NEY55" s="145"/>
      <c r="NEZ55" s="145"/>
      <c r="NFA55" s="145"/>
      <c r="NFB55" s="145"/>
      <c r="NFC55" s="145"/>
      <c r="NFD55" s="145"/>
      <c r="NFE55" s="145"/>
      <c r="NFF55" s="145"/>
      <c r="NFG55" s="145"/>
      <c r="NFH55" s="145"/>
      <c r="NFI55" s="145"/>
      <c r="NFJ55" s="145"/>
      <c r="NFK55" s="145"/>
      <c r="NFL55" s="145"/>
      <c r="NFM55" s="145"/>
      <c r="NFN55" s="145"/>
      <c r="NFO55" s="145"/>
      <c r="NFP55" s="145"/>
      <c r="NFQ55" s="145"/>
      <c r="NFR55" s="145"/>
      <c r="NFS55" s="145"/>
      <c r="NFT55" s="145"/>
      <c r="NFU55" s="145"/>
      <c r="NFV55" s="145"/>
      <c r="NFW55" s="145"/>
      <c r="NFX55" s="145"/>
      <c r="NFY55" s="145"/>
      <c r="NFZ55" s="145"/>
      <c r="NGA55" s="145"/>
      <c r="NGB55" s="145"/>
      <c r="NGC55" s="145"/>
      <c r="NGD55" s="145"/>
      <c r="NGE55" s="145"/>
      <c r="NGF55" s="145"/>
      <c r="NGG55" s="145"/>
      <c r="NGH55" s="145"/>
      <c r="NGI55" s="145"/>
      <c r="NGJ55" s="145"/>
      <c r="NGK55" s="145"/>
      <c r="NGL55" s="145"/>
      <c r="NGM55" s="145"/>
      <c r="NGN55" s="145"/>
      <c r="NGO55" s="145"/>
      <c r="NGP55" s="145"/>
      <c r="NGQ55" s="145"/>
      <c r="NGR55" s="145"/>
      <c r="NGS55" s="145"/>
      <c r="NGT55" s="145"/>
      <c r="NGU55" s="145"/>
      <c r="NGV55" s="145"/>
      <c r="NGW55" s="145"/>
      <c r="NGX55" s="145"/>
      <c r="NGY55" s="145"/>
      <c r="NGZ55" s="145"/>
      <c r="NHA55" s="145"/>
      <c r="NHB55" s="145"/>
      <c r="NHC55" s="145"/>
      <c r="NHD55" s="145"/>
      <c r="NHE55" s="145"/>
      <c r="NHF55" s="145"/>
      <c r="NHG55" s="145"/>
      <c r="NHH55" s="145"/>
      <c r="NHI55" s="145"/>
      <c r="NHJ55" s="145"/>
      <c r="NHK55" s="145"/>
      <c r="NHL55" s="145"/>
      <c r="NHM55" s="145"/>
      <c r="NHN55" s="145"/>
      <c r="NHO55" s="145"/>
      <c r="NHP55" s="145"/>
      <c r="NHQ55" s="145"/>
      <c r="NHR55" s="145"/>
      <c r="NHS55" s="145"/>
      <c r="NHT55" s="145"/>
      <c r="NHU55" s="145"/>
      <c r="NHV55" s="145"/>
      <c r="NHW55" s="145"/>
      <c r="NHX55" s="145"/>
      <c r="NHY55" s="145"/>
      <c r="NHZ55" s="145"/>
      <c r="NIA55" s="145"/>
      <c r="NIB55" s="145"/>
      <c r="NIC55" s="145"/>
      <c r="NID55" s="145"/>
      <c r="NIE55" s="145"/>
      <c r="NIF55" s="145"/>
      <c r="NIG55" s="145"/>
      <c r="NIH55" s="145"/>
      <c r="NII55" s="145"/>
      <c r="NIJ55" s="145"/>
      <c r="NIK55" s="145"/>
      <c r="NIL55" s="145"/>
      <c r="NIM55" s="145"/>
      <c r="NIN55" s="145"/>
      <c r="NIO55" s="145"/>
      <c r="NIP55" s="145"/>
      <c r="NIQ55" s="145"/>
      <c r="NIR55" s="145"/>
      <c r="NIS55" s="145"/>
      <c r="NIT55" s="145"/>
      <c r="NIU55" s="145"/>
      <c r="NIV55" s="145"/>
      <c r="NIW55" s="145"/>
      <c r="NIX55" s="145"/>
      <c r="NIY55" s="145"/>
      <c r="NIZ55" s="145"/>
      <c r="NJA55" s="145"/>
      <c r="NJB55" s="145"/>
      <c r="NJC55" s="145"/>
      <c r="NJD55" s="145"/>
      <c r="NJE55" s="145"/>
      <c r="NJF55" s="145"/>
      <c r="NJG55" s="145"/>
      <c r="NJH55" s="145"/>
      <c r="NJI55" s="145"/>
      <c r="NJJ55" s="145"/>
      <c r="NJK55" s="145"/>
      <c r="NJL55" s="145"/>
      <c r="NJM55" s="145"/>
      <c r="NJN55" s="145"/>
      <c r="NJO55" s="145"/>
      <c r="NJP55" s="145"/>
      <c r="NJQ55" s="145"/>
      <c r="NJR55" s="145"/>
      <c r="NJS55" s="145"/>
      <c r="NJT55" s="145"/>
      <c r="NJU55" s="145"/>
      <c r="NJV55" s="145"/>
      <c r="NJW55" s="145"/>
      <c r="NJX55" s="145"/>
      <c r="NJY55" s="145"/>
      <c r="NJZ55" s="145"/>
      <c r="NKA55" s="145"/>
      <c r="NKB55" s="145"/>
      <c r="NKC55" s="145"/>
      <c r="NKD55" s="145"/>
      <c r="NKE55" s="145"/>
      <c r="NKF55" s="145"/>
      <c r="NKG55" s="145"/>
      <c r="NKH55" s="145"/>
      <c r="NKI55" s="145"/>
      <c r="NKJ55" s="145"/>
      <c r="NKK55" s="145"/>
      <c r="NKL55" s="145"/>
      <c r="NKM55" s="145"/>
      <c r="NKN55" s="145"/>
      <c r="NKO55" s="145"/>
      <c r="NKP55" s="145"/>
      <c r="NKQ55" s="145"/>
      <c r="NKR55" s="145"/>
      <c r="NKS55" s="145"/>
      <c r="NKT55" s="145"/>
      <c r="NKU55" s="145"/>
      <c r="NKV55" s="145"/>
      <c r="NKW55" s="145"/>
      <c r="NKX55" s="145"/>
      <c r="NKY55" s="145"/>
      <c r="NKZ55" s="145"/>
      <c r="NLA55" s="145"/>
      <c r="NLB55" s="145"/>
      <c r="NLC55" s="145"/>
      <c r="NLD55" s="145"/>
      <c r="NLE55" s="145"/>
      <c r="NLF55" s="145"/>
      <c r="NLG55" s="145"/>
      <c r="NLH55" s="145"/>
      <c r="NLI55" s="145"/>
      <c r="NLJ55" s="145"/>
      <c r="NLK55" s="145"/>
      <c r="NLL55" s="145"/>
      <c r="NLM55" s="145"/>
      <c r="NLN55" s="145"/>
      <c r="NLO55" s="145"/>
      <c r="NLP55" s="145"/>
      <c r="NLQ55" s="145"/>
      <c r="NLR55" s="145"/>
      <c r="NLS55" s="145"/>
      <c r="NLT55" s="145"/>
      <c r="NLU55" s="145"/>
      <c r="NLV55" s="145"/>
      <c r="NLW55" s="145"/>
      <c r="NLX55" s="145"/>
      <c r="NLY55" s="145"/>
      <c r="NLZ55" s="145"/>
      <c r="NMA55" s="145"/>
      <c r="NMB55" s="145"/>
      <c r="NMC55" s="145"/>
      <c r="NMD55" s="145"/>
      <c r="NME55" s="145"/>
      <c r="NMF55" s="145"/>
      <c r="NMG55" s="145"/>
      <c r="NMH55" s="145"/>
      <c r="NMI55" s="145"/>
      <c r="NMJ55" s="145"/>
      <c r="NMK55" s="145"/>
      <c r="NML55" s="145"/>
      <c r="NMM55" s="145"/>
      <c r="NMN55" s="145"/>
      <c r="NMO55" s="145"/>
      <c r="NMP55" s="145"/>
      <c r="NMQ55" s="145"/>
      <c r="NMR55" s="145"/>
      <c r="NMS55" s="145"/>
      <c r="NMT55" s="145"/>
      <c r="NMU55" s="145"/>
      <c r="NMV55" s="145"/>
      <c r="NMW55" s="145"/>
      <c r="NMX55" s="145"/>
      <c r="NMY55" s="145"/>
      <c r="NMZ55" s="145"/>
      <c r="NNA55" s="145"/>
      <c r="NNB55" s="145"/>
      <c r="NNC55" s="145"/>
      <c r="NND55" s="145"/>
      <c r="NNE55" s="145"/>
      <c r="NNF55" s="145"/>
      <c r="NNG55" s="145"/>
      <c r="NNH55" s="145"/>
      <c r="NNI55" s="145"/>
      <c r="NNJ55" s="145"/>
      <c r="NNK55" s="145"/>
      <c r="NNL55" s="145"/>
      <c r="NNM55" s="145"/>
      <c r="NNN55" s="145"/>
      <c r="NNO55" s="145"/>
      <c r="NNP55" s="145"/>
      <c r="NNQ55" s="145"/>
      <c r="NNR55" s="145"/>
      <c r="NNS55" s="145"/>
      <c r="NNT55" s="145"/>
      <c r="NNU55" s="145"/>
      <c r="NNV55" s="145"/>
      <c r="NNW55" s="145"/>
      <c r="NNX55" s="145"/>
      <c r="NNY55" s="145"/>
      <c r="NNZ55" s="145"/>
      <c r="NOA55" s="145"/>
      <c r="NOB55" s="145"/>
      <c r="NOC55" s="145"/>
      <c r="NOD55" s="145"/>
      <c r="NOE55" s="145"/>
      <c r="NOF55" s="145"/>
      <c r="NOG55" s="145"/>
      <c r="NOH55" s="145"/>
      <c r="NOI55" s="145"/>
      <c r="NOJ55" s="145"/>
      <c r="NOK55" s="145"/>
      <c r="NOL55" s="145"/>
      <c r="NOM55" s="145"/>
      <c r="NON55" s="145"/>
      <c r="NOO55" s="145"/>
      <c r="NOP55" s="145"/>
      <c r="NOQ55" s="145"/>
      <c r="NOR55" s="145"/>
      <c r="NOS55" s="145"/>
      <c r="NOT55" s="145"/>
      <c r="NOU55" s="145"/>
      <c r="NOV55" s="145"/>
      <c r="NOW55" s="145"/>
      <c r="NOX55" s="145"/>
      <c r="NOY55" s="145"/>
      <c r="NOZ55" s="145"/>
      <c r="NPA55" s="145"/>
      <c r="NPB55" s="145"/>
      <c r="NPC55" s="145"/>
      <c r="NPD55" s="145"/>
      <c r="NPE55" s="145"/>
      <c r="NPF55" s="145"/>
      <c r="NPG55" s="145"/>
      <c r="NPH55" s="145"/>
      <c r="NPI55" s="145"/>
      <c r="NPJ55" s="145"/>
      <c r="NPK55" s="145"/>
      <c r="NPL55" s="145"/>
      <c r="NPM55" s="145"/>
      <c r="NPN55" s="145"/>
      <c r="NPO55" s="145"/>
      <c r="NPP55" s="145"/>
      <c r="NPQ55" s="145"/>
      <c r="NPR55" s="145"/>
      <c r="NPS55" s="145"/>
      <c r="NPT55" s="145"/>
      <c r="NPU55" s="145"/>
      <c r="NPV55" s="145"/>
      <c r="NPW55" s="145"/>
      <c r="NPX55" s="145"/>
      <c r="NPY55" s="145"/>
      <c r="NPZ55" s="145"/>
      <c r="NQA55" s="145"/>
      <c r="NQB55" s="145"/>
      <c r="NQC55" s="145"/>
      <c r="NQD55" s="145"/>
      <c r="NQE55" s="145"/>
      <c r="NQF55" s="145"/>
      <c r="NQG55" s="145"/>
      <c r="NQH55" s="145"/>
      <c r="NQI55" s="145"/>
      <c r="NQJ55" s="145"/>
      <c r="NQK55" s="145"/>
      <c r="NQL55" s="145"/>
      <c r="NQM55" s="145"/>
      <c r="NQN55" s="145"/>
      <c r="NQO55" s="145"/>
      <c r="NQP55" s="145"/>
      <c r="NQQ55" s="145"/>
      <c r="NQR55" s="145"/>
      <c r="NQS55" s="145"/>
      <c r="NQT55" s="145"/>
      <c r="NQU55" s="145"/>
      <c r="NQV55" s="145"/>
      <c r="NQW55" s="145"/>
      <c r="NQX55" s="145"/>
      <c r="NQY55" s="145"/>
      <c r="NQZ55" s="145"/>
      <c r="NRA55" s="145"/>
      <c r="NRB55" s="145"/>
      <c r="NRC55" s="145"/>
      <c r="NRD55" s="145"/>
      <c r="NRE55" s="145"/>
      <c r="NRF55" s="145"/>
      <c r="NRG55" s="145"/>
      <c r="NRH55" s="145"/>
      <c r="NRI55" s="145"/>
      <c r="NRJ55" s="145"/>
      <c r="NRK55" s="145"/>
      <c r="NRL55" s="145"/>
      <c r="NRM55" s="145"/>
      <c r="NRN55" s="145"/>
      <c r="NRO55" s="145"/>
      <c r="NRP55" s="145"/>
      <c r="NRQ55" s="145"/>
      <c r="NRR55" s="145"/>
      <c r="NRS55" s="145"/>
      <c r="NRT55" s="145"/>
      <c r="NRU55" s="145"/>
      <c r="NRV55" s="145"/>
      <c r="NRW55" s="145"/>
      <c r="NRX55" s="145"/>
      <c r="NRY55" s="145"/>
      <c r="NRZ55" s="145"/>
      <c r="NSA55" s="145"/>
      <c r="NSB55" s="145"/>
      <c r="NSC55" s="145"/>
      <c r="NSD55" s="145"/>
      <c r="NSE55" s="145"/>
      <c r="NSF55" s="145"/>
      <c r="NSG55" s="145"/>
      <c r="NSH55" s="145"/>
      <c r="NSI55" s="145"/>
      <c r="NSJ55" s="145"/>
      <c r="NSK55" s="145"/>
      <c r="NSL55" s="145"/>
      <c r="NSM55" s="145"/>
      <c r="NSN55" s="145"/>
      <c r="NSO55" s="145"/>
      <c r="NSP55" s="145"/>
      <c r="NSQ55" s="145"/>
      <c r="NSR55" s="145"/>
      <c r="NSS55" s="145"/>
      <c r="NST55" s="145"/>
      <c r="NSU55" s="145"/>
      <c r="NSV55" s="145"/>
      <c r="NSW55" s="145"/>
      <c r="NSX55" s="145"/>
      <c r="NSY55" s="145"/>
      <c r="NSZ55" s="145"/>
      <c r="NTA55" s="145"/>
      <c r="NTB55" s="145"/>
      <c r="NTC55" s="145"/>
      <c r="NTD55" s="145"/>
      <c r="NTE55" s="145"/>
      <c r="NTF55" s="145"/>
      <c r="NTG55" s="145"/>
      <c r="NTH55" s="145"/>
      <c r="NTI55" s="145"/>
      <c r="NTJ55" s="145"/>
      <c r="NTK55" s="145"/>
      <c r="NTL55" s="145"/>
      <c r="NTM55" s="145"/>
      <c r="NTN55" s="145"/>
      <c r="NTO55" s="145"/>
      <c r="NTP55" s="145"/>
      <c r="NTQ55" s="145"/>
      <c r="NTR55" s="145"/>
      <c r="NTS55" s="145"/>
      <c r="NTT55" s="145"/>
      <c r="NTU55" s="145"/>
      <c r="NTV55" s="145"/>
      <c r="NTW55" s="145"/>
      <c r="NTX55" s="145"/>
      <c r="NTY55" s="145"/>
      <c r="NTZ55" s="145"/>
      <c r="NUA55" s="145"/>
      <c r="NUB55" s="145"/>
      <c r="NUC55" s="145"/>
      <c r="NUD55" s="145"/>
      <c r="NUE55" s="145"/>
      <c r="NUF55" s="145"/>
      <c r="NUG55" s="145"/>
      <c r="NUH55" s="145"/>
      <c r="NUI55" s="145"/>
      <c r="NUJ55" s="145"/>
      <c r="NUK55" s="145"/>
      <c r="NUL55" s="145"/>
      <c r="NUM55" s="145"/>
      <c r="NUN55" s="145"/>
      <c r="NUO55" s="145"/>
      <c r="NUP55" s="145"/>
      <c r="NUQ55" s="145"/>
      <c r="NUR55" s="145"/>
      <c r="NUS55" s="145"/>
      <c r="NUT55" s="145"/>
      <c r="NUU55" s="145"/>
      <c r="NUV55" s="145"/>
      <c r="NUW55" s="145"/>
      <c r="NUX55" s="145"/>
      <c r="NUY55" s="145"/>
      <c r="NUZ55" s="145"/>
      <c r="NVA55" s="145"/>
      <c r="NVB55" s="145"/>
      <c r="NVC55" s="145"/>
      <c r="NVD55" s="145"/>
      <c r="NVE55" s="145"/>
      <c r="NVF55" s="145"/>
      <c r="NVG55" s="145"/>
      <c r="NVH55" s="145"/>
      <c r="NVI55" s="145"/>
      <c r="NVJ55" s="145"/>
      <c r="NVK55" s="145"/>
      <c r="NVL55" s="145"/>
      <c r="NVM55" s="145"/>
      <c r="NVN55" s="145"/>
      <c r="NVO55" s="145"/>
      <c r="NVP55" s="145"/>
      <c r="NVQ55" s="145"/>
      <c r="NVR55" s="145"/>
      <c r="NVS55" s="145"/>
      <c r="NVT55" s="145"/>
      <c r="NVU55" s="145"/>
      <c r="NVV55" s="145"/>
      <c r="NVW55" s="145"/>
      <c r="NVX55" s="145"/>
      <c r="NVY55" s="145"/>
      <c r="NVZ55" s="145"/>
      <c r="NWA55" s="145"/>
      <c r="NWB55" s="145"/>
      <c r="NWC55" s="145"/>
      <c r="NWD55" s="145"/>
      <c r="NWE55" s="145"/>
      <c r="NWF55" s="145"/>
      <c r="NWG55" s="145"/>
      <c r="NWH55" s="145"/>
      <c r="NWI55" s="145"/>
      <c r="NWJ55" s="145"/>
      <c r="NWK55" s="145"/>
      <c r="NWL55" s="145"/>
      <c r="NWM55" s="145"/>
      <c r="NWN55" s="145"/>
      <c r="NWO55" s="145"/>
      <c r="NWP55" s="145"/>
      <c r="NWQ55" s="145"/>
      <c r="NWR55" s="145"/>
      <c r="NWS55" s="145"/>
      <c r="NWT55" s="145"/>
      <c r="NWU55" s="145"/>
      <c r="NWV55" s="145"/>
      <c r="NWW55" s="145"/>
      <c r="NWX55" s="145"/>
      <c r="NWY55" s="145"/>
      <c r="NWZ55" s="145"/>
      <c r="NXA55" s="145"/>
      <c r="NXB55" s="145"/>
      <c r="NXC55" s="145"/>
      <c r="NXD55" s="145"/>
      <c r="NXE55" s="145"/>
      <c r="NXF55" s="145"/>
      <c r="NXG55" s="145"/>
      <c r="NXH55" s="145"/>
      <c r="NXI55" s="145"/>
      <c r="NXJ55" s="145"/>
      <c r="NXK55" s="145"/>
      <c r="NXL55" s="145"/>
      <c r="NXM55" s="145"/>
      <c r="NXN55" s="145"/>
      <c r="NXO55" s="145"/>
      <c r="NXP55" s="145"/>
      <c r="NXQ55" s="145"/>
      <c r="NXR55" s="145"/>
      <c r="NXS55" s="145"/>
      <c r="NXT55" s="145"/>
      <c r="NXU55" s="145"/>
      <c r="NXV55" s="145"/>
      <c r="NXW55" s="145"/>
      <c r="NXX55" s="145"/>
      <c r="NXY55" s="145"/>
      <c r="NXZ55" s="145"/>
      <c r="NYA55" s="145"/>
      <c r="NYB55" s="145"/>
      <c r="NYC55" s="145"/>
      <c r="NYD55" s="145"/>
      <c r="NYE55" s="145"/>
      <c r="NYF55" s="145"/>
      <c r="NYG55" s="145"/>
      <c r="NYH55" s="145"/>
      <c r="NYI55" s="145"/>
      <c r="NYJ55" s="145"/>
      <c r="NYK55" s="145"/>
      <c r="NYL55" s="145"/>
      <c r="NYM55" s="145"/>
      <c r="NYN55" s="145"/>
      <c r="NYO55" s="145"/>
      <c r="NYP55" s="145"/>
      <c r="NYQ55" s="145"/>
      <c r="NYR55" s="145"/>
      <c r="NYS55" s="145"/>
      <c r="NYT55" s="145"/>
      <c r="NYU55" s="145"/>
      <c r="NYV55" s="145"/>
      <c r="NYW55" s="145"/>
      <c r="NYX55" s="145"/>
      <c r="NYY55" s="145"/>
      <c r="NYZ55" s="145"/>
      <c r="NZA55" s="145"/>
      <c r="NZB55" s="145"/>
      <c r="NZC55" s="145"/>
      <c r="NZD55" s="145"/>
      <c r="NZE55" s="145"/>
      <c r="NZF55" s="145"/>
      <c r="NZG55" s="145"/>
      <c r="NZH55" s="145"/>
      <c r="NZI55" s="145"/>
      <c r="NZJ55" s="145"/>
      <c r="NZK55" s="145"/>
      <c r="NZL55" s="145"/>
      <c r="NZM55" s="145"/>
      <c r="NZN55" s="145"/>
      <c r="NZO55" s="145"/>
      <c r="NZP55" s="145"/>
      <c r="NZQ55" s="145"/>
      <c r="NZR55" s="145"/>
      <c r="NZS55" s="145"/>
      <c r="NZT55" s="145"/>
      <c r="NZU55" s="145"/>
      <c r="NZV55" s="145"/>
      <c r="NZW55" s="145"/>
      <c r="NZX55" s="145"/>
      <c r="NZY55" s="145"/>
      <c r="NZZ55" s="145"/>
      <c r="OAA55" s="145"/>
      <c r="OAB55" s="145"/>
      <c r="OAC55" s="145"/>
      <c r="OAD55" s="145"/>
      <c r="OAE55" s="145"/>
      <c r="OAF55" s="145"/>
      <c r="OAG55" s="145"/>
      <c r="OAH55" s="145"/>
      <c r="OAI55" s="145"/>
      <c r="OAJ55" s="145"/>
      <c r="OAK55" s="145"/>
      <c r="OAL55" s="145"/>
      <c r="OAM55" s="145"/>
      <c r="OAN55" s="145"/>
      <c r="OAO55" s="145"/>
      <c r="OAP55" s="145"/>
      <c r="OAQ55" s="145"/>
      <c r="OAR55" s="145"/>
      <c r="OAS55" s="145"/>
      <c r="OAT55" s="145"/>
      <c r="OAU55" s="145"/>
      <c r="OAV55" s="145"/>
      <c r="OAW55" s="145"/>
      <c r="OAX55" s="145"/>
      <c r="OAY55" s="145"/>
      <c r="OAZ55" s="145"/>
      <c r="OBA55" s="145"/>
      <c r="OBB55" s="145"/>
      <c r="OBC55" s="145"/>
      <c r="OBD55" s="145"/>
      <c r="OBE55" s="145"/>
      <c r="OBF55" s="145"/>
      <c r="OBG55" s="145"/>
      <c r="OBH55" s="145"/>
      <c r="OBI55" s="145"/>
      <c r="OBJ55" s="145"/>
      <c r="OBK55" s="145"/>
      <c r="OBL55" s="145"/>
      <c r="OBM55" s="145"/>
      <c r="OBN55" s="145"/>
      <c r="OBO55" s="145"/>
      <c r="OBP55" s="145"/>
      <c r="OBQ55" s="145"/>
      <c r="OBR55" s="145"/>
      <c r="OBS55" s="145"/>
      <c r="OBT55" s="145"/>
      <c r="OBU55" s="145"/>
      <c r="OBV55" s="145"/>
      <c r="OBW55" s="145"/>
      <c r="OBX55" s="145"/>
      <c r="OBY55" s="145"/>
      <c r="OBZ55" s="145"/>
      <c r="OCA55" s="145"/>
      <c r="OCB55" s="145"/>
      <c r="OCC55" s="145"/>
      <c r="OCD55" s="145"/>
      <c r="OCE55" s="145"/>
      <c r="OCF55" s="145"/>
      <c r="OCG55" s="145"/>
      <c r="OCH55" s="145"/>
      <c r="OCI55" s="145"/>
      <c r="OCJ55" s="145"/>
      <c r="OCK55" s="145"/>
      <c r="OCL55" s="145"/>
      <c r="OCM55" s="145"/>
      <c r="OCN55" s="145"/>
      <c r="OCO55" s="145"/>
      <c r="OCP55" s="145"/>
      <c r="OCQ55" s="145"/>
      <c r="OCR55" s="145"/>
      <c r="OCS55" s="145"/>
      <c r="OCT55" s="145"/>
      <c r="OCU55" s="145"/>
      <c r="OCV55" s="145"/>
      <c r="OCW55" s="145"/>
      <c r="OCX55" s="145"/>
      <c r="OCY55" s="145"/>
      <c r="OCZ55" s="145"/>
      <c r="ODA55" s="145"/>
      <c r="ODB55" s="145"/>
      <c r="ODC55" s="145"/>
      <c r="ODD55" s="145"/>
      <c r="ODE55" s="145"/>
      <c r="ODF55" s="145"/>
      <c r="ODG55" s="145"/>
      <c r="ODH55" s="145"/>
      <c r="ODI55" s="145"/>
      <c r="ODJ55" s="145"/>
      <c r="ODK55" s="145"/>
      <c r="ODL55" s="145"/>
      <c r="ODM55" s="145"/>
      <c r="ODN55" s="145"/>
      <c r="ODO55" s="145"/>
      <c r="ODP55" s="145"/>
      <c r="ODQ55" s="145"/>
      <c r="ODR55" s="145"/>
      <c r="ODS55" s="145"/>
      <c r="ODT55" s="145"/>
      <c r="ODU55" s="145"/>
      <c r="ODV55" s="145"/>
      <c r="ODW55" s="145"/>
      <c r="ODX55" s="145"/>
      <c r="ODY55" s="145"/>
      <c r="ODZ55" s="145"/>
      <c r="OEA55" s="145"/>
      <c r="OEB55" s="145"/>
      <c r="OEC55" s="145"/>
      <c r="OED55" s="145"/>
      <c r="OEE55" s="145"/>
      <c r="OEF55" s="145"/>
      <c r="OEG55" s="145"/>
      <c r="OEH55" s="145"/>
      <c r="OEI55" s="145"/>
      <c r="OEJ55" s="145"/>
      <c r="OEK55" s="145"/>
      <c r="OEL55" s="145"/>
      <c r="OEM55" s="145"/>
      <c r="OEN55" s="145"/>
      <c r="OEO55" s="145"/>
      <c r="OEP55" s="145"/>
      <c r="OEQ55" s="145"/>
      <c r="OER55" s="145"/>
      <c r="OES55" s="145"/>
      <c r="OET55" s="145"/>
      <c r="OEU55" s="145"/>
      <c r="OEV55" s="145"/>
      <c r="OEW55" s="145"/>
      <c r="OEX55" s="145"/>
      <c r="OEY55" s="145"/>
      <c r="OEZ55" s="145"/>
      <c r="OFA55" s="145"/>
      <c r="OFB55" s="145"/>
      <c r="OFC55" s="145"/>
      <c r="OFD55" s="145"/>
      <c r="OFE55" s="145"/>
      <c r="OFF55" s="145"/>
      <c r="OFG55" s="145"/>
      <c r="OFH55" s="145"/>
      <c r="OFI55" s="145"/>
      <c r="OFJ55" s="145"/>
      <c r="OFK55" s="145"/>
      <c r="OFL55" s="145"/>
      <c r="OFM55" s="145"/>
      <c r="OFN55" s="145"/>
      <c r="OFO55" s="145"/>
      <c r="OFP55" s="145"/>
      <c r="OFQ55" s="145"/>
      <c r="OFR55" s="145"/>
      <c r="OFS55" s="145"/>
      <c r="OFT55" s="145"/>
      <c r="OFU55" s="145"/>
      <c r="OFV55" s="145"/>
      <c r="OFW55" s="145"/>
      <c r="OFX55" s="145"/>
      <c r="OFY55" s="145"/>
      <c r="OFZ55" s="145"/>
      <c r="OGA55" s="145"/>
      <c r="OGB55" s="145"/>
      <c r="OGC55" s="145"/>
      <c r="OGD55" s="145"/>
      <c r="OGE55" s="145"/>
      <c r="OGF55" s="145"/>
      <c r="OGG55" s="145"/>
      <c r="OGH55" s="145"/>
      <c r="OGI55" s="145"/>
      <c r="OGJ55" s="145"/>
      <c r="OGK55" s="145"/>
      <c r="OGL55" s="145"/>
      <c r="OGM55" s="145"/>
      <c r="OGN55" s="145"/>
      <c r="OGO55" s="145"/>
      <c r="OGP55" s="145"/>
      <c r="OGQ55" s="145"/>
      <c r="OGR55" s="145"/>
      <c r="OGS55" s="145"/>
      <c r="OGT55" s="145"/>
      <c r="OGU55" s="145"/>
      <c r="OGV55" s="145"/>
      <c r="OGW55" s="145"/>
      <c r="OGX55" s="145"/>
      <c r="OGY55" s="145"/>
      <c r="OGZ55" s="145"/>
      <c r="OHA55" s="145"/>
      <c r="OHB55" s="145"/>
      <c r="OHC55" s="145"/>
      <c r="OHD55" s="145"/>
      <c r="OHE55" s="145"/>
      <c r="OHF55" s="145"/>
      <c r="OHG55" s="145"/>
      <c r="OHH55" s="145"/>
      <c r="OHI55" s="145"/>
      <c r="OHJ55" s="145"/>
      <c r="OHK55" s="145"/>
      <c r="OHL55" s="145"/>
      <c r="OHM55" s="145"/>
      <c r="OHN55" s="145"/>
      <c r="OHO55" s="145"/>
      <c r="OHP55" s="145"/>
      <c r="OHQ55" s="145"/>
      <c r="OHR55" s="145"/>
      <c r="OHS55" s="145"/>
      <c r="OHT55" s="145"/>
      <c r="OHU55" s="145"/>
      <c r="OHV55" s="145"/>
      <c r="OHW55" s="145"/>
      <c r="OHX55" s="145"/>
      <c r="OHY55" s="145"/>
      <c r="OHZ55" s="145"/>
      <c r="OIA55" s="145"/>
      <c r="OIB55" s="145"/>
      <c r="OIC55" s="145"/>
      <c r="OID55" s="145"/>
      <c r="OIE55" s="145"/>
      <c r="OIF55" s="145"/>
      <c r="OIG55" s="145"/>
      <c r="OIH55" s="145"/>
      <c r="OII55" s="145"/>
      <c r="OIJ55" s="145"/>
      <c r="OIK55" s="145"/>
      <c r="OIL55" s="145"/>
      <c r="OIM55" s="145"/>
      <c r="OIN55" s="145"/>
      <c r="OIO55" s="145"/>
      <c r="OIP55" s="145"/>
      <c r="OIQ55" s="145"/>
      <c r="OIR55" s="145"/>
      <c r="OIS55" s="145"/>
      <c r="OIT55" s="145"/>
      <c r="OIU55" s="145"/>
      <c r="OIV55" s="145"/>
      <c r="OIW55" s="145"/>
      <c r="OIX55" s="145"/>
      <c r="OIY55" s="145"/>
      <c r="OIZ55" s="145"/>
      <c r="OJA55" s="145"/>
      <c r="OJB55" s="145"/>
      <c r="OJC55" s="145"/>
      <c r="OJD55" s="145"/>
      <c r="OJE55" s="145"/>
      <c r="OJF55" s="145"/>
      <c r="OJG55" s="145"/>
      <c r="OJH55" s="145"/>
      <c r="OJI55" s="145"/>
      <c r="OJJ55" s="145"/>
      <c r="OJK55" s="145"/>
      <c r="OJL55" s="145"/>
      <c r="OJM55" s="145"/>
      <c r="OJN55" s="145"/>
      <c r="OJO55" s="145"/>
      <c r="OJP55" s="145"/>
      <c r="OJQ55" s="145"/>
      <c r="OJR55" s="145"/>
      <c r="OJS55" s="145"/>
      <c r="OJT55" s="145"/>
      <c r="OJU55" s="145"/>
      <c r="OJV55" s="145"/>
      <c r="OJW55" s="145"/>
      <c r="OJX55" s="145"/>
      <c r="OJY55" s="145"/>
      <c r="OJZ55" s="145"/>
      <c r="OKA55" s="145"/>
      <c r="OKB55" s="145"/>
      <c r="OKC55" s="145"/>
      <c r="OKD55" s="145"/>
      <c r="OKE55" s="145"/>
      <c r="OKF55" s="145"/>
      <c r="OKG55" s="145"/>
      <c r="OKH55" s="145"/>
      <c r="OKI55" s="145"/>
      <c r="OKJ55" s="145"/>
      <c r="OKK55" s="145"/>
      <c r="OKL55" s="145"/>
      <c r="OKM55" s="145"/>
      <c r="OKN55" s="145"/>
      <c r="OKO55" s="145"/>
      <c r="OKP55" s="145"/>
      <c r="OKQ55" s="145"/>
      <c r="OKR55" s="145"/>
      <c r="OKS55" s="145"/>
      <c r="OKT55" s="145"/>
      <c r="OKU55" s="145"/>
      <c r="OKV55" s="145"/>
      <c r="OKW55" s="145"/>
      <c r="OKX55" s="145"/>
      <c r="OKY55" s="145"/>
      <c r="OKZ55" s="145"/>
      <c r="OLA55" s="145"/>
      <c r="OLB55" s="145"/>
      <c r="OLC55" s="145"/>
      <c r="OLD55" s="145"/>
      <c r="OLE55" s="145"/>
      <c r="OLF55" s="145"/>
      <c r="OLG55" s="145"/>
      <c r="OLH55" s="145"/>
      <c r="OLI55" s="145"/>
      <c r="OLJ55" s="145"/>
      <c r="OLK55" s="145"/>
      <c r="OLL55" s="145"/>
      <c r="OLM55" s="145"/>
      <c r="OLN55" s="145"/>
      <c r="OLO55" s="145"/>
      <c r="OLP55" s="145"/>
      <c r="OLQ55" s="145"/>
      <c r="OLR55" s="145"/>
      <c r="OLS55" s="145"/>
      <c r="OLT55" s="145"/>
      <c r="OLU55" s="145"/>
      <c r="OLV55" s="145"/>
      <c r="OLW55" s="145"/>
      <c r="OLX55" s="145"/>
      <c r="OLY55" s="145"/>
      <c r="OLZ55" s="145"/>
      <c r="OMA55" s="145"/>
      <c r="OMB55" s="145"/>
      <c r="OMC55" s="145"/>
      <c r="OMD55" s="145"/>
      <c r="OME55" s="145"/>
      <c r="OMF55" s="145"/>
      <c r="OMG55" s="145"/>
      <c r="OMH55" s="145"/>
      <c r="OMI55" s="145"/>
      <c r="OMJ55" s="145"/>
      <c r="OMK55" s="145"/>
      <c r="OML55" s="145"/>
      <c r="OMM55" s="145"/>
      <c r="OMN55" s="145"/>
      <c r="OMO55" s="145"/>
      <c r="OMP55" s="145"/>
      <c r="OMQ55" s="145"/>
      <c r="OMR55" s="145"/>
      <c r="OMS55" s="145"/>
      <c r="OMT55" s="145"/>
      <c r="OMU55" s="145"/>
      <c r="OMV55" s="145"/>
      <c r="OMW55" s="145"/>
      <c r="OMX55" s="145"/>
      <c r="OMY55" s="145"/>
      <c r="OMZ55" s="145"/>
      <c r="ONA55" s="145"/>
      <c r="ONB55" s="145"/>
      <c r="ONC55" s="145"/>
      <c r="OND55" s="145"/>
      <c r="ONE55" s="145"/>
      <c r="ONF55" s="145"/>
      <c r="ONG55" s="145"/>
      <c r="ONH55" s="145"/>
      <c r="ONI55" s="145"/>
      <c r="ONJ55" s="145"/>
      <c r="ONK55" s="145"/>
      <c r="ONL55" s="145"/>
      <c r="ONM55" s="145"/>
      <c r="ONN55" s="145"/>
      <c r="ONO55" s="145"/>
      <c r="ONP55" s="145"/>
      <c r="ONQ55" s="145"/>
      <c r="ONR55" s="145"/>
      <c r="ONS55" s="145"/>
      <c r="ONT55" s="145"/>
      <c r="ONU55" s="145"/>
      <c r="ONV55" s="145"/>
      <c r="ONW55" s="145"/>
      <c r="ONX55" s="145"/>
      <c r="ONY55" s="145"/>
      <c r="ONZ55" s="145"/>
      <c r="OOA55" s="145"/>
      <c r="OOB55" s="145"/>
      <c r="OOC55" s="145"/>
      <c r="OOD55" s="145"/>
      <c r="OOE55" s="145"/>
      <c r="OOF55" s="145"/>
      <c r="OOG55" s="145"/>
      <c r="OOH55" s="145"/>
      <c r="OOI55" s="145"/>
      <c r="OOJ55" s="145"/>
      <c r="OOK55" s="145"/>
      <c r="OOL55" s="145"/>
      <c r="OOM55" s="145"/>
      <c r="OON55" s="145"/>
      <c r="OOO55" s="145"/>
      <c r="OOP55" s="145"/>
      <c r="OOQ55" s="145"/>
      <c r="OOR55" s="145"/>
      <c r="OOS55" s="145"/>
      <c r="OOT55" s="145"/>
      <c r="OOU55" s="145"/>
      <c r="OOV55" s="145"/>
      <c r="OOW55" s="145"/>
      <c r="OOX55" s="145"/>
      <c r="OOY55" s="145"/>
      <c r="OOZ55" s="145"/>
      <c r="OPA55" s="145"/>
      <c r="OPB55" s="145"/>
      <c r="OPC55" s="145"/>
      <c r="OPD55" s="145"/>
      <c r="OPE55" s="145"/>
      <c r="OPF55" s="145"/>
      <c r="OPG55" s="145"/>
      <c r="OPH55" s="145"/>
      <c r="OPI55" s="145"/>
      <c r="OPJ55" s="145"/>
      <c r="OPK55" s="145"/>
      <c r="OPL55" s="145"/>
      <c r="OPM55" s="145"/>
      <c r="OPN55" s="145"/>
      <c r="OPO55" s="145"/>
      <c r="OPP55" s="145"/>
      <c r="OPQ55" s="145"/>
      <c r="OPR55" s="145"/>
      <c r="OPS55" s="145"/>
      <c r="OPT55" s="145"/>
      <c r="OPU55" s="145"/>
      <c r="OPV55" s="145"/>
      <c r="OPW55" s="145"/>
      <c r="OPX55" s="145"/>
      <c r="OPY55" s="145"/>
      <c r="OPZ55" s="145"/>
      <c r="OQA55" s="145"/>
      <c r="OQB55" s="145"/>
      <c r="OQC55" s="145"/>
      <c r="OQD55" s="145"/>
      <c r="OQE55" s="145"/>
      <c r="OQF55" s="145"/>
      <c r="OQG55" s="145"/>
      <c r="OQH55" s="145"/>
      <c r="OQI55" s="145"/>
      <c r="OQJ55" s="145"/>
      <c r="OQK55" s="145"/>
      <c r="OQL55" s="145"/>
      <c r="OQM55" s="145"/>
      <c r="OQN55" s="145"/>
      <c r="OQO55" s="145"/>
      <c r="OQP55" s="145"/>
      <c r="OQQ55" s="145"/>
      <c r="OQR55" s="145"/>
      <c r="OQS55" s="145"/>
      <c r="OQT55" s="145"/>
      <c r="OQU55" s="145"/>
      <c r="OQV55" s="145"/>
      <c r="OQW55" s="145"/>
      <c r="OQX55" s="145"/>
      <c r="OQY55" s="145"/>
      <c r="OQZ55" s="145"/>
      <c r="ORA55" s="145"/>
      <c r="ORB55" s="145"/>
      <c r="ORC55" s="145"/>
      <c r="ORD55" s="145"/>
      <c r="ORE55" s="145"/>
      <c r="ORF55" s="145"/>
      <c r="ORG55" s="145"/>
      <c r="ORH55" s="145"/>
      <c r="ORI55" s="145"/>
      <c r="ORJ55" s="145"/>
      <c r="ORK55" s="145"/>
      <c r="ORL55" s="145"/>
      <c r="ORM55" s="145"/>
      <c r="ORN55" s="145"/>
      <c r="ORO55" s="145"/>
      <c r="ORP55" s="145"/>
      <c r="ORQ55" s="145"/>
      <c r="ORR55" s="145"/>
      <c r="ORS55" s="145"/>
      <c r="ORT55" s="145"/>
      <c r="ORU55" s="145"/>
      <c r="ORV55" s="145"/>
      <c r="ORW55" s="145"/>
      <c r="ORX55" s="145"/>
      <c r="ORY55" s="145"/>
      <c r="ORZ55" s="145"/>
      <c r="OSA55" s="145"/>
      <c r="OSB55" s="145"/>
      <c r="OSC55" s="145"/>
      <c r="OSD55" s="145"/>
      <c r="OSE55" s="145"/>
      <c r="OSF55" s="145"/>
      <c r="OSG55" s="145"/>
      <c r="OSH55" s="145"/>
      <c r="OSI55" s="145"/>
      <c r="OSJ55" s="145"/>
      <c r="OSK55" s="145"/>
      <c r="OSL55" s="145"/>
      <c r="OSM55" s="145"/>
      <c r="OSN55" s="145"/>
      <c r="OSO55" s="145"/>
      <c r="OSP55" s="145"/>
      <c r="OSQ55" s="145"/>
      <c r="OSR55" s="145"/>
      <c r="OSS55" s="145"/>
      <c r="OST55" s="145"/>
      <c r="OSU55" s="145"/>
      <c r="OSV55" s="145"/>
      <c r="OSW55" s="145"/>
      <c r="OSX55" s="145"/>
      <c r="OSY55" s="145"/>
      <c r="OSZ55" s="145"/>
      <c r="OTA55" s="145"/>
      <c r="OTB55" s="145"/>
      <c r="OTC55" s="145"/>
      <c r="OTD55" s="145"/>
      <c r="OTE55" s="145"/>
      <c r="OTF55" s="145"/>
      <c r="OTG55" s="145"/>
      <c r="OTH55" s="145"/>
      <c r="OTI55" s="145"/>
      <c r="OTJ55" s="145"/>
      <c r="OTK55" s="145"/>
      <c r="OTL55" s="145"/>
      <c r="OTM55" s="145"/>
      <c r="OTN55" s="145"/>
      <c r="OTO55" s="145"/>
      <c r="OTP55" s="145"/>
      <c r="OTQ55" s="145"/>
      <c r="OTR55" s="145"/>
      <c r="OTS55" s="145"/>
      <c r="OTT55" s="145"/>
      <c r="OTU55" s="145"/>
      <c r="OTV55" s="145"/>
      <c r="OTW55" s="145"/>
      <c r="OTX55" s="145"/>
      <c r="OTY55" s="145"/>
      <c r="OTZ55" s="145"/>
      <c r="OUA55" s="145"/>
      <c r="OUB55" s="145"/>
      <c r="OUC55" s="145"/>
      <c r="OUD55" s="145"/>
      <c r="OUE55" s="145"/>
      <c r="OUF55" s="145"/>
      <c r="OUG55" s="145"/>
      <c r="OUH55" s="145"/>
      <c r="OUI55" s="145"/>
      <c r="OUJ55" s="145"/>
      <c r="OUK55" s="145"/>
      <c r="OUL55" s="145"/>
      <c r="OUM55" s="145"/>
      <c r="OUN55" s="145"/>
      <c r="OUO55" s="145"/>
      <c r="OUP55" s="145"/>
      <c r="OUQ55" s="145"/>
      <c r="OUR55" s="145"/>
      <c r="OUS55" s="145"/>
      <c r="OUT55" s="145"/>
      <c r="OUU55" s="145"/>
      <c r="OUV55" s="145"/>
      <c r="OUW55" s="145"/>
      <c r="OUX55" s="145"/>
      <c r="OUY55" s="145"/>
      <c r="OUZ55" s="145"/>
      <c r="OVA55" s="145"/>
      <c r="OVB55" s="145"/>
      <c r="OVC55" s="145"/>
      <c r="OVD55" s="145"/>
      <c r="OVE55" s="145"/>
      <c r="OVF55" s="145"/>
      <c r="OVG55" s="145"/>
      <c r="OVH55" s="145"/>
      <c r="OVI55" s="145"/>
      <c r="OVJ55" s="145"/>
      <c r="OVK55" s="145"/>
      <c r="OVL55" s="145"/>
      <c r="OVM55" s="145"/>
      <c r="OVN55" s="145"/>
      <c r="OVO55" s="145"/>
      <c r="OVP55" s="145"/>
      <c r="OVQ55" s="145"/>
      <c r="OVR55" s="145"/>
      <c r="OVS55" s="145"/>
      <c r="OVT55" s="145"/>
      <c r="OVU55" s="145"/>
      <c r="OVV55" s="145"/>
      <c r="OVW55" s="145"/>
      <c r="OVX55" s="145"/>
      <c r="OVY55" s="145"/>
      <c r="OVZ55" s="145"/>
      <c r="OWA55" s="145"/>
      <c r="OWB55" s="145"/>
      <c r="OWC55" s="145"/>
      <c r="OWD55" s="145"/>
      <c r="OWE55" s="145"/>
      <c r="OWF55" s="145"/>
      <c r="OWG55" s="145"/>
      <c r="OWH55" s="145"/>
      <c r="OWI55" s="145"/>
      <c r="OWJ55" s="145"/>
      <c r="OWK55" s="145"/>
      <c r="OWL55" s="145"/>
      <c r="OWM55" s="145"/>
      <c r="OWN55" s="145"/>
      <c r="OWO55" s="145"/>
      <c r="OWP55" s="145"/>
      <c r="OWQ55" s="145"/>
      <c r="OWR55" s="145"/>
      <c r="OWS55" s="145"/>
      <c r="OWT55" s="145"/>
      <c r="OWU55" s="145"/>
      <c r="OWV55" s="145"/>
      <c r="OWW55" s="145"/>
      <c r="OWX55" s="145"/>
      <c r="OWY55" s="145"/>
      <c r="OWZ55" s="145"/>
      <c r="OXA55" s="145"/>
      <c r="OXB55" s="145"/>
      <c r="OXC55" s="145"/>
      <c r="OXD55" s="145"/>
      <c r="OXE55" s="145"/>
      <c r="OXF55" s="145"/>
      <c r="OXG55" s="145"/>
      <c r="OXH55" s="145"/>
      <c r="OXI55" s="145"/>
      <c r="OXJ55" s="145"/>
      <c r="OXK55" s="145"/>
      <c r="OXL55" s="145"/>
      <c r="OXM55" s="145"/>
      <c r="OXN55" s="145"/>
      <c r="OXO55" s="145"/>
      <c r="OXP55" s="145"/>
      <c r="OXQ55" s="145"/>
      <c r="OXR55" s="145"/>
      <c r="OXS55" s="145"/>
      <c r="OXT55" s="145"/>
      <c r="OXU55" s="145"/>
      <c r="OXV55" s="145"/>
      <c r="OXW55" s="145"/>
      <c r="OXX55" s="145"/>
      <c r="OXY55" s="145"/>
      <c r="OXZ55" s="145"/>
      <c r="OYA55" s="145"/>
      <c r="OYB55" s="145"/>
      <c r="OYC55" s="145"/>
      <c r="OYD55" s="145"/>
      <c r="OYE55" s="145"/>
      <c r="OYF55" s="145"/>
      <c r="OYG55" s="145"/>
      <c r="OYH55" s="145"/>
      <c r="OYI55" s="145"/>
      <c r="OYJ55" s="145"/>
      <c r="OYK55" s="145"/>
      <c r="OYL55" s="145"/>
      <c r="OYM55" s="145"/>
      <c r="OYN55" s="145"/>
      <c r="OYO55" s="145"/>
      <c r="OYP55" s="145"/>
      <c r="OYQ55" s="145"/>
      <c r="OYR55" s="145"/>
      <c r="OYS55" s="145"/>
      <c r="OYT55" s="145"/>
      <c r="OYU55" s="145"/>
      <c r="OYV55" s="145"/>
      <c r="OYW55" s="145"/>
      <c r="OYX55" s="145"/>
      <c r="OYY55" s="145"/>
      <c r="OYZ55" s="145"/>
      <c r="OZA55" s="145"/>
      <c r="OZB55" s="145"/>
      <c r="OZC55" s="145"/>
      <c r="OZD55" s="145"/>
      <c r="OZE55" s="145"/>
      <c r="OZF55" s="145"/>
      <c r="OZG55" s="145"/>
      <c r="OZH55" s="145"/>
      <c r="OZI55" s="145"/>
      <c r="OZJ55" s="145"/>
      <c r="OZK55" s="145"/>
      <c r="OZL55" s="145"/>
      <c r="OZM55" s="145"/>
      <c r="OZN55" s="145"/>
      <c r="OZO55" s="145"/>
      <c r="OZP55" s="145"/>
      <c r="OZQ55" s="145"/>
      <c r="OZR55" s="145"/>
      <c r="OZS55" s="145"/>
      <c r="OZT55" s="145"/>
      <c r="OZU55" s="145"/>
      <c r="OZV55" s="145"/>
      <c r="OZW55" s="145"/>
      <c r="OZX55" s="145"/>
      <c r="OZY55" s="145"/>
      <c r="OZZ55" s="145"/>
      <c r="PAA55" s="145"/>
      <c r="PAB55" s="145"/>
      <c r="PAC55" s="145"/>
      <c r="PAD55" s="145"/>
      <c r="PAE55" s="145"/>
      <c r="PAF55" s="145"/>
      <c r="PAG55" s="145"/>
      <c r="PAH55" s="145"/>
      <c r="PAI55" s="145"/>
      <c r="PAJ55" s="145"/>
      <c r="PAK55" s="145"/>
      <c r="PAL55" s="145"/>
      <c r="PAM55" s="145"/>
      <c r="PAN55" s="145"/>
      <c r="PAO55" s="145"/>
      <c r="PAP55" s="145"/>
      <c r="PAQ55" s="145"/>
      <c r="PAR55" s="145"/>
      <c r="PAS55" s="145"/>
      <c r="PAT55" s="145"/>
      <c r="PAU55" s="145"/>
      <c r="PAV55" s="145"/>
      <c r="PAW55" s="145"/>
      <c r="PAX55" s="145"/>
      <c r="PAY55" s="145"/>
      <c r="PAZ55" s="145"/>
      <c r="PBA55" s="145"/>
      <c r="PBB55" s="145"/>
      <c r="PBC55" s="145"/>
      <c r="PBD55" s="145"/>
      <c r="PBE55" s="145"/>
      <c r="PBF55" s="145"/>
      <c r="PBG55" s="145"/>
      <c r="PBH55" s="145"/>
      <c r="PBI55" s="145"/>
      <c r="PBJ55" s="145"/>
      <c r="PBK55" s="145"/>
      <c r="PBL55" s="145"/>
      <c r="PBM55" s="145"/>
      <c r="PBN55" s="145"/>
      <c r="PBO55" s="145"/>
      <c r="PBP55" s="145"/>
      <c r="PBQ55" s="145"/>
      <c r="PBR55" s="145"/>
      <c r="PBS55" s="145"/>
      <c r="PBT55" s="145"/>
      <c r="PBU55" s="145"/>
      <c r="PBV55" s="145"/>
      <c r="PBW55" s="145"/>
      <c r="PBX55" s="145"/>
      <c r="PBY55" s="145"/>
      <c r="PBZ55" s="145"/>
      <c r="PCA55" s="145"/>
      <c r="PCB55" s="145"/>
      <c r="PCC55" s="145"/>
      <c r="PCD55" s="145"/>
      <c r="PCE55" s="145"/>
      <c r="PCF55" s="145"/>
      <c r="PCG55" s="145"/>
      <c r="PCH55" s="145"/>
      <c r="PCI55" s="145"/>
      <c r="PCJ55" s="145"/>
      <c r="PCK55" s="145"/>
      <c r="PCL55" s="145"/>
      <c r="PCM55" s="145"/>
      <c r="PCN55" s="145"/>
      <c r="PCO55" s="145"/>
      <c r="PCP55" s="145"/>
      <c r="PCQ55" s="145"/>
      <c r="PCR55" s="145"/>
      <c r="PCS55" s="145"/>
      <c r="PCT55" s="145"/>
      <c r="PCU55" s="145"/>
      <c r="PCV55" s="145"/>
      <c r="PCW55" s="145"/>
      <c r="PCX55" s="145"/>
      <c r="PCY55" s="145"/>
      <c r="PCZ55" s="145"/>
      <c r="PDA55" s="145"/>
      <c r="PDB55" s="145"/>
      <c r="PDC55" s="145"/>
      <c r="PDD55" s="145"/>
      <c r="PDE55" s="145"/>
      <c r="PDF55" s="145"/>
      <c r="PDG55" s="145"/>
      <c r="PDH55" s="145"/>
      <c r="PDI55" s="145"/>
      <c r="PDJ55" s="145"/>
      <c r="PDK55" s="145"/>
      <c r="PDL55" s="145"/>
      <c r="PDM55" s="145"/>
      <c r="PDN55" s="145"/>
      <c r="PDO55" s="145"/>
      <c r="PDP55" s="145"/>
      <c r="PDQ55" s="145"/>
      <c r="PDR55" s="145"/>
      <c r="PDS55" s="145"/>
      <c r="PDT55" s="145"/>
      <c r="PDU55" s="145"/>
      <c r="PDV55" s="145"/>
      <c r="PDW55" s="145"/>
      <c r="PDX55" s="145"/>
      <c r="PDY55" s="145"/>
      <c r="PDZ55" s="145"/>
      <c r="PEA55" s="145"/>
      <c r="PEB55" s="145"/>
      <c r="PEC55" s="145"/>
      <c r="PED55" s="145"/>
      <c r="PEE55" s="145"/>
      <c r="PEF55" s="145"/>
      <c r="PEG55" s="145"/>
      <c r="PEH55" s="145"/>
      <c r="PEI55" s="145"/>
      <c r="PEJ55" s="145"/>
      <c r="PEK55" s="145"/>
      <c r="PEL55" s="145"/>
      <c r="PEM55" s="145"/>
      <c r="PEN55" s="145"/>
      <c r="PEO55" s="145"/>
      <c r="PEP55" s="145"/>
      <c r="PEQ55" s="145"/>
      <c r="PER55" s="145"/>
      <c r="PES55" s="145"/>
      <c r="PET55" s="145"/>
      <c r="PEU55" s="145"/>
      <c r="PEV55" s="145"/>
      <c r="PEW55" s="145"/>
      <c r="PEX55" s="145"/>
      <c r="PEY55" s="145"/>
      <c r="PEZ55" s="145"/>
      <c r="PFA55" s="145"/>
      <c r="PFB55" s="145"/>
      <c r="PFC55" s="145"/>
      <c r="PFD55" s="145"/>
      <c r="PFE55" s="145"/>
      <c r="PFF55" s="145"/>
      <c r="PFG55" s="145"/>
      <c r="PFH55" s="145"/>
      <c r="PFI55" s="145"/>
      <c r="PFJ55" s="145"/>
      <c r="PFK55" s="145"/>
      <c r="PFL55" s="145"/>
      <c r="PFM55" s="145"/>
      <c r="PFN55" s="145"/>
      <c r="PFO55" s="145"/>
      <c r="PFP55" s="145"/>
      <c r="PFQ55" s="145"/>
      <c r="PFR55" s="145"/>
      <c r="PFS55" s="145"/>
      <c r="PFT55" s="145"/>
      <c r="PFU55" s="145"/>
      <c r="PFV55" s="145"/>
      <c r="PFW55" s="145"/>
      <c r="PFX55" s="145"/>
      <c r="PFY55" s="145"/>
      <c r="PFZ55" s="145"/>
      <c r="PGA55" s="145"/>
      <c r="PGB55" s="145"/>
      <c r="PGC55" s="145"/>
      <c r="PGD55" s="145"/>
      <c r="PGE55" s="145"/>
      <c r="PGF55" s="145"/>
      <c r="PGG55" s="145"/>
      <c r="PGH55" s="145"/>
      <c r="PGI55" s="145"/>
      <c r="PGJ55" s="145"/>
      <c r="PGK55" s="145"/>
      <c r="PGL55" s="145"/>
      <c r="PGM55" s="145"/>
      <c r="PGN55" s="145"/>
      <c r="PGO55" s="145"/>
      <c r="PGP55" s="145"/>
      <c r="PGQ55" s="145"/>
      <c r="PGR55" s="145"/>
      <c r="PGS55" s="145"/>
      <c r="PGT55" s="145"/>
      <c r="PGU55" s="145"/>
      <c r="PGV55" s="145"/>
      <c r="PGW55" s="145"/>
      <c r="PGX55" s="145"/>
      <c r="PGY55" s="145"/>
      <c r="PGZ55" s="145"/>
      <c r="PHA55" s="145"/>
      <c r="PHB55" s="145"/>
      <c r="PHC55" s="145"/>
      <c r="PHD55" s="145"/>
      <c r="PHE55" s="145"/>
      <c r="PHF55" s="145"/>
      <c r="PHG55" s="145"/>
      <c r="PHH55" s="145"/>
      <c r="PHI55" s="145"/>
      <c r="PHJ55" s="145"/>
      <c r="PHK55" s="145"/>
      <c r="PHL55" s="145"/>
      <c r="PHM55" s="145"/>
      <c r="PHN55" s="145"/>
      <c r="PHO55" s="145"/>
      <c r="PHP55" s="145"/>
      <c r="PHQ55" s="145"/>
      <c r="PHR55" s="145"/>
      <c r="PHS55" s="145"/>
      <c r="PHT55" s="145"/>
      <c r="PHU55" s="145"/>
      <c r="PHV55" s="145"/>
      <c r="PHW55" s="145"/>
      <c r="PHX55" s="145"/>
      <c r="PHY55" s="145"/>
      <c r="PHZ55" s="145"/>
      <c r="PIA55" s="145"/>
      <c r="PIB55" s="145"/>
      <c r="PIC55" s="145"/>
      <c r="PID55" s="145"/>
      <c r="PIE55" s="145"/>
      <c r="PIF55" s="145"/>
      <c r="PIG55" s="145"/>
      <c r="PIH55" s="145"/>
      <c r="PII55" s="145"/>
      <c r="PIJ55" s="145"/>
      <c r="PIK55" s="145"/>
      <c r="PIL55" s="145"/>
      <c r="PIM55" s="145"/>
      <c r="PIN55" s="145"/>
      <c r="PIO55" s="145"/>
      <c r="PIP55" s="145"/>
      <c r="PIQ55" s="145"/>
      <c r="PIR55" s="145"/>
      <c r="PIS55" s="145"/>
      <c r="PIT55" s="145"/>
      <c r="PIU55" s="145"/>
      <c r="PIV55" s="145"/>
      <c r="PIW55" s="145"/>
      <c r="PIX55" s="145"/>
      <c r="PIY55" s="145"/>
      <c r="PIZ55" s="145"/>
      <c r="PJA55" s="145"/>
      <c r="PJB55" s="145"/>
      <c r="PJC55" s="145"/>
      <c r="PJD55" s="145"/>
      <c r="PJE55" s="145"/>
      <c r="PJF55" s="145"/>
      <c r="PJG55" s="145"/>
      <c r="PJH55" s="145"/>
      <c r="PJI55" s="145"/>
      <c r="PJJ55" s="145"/>
      <c r="PJK55" s="145"/>
      <c r="PJL55" s="145"/>
      <c r="PJM55" s="145"/>
      <c r="PJN55" s="145"/>
      <c r="PJO55" s="145"/>
      <c r="PJP55" s="145"/>
      <c r="PJQ55" s="145"/>
      <c r="PJR55" s="145"/>
      <c r="PJS55" s="145"/>
      <c r="PJT55" s="145"/>
      <c r="PJU55" s="145"/>
      <c r="PJV55" s="145"/>
      <c r="PJW55" s="145"/>
      <c r="PJX55" s="145"/>
      <c r="PJY55" s="145"/>
      <c r="PJZ55" s="145"/>
      <c r="PKA55" s="145"/>
      <c r="PKB55" s="145"/>
      <c r="PKC55" s="145"/>
      <c r="PKD55" s="145"/>
      <c r="PKE55" s="145"/>
      <c r="PKF55" s="145"/>
      <c r="PKG55" s="145"/>
      <c r="PKH55" s="145"/>
      <c r="PKI55" s="145"/>
      <c r="PKJ55" s="145"/>
      <c r="PKK55" s="145"/>
      <c r="PKL55" s="145"/>
      <c r="PKM55" s="145"/>
      <c r="PKN55" s="145"/>
      <c r="PKO55" s="145"/>
      <c r="PKP55" s="145"/>
      <c r="PKQ55" s="145"/>
      <c r="PKR55" s="145"/>
      <c r="PKS55" s="145"/>
      <c r="PKT55" s="145"/>
      <c r="PKU55" s="145"/>
      <c r="PKV55" s="145"/>
      <c r="PKW55" s="145"/>
      <c r="PKX55" s="145"/>
      <c r="PKY55" s="145"/>
      <c r="PKZ55" s="145"/>
      <c r="PLA55" s="145"/>
      <c r="PLB55" s="145"/>
      <c r="PLC55" s="145"/>
      <c r="PLD55" s="145"/>
      <c r="PLE55" s="145"/>
      <c r="PLF55" s="145"/>
      <c r="PLG55" s="145"/>
      <c r="PLH55" s="145"/>
      <c r="PLI55" s="145"/>
      <c r="PLJ55" s="145"/>
      <c r="PLK55" s="145"/>
      <c r="PLL55" s="145"/>
      <c r="PLM55" s="145"/>
      <c r="PLN55" s="145"/>
      <c r="PLO55" s="145"/>
      <c r="PLP55" s="145"/>
      <c r="PLQ55" s="145"/>
      <c r="PLR55" s="145"/>
      <c r="PLS55" s="145"/>
      <c r="PLT55" s="145"/>
      <c r="PLU55" s="145"/>
      <c r="PLV55" s="145"/>
      <c r="PLW55" s="145"/>
      <c r="PLX55" s="145"/>
      <c r="PLY55" s="145"/>
      <c r="PLZ55" s="145"/>
      <c r="PMA55" s="145"/>
      <c r="PMB55" s="145"/>
      <c r="PMC55" s="145"/>
      <c r="PMD55" s="145"/>
      <c r="PME55" s="145"/>
      <c r="PMF55" s="145"/>
      <c r="PMG55" s="145"/>
      <c r="PMH55" s="145"/>
      <c r="PMI55" s="145"/>
      <c r="PMJ55" s="145"/>
      <c r="PMK55" s="145"/>
      <c r="PML55" s="145"/>
      <c r="PMM55" s="145"/>
      <c r="PMN55" s="145"/>
      <c r="PMO55" s="145"/>
      <c r="PMP55" s="145"/>
      <c r="PMQ55" s="145"/>
      <c r="PMR55" s="145"/>
      <c r="PMS55" s="145"/>
      <c r="PMT55" s="145"/>
      <c r="PMU55" s="145"/>
      <c r="PMV55" s="145"/>
      <c r="PMW55" s="145"/>
      <c r="PMX55" s="145"/>
      <c r="PMY55" s="145"/>
      <c r="PMZ55" s="145"/>
      <c r="PNA55" s="145"/>
      <c r="PNB55" s="145"/>
      <c r="PNC55" s="145"/>
      <c r="PND55" s="145"/>
      <c r="PNE55" s="145"/>
      <c r="PNF55" s="145"/>
      <c r="PNG55" s="145"/>
      <c r="PNH55" s="145"/>
      <c r="PNI55" s="145"/>
      <c r="PNJ55" s="145"/>
      <c r="PNK55" s="145"/>
      <c r="PNL55" s="145"/>
      <c r="PNM55" s="145"/>
      <c r="PNN55" s="145"/>
      <c r="PNO55" s="145"/>
      <c r="PNP55" s="145"/>
      <c r="PNQ55" s="145"/>
      <c r="PNR55" s="145"/>
      <c r="PNS55" s="145"/>
      <c r="PNT55" s="145"/>
      <c r="PNU55" s="145"/>
      <c r="PNV55" s="145"/>
      <c r="PNW55" s="145"/>
      <c r="PNX55" s="145"/>
      <c r="PNY55" s="145"/>
      <c r="PNZ55" s="145"/>
      <c r="POA55" s="145"/>
      <c r="POB55" s="145"/>
      <c r="POC55" s="145"/>
      <c r="POD55" s="145"/>
      <c r="POE55" s="145"/>
      <c r="POF55" s="145"/>
      <c r="POG55" s="145"/>
      <c r="POH55" s="145"/>
      <c r="POI55" s="145"/>
      <c r="POJ55" s="145"/>
      <c r="POK55" s="145"/>
      <c r="POL55" s="145"/>
      <c r="POM55" s="145"/>
      <c r="PON55" s="145"/>
      <c r="POO55" s="145"/>
      <c r="POP55" s="145"/>
      <c r="POQ55" s="145"/>
      <c r="POR55" s="145"/>
      <c r="POS55" s="145"/>
      <c r="POT55" s="145"/>
      <c r="POU55" s="145"/>
      <c r="POV55" s="145"/>
      <c r="POW55" s="145"/>
      <c r="POX55" s="145"/>
      <c r="POY55" s="145"/>
      <c r="POZ55" s="145"/>
      <c r="PPA55" s="145"/>
      <c r="PPB55" s="145"/>
      <c r="PPC55" s="145"/>
      <c r="PPD55" s="145"/>
      <c r="PPE55" s="145"/>
      <c r="PPF55" s="145"/>
      <c r="PPG55" s="145"/>
      <c r="PPH55" s="145"/>
      <c r="PPI55" s="145"/>
      <c r="PPJ55" s="145"/>
      <c r="PPK55" s="145"/>
      <c r="PPL55" s="145"/>
      <c r="PPM55" s="145"/>
      <c r="PPN55" s="145"/>
      <c r="PPO55" s="145"/>
      <c r="PPP55" s="145"/>
      <c r="PPQ55" s="145"/>
      <c r="PPR55" s="145"/>
      <c r="PPS55" s="145"/>
      <c r="PPT55" s="145"/>
      <c r="PPU55" s="145"/>
      <c r="PPV55" s="145"/>
      <c r="PPW55" s="145"/>
      <c r="PPX55" s="145"/>
      <c r="PPY55" s="145"/>
      <c r="PPZ55" s="145"/>
      <c r="PQA55" s="145"/>
      <c r="PQB55" s="145"/>
      <c r="PQC55" s="145"/>
      <c r="PQD55" s="145"/>
      <c r="PQE55" s="145"/>
      <c r="PQF55" s="145"/>
      <c r="PQG55" s="145"/>
      <c r="PQH55" s="145"/>
      <c r="PQI55" s="145"/>
      <c r="PQJ55" s="145"/>
      <c r="PQK55" s="145"/>
      <c r="PQL55" s="145"/>
      <c r="PQM55" s="145"/>
      <c r="PQN55" s="145"/>
      <c r="PQO55" s="145"/>
      <c r="PQP55" s="145"/>
      <c r="PQQ55" s="145"/>
      <c r="PQR55" s="145"/>
      <c r="PQS55" s="145"/>
      <c r="PQT55" s="145"/>
      <c r="PQU55" s="145"/>
      <c r="PQV55" s="145"/>
      <c r="PQW55" s="145"/>
      <c r="PQX55" s="145"/>
      <c r="PQY55" s="145"/>
      <c r="PQZ55" s="145"/>
      <c r="PRA55" s="145"/>
      <c r="PRB55" s="145"/>
      <c r="PRC55" s="145"/>
      <c r="PRD55" s="145"/>
      <c r="PRE55" s="145"/>
      <c r="PRF55" s="145"/>
      <c r="PRG55" s="145"/>
      <c r="PRH55" s="145"/>
      <c r="PRI55" s="145"/>
      <c r="PRJ55" s="145"/>
      <c r="PRK55" s="145"/>
      <c r="PRL55" s="145"/>
      <c r="PRM55" s="145"/>
      <c r="PRN55" s="145"/>
      <c r="PRO55" s="145"/>
      <c r="PRP55" s="145"/>
      <c r="PRQ55" s="145"/>
      <c r="PRR55" s="145"/>
      <c r="PRS55" s="145"/>
      <c r="PRT55" s="145"/>
      <c r="PRU55" s="145"/>
      <c r="PRV55" s="145"/>
      <c r="PRW55" s="145"/>
      <c r="PRX55" s="145"/>
      <c r="PRY55" s="145"/>
      <c r="PRZ55" s="145"/>
      <c r="PSA55" s="145"/>
      <c r="PSB55" s="145"/>
      <c r="PSC55" s="145"/>
      <c r="PSD55" s="145"/>
      <c r="PSE55" s="145"/>
      <c r="PSF55" s="145"/>
      <c r="PSG55" s="145"/>
      <c r="PSH55" s="145"/>
      <c r="PSI55" s="145"/>
      <c r="PSJ55" s="145"/>
      <c r="PSK55" s="145"/>
      <c r="PSL55" s="145"/>
      <c r="PSM55" s="145"/>
      <c r="PSN55" s="145"/>
      <c r="PSO55" s="145"/>
      <c r="PSP55" s="145"/>
      <c r="PSQ55" s="145"/>
      <c r="PSR55" s="145"/>
      <c r="PSS55" s="145"/>
      <c r="PST55" s="145"/>
      <c r="PSU55" s="145"/>
      <c r="PSV55" s="145"/>
      <c r="PSW55" s="145"/>
      <c r="PSX55" s="145"/>
      <c r="PSY55" s="145"/>
      <c r="PSZ55" s="145"/>
      <c r="PTA55" s="145"/>
      <c r="PTB55" s="145"/>
      <c r="PTC55" s="145"/>
      <c r="PTD55" s="145"/>
      <c r="PTE55" s="145"/>
      <c r="PTF55" s="145"/>
      <c r="PTG55" s="145"/>
      <c r="PTH55" s="145"/>
      <c r="PTI55" s="145"/>
      <c r="PTJ55" s="145"/>
      <c r="PTK55" s="145"/>
      <c r="PTL55" s="145"/>
      <c r="PTM55" s="145"/>
      <c r="PTN55" s="145"/>
      <c r="PTO55" s="145"/>
      <c r="PTP55" s="145"/>
      <c r="PTQ55" s="145"/>
      <c r="PTR55" s="145"/>
      <c r="PTS55" s="145"/>
      <c r="PTT55" s="145"/>
      <c r="PTU55" s="145"/>
      <c r="PTV55" s="145"/>
      <c r="PTW55" s="145"/>
      <c r="PTX55" s="145"/>
      <c r="PTY55" s="145"/>
      <c r="PTZ55" s="145"/>
      <c r="PUA55" s="145"/>
      <c r="PUB55" s="145"/>
      <c r="PUC55" s="145"/>
      <c r="PUD55" s="145"/>
      <c r="PUE55" s="145"/>
      <c r="PUF55" s="145"/>
      <c r="PUG55" s="145"/>
      <c r="PUH55" s="145"/>
      <c r="PUI55" s="145"/>
      <c r="PUJ55" s="145"/>
      <c r="PUK55" s="145"/>
      <c r="PUL55" s="145"/>
      <c r="PUM55" s="145"/>
      <c r="PUN55" s="145"/>
      <c r="PUO55" s="145"/>
      <c r="PUP55" s="145"/>
      <c r="PUQ55" s="145"/>
      <c r="PUR55" s="145"/>
      <c r="PUS55" s="145"/>
      <c r="PUT55" s="145"/>
      <c r="PUU55" s="145"/>
      <c r="PUV55" s="145"/>
      <c r="PUW55" s="145"/>
      <c r="PUX55" s="145"/>
      <c r="PUY55" s="145"/>
      <c r="PUZ55" s="145"/>
      <c r="PVA55" s="145"/>
      <c r="PVB55" s="145"/>
      <c r="PVC55" s="145"/>
      <c r="PVD55" s="145"/>
      <c r="PVE55" s="145"/>
      <c r="PVF55" s="145"/>
      <c r="PVG55" s="145"/>
      <c r="PVH55" s="145"/>
      <c r="PVI55" s="145"/>
      <c r="PVJ55" s="145"/>
      <c r="PVK55" s="145"/>
      <c r="PVL55" s="145"/>
      <c r="PVM55" s="145"/>
      <c r="PVN55" s="145"/>
      <c r="PVO55" s="145"/>
      <c r="PVP55" s="145"/>
      <c r="PVQ55" s="145"/>
      <c r="PVR55" s="145"/>
      <c r="PVS55" s="145"/>
      <c r="PVT55" s="145"/>
      <c r="PVU55" s="145"/>
      <c r="PVV55" s="145"/>
      <c r="PVW55" s="145"/>
      <c r="PVX55" s="145"/>
      <c r="PVY55" s="145"/>
      <c r="PVZ55" s="145"/>
      <c r="PWA55" s="145"/>
      <c r="PWB55" s="145"/>
      <c r="PWC55" s="145"/>
      <c r="PWD55" s="145"/>
      <c r="PWE55" s="145"/>
      <c r="PWF55" s="145"/>
      <c r="PWG55" s="145"/>
      <c r="PWH55" s="145"/>
      <c r="PWI55" s="145"/>
      <c r="PWJ55" s="145"/>
      <c r="PWK55" s="145"/>
      <c r="PWL55" s="145"/>
      <c r="PWM55" s="145"/>
      <c r="PWN55" s="145"/>
      <c r="PWO55" s="145"/>
      <c r="PWP55" s="145"/>
      <c r="PWQ55" s="145"/>
      <c r="PWR55" s="145"/>
      <c r="PWS55" s="145"/>
      <c r="PWT55" s="145"/>
      <c r="PWU55" s="145"/>
      <c r="PWV55" s="145"/>
      <c r="PWW55" s="145"/>
      <c r="PWX55" s="145"/>
      <c r="PWY55" s="145"/>
      <c r="PWZ55" s="145"/>
      <c r="PXA55" s="145"/>
      <c r="PXB55" s="145"/>
      <c r="PXC55" s="145"/>
      <c r="PXD55" s="145"/>
      <c r="PXE55" s="145"/>
      <c r="PXF55" s="145"/>
      <c r="PXG55" s="145"/>
      <c r="PXH55" s="145"/>
      <c r="PXI55" s="145"/>
      <c r="PXJ55" s="145"/>
      <c r="PXK55" s="145"/>
      <c r="PXL55" s="145"/>
      <c r="PXM55" s="145"/>
      <c r="PXN55" s="145"/>
      <c r="PXO55" s="145"/>
      <c r="PXP55" s="145"/>
      <c r="PXQ55" s="145"/>
      <c r="PXR55" s="145"/>
      <c r="PXS55" s="145"/>
      <c r="PXT55" s="145"/>
      <c r="PXU55" s="145"/>
      <c r="PXV55" s="145"/>
      <c r="PXW55" s="145"/>
      <c r="PXX55" s="145"/>
      <c r="PXY55" s="145"/>
      <c r="PXZ55" s="145"/>
      <c r="PYA55" s="145"/>
      <c r="PYB55" s="145"/>
      <c r="PYC55" s="145"/>
      <c r="PYD55" s="145"/>
      <c r="PYE55" s="145"/>
      <c r="PYF55" s="145"/>
      <c r="PYG55" s="145"/>
      <c r="PYH55" s="145"/>
      <c r="PYI55" s="145"/>
      <c r="PYJ55" s="145"/>
      <c r="PYK55" s="145"/>
      <c r="PYL55" s="145"/>
      <c r="PYM55" s="145"/>
      <c r="PYN55" s="145"/>
      <c r="PYO55" s="145"/>
      <c r="PYP55" s="145"/>
      <c r="PYQ55" s="145"/>
      <c r="PYR55" s="145"/>
      <c r="PYS55" s="145"/>
      <c r="PYT55" s="145"/>
      <c r="PYU55" s="145"/>
      <c r="PYV55" s="145"/>
      <c r="PYW55" s="145"/>
      <c r="PYX55" s="145"/>
      <c r="PYY55" s="145"/>
      <c r="PYZ55" s="145"/>
      <c r="PZA55" s="145"/>
      <c r="PZB55" s="145"/>
      <c r="PZC55" s="145"/>
      <c r="PZD55" s="145"/>
      <c r="PZE55" s="145"/>
      <c r="PZF55" s="145"/>
      <c r="PZG55" s="145"/>
      <c r="PZH55" s="145"/>
      <c r="PZI55" s="145"/>
      <c r="PZJ55" s="145"/>
      <c r="PZK55" s="145"/>
      <c r="PZL55" s="145"/>
      <c r="PZM55" s="145"/>
      <c r="PZN55" s="145"/>
      <c r="PZO55" s="145"/>
      <c r="PZP55" s="145"/>
      <c r="PZQ55" s="145"/>
      <c r="PZR55" s="145"/>
      <c r="PZS55" s="145"/>
      <c r="PZT55" s="145"/>
      <c r="PZU55" s="145"/>
      <c r="PZV55" s="145"/>
      <c r="PZW55" s="145"/>
      <c r="PZX55" s="145"/>
      <c r="PZY55" s="145"/>
      <c r="PZZ55" s="145"/>
      <c r="QAA55" s="145"/>
      <c r="QAB55" s="145"/>
      <c r="QAC55" s="145"/>
      <c r="QAD55" s="145"/>
      <c r="QAE55" s="145"/>
      <c r="QAF55" s="145"/>
      <c r="QAG55" s="145"/>
      <c r="QAH55" s="145"/>
      <c r="QAI55" s="145"/>
      <c r="QAJ55" s="145"/>
      <c r="QAK55" s="145"/>
      <c r="QAL55" s="145"/>
      <c r="QAM55" s="145"/>
      <c r="QAN55" s="145"/>
      <c r="QAO55" s="145"/>
      <c r="QAP55" s="145"/>
      <c r="QAQ55" s="145"/>
      <c r="QAR55" s="145"/>
      <c r="QAS55" s="145"/>
      <c r="QAT55" s="145"/>
      <c r="QAU55" s="145"/>
      <c r="QAV55" s="145"/>
      <c r="QAW55" s="145"/>
      <c r="QAX55" s="145"/>
      <c r="QAY55" s="145"/>
      <c r="QAZ55" s="145"/>
      <c r="QBA55" s="145"/>
      <c r="QBB55" s="145"/>
      <c r="QBC55" s="145"/>
      <c r="QBD55" s="145"/>
      <c r="QBE55" s="145"/>
      <c r="QBF55" s="145"/>
      <c r="QBG55" s="145"/>
      <c r="QBH55" s="145"/>
      <c r="QBI55" s="145"/>
      <c r="QBJ55" s="145"/>
      <c r="QBK55" s="145"/>
      <c r="QBL55" s="145"/>
      <c r="QBM55" s="145"/>
      <c r="QBN55" s="145"/>
      <c r="QBO55" s="145"/>
      <c r="QBP55" s="145"/>
      <c r="QBQ55" s="145"/>
      <c r="QBR55" s="145"/>
      <c r="QBS55" s="145"/>
      <c r="QBT55" s="145"/>
      <c r="QBU55" s="145"/>
      <c r="QBV55" s="145"/>
      <c r="QBW55" s="145"/>
      <c r="QBX55" s="145"/>
      <c r="QBY55" s="145"/>
      <c r="QBZ55" s="145"/>
      <c r="QCA55" s="145"/>
      <c r="QCB55" s="145"/>
      <c r="QCC55" s="145"/>
      <c r="QCD55" s="145"/>
      <c r="QCE55" s="145"/>
      <c r="QCF55" s="145"/>
      <c r="QCG55" s="145"/>
      <c r="QCH55" s="145"/>
      <c r="QCI55" s="145"/>
      <c r="QCJ55" s="145"/>
      <c r="QCK55" s="145"/>
      <c r="QCL55" s="145"/>
      <c r="QCM55" s="145"/>
      <c r="QCN55" s="145"/>
      <c r="QCO55" s="145"/>
      <c r="QCP55" s="145"/>
      <c r="QCQ55" s="145"/>
      <c r="QCR55" s="145"/>
      <c r="QCS55" s="145"/>
      <c r="QCT55" s="145"/>
      <c r="QCU55" s="145"/>
      <c r="QCV55" s="145"/>
      <c r="QCW55" s="145"/>
      <c r="QCX55" s="145"/>
      <c r="QCY55" s="145"/>
      <c r="QCZ55" s="145"/>
      <c r="QDA55" s="145"/>
      <c r="QDB55" s="145"/>
      <c r="QDC55" s="145"/>
      <c r="QDD55" s="145"/>
      <c r="QDE55" s="145"/>
      <c r="QDF55" s="145"/>
      <c r="QDG55" s="145"/>
      <c r="QDH55" s="145"/>
      <c r="QDI55" s="145"/>
      <c r="QDJ55" s="145"/>
      <c r="QDK55" s="145"/>
      <c r="QDL55" s="145"/>
      <c r="QDM55" s="145"/>
      <c r="QDN55" s="145"/>
      <c r="QDO55" s="145"/>
      <c r="QDP55" s="145"/>
      <c r="QDQ55" s="145"/>
      <c r="QDR55" s="145"/>
      <c r="QDS55" s="145"/>
      <c r="QDT55" s="145"/>
      <c r="QDU55" s="145"/>
      <c r="QDV55" s="145"/>
      <c r="QDW55" s="145"/>
      <c r="QDX55" s="145"/>
      <c r="QDY55" s="145"/>
      <c r="QDZ55" s="145"/>
      <c r="QEA55" s="145"/>
      <c r="QEB55" s="145"/>
      <c r="QEC55" s="145"/>
      <c r="QED55" s="145"/>
      <c r="QEE55" s="145"/>
      <c r="QEF55" s="145"/>
      <c r="QEG55" s="145"/>
      <c r="QEH55" s="145"/>
      <c r="QEI55" s="145"/>
      <c r="QEJ55" s="145"/>
      <c r="QEK55" s="145"/>
      <c r="QEL55" s="145"/>
      <c r="QEM55" s="145"/>
      <c r="QEN55" s="145"/>
      <c r="QEO55" s="145"/>
      <c r="QEP55" s="145"/>
      <c r="QEQ55" s="145"/>
      <c r="QER55" s="145"/>
      <c r="QES55" s="145"/>
      <c r="QET55" s="145"/>
      <c r="QEU55" s="145"/>
      <c r="QEV55" s="145"/>
      <c r="QEW55" s="145"/>
      <c r="QEX55" s="145"/>
      <c r="QEY55" s="145"/>
      <c r="QEZ55" s="145"/>
      <c r="QFA55" s="145"/>
      <c r="QFB55" s="145"/>
      <c r="QFC55" s="145"/>
      <c r="QFD55" s="145"/>
      <c r="QFE55" s="145"/>
      <c r="QFF55" s="145"/>
      <c r="QFG55" s="145"/>
      <c r="QFH55" s="145"/>
      <c r="QFI55" s="145"/>
      <c r="QFJ55" s="145"/>
      <c r="QFK55" s="145"/>
      <c r="QFL55" s="145"/>
      <c r="QFM55" s="145"/>
      <c r="QFN55" s="145"/>
      <c r="QFO55" s="145"/>
      <c r="QFP55" s="145"/>
      <c r="QFQ55" s="145"/>
      <c r="QFR55" s="145"/>
      <c r="QFS55" s="145"/>
      <c r="QFT55" s="145"/>
      <c r="QFU55" s="145"/>
      <c r="QFV55" s="145"/>
      <c r="QFW55" s="145"/>
      <c r="QFX55" s="145"/>
      <c r="QFY55" s="145"/>
      <c r="QFZ55" s="145"/>
      <c r="QGA55" s="145"/>
      <c r="QGB55" s="145"/>
      <c r="QGC55" s="145"/>
      <c r="QGD55" s="145"/>
      <c r="QGE55" s="145"/>
      <c r="QGF55" s="145"/>
      <c r="QGG55" s="145"/>
      <c r="QGH55" s="145"/>
      <c r="QGI55" s="145"/>
      <c r="QGJ55" s="145"/>
      <c r="QGK55" s="145"/>
      <c r="QGL55" s="145"/>
      <c r="QGM55" s="145"/>
      <c r="QGN55" s="145"/>
      <c r="QGO55" s="145"/>
      <c r="QGP55" s="145"/>
      <c r="QGQ55" s="145"/>
      <c r="QGR55" s="145"/>
      <c r="QGS55" s="145"/>
      <c r="QGT55" s="145"/>
      <c r="QGU55" s="145"/>
      <c r="QGV55" s="145"/>
      <c r="QGW55" s="145"/>
      <c r="QGX55" s="145"/>
      <c r="QGY55" s="145"/>
      <c r="QGZ55" s="145"/>
      <c r="QHA55" s="145"/>
      <c r="QHB55" s="145"/>
      <c r="QHC55" s="145"/>
      <c r="QHD55" s="145"/>
      <c r="QHE55" s="145"/>
      <c r="QHF55" s="145"/>
      <c r="QHG55" s="145"/>
      <c r="QHH55" s="145"/>
      <c r="QHI55" s="145"/>
      <c r="QHJ55" s="145"/>
      <c r="QHK55" s="145"/>
      <c r="QHL55" s="145"/>
      <c r="QHM55" s="145"/>
      <c r="QHN55" s="145"/>
      <c r="QHO55" s="145"/>
      <c r="QHP55" s="145"/>
      <c r="QHQ55" s="145"/>
      <c r="QHR55" s="145"/>
      <c r="QHS55" s="145"/>
      <c r="QHT55" s="145"/>
      <c r="QHU55" s="145"/>
      <c r="QHV55" s="145"/>
      <c r="QHW55" s="145"/>
      <c r="QHX55" s="145"/>
      <c r="QHY55" s="145"/>
      <c r="QHZ55" s="145"/>
      <c r="QIA55" s="145"/>
      <c r="QIB55" s="145"/>
      <c r="QIC55" s="145"/>
      <c r="QID55" s="145"/>
      <c r="QIE55" s="145"/>
      <c r="QIF55" s="145"/>
      <c r="QIG55" s="145"/>
      <c r="QIH55" s="145"/>
      <c r="QII55" s="145"/>
      <c r="QIJ55" s="145"/>
      <c r="QIK55" s="145"/>
      <c r="QIL55" s="145"/>
      <c r="QIM55" s="145"/>
      <c r="QIN55" s="145"/>
      <c r="QIO55" s="145"/>
      <c r="QIP55" s="145"/>
      <c r="QIQ55" s="145"/>
      <c r="QIR55" s="145"/>
      <c r="QIS55" s="145"/>
      <c r="QIT55" s="145"/>
      <c r="QIU55" s="145"/>
      <c r="QIV55" s="145"/>
      <c r="QIW55" s="145"/>
      <c r="QIX55" s="145"/>
      <c r="QIY55" s="145"/>
      <c r="QIZ55" s="145"/>
      <c r="QJA55" s="145"/>
      <c r="QJB55" s="145"/>
      <c r="QJC55" s="145"/>
      <c r="QJD55" s="145"/>
      <c r="QJE55" s="145"/>
      <c r="QJF55" s="145"/>
      <c r="QJG55" s="145"/>
      <c r="QJH55" s="145"/>
      <c r="QJI55" s="145"/>
      <c r="QJJ55" s="145"/>
      <c r="QJK55" s="145"/>
      <c r="QJL55" s="145"/>
      <c r="QJM55" s="145"/>
      <c r="QJN55" s="145"/>
      <c r="QJO55" s="145"/>
      <c r="QJP55" s="145"/>
      <c r="QJQ55" s="145"/>
      <c r="QJR55" s="145"/>
      <c r="QJS55" s="145"/>
      <c r="QJT55" s="145"/>
      <c r="QJU55" s="145"/>
      <c r="QJV55" s="145"/>
      <c r="QJW55" s="145"/>
      <c r="QJX55" s="145"/>
      <c r="QJY55" s="145"/>
      <c r="QJZ55" s="145"/>
      <c r="QKA55" s="145"/>
      <c r="QKB55" s="145"/>
      <c r="QKC55" s="145"/>
      <c r="QKD55" s="145"/>
      <c r="QKE55" s="145"/>
      <c r="QKF55" s="145"/>
      <c r="QKG55" s="145"/>
      <c r="QKH55" s="145"/>
      <c r="QKI55" s="145"/>
      <c r="QKJ55" s="145"/>
      <c r="QKK55" s="145"/>
      <c r="QKL55" s="145"/>
      <c r="QKM55" s="145"/>
      <c r="QKN55" s="145"/>
      <c r="QKO55" s="145"/>
      <c r="QKP55" s="145"/>
      <c r="QKQ55" s="145"/>
      <c r="QKR55" s="145"/>
      <c r="QKS55" s="145"/>
      <c r="QKT55" s="145"/>
      <c r="QKU55" s="145"/>
      <c r="QKV55" s="145"/>
      <c r="QKW55" s="145"/>
      <c r="QKX55" s="145"/>
      <c r="QKY55" s="145"/>
      <c r="QKZ55" s="145"/>
      <c r="QLA55" s="145"/>
      <c r="QLB55" s="145"/>
      <c r="QLC55" s="145"/>
      <c r="QLD55" s="145"/>
      <c r="QLE55" s="145"/>
      <c r="QLF55" s="145"/>
      <c r="QLG55" s="145"/>
      <c r="QLH55" s="145"/>
      <c r="QLI55" s="145"/>
      <c r="QLJ55" s="145"/>
      <c r="QLK55" s="145"/>
      <c r="QLL55" s="145"/>
      <c r="QLM55" s="145"/>
      <c r="QLN55" s="145"/>
      <c r="QLO55" s="145"/>
      <c r="QLP55" s="145"/>
      <c r="QLQ55" s="145"/>
      <c r="QLR55" s="145"/>
      <c r="QLS55" s="145"/>
      <c r="QLT55" s="145"/>
      <c r="QLU55" s="145"/>
      <c r="QLV55" s="145"/>
      <c r="QLW55" s="145"/>
      <c r="QLX55" s="145"/>
      <c r="QLY55" s="145"/>
      <c r="QLZ55" s="145"/>
      <c r="QMA55" s="145"/>
      <c r="QMB55" s="145"/>
      <c r="QMC55" s="145"/>
      <c r="QMD55" s="145"/>
      <c r="QME55" s="145"/>
      <c r="QMF55" s="145"/>
      <c r="QMG55" s="145"/>
      <c r="QMH55" s="145"/>
      <c r="QMI55" s="145"/>
      <c r="QMJ55" s="145"/>
      <c r="QMK55" s="145"/>
      <c r="QML55" s="145"/>
      <c r="QMM55" s="145"/>
      <c r="QMN55" s="145"/>
      <c r="QMO55" s="145"/>
      <c r="QMP55" s="145"/>
      <c r="QMQ55" s="145"/>
      <c r="QMR55" s="145"/>
      <c r="QMS55" s="145"/>
      <c r="QMT55" s="145"/>
      <c r="QMU55" s="145"/>
      <c r="QMV55" s="145"/>
      <c r="QMW55" s="145"/>
      <c r="QMX55" s="145"/>
      <c r="QMY55" s="145"/>
      <c r="QMZ55" s="145"/>
      <c r="QNA55" s="145"/>
      <c r="QNB55" s="145"/>
      <c r="QNC55" s="145"/>
      <c r="QND55" s="145"/>
      <c r="QNE55" s="145"/>
      <c r="QNF55" s="145"/>
      <c r="QNG55" s="145"/>
      <c r="QNH55" s="145"/>
      <c r="QNI55" s="145"/>
      <c r="QNJ55" s="145"/>
      <c r="QNK55" s="145"/>
      <c r="QNL55" s="145"/>
      <c r="QNM55" s="145"/>
      <c r="QNN55" s="145"/>
      <c r="QNO55" s="145"/>
      <c r="QNP55" s="145"/>
      <c r="QNQ55" s="145"/>
      <c r="QNR55" s="145"/>
      <c r="QNS55" s="145"/>
      <c r="QNT55" s="145"/>
      <c r="QNU55" s="145"/>
      <c r="QNV55" s="145"/>
      <c r="QNW55" s="145"/>
      <c r="QNX55" s="145"/>
      <c r="QNY55" s="145"/>
      <c r="QNZ55" s="145"/>
      <c r="QOA55" s="145"/>
      <c r="QOB55" s="145"/>
      <c r="QOC55" s="145"/>
      <c r="QOD55" s="145"/>
      <c r="QOE55" s="145"/>
      <c r="QOF55" s="145"/>
      <c r="QOG55" s="145"/>
      <c r="QOH55" s="145"/>
      <c r="QOI55" s="145"/>
      <c r="QOJ55" s="145"/>
      <c r="QOK55" s="145"/>
      <c r="QOL55" s="145"/>
      <c r="QOM55" s="145"/>
      <c r="QON55" s="145"/>
      <c r="QOO55" s="145"/>
      <c r="QOP55" s="145"/>
      <c r="QOQ55" s="145"/>
      <c r="QOR55" s="145"/>
      <c r="QOS55" s="145"/>
      <c r="QOT55" s="145"/>
      <c r="QOU55" s="145"/>
      <c r="QOV55" s="145"/>
      <c r="QOW55" s="145"/>
      <c r="QOX55" s="145"/>
      <c r="QOY55" s="145"/>
      <c r="QOZ55" s="145"/>
      <c r="QPA55" s="145"/>
      <c r="QPB55" s="145"/>
      <c r="QPC55" s="145"/>
      <c r="QPD55" s="145"/>
      <c r="QPE55" s="145"/>
      <c r="QPF55" s="145"/>
      <c r="QPG55" s="145"/>
      <c r="QPH55" s="145"/>
      <c r="QPI55" s="145"/>
      <c r="QPJ55" s="145"/>
      <c r="QPK55" s="145"/>
      <c r="QPL55" s="145"/>
      <c r="QPM55" s="145"/>
      <c r="QPN55" s="145"/>
      <c r="QPO55" s="145"/>
      <c r="QPP55" s="145"/>
      <c r="QPQ55" s="145"/>
      <c r="QPR55" s="145"/>
      <c r="QPS55" s="145"/>
      <c r="QPT55" s="145"/>
      <c r="QPU55" s="145"/>
      <c r="QPV55" s="145"/>
      <c r="QPW55" s="145"/>
      <c r="QPX55" s="145"/>
      <c r="QPY55" s="145"/>
      <c r="QPZ55" s="145"/>
      <c r="QQA55" s="145"/>
      <c r="QQB55" s="145"/>
      <c r="QQC55" s="145"/>
      <c r="QQD55" s="145"/>
      <c r="QQE55" s="145"/>
      <c r="QQF55" s="145"/>
      <c r="QQG55" s="145"/>
      <c r="QQH55" s="145"/>
      <c r="QQI55" s="145"/>
      <c r="QQJ55" s="145"/>
      <c r="QQK55" s="145"/>
      <c r="QQL55" s="145"/>
      <c r="QQM55" s="145"/>
      <c r="QQN55" s="145"/>
      <c r="QQO55" s="145"/>
      <c r="QQP55" s="145"/>
      <c r="QQQ55" s="145"/>
      <c r="QQR55" s="145"/>
      <c r="QQS55" s="145"/>
      <c r="QQT55" s="145"/>
      <c r="QQU55" s="145"/>
      <c r="QQV55" s="145"/>
      <c r="QQW55" s="145"/>
      <c r="QQX55" s="145"/>
      <c r="QQY55" s="145"/>
      <c r="QQZ55" s="145"/>
      <c r="QRA55" s="145"/>
      <c r="QRB55" s="145"/>
      <c r="QRC55" s="145"/>
      <c r="QRD55" s="145"/>
      <c r="QRE55" s="145"/>
      <c r="QRF55" s="145"/>
      <c r="QRG55" s="145"/>
      <c r="QRH55" s="145"/>
      <c r="QRI55" s="145"/>
      <c r="QRJ55" s="145"/>
      <c r="QRK55" s="145"/>
      <c r="QRL55" s="145"/>
      <c r="QRM55" s="145"/>
      <c r="QRN55" s="145"/>
      <c r="QRO55" s="145"/>
      <c r="QRP55" s="145"/>
      <c r="QRQ55" s="145"/>
      <c r="QRR55" s="145"/>
      <c r="QRS55" s="145"/>
      <c r="QRT55" s="145"/>
      <c r="QRU55" s="145"/>
      <c r="QRV55" s="145"/>
      <c r="QRW55" s="145"/>
      <c r="QRX55" s="145"/>
      <c r="QRY55" s="145"/>
      <c r="QRZ55" s="145"/>
      <c r="QSA55" s="145"/>
      <c r="QSB55" s="145"/>
      <c r="QSC55" s="145"/>
      <c r="QSD55" s="145"/>
      <c r="QSE55" s="145"/>
      <c r="QSF55" s="145"/>
      <c r="QSG55" s="145"/>
      <c r="QSH55" s="145"/>
      <c r="QSI55" s="145"/>
      <c r="QSJ55" s="145"/>
      <c r="QSK55" s="145"/>
      <c r="QSL55" s="145"/>
      <c r="QSM55" s="145"/>
      <c r="QSN55" s="145"/>
      <c r="QSO55" s="145"/>
      <c r="QSP55" s="145"/>
      <c r="QSQ55" s="145"/>
      <c r="QSR55" s="145"/>
      <c r="QSS55" s="145"/>
      <c r="QST55" s="145"/>
      <c r="QSU55" s="145"/>
      <c r="QSV55" s="145"/>
      <c r="QSW55" s="145"/>
      <c r="QSX55" s="145"/>
      <c r="QSY55" s="145"/>
      <c r="QSZ55" s="145"/>
      <c r="QTA55" s="145"/>
      <c r="QTB55" s="145"/>
      <c r="QTC55" s="145"/>
      <c r="QTD55" s="145"/>
      <c r="QTE55" s="145"/>
      <c r="QTF55" s="145"/>
      <c r="QTG55" s="145"/>
      <c r="QTH55" s="145"/>
      <c r="QTI55" s="145"/>
      <c r="QTJ55" s="145"/>
      <c r="QTK55" s="145"/>
      <c r="QTL55" s="145"/>
      <c r="QTM55" s="145"/>
      <c r="QTN55" s="145"/>
      <c r="QTO55" s="145"/>
      <c r="QTP55" s="145"/>
      <c r="QTQ55" s="145"/>
      <c r="QTR55" s="145"/>
      <c r="QTS55" s="145"/>
      <c r="QTT55" s="145"/>
      <c r="QTU55" s="145"/>
      <c r="QTV55" s="145"/>
      <c r="QTW55" s="145"/>
      <c r="QTX55" s="145"/>
      <c r="QTY55" s="145"/>
      <c r="QTZ55" s="145"/>
      <c r="QUA55" s="145"/>
      <c r="QUB55" s="145"/>
      <c r="QUC55" s="145"/>
      <c r="QUD55" s="145"/>
      <c r="QUE55" s="145"/>
      <c r="QUF55" s="145"/>
      <c r="QUG55" s="145"/>
      <c r="QUH55" s="145"/>
      <c r="QUI55" s="145"/>
      <c r="QUJ55" s="145"/>
      <c r="QUK55" s="145"/>
      <c r="QUL55" s="145"/>
      <c r="QUM55" s="145"/>
      <c r="QUN55" s="145"/>
      <c r="QUO55" s="145"/>
      <c r="QUP55" s="145"/>
      <c r="QUQ55" s="145"/>
      <c r="QUR55" s="145"/>
      <c r="QUS55" s="145"/>
      <c r="QUT55" s="145"/>
      <c r="QUU55" s="145"/>
      <c r="QUV55" s="145"/>
      <c r="QUW55" s="145"/>
      <c r="QUX55" s="145"/>
      <c r="QUY55" s="145"/>
      <c r="QUZ55" s="145"/>
      <c r="QVA55" s="145"/>
      <c r="QVB55" s="145"/>
      <c r="QVC55" s="145"/>
      <c r="QVD55" s="145"/>
      <c r="QVE55" s="145"/>
      <c r="QVF55" s="145"/>
      <c r="QVG55" s="145"/>
      <c r="QVH55" s="145"/>
      <c r="QVI55" s="145"/>
      <c r="QVJ55" s="145"/>
      <c r="QVK55" s="145"/>
      <c r="QVL55" s="145"/>
      <c r="QVM55" s="145"/>
      <c r="QVN55" s="145"/>
      <c r="QVO55" s="145"/>
      <c r="QVP55" s="145"/>
      <c r="QVQ55" s="145"/>
      <c r="QVR55" s="145"/>
      <c r="QVS55" s="145"/>
      <c r="QVT55" s="145"/>
      <c r="QVU55" s="145"/>
      <c r="QVV55" s="145"/>
      <c r="QVW55" s="145"/>
      <c r="QVX55" s="145"/>
      <c r="QVY55" s="145"/>
      <c r="QVZ55" s="145"/>
      <c r="QWA55" s="145"/>
      <c r="QWB55" s="145"/>
      <c r="QWC55" s="145"/>
      <c r="QWD55" s="145"/>
      <c r="QWE55" s="145"/>
      <c r="QWF55" s="145"/>
      <c r="QWG55" s="145"/>
      <c r="QWH55" s="145"/>
      <c r="QWI55" s="145"/>
      <c r="QWJ55" s="145"/>
      <c r="QWK55" s="145"/>
      <c r="QWL55" s="145"/>
      <c r="QWM55" s="145"/>
      <c r="QWN55" s="145"/>
      <c r="QWO55" s="145"/>
      <c r="QWP55" s="145"/>
      <c r="QWQ55" s="145"/>
      <c r="QWR55" s="145"/>
      <c r="QWS55" s="145"/>
      <c r="QWT55" s="145"/>
      <c r="QWU55" s="145"/>
      <c r="QWV55" s="145"/>
      <c r="QWW55" s="145"/>
      <c r="QWX55" s="145"/>
      <c r="QWY55" s="145"/>
      <c r="QWZ55" s="145"/>
      <c r="QXA55" s="145"/>
      <c r="QXB55" s="145"/>
      <c r="QXC55" s="145"/>
      <c r="QXD55" s="145"/>
      <c r="QXE55" s="145"/>
      <c r="QXF55" s="145"/>
      <c r="QXG55" s="145"/>
      <c r="QXH55" s="145"/>
      <c r="QXI55" s="145"/>
      <c r="QXJ55" s="145"/>
      <c r="QXK55" s="145"/>
      <c r="QXL55" s="145"/>
      <c r="QXM55" s="145"/>
      <c r="QXN55" s="145"/>
      <c r="QXO55" s="145"/>
      <c r="QXP55" s="145"/>
      <c r="QXQ55" s="145"/>
      <c r="QXR55" s="145"/>
      <c r="QXS55" s="145"/>
      <c r="QXT55" s="145"/>
      <c r="QXU55" s="145"/>
      <c r="QXV55" s="145"/>
      <c r="QXW55" s="145"/>
      <c r="QXX55" s="145"/>
      <c r="QXY55" s="145"/>
      <c r="QXZ55" s="145"/>
      <c r="QYA55" s="145"/>
      <c r="QYB55" s="145"/>
      <c r="QYC55" s="145"/>
      <c r="QYD55" s="145"/>
      <c r="QYE55" s="145"/>
      <c r="QYF55" s="145"/>
      <c r="QYG55" s="145"/>
      <c r="QYH55" s="145"/>
      <c r="QYI55" s="145"/>
      <c r="QYJ55" s="145"/>
      <c r="QYK55" s="145"/>
      <c r="QYL55" s="145"/>
      <c r="QYM55" s="145"/>
      <c r="QYN55" s="145"/>
      <c r="QYO55" s="145"/>
      <c r="QYP55" s="145"/>
      <c r="QYQ55" s="145"/>
      <c r="QYR55" s="145"/>
      <c r="QYS55" s="145"/>
      <c r="QYT55" s="145"/>
      <c r="QYU55" s="145"/>
      <c r="QYV55" s="145"/>
      <c r="QYW55" s="145"/>
      <c r="QYX55" s="145"/>
      <c r="QYY55" s="145"/>
      <c r="QYZ55" s="145"/>
      <c r="QZA55" s="145"/>
      <c r="QZB55" s="145"/>
      <c r="QZC55" s="145"/>
      <c r="QZD55" s="145"/>
      <c r="QZE55" s="145"/>
      <c r="QZF55" s="145"/>
      <c r="QZG55" s="145"/>
      <c r="QZH55" s="145"/>
      <c r="QZI55" s="145"/>
      <c r="QZJ55" s="145"/>
      <c r="QZK55" s="145"/>
      <c r="QZL55" s="145"/>
      <c r="QZM55" s="145"/>
      <c r="QZN55" s="145"/>
      <c r="QZO55" s="145"/>
      <c r="QZP55" s="145"/>
      <c r="QZQ55" s="145"/>
      <c r="QZR55" s="145"/>
      <c r="QZS55" s="145"/>
      <c r="QZT55" s="145"/>
      <c r="QZU55" s="145"/>
      <c r="QZV55" s="145"/>
      <c r="QZW55" s="145"/>
      <c r="QZX55" s="145"/>
      <c r="QZY55" s="145"/>
      <c r="QZZ55" s="145"/>
      <c r="RAA55" s="145"/>
      <c r="RAB55" s="145"/>
      <c r="RAC55" s="145"/>
      <c r="RAD55" s="145"/>
      <c r="RAE55" s="145"/>
      <c r="RAF55" s="145"/>
      <c r="RAG55" s="145"/>
      <c r="RAH55" s="145"/>
      <c r="RAI55" s="145"/>
      <c r="RAJ55" s="145"/>
      <c r="RAK55" s="145"/>
      <c r="RAL55" s="145"/>
      <c r="RAM55" s="145"/>
      <c r="RAN55" s="145"/>
      <c r="RAO55" s="145"/>
      <c r="RAP55" s="145"/>
      <c r="RAQ55" s="145"/>
      <c r="RAR55" s="145"/>
      <c r="RAS55" s="145"/>
      <c r="RAT55" s="145"/>
      <c r="RAU55" s="145"/>
      <c r="RAV55" s="145"/>
      <c r="RAW55" s="145"/>
      <c r="RAX55" s="145"/>
      <c r="RAY55" s="145"/>
      <c r="RAZ55" s="145"/>
      <c r="RBA55" s="145"/>
      <c r="RBB55" s="145"/>
      <c r="RBC55" s="145"/>
      <c r="RBD55" s="145"/>
      <c r="RBE55" s="145"/>
      <c r="RBF55" s="145"/>
      <c r="RBG55" s="145"/>
      <c r="RBH55" s="145"/>
      <c r="RBI55" s="145"/>
      <c r="RBJ55" s="145"/>
      <c r="RBK55" s="145"/>
      <c r="RBL55" s="145"/>
      <c r="RBM55" s="145"/>
      <c r="RBN55" s="145"/>
      <c r="RBO55" s="145"/>
      <c r="RBP55" s="145"/>
      <c r="RBQ55" s="145"/>
      <c r="RBR55" s="145"/>
      <c r="RBS55" s="145"/>
      <c r="RBT55" s="145"/>
      <c r="RBU55" s="145"/>
      <c r="RBV55" s="145"/>
      <c r="RBW55" s="145"/>
      <c r="RBX55" s="145"/>
      <c r="RBY55" s="145"/>
      <c r="RBZ55" s="145"/>
      <c r="RCA55" s="145"/>
      <c r="RCB55" s="145"/>
      <c r="RCC55" s="145"/>
      <c r="RCD55" s="145"/>
      <c r="RCE55" s="145"/>
      <c r="RCF55" s="145"/>
      <c r="RCG55" s="145"/>
      <c r="RCH55" s="145"/>
      <c r="RCI55" s="145"/>
      <c r="RCJ55" s="145"/>
      <c r="RCK55" s="145"/>
      <c r="RCL55" s="145"/>
      <c r="RCM55" s="145"/>
      <c r="RCN55" s="145"/>
      <c r="RCO55" s="145"/>
      <c r="RCP55" s="145"/>
      <c r="RCQ55" s="145"/>
      <c r="RCR55" s="145"/>
      <c r="RCS55" s="145"/>
      <c r="RCT55" s="145"/>
      <c r="RCU55" s="145"/>
      <c r="RCV55" s="145"/>
      <c r="RCW55" s="145"/>
      <c r="RCX55" s="145"/>
      <c r="RCY55" s="145"/>
      <c r="RCZ55" s="145"/>
      <c r="RDA55" s="145"/>
      <c r="RDB55" s="145"/>
      <c r="RDC55" s="145"/>
      <c r="RDD55" s="145"/>
      <c r="RDE55" s="145"/>
      <c r="RDF55" s="145"/>
      <c r="RDG55" s="145"/>
      <c r="RDH55" s="145"/>
      <c r="RDI55" s="145"/>
      <c r="RDJ55" s="145"/>
      <c r="RDK55" s="145"/>
      <c r="RDL55" s="145"/>
      <c r="RDM55" s="145"/>
      <c r="RDN55" s="145"/>
      <c r="RDO55" s="145"/>
      <c r="RDP55" s="145"/>
      <c r="RDQ55" s="145"/>
      <c r="RDR55" s="145"/>
      <c r="RDS55" s="145"/>
      <c r="RDT55" s="145"/>
      <c r="RDU55" s="145"/>
      <c r="RDV55" s="145"/>
      <c r="RDW55" s="145"/>
      <c r="RDX55" s="145"/>
      <c r="RDY55" s="145"/>
      <c r="RDZ55" s="145"/>
      <c r="REA55" s="145"/>
      <c r="REB55" s="145"/>
      <c r="REC55" s="145"/>
      <c r="RED55" s="145"/>
      <c r="REE55" s="145"/>
      <c r="REF55" s="145"/>
      <c r="REG55" s="145"/>
      <c r="REH55" s="145"/>
      <c r="REI55" s="145"/>
      <c r="REJ55" s="145"/>
      <c r="REK55" s="145"/>
      <c r="REL55" s="145"/>
      <c r="REM55" s="145"/>
      <c r="REN55" s="145"/>
      <c r="REO55" s="145"/>
      <c r="REP55" s="145"/>
      <c r="REQ55" s="145"/>
      <c r="RER55" s="145"/>
      <c r="RES55" s="145"/>
      <c r="RET55" s="145"/>
      <c r="REU55" s="145"/>
      <c r="REV55" s="145"/>
      <c r="REW55" s="145"/>
      <c r="REX55" s="145"/>
      <c r="REY55" s="145"/>
      <c r="REZ55" s="145"/>
      <c r="RFA55" s="145"/>
      <c r="RFB55" s="145"/>
      <c r="RFC55" s="145"/>
      <c r="RFD55" s="145"/>
      <c r="RFE55" s="145"/>
      <c r="RFF55" s="145"/>
      <c r="RFG55" s="145"/>
      <c r="RFH55" s="145"/>
      <c r="RFI55" s="145"/>
      <c r="RFJ55" s="145"/>
      <c r="RFK55" s="145"/>
      <c r="RFL55" s="145"/>
      <c r="RFM55" s="145"/>
      <c r="RFN55" s="145"/>
      <c r="RFO55" s="145"/>
      <c r="RFP55" s="145"/>
      <c r="RFQ55" s="145"/>
      <c r="RFR55" s="145"/>
      <c r="RFS55" s="145"/>
      <c r="RFT55" s="145"/>
      <c r="RFU55" s="145"/>
      <c r="RFV55" s="145"/>
      <c r="RFW55" s="145"/>
      <c r="RFX55" s="145"/>
      <c r="RFY55" s="145"/>
      <c r="RFZ55" s="145"/>
      <c r="RGA55" s="145"/>
      <c r="RGB55" s="145"/>
      <c r="RGC55" s="145"/>
      <c r="RGD55" s="145"/>
      <c r="RGE55" s="145"/>
      <c r="RGF55" s="145"/>
      <c r="RGG55" s="145"/>
      <c r="RGH55" s="145"/>
      <c r="RGI55" s="145"/>
      <c r="RGJ55" s="145"/>
      <c r="RGK55" s="145"/>
      <c r="RGL55" s="145"/>
      <c r="RGM55" s="145"/>
      <c r="RGN55" s="145"/>
      <c r="RGO55" s="145"/>
      <c r="RGP55" s="145"/>
      <c r="RGQ55" s="145"/>
      <c r="RGR55" s="145"/>
      <c r="RGS55" s="145"/>
      <c r="RGT55" s="145"/>
      <c r="RGU55" s="145"/>
      <c r="RGV55" s="145"/>
      <c r="RGW55" s="145"/>
      <c r="RGX55" s="145"/>
      <c r="RGY55" s="145"/>
      <c r="RGZ55" s="145"/>
      <c r="RHA55" s="145"/>
      <c r="RHB55" s="145"/>
      <c r="RHC55" s="145"/>
      <c r="RHD55" s="145"/>
      <c r="RHE55" s="145"/>
      <c r="RHF55" s="145"/>
      <c r="RHG55" s="145"/>
      <c r="RHH55" s="145"/>
      <c r="RHI55" s="145"/>
      <c r="RHJ55" s="145"/>
      <c r="RHK55" s="145"/>
      <c r="RHL55" s="145"/>
      <c r="RHM55" s="145"/>
      <c r="RHN55" s="145"/>
      <c r="RHO55" s="145"/>
      <c r="RHP55" s="145"/>
      <c r="RHQ55" s="145"/>
      <c r="RHR55" s="145"/>
      <c r="RHS55" s="145"/>
      <c r="RHT55" s="145"/>
      <c r="RHU55" s="145"/>
      <c r="RHV55" s="145"/>
      <c r="RHW55" s="145"/>
      <c r="RHX55" s="145"/>
      <c r="RHY55" s="145"/>
      <c r="RHZ55" s="145"/>
      <c r="RIA55" s="145"/>
      <c r="RIB55" s="145"/>
      <c r="RIC55" s="145"/>
      <c r="RID55" s="145"/>
      <c r="RIE55" s="145"/>
      <c r="RIF55" s="145"/>
      <c r="RIG55" s="145"/>
      <c r="RIH55" s="145"/>
      <c r="RII55" s="145"/>
      <c r="RIJ55" s="145"/>
      <c r="RIK55" s="145"/>
      <c r="RIL55" s="145"/>
      <c r="RIM55" s="145"/>
      <c r="RIN55" s="145"/>
      <c r="RIO55" s="145"/>
      <c r="RIP55" s="145"/>
      <c r="RIQ55" s="145"/>
      <c r="RIR55" s="145"/>
      <c r="RIS55" s="145"/>
      <c r="RIT55" s="145"/>
      <c r="RIU55" s="145"/>
      <c r="RIV55" s="145"/>
      <c r="RIW55" s="145"/>
      <c r="RIX55" s="145"/>
      <c r="RIY55" s="145"/>
      <c r="RIZ55" s="145"/>
      <c r="RJA55" s="145"/>
      <c r="RJB55" s="145"/>
      <c r="RJC55" s="145"/>
      <c r="RJD55" s="145"/>
      <c r="RJE55" s="145"/>
      <c r="RJF55" s="145"/>
      <c r="RJG55" s="145"/>
      <c r="RJH55" s="145"/>
      <c r="RJI55" s="145"/>
      <c r="RJJ55" s="145"/>
      <c r="RJK55" s="145"/>
      <c r="RJL55" s="145"/>
      <c r="RJM55" s="145"/>
      <c r="RJN55" s="145"/>
      <c r="RJO55" s="145"/>
      <c r="RJP55" s="145"/>
      <c r="RJQ55" s="145"/>
      <c r="RJR55" s="145"/>
      <c r="RJS55" s="145"/>
      <c r="RJT55" s="145"/>
      <c r="RJU55" s="145"/>
      <c r="RJV55" s="145"/>
      <c r="RJW55" s="145"/>
      <c r="RJX55" s="145"/>
      <c r="RJY55" s="145"/>
      <c r="RJZ55" s="145"/>
      <c r="RKA55" s="145"/>
      <c r="RKB55" s="145"/>
      <c r="RKC55" s="145"/>
      <c r="RKD55" s="145"/>
      <c r="RKE55" s="145"/>
      <c r="RKF55" s="145"/>
      <c r="RKG55" s="145"/>
      <c r="RKH55" s="145"/>
      <c r="RKI55" s="145"/>
      <c r="RKJ55" s="145"/>
      <c r="RKK55" s="145"/>
      <c r="RKL55" s="145"/>
      <c r="RKM55" s="145"/>
      <c r="RKN55" s="145"/>
      <c r="RKO55" s="145"/>
      <c r="RKP55" s="145"/>
      <c r="RKQ55" s="145"/>
      <c r="RKR55" s="145"/>
      <c r="RKS55" s="145"/>
      <c r="RKT55" s="145"/>
      <c r="RKU55" s="145"/>
      <c r="RKV55" s="145"/>
      <c r="RKW55" s="145"/>
      <c r="RKX55" s="145"/>
      <c r="RKY55" s="145"/>
      <c r="RKZ55" s="145"/>
      <c r="RLA55" s="145"/>
      <c r="RLB55" s="145"/>
      <c r="RLC55" s="145"/>
      <c r="RLD55" s="145"/>
      <c r="RLE55" s="145"/>
      <c r="RLF55" s="145"/>
      <c r="RLG55" s="145"/>
      <c r="RLH55" s="145"/>
      <c r="RLI55" s="145"/>
      <c r="RLJ55" s="145"/>
      <c r="RLK55" s="145"/>
      <c r="RLL55" s="145"/>
      <c r="RLM55" s="145"/>
      <c r="RLN55" s="145"/>
      <c r="RLO55" s="145"/>
      <c r="RLP55" s="145"/>
      <c r="RLQ55" s="145"/>
      <c r="RLR55" s="145"/>
      <c r="RLS55" s="145"/>
      <c r="RLT55" s="145"/>
      <c r="RLU55" s="145"/>
      <c r="RLV55" s="145"/>
      <c r="RLW55" s="145"/>
      <c r="RLX55" s="145"/>
      <c r="RLY55" s="145"/>
      <c r="RLZ55" s="145"/>
      <c r="RMA55" s="145"/>
      <c r="RMB55" s="145"/>
      <c r="RMC55" s="145"/>
      <c r="RMD55" s="145"/>
      <c r="RME55" s="145"/>
      <c r="RMF55" s="145"/>
      <c r="RMG55" s="145"/>
      <c r="RMH55" s="145"/>
      <c r="RMI55" s="145"/>
      <c r="RMJ55" s="145"/>
      <c r="RMK55" s="145"/>
      <c r="RML55" s="145"/>
      <c r="RMM55" s="145"/>
      <c r="RMN55" s="145"/>
      <c r="RMO55" s="145"/>
      <c r="RMP55" s="145"/>
      <c r="RMQ55" s="145"/>
      <c r="RMR55" s="145"/>
      <c r="RMS55" s="145"/>
      <c r="RMT55" s="145"/>
      <c r="RMU55" s="145"/>
      <c r="RMV55" s="145"/>
      <c r="RMW55" s="145"/>
      <c r="RMX55" s="145"/>
      <c r="RMY55" s="145"/>
      <c r="RMZ55" s="145"/>
      <c r="RNA55" s="145"/>
      <c r="RNB55" s="145"/>
      <c r="RNC55" s="145"/>
      <c r="RND55" s="145"/>
      <c r="RNE55" s="145"/>
      <c r="RNF55" s="145"/>
      <c r="RNG55" s="145"/>
      <c r="RNH55" s="145"/>
      <c r="RNI55" s="145"/>
      <c r="RNJ55" s="145"/>
      <c r="RNK55" s="145"/>
      <c r="RNL55" s="145"/>
      <c r="RNM55" s="145"/>
      <c r="RNN55" s="145"/>
      <c r="RNO55" s="145"/>
      <c r="RNP55" s="145"/>
      <c r="RNQ55" s="145"/>
      <c r="RNR55" s="145"/>
      <c r="RNS55" s="145"/>
      <c r="RNT55" s="145"/>
      <c r="RNU55" s="145"/>
      <c r="RNV55" s="145"/>
      <c r="RNW55" s="145"/>
      <c r="RNX55" s="145"/>
      <c r="RNY55" s="145"/>
      <c r="RNZ55" s="145"/>
      <c r="ROA55" s="145"/>
      <c r="ROB55" s="145"/>
      <c r="ROC55" s="145"/>
      <c r="ROD55" s="145"/>
      <c r="ROE55" s="145"/>
      <c r="ROF55" s="145"/>
      <c r="ROG55" s="145"/>
      <c r="ROH55" s="145"/>
      <c r="ROI55" s="145"/>
      <c r="ROJ55" s="145"/>
      <c r="ROK55" s="145"/>
      <c r="ROL55" s="145"/>
      <c r="ROM55" s="145"/>
      <c r="RON55" s="145"/>
      <c r="ROO55" s="145"/>
      <c r="ROP55" s="145"/>
      <c r="ROQ55" s="145"/>
      <c r="ROR55" s="145"/>
      <c r="ROS55" s="145"/>
      <c r="ROT55" s="145"/>
      <c r="ROU55" s="145"/>
      <c r="ROV55" s="145"/>
      <c r="ROW55" s="145"/>
      <c r="ROX55" s="145"/>
      <c r="ROY55" s="145"/>
      <c r="ROZ55" s="145"/>
      <c r="RPA55" s="145"/>
      <c r="RPB55" s="145"/>
      <c r="RPC55" s="145"/>
      <c r="RPD55" s="145"/>
      <c r="RPE55" s="145"/>
      <c r="RPF55" s="145"/>
      <c r="RPG55" s="145"/>
      <c r="RPH55" s="145"/>
      <c r="RPI55" s="145"/>
      <c r="RPJ55" s="145"/>
      <c r="RPK55" s="145"/>
      <c r="RPL55" s="145"/>
      <c r="RPM55" s="145"/>
      <c r="RPN55" s="145"/>
      <c r="RPO55" s="145"/>
      <c r="RPP55" s="145"/>
      <c r="RPQ55" s="145"/>
      <c r="RPR55" s="145"/>
      <c r="RPS55" s="145"/>
      <c r="RPT55" s="145"/>
      <c r="RPU55" s="145"/>
      <c r="RPV55" s="145"/>
      <c r="RPW55" s="145"/>
      <c r="RPX55" s="145"/>
      <c r="RPY55" s="145"/>
      <c r="RPZ55" s="145"/>
      <c r="RQA55" s="145"/>
      <c r="RQB55" s="145"/>
      <c r="RQC55" s="145"/>
      <c r="RQD55" s="145"/>
      <c r="RQE55" s="145"/>
      <c r="RQF55" s="145"/>
      <c r="RQG55" s="145"/>
      <c r="RQH55" s="145"/>
      <c r="RQI55" s="145"/>
      <c r="RQJ55" s="145"/>
      <c r="RQK55" s="145"/>
      <c r="RQL55" s="145"/>
      <c r="RQM55" s="145"/>
      <c r="RQN55" s="145"/>
      <c r="RQO55" s="145"/>
      <c r="RQP55" s="145"/>
      <c r="RQQ55" s="145"/>
      <c r="RQR55" s="145"/>
      <c r="RQS55" s="145"/>
      <c r="RQT55" s="145"/>
      <c r="RQU55" s="145"/>
      <c r="RQV55" s="145"/>
      <c r="RQW55" s="145"/>
      <c r="RQX55" s="145"/>
      <c r="RQY55" s="145"/>
      <c r="RQZ55" s="145"/>
      <c r="RRA55" s="145"/>
      <c r="RRB55" s="145"/>
      <c r="RRC55" s="145"/>
      <c r="RRD55" s="145"/>
      <c r="RRE55" s="145"/>
      <c r="RRF55" s="145"/>
      <c r="RRG55" s="145"/>
      <c r="RRH55" s="145"/>
      <c r="RRI55" s="145"/>
      <c r="RRJ55" s="145"/>
      <c r="RRK55" s="145"/>
      <c r="RRL55" s="145"/>
      <c r="RRM55" s="145"/>
      <c r="RRN55" s="145"/>
      <c r="RRO55" s="145"/>
      <c r="RRP55" s="145"/>
      <c r="RRQ55" s="145"/>
      <c r="RRR55" s="145"/>
      <c r="RRS55" s="145"/>
      <c r="RRT55" s="145"/>
      <c r="RRU55" s="145"/>
      <c r="RRV55" s="145"/>
      <c r="RRW55" s="145"/>
      <c r="RRX55" s="145"/>
      <c r="RRY55" s="145"/>
      <c r="RRZ55" s="145"/>
      <c r="RSA55" s="145"/>
      <c r="RSB55" s="145"/>
      <c r="RSC55" s="145"/>
      <c r="RSD55" s="145"/>
      <c r="RSE55" s="145"/>
      <c r="RSF55" s="145"/>
      <c r="RSG55" s="145"/>
      <c r="RSH55" s="145"/>
      <c r="RSI55" s="145"/>
      <c r="RSJ55" s="145"/>
      <c r="RSK55" s="145"/>
      <c r="RSL55" s="145"/>
      <c r="RSM55" s="145"/>
      <c r="RSN55" s="145"/>
      <c r="RSO55" s="145"/>
      <c r="RSP55" s="145"/>
      <c r="RSQ55" s="145"/>
      <c r="RSR55" s="145"/>
      <c r="RSS55" s="145"/>
      <c r="RST55" s="145"/>
      <c r="RSU55" s="145"/>
      <c r="RSV55" s="145"/>
      <c r="RSW55" s="145"/>
      <c r="RSX55" s="145"/>
      <c r="RSY55" s="145"/>
      <c r="RSZ55" s="145"/>
      <c r="RTA55" s="145"/>
      <c r="RTB55" s="145"/>
      <c r="RTC55" s="145"/>
      <c r="RTD55" s="145"/>
      <c r="RTE55" s="145"/>
      <c r="RTF55" s="145"/>
      <c r="RTG55" s="145"/>
      <c r="RTH55" s="145"/>
      <c r="RTI55" s="145"/>
      <c r="RTJ55" s="145"/>
      <c r="RTK55" s="145"/>
      <c r="RTL55" s="145"/>
      <c r="RTM55" s="145"/>
      <c r="RTN55" s="145"/>
      <c r="RTO55" s="145"/>
      <c r="RTP55" s="145"/>
      <c r="RTQ55" s="145"/>
      <c r="RTR55" s="145"/>
      <c r="RTS55" s="145"/>
      <c r="RTT55" s="145"/>
      <c r="RTU55" s="145"/>
      <c r="RTV55" s="145"/>
      <c r="RTW55" s="145"/>
      <c r="RTX55" s="145"/>
      <c r="RTY55" s="145"/>
      <c r="RTZ55" s="145"/>
      <c r="RUA55" s="145"/>
      <c r="RUB55" s="145"/>
      <c r="RUC55" s="145"/>
      <c r="RUD55" s="145"/>
      <c r="RUE55" s="145"/>
      <c r="RUF55" s="145"/>
      <c r="RUG55" s="145"/>
      <c r="RUH55" s="145"/>
      <c r="RUI55" s="145"/>
      <c r="RUJ55" s="145"/>
      <c r="RUK55" s="145"/>
      <c r="RUL55" s="145"/>
      <c r="RUM55" s="145"/>
      <c r="RUN55" s="145"/>
      <c r="RUO55" s="145"/>
      <c r="RUP55" s="145"/>
      <c r="RUQ55" s="145"/>
      <c r="RUR55" s="145"/>
      <c r="RUS55" s="145"/>
      <c r="RUT55" s="145"/>
      <c r="RUU55" s="145"/>
      <c r="RUV55" s="145"/>
      <c r="RUW55" s="145"/>
      <c r="RUX55" s="145"/>
      <c r="RUY55" s="145"/>
      <c r="RUZ55" s="145"/>
      <c r="RVA55" s="145"/>
      <c r="RVB55" s="145"/>
      <c r="RVC55" s="145"/>
      <c r="RVD55" s="145"/>
      <c r="RVE55" s="145"/>
      <c r="RVF55" s="145"/>
      <c r="RVG55" s="145"/>
      <c r="RVH55" s="145"/>
      <c r="RVI55" s="145"/>
      <c r="RVJ55" s="145"/>
      <c r="RVK55" s="145"/>
      <c r="RVL55" s="145"/>
      <c r="RVM55" s="145"/>
      <c r="RVN55" s="145"/>
      <c r="RVO55" s="145"/>
      <c r="RVP55" s="145"/>
      <c r="RVQ55" s="145"/>
      <c r="RVR55" s="145"/>
      <c r="RVS55" s="145"/>
      <c r="RVT55" s="145"/>
      <c r="RVU55" s="145"/>
      <c r="RVV55" s="145"/>
      <c r="RVW55" s="145"/>
      <c r="RVX55" s="145"/>
      <c r="RVY55" s="145"/>
      <c r="RVZ55" s="145"/>
      <c r="RWA55" s="145"/>
      <c r="RWB55" s="145"/>
      <c r="RWC55" s="145"/>
      <c r="RWD55" s="145"/>
      <c r="RWE55" s="145"/>
      <c r="RWF55" s="145"/>
      <c r="RWG55" s="145"/>
      <c r="RWH55" s="145"/>
      <c r="RWI55" s="145"/>
      <c r="RWJ55" s="145"/>
      <c r="RWK55" s="145"/>
      <c r="RWL55" s="145"/>
      <c r="RWM55" s="145"/>
      <c r="RWN55" s="145"/>
      <c r="RWO55" s="145"/>
      <c r="RWP55" s="145"/>
      <c r="RWQ55" s="145"/>
      <c r="RWR55" s="145"/>
      <c r="RWS55" s="145"/>
      <c r="RWT55" s="145"/>
      <c r="RWU55" s="145"/>
      <c r="RWV55" s="145"/>
      <c r="RWW55" s="145"/>
      <c r="RWX55" s="145"/>
      <c r="RWY55" s="145"/>
      <c r="RWZ55" s="145"/>
      <c r="RXA55" s="145"/>
      <c r="RXB55" s="145"/>
      <c r="RXC55" s="145"/>
      <c r="RXD55" s="145"/>
      <c r="RXE55" s="145"/>
      <c r="RXF55" s="145"/>
      <c r="RXG55" s="145"/>
      <c r="RXH55" s="145"/>
      <c r="RXI55" s="145"/>
      <c r="RXJ55" s="145"/>
      <c r="RXK55" s="145"/>
      <c r="RXL55" s="145"/>
      <c r="RXM55" s="145"/>
      <c r="RXN55" s="145"/>
      <c r="RXO55" s="145"/>
      <c r="RXP55" s="145"/>
      <c r="RXQ55" s="145"/>
      <c r="RXR55" s="145"/>
      <c r="RXS55" s="145"/>
      <c r="RXT55" s="145"/>
      <c r="RXU55" s="145"/>
      <c r="RXV55" s="145"/>
      <c r="RXW55" s="145"/>
      <c r="RXX55" s="145"/>
      <c r="RXY55" s="145"/>
      <c r="RXZ55" s="145"/>
      <c r="RYA55" s="145"/>
      <c r="RYB55" s="145"/>
      <c r="RYC55" s="145"/>
      <c r="RYD55" s="145"/>
      <c r="RYE55" s="145"/>
      <c r="RYF55" s="145"/>
      <c r="RYG55" s="145"/>
      <c r="RYH55" s="145"/>
      <c r="RYI55" s="145"/>
      <c r="RYJ55" s="145"/>
      <c r="RYK55" s="145"/>
      <c r="RYL55" s="145"/>
      <c r="RYM55" s="145"/>
      <c r="RYN55" s="145"/>
      <c r="RYO55" s="145"/>
      <c r="RYP55" s="145"/>
      <c r="RYQ55" s="145"/>
      <c r="RYR55" s="145"/>
      <c r="RYS55" s="145"/>
      <c r="RYT55" s="145"/>
      <c r="RYU55" s="145"/>
      <c r="RYV55" s="145"/>
      <c r="RYW55" s="145"/>
      <c r="RYX55" s="145"/>
      <c r="RYY55" s="145"/>
      <c r="RYZ55" s="145"/>
      <c r="RZA55" s="145"/>
      <c r="RZB55" s="145"/>
      <c r="RZC55" s="145"/>
      <c r="RZD55" s="145"/>
      <c r="RZE55" s="145"/>
      <c r="RZF55" s="145"/>
      <c r="RZG55" s="145"/>
      <c r="RZH55" s="145"/>
      <c r="RZI55" s="145"/>
      <c r="RZJ55" s="145"/>
      <c r="RZK55" s="145"/>
      <c r="RZL55" s="145"/>
      <c r="RZM55" s="145"/>
      <c r="RZN55" s="145"/>
      <c r="RZO55" s="145"/>
      <c r="RZP55" s="145"/>
      <c r="RZQ55" s="145"/>
      <c r="RZR55" s="145"/>
      <c r="RZS55" s="145"/>
      <c r="RZT55" s="145"/>
      <c r="RZU55" s="145"/>
      <c r="RZV55" s="145"/>
      <c r="RZW55" s="145"/>
      <c r="RZX55" s="145"/>
      <c r="RZY55" s="145"/>
      <c r="RZZ55" s="145"/>
      <c r="SAA55" s="145"/>
      <c r="SAB55" s="145"/>
      <c r="SAC55" s="145"/>
      <c r="SAD55" s="145"/>
      <c r="SAE55" s="145"/>
      <c r="SAF55" s="145"/>
      <c r="SAG55" s="145"/>
      <c r="SAH55" s="145"/>
      <c r="SAI55" s="145"/>
      <c r="SAJ55" s="145"/>
      <c r="SAK55" s="145"/>
      <c r="SAL55" s="145"/>
      <c r="SAM55" s="145"/>
      <c r="SAN55" s="145"/>
      <c r="SAO55" s="145"/>
      <c r="SAP55" s="145"/>
      <c r="SAQ55" s="145"/>
      <c r="SAR55" s="145"/>
      <c r="SAS55" s="145"/>
      <c r="SAT55" s="145"/>
      <c r="SAU55" s="145"/>
      <c r="SAV55" s="145"/>
      <c r="SAW55" s="145"/>
      <c r="SAX55" s="145"/>
      <c r="SAY55" s="145"/>
      <c r="SAZ55" s="145"/>
      <c r="SBA55" s="145"/>
      <c r="SBB55" s="145"/>
      <c r="SBC55" s="145"/>
      <c r="SBD55" s="145"/>
      <c r="SBE55" s="145"/>
      <c r="SBF55" s="145"/>
      <c r="SBG55" s="145"/>
      <c r="SBH55" s="145"/>
      <c r="SBI55" s="145"/>
      <c r="SBJ55" s="145"/>
      <c r="SBK55" s="145"/>
      <c r="SBL55" s="145"/>
      <c r="SBM55" s="145"/>
      <c r="SBN55" s="145"/>
      <c r="SBO55" s="145"/>
      <c r="SBP55" s="145"/>
      <c r="SBQ55" s="145"/>
      <c r="SBR55" s="145"/>
      <c r="SBS55" s="145"/>
      <c r="SBT55" s="145"/>
      <c r="SBU55" s="145"/>
      <c r="SBV55" s="145"/>
      <c r="SBW55" s="145"/>
      <c r="SBX55" s="145"/>
      <c r="SBY55" s="145"/>
      <c r="SBZ55" s="145"/>
      <c r="SCA55" s="145"/>
      <c r="SCB55" s="145"/>
      <c r="SCC55" s="145"/>
      <c r="SCD55" s="145"/>
      <c r="SCE55" s="145"/>
      <c r="SCF55" s="145"/>
      <c r="SCG55" s="145"/>
      <c r="SCH55" s="145"/>
      <c r="SCI55" s="145"/>
      <c r="SCJ55" s="145"/>
      <c r="SCK55" s="145"/>
      <c r="SCL55" s="145"/>
      <c r="SCM55" s="145"/>
      <c r="SCN55" s="145"/>
      <c r="SCO55" s="145"/>
      <c r="SCP55" s="145"/>
      <c r="SCQ55" s="145"/>
      <c r="SCR55" s="145"/>
      <c r="SCS55" s="145"/>
      <c r="SCT55" s="145"/>
      <c r="SCU55" s="145"/>
      <c r="SCV55" s="145"/>
      <c r="SCW55" s="145"/>
      <c r="SCX55" s="145"/>
      <c r="SCY55" s="145"/>
      <c r="SCZ55" s="145"/>
      <c r="SDA55" s="145"/>
      <c r="SDB55" s="145"/>
      <c r="SDC55" s="145"/>
      <c r="SDD55" s="145"/>
      <c r="SDE55" s="145"/>
      <c r="SDF55" s="145"/>
      <c r="SDG55" s="145"/>
      <c r="SDH55" s="145"/>
      <c r="SDI55" s="145"/>
      <c r="SDJ55" s="145"/>
      <c r="SDK55" s="145"/>
      <c r="SDL55" s="145"/>
      <c r="SDM55" s="145"/>
      <c r="SDN55" s="145"/>
      <c r="SDO55" s="145"/>
      <c r="SDP55" s="145"/>
      <c r="SDQ55" s="145"/>
      <c r="SDR55" s="145"/>
      <c r="SDS55" s="145"/>
      <c r="SDT55" s="145"/>
      <c r="SDU55" s="145"/>
      <c r="SDV55" s="145"/>
      <c r="SDW55" s="145"/>
      <c r="SDX55" s="145"/>
      <c r="SDY55" s="145"/>
      <c r="SDZ55" s="145"/>
      <c r="SEA55" s="145"/>
      <c r="SEB55" s="145"/>
      <c r="SEC55" s="145"/>
      <c r="SED55" s="145"/>
      <c r="SEE55" s="145"/>
      <c r="SEF55" s="145"/>
      <c r="SEG55" s="145"/>
      <c r="SEH55" s="145"/>
      <c r="SEI55" s="145"/>
      <c r="SEJ55" s="145"/>
      <c r="SEK55" s="145"/>
      <c r="SEL55" s="145"/>
      <c r="SEM55" s="145"/>
      <c r="SEN55" s="145"/>
      <c r="SEO55" s="145"/>
      <c r="SEP55" s="145"/>
      <c r="SEQ55" s="145"/>
      <c r="SER55" s="145"/>
      <c r="SES55" s="145"/>
      <c r="SET55" s="145"/>
      <c r="SEU55" s="145"/>
      <c r="SEV55" s="145"/>
      <c r="SEW55" s="145"/>
      <c r="SEX55" s="145"/>
      <c r="SEY55" s="145"/>
      <c r="SEZ55" s="145"/>
      <c r="SFA55" s="145"/>
      <c r="SFB55" s="145"/>
      <c r="SFC55" s="145"/>
      <c r="SFD55" s="145"/>
      <c r="SFE55" s="145"/>
      <c r="SFF55" s="145"/>
      <c r="SFG55" s="145"/>
      <c r="SFH55" s="145"/>
      <c r="SFI55" s="145"/>
      <c r="SFJ55" s="145"/>
      <c r="SFK55" s="145"/>
      <c r="SFL55" s="145"/>
      <c r="SFM55" s="145"/>
      <c r="SFN55" s="145"/>
      <c r="SFO55" s="145"/>
      <c r="SFP55" s="145"/>
      <c r="SFQ55" s="145"/>
      <c r="SFR55" s="145"/>
      <c r="SFS55" s="145"/>
      <c r="SFT55" s="145"/>
      <c r="SFU55" s="145"/>
      <c r="SFV55" s="145"/>
      <c r="SFW55" s="145"/>
      <c r="SFX55" s="145"/>
      <c r="SFY55" s="145"/>
      <c r="SFZ55" s="145"/>
      <c r="SGA55" s="145"/>
      <c r="SGB55" s="145"/>
      <c r="SGC55" s="145"/>
      <c r="SGD55" s="145"/>
      <c r="SGE55" s="145"/>
      <c r="SGF55" s="145"/>
      <c r="SGG55" s="145"/>
      <c r="SGH55" s="145"/>
      <c r="SGI55" s="145"/>
      <c r="SGJ55" s="145"/>
      <c r="SGK55" s="145"/>
      <c r="SGL55" s="145"/>
      <c r="SGM55" s="145"/>
      <c r="SGN55" s="145"/>
      <c r="SGO55" s="145"/>
      <c r="SGP55" s="145"/>
      <c r="SGQ55" s="145"/>
      <c r="SGR55" s="145"/>
      <c r="SGS55" s="145"/>
      <c r="SGT55" s="145"/>
      <c r="SGU55" s="145"/>
      <c r="SGV55" s="145"/>
      <c r="SGW55" s="145"/>
      <c r="SGX55" s="145"/>
      <c r="SGY55" s="145"/>
      <c r="SGZ55" s="145"/>
      <c r="SHA55" s="145"/>
      <c r="SHB55" s="145"/>
      <c r="SHC55" s="145"/>
      <c r="SHD55" s="145"/>
      <c r="SHE55" s="145"/>
      <c r="SHF55" s="145"/>
      <c r="SHG55" s="145"/>
      <c r="SHH55" s="145"/>
      <c r="SHI55" s="145"/>
      <c r="SHJ55" s="145"/>
      <c r="SHK55" s="145"/>
      <c r="SHL55" s="145"/>
      <c r="SHM55" s="145"/>
      <c r="SHN55" s="145"/>
      <c r="SHO55" s="145"/>
      <c r="SHP55" s="145"/>
      <c r="SHQ55" s="145"/>
      <c r="SHR55" s="145"/>
      <c r="SHS55" s="145"/>
      <c r="SHT55" s="145"/>
      <c r="SHU55" s="145"/>
      <c r="SHV55" s="145"/>
      <c r="SHW55" s="145"/>
      <c r="SHX55" s="145"/>
      <c r="SHY55" s="145"/>
      <c r="SHZ55" s="145"/>
      <c r="SIA55" s="145"/>
      <c r="SIB55" s="145"/>
      <c r="SIC55" s="145"/>
      <c r="SID55" s="145"/>
      <c r="SIE55" s="145"/>
      <c r="SIF55" s="145"/>
      <c r="SIG55" s="145"/>
      <c r="SIH55" s="145"/>
      <c r="SII55" s="145"/>
      <c r="SIJ55" s="145"/>
      <c r="SIK55" s="145"/>
      <c r="SIL55" s="145"/>
      <c r="SIM55" s="145"/>
      <c r="SIN55" s="145"/>
      <c r="SIO55" s="145"/>
      <c r="SIP55" s="145"/>
      <c r="SIQ55" s="145"/>
      <c r="SIR55" s="145"/>
      <c r="SIS55" s="145"/>
      <c r="SIT55" s="145"/>
      <c r="SIU55" s="145"/>
      <c r="SIV55" s="145"/>
      <c r="SIW55" s="145"/>
      <c r="SIX55" s="145"/>
      <c r="SIY55" s="145"/>
      <c r="SIZ55" s="145"/>
      <c r="SJA55" s="145"/>
      <c r="SJB55" s="145"/>
      <c r="SJC55" s="145"/>
      <c r="SJD55" s="145"/>
      <c r="SJE55" s="145"/>
      <c r="SJF55" s="145"/>
      <c r="SJG55" s="145"/>
      <c r="SJH55" s="145"/>
      <c r="SJI55" s="145"/>
      <c r="SJJ55" s="145"/>
      <c r="SJK55" s="145"/>
      <c r="SJL55" s="145"/>
      <c r="SJM55" s="145"/>
      <c r="SJN55" s="145"/>
      <c r="SJO55" s="145"/>
      <c r="SJP55" s="145"/>
      <c r="SJQ55" s="145"/>
      <c r="SJR55" s="145"/>
      <c r="SJS55" s="145"/>
      <c r="SJT55" s="145"/>
      <c r="SJU55" s="145"/>
      <c r="SJV55" s="145"/>
      <c r="SJW55" s="145"/>
      <c r="SJX55" s="145"/>
      <c r="SJY55" s="145"/>
      <c r="SJZ55" s="145"/>
      <c r="SKA55" s="145"/>
      <c r="SKB55" s="145"/>
      <c r="SKC55" s="145"/>
      <c r="SKD55" s="145"/>
      <c r="SKE55" s="145"/>
      <c r="SKF55" s="145"/>
      <c r="SKG55" s="145"/>
      <c r="SKH55" s="145"/>
      <c r="SKI55" s="145"/>
      <c r="SKJ55" s="145"/>
      <c r="SKK55" s="145"/>
      <c r="SKL55" s="145"/>
      <c r="SKM55" s="145"/>
      <c r="SKN55" s="145"/>
      <c r="SKO55" s="145"/>
      <c r="SKP55" s="145"/>
      <c r="SKQ55" s="145"/>
      <c r="SKR55" s="145"/>
      <c r="SKS55" s="145"/>
      <c r="SKT55" s="145"/>
      <c r="SKU55" s="145"/>
      <c r="SKV55" s="145"/>
      <c r="SKW55" s="145"/>
      <c r="SKX55" s="145"/>
      <c r="SKY55" s="145"/>
      <c r="SKZ55" s="145"/>
      <c r="SLA55" s="145"/>
      <c r="SLB55" s="145"/>
      <c r="SLC55" s="145"/>
      <c r="SLD55" s="145"/>
      <c r="SLE55" s="145"/>
      <c r="SLF55" s="145"/>
      <c r="SLG55" s="145"/>
      <c r="SLH55" s="145"/>
      <c r="SLI55" s="145"/>
      <c r="SLJ55" s="145"/>
      <c r="SLK55" s="145"/>
      <c r="SLL55" s="145"/>
      <c r="SLM55" s="145"/>
      <c r="SLN55" s="145"/>
      <c r="SLO55" s="145"/>
      <c r="SLP55" s="145"/>
      <c r="SLQ55" s="145"/>
      <c r="SLR55" s="145"/>
      <c r="SLS55" s="145"/>
      <c r="SLT55" s="145"/>
      <c r="SLU55" s="145"/>
      <c r="SLV55" s="145"/>
      <c r="SLW55" s="145"/>
      <c r="SLX55" s="145"/>
      <c r="SLY55" s="145"/>
      <c r="SLZ55" s="145"/>
      <c r="SMA55" s="145"/>
      <c r="SMB55" s="145"/>
      <c r="SMC55" s="145"/>
      <c r="SMD55" s="145"/>
      <c r="SME55" s="145"/>
      <c r="SMF55" s="145"/>
      <c r="SMG55" s="145"/>
      <c r="SMH55" s="145"/>
      <c r="SMI55" s="145"/>
      <c r="SMJ55" s="145"/>
      <c r="SMK55" s="145"/>
      <c r="SML55" s="145"/>
      <c r="SMM55" s="145"/>
      <c r="SMN55" s="145"/>
      <c r="SMO55" s="145"/>
      <c r="SMP55" s="145"/>
      <c r="SMQ55" s="145"/>
      <c r="SMR55" s="145"/>
      <c r="SMS55" s="145"/>
      <c r="SMT55" s="145"/>
      <c r="SMU55" s="145"/>
      <c r="SMV55" s="145"/>
      <c r="SMW55" s="145"/>
      <c r="SMX55" s="145"/>
      <c r="SMY55" s="145"/>
      <c r="SMZ55" s="145"/>
      <c r="SNA55" s="145"/>
      <c r="SNB55" s="145"/>
      <c r="SNC55" s="145"/>
      <c r="SND55" s="145"/>
      <c r="SNE55" s="145"/>
      <c r="SNF55" s="145"/>
      <c r="SNG55" s="145"/>
      <c r="SNH55" s="145"/>
      <c r="SNI55" s="145"/>
      <c r="SNJ55" s="145"/>
      <c r="SNK55" s="145"/>
      <c r="SNL55" s="145"/>
      <c r="SNM55" s="145"/>
      <c r="SNN55" s="145"/>
      <c r="SNO55" s="145"/>
      <c r="SNP55" s="145"/>
      <c r="SNQ55" s="145"/>
      <c r="SNR55" s="145"/>
      <c r="SNS55" s="145"/>
      <c r="SNT55" s="145"/>
      <c r="SNU55" s="145"/>
      <c r="SNV55" s="145"/>
      <c r="SNW55" s="145"/>
      <c r="SNX55" s="145"/>
      <c r="SNY55" s="145"/>
      <c r="SNZ55" s="145"/>
      <c r="SOA55" s="145"/>
      <c r="SOB55" s="145"/>
      <c r="SOC55" s="145"/>
      <c r="SOD55" s="145"/>
      <c r="SOE55" s="145"/>
      <c r="SOF55" s="145"/>
      <c r="SOG55" s="145"/>
      <c r="SOH55" s="145"/>
      <c r="SOI55" s="145"/>
      <c r="SOJ55" s="145"/>
      <c r="SOK55" s="145"/>
      <c r="SOL55" s="145"/>
      <c r="SOM55" s="145"/>
      <c r="SON55" s="145"/>
      <c r="SOO55" s="145"/>
      <c r="SOP55" s="145"/>
      <c r="SOQ55" s="145"/>
      <c r="SOR55" s="145"/>
      <c r="SOS55" s="145"/>
      <c r="SOT55" s="145"/>
      <c r="SOU55" s="145"/>
      <c r="SOV55" s="145"/>
      <c r="SOW55" s="145"/>
      <c r="SOX55" s="145"/>
      <c r="SOY55" s="145"/>
      <c r="SOZ55" s="145"/>
      <c r="SPA55" s="145"/>
      <c r="SPB55" s="145"/>
      <c r="SPC55" s="145"/>
      <c r="SPD55" s="145"/>
      <c r="SPE55" s="145"/>
      <c r="SPF55" s="145"/>
      <c r="SPG55" s="145"/>
      <c r="SPH55" s="145"/>
      <c r="SPI55" s="145"/>
      <c r="SPJ55" s="145"/>
      <c r="SPK55" s="145"/>
      <c r="SPL55" s="145"/>
      <c r="SPM55" s="145"/>
      <c r="SPN55" s="145"/>
      <c r="SPO55" s="145"/>
      <c r="SPP55" s="145"/>
      <c r="SPQ55" s="145"/>
      <c r="SPR55" s="145"/>
      <c r="SPS55" s="145"/>
      <c r="SPT55" s="145"/>
      <c r="SPU55" s="145"/>
      <c r="SPV55" s="145"/>
      <c r="SPW55" s="145"/>
      <c r="SPX55" s="145"/>
      <c r="SPY55" s="145"/>
      <c r="SPZ55" s="145"/>
      <c r="SQA55" s="145"/>
      <c r="SQB55" s="145"/>
      <c r="SQC55" s="145"/>
      <c r="SQD55" s="145"/>
      <c r="SQE55" s="145"/>
      <c r="SQF55" s="145"/>
      <c r="SQG55" s="145"/>
      <c r="SQH55" s="145"/>
      <c r="SQI55" s="145"/>
      <c r="SQJ55" s="145"/>
      <c r="SQK55" s="145"/>
      <c r="SQL55" s="145"/>
      <c r="SQM55" s="145"/>
      <c r="SQN55" s="145"/>
      <c r="SQO55" s="145"/>
      <c r="SQP55" s="145"/>
      <c r="SQQ55" s="145"/>
      <c r="SQR55" s="145"/>
      <c r="SQS55" s="145"/>
      <c r="SQT55" s="145"/>
      <c r="SQU55" s="145"/>
      <c r="SQV55" s="145"/>
      <c r="SQW55" s="145"/>
      <c r="SQX55" s="145"/>
      <c r="SQY55" s="145"/>
      <c r="SQZ55" s="145"/>
      <c r="SRA55" s="145"/>
      <c r="SRB55" s="145"/>
      <c r="SRC55" s="145"/>
      <c r="SRD55" s="145"/>
      <c r="SRE55" s="145"/>
      <c r="SRF55" s="145"/>
      <c r="SRG55" s="145"/>
      <c r="SRH55" s="145"/>
      <c r="SRI55" s="145"/>
      <c r="SRJ55" s="145"/>
      <c r="SRK55" s="145"/>
      <c r="SRL55" s="145"/>
      <c r="SRM55" s="145"/>
      <c r="SRN55" s="145"/>
      <c r="SRO55" s="145"/>
      <c r="SRP55" s="145"/>
      <c r="SRQ55" s="145"/>
      <c r="SRR55" s="145"/>
      <c r="SRS55" s="145"/>
      <c r="SRT55" s="145"/>
      <c r="SRU55" s="145"/>
      <c r="SRV55" s="145"/>
      <c r="SRW55" s="145"/>
      <c r="SRX55" s="145"/>
      <c r="SRY55" s="145"/>
      <c r="SRZ55" s="145"/>
      <c r="SSA55" s="145"/>
      <c r="SSB55" s="145"/>
      <c r="SSC55" s="145"/>
      <c r="SSD55" s="145"/>
      <c r="SSE55" s="145"/>
      <c r="SSF55" s="145"/>
      <c r="SSG55" s="145"/>
      <c r="SSH55" s="145"/>
      <c r="SSI55" s="145"/>
      <c r="SSJ55" s="145"/>
      <c r="SSK55" s="145"/>
      <c r="SSL55" s="145"/>
      <c r="SSM55" s="145"/>
      <c r="SSN55" s="145"/>
      <c r="SSO55" s="145"/>
      <c r="SSP55" s="145"/>
      <c r="SSQ55" s="145"/>
      <c r="SSR55" s="145"/>
      <c r="SSS55" s="145"/>
      <c r="SST55" s="145"/>
      <c r="SSU55" s="145"/>
      <c r="SSV55" s="145"/>
      <c r="SSW55" s="145"/>
      <c r="SSX55" s="145"/>
      <c r="SSY55" s="145"/>
      <c r="SSZ55" s="145"/>
      <c r="STA55" s="145"/>
      <c r="STB55" s="145"/>
      <c r="STC55" s="145"/>
      <c r="STD55" s="145"/>
      <c r="STE55" s="145"/>
      <c r="STF55" s="145"/>
      <c r="STG55" s="145"/>
      <c r="STH55" s="145"/>
      <c r="STI55" s="145"/>
      <c r="STJ55" s="145"/>
      <c r="STK55" s="145"/>
      <c r="STL55" s="145"/>
      <c r="STM55" s="145"/>
      <c r="STN55" s="145"/>
      <c r="STO55" s="145"/>
      <c r="STP55" s="145"/>
      <c r="STQ55" s="145"/>
      <c r="STR55" s="145"/>
      <c r="STS55" s="145"/>
      <c r="STT55" s="145"/>
      <c r="STU55" s="145"/>
      <c r="STV55" s="145"/>
      <c r="STW55" s="145"/>
      <c r="STX55" s="145"/>
      <c r="STY55" s="145"/>
      <c r="STZ55" s="145"/>
      <c r="SUA55" s="145"/>
      <c r="SUB55" s="145"/>
      <c r="SUC55" s="145"/>
      <c r="SUD55" s="145"/>
      <c r="SUE55" s="145"/>
      <c r="SUF55" s="145"/>
      <c r="SUG55" s="145"/>
      <c r="SUH55" s="145"/>
      <c r="SUI55" s="145"/>
      <c r="SUJ55" s="145"/>
      <c r="SUK55" s="145"/>
      <c r="SUL55" s="145"/>
      <c r="SUM55" s="145"/>
      <c r="SUN55" s="145"/>
      <c r="SUO55" s="145"/>
      <c r="SUP55" s="145"/>
      <c r="SUQ55" s="145"/>
      <c r="SUR55" s="145"/>
      <c r="SUS55" s="145"/>
      <c r="SUT55" s="145"/>
      <c r="SUU55" s="145"/>
      <c r="SUV55" s="145"/>
      <c r="SUW55" s="145"/>
      <c r="SUX55" s="145"/>
      <c r="SUY55" s="145"/>
      <c r="SUZ55" s="145"/>
      <c r="SVA55" s="145"/>
      <c r="SVB55" s="145"/>
      <c r="SVC55" s="145"/>
      <c r="SVD55" s="145"/>
      <c r="SVE55" s="145"/>
      <c r="SVF55" s="145"/>
      <c r="SVG55" s="145"/>
      <c r="SVH55" s="145"/>
      <c r="SVI55" s="145"/>
      <c r="SVJ55" s="145"/>
      <c r="SVK55" s="145"/>
      <c r="SVL55" s="145"/>
      <c r="SVM55" s="145"/>
      <c r="SVN55" s="145"/>
      <c r="SVO55" s="145"/>
      <c r="SVP55" s="145"/>
      <c r="SVQ55" s="145"/>
      <c r="SVR55" s="145"/>
      <c r="SVS55" s="145"/>
      <c r="SVT55" s="145"/>
      <c r="SVU55" s="145"/>
      <c r="SVV55" s="145"/>
      <c r="SVW55" s="145"/>
      <c r="SVX55" s="145"/>
      <c r="SVY55" s="145"/>
      <c r="SVZ55" s="145"/>
      <c r="SWA55" s="145"/>
      <c r="SWB55" s="145"/>
      <c r="SWC55" s="145"/>
      <c r="SWD55" s="145"/>
      <c r="SWE55" s="145"/>
      <c r="SWF55" s="145"/>
      <c r="SWG55" s="145"/>
      <c r="SWH55" s="145"/>
      <c r="SWI55" s="145"/>
      <c r="SWJ55" s="145"/>
      <c r="SWK55" s="145"/>
      <c r="SWL55" s="145"/>
      <c r="SWM55" s="145"/>
      <c r="SWN55" s="145"/>
      <c r="SWO55" s="145"/>
      <c r="SWP55" s="145"/>
      <c r="SWQ55" s="145"/>
      <c r="SWR55" s="145"/>
      <c r="SWS55" s="145"/>
      <c r="SWT55" s="145"/>
      <c r="SWU55" s="145"/>
      <c r="SWV55" s="145"/>
      <c r="SWW55" s="145"/>
      <c r="SWX55" s="145"/>
      <c r="SWY55" s="145"/>
      <c r="SWZ55" s="145"/>
      <c r="SXA55" s="145"/>
      <c r="SXB55" s="145"/>
      <c r="SXC55" s="145"/>
      <c r="SXD55" s="145"/>
      <c r="SXE55" s="145"/>
      <c r="SXF55" s="145"/>
      <c r="SXG55" s="145"/>
      <c r="SXH55" s="145"/>
      <c r="SXI55" s="145"/>
      <c r="SXJ55" s="145"/>
      <c r="SXK55" s="145"/>
      <c r="SXL55" s="145"/>
      <c r="SXM55" s="145"/>
      <c r="SXN55" s="145"/>
      <c r="SXO55" s="145"/>
      <c r="SXP55" s="145"/>
      <c r="SXQ55" s="145"/>
      <c r="SXR55" s="145"/>
      <c r="SXS55" s="145"/>
      <c r="SXT55" s="145"/>
      <c r="SXU55" s="145"/>
      <c r="SXV55" s="145"/>
      <c r="SXW55" s="145"/>
      <c r="SXX55" s="145"/>
      <c r="SXY55" s="145"/>
      <c r="SXZ55" s="145"/>
      <c r="SYA55" s="145"/>
      <c r="SYB55" s="145"/>
      <c r="SYC55" s="145"/>
      <c r="SYD55" s="145"/>
      <c r="SYE55" s="145"/>
      <c r="SYF55" s="145"/>
      <c r="SYG55" s="145"/>
      <c r="SYH55" s="145"/>
      <c r="SYI55" s="145"/>
      <c r="SYJ55" s="145"/>
      <c r="SYK55" s="145"/>
      <c r="SYL55" s="145"/>
      <c r="SYM55" s="145"/>
      <c r="SYN55" s="145"/>
      <c r="SYO55" s="145"/>
      <c r="SYP55" s="145"/>
      <c r="SYQ55" s="145"/>
      <c r="SYR55" s="145"/>
      <c r="SYS55" s="145"/>
      <c r="SYT55" s="145"/>
      <c r="SYU55" s="145"/>
      <c r="SYV55" s="145"/>
      <c r="SYW55" s="145"/>
      <c r="SYX55" s="145"/>
      <c r="SYY55" s="145"/>
      <c r="SYZ55" s="145"/>
      <c r="SZA55" s="145"/>
      <c r="SZB55" s="145"/>
      <c r="SZC55" s="145"/>
      <c r="SZD55" s="145"/>
      <c r="SZE55" s="145"/>
      <c r="SZF55" s="145"/>
      <c r="SZG55" s="145"/>
      <c r="SZH55" s="145"/>
      <c r="SZI55" s="145"/>
      <c r="SZJ55" s="145"/>
      <c r="SZK55" s="145"/>
      <c r="SZL55" s="145"/>
      <c r="SZM55" s="145"/>
      <c r="SZN55" s="145"/>
      <c r="SZO55" s="145"/>
      <c r="SZP55" s="145"/>
      <c r="SZQ55" s="145"/>
      <c r="SZR55" s="145"/>
      <c r="SZS55" s="145"/>
      <c r="SZT55" s="145"/>
      <c r="SZU55" s="145"/>
      <c r="SZV55" s="145"/>
      <c r="SZW55" s="145"/>
      <c r="SZX55" s="145"/>
      <c r="SZY55" s="145"/>
      <c r="SZZ55" s="145"/>
      <c r="TAA55" s="145"/>
      <c r="TAB55" s="145"/>
      <c r="TAC55" s="145"/>
      <c r="TAD55" s="145"/>
      <c r="TAE55" s="145"/>
      <c r="TAF55" s="145"/>
      <c r="TAG55" s="145"/>
      <c r="TAH55" s="145"/>
      <c r="TAI55" s="145"/>
      <c r="TAJ55" s="145"/>
      <c r="TAK55" s="145"/>
      <c r="TAL55" s="145"/>
      <c r="TAM55" s="145"/>
      <c r="TAN55" s="145"/>
      <c r="TAO55" s="145"/>
      <c r="TAP55" s="145"/>
      <c r="TAQ55" s="145"/>
      <c r="TAR55" s="145"/>
      <c r="TAS55" s="145"/>
      <c r="TAT55" s="145"/>
      <c r="TAU55" s="145"/>
      <c r="TAV55" s="145"/>
      <c r="TAW55" s="145"/>
      <c r="TAX55" s="145"/>
      <c r="TAY55" s="145"/>
      <c r="TAZ55" s="145"/>
      <c r="TBA55" s="145"/>
      <c r="TBB55" s="145"/>
      <c r="TBC55" s="145"/>
      <c r="TBD55" s="145"/>
      <c r="TBE55" s="145"/>
      <c r="TBF55" s="145"/>
      <c r="TBG55" s="145"/>
      <c r="TBH55" s="145"/>
      <c r="TBI55" s="145"/>
      <c r="TBJ55" s="145"/>
      <c r="TBK55" s="145"/>
      <c r="TBL55" s="145"/>
      <c r="TBM55" s="145"/>
      <c r="TBN55" s="145"/>
      <c r="TBO55" s="145"/>
      <c r="TBP55" s="145"/>
      <c r="TBQ55" s="145"/>
      <c r="TBR55" s="145"/>
      <c r="TBS55" s="145"/>
      <c r="TBT55" s="145"/>
      <c r="TBU55" s="145"/>
      <c r="TBV55" s="145"/>
      <c r="TBW55" s="145"/>
      <c r="TBX55" s="145"/>
      <c r="TBY55" s="145"/>
      <c r="TBZ55" s="145"/>
      <c r="TCA55" s="145"/>
      <c r="TCB55" s="145"/>
      <c r="TCC55" s="145"/>
      <c r="TCD55" s="145"/>
      <c r="TCE55" s="145"/>
      <c r="TCF55" s="145"/>
      <c r="TCG55" s="145"/>
      <c r="TCH55" s="145"/>
      <c r="TCI55" s="145"/>
      <c r="TCJ55" s="145"/>
      <c r="TCK55" s="145"/>
      <c r="TCL55" s="145"/>
      <c r="TCM55" s="145"/>
      <c r="TCN55" s="145"/>
      <c r="TCO55" s="145"/>
      <c r="TCP55" s="145"/>
      <c r="TCQ55" s="145"/>
      <c r="TCR55" s="145"/>
      <c r="TCS55" s="145"/>
      <c r="TCT55" s="145"/>
      <c r="TCU55" s="145"/>
      <c r="TCV55" s="145"/>
      <c r="TCW55" s="145"/>
      <c r="TCX55" s="145"/>
      <c r="TCY55" s="145"/>
      <c r="TCZ55" s="145"/>
      <c r="TDA55" s="145"/>
      <c r="TDB55" s="145"/>
      <c r="TDC55" s="145"/>
      <c r="TDD55" s="145"/>
      <c r="TDE55" s="145"/>
      <c r="TDF55" s="145"/>
      <c r="TDG55" s="145"/>
      <c r="TDH55" s="145"/>
      <c r="TDI55" s="145"/>
      <c r="TDJ55" s="145"/>
      <c r="TDK55" s="145"/>
      <c r="TDL55" s="145"/>
      <c r="TDM55" s="145"/>
      <c r="TDN55" s="145"/>
      <c r="TDO55" s="145"/>
      <c r="TDP55" s="145"/>
      <c r="TDQ55" s="145"/>
      <c r="TDR55" s="145"/>
      <c r="TDS55" s="145"/>
      <c r="TDT55" s="145"/>
      <c r="TDU55" s="145"/>
      <c r="TDV55" s="145"/>
      <c r="TDW55" s="145"/>
      <c r="TDX55" s="145"/>
      <c r="TDY55" s="145"/>
      <c r="TDZ55" s="145"/>
      <c r="TEA55" s="145"/>
      <c r="TEB55" s="145"/>
      <c r="TEC55" s="145"/>
      <c r="TED55" s="145"/>
      <c r="TEE55" s="145"/>
      <c r="TEF55" s="145"/>
      <c r="TEG55" s="145"/>
      <c r="TEH55" s="145"/>
      <c r="TEI55" s="145"/>
      <c r="TEJ55" s="145"/>
      <c r="TEK55" s="145"/>
      <c r="TEL55" s="145"/>
      <c r="TEM55" s="145"/>
      <c r="TEN55" s="145"/>
      <c r="TEO55" s="145"/>
      <c r="TEP55" s="145"/>
      <c r="TEQ55" s="145"/>
      <c r="TER55" s="145"/>
      <c r="TES55" s="145"/>
      <c r="TET55" s="145"/>
      <c r="TEU55" s="145"/>
      <c r="TEV55" s="145"/>
      <c r="TEW55" s="145"/>
      <c r="TEX55" s="145"/>
      <c r="TEY55" s="145"/>
      <c r="TEZ55" s="145"/>
      <c r="TFA55" s="145"/>
      <c r="TFB55" s="145"/>
      <c r="TFC55" s="145"/>
      <c r="TFD55" s="145"/>
      <c r="TFE55" s="145"/>
      <c r="TFF55" s="145"/>
      <c r="TFG55" s="145"/>
      <c r="TFH55" s="145"/>
      <c r="TFI55" s="145"/>
      <c r="TFJ55" s="145"/>
      <c r="TFK55" s="145"/>
      <c r="TFL55" s="145"/>
      <c r="TFM55" s="145"/>
      <c r="TFN55" s="145"/>
      <c r="TFO55" s="145"/>
      <c r="TFP55" s="145"/>
      <c r="TFQ55" s="145"/>
      <c r="TFR55" s="145"/>
      <c r="TFS55" s="145"/>
      <c r="TFT55" s="145"/>
      <c r="TFU55" s="145"/>
      <c r="TFV55" s="145"/>
      <c r="TFW55" s="145"/>
      <c r="TFX55" s="145"/>
      <c r="TFY55" s="145"/>
      <c r="TFZ55" s="145"/>
      <c r="TGA55" s="145"/>
      <c r="TGB55" s="145"/>
      <c r="TGC55" s="145"/>
      <c r="TGD55" s="145"/>
      <c r="TGE55" s="145"/>
      <c r="TGF55" s="145"/>
      <c r="TGG55" s="145"/>
      <c r="TGH55" s="145"/>
      <c r="TGI55" s="145"/>
      <c r="TGJ55" s="145"/>
      <c r="TGK55" s="145"/>
      <c r="TGL55" s="145"/>
      <c r="TGM55" s="145"/>
      <c r="TGN55" s="145"/>
      <c r="TGO55" s="145"/>
      <c r="TGP55" s="145"/>
      <c r="TGQ55" s="145"/>
      <c r="TGR55" s="145"/>
      <c r="TGS55" s="145"/>
      <c r="TGT55" s="145"/>
      <c r="TGU55" s="145"/>
      <c r="TGV55" s="145"/>
      <c r="TGW55" s="145"/>
      <c r="TGX55" s="145"/>
      <c r="TGY55" s="145"/>
      <c r="TGZ55" s="145"/>
      <c r="THA55" s="145"/>
      <c r="THB55" s="145"/>
      <c r="THC55" s="145"/>
      <c r="THD55" s="145"/>
      <c r="THE55" s="145"/>
      <c r="THF55" s="145"/>
      <c r="THG55" s="145"/>
      <c r="THH55" s="145"/>
      <c r="THI55" s="145"/>
      <c r="THJ55" s="145"/>
      <c r="THK55" s="145"/>
      <c r="THL55" s="145"/>
      <c r="THM55" s="145"/>
      <c r="THN55" s="145"/>
      <c r="THO55" s="145"/>
      <c r="THP55" s="145"/>
      <c r="THQ55" s="145"/>
      <c r="THR55" s="145"/>
      <c r="THS55" s="145"/>
      <c r="THT55" s="145"/>
      <c r="THU55" s="145"/>
      <c r="THV55" s="145"/>
      <c r="THW55" s="145"/>
      <c r="THX55" s="145"/>
      <c r="THY55" s="145"/>
      <c r="THZ55" s="145"/>
      <c r="TIA55" s="145"/>
      <c r="TIB55" s="145"/>
      <c r="TIC55" s="145"/>
      <c r="TID55" s="145"/>
      <c r="TIE55" s="145"/>
      <c r="TIF55" s="145"/>
      <c r="TIG55" s="145"/>
      <c r="TIH55" s="145"/>
      <c r="TII55" s="145"/>
      <c r="TIJ55" s="145"/>
      <c r="TIK55" s="145"/>
      <c r="TIL55" s="145"/>
      <c r="TIM55" s="145"/>
      <c r="TIN55" s="145"/>
      <c r="TIO55" s="145"/>
      <c r="TIP55" s="145"/>
      <c r="TIQ55" s="145"/>
      <c r="TIR55" s="145"/>
      <c r="TIS55" s="145"/>
      <c r="TIT55" s="145"/>
      <c r="TIU55" s="145"/>
      <c r="TIV55" s="145"/>
      <c r="TIW55" s="145"/>
      <c r="TIX55" s="145"/>
      <c r="TIY55" s="145"/>
      <c r="TIZ55" s="145"/>
      <c r="TJA55" s="145"/>
      <c r="TJB55" s="145"/>
      <c r="TJC55" s="145"/>
      <c r="TJD55" s="145"/>
      <c r="TJE55" s="145"/>
      <c r="TJF55" s="145"/>
      <c r="TJG55" s="145"/>
      <c r="TJH55" s="145"/>
      <c r="TJI55" s="145"/>
      <c r="TJJ55" s="145"/>
      <c r="TJK55" s="145"/>
      <c r="TJL55" s="145"/>
      <c r="TJM55" s="145"/>
      <c r="TJN55" s="145"/>
      <c r="TJO55" s="145"/>
      <c r="TJP55" s="145"/>
      <c r="TJQ55" s="145"/>
      <c r="TJR55" s="145"/>
      <c r="TJS55" s="145"/>
      <c r="TJT55" s="145"/>
      <c r="TJU55" s="145"/>
      <c r="TJV55" s="145"/>
      <c r="TJW55" s="145"/>
      <c r="TJX55" s="145"/>
      <c r="TJY55" s="145"/>
      <c r="TJZ55" s="145"/>
      <c r="TKA55" s="145"/>
      <c r="TKB55" s="145"/>
      <c r="TKC55" s="145"/>
      <c r="TKD55" s="145"/>
      <c r="TKE55" s="145"/>
      <c r="TKF55" s="145"/>
      <c r="TKG55" s="145"/>
      <c r="TKH55" s="145"/>
      <c r="TKI55" s="145"/>
      <c r="TKJ55" s="145"/>
      <c r="TKK55" s="145"/>
      <c r="TKL55" s="145"/>
      <c r="TKM55" s="145"/>
      <c r="TKN55" s="145"/>
      <c r="TKO55" s="145"/>
      <c r="TKP55" s="145"/>
      <c r="TKQ55" s="145"/>
      <c r="TKR55" s="145"/>
      <c r="TKS55" s="145"/>
      <c r="TKT55" s="145"/>
      <c r="TKU55" s="145"/>
      <c r="TKV55" s="145"/>
      <c r="TKW55" s="145"/>
      <c r="TKX55" s="145"/>
      <c r="TKY55" s="145"/>
      <c r="TKZ55" s="145"/>
      <c r="TLA55" s="145"/>
      <c r="TLB55" s="145"/>
      <c r="TLC55" s="145"/>
      <c r="TLD55" s="145"/>
      <c r="TLE55" s="145"/>
      <c r="TLF55" s="145"/>
      <c r="TLG55" s="145"/>
      <c r="TLH55" s="145"/>
      <c r="TLI55" s="145"/>
      <c r="TLJ55" s="145"/>
      <c r="TLK55" s="145"/>
      <c r="TLL55" s="145"/>
      <c r="TLM55" s="145"/>
      <c r="TLN55" s="145"/>
      <c r="TLO55" s="145"/>
      <c r="TLP55" s="145"/>
      <c r="TLQ55" s="145"/>
      <c r="TLR55" s="145"/>
      <c r="TLS55" s="145"/>
      <c r="TLT55" s="145"/>
      <c r="TLU55" s="145"/>
      <c r="TLV55" s="145"/>
      <c r="TLW55" s="145"/>
      <c r="TLX55" s="145"/>
      <c r="TLY55" s="145"/>
      <c r="TLZ55" s="145"/>
      <c r="TMA55" s="145"/>
      <c r="TMB55" s="145"/>
      <c r="TMC55" s="145"/>
      <c r="TMD55" s="145"/>
      <c r="TME55" s="145"/>
      <c r="TMF55" s="145"/>
      <c r="TMG55" s="145"/>
      <c r="TMH55" s="145"/>
      <c r="TMI55" s="145"/>
      <c r="TMJ55" s="145"/>
      <c r="TMK55" s="145"/>
      <c r="TML55" s="145"/>
      <c r="TMM55" s="145"/>
      <c r="TMN55" s="145"/>
      <c r="TMO55" s="145"/>
      <c r="TMP55" s="145"/>
      <c r="TMQ55" s="145"/>
      <c r="TMR55" s="145"/>
      <c r="TMS55" s="145"/>
      <c r="TMT55" s="145"/>
      <c r="TMU55" s="145"/>
      <c r="TMV55" s="145"/>
      <c r="TMW55" s="145"/>
      <c r="TMX55" s="145"/>
      <c r="TMY55" s="145"/>
      <c r="TMZ55" s="145"/>
      <c r="TNA55" s="145"/>
      <c r="TNB55" s="145"/>
      <c r="TNC55" s="145"/>
      <c r="TND55" s="145"/>
      <c r="TNE55" s="145"/>
      <c r="TNF55" s="145"/>
      <c r="TNG55" s="145"/>
      <c r="TNH55" s="145"/>
      <c r="TNI55" s="145"/>
      <c r="TNJ55" s="145"/>
      <c r="TNK55" s="145"/>
      <c r="TNL55" s="145"/>
      <c r="TNM55" s="145"/>
      <c r="TNN55" s="145"/>
      <c r="TNO55" s="145"/>
      <c r="TNP55" s="145"/>
      <c r="TNQ55" s="145"/>
      <c r="TNR55" s="145"/>
      <c r="TNS55" s="145"/>
      <c r="TNT55" s="145"/>
      <c r="TNU55" s="145"/>
      <c r="TNV55" s="145"/>
      <c r="TNW55" s="145"/>
      <c r="TNX55" s="145"/>
      <c r="TNY55" s="145"/>
      <c r="TNZ55" s="145"/>
      <c r="TOA55" s="145"/>
      <c r="TOB55" s="145"/>
      <c r="TOC55" s="145"/>
      <c r="TOD55" s="145"/>
      <c r="TOE55" s="145"/>
      <c r="TOF55" s="145"/>
      <c r="TOG55" s="145"/>
      <c r="TOH55" s="145"/>
      <c r="TOI55" s="145"/>
      <c r="TOJ55" s="145"/>
      <c r="TOK55" s="145"/>
      <c r="TOL55" s="145"/>
      <c r="TOM55" s="145"/>
      <c r="TON55" s="145"/>
      <c r="TOO55" s="145"/>
      <c r="TOP55" s="145"/>
      <c r="TOQ55" s="145"/>
      <c r="TOR55" s="145"/>
      <c r="TOS55" s="145"/>
      <c r="TOT55" s="145"/>
      <c r="TOU55" s="145"/>
      <c r="TOV55" s="145"/>
      <c r="TOW55" s="145"/>
      <c r="TOX55" s="145"/>
      <c r="TOY55" s="145"/>
      <c r="TOZ55" s="145"/>
      <c r="TPA55" s="145"/>
      <c r="TPB55" s="145"/>
      <c r="TPC55" s="145"/>
      <c r="TPD55" s="145"/>
      <c r="TPE55" s="145"/>
      <c r="TPF55" s="145"/>
      <c r="TPG55" s="145"/>
      <c r="TPH55" s="145"/>
      <c r="TPI55" s="145"/>
      <c r="TPJ55" s="145"/>
      <c r="TPK55" s="145"/>
      <c r="TPL55" s="145"/>
      <c r="TPM55" s="145"/>
      <c r="TPN55" s="145"/>
      <c r="TPO55" s="145"/>
      <c r="TPP55" s="145"/>
      <c r="TPQ55" s="145"/>
      <c r="TPR55" s="145"/>
      <c r="TPS55" s="145"/>
      <c r="TPT55" s="145"/>
      <c r="TPU55" s="145"/>
      <c r="TPV55" s="145"/>
      <c r="TPW55" s="145"/>
      <c r="TPX55" s="145"/>
      <c r="TPY55" s="145"/>
      <c r="TPZ55" s="145"/>
      <c r="TQA55" s="145"/>
      <c r="TQB55" s="145"/>
      <c r="TQC55" s="145"/>
      <c r="TQD55" s="145"/>
      <c r="TQE55" s="145"/>
      <c r="TQF55" s="145"/>
      <c r="TQG55" s="145"/>
      <c r="TQH55" s="145"/>
      <c r="TQI55" s="145"/>
      <c r="TQJ55" s="145"/>
      <c r="TQK55" s="145"/>
      <c r="TQL55" s="145"/>
      <c r="TQM55" s="145"/>
      <c r="TQN55" s="145"/>
      <c r="TQO55" s="145"/>
      <c r="TQP55" s="145"/>
      <c r="TQQ55" s="145"/>
      <c r="TQR55" s="145"/>
      <c r="TQS55" s="145"/>
      <c r="TQT55" s="145"/>
      <c r="TQU55" s="145"/>
      <c r="TQV55" s="145"/>
      <c r="TQW55" s="145"/>
      <c r="TQX55" s="145"/>
      <c r="TQY55" s="145"/>
      <c r="TQZ55" s="145"/>
      <c r="TRA55" s="145"/>
      <c r="TRB55" s="145"/>
      <c r="TRC55" s="145"/>
      <c r="TRD55" s="145"/>
      <c r="TRE55" s="145"/>
      <c r="TRF55" s="145"/>
      <c r="TRG55" s="145"/>
      <c r="TRH55" s="145"/>
      <c r="TRI55" s="145"/>
      <c r="TRJ55" s="145"/>
      <c r="TRK55" s="145"/>
      <c r="TRL55" s="145"/>
      <c r="TRM55" s="145"/>
      <c r="TRN55" s="145"/>
      <c r="TRO55" s="145"/>
      <c r="TRP55" s="145"/>
      <c r="TRQ55" s="145"/>
      <c r="TRR55" s="145"/>
      <c r="TRS55" s="145"/>
      <c r="TRT55" s="145"/>
      <c r="TRU55" s="145"/>
      <c r="TRV55" s="145"/>
      <c r="TRW55" s="145"/>
      <c r="TRX55" s="145"/>
      <c r="TRY55" s="145"/>
      <c r="TRZ55" s="145"/>
      <c r="TSA55" s="145"/>
      <c r="TSB55" s="145"/>
      <c r="TSC55" s="145"/>
      <c r="TSD55" s="145"/>
      <c r="TSE55" s="145"/>
      <c r="TSF55" s="145"/>
      <c r="TSG55" s="145"/>
      <c r="TSH55" s="145"/>
      <c r="TSI55" s="145"/>
      <c r="TSJ55" s="145"/>
      <c r="TSK55" s="145"/>
      <c r="TSL55" s="145"/>
      <c r="TSM55" s="145"/>
      <c r="TSN55" s="145"/>
      <c r="TSO55" s="145"/>
      <c r="TSP55" s="145"/>
      <c r="TSQ55" s="145"/>
      <c r="TSR55" s="145"/>
      <c r="TSS55" s="145"/>
      <c r="TST55" s="145"/>
      <c r="TSU55" s="145"/>
      <c r="TSV55" s="145"/>
      <c r="TSW55" s="145"/>
      <c r="TSX55" s="145"/>
      <c r="TSY55" s="145"/>
      <c r="TSZ55" s="145"/>
      <c r="TTA55" s="145"/>
      <c r="TTB55" s="145"/>
      <c r="TTC55" s="145"/>
      <c r="TTD55" s="145"/>
      <c r="TTE55" s="145"/>
      <c r="TTF55" s="145"/>
      <c r="TTG55" s="145"/>
      <c r="TTH55" s="145"/>
      <c r="TTI55" s="145"/>
      <c r="TTJ55" s="145"/>
      <c r="TTK55" s="145"/>
      <c r="TTL55" s="145"/>
      <c r="TTM55" s="145"/>
      <c r="TTN55" s="145"/>
      <c r="TTO55" s="145"/>
      <c r="TTP55" s="145"/>
      <c r="TTQ55" s="145"/>
      <c r="TTR55" s="145"/>
      <c r="TTS55" s="145"/>
      <c r="TTT55" s="145"/>
      <c r="TTU55" s="145"/>
      <c r="TTV55" s="145"/>
      <c r="TTW55" s="145"/>
      <c r="TTX55" s="145"/>
      <c r="TTY55" s="145"/>
      <c r="TTZ55" s="145"/>
      <c r="TUA55" s="145"/>
      <c r="TUB55" s="145"/>
      <c r="TUC55" s="145"/>
      <c r="TUD55" s="145"/>
      <c r="TUE55" s="145"/>
      <c r="TUF55" s="145"/>
      <c r="TUG55" s="145"/>
      <c r="TUH55" s="145"/>
      <c r="TUI55" s="145"/>
      <c r="TUJ55" s="145"/>
      <c r="TUK55" s="145"/>
      <c r="TUL55" s="145"/>
      <c r="TUM55" s="145"/>
      <c r="TUN55" s="145"/>
      <c r="TUO55" s="145"/>
      <c r="TUP55" s="145"/>
      <c r="TUQ55" s="145"/>
      <c r="TUR55" s="145"/>
      <c r="TUS55" s="145"/>
      <c r="TUT55" s="145"/>
      <c r="TUU55" s="145"/>
      <c r="TUV55" s="145"/>
      <c r="TUW55" s="145"/>
      <c r="TUX55" s="145"/>
      <c r="TUY55" s="145"/>
      <c r="TUZ55" s="145"/>
      <c r="TVA55" s="145"/>
      <c r="TVB55" s="145"/>
      <c r="TVC55" s="145"/>
      <c r="TVD55" s="145"/>
      <c r="TVE55" s="145"/>
      <c r="TVF55" s="145"/>
      <c r="TVG55" s="145"/>
      <c r="TVH55" s="145"/>
      <c r="TVI55" s="145"/>
      <c r="TVJ55" s="145"/>
      <c r="TVK55" s="145"/>
      <c r="TVL55" s="145"/>
      <c r="TVM55" s="145"/>
      <c r="TVN55" s="145"/>
      <c r="TVO55" s="145"/>
      <c r="TVP55" s="145"/>
      <c r="TVQ55" s="145"/>
      <c r="TVR55" s="145"/>
      <c r="TVS55" s="145"/>
      <c r="TVT55" s="145"/>
      <c r="TVU55" s="145"/>
      <c r="TVV55" s="145"/>
      <c r="TVW55" s="145"/>
      <c r="TVX55" s="145"/>
      <c r="TVY55" s="145"/>
      <c r="TVZ55" s="145"/>
      <c r="TWA55" s="145"/>
      <c r="TWB55" s="145"/>
      <c r="TWC55" s="145"/>
      <c r="TWD55" s="145"/>
      <c r="TWE55" s="145"/>
      <c r="TWF55" s="145"/>
      <c r="TWG55" s="145"/>
      <c r="TWH55" s="145"/>
      <c r="TWI55" s="145"/>
      <c r="TWJ55" s="145"/>
      <c r="TWK55" s="145"/>
      <c r="TWL55" s="145"/>
      <c r="TWM55" s="145"/>
      <c r="TWN55" s="145"/>
      <c r="TWO55" s="145"/>
      <c r="TWP55" s="145"/>
      <c r="TWQ55" s="145"/>
      <c r="TWR55" s="145"/>
      <c r="TWS55" s="145"/>
      <c r="TWT55" s="145"/>
      <c r="TWU55" s="145"/>
      <c r="TWV55" s="145"/>
      <c r="TWW55" s="145"/>
      <c r="TWX55" s="145"/>
      <c r="TWY55" s="145"/>
      <c r="TWZ55" s="145"/>
      <c r="TXA55" s="145"/>
      <c r="TXB55" s="145"/>
      <c r="TXC55" s="145"/>
      <c r="TXD55" s="145"/>
      <c r="TXE55" s="145"/>
      <c r="TXF55" s="145"/>
      <c r="TXG55" s="145"/>
      <c r="TXH55" s="145"/>
      <c r="TXI55" s="145"/>
      <c r="TXJ55" s="145"/>
      <c r="TXK55" s="145"/>
      <c r="TXL55" s="145"/>
      <c r="TXM55" s="145"/>
      <c r="TXN55" s="145"/>
      <c r="TXO55" s="145"/>
      <c r="TXP55" s="145"/>
      <c r="TXQ55" s="145"/>
      <c r="TXR55" s="145"/>
      <c r="TXS55" s="145"/>
      <c r="TXT55" s="145"/>
      <c r="TXU55" s="145"/>
      <c r="TXV55" s="145"/>
      <c r="TXW55" s="145"/>
      <c r="TXX55" s="145"/>
      <c r="TXY55" s="145"/>
      <c r="TXZ55" s="145"/>
      <c r="TYA55" s="145"/>
      <c r="TYB55" s="145"/>
      <c r="TYC55" s="145"/>
      <c r="TYD55" s="145"/>
      <c r="TYE55" s="145"/>
      <c r="TYF55" s="145"/>
      <c r="TYG55" s="145"/>
      <c r="TYH55" s="145"/>
      <c r="TYI55" s="145"/>
      <c r="TYJ55" s="145"/>
      <c r="TYK55" s="145"/>
      <c r="TYL55" s="145"/>
      <c r="TYM55" s="145"/>
      <c r="TYN55" s="145"/>
      <c r="TYO55" s="145"/>
      <c r="TYP55" s="145"/>
      <c r="TYQ55" s="145"/>
      <c r="TYR55" s="145"/>
      <c r="TYS55" s="145"/>
      <c r="TYT55" s="145"/>
      <c r="TYU55" s="145"/>
      <c r="TYV55" s="145"/>
      <c r="TYW55" s="145"/>
      <c r="TYX55" s="145"/>
      <c r="TYY55" s="145"/>
      <c r="TYZ55" s="145"/>
      <c r="TZA55" s="145"/>
      <c r="TZB55" s="145"/>
      <c r="TZC55" s="145"/>
      <c r="TZD55" s="145"/>
      <c r="TZE55" s="145"/>
      <c r="TZF55" s="145"/>
      <c r="TZG55" s="145"/>
      <c r="TZH55" s="145"/>
      <c r="TZI55" s="145"/>
      <c r="TZJ55" s="145"/>
      <c r="TZK55" s="145"/>
      <c r="TZL55" s="145"/>
      <c r="TZM55" s="145"/>
      <c r="TZN55" s="145"/>
      <c r="TZO55" s="145"/>
      <c r="TZP55" s="145"/>
      <c r="TZQ55" s="145"/>
      <c r="TZR55" s="145"/>
      <c r="TZS55" s="145"/>
      <c r="TZT55" s="145"/>
      <c r="TZU55" s="145"/>
      <c r="TZV55" s="145"/>
      <c r="TZW55" s="145"/>
      <c r="TZX55" s="145"/>
      <c r="TZY55" s="145"/>
      <c r="TZZ55" s="145"/>
      <c r="UAA55" s="145"/>
      <c r="UAB55" s="145"/>
      <c r="UAC55" s="145"/>
      <c r="UAD55" s="145"/>
      <c r="UAE55" s="145"/>
      <c r="UAF55" s="145"/>
      <c r="UAG55" s="145"/>
      <c r="UAH55" s="145"/>
      <c r="UAI55" s="145"/>
      <c r="UAJ55" s="145"/>
      <c r="UAK55" s="145"/>
      <c r="UAL55" s="145"/>
      <c r="UAM55" s="145"/>
      <c r="UAN55" s="145"/>
      <c r="UAO55" s="145"/>
      <c r="UAP55" s="145"/>
      <c r="UAQ55" s="145"/>
      <c r="UAR55" s="145"/>
      <c r="UAS55" s="145"/>
      <c r="UAT55" s="145"/>
      <c r="UAU55" s="145"/>
      <c r="UAV55" s="145"/>
      <c r="UAW55" s="145"/>
      <c r="UAX55" s="145"/>
      <c r="UAY55" s="145"/>
      <c r="UAZ55" s="145"/>
      <c r="UBA55" s="145"/>
      <c r="UBB55" s="145"/>
      <c r="UBC55" s="145"/>
      <c r="UBD55" s="145"/>
      <c r="UBE55" s="145"/>
      <c r="UBF55" s="145"/>
      <c r="UBG55" s="145"/>
      <c r="UBH55" s="145"/>
      <c r="UBI55" s="145"/>
      <c r="UBJ55" s="145"/>
      <c r="UBK55" s="145"/>
      <c r="UBL55" s="145"/>
      <c r="UBM55" s="145"/>
      <c r="UBN55" s="145"/>
      <c r="UBO55" s="145"/>
      <c r="UBP55" s="145"/>
      <c r="UBQ55" s="145"/>
      <c r="UBR55" s="145"/>
      <c r="UBS55" s="145"/>
      <c r="UBT55" s="145"/>
      <c r="UBU55" s="145"/>
      <c r="UBV55" s="145"/>
      <c r="UBW55" s="145"/>
      <c r="UBX55" s="145"/>
      <c r="UBY55" s="145"/>
      <c r="UBZ55" s="145"/>
      <c r="UCA55" s="145"/>
      <c r="UCB55" s="145"/>
      <c r="UCC55" s="145"/>
      <c r="UCD55" s="145"/>
      <c r="UCE55" s="145"/>
      <c r="UCF55" s="145"/>
      <c r="UCG55" s="145"/>
      <c r="UCH55" s="145"/>
      <c r="UCI55" s="145"/>
      <c r="UCJ55" s="145"/>
      <c r="UCK55" s="145"/>
      <c r="UCL55" s="145"/>
      <c r="UCM55" s="145"/>
      <c r="UCN55" s="145"/>
      <c r="UCO55" s="145"/>
      <c r="UCP55" s="145"/>
      <c r="UCQ55" s="145"/>
      <c r="UCR55" s="145"/>
      <c r="UCS55" s="145"/>
      <c r="UCT55" s="145"/>
      <c r="UCU55" s="145"/>
      <c r="UCV55" s="145"/>
      <c r="UCW55" s="145"/>
      <c r="UCX55" s="145"/>
      <c r="UCY55" s="145"/>
      <c r="UCZ55" s="145"/>
      <c r="UDA55" s="145"/>
      <c r="UDB55" s="145"/>
      <c r="UDC55" s="145"/>
      <c r="UDD55" s="145"/>
      <c r="UDE55" s="145"/>
      <c r="UDF55" s="145"/>
      <c r="UDG55" s="145"/>
      <c r="UDH55" s="145"/>
      <c r="UDI55" s="145"/>
      <c r="UDJ55" s="145"/>
      <c r="UDK55" s="145"/>
      <c r="UDL55" s="145"/>
      <c r="UDM55" s="145"/>
      <c r="UDN55" s="145"/>
      <c r="UDO55" s="145"/>
      <c r="UDP55" s="145"/>
      <c r="UDQ55" s="145"/>
      <c r="UDR55" s="145"/>
      <c r="UDS55" s="145"/>
      <c r="UDT55" s="145"/>
      <c r="UDU55" s="145"/>
      <c r="UDV55" s="145"/>
      <c r="UDW55" s="145"/>
      <c r="UDX55" s="145"/>
      <c r="UDY55" s="145"/>
      <c r="UDZ55" s="145"/>
      <c r="UEA55" s="145"/>
      <c r="UEB55" s="145"/>
      <c r="UEC55" s="145"/>
      <c r="UED55" s="145"/>
      <c r="UEE55" s="145"/>
      <c r="UEF55" s="145"/>
      <c r="UEG55" s="145"/>
      <c r="UEH55" s="145"/>
      <c r="UEI55" s="145"/>
      <c r="UEJ55" s="145"/>
      <c r="UEK55" s="145"/>
      <c r="UEL55" s="145"/>
      <c r="UEM55" s="145"/>
      <c r="UEN55" s="145"/>
      <c r="UEO55" s="145"/>
      <c r="UEP55" s="145"/>
      <c r="UEQ55" s="145"/>
      <c r="UER55" s="145"/>
      <c r="UES55" s="145"/>
      <c r="UET55" s="145"/>
      <c r="UEU55" s="145"/>
      <c r="UEV55" s="145"/>
      <c r="UEW55" s="145"/>
      <c r="UEX55" s="145"/>
      <c r="UEY55" s="145"/>
      <c r="UEZ55" s="145"/>
      <c r="UFA55" s="145"/>
      <c r="UFB55" s="145"/>
      <c r="UFC55" s="145"/>
      <c r="UFD55" s="145"/>
      <c r="UFE55" s="145"/>
      <c r="UFF55" s="145"/>
      <c r="UFG55" s="145"/>
      <c r="UFH55" s="145"/>
      <c r="UFI55" s="145"/>
      <c r="UFJ55" s="145"/>
      <c r="UFK55" s="145"/>
      <c r="UFL55" s="145"/>
      <c r="UFM55" s="145"/>
      <c r="UFN55" s="145"/>
      <c r="UFO55" s="145"/>
      <c r="UFP55" s="145"/>
      <c r="UFQ55" s="145"/>
      <c r="UFR55" s="145"/>
      <c r="UFS55" s="145"/>
      <c r="UFT55" s="145"/>
      <c r="UFU55" s="145"/>
      <c r="UFV55" s="145"/>
      <c r="UFW55" s="145"/>
      <c r="UFX55" s="145"/>
      <c r="UFY55" s="145"/>
      <c r="UFZ55" s="145"/>
      <c r="UGA55" s="145"/>
      <c r="UGB55" s="145"/>
      <c r="UGC55" s="145"/>
      <c r="UGD55" s="145"/>
      <c r="UGE55" s="145"/>
      <c r="UGF55" s="145"/>
      <c r="UGG55" s="145"/>
      <c r="UGH55" s="145"/>
      <c r="UGI55" s="145"/>
      <c r="UGJ55" s="145"/>
      <c r="UGK55" s="145"/>
      <c r="UGL55" s="145"/>
      <c r="UGM55" s="145"/>
      <c r="UGN55" s="145"/>
      <c r="UGO55" s="145"/>
      <c r="UGP55" s="145"/>
      <c r="UGQ55" s="145"/>
      <c r="UGR55" s="145"/>
      <c r="UGS55" s="145"/>
      <c r="UGT55" s="145"/>
      <c r="UGU55" s="145"/>
      <c r="UGV55" s="145"/>
      <c r="UGW55" s="145"/>
      <c r="UGX55" s="145"/>
      <c r="UGY55" s="145"/>
      <c r="UGZ55" s="145"/>
      <c r="UHA55" s="145"/>
      <c r="UHB55" s="145"/>
      <c r="UHC55" s="145"/>
      <c r="UHD55" s="145"/>
      <c r="UHE55" s="145"/>
      <c r="UHF55" s="145"/>
      <c r="UHG55" s="145"/>
      <c r="UHH55" s="145"/>
      <c r="UHI55" s="145"/>
      <c r="UHJ55" s="145"/>
      <c r="UHK55" s="145"/>
      <c r="UHL55" s="145"/>
      <c r="UHM55" s="145"/>
      <c r="UHN55" s="145"/>
      <c r="UHO55" s="145"/>
      <c r="UHP55" s="145"/>
      <c r="UHQ55" s="145"/>
      <c r="UHR55" s="145"/>
      <c r="UHS55" s="145"/>
      <c r="UHT55" s="145"/>
      <c r="UHU55" s="145"/>
      <c r="UHV55" s="145"/>
      <c r="UHW55" s="145"/>
      <c r="UHX55" s="145"/>
      <c r="UHY55" s="145"/>
      <c r="UHZ55" s="145"/>
      <c r="UIA55" s="145"/>
      <c r="UIB55" s="145"/>
      <c r="UIC55" s="145"/>
      <c r="UID55" s="145"/>
      <c r="UIE55" s="145"/>
      <c r="UIF55" s="145"/>
      <c r="UIG55" s="145"/>
      <c r="UIH55" s="145"/>
      <c r="UII55" s="145"/>
      <c r="UIJ55" s="145"/>
      <c r="UIK55" s="145"/>
      <c r="UIL55" s="145"/>
      <c r="UIM55" s="145"/>
      <c r="UIN55" s="145"/>
      <c r="UIO55" s="145"/>
      <c r="UIP55" s="145"/>
      <c r="UIQ55" s="145"/>
      <c r="UIR55" s="145"/>
      <c r="UIS55" s="145"/>
      <c r="UIT55" s="145"/>
      <c r="UIU55" s="145"/>
      <c r="UIV55" s="145"/>
      <c r="UIW55" s="145"/>
      <c r="UIX55" s="145"/>
      <c r="UIY55" s="145"/>
      <c r="UIZ55" s="145"/>
      <c r="UJA55" s="145"/>
      <c r="UJB55" s="145"/>
      <c r="UJC55" s="145"/>
      <c r="UJD55" s="145"/>
      <c r="UJE55" s="145"/>
      <c r="UJF55" s="145"/>
      <c r="UJG55" s="145"/>
      <c r="UJH55" s="145"/>
      <c r="UJI55" s="145"/>
      <c r="UJJ55" s="145"/>
      <c r="UJK55" s="145"/>
      <c r="UJL55" s="145"/>
      <c r="UJM55" s="145"/>
      <c r="UJN55" s="145"/>
      <c r="UJO55" s="145"/>
      <c r="UJP55" s="145"/>
      <c r="UJQ55" s="145"/>
      <c r="UJR55" s="145"/>
      <c r="UJS55" s="145"/>
      <c r="UJT55" s="145"/>
      <c r="UJU55" s="145"/>
      <c r="UJV55" s="145"/>
      <c r="UJW55" s="145"/>
      <c r="UJX55" s="145"/>
      <c r="UJY55" s="145"/>
      <c r="UJZ55" s="145"/>
      <c r="UKA55" s="145"/>
      <c r="UKB55" s="145"/>
      <c r="UKC55" s="145"/>
      <c r="UKD55" s="145"/>
      <c r="UKE55" s="145"/>
      <c r="UKF55" s="145"/>
      <c r="UKG55" s="145"/>
      <c r="UKH55" s="145"/>
      <c r="UKI55" s="145"/>
      <c r="UKJ55" s="145"/>
      <c r="UKK55" s="145"/>
      <c r="UKL55" s="145"/>
      <c r="UKM55" s="145"/>
      <c r="UKN55" s="145"/>
      <c r="UKO55" s="145"/>
      <c r="UKP55" s="145"/>
      <c r="UKQ55" s="145"/>
      <c r="UKR55" s="145"/>
      <c r="UKS55" s="145"/>
      <c r="UKT55" s="145"/>
      <c r="UKU55" s="145"/>
      <c r="UKV55" s="145"/>
      <c r="UKW55" s="145"/>
      <c r="UKX55" s="145"/>
      <c r="UKY55" s="145"/>
      <c r="UKZ55" s="145"/>
      <c r="ULA55" s="145"/>
      <c r="ULB55" s="145"/>
      <c r="ULC55" s="145"/>
      <c r="ULD55" s="145"/>
      <c r="ULE55" s="145"/>
      <c r="ULF55" s="145"/>
      <c r="ULG55" s="145"/>
      <c r="ULH55" s="145"/>
      <c r="ULI55" s="145"/>
      <c r="ULJ55" s="145"/>
      <c r="ULK55" s="145"/>
      <c r="ULL55" s="145"/>
      <c r="ULM55" s="145"/>
      <c r="ULN55" s="145"/>
      <c r="ULO55" s="145"/>
      <c r="ULP55" s="145"/>
      <c r="ULQ55" s="145"/>
      <c r="ULR55" s="145"/>
      <c r="ULS55" s="145"/>
      <c r="ULT55" s="145"/>
      <c r="ULU55" s="145"/>
      <c r="ULV55" s="145"/>
      <c r="ULW55" s="145"/>
      <c r="ULX55" s="145"/>
      <c r="ULY55" s="145"/>
      <c r="ULZ55" s="145"/>
      <c r="UMA55" s="145"/>
      <c r="UMB55" s="145"/>
      <c r="UMC55" s="145"/>
      <c r="UMD55" s="145"/>
      <c r="UME55" s="145"/>
      <c r="UMF55" s="145"/>
      <c r="UMG55" s="145"/>
      <c r="UMH55" s="145"/>
      <c r="UMI55" s="145"/>
      <c r="UMJ55" s="145"/>
      <c r="UMK55" s="145"/>
      <c r="UML55" s="145"/>
      <c r="UMM55" s="145"/>
      <c r="UMN55" s="145"/>
      <c r="UMO55" s="145"/>
      <c r="UMP55" s="145"/>
      <c r="UMQ55" s="145"/>
      <c r="UMR55" s="145"/>
      <c r="UMS55" s="145"/>
      <c r="UMT55" s="145"/>
      <c r="UMU55" s="145"/>
      <c r="UMV55" s="145"/>
      <c r="UMW55" s="145"/>
      <c r="UMX55" s="145"/>
      <c r="UMY55" s="145"/>
      <c r="UMZ55" s="145"/>
      <c r="UNA55" s="145"/>
      <c r="UNB55" s="145"/>
      <c r="UNC55" s="145"/>
      <c r="UND55" s="145"/>
      <c r="UNE55" s="145"/>
      <c r="UNF55" s="145"/>
      <c r="UNG55" s="145"/>
      <c r="UNH55" s="145"/>
      <c r="UNI55" s="145"/>
      <c r="UNJ55" s="145"/>
      <c r="UNK55" s="145"/>
      <c r="UNL55" s="145"/>
      <c r="UNM55" s="145"/>
      <c r="UNN55" s="145"/>
      <c r="UNO55" s="145"/>
      <c r="UNP55" s="145"/>
      <c r="UNQ55" s="145"/>
      <c r="UNR55" s="145"/>
      <c r="UNS55" s="145"/>
      <c r="UNT55" s="145"/>
      <c r="UNU55" s="145"/>
      <c r="UNV55" s="145"/>
      <c r="UNW55" s="145"/>
      <c r="UNX55" s="145"/>
      <c r="UNY55" s="145"/>
      <c r="UNZ55" s="145"/>
      <c r="UOA55" s="145"/>
      <c r="UOB55" s="145"/>
      <c r="UOC55" s="145"/>
      <c r="UOD55" s="145"/>
      <c r="UOE55" s="145"/>
      <c r="UOF55" s="145"/>
      <c r="UOG55" s="145"/>
      <c r="UOH55" s="145"/>
      <c r="UOI55" s="145"/>
      <c r="UOJ55" s="145"/>
      <c r="UOK55" s="145"/>
      <c r="UOL55" s="145"/>
      <c r="UOM55" s="145"/>
      <c r="UON55" s="145"/>
      <c r="UOO55" s="145"/>
      <c r="UOP55" s="145"/>
      <c r="UOQ55" s="145"/>
      <c r="UOR55" s="145"/>
      <c r="UOS55" s="145"/>
      <c r="UOT55" s="145"/>
      <c r="UOU55" s="145"/>
      <c r="UOV55" s="145"/>
      <c r="UOW55" s="145"/>
      <c r="UOX55" s="145"/>
      <c r="UOY55" s="145"/>
      <c r="UOZ55" s="145"/>
      <c r="UPA55" s="145"/>
      <c r="UPB55" s="145"/>
      <c r="UPC55" s="145"/>
      <c r="UPD55" s="145"/>
      <c r="UPE55" s="145"/>
      <c r="UPF55" s="145"/>
      <c r="UPG55" s="145"/>
      <c r="UPH55" s="145"/>
      <c r="UPI55" s="145"/>
      <c r="UPJ55" s="145"/>
      <c r="UPK55" s="145"/>
      <c r="UPL55" s="145"/>
      <c r="UPM55" s="145"/>
      <c r="UPN55" s="145"/>
      <c r="UPO55" s="145"/>
      <c r="UPP55" s="145"/>
      <c r="UPQ55" s="145"/>
      <c r="UPR55" s="145"/>
      <c r="UPS55" s="145"/>
      <c r="UPT55" s="145"/>
      <c r="UPU55" s="145"/>
      <c r="UPV55" s="145"/>
      <c r="UPW55" s="145"/>
      <c r="UPX55" s="145"/>
      <c r="UPY55" s="145"/>
      <c r="UPZ55" s="145"/>
      <c r="UQA55" s="145"/>
      <c r="UQB55" s="145"/>
      <c r="UQC55" s="145"/>
      <c r="UQD55" s="145"/>
      <c r="UQE55" s="145"/>
      <c r="UQF55" s="145"/>
      <c r="UQG55" s="145"/>
      <c r="UQH55" s="145"/>
      <c r="UQI55" s="145"/>
      <c r="UQJ55" s="145"/>
      <c r="UQK55" s="145"/>
      <c r="UQL55" s="145"/>
      <c r="UQM55" s="145"/>
      <c r="UQN55" s="145"/>
      <c r="UQO55" s="145"/>
      <c r="UQP55" s="145"/>
      <c r="UQQ55" s="145"/>
      <c r="UQR55" s="145"/>
      <c r="UQS55" s="145"/>
      <c r="UQT55" s="145"/>
      <c r="UQU55" s="145"/>
      <c r="UQV55" s="145"/>
      <c r="UQW55" s="145"/>
      <c r="UQX55" s="145"/>
      <c r="UQY55" s="145"/>
      <c r="UQZ55" s="145"/>
      <c r="URA55" s="145"/>
      <c r="URB55" s="145"/>
      <c r="URC55" s="145"/>
      <c r="URD55" s="145"/>
      <c r="URE55" s="145"/>
      <c r="URF55" s="145"/>
      <c r="URG55" s="145"/>
      <c r="URH55" s="145"/>
      <c r="URI55" s="145"/>
      <c r="URJ55" s="145"/>
      <c r="URK55" s="145"/>
      <c r="URL55" s="145"/>
      <c r="URM55" s="145"/>
      <c r="URN55" s="145"/>
      <c r="URO55" s="145"/>
      <c r="URP55" s="145"/>
      <c r="URQ55" s="145"/>
      <c r="URR55" s="145"/>
      <c r="URS55" s="145"/>
      <c r="URT55" s="145"/>
      <c r="URU55" s="145"/>
      <c r="URV55" s="145"/>
      <c r="URW55" s="145"/>
      <c r="URX55" s="145"/>
      <c r="URY55" s="145"/>
      <c r="URZ55" s="145"/>
      <c r="USA55" s="145"/>
      <c r="USB55" s="145"/>
      <c r="USC55" s="145"/>
      <c r="USD55" s="145"/>
      <c r="USE55" s="145"/>
      <c r="USF55" s="145"/>
      <c r="USG55" s="145"/>
      <c r="USH55" s="145"/>
      <c r="USI55" s="145"/>
      <c r="USJ55" s="145"/>
      <c r="USK55" s="145"/>
      <c r="USL55" s="145"/>
      <c r="USM55" s="145"/>
      <c r="USN55" s="145"/>
      <c r="USO55" s="145"/>
      <c r="USP55" s="145"/>
      <c r="USQ55" s="145"/>
      <c r="USR55" s="145"/>
      <c r="USS55" s="145"/>
      <c r="UST55" s="145"/>
      <c r="USU55" s="145"/>
      <c r="USV55" s="145"/>
      <c r="USW55" s="145"/>
      <c r="USX55" s="145"/>
      <c r="USY55" s="145"/>
      <c r="USZ55" s="145"/>
      <c r="UTA55" s="145"/>
      <c r="UTB55" s="145"/>
      <c r="UTC55" s="145"/>
      <c r="UTD55" s="145"/>
      <c r="UTE55" s="145"/>
      <c r="UTF55" s="145"/>
      <c r="UTG55" s="145"/>
      <c r="UTH55" s="145"/>
      <c r="UTI55" s="145"/>
      <c r="UTJ55" s="145"/>
      <c r="UTK55" s="145"/>
      <c r="UTL55" s="145"/>
      <c r="UTM55" s="145"/>
      <c r="UTN55" s="145"/>
      <c r="UTO55" s="145"/>
      <c r="UTP55" s="145"/>
      <c r="UTQ55" s="145"/>
      <c r="UTR55" s="145"/>
      <c r="UTS55" s="145"/>
      <c r="UTT55" s="145"/>
      <c r="UTU55" s="145"/>
      <c r="UTV55" s="145"/>
      <c r="UTW55" s="145"/>
      <c r="UTX55" s="145"/>
      <c r="UTY55" s="145"/>
      <c r="UTZ55" s="145"/>
      <c r="UUA55" s="145"/>
      <c r="UUB55" s="145"/>
      <c r="UUC55" s="145"/>
      <c r="UUD55" s="145"/>
      <c r="UUE55" s="145"/>
      <c r="UUF55" s="145"/>
      <c r="UUG55" s="145"/>
      <c r="UUH55" s="145"/>
      <c r="UUI55" s="145"/>
      <c r="UUJ55" s="145"/>
      <c r="UUK55" s="145"/>
      <c r="UUL55" s="145"/>
      <c r="UUM55" s="145"/>
      <c r="UUN55" s="145"/>
      <c r="UUO55" s="145"/>
      <c r="UUP55" s="145"/>
      <c r="UUQ55" s="145"/>
      <c r="UUR55" s="145"/>
      <c r="UUS55" s="145"/>
      <c r="UUT55" s="145"/>
      <c r="UUU55" s="145"/>
      <c r="UUV55" s="145"/>
      <c r="UUW55" s="145"/>
      <c r="UUX55" s="145"/>
      <c r="UUY55" s="145"/>
      <c r="UUZ55" s="145"/>
      <c r="UVA55" s="145"/>
      <c r="UVB55" s="145"/>
      <c r="UVC55" s="145"/>
      <c r="UVD55" s="145"/>
      <c r="UVE55" s="145"/>
      <c r="UVF55" s="145"/>
      <c r="UVG55" s="145"/>
      <c r="UVH55" s="145"/>
      <c r="UVI55" s="145"/>
      <c r="UVJ55" s="145"/>
      <c r="UVK55" s="145"/>
      <c r="UVL55" s="145"/>
      <c r="UVM55" s="145"/>
      <c r="UVN55" s="145"/>
      <c r="UVO55" s="145"/>
      <c r="UVP55" s="145"/>
      <c r="UVQ55" s="145"/>
      <c r="UVR55" s="145"/>
      <c r="UVS55" s="145"/>
      <c r="UVT55" s="145"/>
      <c r="UVU55" s="145"/>
      <c r="UVV55" s="145"/>
      <c r="UVW55" s="145"/>
      <c r="UVX55" s="145"/>
      <c r="UVY55" s="145"/>
      <c r="UVZ55" s="145"/>
      <c r="UWA55" s="145"/>
      <c r="UWB55" s="145"/>
      <c r="UWC55" s="145"/>
      <c r="UWD55" s="145"/>
      <c r="UWE55" s="145"/>
      <c r="UWF55" s="145"/>
      <c r="UWG55" s="145"/>
      <c r="UWH55" s="145"/>
      <c r="UWI55" s="145"/>
      <c r="UWJ55" s="145"/>
      <c r="UWK55" s="145"/>
      <c r="UWL55" s="145"/>
      <c r="UWM55" s="145"/>
      <c r="UWN55" s="145"/>
      <c r="UWO55" s="145"/>
      <c r="UWP55" s="145"/>
      <c r="UWQ55" s="145"/>
      <c r="UWR55" s="145"/>
      <c r="UWS55" s="145"/>
      <c r="UWT55" s="145"/>
      <c r="UWU55" s="145"/>
      <c r="UWV55" s="145"/>
      <c r="UWW55" s="145"/>
      <c r="UWX55" s="145"/>
      <c r="UWY55" s="145"/>
      <c r="UWZ55" s="145"/>
      <c r="UXA55" s="145"/>
      <c r="UXB55" s="145"/>
      <c r="UXC55" s="145"/>
      <c r="UXD55" s="145"/>
      <c r="UXE55" s="145"/>
      <c r="UXF55" s="145"/>
      <c r="UXG55" s="145"/>
      <c r="UXH55" s="145"/>
      <c r="UXI55" s="145"/>
      <c r="UXJ55" s="145"/>
      <c r="UXK55" s="145"/>
      <c r="UXL55" s="145"/>
      <c r="UXM55" s="145"/>
      <c r="UXN55" s="145"/>
      <c r="UXO55" s="145"/>
      <c r="UXP55" s="145"/>
      <c r="UXQ55" s="145"/>
      <c r="UXR55" s="145"/>
      <c r="UXS55" s="145"/>
      <c r="UXT55" s="145"/>
      <c r="UXU55" s="145"/>
      <c r="UXV55" s="145"/>
      <c r="UXW55" s="145"/>
      <c r="UXX55" s="145"/>
      <c r="UXY55" s="145"/>
      <c r="UXZ55" s="145"/>
      <c r="UYA55" s="145"/>
      <c r="UYB55" s="145"/>
      <c r="UYC55" s="145"/>
      <c r="UYD55" s="145"/>
      <c r="UYE55" s="145"/>
      <c r="UYF55" s="145"/>
      <c r="UYG55" s="145"/>
      <c r="UYH55" s="145"/>
      <c r="UYI55" s="145"/>
      <c r="UYJ55" s="145"/>
      <c r="UYK55" s="145"/>
      <c r="UYL55" s="145"/>
      <c r="UYM55" s="145"/>
      <c r="UYN55" s="145"/>
      <c r="UYO55" s="145"/>
      <c r="UYP55" s="145"/>
      <c r="UYQ55" s="145"/>
      <c r="UYR55" s="145"/>
      <c r="UYS55" s="145"/>
      <c r="UYT55" s="145"/>
      <c r="UYU55" s="145"/>
      <c r="UYV55" s="145"/>
      <c r="UYW55" s="145"/>
      <c r="UYX55" s="145"/>
      <c r="UYY55" s="145"/>
      <c r="UYZ55" s="145"/>
      <c r="UZA55" s="145"/>
      <c r="UZB55" s="145"/>
      <c r="UZC55" s="145"/>
      <c r="UZD55" s="145"/>
      <c r="UZE55" s="145"/>
      <c r="UZF55" s="145"/>
      <c r="UZG55" s="145"/>
      <c r="UZH55" s="145"/>
      <c r="UZI55" s="145"/>
      <c r="UZJ55" s="145"/>
      <c r="UZK55" s="145"/>
      <c r="UZL55" s="145"/>
      <c r="UZM55" s="145"/>
      <c r="UZN55" s="145"/>
      <c r="UZO55" s="145"/>
      <c r="UZP55" s="145"/>
      <c r="UZQ55" s="145"/>
      <c r="UZR55" s="145"/>
      <c r="UZS55" s="145"/>
      <c r="UZT55" s="145"/>
      <c r="UZU55" s="145"/>
      <c r="UZV55" s="145"/>
      <c r="UZW55" s="145"/>
      <c r="UZX55" s="145"/>
      <c r="UZY55" s="145"/>
      <c r="UZZ55" s="145"/>
      <c r="VAA55" s="145"/>
      <c r="VAB55" s="145"/>
      <c r="VAC55" s="145"/>
      <c r="VAD55" s="145"/>
      <c r="VAE55" s="145"/>
      <c r="VAF55" s="145"/>
      <c r="VAG55" s="145"/>
      <c r="VAH55" s="145"/>
      <c r="VAI55" s="145"/>
      <c r="VAJ55" s="145"/>
      <c r="VAK55" s="145"/>
      <c r="VAL55" s="145"/>
      <c r="VAM55" s="145"/>
      <c r="VAN55" s="145"/>
      <c r="VAO55" s="145"/>
      <c r="VAP55" s="145"/>
      <c r="VAQ55" s="145"/>
      <c r="VAR55" s="145"/>
      <c r="VAS55" s="145"/>
      <c r="VAT55" s="145"/>
      <c r="VAU55" s="145"/>
      <c r="VAV55" s="145"/>
      <c r="VAW55" s="145"/>
      <c r="VAX55" s="145"/>
      <c r="VAY55" s="145"/>
      <c r="VAZ55" s="145"/>
      <c r="VBA55" s="145"/>
      <c r="VBB55" s="145"/>
      <c r="VBC55" s="145"/>
      <c r="VBD55" s="145"/>
      <c r="VBE55" s="145"/>
      <c r="VBF55" s="145"/>
      <c r="VBG55" s="145"/>
      <c r="VBH55" s="145"/>
      <c r="VBI55" s="145"/>
      <c r="VBJ55" s="145"/>
      <c r="VBK55" s="145"/>
      <c r="VBL55" s="145"/>
      <c r="VBM55" s="145"/>
      <c r="VBN55" s="145"/>
      <c r="VBO55" s="145"/>
      <c r="VBP55" s="145"/>
      <c r="VBQ55" s="145"/>
      <c r="VBR55" s="145"/>
      <c r="VBS55" s="145"/>
      <c r="VBT55" s="145"/>
      <c r="VBU55" s="145"/>
      <c r="VBV55" s="145"/>
      <c r="VBW55" s="145"/>
      <c r="VBX55" s="145"/>
      <c r="VBY55" s="145"/>
      <c r="VBZ55" s="145"/>
      <c r="VCA55" s="145"/>
      <c r="VCB55" s="145"/>
      <c r="VCC55" s="145"/>
      <c r="VCD55" s="145"/>
      <c r="VCE55" s="145"/>
      <c r="VCF55" s="145"/>
      <c r="VCG55" s="145"/>
      <c r="VCH55" s="145"/>
      <c r="VCI55" s="145"/>
      <c r="VCJ55" s="145"/>
      <c r="VCK55" s="145"/>
      <c r="VCL55" s="145"/>
      <c r="VCM55" s="145"/>
      <c r="VCN55" s="145"/>
      <c r="VCO55" s="145"/>
      <c r="VCP55" s="145"/>
      <c r="VCQ55" s="145"/>
      <c r="VCR55" s="145"/>
      <c r="VCS55" s="145"/>
      <c r="VCT55" s="145"/>
      <c r="VCU55" s="145"/>
      <c r="VCV55" s="145"/>
      <c r="VCW55" s="145"/>
      <c r="VCX55" s="145"/>
      <c r="VCY55" s="145"/>
      <c r="VCZ55" s="145"/>
      <c r="VDA55" s="145"/>
      <c r="VDB55" s="145"/>
      <c r="VDC55" s="145"/>
      <c r="VDD55" s="145"/>
      <c r="VDE55" s="145"/>
      <c r="VDF55" s="145"/>
      <c r="VDG55" s="145"/>
      <c r="VDH55" s="145"/>
      <c r="VDI55" s="145"/>
      <c r="VDJ55" s="145"/>
      <c r="VDK55" s="145"/>
      <c r="VDL55" s="145"/>
      <c r="VDM55" s="145"/>
      <c r="VDN55" s="145"/>
      <c r="VDO55" s="145"/>
      <c r="VDP55" s="145"/>
      <c r="VDQ55" s="145"/>
      <c r="VDR55" s="145"/>
      <c r="VDS55" s="145"/>
      <c r="VDT55" s="145"/>
      <c r="VDU55" s="145"/>
      <c r="VDV55" s="145"/>
      <c r="VDW55" s="145"/>
      <c r="VDX55" s="145"/>
      <c r="VDY55" s="145"/>
      <c r="VDZ55" s="145"/>
      <c r="VEA55" s="145"/>
      <c r="VEB55" s="145"/>
      <c r="VEC55" s="145"/>
      <c r="VED55" s="145"/>
      <c r="VEE55" s="145"/>
      <c r="VEF55" s="145"/>
      <c r="VEG55" s="145"/>
      <c r="VEH55" s="145"/>
      <c r="VEI55" s="145"/>
      <c r="VEJ55" s="145"/>
      <c r="VEK55" s="145"/>
      <c r="VEL55" s="145"/>
      <c r="VEM55" s="145"/>
      <c r="VEN55" s="145"/>
      <c r="VEO55" s="145"/>
      <c r="VEP55" s="145"/>
      <c r="VEQ55" s="145"/>
      <c r="VER55" s="145"/>
      <c r="VES55" s="145"/>
      <c r="VET55" s="145"/>
      <c r="VEU55" s="145"/>
      <c r="VEV55" s="145"/>
      <c r="VEW55" s="145"/>
      <c r="VEX55" s="145"/>
      <c r="VEY55" s="145"/>
      <c r="VEZ55" s="145"/>
      <c r="VFA55" s="145"/>
      <c r="VFB55" s="145"/>
      <c r="VFC55" s="145"/>
      <c r="VFD55" s="145"/>
      <c r="VFE55" s="145"/>
      <c r="VFF55" s="145"/>
      <c r="VFG55" s="145"/>
      <c r="VFH55" s="145"/>
      <c r="VFI55" s="145"/>
      <c r="VFJ55" s="145"/>
      <c r="VFK55" s="145"/>
      <c r="VFL55" s="145"/>
      <c r="VFM55" s="145"/>
      <c r="VFN55" s="145"/>
      <c r="VFO55" s="145"/>
      <c r="VFP55" s="145"/>
      <c r="VFQ55" s="145"/>
      <c r="VFR55" s="145"/>
      <c r="VFS55" s="145"/>
      <c r="VFT55" s="145"/>
      <c r="VFU55" s="145"/>
      <c r="VFV55" s="145"/>
      <c r="VFW55" s="145"/>
      <c r="VFX55" s="145"/>
      <c r="VFY55" s="145"/>
      <c r="VFZ55" s="145"/>
      <c r="VGA55" s="145"/>
      <c r="VGB55" s="145"/>
      <c r="VGC55" s="145"/>
      <c r="VGD55" s="145"/>
      <c r="VGE55" s="145"/>
      <c r="VGF55" s="145"/>
      <c r="VGG55" s="145"/>
      <c r="VGH55" s="145"/>
      <c r="VGI55" s="145"/>
      <c r="VGJ55" s="145"/>
      <c r="VGK55" s="145"/>
      <c r="VGL55" s="145"/>
      <c r="VGM55" s="145"/>
      <c r="VGN55" s="145"/>
      <c r="VGO55" s="145"/>
      <c r="VGP55" s="145"/>
      <c r="VGQ55" s="145"/>
      <c r="VGR55" s="145"/>
      <c r="VGS55" s="145"/>
      <c r="VGT55" s="145"/>
      <c r="VGU55" s="145"/>
      <c r="VGV55" s="145"/>
      <c r="VGW55" s="145"/>
      <c r="VGX55" s="145"/>
      <c r="VGY55" s="145"/>
      <c r="VGZ55" s="145"/>
      <c r="VHA55" s="145"/>
      <c r="VHB55" s="145"/>
      <c r="VHC55" s="145"/>
      <c r="VHD55" s="145"/>
      <c r="VHE55" s="145"/>
      <c r="VHF55" s="145"/>
      <c r="VHG55" s="145"/>
      <c r="VHH55" s="145"/>
      <c r="VHI55" s="145"/>
      <c r="VHJ55" s="145"/>
      <c r="VHK55" s="145"/>
      <c r="VHL55" s="145"/>
      <c r="VHM55" s="145"/>
      <c r="VHN55" s="145"/>
      <c r="VHO55" s="145"/>
      <c r="VHP55" s="145"/>
      <c r="VHQ55" s="145"/>
      <c r="VHR55" s="145"/>
      <c r="VHS55" s="145"/>
      <c r="VHT55" s="145"/>
      <c r="VHU55" s="145"/>
      <c r="VHV55" s="145"/>
      <c r="VHW55" s="145"/>
      <c r="VHX55" s="145"/>
      <c r="VHY55" s="145"/>
      <c r="VHZ55" s="145"/>
      <c r="VIA55" s="145"/>
      <c r="VIB55" s="145"/>
      <c r="VIC55" s="145"/>
      <c r="VID55" s="145"/>
      <c r="VIE55" s="145"/>
      <c r="VIF55" s="145"/>
      <c r="VIG55" s="145"/>
      <c r="VIH55" s="145"/>
      <c r="VII55" s="145"/>
      <c r="VIJ55" s="145"/>
      <c r="VIK55" s="145"/>
      <c r="VIL55" s="145"/>
      <c r="VIM55" s="145"/>
      <c r="VIN55" s="145"/>
      <c r="VIO55" s="145"/>
      <c r="VIP55" s="145"/>
      <c r="VIQ55" s="145"/>
      <c r="VIR55" s="145"/>
      <c r="VIS55" s="145"/>
      <c r="VIT55" s="145"/>
      <c r="VIU55" s="145"/>
      <c r="VIV55" s="145"/>
      <c r="VIW55" s="145"/>
      <c r="VIX55" s="145"/>
      <c r="VIY55" s="145"/>
      <c r="VIZ55" s="145"/>
      <c r="VJA55" s="145"/>
      <c r="VJB55" s="145"/>
      <c r="VJC55" s="145"/>
      <c r="VJD55" s="145"/>
      <c r="VJE55" s="145"/>
      <c r="VJF55" s="145"/>
      <c r="VJG55" s="145"/>
      <c r="VJH55" s="145"/>
      <c r="VJI55" s="145"/>
      <c r="VJJ55" s="145"/>
      <c r="VJK55" s="145"/>
      <c r="VJL55" s="145"/>
      <c r="VJM55" s="145"/>
      <c r="VJN55" s="145"/>
      <c r="VJO55" s="145"/>
      <c r="VJP55" s="145"/>
      <c r="VJQ55" s="145"/>
      <c r="VJR55" s="145"/>
      <c r="VJS55" s="145"/>
      <c r="VJT55" s="145"/>
      <c r="VJU55" s="145"/>
      <c r="VJV55" s="145"/>
      <c r="VJW55" s="145"/>
      <c r="VJX55" s="145"/>
      <c r="VJY55" s="145"/>
      <c r="VJZ55" s="145"/>
      <c r="VKA55" s="145"/>
      <c r="VKB55" s="145"/>
      <c r="VKC55" s="145"/>
      <c r="VKD55" s="145"/>
      <c r="VKE55" s="145"/>
      <c r="VKF55" s="145"/>
      <c r="VKG55" s="145"/>
      <c r="VKH55" s="145"/>
      <c r="VKI55" s="145"/>
      <c r="VKJ55" s="145"/>
      <c r="VKK55" s="145"/>
      <c r="VKL55" s="145"/>
      <c r="VKM55" s="145"/>
      <c r="VKN55" s="145"/>
      <c r="VKO55" s="145"/>
      <c r="VKP55" s="145"/>
      <c r="VKQ55" s="145"/>
      <c r="VKR55" s="145"/>
      <c r="VKS55" s="145"/>
      <c r="VKT55" s="145"/>
      <c r="VKU55" s="145"/>
      <c r="VKV55" s="145"/>
      <c r="VKW55" s="145"/>
      <c r="VKX55" s="145"/>
      <c r="VKY55" s="145"/>
      <c r="VKZ55" s="145"/>
      <c r="VLA55" s="145"/>
      <c r="VLB55" s="145"/>
      <c r="VLC55" s="145"/>
      <c r="VLD55" s="145"/>
      <c r="VLE55" s="145"/>
      <c r="VLF55" s="145"/>
      <c r="VLG55" s="145"/>
      <c r="VLH55" s="145"/>
      <c r="VLI55" s="145"/>
      <c r="VLJ55" s="145"/>
      <c r="VLK55" s="145"/>
      <c r="VLL55" s="145"/>
      <c r="VLM55" s="145"/>
      <c r="VLN55" s="145"/>
      <c r="VLO55" s="145"/>
      <c r="VLP55" s="145"/>
      <c r="VLQ55" s="145"/>
      <c r="VLR55" s="145"/>
      <c r="VLS55" s="145"/>
      <c r="VLT55" s="145"/>
      <c r="VLU55" s="145"/>
      <c r="VLV55" s="145"/>
      <c r="VLW55" s="145"/>
      <c r="VLX55" s="145"/>
      <c r="VLY55" s="145"/>
      <c r="VLZ55" s="145"/>
      <c r="VMA55" s="145"/>
      <c r="VMB55" s="145"/>
      <c r="VMC55" s="145"/>
      <c r="VMD55" s="145"/>
      <c r="VME55" s="145"/>
      <c r="VMF55" s="145"/>
      <c r="VMG55" s="145"/>
      <c r="VMH55" s="145"/>
      <c r="VMI55" s="145"/>
      <c r="VMJ55" s="145"/>
      <c r="VMK55" s="145"/>
      <c r="VML55" s="145"/>
      <c r="VMM55" s="145"/>
      <c r="VMN55" s="145"/>
      <c r="VMO55" s="145"/>
      <c r="VMP55" s="145"/>
      <c r="VMQ55" s="145"/>
      <c r="VMR55" s="145"/>
      <c r="VMS55" s="145"/>
      <c r="VMT55" s="145"/>
      <c r="VMU55" s="145"/>
      <c r="VMV55" s="145"/>
      <c r="VMW55" s="145"/>
      <c r="VMX55" s="145"/>
      <c r="VMY55" s="145"/>
      <c r="VMZ55" s="145"/>
      <c r="VNA55" s="145"/>
      <c r="VNB55" s="145"/>
      <c r="VNC55" s="145"/>
      <c r="VND55" s="145"/>
      <c r="VNE55" s="145"/>
      <c r="VNF55" s="145"/>
      <c r="VNG55" s="145"/>
      <c r="VNH55" s="145"/>
      <c r="VNI55" s="145"/>
      <c r="VNJ55" s="145"/>
      <c r="VNK55" s="145"/>
      <c r="VNL55" s="145"/>
      <c r="VNM55" s="145"/>
      <c r="VNN55" s="145"/>
      <c r="VNO55" s="145"/>
      <c r="VNP55" s="145"/>
      <c r="VNQ55" s="145"/>
      <c r="VNR55" s="145"/>
      <c r="VNS55" s="145"/>
      <c r="VNT55" s="145"/>
      <c r="VNU55" s="145"/>
      <c r="VNV55" s="145"/>
      <c r="VNW55" s="145"/>
      <c r="VNX55" s="145"/>
      <c r="VNY55" s="145"/>
      <c r="VNZ55" s="145"/>
      <c r="VOA55" s="145"/>
      <c r="VOB55" s="145"/>
      <c r="VOC55" s="145"/>
      <c r="VOD55" s="145"/>
      <c r="VOE55" s="145"/>
      <c r="VOF55" s="145"/>
      <c r="VOG55" s="145"/>
      <c r="VOH55" s="145"/>
      <c r="VOI55" s="145"/>
      <c r="VOJ55" s="145"/>
      <c r="VOK55" s="145"/>
      <c r="VOL55" s="145"/>
      <c r="VOM55" s="145"/>
      <c r="VON55" s="145"/>
      <c r="VOO55" s="145"/>
      <c r="VOP55" s="145"/>
      <c r="VOQ55" s="145"/>
      <c r="VOR55" s="145"/>
      <c r="VOS55" s="145"/>
      <c r="VOT55" s="145"/>
      <c r="VOU55" s="145"/>
      <c r="VOV55" s="145"/>
      <c r="VOW55" s="145"/>
      <c r="VOX55" s="145"/>
      <c r="VOY55" s="145"/>
      <c r="VOZ55" s="145"/>
      <c r="VPA55" s="145"/>
      <c r="VPB55" s="145"/>
      <c r="VPC55" s="145"/>
      <c r="VPD55" s="145"/>
      <c r="VPE55" s="145"/>
      <c r="VPF55" s="145"/>
      <c r="VPG55" s="145"/>
      <c r="VPH55" s="145"/>
      <c r="VPI55" s="145"/>
      <c r="VPJ55" s="145"/>
      <c r="VPK55" s="145"/>
      <c r="VPL55" s="145"/>
      <c r="VPM55" s="145"/>
      <c r="VPN55" s="145"/>
      <c r="VPO55" s="145"/>
      <c r="VPP55" s="145"/>
      <c r="VPQ55" s="145"/>
      <c r="VPR55" s="145"/>
      <c r="VPS55" s="145"/>
      <c r="VPT55" s="145"/>
      <c r="VPU55" s="145"/>
      <c r="VPV55" s="145"/>
      <c r="VPW55" s="145"/>
      <c r="VPX55" s="145"/>
      <c r="VPY55" s="145"/>
      <c r="VPZ55" s="145"/>
      <c r="VQA55" s="145"/>
      <c r="VQB55" s="145"/>
      <c r="VQC55" s="145"/>
      <c r="VQD55" s="145"/>
      <c r="VQE55" s="145"/>
      <c r="VQF55" s="145"/>
      <c r="VQG55" s="145"/>
      <c r="VQH55" s="145"/>
      <c r="VQI55" s="145"/>
      <c r="VQJ55" s="145"/>
      <c r="VQK55" s="145"/>
      <c r="VQL55" s="145"/>
      <c r="VQM55" s="145"/>
      <c r="VQN55" s="145"/>
      <c r="VQO55" s="145"/>
      <c r="VQP55" s="145"/>
      <c r="VQQ55" s="145"/>
      <c r="VQR55" s="145"/>
      <c r="VQS55" s="145"/>
      <c r="VQT55" s="145"/>
      <c r="VQU55" s="145"/>
      <c r="VQV55" s="145"/>
      <c r="VQW55" s="145"/>
      <c r="VQX55" s="145"/>
      <c r="VQY55" s="145"/>
      <c r="VQZ55" s="145"/>
      <c r="VRA55" s="145"/>
      <c r="VRB55" s="145"/>
      <c r="VRC55" s="145"/>
      <c r="VRD55" s="145"/>
      <c r="VRE55" s="145"/>
      <c r="VRF55" s="145"/>
      <c r="VRG55" s="145"/>
      <c r="VRH55" s="145"/>
      <c r="VRI55" s="145"/>
      <c r="VRJ55" s="145"/>
      <c r="VRK55" s="145"/>
      <c r="VRL55" s="145"/>
      <c r="VRM55" s="145"/>
      <c r="VRN55" s="145"/>
      <c r="VRO55" s="145"/>
      <c r="VRP55" s="145"/>
      <c r="VRQ55" s="145"/>
      <c r="VRR55" s="145"/>
      <c r="VRS55" s="145"/>
      <c r="VRT55" s="145"/>
      <c r="VRU55" s="145"/>
      <c r="VRV55" s="145"/>
      <c r="VRW55" s="145"/>
      <c r="VRX55" s="145"/>
      <c r="VRY55" s="145"/>
      <c r="VRZ55" s="145"/>
      <c r="VSA55" s="145"/>
      <c r="VSB55" s="145"/>
      <c r="VSC55" s="145"/>
      <c r="VSD55" s="145"/>
      <c r="VSE55" s="145"/>
      <c r="VSF55" s="145"/>
      <c r="VSG55" s="145"/>
      <c r="VSH55" s="145"/>
      <c r="VSI55" s="145"/>
      <c r="VSJ55" s="145"/>
      <c r="VSK55" s="145"/>
      <c r="VSL55" s="145"/>
      <c r="VSM55" s="145"/>
      <c r="VSN55" s="145"/>
      <c r="VSO55" s="145"/>
      <c r="VSP55" s="145"/>
      <c r="VSQ55" s="145"/>
      <c r="VSR55" s="145"/>
      <c r="VSS55" s="145"/>
      <c r="VST55" s="145"/>
      <c r="VSU55" s="145"/>
      <c r="VSV55" s="145"/>
      <c r="VSW55" s="145"/>
      <c r="VSX55" s="145"/>
      <c r="VSY55" s="145"/>
      <c r="VSZ55" s="145"/>
      <c r="VTA55" s="145"/>
      <c r="VTB55" s="145"/>
      <c r="VTC55" s="145"/>
      <c r="VTD55" s="145"/>
      <c r="VTE55" s="145"/>
      <c r="VTF55" s="145"/>
      <c r="VTG55" s="145"/>
      <c r="VTH55" s="145"/>
      <c r="VTI55" s="145"/>
      <c r="VTJ55" s="145"/>
      <c r="VTK55" s="145"/>
      <c r="VTL55" s="145"/>
      <c r="VTM55" s="145"/>
      <c r="VTN55" s="145"/>
      <c r="VTO55" s="145"/>
      <c r="VTP55" s="145"/>
      <c r="VTQ55" s="145"/>
      <c r="VTR55" s="145"/>
      <c r="VTS55" s="145"/>
      <c r="VTT55" s="145"/>
      <c r="VTU55" s="145"/>
      <c r="VTV55" s="145"/>
      <c r="VTW55" s="145"/>
      <c r="VTX55" s="145"/>
      <c r="VTY55" s="145"/>
      <c r="VTZ55" s="145"/>
      <c r="VUA55" s="145"/>
      <c r="VUB55" s="145"/>
      <c r="VUC55" s="145"/>
      <c r="VUD55" s="145"/>
      <c r="VUE55" s="145"/>
      <c r="VUF55" s="145"/>
      <c r="VUG55" s="145"/>
      <c r="VUH55" s="145"/>
      <c r="VUI55" s="145"/>
      <c r="VUJ55" s="145"/>
      <c r="VUK55" s="145"/>
      <c r="VUL55" s="145"/>
      <c r="VUM55" s="145"/>
      <c r="VUN55" s="145"/>
      <c r="VUO55" s="145"/>
      <c r="VUP55" s="145"/>
      <c r="VUQ55" s="145"/>
      <c r="VUR55" s="145"/>
      <c r="VUS55" s="145"/>
      <c r="VUT55" s="145"/>
      <c r="VUU55" s="145"/>
      <c r="VUV55" s="145"/>
      <c r="VUW55" s="145"/>
      <c r="VUX55" s="145"/>
      <c r="VUY55" s="145"/>
      <c r="VUZ55" s="145"/>
      <c r="VVA55" s="145"/>
      <c r="VVB55" s="145"/>
      <c r="VVC55" s="145"/>
      <c r="VVD55" s="145"/>
      <c r="VVE55" s="145"/>
      <c r="VVF55" s="145"/>
      <c r="VVG55" s="145"/>
      <c r="VVH55" s="145"/>
      <c r="VVI55" s="145"/>
      <c r="VVJ55" s="145"/>
      <c r="VVK55" s="145"/>
      <c r="VVL55" s="145"/>
      <c r="VVM55" s="145"/>
      <c r="VVN55" s="145"/>
      <c r="VVO55" s="145"/>
      <c r="VVP55" s="145"/>
      <c r="VVQ55" s="145"/>
      <c r="VVR55" s="145"/>
      <c r="VVS55" s="145"/>
      <c r="VVT55" s="145"/>
      <c r="VVU55" s="145"/>
      <c r="VVV55" s="145"/>
      <c r="VVW55" s="145"/>
      <c r="VVX55" s="145"/>
      <c r="VVY55" s="145"/>
      <c r="VVZ55" s="145"/>
      <c r="VWA55" s="145"/>
      <c r="VWB55" s="145"/>
      <c r="VWC55" s="145"/>
      <c r="VWD55" s="145"/>
      <c r="VWE55" s="145"/>
      <c r="VWF55" s="145"/>
      <c r="VWG55" s="145"/>
      <c r="VWH55" s="145"/>
      <c r="VWI55" s="145"/>
      <c r="VWJ55" s="145"/>
      <c r="VWK55" s="145"/>
      <c r="VWL55" s="145"/>
      <c r="VWM55" s="145"/>
      <c r="VWN55" s="145"/>
      <c r="VWO55" s="145"/>
      <c r="VWP55" s="145"/>
      <c r="VWQ55" s="145"/>
      <c r="VWR55" s="145"/>
      <c r="VWS55" s="145"/>
      <c r="VWT55" s="145"/>
      <c r="VWU55" s="145"/>
      <c r="VWV55" s="145"/>
      <c r="VWW55" s="145"/>
      <c r="VWX55" s="145"/>
      <c r="VWY55" s="145"/>
      <c r="VWZ55" s="145"/>
      <c r="VXA55" s="145"/>
      <c r="VXB55" s="145"/>
      <c r="VXC55" s="145"/>
      <c r="VXD55" s="145"/>
      <c r="VXE55" s="145"/>
      <c r="VXF55" s="145"/>
      <c r="VXG55" s="145"/>
      <c r="VXH55" s="145"/>
      <c r="VXI55" s="145"/>
      <c r="VXJ55" s="145"/>
      <c r="VXK55" s="145"/>
      <c r="VXL55" s="145"/>
      <c r="VXM55" s="145"/>
      <c r="VXN55" s="145"/>
      <c r="VXO55" s="145"/>
      <c r="VXP55" s="145"/>
      <c r="VXQ55" s="145"/>
      <c r="VXR55" s="145"/>
      <c r="VXS55" s="145"/>
      <c r="VXT55" s="145"/>
      <c r="VXU55" s="145"/>
      <c r="VXV55" s="145"/>
      <c r="VXW55" s="145"/>
      <c r="VXX55" s="145"/>
      <c r="VXY55" s="145"/>
      <c r="VXZ55" s="145"/>
      <c r="VYA55" s="145"/>
      <c r="VYB55" s="145"/>
      <c r="VYC55" s="145"/>
      <c r="VYD55" s="145"/>
      <c r="VYE55" s="145"/>
      <c r="VYF55" s="145"/>
      <c r="VYG55" s="145"/>
      <c r="VYH55" s="145"/>
      <c r="VYI55" s="145"/>
      <c r="VYJ55" s="145"/>
      <c r="VYK55" s="145"/>
      <c r="VYL55" s="145"/>
      <c r="VYM55" s="145"/>
      <c r="VYN55" s="145"/>
      <c r="VYO55" s="145"/>
      <c r="VYP55" s="145"/>
      <c r="VYQ55" s="145"/>
      <c r="VYR55" s="145"/>
      <c r="VYS55" s="145"/>
      <c r="VYT55" s="145"/>
      <c r="VYU55" s="145"/>
      <c r="VYV55" s="145"/>
      <c r="VYW55" s="145"/>
      <c r="VYX55" s="145"/>
      <c r="VYY55" s="145"/>
      <c r="VYZ55" s="145"/>
      <c r="VZA55" s="145"/>
      <c r="VZB55" s="145"/>
      <c r="VZC55" s="145"/>
      <c r="VZD55" s="145"/>
      <c r="VZE55" s="145"/>
      <c r="VZF55" s="145"/>
      <c r="VZG55" s="145"/>
      <c r="VZH55" s="145"/>
      <c r="VZI55" s="145"/>
      <c r="VZJ55" s="145"/>
      <c r="VZK55" s="145"/>
      <c r="VZL55" s="145"/>
      <c r="VZM55" s="145"/>
      <c r="VZN55" s="145"/>
      <c r="VZO55" s="145"/>
      <c r="VZP55" s="145"/>
      <c r="VZQ55" s="145"/>
      <c r="VZR55" s="145"/>
      <c r="VZS55" s="145"/>
      <c r="VZT55" s="145"/>
      <c r="VZU55" s="145"/>
      <c r="VZV55" s="145"/>
      <c r="VZW55" s="145"/>
      <c r="VZX55" s="145"/>
      <c r="VZY55" s="145"/>
      <c r="VZZ55" s="145"/>
      <c r="WAA55" s="145"/>
      <c r="WAB55" s="145"/>
      <c r="WAC55" s="145"/>
      <c r="WAD55" s="145"/>
      <c r="WAE55" s="145"/>
      <c r="WAF55" s="145"/>
      <c r="WAG55" s="145"/>
      <c r="WAH55" s="145"/>
      <c r="WAI55" s="145"/>
      <c r="WAJ55" s="145"/>
      <c r="WAK55" s="145"/>
      <c r="WAL55" s="145"/>
      <c r="WAM55" s="145"/>
      <c r="WAN55" s="145"/>
      <c r="WAO55" s="145"/>
      <c r="WAP55" s="145"/>
      <c r="WAQ55" s="145"/>
      <c r="WAR55" s="145"/>
      <c r="WAS55" s="145"/>
      <c r="WAT55" s="145"/>
      <c r="WAU55" s="145"/>
      <c r="WAV55" s="145"/>
      <c r="WAW55" s="145"/>
      <c r="WAX55" s="145"/>
      <c r="WAY55" s="145"/>
      <c r="WAZ55" s="145"/>
      <c r="WBA55" s="145"/>
      <c r="WBB55" s="145"/>
      <c r="WBC55" s="145"/>
      <c r="WBD55" s="145"/>
      <c r="WBE55" s="145"/>
      <c r="WBF55" s="145"/>
      <c r="WBG55" s="145"/>
      <c r="WBH55" s="145"/>
      <c r="WBI55" s="145"/>
      <c r="WBJ55" s="145"/>
      <c r="WBK55" s="145"/>
      <c r="WBL55" s="145"/>
      <c r="WBM55" s="145"/>
      <c r="WBN55" s="145"/>
      <c r="WBO55" s="145"/>
      <c r="WBP55" s="145"/>
      <c r="WBQ55" s="145"/>
      <c r="WBR55" s="145"/>
      <c r="WBS55" s="145"/>
      <c r="WBT55" s="145"/>
      <c r="WBU55" s="145"/>
      <c r="WBV55" s="145"/>
      <c r="WBW55" s="145"/>
      <c r="WBX55" s="145"/>
      <c r="WBY55" s="145"/>
      <c r="WBZ55" s="145"/>
      <c r="WCA55" s="145"/>
      <c r="WCB55" s="145"/>
      <c r="WCC55" s="145"/>
      <c r="WCD55" s="145"/>
      <c r="WCE55" s="145"/>
      <c r="WCF55" s="145"/>
      <c r="WCG55" s="145"/>
      <c r="WCH55" s="145"/>
      <c r="WCI55" s="145"/>
      <c r="WCJ55" s="145"/>
      <c r="WCK55" s="145"/>
      <c r="WCL55" s="145"/>
      <c r="WCM55" s="145"/>
      <c r="WCN55" s="145"/>
      <c r="WCO55" s="145"/>
      <c r="WCP55" s="145"/>
      <c r="WCQ55" s="145"/>
      <c r="WCR55" s="145"/>
      <c r="WCS55" s="145"/>
      <c r="WCT55" s="145"/>
      <c r="WCU55" s="145"/>
      <c r="WCV55" s="145"/>
      <c r="WCW55" s="145"/>
      <c r="WCX55" s="145"/>
      <c r="WCY55" s="145"/>
      <c r="WCZ55" s="145"/>
      <c r="WDA55" s="145"/>
      <c r="WDB55" s="145"/>
      <c r="WDC55" s="145"/>
      <c r="WDD55" s="145"/>
      <c r="WDE55" s="145"/>
      <c r="WDF55" s="145"/>
      <c r="WDG55" s="145"/>
      <c r="WDH55" s="145"/>
      <c r="WDI55" s="145"/>
      <c r="WDJ55" s="145"/>
      <c r="WDK55" s="145"/>
      <c r="WDL55" s="145"/>
      <c r="WDM55" s="145"/>
      <c r="WDN55" s="145"/>
      <c r="WDO55" s="145"/>
      <c r="WDP55" s="145"/>
      <c r="WDQ55" s="145"/>
      <c r="WDR55" s="145"/>
      <c r="WDS55" s="145"/>
      <c r="WDT55" s="145"/>
      <c r="WDU55" s="145"/>
      <c r="WDV55" s="145"/>
      <c r="WDW55" s="145"/>
      <c r="WDX55" s="145"/>
      <c r="WDY55" s="145"/>
      <c r="WDZ55" s="145"/>
      <c r="WEA55" s="145"/>
      <c r="WEB55" s="145"/>
      <c r="WEC55" s="145"/>
      <c r="WED55" s="145"/>
      <c r="WEE55" s="145"/>
      <c r="WEF55" s="145"/>
      <c r="WEG55" s="145"/>
      <c r="WEH55" s="145"/>
      <c r="WEI55" s="145"/>
      <c r="WEJ55" s="145"/>
      <c r="WEK55" s="145"/>
      <c r="WEL55" s="145"/>
      <c r="WEM55" s="145"/>
      <c r="WEN55" s="145"/>
      <c r="WEO55" s="145"/>
      <c r="WEP55" s="145"/>
      <c r="WEQ55" s="145"/>
      <c r="WER55" s="145"/>
      <c r="WES55" s="145"/>
      <c r="WET55" s="145"/>
      <c r="WEU55" s="145"/>
      <c r="WEV55" s="145"/>
      <c r="WEW55" s="145"/>
      <c r="WEX55" s="145"/>
      <c r="WEY55" s="145"/>
      <c r="WEZ55" s="145"/>
      <c r="WFA55" s="145"/>
      <c r="WFB55" s="145"/>
      <c r="WFC55" s="145"/>
      <c r="WFD55" s="145"/>
      <c r="WFE55" s="145"/>
      <c r="WFF55" s="145"/>
      <c r="WFG55" s="145"/>
      <c r="WFH55" s="145"/>
      <c r="WFI55" s="145"/>
      <c r="WFJ55" s="145"/>
      <c r="WFK55" s="145"/>
      <c r="WFL55" s="145"/>
      <c r="WFM55" s="145"/>
      <c r="WFN55" s="145"/>
      <c r="WFO55" s="145"/>
      <c r="WFP55" s="145"/>
      <c r="WFQ55" s="145"/>
      <c r="WFR55" s="145"/>
      <c r="WFS55" s="145"/>
      <c r="WFT55" s="145"/>
      <c r="WFU55" s="145"/>
      <c r="WFV55" s="145"/>
      <c r="WFW55" s="145"/>
      <c r="WFX55" s="145"/>
      <c r="WFY55" s="145"/>
      <c r="WFZ55" s="145"/>
      <c r="WGA55" s="145"/>
      <c r="WGB55" s="145"/>
      <c r="WGC55" s="145"/>
      <c r="WGD55" s="145"/>
      <c r="WGE55" s="145"/>
      <c r="WGF55" s="145"/>
      <c r="WGG55" s="145"/>
      <c r="WGH55" s="145"/>
      <c r="WGI55" s="145"/>
      <c r="WGJ55" s="145"/>
      <c r="WGK55" s="145"/>
      <c r="WGL55" s="145"/>
      <c r="WGM55" s="145"/>
      <c r="WGN55" s="145"/>
      <c r="WGO55" s="145"/>
      <c r="WGP55" s="145"/>
      <c r="WGQ55" s="145"/>
      <c r="WGR55" s="145"/>
      <c r="WGS55" s="145"/>
      <c r="WGT55" s="145"/>
      <c r="WGU55" s="145"/>
      <c r="WGV55" s="145"/>
      <c r="WGW55" s="145"/>
      <c r="WGX55" s="145"/>
      <c r="WGY55" s="145"/>
      <c r="WGZ55" s="145"/>
      <c r="WHA55" s="145"/>
      <c r="WHB55" s="145"/>
      <c r="WHC55" s="145"/>
      <c r="WHD55" s="145"/>
      <c r="WHE55" s="145"/>
      <c r="WHF55" s="145"/>
      <c r="WHG55" s="145"/>
      <c r="WHH55" s="145"/>
      <c r="WHI55" s="145"/>
      <c r="WHJ55" s="145"/>
      <c r="WHK55" s="145"/>
      <c r="WHL55" s="145"/>
      <c r="WHM55" s="145"/>
      <c r="WHN55" s="145"/>
      <c r="WHO55" s="145"/>
      <c r="WHP55" s="145"/>
      <c r="WHQ55" s="145"/>
      <c r="WHR55" s="145"/>
      <c r="WHS55" s="145"/>
      <c r="WHT55" s="145"/>
      <c r="WHU55" s="145"/>
      <c r="WHV55" s="145"/>
      <c r="WHW55" s="145"/>
      <c r="WHX55" s="145"/>
      <c r="WHY55" s="145"/>
      <c r="WHZ55" s="145"/>
      <c r="WIA55" s="145"/>
      <c r="WIB55" s="145"/>
      <c r="WIC55" s="145"/>
      <c r="WID55" s="145"/>
      <c r="WIE55" s="145"/>
      <c r="WIF55" s="145"/>
      <c r="WIG55" s="145"/>
      <c r="WIH55" s="145"/>
      <c r="WII55" s="145"/>
      <c r="WIJ55" s="145"/>
      <c r="WIK55" s="145"/>
      <c r="WIL55" s="145"/>
      <c r="WIM55" s="145"/>
      <c r="WIN55" s="145"/>
      <c r="WIO55" s="145"/>
      <c r="WIP55" s="145"/>
      <c r="WIQ55" s="145"/>
      <c r="WIR55" s="145"/>
      <c r="WIS55" s="145"/>
      <c r="WIT55" s="145"/>
      <c r="WIU55" s="145"/>
      <c r="WIV55" s="145"/>
      <c r="WIW55" s="145"/>
      <c r="WIX55" s="145"/>
      <c r="WIY55" s="145"/>
      <c r="WIZ55" s="145"/>
      <c r="WJA55" s="145"/>
      <c r="WJB55" s="145"/>
      <c r="WJC55" s="145"/>
      <c r="WJD55" s="145"/>
      <c r="WJE55" s="145"/>
      <c r="WJF55" s="145"/>
      <c r="WJG55" s="145"/>
      <c r="WJH55" s="145"/>
      <c r="WJI55" s="145"/>
      <c r="WJJ55" s="145"/>
      <c r="WJK55" s="145"/>
      <c r="WJL55" s="145"/>
      <c r="WJM55" s="145"/>
      <c r="WJN55" s="145"/>
      <c r="WJO55" s="145"/>
      <c r="WJP55" s="145"/>
      <c r="WJQ55" s="145"/>
      <c r="WJR55" s="145"/>
      <c r="WJS55" s="145"/>
      <c r="WJT55" s="145"/>
      <c r="WJU55" s="145"/>
      <c r="WJV55" s="145"/>
      <c r="WJW55" s="145"/>
      <c r="WJX55" s="145"/>
      <c r="WJY55" s="145"/>
      <c r="WJZ55" s="145"/>
      <c r="WKA55" s="145"/>
      <c r="WKB55" s="145"/>
      <c r="WKC55" s="145"/>
      <c r="WKD55" s="145"/>
      <c r="WKE55" s="145"/>
      <c r="WKF55" s="145"/>
      <c r="WKG55" s="145"/>
      <c r="WKH55" s="145"/>
      <c r="WKI55" s="145"/>
      <c r="WKJ55" s="145"/>
      <c r="WKK55" s="145"/>
      <c r="WKL55" s="145"/>
      <c r="WKM55" s="145"/>
      <c r="WKN55" s="145"/>
      <c r="WKO55" s="145"/>
      <c r="WKP55" s="145"/>
      <c r="WKQ55" s="145"/>
      <c r="WKR55" s="145"/>
      <c r="WKS55" s="145"/>
      <c r="WKT55" s="145"/>
      <c r="WKU55" s="145"/>
      <c r="WKV55" s="145"/>
      <c r="WKW55" s="145"/>
      <c r="WKX55" s="145"/>
      <c r="WKY55" s="145"/>
      <c r="WKZ55" s="145"/>
      <c r="WLA55" s="145"/>
      <c r="WLB55" s="145"/>
      <c r="WLC55" s="145"/>
      <c r="WLD55" s="145"/>
      <c r="WLE55" s="145"/>
      <c r="WLF55" s="145"/>
      <c r="WLG55" s="145"/>
      <c r="WLH55" s="145"/>
      <c r="WLI55" s="145"/>
      <c r="WLJ55" s="145"/>
      <c r="WLK55" s="145"/>
      <c r="WLL55" s="145"/>
      <c r="WLM55" s="145"/>
      <c r="WLN55" s="145"/>
      <c r="WLO55" s="145"/>
      <c r="WLP55" s="145"/>
      <c r="WLQ55" s="145"/>
      <c r="WLR55" s="145"/>
      <c r="WLS55" s="145"/>
      <c r="WLT55" s="145"/>
      <c r="WLU55" s="145"/>
      <c r="WLV55" s="145"/>
      <c r="WLW55" s="145"/>
      <c r="WLX55" s="145"/>
      <c r="WLY55" s="145"/>
      <c r="WLZ55" s="145"/>
      <c r="WMA55" s="145"/>
      <c r="WMB55" s="145"/>
      <c r="WMC55" s="145"/>
      <c r="WMD55" s="145"/>
      <c r="WME55" s="145"/>
      <c r="WMF55" s="145"/>
      <c r="WMG55" s="145"/>
      <c r="WMH55" s="145"/>
      <c r="WMI55" s="145"/>
      <c r="WMJ55" s="145"/>
      <c r="WMK55" s="145"/>
      <c r="WML55" s="145"/>
      <c r="WMM55" s="145"/>
      <c r="WMN55" s="145"/>
      <c r="WMO55" s="145"/>
      <c r="WMP55" s="145"/>
      <c r="WMQ55" s="145"/>
      <c r="WMR55" s="145"/>
      <c r="WMS55" s="145"/>
      <c r="WMT55" s="145"/>
      <c r="WMU55" s="145"/>
      <c r="WMV55" s="145"/>
      <c r="WMW55" s="145"/>
      <c r="WMX55" s="145"/>
      <c r="WMY55" s="145"/>
      <c r="WMZ55" s="145"/>
      <c r="WNA55" s="145"/>
      <c r="WNB55" s="145"/>
      <c r="WNC55" s="145"/>
      <c r="WND55" s="145"/>
      <c r="WNE55" s="145"/>
      <c r="WNF55" s="145"/>
      <c r="WNG55" s="145"/>
      <c r="WNH55" s="145"/>
      <c r="WNI55" s="145"/>
      <c r="WNJ55" s="145"/>
      <c r="WNK55" s="145"/>
      <c r="WNL55" s="145"/>
      <c r="WNM55" s="145"/>
      <c r="WNN55" s="145"/>
      <c r="WNO55" s="145"/>
      <c r="WNP55" s="145"/>
      <c r="WNQ55" s="145"/>
      <c r="WNR55" s="145"/>
      <c r="WNS55" s="145"/>
      <c r="WNT55" s="145"/>
      <c r="WNU55" s="145"/>
      <c r="WNV55" s="145"/>
      <c r="WNW55" s="145"/>
      <c r="WNX55" s="145"/>
      <c r="WNY55" s="145"/>
      <c r="WNZ55" s="145"/>
      <c r="WOA55" s="145"/>
      <c r="WOB55" s="145"/>
      <c r="WOC55" s="145"/>
      <c r="WOD55" s="145"/>
      <c r="WOE55" s="145"/>
      <c r="WOF55" s="145"/>
      <c r="WOG55" s="145"/>
      <c r="WOH55" s="145"/>
      <c r="WOI55" s="145"/>
      <c r="WOJ55" s="145"/>
      <c r="WOK55" s="145"/>
      <c r="WOL55" s="145"/>
      <c r="WOM55" s="145"/>
      <c r="WON55" s="145"/>
      <c r="WOO55" s="145"/>
      <c r="WOP55" s="145"/>
      <c r="WOQ55" s="145"/>
      <c r="WOR55" s="145"/>
      <c r="WOS55" s="145"/>
      <c r="WOT55" s="145"/>
      <c r="WOU55" s="145"/>
      <c r="WOV55" s="145"/>
      <c r="WOW55" s="145"/>
      <c r="WOX55" s="145"/>
      <c r="WOY55" s="145"/>
      <c r="WOZ55" s="145"/>
      <c r="WPA55" s="145"/>
      <c r="WPB55" s="145"/>
      <c r="WPC55" s="145"/>
      <c r="WPD55" s="145"/>
      <c r="WPE55" s="145"/>
      <c r="WPF55" s="145"/>
      <c r="WPG55" s="145"/>
      <c r="WPH55" s="145"/>
      <c r="WPI55" s="145"/>
      <c r="WPJ55" s="145"/>
      <c r="WPK55" s="145"/>
      <c r="WPL55" s="145"/>
      <c r="WPM55" s="145"/>
      <c r="WPN55" s="145"/>
      <c r="WPO55" s="145"/>
      <c r="WPP55" s="145"/>
      <c r="WPQ55" s="145"/>
      <c r="WPR55" s="145"/>
      <c r="WPS55" s="145"/>
      <c r="WPT55" s="145"/>
      <c r="WPU55" s="145"/>
      <c r="WPV55" s="145"/>
      <c r="WPW55" s="145"/>
      <c r="WPX55" s="145"/>
      <c r="WPY55" s="145"/>
      <c r="WPZ55" s="145"/>
      <c r="WQA55" s="145"/>
      <c r="WQB55" s="145"/>
      <c r="WQC55" s="145"/>
      <c r="WQD55" s="145"/>
      <c r="WQE55" s="145"/>
      <c r="WQF55" s="145"/>
      <c r="WQG55" s="145"/>
      <c r="WQH55" s="145"/>
      <c r="WQI55" s="145"/>
      <c r="WQJ55" s="145"/>
      <c r="WQK55" s="145"/>
      <c r="WQL55" s="145"/>
      <c r="WQM55" s="145"/>
      <c r="WQN55" s="145"/>
      <c r="WQO55" s="145"/>
      <c r="WQP55" s="145"/>
      <c r="WQQ55" s="145"/>
      <c r="WQR55" s="145"/>
      <c r="WQS55" s="145"/>
      <c r="WQT55" s="145"/>
      <c r="WQU55" s="145"/>
      <c r="WQV55" s="145"/>
      <c r="WQW55" s="145"/>
      <c r="WQX55" s="145"/>
      <c r="WQY55" s="145"/>
      <c r="WQZ55" s="145"/>
      <c r="WRA55" s="145"/>
      <c r="WRB55" s="145"/>
      <c r="WRC55" s="145"/>
      <c r="WRD55" s="145"/>
      <c r="WRE55" s="145"/>
      <c r="WRF55" s="145"/>
      <c r="WRG55" s="145"/>
      <c r="WRH55" s="145"/>
      <c r="WRI55" s="145"/>
      <c r="WRJ55" s="145"/>
      <c r="WRK55" s="145"/>
      <c r="WRL55" s="145"/>
      <c r="WRM55" s="145"/>
      <c r="WRN55" s="145"/>
      <c r="WRO55" s="145"/>
      <c r="WRP55" s="145"/>
      <c r="WRQ55" s="145"/>
      <c r="WRR55" s="145"/>
      <c r="WRS55" s="145"/>
      <c r="WRT55" s="145"/>
      <c r="WRU55" s="145"/>
      <c r="WRV55" s="145"/>
      <c r="WRW55" s="145"/>
      <c r="WRX55" s="145"/>
      <c r="WRY55" s="145"/>
      <c r="WRZ55" s="145"/>
      <c r="WSA55" s="145"/>
      <c r="WSB55" s="145"/>
      <c r="WSC55" s="145"/>
      <c r="WSD55" s="145"/>
      <c r="WSE55" s="145"/>
      <c r="WSF55" s="145"/>
      <c r="WSG55" s="145"/>
      <c r="WSH55" s="145"/>
      <c r="WSI55" s="145"/>
      <c r="WSJ55" s="145"/>
      <c r="WSK55" s="145"/>
      <c r="WSL55" s="145"/>
      <c r="WSM55" s="145"/>
      <c r="WSN55" s="145"/>
      <c r="WSO55" s="145"/>
      <c r="WSP55" s="145"/>
      <c r="WSQ55" s="145"/>
      <c r="WSR55" s="145"/>
      <c r="WSS55" s="145"/>
      <c r="WST55" s="145"/>
      <c r="WSU55" s="145"/>
      <c r="WSV55" s="145"/>
      <c r="WSW55" s="145"/>
      <c r="WSX55" s="145"/>
      <c r="WSY55" s="145"/>
      <c r="WSZ55" s="145"/>
      <c r="WTA55" s="145"/>
      <c r="WTB55" s="145"/>
      <c r="WTC55" s="145"/>
      <c r="WTD55" s="145"/>
      <c r="WTE55" s="145"/>
      <c r="WTF55" s="145"/>
      <c r="WTG55" s="145"/>
      <c r="WTH55" s="145"/>
      <c r="WTI55" s="145"/>
      <c r="WTJ55" s="145"/>
      <c r="WTK55" s="145"/>
      <c r="WTL55" s="145"/>
      <c r="WTM55" s="145"/>
      <c r="WTN55" s="145"/>
      <c r="WTO55" s="145"/>
      <c r="WTP55" s="145"/>
      <c r="WTQ55" s="145"/>
      <c r="WTR55" s="145"/>
      <c r="WTS55" s="145"/>
      <c r="WTT55" s="145"/>
      <c r="WTU55" s="145"/>
      <c r="WTV55" s="145"/>
      <c r="WTW55" s="145"/>
      <c r="WTX55" s="145"/>
      <c r="WTY55" s="145"/>
      <c r="WTZ55" s="145"/>
      <c r="WUA55" s="145"/>
      <c r="WUB55" s="145"/>
      <c r="WUC55" s="145"/>
      <c r="WUD55" s="145"/>
      <c r="WUE55" s="145"/>
      <c r="WUF55" s="145"/>
      <c r="WUG55" s="145"/>
      <c r="WUH55" s="145"/>
      <c r="WUI55" s="145"/>
      <c r="WUJ55" s="145"/>
      <c r="WUK55" s="145"/>
      <c r="WUL55" s="145"/>
      <c r="WUM55" s="145"/>
      <c r="WUN55" s="145"/>
      <c r="WUO55" s="145"/>
      <c r="WUP55" s="145"/>
      <c r="WUQ55" s="145"/>
      <c r="WUR55" s="145"/>
      <c r="WUS55" s="145"/>
      <c r="WUT55" s="145"/>
      <c r="WUU55" s="145"/>
      <c r="WUV55" s="145"/>
      <c r="WUW55" s="145"/>
      <c r="WUX55" s="145"/>
      <c r="WUY55" s="145"/>
      <c r="WUZ55" s="145"/>
      <c r="WVA55" s="145"/>
      <c r="WVB55" s="145"/>
      <c r="WVC55" s="145"/>
      <c r="WVD55" s="145"/>
      <c r="WVE55" s="145"/>
      <c r="WVF55" s="145"/>
      <c r="WVG55" s="145"/>
      <c r="WVH55" s="145"/>
      <c r="WVI55" s="145"/>
      <c r="WVJ55" s="145"/>
      <c r="WVK55" s="145"/>
      <c r="WVL55" s="145"/>
      <c r="WVM55" s="145"/>
      <c r="WVN55" s="145"/>
      <c r="WVO55" s="145"/>
      <c r="WVP55" s="145"/>
      <c r="WVQ55" s="145"/>
      <c r="WVR55" s="145"/>
      <c r="WVS55" s="145"/>
      <c r="WVT55" s="145"/>
      <c r="WVU55" s="145"/>
      <c r="WVV55" s="145"/>
      <c r="WVW55" s="145"/>
      <c r="WVX55" s="145"/>
      <c r="WVY55" s="145"/>
      <c r="WVZ55" s="145"/>
      <c r="WWA55" s="145"/>
      <c r="WWB55" s="145"/>
      <c r="WWC55" s="145"/>
      <c r="WWD55" s="145"/>
      <c r="WWE55" s="145"/>
      <c r="WWF55" s="145"/>
      <c r="WWG55" s="145"/>
      <c r="WWH55" s="145"/>
      <c r="WWI55" s="145"/>
      <c r="WWJ55" s="145"/>
      <c r="WWK55" s="145"/>
      <c r="WWL55" s="145"/>
      <c r="WWM55" s="145"/>
      <c r="WWN55" s="145"/>
      <c r="WWO55" s="145"/>
    </row>
    <row r="56" spans="1:16161" s="361" customFormat="1" ht="45.75" customHeight="1">
      <c r="A56" s="165">
        <v>50</v>
      </c>
      <c r="B56" s="545" t="s">
        <v>460</v>
      </c>
      <c r="C56" s="546" t="s">
        <v>465</v>
      </c>
      <c r="D56" s="547">
        <v>78</v>
      </c>
      <c r="E56" s="547"/>
      <c r="F56" s="548" t="s">
        <v>445</v>
      </c>
      <c r="G56" s="547" t="s">
        <v>161</v>
      </c>
      <c r="H56" s="558">
        <v>2128200</v>
      </c>
      <c r="I56" s="539" t="s">
        <v>208</v>
      </c>
      <c r="J56" s="166">
        <f t="shared" si="6"/>
        <v>281986.5</v>
      </c>
      <c r="K56" s="323" t="s">
        <v>56</v>
      </c>
      <c r="L56" s="166">
        <f t="shared" si="7"/>
        <v>0</v>
      </c>
      <c r="M56" s="323" t="s">
        <v>56</v>
      </c>
      <c r="N56" s="166">
        <f t="shared" si="8"/>
        <v>0</v>
      </c>
      <c r="O56" s="323" t="s">
        <v>56</v>
      </c>
      <c r="P56" s="166">
        <f t="shared" si="9"/>
        <v>0</v>
      </c>
      <c r="Q56" s="167">
        <f t="shared" si="10"/>
        <v>10641</v>
      </c>
      <c r="R56" s="167">
        <f t="shared" si="5"/>
        <v>292627.5</v>
      </c>
      <c r="S56" s="172"/>
      <c r="T56" s="172"/>
      <c r="U56" s="172"/>
      <c r="V56" s="172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I56" s="145"/>
      <c r="CJ56" s="145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45"/>
      <c r="EC56" s="145"/>
      <c r="ED56" s="145"/>
      <c r="EE56" s="145"/>
      <c r="EF56" s="145"/>
      <c r="EG56" s="145"/>
      <c r="EH56" s="145"/>
      <c r="EI56" s="145"/>
      <c r="EJ56" s="145"/>
      <c r="EK56" s="145"/>
      <c r="EL56" s="145"/>
      <c r="EM56" s="145"/>
      <c r="EN56" s="145"/>
      <c r="EO56" s="145"/>
      <c r="EP56" s="145"/>
      <c r="EQ56" s="145"/>
      <c r="ER56" s="145"/>
      <c r="ES56" s="145"/>
      <c r="ET56" s="145"/>
      <c r="EU56" s="145"/>
      <c r="EV56" s="145"/>
      <c r="EW56" s="145"/>
      <c r="EX56" s="145"/>
      <c r="EY56" s="145"/>
      <c r="EZ56" s="145"/>
      <c r="FA56" s="145"/>
      <c r="FB56" s="145"/>
      <c r="FC56" s="145"/>
      <c r="FD56" s="145"/>
      <c r="FE56" s="145"/>
      <c r="FF56" s="145"/>
      <c r="FG56" s="145"/>
      <c r="FH56" s="145"/>
      <c r="FI56" s="145"/>
      <c r="FJ56" s="145"/>
      <c r="FK56" s="145"/>
      <c r="FL56" s="145"/>
      <c r="FM56" s="145"/>
      <c r="FN56" s="145"/>
      <c r="FO56" s="145"/>
      <c r="FP56" s="145"/>
      <c r="FQ56" s="145"/>
      <c r="FR56" s="145"/>
      <c r="FS56" s="145"/>
      <c r="FT56" s="145"/>
      <c r="FU56" s="145"/>
      <c r="FV56" s="145"/>
      <c r="FW56" s="145"/>
      <c r="FX56" s="145"/>
      <c r="FY56" s="145"/>
      <c r="FZ56" s="145"/>
      <c r="GA56" s="145"/>
      <c r="GB56" s="145"/>
      <c r="GC56" s="145"/>
      <c r="GD56" s="145"/>
      <c r="GE56" s="145"/>
      <c r="GF56" s="145"/>
      <c r="GG56" s="145"/>
      <c r="GH56" s="145"/>
      <c r="GI56" s="145"/>
      <c r="GJ56" s="145"/>
      <c r="GK56" s="145"/>
      <c r="GL56" s="145"/>
      <c r="GM56" s="145"/>
      <c r="GN56" s="145"/>
      <c r="GO56" s="145"/>
      <c r="GP56" s="145"/>
      <c r="GQ56" s="145"/>
      <c r="GR56" s="145"/>
      <c r="GS56" s="145"/>
      <c r="GT56" s="145"/>
      <c r="GU56" s="145"/>
      <c r="GV56" s="145"/>
      <c r="GW56" s="145"/>
      <c r="GX56" s="145"/>
      <c r="GY56" s="145"/>
      <c r="GZ56" s="145"/>
      <c r="HA56" s="145"/>
      <c r="HB56" s="145"/>
      <c r="HC56" s="145"/>
      <c r="HD56" s="145"/>
      <c r="HE56" s="145"/>
      <c r="HF56" s="145"/>
      <c r="HG56" s="145"/>
      <c r="HH56" s="145"/>
      <c r="HI56" s="145"/>
      <c r="HJ56" s="145"/>
      <c r="HK56" s="145"/>
      <c r="HL56" s="145"/>
      <c r="HM56" s="145"/>
      <c r="HN56" s="145"/>
      <c r="HO56" s="145"/>
      <c r="HP56" s="145"/>
      <c r="HQ56" s="145"/>
      <c r="HR56" s="145"/>
      <c r="HS56" s="145"/>
      <c r="HT56" s="145"/>
      <c r="HU56" s="145"/>
      <c r="HV56" s="145"/>
      <c r="HW56" s="145"/>
      <c r="HX56" s="145"/>
      <c r="HY56" s="145"/>
      <c r="HZ56" s="145"/>
      <c r="IA56" s="145"/>
      <c r="IB56" s="145"/>
      <c r="IC56" s="145"/>
      <c r="ID56" s="145"/>
      <c r="IE56" s="145"/>
      <c r="IF56" s="145"/>
      <c r="IG56" s="145"/>
      <c r="IH56" s="145"/>
      <c r="II56" s="145"/>
      <c r="IJ56" s="145"/>
      <c r="IK56" s="145"/>
      <c r="IL56" s="145"/>
      <c r="IM56" s="145"/>
      <c r="IN56" s="145"/>
      <c r="IO56" s="145"/>
      <c r="IP56" s="145"/>
      <c r="IQ56" s="145"/>
      <c r="IR56" s="145"/>
      <c r="IS56" s="145"/>
      <c r="IT56" s="145"/>
      <c r="IU56" s="145"/>
      <c r="IV56" s="145"/>
      <c r="IW56" s="145"/>
      <c r="IX56" s="145"/>
      <c r="IY56" s="145"/>
      <c r="IZ56" s="145"/>
      <c r="JA56" s="145"/>
      <c r="JB56" s="145"/>
      <c r="JC56" s="145"/>
      <c r="JD56" s="145"/>
      <c r="JE56" s="145"/>
      <c r="JF56" s="145"/>
      <c r="JG56" s="145"/>
      <c r="JH56" s="145"/>
      <c r="JI56" s="145"/>
      <c r="JJ56" s="145"/>
      <c r="JK56" s="145"/>
      <c r="JL56" s="145"/>
      <c r="JM56" s="145"/>
      <c r="JN56" s="145"/>
      <c r="JO56" s="145"/>
      <c r="JP56" s="145"/>
      <c r="JQ56" s="145"/>
      <c r="JR56" s="145"/>
      <c r="JS56" s="145"/>
      <c r="JT56" s="145"/>
      <c r="JU56" s="145"/>
      <c r="JV56" s="145"/>
      <c r="JW56" s="145"/>
      <c r="JX56" s="145"/>
      <c r="JY56" s="145"/>
      <c r="JZ56" s="145"/>
      <c r="KA56" s="145"/>
      <c r="KB56" s="145"/>
      <c r="KC56" s="145"/>
      <c r="KD56" s="145"/>
      <c r="KE56" s="145"/>
      <c r="KF56" s="145"/>
      <c r="KG56" s="145"/>
      <c r="KH56" s="145"/>
      <c r="KI56" s="145"/>
      <c r="KJ56" s="145"/>
      <c r="KK56" s="145"/>
      <c r="KL56" s="145"/>
      <c r="KM56" s="145"/>
      <c r="KN56" s="145"/>
      <c r="KO56" s="145"/>
      <c r="KP56" s="145"/>
      <c r="KQ56" s="145"/>
      <c r="KR56" s="145"/>
      <c r="KS56" s="145"/>
      <c r="KT56" s="145"/>
      <c r="KU56" s="145"/>
      <c r="KV56" s="145"/>
      <c r="KW56" s="145"/>
      <c r="KX56" s="145"/>
      <c r="KY56" s="145"/>
      <c r="KZ56" s="145"/>
      <c r="LA56" s="145"/>
      <c r="LB56" s="145"/>
      <c r="LC56" s="145"/>
      <c r="LD56" s="145"/>
      <c r="LE56" s="145"/>
      <c r="LF56" s="145"/>
      <c r="LG56" s="145"/>
      <c r="LH56" s="145"/>
      <c r="LI56" s="145"/>
      <c r="LJ56" s="145"/>
      <c r="LK56" s="145"/>
      <c r="LL56" s="145"/>
      <c r="LM56" s="145"/>
      <c r="LN56" s="145"/>
      <c r="LO56" s="145"/>
      <c r="LP56" s="145"/>
      <c r="LQ56" s="145"/>
      <c r="LR56" s="145"/>
      <c r="LS56" s="145"/>
      <c r="LT56" s="145"/>
      <c r="LU56" s="145"/>
      <c r="LV56" s="145"/>
      <c r="LW56" s="145"/>
      <c r="LX56" s="145"/>
      <c r="LY56" s="145"/>
      <c r="LZ56" s="145"/>
      <c r="MA56" s="145"/>
      <c r="MB56" s="145"/>
      <c r="MC56" s="145"/>
      <c r="MD56" s="145"/>
      <c r="ME56" s="145"/>
      <c r="MF56" s="145"/>
      <c r="MG56" s="145"/>
      <c r="MH56" s="145"/>
      <c r="MI56" s="145"/>
      <c r="MJ56" s="145"/>
      <c r="MK56" s="145"/>
      <c r="ML56" s="145"/>
      <c r="MM56" s="145"/>
      <c r="MN56" s="145"/>
      <c r="MO56" s="145"/>
      <c r="MP56" s="145"/>
      <c r="MQ56" s="145"/>
      <c r="MR56" s="145"/>
      <c r="MS56" s="145"/>
      <c r="MT56" s="145"/>
      <c r="MU56" s="145"/>
      <c r="MV56" s="145"/>
      <c r="MW56" s="145"/>
      <c r="MX56" s="145"/>
      <c r="MY56" s="145"/>
      <c r="MZ56" s="145"/>
      <c r="NA56" s="145"/>
      <c r="NB56" s="145"/>
      <c r="NC56" s="145"/>
      <c r="ND56" s="145"/>
      <c r="NE56" s="145"/>
      <c r="NF56" s="145"/>
      <c r="NG56" s="145"/>
      <c r="NH56" s="145"/>
      <c r="NI56" s="145"/>
      <c r="NJ56" s="145"/>
      <c r="NK56" s="145"/>
      <c r="NL56" s="145"/>
      <c r="NM56" s="145"/>
      <c r="NN56" s="145"/>
      <c r="NO56" s="145"/>
      <c r="NP56" s="145"/>
      <c r="NQ56" s="145"/>
      <c r="NR56" s="145"/>
      <c r="NS56" s="145"/>
      <c r="NT56" s="145"/>
      <c r="NU56" s="145"/>
      <c r="NV56" s="145"/>
      <c r="NW56" s="145"/>
      <c r="NX56" s="145"/>
      <c r="NY56" s="145"/>
      <c r="NZ56" s="145"/>
      <c r="OA56" s="145"/>
      <c r="OB56" s="145"/>
      <c r="OC56" s="145"/>
      <c r="OD56" s="145"/>
      <c r="OE56" s="145"/>
      <c r="OF56" s="145"/>
      <c r="OG56" s="145"/>
      <c r="OH56" s="145"/>
      <c r="OI56" s="145"/>
      <c r="OJ56" s="145"/>
      <c r="OK56" s="145"/>
      <c r="OL56" s="145"/>
      <c r="OM56" s="145"/>
      <c r="ON56" s="145"/>
      <c r="OO56" s="145"/>
      <c r="OP56" s="145"/>
      <c r="OQ56" s="145"/>
      <c r="OR56" s="145"/>
      <c r="OS56" s="145"/>
      <c r="OT56" s="145"/>
      <c r="OU56" s="145"/>
      <c r="OV56" s="145"/>
      <c r="OW56" s="145"/>
      <c r="OX56" s="145"/>
      <c r="OY56" s="145"/>
      <c r="OZ56" s="145"/>
      <c r="PA56" s="145"/>
      <c r="PB56" s="145"/>
      <c r="PC56" s="145"/>
      <c r="PD56" s="145"/>
      <c r="PE56" s="145"/>
      <c r="PF56" s="145"/>
      <c r="PG56" s="145"/>
      <c r="PH56" s="145"/>
      <c r="PI56" s="145"/>
      <c r="PJ56" s="145"/>
      <c r="PK56" s="145"/>
      <c r="PL56" s="145"/>
      <c r="PM56" s="145"/>
      <c r="PN56" s="145"/>
      <c r="PO56" s="145"/>
      <c r="PP56" s="145"/>
      <c r="PQ56" s="145"/>
      <c r="PR56" s="145"/>
      <c r="PS56" s="145"/>
      <c r="PT56" s="145"/>
      <c r="PU56" s="145"/>
      <c r="PV56" s="145"/>
      <c r="PW56" s="145"/>
      <c r="PX56" s="145"/>
      <c r="PY56" s="145"/>
      <c r="PZ56" s="145"/>
      <c r="QA56" s="145"/>
      <c r="QB56" s="145"/>
      <c r="QC56" s="145"/>
      <c r="QD56" s="145"/>
      <c r="QE56" s="145"/>
      <c r="QF56" s="145"/>
      <c r="QG56" s="145"/>
      <c r="QH56" s="145"/>
      <c r="QI56" s="145"/>
      <c r="QJ56" s="145"/>
      <c r="QK56" s="145"/>
      <c r="QL56" s="145"/>
      <c r="QM56" s="145"/>
      <c r="QN56" s="145"/>
      <c r="QO56" s="145"/>
      <c r="QP56" s="145"/>
      <c r="QQ56" s="145"/>
      <c r="QR56" s="145"/>
      <c r="QS56" s="145"/>
      <c r="QT56" s="145"/>
      <c r="QU56" s="145"/>
      <c r="QV56" s="145"/>
      <c r="QW56" s="145"/>
      <c r="QX56" s="145"/>
      <c r="QY56" s="145"/>
      <c r="QZ56" s="145"/>
      <c r="RA56" s="145"/>
      <c r="RB56" s="145"/>
      <c r="RC56" s="145"/>
      <c r="RD56" s="145"/>
      <c r="RE56" s="145"/>
      <c r="RF56" s="145"/>
      <c r="RG56" s="145"/>
      <c r="RH56" s="145"/>
      <c r="RI56" s="145"/>
      <c r="RJ56" s="145"/>
      <c r="RK56" s="145"/>
      <c r="RL56" s="145"/>
      <c r="RM56" s="145"/>
      <c r="RN56" s="145"/>
      <c r="RO56" s="145"/>
      <c r="RP56" s="145"/>
      <c r="RQ56" s="145"/>
      <c r="RR56" s="145"/>
      <c r="RS56" s="145"/>
      <c r="RT56" s="145"/>
      <c r="RU56" s="145"/>
      <c r="RV56" s="145"/>
      <c r="RW56" s="145"/>
      <c r="RX56" s="145"/>
      <c r="RY56" s="145"/>
      <c r="RZ56" s="145"/>
      <c r="SA56" s="145"/>
      <c r="SB56" s="145"/>
      <c r="SC56" s="145"/>
      <c r="SD56" s="145"/>
      <c r="SE56" s="145"/>
      <c r="SF56" s="145"/>
      <c r="SG56" s="145"/>
      <c r="SH56" s="145"/>
      <c r="SI56" s="145"/>
      <c r="SJ56" s="145"/>
      <c r="SK56" s="145"/>
      <c r="SL56" s="145"/>
      <c r="SM56" s="145"/>
      <c r="SN56" s="145"/>
      <c r="SO56" s="145"/>
      <c r="SP56" s="145"/>
      <c r="SQ56" s="145"/>
      <c r="SR56" s="145"/>
      <c r="SS56" s="145"/>
      <c r="ST56" s="145"/>
      <c r="SU56" s="145"/>
      <c r="SV56" s="145"/>
      <c r="SW56" s="145"/>
      <c r="SX56" s="145"/>
      <c r="SY56" s="145"/>
      <c r="SZ56" s="145"/>
      <c r="TA56" s="145"/>
      <c r="TB56" s="145"/>
      <c r="TC56" s="145"/>
      <c r="TD56" s="145"/>
      <c r="TE56" s="145"/>
      <c r="TF56" s="145"/>
      <c r="TG56" s="145"/>
      <c r="TH56" s="145"/>
      <c r="TI56" s="145"/>
      <c r="TJ56" s="145"/>
      <c r="TK56" s="145"/>
      <c r="TL56" s="145"/>
      <c r="TM56" s="145"/>
      <c r="TN56" s="145"/>
      <c r="TO56" s="145"/>
      <c r="TP56" s="145"/>
      <c r="TQ56" s="145"/>
      <c r="TR56" s="145"/>
      <c r="TS56" s="145"/>
      <c r="TT56" s="145"/>
      <c r="TU56" s="145"/>
      <c r="TV56" s="145"/>
      <c r="TW56" s="145"/>
      <c r="TX56" s="145"/>
      <c r="TY56" s="145"/>
      <c r="TZ56" s="145"/>
      <c r="UA56" s="145"/>
      <c r="UB56" s="145"/>
      <c r="UC56" s="145"/>
      <c r="UD56" s="145"/>
      <c r="UE56" s="145"/>
      <c r="UF56" s="145"/>
      <c r="UG56" s="145"/>
      <c r="UH56" s="145"/>
      <c r="UI56" s="145"/>
      <c r="UJ56" s="145"/>
      <c r="UK56" s="145"/>
      <c r="UL56" s="145"/>
      <c r="UM56" s="145"/>
      <c r="UN56" s="145"/>
      <c r="UO56" s="145"/>
      <c r="UP56" s="145"/>
      <c r="UQ56" s="145"/>
      <c r="UR56" s="145"/>
      <c r="US56" s="145"/>
      <c r="UT56" s="145"/>
      <c r="UU56" s="145"/>
      <c r="UV56" s="145"/>
      <c r="UW56" s="145"/>
      <c r="UX56" s="145"/>
      <c r="UY56" s="145"/>
      <c r="UZ56" s="145"/>
      <c r="VA56" s="145"/>
      <c r="VB56" s="145"/>
      <c r="VC56" s="145"/>
      <c r="VD56" s="145"/>
      <c r="VE56" s="145"/>
      <c r="VF56" s="145"/>
      <c r="VG56" s="145"/>
      <c r="VH56" s="145"/>
      <c r="VI56" s="145"/>
      <c r="VJ56" s="145"/>
      <c r="VK56" s="145"/>
      <c r="VL56" s="145"/>
      <c r="VM56" s="145"/>
      <c r="VN56" s="145"/>
      <c r="VO56" s="145"/>
      <c r="VP56" s="145"/>
      <c r="VQ56" s="145"/>
      <c r="VR56" s="145"/>
      <c r="VS56" s="145"/>
      <c r="VT56" s="145"/>
      <c r="VU56" s="145"/>
      <c r="VV56" s="145"/>
      <c r="VW56" s="145"/>
      <c r="VX56" s="145"/>
      <c r="VY56" s="145"/>
      <c r="VZ56" s="145"/>
      <c r="WA56" s="145"/>
      <c r="WB56" s="145"/>
      <c r="WC56" s="145"/>
      <c r="WD56" s="145"/>
      <c r="WE56" s="145"/>
      <c r="WF56" s="145"/>
      <c r="WG56" s="145"/>
      <c r="WH56" s="145"/>
      <c r="WI56" s="145"/>
      <c r="WJ56" s="145"/>
      <c r="WK56" s="145"/>
      <c r="WL56" s="145"/>
      <c r="WM56" s="145"/>
      <c r="WN56" s="145"/>
      <c r="WO56" s="145"/>
      <c r="WP56" s="145"/>
      <c r="WQ56" s="145"/>
      <c r="WR56" s="145"/>
      <c r="WS56" s="145"/>
      <c r="WT56" s="145"/>
      <c r="WU56" s="145"/>
      <c r="WV56" s="145"/>
      <c r="WW56" s="145"/>
      <c r="WX56" s="145"/>
      <c r="WY56" s="145"/>
      <c r="WZ56" s="145"/>
      <c r="XA56" s="145"/>
      <c r="XB56" s="145"/>
      <c r="XC56" s="145"/>
      <c r="XD56" s="145"/>
      <c r="XE56" s="145"/>
      <c r="XF56" s="145"/>
      <c r="XG56" s="145"/>
      <c r="XH56" s="145"/>
      <c r="XI56" s="145"/>
      <c r="XJ56" s="145"/>
      <c r="XK56" s="145"/>
      <c r="XL56" s="145"/>
      <c r="XM56" s="145"/>
      <c r="XN56" s="145"/>
      <c r="XO56" s="145"/>
      <c r="XP56" s="145"/>
      <c r="XQ56" s="145"/>
      <c r="XR56" s="145"/>
      <c r="XS56" s="145"/>
      <c r="XT56" s="145"/>
      <c r="XU56" s="145"/>
      <c r="XV56" s="145"/>
      <c r="XW56" s="145"/>
      <c r="XX56" s="145"/>
      <c r="XY56" s="145"/>
      <c r="XZ56" s="145"/>
      <c r="YA56" s="145"/>
      <c r="YB56" s="145"/>
      <c r="YC56" s="145"/>
      <c r="YD56" s="145"/>
      <c r="YE56" s="145"/>
      <c r="YF56" s="145"/>
      <c r="YG56" s="145"/>
      <c r="YH56" s="145"/>
      <c r="YI56" s="145"/>
      <c r="YJ56" s="145"/>
      <c r="YK56" s="145"/>
      <c r="YL56" s="145"/>
      <c r="YM56" s="145"/>
      <c r="YN56" s="145"/>
      <c r="YO56" s="145"/>
      <c r="YP56" s="145"/>
      <c r="YQ56" s="145"/>
      <c r="YR56" s="145"/>
      <c r="YS56" s="145"/>
      <c r="YT56" s="145"/>
      <c r="YU56" s="145"/>
      <c r="YV56" s="145"/>
      <c r="YW56" s="145"/>
      <c r="YX56" s="145"/>
      <c r="YY56" s="145"/>
      <c r="YZ56" s="145"/>
      <c r="ZA56" s="145"/>
      <c r="ZB56" s="145"/>
      <c r="ZC56" s="145"/>
      <c r="ZD56" s="145"/>
      <c r="ZE56" s="145"/>
      <c r="ZF56" s="145"/>
      <c r="ZG56" s="145"/>
      <c r="ZH56" s="145"/>
      <c r="ZI56" s="145"/>
      <c r="ZJ56" s="145"/>
      <c r="ZK56" s="145"/>
      <c r="ZL56" s="145"/>
      <c r="ZM56" s="145"/>
      <c r="ZN56" s="145"/>
      <c r="ZO56" s="145"/>
      <c r="ZP56" s="145"/>
      <c r="ZQ56" s="145"/>
      <c r="ZR56" s="145"/>
      <c r="ZS56" s="145"/>
      <c r="ZT56" s="145"/>
      <c r="ZU56" s="145"/>
      <c r="ZV56" s="145"/>
      <c r="ZW56" s="145"/>
      <c r="ZX56" s="145"/>
      <c r="ZY56" s="145"/>
      <c r="ZZ56" s="145"/>
      <c r="AAA56" s="145"/>
      <c r="AAB56" s="145"/>
      <c r="AAC56" s="145"/>
      <c r="AAD56" s="145"/>
      <c r="AAE56" s="145"/>
      <c r="AAF56" s="145"/>
      <c r="AAG56" s="145"/>
      <c r="AAH56" s="145"/>
      <c r="AAI56" s="145"/>
      <c r="AAJ56" s="145"/>
      <c r="AAK56" s="145"/>
      <c r="AAL56" s="145"/>
      <c r="AAM56" s="145"/>
      <c r="AAN56" s="145"/>
      <c r="AAO56" s="145"/>
      <c r="AAP56" s="145"/>
      <c r="AAQ56" s="145"/>
      <c r="AAR56" s="145"/>
      <c r="AAS56" s="145"/>
      <c r="AAT56" s="145"/>
      <c r="AAU56" s="145"/>
      <c r="AAV56" s="145"/>
      <c r="AAW56" s="145"/>
      <c r="AAX56" s="145"/>
      <c r="AAY56" s="145"/>
      <c r="AAZ56" s="145"/>
      <c r="ABA56" s="145"/>
      <c r="ABB56" s="145"/>
      <c r="ABC56" s="145"/>
      <c r="ABD56" s="145"/>
      <c r="ABE56" s="145"/>
      <c r="ABF56" s="145"/>
      <c r="ABG56" s="145"/>
      <c r="ABH56" s="145"/>
      <c r="ABI56" s="145"/>
      <c r="ABJ56" s="145"/>
      <c r="ABK56" s="145"/>
      <c r="ABL56" s="145"/>
      <c r="ABM56" s="145"/>
      <c r="ABN56" s="145"/>
      <c r="ABO56" s="145"/>
      <c r="ABP56" s="145"/>
      <c r="ABQ56" s="145"/>
      <c r="ABR56" s="145"/>
      <c r="ABS56" s="145"/>
      <c r="ABT56" s="145"/>
      <c r="ABU56" s="145"/>
      <c r="ABV56" s="145"/>
      <c r="ABW56" s="145"/>
      <c r="ABX56" s="145"/>
      <c r="ABY56" s="145"/>
      <c r="ABZ56" s="145"/>
      <c r="ACA56" s="145"/>
      <c r="ACB56" s="145"/>
      <c r="ACC56" s="145"/>
      <c r="ACD56" s="145"/>
      <c r="ACE56" s="145"/>
      <c r="ACF56" s="145"/>
      <c r="ACG56" s="145"/>
      <c r="ACH56" s="145"/>
      <c r="ACI56" s="145"/>
      <c r="ACJ56" s="145"/>
      <c r="ACK56" s="145"/>
      <c r="ACL56" s="145"/>
      <c r="ACM56" s="145"/>
      <c r="ACN56" s="145"/>
      <c r="ACO56" s="145"/>
      <c r="ACP56" s="145"/>
      <c r="ACQ56" s="145"/>
      <c r="ACR56" s="145"/>
      <c r="ACS56" s="145"/>
      <c r="ACT56" s="145"/>
      <c r="ACU56" s="145"/>
      <c r="ACV56" s="145"/>
      <c r="ACW56" s="145"/>
      <c r="ACX56" s="145"/>
      <c r="ACY56" s="145"/>
      <c r="ACZ56" s="145"/>
      <c r="ADA56" s="145"/>
      <c r="ADB56" s="145"/>
      <c r="ADC56" s="145"/>
      <c r="ADD56" s="145"/>
      <c r="ADE56" s="145"/>
      <c r="ADF56" s="145"/>
      <c r="ADG56" s="145"/>
      <c r="ADH56" s="145"/>
      <c r="ADI56" s="145"/>
      <c r="ADJ56" s="145"/>
      <c r="ADK56" s="145"/>
      <c r="ADL56" s="145"/>
      <c r="ADM56" s="145"/>
      <c r="ADN56" s="145"/>
      <c r="ADO56" s="145"/>
      <c r="ADP56" s="145"/>
      <c r="ADQ56" s="145"/>
      <c r="ADR56" s="145"/>
      <c r="ADS56" s="145"/>
      <c r="ADT56" s="145"/>
      <c r="ADU56" s="145"/>
      <c r="ADV56" s="145"/>
      <c r="ADW56" s="145"/>
      <c r="ADX56" s="145"/>
      <c r="ADY56" s="145"/>
      <c r="ADZ56" s="145"/>
      <c r="AEA56" s="145"/>
      <c r="AEB56" s="145"/>
      <c r="AEC56" s="145"/>
      <c r="AED56" s="145"/>
      <c r="AEE56" s="145"/>
      <c r="AEF56" s="145"/>
      <c r="AEG56" s="145"/>
      <c r="AEH56" s="145"/>
      <c r="AEI56" s="145"/>
      <c r="AEJ56" s="145"/>
      <c r="AEK56" s="145"/>
      <c r="AEL56" s="145"/>
      <c r="AEM56" s="145"/>
      <c r="AEN56" s="145"/>
      <c r="AEO56" s="145"/>
      <c r="AEP56" s="145"/>
      <c r="AEQ56" s="145"/>
      <c r="AER56" s="145"/>
      <c r="AES56" s="145"/>
      <c r="AET56" s="145"/>
      <c r="AEU56" s="145"/>
      <c r="AEV56" s="145"/>
      <c r="AEW56" s="145"/>
      <c r="AEX56" s="145"/>
      <c r="AEY56" s="145"/>
      <c r="AEZ56" s="145"/>
      <c r="AFA56" s="145"/>
      <c r="AFB56" s="145"/>
      <c r="AFC56" s="145"/>
      <c r="AFD56" s="145"/>
      <c r="AFE56" s="145"/>
      <c r="AFF56" s="145"/>
      <c r="AFG56" s="145"/>
      <c r="AFH56" s="145"/>
      <c r="AFI56" s="145"/>
      <c r="AFJ56" s="145"/>
      <c r="AFK56" s="145"/>
      <c r="AFL56" s="145"/>
      <c r="AFM56" s="145"/>
      <c r="AFN56" s="145"/>
      <c r="AFO56" s="145"/>
      <c r="AFP56" s="145"/>
      <c r="AFQ56" s="145"/>
      <c r="AFR56" s="145"/>
      <c r="AFS56" s="145"/>
      <c r="AFT56" s="145"/>
      <c r="AFU56" s="145"/>
      <c r="AFV56" s="145"/>
      <c r="AFW56" s="145"/>
      <c r="AFX56" s="145"/>
      <c r="AFY56" s="145"/>
      <c r="AFZ56" s="145"/>
      <c r="AGA56" s="145"/>
      <c r="AGB56" s="145"/>
      <c r="AGC56" s="145"/>
      <c r="AGD56" s="145"/>
      <c r="AGE56" s="145"/>
      <c r="AGF56" s="145"/>
      <c r="AGG56" s="145"/>
      <c r="AGH56" s="145"/>
      <c r="AGI56" s="145"/>
      <c r="AGJ56" s="145"/>
      <c r="AGK56" s="145"/>
      <c r="AGL56" s="145"/>
      <c r="AGM56" s="145"/>
      <c r="AGN56" s="145"/>
      <c r="AGO56" s="145"/>
      <c r="AGP56" s="145"/>
      <c r="AGQ56" s="145"/>
      <c r="AGR56" s="145"/>
      <c r="AGS56" s="145"/>
      <c r="AGT56" s="145"/>
      <c r="AGU56" s="145"/>
      <c r="AGV56" s="145"/>
      <c r="AGW56" s="145"/>
      <c r="AGX56" s="145"/>
      <c r="AGY56" s="145"/>
      <c r="AGZ56" s="145"/>
      <c r="AHA56" s="145"/>
      <c r="AHB56" s="145"/>
      <c r="AHC56" s="145"/>
      <c r="AHD56" s="145"/>
      <c r="AHE56" s="145"/>
      <c r="AHF56" s="145"/>
      <c r="AHG56" s="145"/>
      <c r="AHH56" s="145"/>
      <c r="AHI56" s="145"/>
      <c r="AHJ56" s="145"/>
      <c r="AHK56" s="145"/>
      <c r="AHL56" s="145"/>
      <c r="AHM56" s="145"/>
      <c r="AHN56" s="145"/>
      <c r="AHO56" s="145"/>
      <c r="AHP56" s="145"/>
      <c r="AHQ56" s="145"/>
      <c r="AHR56" s="145"/>
      <c r="AHS56" s="145"/>
      <c r="AHT56" s="145"/>
      <c r="AHU56" s="145"/>
      <c r="AHV56" s="145"/>
      <c r="AHW56" s="145"/>
      <c r="AHX56" s="145"/>
      <c r="AHY56" s="145"/>
      <c r="AHZ56" s="145"/>
      <c r="AIA56" s="145"/>
      <c r="AIB56" s="145"/>
      <c r="AIC56" s="145"/>
      <c r="AID56" s="145"/>
      <c r="AIE56" s="145"/>
      <c r="AIF56" s="145"/>
      <c r="AIG56" s="145"/>
      <c r="AIH56" s="145"/>
      <c r="AII56" s="145"/>
      <c r="AIJ56" s="145"/>
      <c r="AIK56" s="145"/>
      <c r="AIL56" s="145"/>
      <c r="AIM56" s="145"/>
      <c r="AIN56" s="145"/>
      <c r="AIO56" s="145"/>
      <c r="AIP56" s="145"/>
      <c r="AIQ56" s="145"/>
      <c r="AIR56" s="145"/>
      <c r="AIS56" s="145"/>
      <c r="AIT56" s="145"/>
      <c r="AIU56" s="145"/>
      <c r="AIV56" s="145"/>
      <c r="AIW56" s="145"/>
      <c r="AIX56" s="145"/>
      <c r="AIY56" s="145"/>
      <c r="AIZ56" s="145"/>
      <c r="AJA56" s="145"/>
      <c r="AJB56" s="145"/>
      <c r="AJC56" s="145"/>
      <c r="AJD56" s="145"/>
      <c r="AJE56" s="145"/>
      <c r="AJF56" s="145"/>
      <c r="AJG56" s="145"/>
      <c r="AJH56" s="145"/>
      <c r="AJI56" s="145"/>
      <c r="AJJ56" s="145"/>
      <c r="AJK56" s="145"/>
      <c r="AJL56" s="145"/>
      <c r="AJM56" s="145"/>
      <c r="AJN56" s="145"/>
      <c r="AJO56" s="145"/>
      <c r="AJP56" s="145"/>
      <c r="AJQ56" s="145"/>
      <c r="AJR56" s="145"/>
      <c r="AJS56" s="145"/>
      <c r="AJT56" s="145"/>
      <c r="AJU56" s="145"/>
      <c r="AJV56" s="145"/>
      <c r="AJW56" s="145"/>
      <c r="AJX56" s="145"/>
      <c r="AJY56" s="145"/>
      <c r="AJZ56" s="145"/>
      <c r="AKA56" s="145"/>
      <c r="AKB56" s="145"/>
      <c r="AKC56" s="145"/>
      <c r="AKD56" s="145"/>
      <c r="AKE56" s="145"/>
      <c r="AKF56" s="145"/>
      <c r="AKG56" s="145"/>
      <c r="AKH56" s="145"/>
      <c r="AKI56" s="145"/>
      <c r="AKJ56" s="145"/>
      <c r="AKK56" s="145"/>
      <c r="AKL56" s="145"/>
      <c r="AKM56" s="145"/>
      <c r="AKN56" s="145"/>
      <c r="AKO56" s="145"/>
      <c r="AKP56" s="145"/>
      <c r="AKQ56" s="145"/>
      <c r="AKR56" s="145"/>
      <c r="AKS56" s="145"/>
      <c r="AKT56" s="145"/>
      <c r="AKU56" s="145"/>
      <c r="AKV56" s="145"/>
      <c r="AKW56" s="145"/>
      <c r="AKX56" s="145"/>
      <c r="AKY56" s="145"/>
      <c r="AKZ56" s="145"/>
      <c r="ALA56" s="145"/>
      <c r="ALB56" s="145"/>
      <c r="ALC56" s="145"/>
      <c r="ALD56" s="145"/>
      <c r="ALE56" s="145"/>
      <c r="ALF56" s="145"/>
      <c r="ALG56" s="145"/>
      <c r="ALH56" s="145"/>
      <c r="ALI56" s="145"/>
      <c r="ALJ56" s="145"/>
      <c r="ALK56" s="145"/>
      <c r="ALL56" s="145"/>
      <c r="ALM56" s="145"/>
      <c r="ALN56" s="145"/>
      <c r="ALO56" s="145"/>
      <c r="ALP56" s="145"/>
      <c r="ALQ56" s="145"/>
      <c r="ALR56" s="145"/>
      <c r="ALS56" s="145"/>
      <c r="ALT56" s="145"/>
      <c r="ALU56" s="145"/>
      <c r="ALV56" s="145"/>
      <c r="ALW56" s="145"/>
      <c r="ALX56" s="145"/>
      <c r="ALY56" s="145"/>
      <c r="ALZ56" s="145"/>
      <c r="AMA56" s="145"/>
      <c r="AMB56" s="145"/>
      <c r="AMC56" s="145"/>
      <c r="AMD56" s="145"/>
      <c r="AME56" s="145"/>
      <c r="AMF56" s="145"/>
      <c r="AMG56" s="145"/>
      <c r="AMH56" s="145"/>
      <c r="AMI56" s="145"/>
      <c r="AMJ56" s="145"/>
      <c r="AMK56" s="145"/>
      <c r="AML56" s="145"/>
      <c r="AMM56" s="145"/>
      <c r="AMN56" s="145"/>
      <c r="AMO56" s="145"/>
      <c r="AMP56" s="145"/>
      <c r="AMQ56" s="145"/>
      <c r="AMR56" s="145"/>
      <c r="AMS56" s="145"/>
      <c r="AMT56" s="145"/>
      <c r="AMU56" s="145"/>
      <c r="AMV56" s="145"/>
      <c r="AMW56" s="145"/>
      <c r="AMX56" s="145"/>
      <c r="AMY56" s="145"/>
      <c r="AMZ56" s="145"/>
      <c r="ANA56" s="145"/>
      <c r="ANB56" s="145"/>
      <c r="ANC56" s="145"/>
      <c r="AND56" s="145"/>
      <c r="ANE56" s="145"/>
      <c r="ANF56" s="145"/>
      <c r="ANG56" s="145"/>
      <c r="ANH56" s="145"/>
      <c r="ANI56" s="145"/>
      <c r="ANJ56" s="145"/>
      <c r="ANK56" s="145"/>
      <c r="ANL56" s="145"/>
      <c r="ANM56" s="145"/>
      <c r="ANN56" s="145"/>
      <c r="ANO56" s="145"/>
      <c r="ANP56" s="145"/>
      <c r="ANQ56" s="145"/>
      <c r="ANR56" s="145"/>
      <c r="ANS56" s="145"/>
      <c r="ANT56" s="145"/>
      <c r="ANU56" s="145"/>
      <c r="ANV56" s="145"/>
      <c r="ANW56" s="145"/>
      <c r="ANX56" s="145"/>
      <c r="ANY56" s="145"/>
      <c r="ANZ56" s="145"/>
      <c r="AOA56" s="145"/>
      <c r="AOB56" s="145"/>
      <c r="AOC56" s="145"/>
      <c r="AOD56" s="145"/>
      <c r="AOE56" s="145"/>
      <c r="AOF56" s="145"/>
      <c r="AOG56" s="145"/>
      <c r="AOH56" s="145"/>
      <c r="AOI56" s="145"/>
      <c r="AOJ56" s="145"/>
      <c r="AOK56" s="145"/>
      <c r="AOL56" s="145"/>
      <c r="AOM56" s="145"/>
      <c r="AON56" s="145"/>
      <c r="AOO56" s="145"/>
      <c r="AOP56" s="145"/>
      <c r="AOQ56" s="145"/>
      <c r="AOR56" s="145"/>
      <c r="AOS56" s="145"/>
      <c r="AOT56" s="145"/>
      <c r="AOU56" s="145"/>
      <c r="AOV56" s="145"/>
      <c r="AOW56" s="145"/>
      <c r="AOX56" s="145"/>
      <c r="AOY56" s="145"/>
      <c r="AOZ56" s="145"/>
      <c r="APA56" s="145"/>
      <c r="APB56" s="145"/>
      <c r="APC56" s="145"/>
      <c r="APD56" s="145"/>
      <c r="APE56" s="145"/>
      <c r="APF56" s="145"/>
      <c r="APG56" s="145"/>
      <c r="APH56" s="145"/>
      <c r="API56" s="145"/>
      <c r="APJ56" s="145"/>
      <c r="APK56" s="145"/>
      <c r="APL56" s="145"/>
      <c r="APM56" s="145"/>
      <c r="APN56" s="145"/>
      <c r="APO56" s="145"/>
      <c r="APP56" s="145"/>
      <c r="APQ56" s="145"/>
      <c r="APR56" s="145"/>
      <c r="APS56" s="145"/>
      <c r="APT56" s="145"/>
      <c r="APU56" s="145"/>
      <c r="APV56" s="145"/>
      <c r="APW56" s="145"/>
      <c r="APX56" s="145"/>
      <c r="APY56" s="145"/>
      <c r="APZ56" s="145"/>
      <c r="AQA56" s="145"/>
      <c r="AQB56" s="145"/>
      <c r="AQC56" s="145"/>
      <c r="AQD56" s="145"/>
      <c r="AQE56" s="145"/>
      <c r="AQF56" s="145"/>
      <c r="AQG56" s="145"/>
      <c r="AQH56" s="145"/>
      <c r="AQI56" s="145"/>
      <c r="AQJ56" s="145"/>
      <c r="AQK56" s="145"/>
      <c r="AQL56" s="145"/>
      <c r="AQM56" s="145"/>
      <c r="AQN56" s="145"/>
      <c r="AQO56" s="145"/>
      <c r="AQP56" s="145"/>
      <c r="AQQ56" s="145"/>
      <c r="AQR56" s="145"/>
      <c r="AQS56" s="145"/>
      <c r="AQT56" s="145"/>
      <c r="AQU56" s="145"/>
      <c r="AQV56" s="145"/>
      <c r="AQW56" s="145"/>
      <c r="AQX56" s="145"/>
      <c r="AQY56" s="145"/>
      <c r="AQZ56" s="145"/>
      <c r="ARA56" s="145"/>
      <c r="ARB56" s="145"/>
      <c r="ARC56" s="145"/>
      <c r="ARD56" s="145"/>
      <c r="ARE56" s="145"/>
      <c r="ARF56" s="145"/>
      <c r="ARG56" s="145"/>
      <c r="ARH56" s="145"/>
      <c r="ARI56" s="145"/>
      <c r="ARJ56" s="145"/>
      <c r="ARK56" s="145"/>
      <c r="ARL56" s="145"/>
      <c r="ARM56" s="145"/>
      <c r="ARN56" s="145"/>
      <c r="ARO56" s="145"/>
      <c r="ARP56" s="145"/>
      <c r="ARQ56" s="145"/>
      <c r="ARR56" s="145"/>
      <c r="ARS56" s="145"/>
      <c r="ART56" s="145"/>
      <c r="ARU56" s="145"/>
      <c r="ARV56" s="145"/>
      <c r="ARW56" s="145"/>
      <c r="ARX56" s="145"/>
      <c r="ARY56" s="145"/>
      <c r="ARZ56" s="145"/>
      <c r="ASA56" s="145"/>
      <c r="ASB56" s="145"/>
      <c r="ASC56" s="145"/>
      <c r="ASD56" s="145"/>
      <c r="ASE56" s="145"/>
      <c r="ASF56" s="145"/>
      <c r="ASG56" s="145"/>
      <c r="ASH56" s="145"/>
      <c r="ASI56" s="145"/>
      <c r="ASJ56" s="145"/>
      <c r="ASK56" s="145"/>
      <c r="ASL56" s="145"/>
      <c r="ASM56" s="145"/>
      <c r="ASN56" s="145"/>
      <c r="ASO56" s="145"/>
      <c r="ASP56" s="145"/>
      <c r="ASQ56" s="145"/>
      <c r="ASR56" s="145"/>
      <c r="ASS56" s="145"/>
      <c r="AST56" s="145"/>
      <c r="ASU56" s="145"/>
      <c r="ASV56" s="145"/>
      <c r="ASW56" s="145"/>
      <c r="ASX56" s="145"/>
      <c r="ASY56" s="145"/>
      <c r="ASZ56" s="145"/>
      <c r="ATA56" s="145"/>
      <c r="ATB56" s="145"/>
      <c r="ATC56" s="145"/>
      <c r="ATD56" s="145"/>
      <c r="ATE56" s="145"/>
      <c r="ATF56" s="145"/>
      <c r="ATG56" s="145"/>
      <c r="ATH56" s="145"/>
      <c r="ATI56" s="145"/>
      <c r="ATJ56" s="145"/>
      <c r="ATK56" s="145"/>
      <c r="ATL56" s="145"/>
      <c r="ATM56" s="145"/>
      <c r="ATN56" s="145"/>
      <c r="ATO56" s="145"/>
      <c r="ATP56" s="145"/>
      <c r="ATQ56" s="145"/>
      <c r="ATR56" s="145"/>
      <c r="ATS56" s="145"/>
      <c r="ATT56" s="145"/>
      <c r="ATU56" s="145"/>
      <c r="ATV56" s="145"/>
      <c r="ATW56" s="145"/>
      <c r="ATX56" s="145"/>
      <c r="ATY56" s="145"/>
      <c r="ATZ56" s="145"/>
      <c r="AUA56" s="145"/>
      <c r="AUB56" s="145"/>
      <c r="AUC56" s="145"/>
      <c r="AUD56" s="145"/>
      <c r="AUE56" s="145"/>
      <c r="AUF56" s="145"/>
      <c r="AUG56" s="145"/>
      <c r="AUH56" s="145"/>
      <c r="AUI56" s="145"/>
      <c r="AUJ56" s="145"/>
      <c r="AUK56" s="145"/>
      <c r="AUL56" s="145"/>
      <c r="AUM56" s="145"/>
      <c r="AUN56" s="145"/>
      <c r="AUO56" s="145"/>
      <c r="AUP56" s="145"/>
      <c r="AUQ56" s="145"/>
      <c r="AUR56" s="145"/>
      <c r="AUS56" s="145"/>
      <c r="AUT56" s="145"/>
      <c r="AUU56" s="145"/>
      <c r="AUV56" s="145"/>
      <c r="AUW56" s="145"/>
      <c r="AUX56" s="145"/>
      <c r="AUY56" s="145"/>
      <c r="AUZ56" s="145"/>
      <c r="AVA56" s="145"/>
      <c r="AVB56" s="145"/>
      <c r="AVC56" s="145"/>
      <c r="AVD56" s="145"/>
      <c r="AVE56" s="145"/>
      <c r="AVF56" s="145"/>
      <c r="AVG56" s="145"/>
      <c r="AVH56" s="145"/>
      <c r="AVI56" s="145"/>
      <c r="AVJ56" s="145"/>
      <c r="AVK56" s="145"/>
      <c r="AVL56" s="145"/>
      <c r="AVM56" s="145"/>
      <c r="AVN56" s="145"/>
      <c r="AVO56" s="145"/>
      <c r="AVP56" s="145"/>
      <c r="AVQ56" s="145"/>
      <c r="AVR56" s="145"/>
      <c r="AVS56" s="145"/>
      <c r="AVT56" s="145"/>
      <c r="AVU56" s="145"/>
      <c r="AVV56" s="145"/>
      <c r="AVW56" s="145"/>
      <c r="AVX56" s="145"/>
      <c r="AVY56" s="145"/>
      <c r="AVZ56" s="145"/>
      <c r="AWA56" s="145"/>
      <c r="AWB56" s="145"/>
      <c r="AWC56" s="145"/>
      <c r="AWD56" s="145"/>
      <c r="AWE56" s="145"/>
      <c r="AWF56" s="145"/>
      <c r="AWG56" s="145"/>
      <c r="AWH56" s="145"/>
      <c r="AWI56" s="145"/>
      <c r="AWJ56" s="145"/>
      <c r="AWK56" s="145"/>
      <c r="AWL56" s="145"/>
      <c r="AWM56" s="145"/>
      <c r="AWN56" s="145"/>
      <c r="AWO56" s="145"/>
      <c r="AWP56" s="145"/>
      <c r="AWQ56" s="145"/>
      <c r="AWR56" s="145"/>
      <c r="AWS56" s="145"/>
      <c r="AWT56" s="145"/>
      <c r="AWU56" s="145"/>
      <c r="AWV56" s="145"/>
      <c r="AWW56" s="145"/>
      <c r="AWX56" s="145"/>
      <c r="AWY56" s="145"/>
      <c r="AWZ56" s="145"/>
      <c r="AXA56" s="145"/>
      <c r="AXB56" s="145"/>
      <c r="AXC56" s="145"/>
      <c r="AXD56" s="145"/>
      <c r="AXE56" s="145"/>
      <c r="AXF56" s="145"/>
      <c r="AXG56" s="145"/>
      <c r="AXH56" s="145"/>
      <c r="AXI56" s="145"/>
      <c r="AXJ56" s="145"/>
      <c r="AXK56" s="145"/>
      <c r="AXL56" s="145"/>
      <c r="AXM56" s="145"/>
      <c r="AXN56" s="145"/>
      <c r="AXO56" s="145"/>
      <c r="AXP56" s="145"/>
      <c r="AXQ56" s="145"/>
      <c r="AXR56" s="145"/>
      <c r="AXS56" s="145"/>
      <c r="AXT56" s="145"/>
      <c r="AXU56" s="145"/>
      <c r="AXV56" s="145"/>
      <c r="AXW56" s="145"/>
      <c r="AXX56" s="145"/>
      <c r="AXY56" s="145"/>
      <c r="AXZ56" s="145"/>
      <c r="AYA56" s="145"/>
      <c r="AYB56" s="145"/>
      <c r="AYC56" s="145"/>
      <c r="AYD56" s="145"/>
      <c r="AYE56" s="145"/>
      <c r="AYF56" s="145"/>
      <c r="AYG56" s="145"/>
      <c r="AYH56" s="145"/>
      <c r="AYI56" s="145"/>
      <c r="AYJ56" s="145"/>
      <c r="AYK56" s="145"/>
      <c r="AYL56" s="145"/>
      <c r="AYM56" s="145"/>
      <c r="AYN56" s="145"/>
      <c r="AYO56" s="145"/>
      <c r="AYP56" s="145"/>
      <c r="AYQ56" s="145"/>
      <c r="AYR56" s="145"/>
      <c r="AYS56" s="145"/>
      <c r="AYT56" s="145"/>
      <c r="AYU56" s="145"/>
      <c r="AYV56" s="145"/>
      <c r="AYW56" s="145"/>
      <c r="AYX56" s="145"/>
      <c r="AYY56" s="145"/>
      <c r="AYZ56" s="145"/>
      <c r="AZA56" s="145"/>
      <c r="AZB56" s="145"/>
      <c r="AZC56" s="145"/>
      <c r="AZD56" s="145"/>
      <c r="AZE56" s="145"/>
      <c r="AZF56" s="145"/>
      <c r="AZG56" s="145"/>
      <c r="AZH56" s="145"/>
      <c r="AZI56" s="145"/>
      <c r="AZJ56" s="145"/>
      <c r="AZK56" s="145"/>
      <c r="AZL56" s="145"/>
      <c r="AZM56" s="145"/>
      <c r="AZN56" s="145"/>
      <c r="AZO56" s="145"/>
      <c r="AZP56" s="145"/>
      <c r="AZQ56" s="145"/>
      <c r="AZR56" s="145"/>
      <c r="AZS56" s="145"/>
      <c r="AZT56" s="145"/>
      <c r="AZU56" s="145"/>
      <c r="AZV56" s="145"/>
      <c r="AZW56" s="145"/>
      <c r="AZX56" s="145"/>
      <c r="AZY56" s="145"/>
      <c r="AZZ56" s="145"/>
      <c r="BAA56" s="145"/>
      <c r="BAB56" s="145"/>
      <c r="BAC56" s="145"/>
      <c r="BAD56" s="145"/>
      <c r="BAE56" s="145"/>
      <c r="BAF56" s="145"/>
      <c r="BAG56" s="145"/>
      <c r="BAH56" s="145"/>
      <c r="BAI56" s="145"/>
      <c r="BAJ56" s="145"/>
      <c r="BAK56" s="145"/>
      <c r="BAL56" s="145"/>
      <c r="BAM56" s="145"/>
      <c r="BAN56" s="145"/>
      <c r="BAO56" s="145"/>
      <c r="BAP56" s="145"/>
      <c r="BAQ56" s="145"/>
      <c r="BAR56" s="145"/>
      <c r="BAS56" s="145"/>
      <c r="BAT56" s="145"/>
      <c r="BAU56" s="145"/>
      <c r="BAV56" s="145"/>
      <c r="BAW56" s="145"/>
      <c r="BAX56" s="145"/>
      <c r="BAY56" s="145"/>
      <c r="BAZ56" s="145"/>
      <c r="BBA56" s="145"/>
      <c r="BBB56" s="145"/>
      <c r="BBC56" s="145"/>
      <c r="BBD56" s="145"/>
      <c r="BBE56" s="145"/>
      <c r="BBF56" s="145"/>
      <c r="BBG56" s="145"/>
      <c r="BBH56" s="145"/>
      <c r="BBI56" s="145"/>
      <c r="BBJ56" s="145"/>
      <c r="BBK56" s="145"/>
      <c r="BBL56" s="145"/>
      <c r="BBM56" s="145"/>
      <c r="BBN56" s="145"/>
      <c r="BBO56" s="145"/>
      <c r="BBP56" s="145"/>
      <c r="BBQ56" s="145"/>
      <c r="BBR56" s="145"/>
      <c r="BBS56" s="145"/>
      <c r="BBT56" s="145"/>
      <c r="BBU56" s="145"/>
      <c r="BBV56" s="145"/>
      <c r="BBW56" s="145"/>
      <c r="BBX56" s="145"/>
      <c r="BBY56" s="145"/>
      <c r="BBZ56" s="145"/>
      <c r="BCA56" s="145"/>
      <c r="BCB56" s="145"/>
      <c r="BCC56" s="145"/>
      <c r="BCD56" s="145"/>
      <c r="BCE56" s="145"/>
      <c r="BCF56" s="145"/>
      <c r="BCG56" s="145"/>
      <c r="BCH56" s="145"/>
      <c r="BCI56" s="145"/>
      <c r="BCJ56" s="145"/>
      <c r="BCK56" s="145"/>
      <c r="BCL56" s="145"/>
      <c r="BCM56" s="145"/>
      <c r="BCN56" s="145"/>
      <c r="BCO56" s="145"/>
      <c r="BCP56" s="145"/>
      <c r="BCQ56" s="145"/>
      <c r="BCR56" s="145"/>
      <c r="BCS56" s="145"/>
      <c r="BCT56" s="145"/>
      <c r="BCU56" s="145"/>
      <c r="BCV56" s="145"/>
      <c r="BCW56" s="145"/>
      <c r="BCX56" s="145"/>
      <c r="BCY56" s="145"/>
      <c r="BCZ56" s="145"/>
      <c r="BDA56" s="145"/>
      <c r="BDB56" s="145"/>
      <c r="BDC56" s="145"/>
      <c r="BDD56" s="145"/>
      <c r="BDE56" s="145"/>
      <c r="BDF56" s="145"/>
      <c r="BDG56" s="145"/>
      <c r="BDH56" s="145"/>
      <c r="BDI56" s="145"/>
      <c r="BDJ56" s="145"/>
      <c r="BDK56" s="145"/>
      <c r="BDL56" s="145"/>
      <c r="BDM56" s="145"/>
      <c r="BDN56" s="145"/>
      <c r="BDO56" s="145"/>
      <c r="BDP56" s="145"/>
      <c r="BDQ56" s="145"/>
      <c r="BDR56" s="145"/>
      <c r="BDS56" s="145"/>
      <c r="BDT56" s="145"/>
      <c r="BDU56" s="145"/>
      <c r="BDV56" s="145"/>
      <c r="BDW56" s="145"/>
      <c r="BDX56" s="145"/>
      <c r="BDY56" s="145"/>
      <c r="BDZ56" s="145"/>
      <c r="BEA56" s="145"/>
      <c r="BEB56" s="145"/>
      <c r="BEC56" s="145"/>
      <c r="BED56" s="145"/>
      <c r="BEE56" s="145"/>
      <c r="BEF56" s="145"/>
      <c r="BEG56" s="145"/>
      <c r="BEH56" s="145"/>
      <c r="BEI56" s="145"/>
      <c r="BEJ56" s="145"/>
      <c r="BEK56" s="145"/>
      <c r="BEL56" s="145"/>
      <c r="BEM56" s="145"/>
      <c r="BEN56" s="145"/>
      <c r="BEO56" s="145"/>
      <c r="BEP56" s="145"/>
      <c r="BEQ56" s="145"/>
      <c r="BER56" s="145"/>
      <c r="BES56" s="145"/>
      <c r="BET56" s="145"/>
      <c r="BEU56" s="145"/>
      <c r="BEV56" s="145"/>
      <c r="BEW56" s="145"/>
      <c r="BEX56" s="145"/>
      <c r="BEY56" s="145"/>
      <c r="BEZ56" s="145"/>
      <c r="BFA56" s="145"/>
      <c r="BFB56" s="145"/>
      <c r="BFC56" s="145"/>
      <c r="BFD56" s="145"/>
      <c r="BFE56" s="145"/>
      <c r="BFF56" s="145"/>
      <c r="BFG56" s="145"/>
      <c r="BFH56" s="145"/>
      <c r="BFI56" s="145"/>
      <c r="BFJ56" s="145"/>
      <c r="BFK56" s="145"/>
      <c r="BFL56" s="145"/>
      <c r="BFM56" s="145"/>
      <c r="BFN56" s="145"/>
      <c r="BFO56" s="145"/>
      <c r="BFP56" s="145"/>
      <c r="BFQ56" s="145"/>
      <c r="BFR56" s="145"/>
      <c r="BFS56" s="145"/>
      <c r="BFT56" s="145"/>
      <c r="BFU56" s="145"/>
      <c r="BFV56" s="145"/>
      <c r="BFW56" s="145"/>
      <c r="BFX56" s="145"/>
      <c r="BFY56" s="145"/>
      <c r="BFZ56" s="145"/>
      <c r="BGA56" s="145"/>
      <c r="BGB56" s="145"/>
      <c r="BGC56" s="145"/>
      <c r="BGD56" s="145"/>
      <c r="BGE56" s="145"/>
      <c r="BGF56" s="145"/>
      <c r="BGG56" s="145"/>
      <c r="BGH56" s="145"/>
      <c r="BGI56" s="145"/>
      <c r="BGJ56" s="145"/>
      <c r="BGK56" s="145"/>
      <c r="BGL56" s="145"/>
      <c r="BGM56" s="145"/>
      <c r="BGN56" s="145"/>
      <c r="BGO56" s="145"/>
      <c r="BGP56" s="145"/>
      <c r="BGQ56" s="145"/>
      <c r="BGR56" s="145"/>
      <c r="BGS56" s="145"/>
      <c r="BGT56" s="145"/>
      <c r="BGU56" s="145"/>
      <c r="BGV56" s="145"/>
      <c r="BGW56" s="145"/>
      <c r="BGX56" s="145"/>
      <c r="BGY56" s="145"/>
      <c r="BGZ56" s="145"/>
      <c r="BHA56" s="145"/>
      <c r="BHB56" s="145"/>
      <c r="BHC56" s="145"/>
      <c r="BHD56" s="145"/>
      <c r="BHE56" s="145"/>
      <c r="BHF56" s="145"/>
      <c r="BHG56" s="145"/>
      <c r="BHH56" s="145"/>
      <c r="BHI56" s="145"/>
      <c r="BHJ56" s="145"/>
      <c r="BHK56" s="145"/>
      <c r="BHL56" s="145"/>
      <c r="BHM56" s="145"/>
      <c r="BHN56" s="145"/>
      <c r="BHO56" s="145"/>
      <c r="BHP56" s="145"/>
      <c r="BHQ56" s="145"/>
      <c r="BHR56" s="145"/>
      <c r="BHS56" s="145"/>
      <c r="BHT56" s="145"/>
      <c r="BHU56" s="145"/>
      <c r="BHV56" s="145"/>
      <c r="BHW56" s="145"/>
      <c r="BHX56" s="145"/>
      <c r="BHY56" s="145"/>
      <c r="BHZ56" s="145"/>
      <c r="BIA56" s="145"/>
      <c r="BIB56" s="145"/>
      <c r="BIC56" s="145"/>
      <c r="BID56" s="145"/>
      <c r="BIE56" s="145"/>
      <c r="BIF56" s="145"/>
      <c r="BIG56" s="145"/>
      <c r="BIH56" s="145"/>
      <c r="BII56" s="145"/>
      <c r="BIJ56" s="145"/>
      <c r="BIK56" s="145"/>
      <c r="BIL56" s="145"/>
      <c r="BIM56" s="145"/>
      <c r="BIN56" s="145"/>
      <c r="BIO56" s="145"/>
      <c r="BIP56" s="145"/>
      <c r="BIQ56" s="145"/>
      <c r="BIR56" s="145"/>
      <c r="BIS56" s="145"/>
      <c r="BIT56" s="145"/>
      <c r="BIU56" s="145"/>
      <c r="BIV56" s="145"/>
      <c r="BIW56" s="145"/>
      <c r="BIX56" s="145"/>
      <c r="BIY56" s="145"/>
      <c r="BIZ56" s="145"/>
      <c r="BJA56" s="145"/>
      <c r="BJB56" s="145"/>
      <c r="BJC56" s="145"/>
      <c r="BJD56" s="145"/>
      <c r="BJE56" s="145"/>
      <c r="BJF56" s="145"/>
      <c r="BJG56" s="145"/>
      <c r="BJH56" s="145"/>
      <c r="BJI56" s="145"/>
      <c r="BJJ56" s="145"/>
      <c r="BJK56" s="145"/>
      <c r="BJL56" s="145"/>
      <c r="BJM56" s="145"/>
      <c r="BJN56" s="145"/>
      <c r="BJO56" s="145"/>
      <c r="BJP56" s="145"/>
      <c r="BJQ56" s="145"/>
      <c r="BJR56" s="145"/>
      <c r="BJS56" s="145"/>
      <c r="BJT56" s="145"/>
      <c r="BJU56" s="145"/>
      <c r="BJV56" s="145"/>
      <c r="BJW56" s="145"/>
      <c r="BJX56" s="145"/>
      <c r="BJY56" s="145"/>
      <c r="BJZ56" s="145"/>
      <c r="BKA56" s="145"/>
      <c r="BKB56" s="145"/>
      <c r="BKC56" s="145"/>
      <c r="BKD56" s="145"/>
      <c r="BKE56" s="145"/>
      <c r="BKF56" s="145"/>
      <c r="BKG56" s="145"/>
      <c r="BKH56" s="145"/>
      <c r="BKI56" s="145"/>
      <c r="BKJ56" s="145"/>
      <c r="BKK56" s="145"/>
      <c r="BKL56" s="145"/>
      <c r="BKM56" s="145"/>
      <c r="BKN56" s="145"/>
      <c r="BKO56" s="145"/>
      <c r="BKP56" s="145"/>
      <c r="BKQ56" s="145"/>
      <c r="BKR56" s="145"/>
      <c r="BKS56" s="145"/>
      <c r="BKT56" s="145"/>
      <c r="BKU56" s="145"/>
      <c r="BKV56" s="145"/>
      <c r="BKW56" s="145"/>
      <c r="BKX56" s="145"/>
      <c r="BKY56" s="145"/>
      <c r="BKZ56" s="145"/>
      <c r="BLA56" s="145"/>
      <c r="BLB56" s="145"/>
      <c r="BLC56" s="145"/>
      <c r="BLD56" s="145"/>
      <c r="BLE56" s="145"/>
      <c r="BLF56" s="145"/>
      <c r="BLG56" s="145"/>
      <c r="BLH56" s="145"/>
      <c r="BLI56" s="145"/>
      <c r="BLJ56" s="145"/>
      <c r="BLK56" s="145"/>
      <c r="BLL56" s="145"/>
      <c r="BLM56" s="145"/>
      <c r="BLN56" s="145"/>
      <c r="BLO56" s="145"/>
      <c r="BLP56" s="145"/>
      <c r="BLQ56" s="145"/>
      <c r="BLR56" s="145"/>
      <c r="BLS56" s="145"/>
      <c r="BLT56" s="145"/>
      <c r="BLU56" s="145"/>
      <c r="BLV56" s="145"/>
      <c r="BLW56" s="145"/>
      <c r="BLX56" s="145"/>
      <c r="BLY56" s="145"/>
      <c r="BLZ56" s="145"/>
      <c r="BMA56" s="145"/>
      <c r="BMB56" s="145"/>
      <c r="BMC56" s="145"/>
      <c r="BMD56" s="145"/>
      <c r="BME56" s="145"/>
      <c r="BMF56" s="145"/>
      <c r="BMG56" s="145"/>
      <c r="BMH56" s="145"/>
      <c r="BMI56" s="145"/>
      <c r="BMJ56" s="145"/>
      <c r="BMK56" s="145"/>
      <c r="BML56" s="145"/>
      <c r="BMM56" s="145"/>
      <c r="BMN56" s="145"/>
      <c r="BMO56" s="145"/>
      <c r="BMP56" s="145"/>
      <c r="BMQ56" s="145"/>
      <c r="BMR56" s="145"/>
      <c r="BMS56" s="145"/>
      <c r="BMT56" s="145"/>
      <c r="BMU56" s="145"/>
      <c r="BMV56" s="145"/>
      <c r="BMW56" s="145"/>
      <c r="BMX56" s="145"/>
      <c r="BMY56" s="145"/>
      <c r="BMZ56" s="145"/>
      <c r="BNA56" s="145"/>
      <c r="BNB56" s="145"/>
      <c r="BNC56" s="145"/>
      <c r="BND56" s="145"/>
      <c r="BNE56" s="145"/>
      <c r="BNF56" s="145"/>
      <c r="BNG56" s="145"/>
      <c r="BNH56" s="145"/>
      <c r="BNI56" s="145"/>
      <c r="BNJ56" s="145"/>
      <c r="BNK56" s="145"/>
      <c r="BNL56" s="145"/>
      <c r="BNM56" s="145"/>
      <c r="BNN56" s="145"/>
      <c r="BNO56" s="145"/>
      <c r="BNP56" s="145"/>
      <c r="BNQ56" s="145"/>
      <c r="BNR56" s="145"/>
      <c r="BNS56" s="145"/>
      <c r="BNT56" s="145"/>
      <c r="BNU56" s="145"/>
      <c r="BNV56" s="145"/>
      <c r="BNW56" s="145"/>
      <c r="BNX56" s="145"/>
      <c r="BNY56" s="145"/>
      <c r="BNZ56" s="145"/>
      <c r="BOA56" s="145"/>
      <c r="BOB56" s="145"/>
      <c r="BOC56" s="145"/>
      <c r="BOD56" s="145"/>
      <c r="BOE56" s="145"/>
      <c r="BOF56" s="145"/>
      <c r="BOG56" s="145"/>
      <c r="BOH56" s="145"/>
      <c r="BOI56" s="145"/>
      <c r="BOJ56" s="145"/>
      <c r="BOK56" s="145"/>
      <c r="BOL56" s="145"/>
      <c r="BOM56" s="145"/>
      <c r="BON56" s="145"/>
      <c r="BOO56" s="145"/>
      <c r="BOP56" s="145"/>
      <c r="BOQ56" s="145"/>
      <c r="BOR56" s="145"/>
      <c r="BOS56" s="145"/>
      <c r="BOT56" s="145"/>
      <c r="BOU56" s="145"/>
      <c r="BOV56" s="145"/>
      <c r="BOW56" s="145"/>
      <c r="BOX56" s="145"/>
      <c r="BOY56" s="145"/>
      <c r="BOZ56" s="145"/>
      <c r="BPA56" s="145"/>
      <c r="BPB56" s="145"/>
      <c r="BPC56" s="145"/>
      <c r="BPD56" s="145"/>
      <c r="BPE56" s="145"/>
      <c r="BPF56" s="145"/>
      <c r="BPG56" s="145"/>
      <c r="BPH56" s="145"/>
      <c r="BPI56" s="145"/>
      <c r="BPJ56" s="145"/>
      <c r="BPK56" s="145"/>
      <c r="BPL56" s="145"/>
      <c r="BPM56" s="145"/>
      <c r="BPN56" s="145"/>
      <c r="BPO56" s="145"/>
      <c r="BPP56" s="145"/>
      <c r="BPQ56" s="145"/>
      <c r="BPR56" s="145"/>
      <c r="BPS56" s="145"/>
      <c r="BPT56" s="145"/>
      <c r="BPU56" s="145"/>
      <c r="BPV56" s="145"/>
      <c r="BPW56" s="145"/>
      <c r="BPX56" s="145"/>
      <c r="BPY56" s="145"/>
      <c r="BPZ56" s="145"/>
      <c r="BQA56" s="145"/>
      <c r="BQB56" s="145"/>
      <c r="BQC56" s="145"/>
      <c r="BQD56" s="145"/>
      <c r="BQE56" s="145"/>
      <c r="BQF56" s="145"/>
      <c r="BQG56" s="145"/>
      <c r="BQH56" s="145"/>
      <c r="BQI56" s="145"/>
      <c r="BQJ56" s="145"/>
      <c r="BQK56" s="145"/>
      <c r="BQL56" s="145"/>
      <c r="BQM56" s="145"/>
      <c r="BQN56" s="145"/>
      <c r="BQO56" s="145"/>
      <c r="BQP56" s="145"/>
      <c r="BQQ56" s="145"/>
      <c r="BQR56" s="145"/>
      <c r="BQS56" s="145"/>
      <c r="BQT56" s="145"/>
      <c r="BQU56" s="145"/>
      <c r="BQV56" s="145"/>
      <c r="BQW56" s="145"/>
      <c r="BQX56" s="145"/>
      <c r="BQY56" s="145"/>
      <c r="BQZ56" s="145"/>
      <c r="BRA56" s="145"/>
      <c r="BRB56" s="145"/>
      <c r="BRC56" s="145"/>
      <c r="BRD56" s="145"/>
      <c r="BRE56" s="145"/>
      <c r="BRF56" s="145"/>
      <c r="BRG56" s="145"/>
      <c r="BRH56" s="145"/>
      <c r="BRI56" s="145"/>
      <c r="BRJ56" s="145"/>
      <c r="BRK56" s="145"/>
      <c r="BRL56" s="145"/>
      <c r="BRM56" s="145"/>
      <c r="BRN56" s="145"/>
      <c r="BRO56" s="145"/>
      <c r="BRP56" s="145"/>
      <c r="BRQ56" s="145"/>
      <c r="BRR56" s="145"/>
      <c r="BRS56" s="145"/>
      <c r="BRT56" s="145"/>
      <c r="BRU56" s="145"/>
      <c r="BRV56" s="145"/>
      <c r="BRW56" s="145"/>
      <c r="BRX56" s="145"/>
      <c r="BRY56" s="145"/>
      <c r="BRZ56" s="145"/>
      <c r="BSA56" s="145"/>
      <c r="BSB56" s="145"/>
      <c r="BSC56" s="145"/>
      <c r="BSD56" s="145"/>
      <c r="BSE56" s="145"/>
      <c r="BSF56" s="145"/>
      <c r="BSG56" s="145"/>
      <c r="BSH56" s="145"/>
      <c r="BSI56" s="145"/>
      <c r="BSJ56" s="145"/>
      <c r="BSK56" s="145"/>
      <c r="BSL56" s="145"/>
      <c r="BSM56" s="145"/>
      <c r="BSN56" s="145"/>
      <c r="BSO56" s="145"/>
      <c r="BSP56" s="145"/>
      <c r="BSQ56" s="145"/>
      <c r="BSR56" s="145"/>
      <c r="BSS56" s="145"/>
      <c r="BST56" s="145"/>
      <c r="BSU56" s="145"/>
      <c r="BSV56" s="145"/>
      <c r="BSW56" s="145"/>
      <c r="BSX56" s="145"/>
      <c r="BSY56" s="145"/>
      <c r="BSZ56" s="145"/>
      <c r="BTA56" s="145"/>
      <c r="BTB56" s="145"/>
      <c r="BTC56" s="145"/>
      <c r="BTD56" s="145"/>
      <c r="BTE56" s="145"/>
      <c r="BTF56" s="145"/>
      <c r="BTG56" s="145"/>
      <c r="BTH56" s="145"/>
      <c r="BTI56" s="145"/>
      <c r="BTJ56" s="145"/>
      <c r="BTK56" s="145"/>
      <c r="BTL56" s="145"/>
      <c r="BTM56" s="145"/>
      <c r="BTN56" s="145"/>
      <c r="BTO56" s="145"/>
      <c r="BTP56" s="145"/>
      <c r="BTQ56" s="145"/>
      <c r="BTR56" s="145"/>
      <c r="BTS56" s="145"/>
      <c r="BTT56" s="145"/>
      <c r="BTU56" s="145"/>
      <c r="BTV56" s="145"/>
      <c r="BTW56" s="145"/>
      <c r="BTX56" s="145"/>
      <c r="BTY56" s="145"/>
      <c r="BTZ56" s="145"/>
      <c r="BUA56" s="145"/>
      <c r="BUB56" s="145"/>
      <c r="BUC56" s="145"/>
      <c r="BUD56" s="145"/>
      <c r="BUE56" s="145"/>
      <c r="BUF56" s="145"/>
      <c r="BUG56" s="145"/>
      <c r="BUH56" s="145"/>
      <c r="BUI56" s="145"/>
      <c r="BUJ56" s="145"/>
      <c r="BUK56" s="145"/>
      <c r="BUL56" s="145"/>
      <c r="BUM56" s="145"/>
      <c r="BUN56" s="145"/>
      <c r="BUO56" s="145"/>
      <c r="BUP56" s="145"/>
      <c r="BUQ56" s="145"/>
      <c r="BUR56" s="145"/>
      <c r="BUS56" s="145"/>
      <c r="BUT56" s="145"/>
      <c r="BUU56" s="145"/>
      <c r="BUV56" s="145"/>
      <c r="BUW56" s="145"/>
      <c r="BUX56" s="145"/>
      <c r="BUY56" s="145"/>
      <c r="BUZ56" s="145"/>
      <c r="BVA56" s="145"/>
      <c r="BVB56" s="145"/>
      <c r="BVC56" s="145"/>
      <c r="BVD56" s="145"/>
      <c r="BVE56" s="145"/>
      <c r="BVF56" s="145"/>
      <c r="BVG56" s="145"/>
      <c r="BVH56" s="145"/>
      <c r="BVI56" s="145"/>
      <c r="BVJ56" s="145"/>
      <c r="BVK56" s="145"/>
      <c r="BVL56" s="145"/>
      <c r="BVM56" s="145"/>
      <c r="BVN56" s="145"/>
      <c r="BVO56" s="145"/>
      <c r="BVP56" s="145"/>
      <c r="BVQ56" s="145"/>
      <c r="BVR56" s="145"/>
      <c r="BVS56" s="145"/>
      <c r="BVT56" s="145"/>
      <c r="BVU56" s="145"/>
      <c r="BVV56" s="145"/>
      <c r="BVW56" s="145"/>
      <c r="BVX56" s="145"/>
      <c r="BVY56" s="145"/>
      <c r="BVZ56" s="145"/>
      <c r="BWA56" s="145"/>
      <c r="BWB56" s="145"/>
      <c r="BWC56" s="145"/>
      <c r="BWD56" s="145"/>
      <c r="BWE56" s="145"/>
      <c r="BWF56" s="145"/>
      <c r="BWG56" s="145"/>
      <c r="BWH56" s="145"/>
      <c r="BWI56" s="145"/>
      <c r="BWJ56" s="145"/>
      <c r="BWK56" s="145"/>
      <c r="BWL56" s="145"/>
      <c r="BWM56" s="145"/>
      <c r="BWN56" s="145"/>
      <c r="BWO56" s="145"/>
      <c r="BWP56" s="145"/>
      <c r="BWQ56" s="145"/>
      <c r="BWR56" s="145"/>
      <c r="BWS56" s="145"/>
      <c r="BWT56" s="145"/>
      <c r="BWU56" s="145"/>
      <c r="BWV56" s="145"/>
      <c r="BWW56" s="145"/>
      <c r="BWX56" s="145"/>
      <c r="BWY56" s="145"/>
      <c r="BWZ56" s="145"/>
      <c r="BXA56" s="145"/>
      <c r="BXB56" s="145"/>
      <c r="BXC56" s="145"/>
      <c r="BXD56" s="145"/>
      <c r="BXE56" s="145"/>
      <c r="BXF56" s="145"/>
      <c r="BXG56" s="145"/>
      <c r="BXH56" s="145"/>
      <c r="BXI56" s="145"/>
      <c r="BXJ56" s="145"/>
      <c r="BXK56" s="145"/>
      <c r="BXL56" s="145"/>
      <c r="BXM56" s="145"/>
      <c r="BXN56" s="145"/>
      <c r="BXO56" s="145"/>
      <c r="BXP56" s="145"/>
      <c r="BXQ56" s="145"/>
      <c r="BXR56" s="145"/>
      <c r="BXS56" s="145"/>
      <c r="BXT56" s="145"/>
      <c r="BXU56" s="145"/>
      <c r="BXV56" s="145"/>
      <c r="BXW56" s="145"/>
      <c r="BXX56" s="145"/>
      <c r="BXY56" s="145"/>
      <c r="BXZ56" s="145"/>
      <c r="BYA56" s="145"/>
      <c r="BYB56" s="145"/>
      <c r="BYC56" s="145"/>
      <c r="BYD56" s="145"/>
      <c r="BYE56" s="145"/>
      <c r="BYF56" s="145"/>
      <c r="BYG56" s="145"/>
      <c r="BYH56" s="145"/>
      <c r="BYI56" s="145"/>
      <c r="BYJ56" s="145"/>
      <c r="BYK56" s="145"/>
      <c r="BYL56" s="145"/>
      <c r="BYM56" s="145"/>
      <c r="BYN56" s="145"/>
      <c r="BYO56" s="145"/>
      <c r="BYP56" s="145"/>
      <c r="BYQ56" s="145"/>
      <c r="BYR56" s="145"/>
      <c r="BYS56" s="145"/>
      <c r="BYT56" s="145"/>
      <c r="BYU56" s="145"/>
      <c r="BYV56" s="145"/>
      <c r="BYW56" s="145"/>
      <c r="BYX56" s="145"/>
      <c r="BYY56" s="145"/>
      <c r="BYZ56" s="145"/>
      <c r="BZA56" s="145"/>
      <c r="BZB56" s="145"/>
      <c r="BZC56" s="145"/>
      <c r="BZD56" s="145"/>
      <c r="BZE56" s="145"/>
      <c r="BZF56" s="145"/>
      <c r="BZG56" s="145"/>
      <c r="BZH56" s="145"/>
      <c r="BZI56" s="145"/>
      <c r="BZJ56" s="145"/>
      <c r="BZK56" s="145"/>
      <c r="BZL56" s="145"/>
      <c r="BZM56" s="145"/>
      <c r="BZN56" s="145"/>
      <c r="BZO56" s="145"/>
      <c r="BZP56" s="145"/>
      <c r="BZQ56" s="145"/>
      <c r="BZR56" s="145"/>
      <c r="BZS56" s="145"/>
      <c r="BZT56" s="145"/>
      <c r="BZU56" s="145"/>
      <c r="BZV56" s="145"/>
      <c r="BZW56" s="145"/>
      <c r="BZX56" s="145"/>
      <c r="BZY56" s="145"/>
      <c r="BZZ56" s="145"/>
      <c r="CAA56" s="145"/>
      <c r="CAB56" s="145"/>
      <c r="CAC56" s="145"/>
      <c r="CAD56" s="145"/>
      <c r="CAE56" s="145"/>
      <c r="CAF56" s="145"/>
      <c r="CAG56" s="145"/>
      <c r="CAH56" s="145"/>
      <c r="CAI56" s="145"/>
      <c r="CAJ56" s="145"/>
      <c r="CAK56" s="145"/>
      <c r="CAL56" s="145"/>
      <c r="CAM56" s="145"/>
      <c r="CAN56" s="145"/>
      <c r="CAO56" s="145"/>
      <c r="CAP56" s="145"/>
      <c r="CAQ56" s="145"/>
      <c r="CAR56" s="145"/>
      <c r="CAS56" s="145"/>
      <c r="CAT56" s="145"/>
      <c r="CAU56" s="145"/>
      <c r="CAV56" s="145"/>
      <c r="CAW56" s="145"/>
      <c r="CAX56" s="145"/>
      <c r="CAY56" s="145"/>
      <c r="CAZ56" s="145"/>
      <c r="CBA56" s="145"/>
      <c r="CBB56" s="145"/>
      <c r="CBC56" s="145"/>
      <c r="CBD56" s="145"/>
      <c r="CBE56" s="145"/>
      <c r="CBF56" s="145"/>
      <c r="CBG56" s="145"/>
      <c r="CBH56" s="145"/>
      <c r="CBI56" s="145"/>
      <c r="CBJ56" s="145"/>
      <c r="CBK56" s="145"/>
      <c r="CBL56" s="145"/>
      <c r="CBM56" s="145"/>
      <c r="CBN56" s="145"/>
      <c r="CBO56" s="145"/>
      <c r="CBP56" s="145"/>
      <c r="CBQ56" s="145"/>
      <c r="CBR56" s="145"/>
      <c r="CBS56" s="145"/>
      <c r="CBT56" s="145"/>
      <c r="CBU56" s="145"/>
      <c r="CBV56" s="145"/>
      <c r="CBW56" s="145"/>
      <c r="CBX56" s="145"/>
      <c r="CBY56" s="145"/>
      <c r="CBZ56" s="145"/>
      <c r="CCA56" s="145"/>
      <c r="CCB56" s="145"/>
      <c r="CCC56" s="145"/>
      <c r="CCD56" s="145"/>
      <c r="CCE56" s="145"/>
      <c r="CCF56" s="145"/>
      <c r="CCG56" s="145"/>
      <c r="CCH56" s="145"/>
      <c r="CCI56" s="145"/>
      <c r="CCJ56" s="145"/>
      <c r="CCK56" s="145"/>
      <c r="CCL56" s="145"/>
      <c r="CCM56" s="145"/>
      <c r="CCN56" s="145"/>
      <c r="CCO56" s="145"/>
      <c r="CCP56" s="145"/>
      <c r="CCQ56" s="145"/>
      <c r="CCR56" s="145"/>
      <c r="CCS56" s="145"/>
      <c r="CCT56" s="145"/>
      <c r="CCU56" s="145"/>
      <c r="CCV56" s="145"/>
      <c r="CCW56" s="145"/>
      <c r="CCX56" s="145"/>
      <c r="CCY56" s="145"/>
      <c r="CCZ56" s="145"/>
      <c r="CDA56" s="145"/>
      <c r="CDB56" s="145"/>
      <c r="CDC56" s="145"/>
      <c r="CDD56" s="145"/>
      <c r="CDE56" s="145"/>
      <c r="CDF56" s="145"/>
      <c r="CDG56" s="145"/>
      <c r="CDH56" s="145"/>
      <c r="CDI56" s="145"/>
      <c r="CDJ56" s="145"/>
      <c r="CDK56" s="145"/>
      <c r="CDL56" s="145"/>
      <c r="CDM56" s="145"/>
      <c r="CDN56" s="145"/>
      <c r="CDO56" s="145"/>
      <c r="CDP56" s="145"/>
      <c r="CDQ56" s="145"/>
      <c r="CDR56" s="145"/>
      <c r="CDS56" s="145"/>
      <c r="CDT56" s="145"/>
      <c r="CDU56" s="145"/>
      <c r="CDV56" s="145"/>
      <c r="CDW56" s="145"/>
      <c r="CDX56" s="145"/>
      <c r="CDY56" s="145"/>
      <c r="CDZ56" s="145"/>
      <c r="CEA56" s="145"/>
      <c r="CEB56" s="145"/>
      <c r="CEC56" s="145"/>
      <c r="CED56" s="145"/>
      <c r="CEE56" s="145"/>
      <c r="CEF56" s="145"/>
      <c r="CEG56" s="145"/>
      <c r="CEH56" s="145"/>
      <c r="CEI56" s="145"/>
      <c r="CEJ56" s="145"/>
      <c r="CEK56" s="145"/>
      <c r="CEL56" s="145"/>
      <c r="CEM56" s="145"/>
      <c r="CEN56" s="145"/>
      <c r="CEO56" s="145"/>
      <c r="CEP56" s="145"/>
      <c r="CEQ56" s="145"/>
      <c r="CER56" s="145"/>
      <c r="CES56" s="145"/>
      <c r="CET56" s="145"/>
      <c r="CEU56" s="145"/>
      <c r="CEV56" s="145"/>
      <c r="CEW56" s="145"/>
      <c r="CEX56" s="145"/>
      <c r="CEY56" s="145"/>
      <c r="CEZ56" s="145"/>
      <c r="CFA56" s="145"/>
      <c r="CFB56" s="145"/>
      <c r="CFC56" s="145"/>
      <c r="CFD56" s="145"/>
      <c r="CFE56" s="145"/>
      <c r="CFF56" s="145"/>
      <c r="CFG56" s="145"/>
      <c r="CFH56" s="145"/>
      <c r="CFI56" s="145"/>
      <c r="CFJ56" s="145"/>
      <c r="CFK56" s="145"/>
      <c r="CFL56" s="145"/>
      <c r="CFM56" s="145"/>
      <c r="CFN56" s="145"/>
      <c r="CFO56" s="145"/>
      <c r="CFP56" s="145"/>
      <c r="CFQ56" s="145"/>
      <c r="CFR56" s="145"/>
      <c r="CFS56" s="145"/>
      <c r="CFT56" s="145"/>
      <c r="CFU56" s="145"/>
      <c r="CFV56" s="145"/>
      <c r="CFW56" s="145"/>
      <c r="CFX56" s="145"/>
      <c r="CFY56" s="145"/>
      <c r="CFZ56" s="145"/>
      <c r="CGA56" s="145"/>
      <c r="CGB56" s="145"/>
      <c r="CGC56" s="145"/>
      <c r="CGD56" s="145"/>
      <c r="CGE56" s="145"/>
      <c r="CGF56" s="145"/>
      <c r="CGG56" s="145"/>
      <c r="CGH56" s="145"/>
      <c r="CGI56" s="145"/>
      <c r="CGJ56" s="145"/>
      <c r="CGK56" s="145"/>
      <c r="CGL56" s="145"/>
      <c r="CGM56" s="145"/>
      <c r="CGN56" s="145"/>
      <c r="CGO56" s="145"/>
      <c r="CGP56" s="145"/>
      <c r="CGQ56" s="145"/>
      <c r="CGR56" s="145"/>
      <c r="CGS56" s="145"/>
      <c r="CGT56" s="145"/>
      <c r="CGU56" s="145"/>
      <c r="CGV56" s="145"/>
      <c r="CGW56" s="145"/>
      <c r="CGX56" s="145"/>
      <c r="CGY56" s="145"/>
      <c r="CGZ56" s="145"/>
      <c r="CHA56" s="145"/>
      <c r="CHB56" s="145"/>
      <c r="CHC56" s="145"/>
      <c r="CHD56" s="145"/>
      <c r="CHE56" s="145"/>
      <c r="CHF56" s="145"/>
      <c r="CHG56" s="145"/>
      <c r="CHH56" s="145"/>
      <c r="CHI56" s="145"/>
      <c r="CHJ56" s="145"/>
      <c r="CHK56" s="145"/>
      <c r="CHL56" s="145"/>
      <c r="CHM56" s="145"/>
      <c r="CHN56" s="145"/>
      <c r="CHO56" s="145"/>
      <c r="CHP56" s="145"/>
      <c r="CHQ56" s="145"/>
      <c r="CHR56" s="145"/>
      <c r="CHS56" s="145"/>
      <c r="CHT56" s="145"/>
      <c r="CHU56" s="145"/>
      <c r="CHV56" s="145"/>
      <c r="CHW56" s="145"/>
      <c r="CHX56" s="145"/>
      <c r="CHY56" s="145"/>
      <c r="CHZ56" s="145"/>
      <c r="CIA56" s="145"/>
      <c r="CIB56" s="145"/>
      <c r="CIC56" s="145"/>
      <c r="CID56" s="145"/>
      <c r="CIE56" s="145"/>
      <c r="CIF56" s="145"/>
      <c r="CIG56" s="145"/>
      <c r="CIH56" s="145"/>
      <c r="CII56" s="145"/>
      <c r="CIJ56" s="145"/>
      <c r="CIK56" s="145"/>
      <c r="CIL56" s="145"/>
      <c r="CIM56" s="145"/>
      <c r="CIN56" s="145"/>
      <c r="CIO56" s="145"/>
      <c r="CIP56" s="145"/>
      <c r="CIQ56" s="145"/>
      <c r="CIR56" s="145"/>
      <c r="CIS56" s="145"/>
      <c r="CIT56" s="145"/>
      <c r="CIU56" s="145"/>
      <c r="CIV56" s="145"/>
      <c r="CIW56" s="145"/>
      <c r="CIX56" s="145"/>
      <c r="CIY56" s="145"/>
      <c r="CIZ56" s="145"/>
      <c r="CJA56" s="145"/>
      <c r="CJB56" s="145"/>
      <c r="CJC56" s="145"/>
      <c r="CJD56" s="145"/>
      <c r="CJE56" s="145"/>
      <c r="CJF56" s="145"/>
      <c r="CJG56" s="145"/>
      <c r="CJH56" s="145"/>
      <c r="CJI56" s="145"/>
      <c r="CJJ56" s="145"/>
      <c r="CJK56" s="145"/>
      <c r="CJL56" s="145"/>
      <c r="CJM56" s="145"/>
      <c r="CJN56" s="145"/>
      <c r="CJO56" s="145"/>
      <c r="CJP56" s="145"/>
      <c r="CJQ56" s="145"/>
      <c r="CJR56" s="145"/>
      <c r="CJS56" s="145"/>
      <c r="CJT56" s="145"/>
      <c r="CJU56" s="145"/>
      <c r="CJV56" s="145"/>
      <c r="CJW56" s="145"/>
      <c r="CJX56" s="145"/>
      <c r="CJY56" s="145"/>
      <c r="CJZ56" s="145"/>
      <c r="CKA56" s="145"/>
      <c r="CKB56" s="145"/>
      <c r="CKC56" s="145"/>
      <c r="CKD56" s="145"/>
      <c r="CKE56" s="145"/>
      <c r="CKF56" s="145"/>
      <c r="CKG56" s="145"/>
      <c r="CKH56" s="145"/>
      <c r="CKI56" s="145"/>
      <c r="CKJ56" s="145"/>
      <c r="CKK56" s="145"/>
      <c r="CKL56" s="145"/>
      <c r="CKM56" s="145"/>
      <c r="CKN56" s="145"/>
      <c r="CKO56" s="145"/>
      <c r="CKP56" s="145"/>
      <c r="CKQ56" s="145"/>
      <c r="CKR56" s="145"/>
      <c r="CKS56" s="145"/>
      <c r="CKT56" s="145"/>
      <c r="CKU56" s="145"/>
      <c r="CKV56" s="145"/>
      <c r="CKW56" s="145"/>
      <c r="CKX56" s="145"/>
      <c r="CKY56" s="145"/>
      <c r="CKZ56" s="145"/>
      <c r="CLA56" s="145"/>
      <c r="CLB56" s="145"/>
      <c r="CLC56" s="145"/>
      <c r="CLD56" s="145"/>
      <c r="CLE56" s="145"/>
      <c r="CLF56" s="145"/>
      <c r="CLG56" s="145"/>
      <c r="CLH56" s="145"/>
      <c r="CLI56" s="145"/>
      <c r="CLJ56" s="145"/>
      <c r="CLK56" s="145"/>
      <c r="CLL56" s="145"/>
      <c r="CLM56" s="145"/>
      <c r="CLN56" s="145"/>
      <c r="CLO56" s="145"/>
      <c r="CLP56" s="145"/>
      <c r="CLQ56" s="145"/>
      <c r="CLR56" s="145"/>
      <c r="CLS56" s="145"/>
      <c r="CLT56" s="145"/>
      <c r="CLU56" s="145"/>
      <c r="CLV56" s="145"/>
      <c r="CLW56" s="145"/>
      <c r="CLX56" s="145"/>
      <c r="CLY56" s="145"/>
      <c r="CLZ56" s="145"/>
      <c r="CMA56" s="145"/>
      <c r="CMB56" s="145"/>
      <c r="CMC56" s="145"/>
      <c r="CMD56" s="145"/>
      <c r="CME56" s="145"/>
      <c r="CMF56" s="145"/>
      <c r="CMG56" s="145"/>
      <c r="CMH56" s="145"/>
      <c r="CMI56" s="145"/>
      <c r="CMJ56" s="145"/>
      <c r="CMK56" s="145"/>
      <c r="CML56" s="145"/>
      <c r="CMM56" s="145"/>
      <c r="CMN56" s="145"/>
      <c r="CMO56" s="145"/>
      <c r="CMP56" s="145"/>
      <c r="CMQ56" s="145"/>
      <c r="CMR56" s="145"/>
      <c r="CMS56" s="145"/>
      <c r="CMT56" s="145"/>
      <c r="CMU56" s="145"/>
      <c r="CMV56" s="145"/>
      <c r="CMW56" s="145"/>
      <c r="CMX56" s="145"/>
      <c r="CMY56" s="145"/>
      <c r="CMZ56" s="145"/>
      <c r="CNA56" s="145"/>
      <c r="CNB56" s="145"/>
      <c r="CNC56" s="145"/>
      <c r="CND56" s="145"/>
      <c r="CNE56" s="145"/>
      <c r="CNF56" s="145"/>
      <c r="CNG56" s="145"/>
      <c r="CNH56" s="145"/>
      <c r="CNI56" s="145"/>
      <c r="CNJ56" s="145"/>
      <c r="CNK56" s="145"/>
      <c r="CNL56" s="145"/>
      <c r="CNM56" s="145"/>
      <c r="CNN56" s="145"/>
      <c r="CNO56" s="145"/>
      <c r="CNP56" s="145"/>
      <c r="CNQ56" s="145"/>
      <c r="CNR56" s="145"/>
      <c r="CNS56" s="145"/>
      <c r="CNT56" s="145"/>
      <c r="CNU56" s="145"/>
      <c r="CNV56" s="145"/>
      <c r="CNW56" s="145"/>
      <c r="CNX56" s="145"/>
      <c r="CNY56" s="145"/>
      <c r="CNZ56" s="145"/>
      <c r="COA56" s="145"/>
      <c r="COB56" s="145"/>
      <c r="COC56" s="145"/>
      <c r="COD56" s="145"/>
      <c r="COE56" s="145"/>
      <c r="COF56" s="145"/>
      <c r="COG56" s="145"/>
      <c r="COH56" s="145"/>
      <c r="COI56" s="145"/>
      <c r="COJ56" s="145"/>
      <c r="COK56" s="145"/>
      <c r="COL56" s="145"/>
      <c r="COM56" s="145"/>
      <c r="CON56" s="145"/>
      <c r="COO56" s="145"/>
      <c r="COP56" s="145"/>
      <c r="COQ56" s="145"/>
      <c r="COR56" s="145"/>
      <c r="COS56" s="145"/>
      <c r="COT56" s="145"/>
      <c r="COU56" s="145"/>
      <c r="COV56" s="145"/>
      <c r="COW56" s="145"/>
      <c r="COX56" s="145"/>
      <c r="COY56" s="145"/>
      <c r="COZ56" s="145"/>
      <c r="CPA56" s="145"/>
      <c r="CPB56" s="145"/>
      <c r="CPC56" s="145"/>
      <c r="CPD56" s="145"/>
      <c r="CPE56" s="145"/>
      <c r="CPF56" s="145"/>
      <c r="CPG56" s="145"/>
      <c r="CPH56" s="145"/>
      <c r="CPI56" s="145"/>
      <c r="CPJ56" s="145"/>
      <c r="CPK56" s="145"/>
      <c r="CPL56" s="145"/>
      <c r="CPM56" s="145"/>
      <c r="CPN56" s="145"/>
      <c r="CPO56" s="145"/>
      <c r="CPP56" s="145"/>
      <c r="CPQ56" s="145"/>
      <c r="CPR56" s="145"/>
      <c r="CPS56" s="145"/>
      <c r="CPT56" s="145"/>
      <c r="CPU56" s="145"/>
      <c r="CPV56" s="145"/>
      <c r="CPW56" s="145"/>
      <c r="CPX56" s="145"/>
      <c r="CPY56" s="145"/>
      <c r="CPZ56" s="145"/>
      <c r="CQA56" s="145"/>
      <c r="CQB56" s="145"/>
      <c r="CQC56" s="145"/>
      <c r="CQD56" s="145"/>
      <c r="CQE56" s="145"/>
      <c r="CQF56" s="145"/>
      <c r="CQG56" s="145"/>
      <c r="CQH56" s="145"/>
      <c r="CQI56" s="145"/>
      <c r="CQJ56" s="145"/>
      <c r="CQK56" s="145"/>
      <c r="CQL56" s="145"/>
      <c r="CQM56" s="145"/>
      <c r="CQN56" s="145"/>
      <c r="CQO56" s="145"/>
      <c r="CQP56" s="145"/>
      <c r="CQQ56" s="145"/>
      <c r="CQR56" s="145"/>
      <c r="CQS56" s="145"/>
      <c r="CQT56" s="145"/>
      <c r="CQU56" s="145"/>
      <c r="CQV56" s="145"/>
      <c r="CQW56" s="145"/>
      <c r="CQX56" s="145"/>
      <c r="CQY56" s="145"/>
      <c r="CQZ56" s="145"/>
      <c r="CRA56" s="145"/>
      <c r="CRB56" s="145"/>
      <c r="CRC56" s="145"/>
      <c r="CRD56" s="145"/>
      <c r="CRE56" s="145"/>
      <c r="CRF56" s="145"/>
      <c r="CRG56" s="145"/>
      <c r="CRH56" s="145"/>
      <c r="CRI56" s="145"/>
      <c r="CRJ56" s="145"/>
      <c r="CRK56" s="145"/>
      <c r="CRL56" s="145"/>
      <c r="CRM56" s="145"/>
      <c r="CRN56" s="145"/>
      <c r="CRO56" s="145"/>
      <c r="CRP56" s="145"/>
      <c r="CRQ56" s="145"/>
      <c r="CRR56" s="145"/>
      <c r="CRS56" s="145"/>
      <c r="CRT56" s="145"/>
      <c r="CRU56" s="145"/>
      <c r="CRV56" s="145"/>
      <c r="CRW56" s="145"/>
      <c r="CRX56" s="145"/>
      <c r="CRY56" s="145"/>
      <c r="CRZ56" s="145"/>
      <c r="CSA56" s="145"/>
      <c r="CSB56" s="145"/>
      <c r="CSC56" s="145"/>
      <c r="CSD56" s="145"/>
      <c r="CSE56" s="145"/>
      <c r="CSF56" s="145"/>
      <c r="CSG56" s="145"/>
      <c r="CSH56" s="145"/>
      <c r="CSI56" s="145"/>
      <c r="CSJ56" s="145"/>
      <c r="CSK56" s="145"/>
      <c r="CSL56" s="145"/>
      <c r="CSM56" s="145"/>
      <c r="CSN56" s="145"/>
      <c r="CSO56" s="145"/>
      <c r="CSP56" s="145"/>
      <c r="CSQ56" s="145"/>
      <c r="CSR56" s="145"/>
      <c r="CSS56" s="145"/>
      <c r="CST56" s="145"/>
      <c r="CSU56" s="145"/>
      <c r="CSV56" s="145"/>
      <c r="CSW56" s="145"/>
      <c r="CSX56" s="145"/>
      <c r="CSY56" s="145"/>
      <c r="CSZ56" s="145"/>
      <c r="CTA56" s="145"/>
      <c r="CTB56" s="145"/>
      <c r="CTC56" s="145"/>
      <c r="CTD56" s="145"/>
      <c r="CTE56" s="145"/>
      <c r="CTF56" s="145"/>
      <c r="CTG56" s="145"/>
      <c r="CTH56" s="145"/>
      <c r="CTI56" s="145"/>
      <c r="CTJ56" s="145"/>
      <c r="CTK56" s="145"/>
      <c r="CTL56" s="145"/>
      <c r="CTM56" s="145"/>
      <c r="CTN56" s="145"/>
      <c r="CTO56" s="145"/>
      <c r="CTP56" s="145"/>
      <c r="CTQ56" s="145"/>
      <c r="CTR56" s="145"/>
      <c r="CTS56" s="145"/>
      <c r="CTT56" s="145"/>
      <c r="CTU56" s="145"/>
      <c r="CTV56" s="145"/>
      <c r="CTW56" s="145"/>
      <c r="CTX56" s="145"/>
      <c r="CTY56" s="145"/>
      <c r="CTZ56" s="145"/>
      <c r="CUA56" s="145"/>
      <c r="CUB56" s="145"/>
      <c r="CUC56" s="145"/>
      <c r="CUD56" s="145"/>
      <c r="CUE56" s="145"/>
      <c r="CUF56" s="145"/>
      <c r="CUG56" s="145"/>
      <c r="CUH56" s="145"/>
      <c r="CUI56" s="145"/>
      <c r="CUJ56" s="145"/>
      <c r="CUK56" s="145"/>
      <c r="CUL56" s="145"/>
      <c r="CUM56" s="145"/>
      <c r="CUN56" s="145"/>
      <c r="CUO56" s="145"/>
      <c r="CUP56" s="145"/>
      <c r="CUQ56" s="145"/>
      <c r="CUR56" s="145"/>
      <c r="CUS56" s="145"/>
      <c r="CUT56" s="145"/>
      <c r="CUU56" s="145"/>
      <c r="CUV56" s="145"/>
      <c r="CUW56" s="145"/>
      <c r="CUX56" s="145"/>
      <c r="CUY56" s="145"/>
      <c r="CUZ56" s="145"/>
      <c r="CVA56" s="145"/>
      <c r="CVB56" s="145"/>
      <c r="CVC56" s="145"/>
      <c r="CVD56" s="145"/>
      <c r="CVE56" s="145"/>
      <c r="CVF56" s="145"/>
      <c r="CVG56" s="145"/>
      <c r="CVH56" s="145"/>
      <c r="CVI56" s="145"/>
      <c r="CVJ56" s="145"/>
      <c r="CVK56" s="145"/>
      <c r="CVL56" s="145"/>
      <c r="CVM56" s="145"/>
      <c r="CVN56" s="145"/>
      <c r="CVO56" s="145"/>
      <c r="CVP56" s="145"/>
      <c r="CVQ56" s="145"/>
      <c r="CVR56" s="145"/>
      <c r="CVS56" s="145"/>
      <c r="CVT56" s="145"/>
      <c r="CVU56" s="145"/>
      <c r="CVV56" s="145"/>
      <c r="CVW56" s="145"/>
      <c r="CVX56" s="145"/>
      <c r="CVY56" s="145"/>
      <c r="CVZ56" s="145"/>
      <c r="CWA56" s="145"/>
      <c r="CWB56" s="145"/>
      <c r="CWC56" s="145"/>
      <c r="CWD56" s="145"/>
      <c r="CWE56" s="145"/>
      <c r="CWF56" s="145"/>
      <c r="CWG56" s="145"/>
      <c r="CWH56" s="145"/>
      <c r="CWI56" s="145"/>
      <c r="CWJ56" s="145"/>
      <c r="CWK56" s="145"/>
      <c r="CWL56" s="145"/>
      <c r="CWM56" s="145"/>
      <c r="CWN56" s="145"/>
      <c r="CWO56" s="145"/>
      <c r="CWP56" s="145"/>
      <c r="CWQ56" s="145"/>
      <c r="CWR56" s="145"/>
      <c r="CWS56" s="145"/>
      <c r="CWT56" s="145"/>
      <c r="CWU56" s="145"/>
      <c r="CWV56" s="145"/>
      <c r="CWW56" s="145"/>
      <c r="CWX56" s="145"/>
      <c r="CWY56" s="145"/>
      <c r="CWZ56" s="145"/>
      <c r="CXA56" s="145"/>
      <c r="CXB56" s="145"/>
      <c r="CXC56" s="145"/>
      <c r="CXD56" s="145"/>
      <c r="CXE56" s="145"/>
      <c r="CXF56" s="145"/>
      <c r="CXG56" s="145"/>
      <c r="CXH56" s="145"/>
      <c r="CXI56" s="145"/>
      <c r="CXJ56" s="145"/>
      <c r="CXK56" s="145"/>
      <c r="CXL56" s="145"/>
      <c r="CXM56" s="145"/>
      <c r="CXN56" s="145"/>
      <c r="CXO56" s="145"/>
      <c r="CXP56" s="145"/>
      <c r="CXQ56" s="145"/>
      <c r="CXR56" s="145"/>
      <c r="CXS56" s="145"/>
      <c r="CXT56" s="145"/>
      <c r="CXU56" s="145"/>
      <c r="CXV56" s="145"/>
      <c r="CXW56" s="145"/>
      <c r="CXX56" s="145"/>
      <c r="CXY56" s="145"/>
      <c r="CXZ56" s="145"/>
      <c r="CYA56" s="145"/>
      <c r="CYB56" s="145"/>
      <c r="CYC56" s="145"/>
      <c r="CYD56" s="145"/>
      <c r="CYE56" s="145"/>
      <c r="CYF56" s="145"/>
      <c r="CYG56" s="145"/>
      <c r="CYH56" s="145"/>
      <c r="CYI56" s="145"/>
      <c r="CYJ56" s="145"/>
      <c r="CYK56" s="145"/>
      <c r="CYL56" s="145"/>
      <c r="CYM56" s="145"/>
      <c r="CYN56" s="145"/>
      <c r="CYO56" s="145"/>
      <c r="CYP56" s="145"/>
      <c r="CYQ56" s="145"/>
      <c r="CYR56" s="145"/>
      <c r="CYS56" s="145"/>
      <c r="CYT56" s="145"/>
      <c r="CYU56" s="145"/>
      <c r="CYV56" s="145"/>
      <c r="CYW56" s="145"/>
      <c r="CYX56" s="145"/>
      <c r="CYY56" s="145"/>
      <c r="CYZ56" s="145"/>
      <c r="CZA56" s="145"/>
      <c r="CZB56" s="145"/>
      <c r="CZC56" s="145"/>
      <c r="CZD56" s="145"/>
      <c r="CZE56" s="145"/>
      <c r="CZF56" s="145"/>
      <c r="CZG56" s="145"/>
      <c r="CZH56" s="145"/>
      <c r="CZI56" s="145"/>
      <c r="CZJ56" s="145"/>
      <c r="CZK56" s="145"/>
      <c r="CZL56" s="145"/>
      <c r="CZM56" s="145"/>
      <c r="CZN56" s="145"/>
      <c r="CZO56" s="145"/>
      <c r="CZP56" s="145"/>
      <c r="CZQ56" s="145"/>
      <c r="CZR56" s="145"/>
      <c r="CZS56" s="145"/>
      <c r="CZT56" s="145"/>
      <c r="CZU56" s="145"/>
      <c r="CZV56" s="145"/>
      <c r="CZW56" s="145"/>
      <c r="CZX56" s="145"/>
      <c r="CZY56" s="145"/>
      <c r="CZZ56" s="145"/>
      <c r="DAA56" s="145"/>
      <c r="DAB56" s="145"/>
      <c r="DAC56" s="145"/>
      <c r="DAD56" s="145"/>
      <c r="DAE56" s="145"/>
      <c r="DAF56" s="145"/>
      <c r="DAG56" s="145"/>
      <c r="DAH56" s="145"/>
      <c r="DAI56" s="145"/>
      <c r="DAJ56" s="145"/>
      <c r="DAK56" s="145"/>
      <c r="DAL56" s="145"/>
      <c r="DAM56" s="145"/>
      <c r="DAN56" s="145"/>
      <c r="DAO56" s="145"/>
      <c r="DAP56" s="145"/>
      <c r="DAQ56" s="145"/>
      <c r="DAR56" s="145"/>
      <c r="DAS56" s="145"/>
      <c r="DAT56" s="145"/>
      <c r="DAU56" s="145"/>
      <c r="DAV56" s="145"/>
      <c r="DAW56" s="145"/>
      <c r="DAX56" s="145"/>
      <c r="DAY56" s="145"/>
      <c r="DAZ56" s="145"/>
      <c r="DBA56" s="145"/>
      <c r="DBB56" s="145"/>
      <c r="DBC56" s="145"/>
      <c r="DBD56" s="145"/>
      <c r="DBE56" s="145"/>
      <c r="DBF56" s="145"/>
      <c r="DBG56" s="145"/>
      <c r="DBH56" s="145"/>
      <c r="DBI56" s="145"/>
      <c r="DBJ56" s="145"/>
      <c r="DBK56" s="145"/>
      <c r="DBL56" s="145"/>
      <c r="DBM56" s="145"/>
      <c r="DBN56" s="145"/>
      <c r="DBO56" s="145"/>
      <c r="DBP56" s="145"/>
      <c r="DBQ56" s="145"/>
      <c r="DBR56" s="145"/>
      <c r="DBS56" s="145"/>
      <c r="DBT56" s="145"/>
      <c r="DBU56" s="145"/>
      <c r="DBV56" s="145"/>
      <c r="DBW56" s="145"/>
      <c r="DBX56" s="145"/>
      <c r="DBY56" s="145"/>
      <c r="DBZ56" s="145"/>
      <c r="DCA56" s="145"/>
      <c r="DCB56" s="145"/>
      <c r="DCC56" s="145"/>
      <c r="DCD56" s="145"/>
      <c r="DCE56" s="145"/>
      <c r="DCF56" s="145"/>
      <c r="DCG56" s="145"/>
      <c r="DCH56" s="145"/>
      <c r="DCI56" s="145"/>
      <c r="DCJ56" s="145"/>
      <c r="DCK56" s="145"/>
      <c r="DCL56" s="145"/>
      <c r="DCM56" s="145"/>
      <c r="DCN56" s="145"/>
      <c r="DCO56" s="145"/>
      <c r="DCP56" s="145"/>
      <c r="DCQ56" s="145"/>
      <c r="DCR56" s="145"/>
      <c r="DCS56" s="145"/>
      <c r="DCT56" s="145"/>
      <c r="DCU56" s="145"/>
      <c r="DCV56" s="145"/>
      <c r="DCW56" s="145"/>
      <c r="DCX56" s="145"/>
      <c r="DCY56" s="145"/>
      <c r="DCZ56" s="145"/>
      <c r="DDA56" s="145"/>
      <c r="DDB56" s="145"/>
      <c r="DDC56" s="145"/>
      <c r="DDD56" s="145"/>
      <c r="DDE56" s="145"/>
      <c r="DDF56" s="145"/>
      <c r="DDG56" s="145"/>
      <c r="DDH56" s="145"/>
      <c r="DDI56" s="145"/>
      <c r="DDJ56" s="145"/>
      <c r="DDK56" s="145"/>
      <c r="DDL56" s="145"/>
      <c r="DDM56" s="145"/>
      <c r="DDN56" s="145"/>
      <c r="DDO56" s="145"/>
      <c r="DDP56" s="145"/>
      <c r="DDQ56" s="145"/>
      <c r="DDR56" s="145"/>
      <c r="DDS56" s="145"/>
      <c r="DDT56" s="145"/>
      <c r="DDU56" s="145"/>
      <c r="DDV56" s="145"/>
      <c r="DDW56" s="145"/>
      <c r="DDX56" s="145"/>
      <c r="DDY56" s="145"/>
      <c r="DDZ56" s="145"/>
      <c r="DEA56" s="145"/>
      <c r="DEB56" s="145"/>
      <c r="DEC56" s="145"/>
      <c r="DED56" s="145"/>
      <c r="DEE56" s="145"/>
      <c r="DEF56" s="145"/>
      <c r="DEG56" s="145"/>
      <c r="DEH56" s="145"/>
      <c r="DEI56" s="145"/>
      <c r="DEJ56" s="145"/>
      <c r="DEK56" s="145"/>
      <c r="DEL56" s="145"/>
      <c r="DEM56" s="145"/>
      <c r="DEN56" s="145"/>
      <c r="DEO56" s="145"/>
      <c r="DEP56" s="145"/>
      <c r="DEQ56" s="145"/>
      <c r="DER56" s="145"/>
      <c r="DES56" s="145"/>
      <c r="DET56" s="145"/>
      <c r="DEU56" s="145"/>
      <c r="DEV56" s="145"/>
      <c r="DEW56" s="145"/>
      <c r="DEX56" s="145"/>
      <c r="DEY56" s="145"/>
      <c r="DEZ56" s="145"/>
      <c r="DFA56" s="145"/>
      <c r="DFB56" s="145"/>
      <c r="DFC56" s="145"/>
      <c r="DFD56" s="145"/>
      <c r="DFE56" s="145"/>
      <c r="DFF56" s="145"/>
      <c r="DFG56" s="145"/>
      <c r="DFH56" s="145"/>
      <c r="DFI56" s="145"/>
      <c r="DFJ56" s="145"/>
      <c r="DFK56" s="145"/>
      <c r="DFL56" s="145"/>
      <c r="DFM56" s="145"/>
      <c r="DFN56" s="145"/>
      <c r="DFO56" s="145"/>
      <c r="DFP56" s="145"/>
      <c r="DFQ56" s="145"/>
      <c r="DFR56" s="145"/>
      <c r="DFS56" s="145"/>
      <c r="DFT56" s="145"/>
      <c r="DFU56" s="145"/>
      <c r="DFV56" s="145"/>
      <c r="DFW56" s="145"/>
      <c r="DFX56" s="145"/>
      <c r="DFY56" s="145"/>
      <c r="DFZ56" s="145"/>
      <c r="DGA56" s="145"/>
      <c r="DGB56" s="145"/>
      <c r="DGC56" s="145"/>
      <c r="DGD56" s="145"/>
      <c r="DGE56" s="145"/>
      <c r="DGF56" s="145"/>
      <c r="DGG56" s="145"/>
      <c r="DGH56" s="145"/>
      <c r="DGI56" s="145"/>
      <c r="DGJ56" s="145"/>
      <c r="DGK56" s="145"/>
      <c r="DGL56" s="145"/>
      <c r="DGM56" s="145"/>
      <c r="DGN56" s="145"/>
      <c r="DGO56" s="145"/>
      <c r="DGP56" s="145"/>
      <c r="DGQ56" s="145"/>
      <c r="DGR56" s="145"/>
      <c r="DGS56" s="145"/>
      <c r="DGT56" s="145"/>
      <c r="DGU56" s="145"/>
      <c r="DGV56" s="145"/>
      <c r="DGW56" s="145"/>
      <c r="DGX56" s="145"/>
      <c r="DGY56" s="145"/>
      <c r="DGZ56" s="145"/>
      <c r="DHA56" s="145"/>
      <c r="DHB56" s="145"/>
      <c r="DHC56" s="145"/>
      <c r="DHD56" s="145"/>
      <c r="DHE56" s="145"/>
      <c r="DHF56" s="145"/>
      <c r="DHG56" s="145"/>
      <c r="DHH56" s="145"/>
      <c r="DHI56" s="145"/>
      <c r="DHJ56" s="145"/>
      <c r="DHK56" s="145"/>
      <c r="DHL56" s="145"/>
      <c r="DHM56" s="145"/>
      <c r="DHN56" s="145"/>
      <c r="DHO56" s="145"/>
      <c r="DHP56" s="145"/>
      <c r="DHQ56" s="145"/>
      <c r="DHR56" s="145"/>
      <c r="DHS56" s="145"/>
      <c r="DHT56" s="145"/>
      <c r="DHU56" s="145"/>
      <c r="DHV56" s="145"/>
      <c r="DHW56" s="145"/>
      <c r="DHX56" s="145"/>
      <c r="DHY56" s="145"/>
      <c r="DHZ56" s="145"/>
      <c r="DIA56" s="145"/>
      <c r="DIB56" s="145"/>
      <c r="DIC56" s="145"/>
      <c r="DID56" s="145"/>
      <c r="DIE56" s="145"/>
      <c r="DIF56" s="145"/>
      <c r="DIG56" s="145"/>
      <c r="DIH56" s="145"/>
      <c r="DII56" s="145"/>
      <c r="DIJ56" s="145"/>
      <c r="DIK56" s="145"/>
      <c r="DIL56" s="145"/>
      <c r="DIM56" s="145"/>
      <c r="DIN56" s="145"/>
      <c r="DIO56" s="145"/>
      <c r="DIP56" s="145"/>
      <c r="DIQ56" s="145"/>
      <c r="DIR56" s="145"/>
      <c r="DIS56" s="145"/>
      <c r="DIT56" s="145"/>
      <c r="DIU56" s="145"/>
      <c r="DIV56" s="145"/>
      <c r="DIW56" s="145"/>
      <c r="DIX56" s="145"/>
      <c r="DIY56" s="145"/>
      <c r="DIZ56" s="145"/>
      <c r="DJA56" s="145"/>
      <c r="DJB56" s="145"/>
      <c r="DJC56" s="145"/>
      <c r="DJD56" s="145"/>
      <c r="DJE56" s="145"/>
      <c r="DJF56" s="145"/>
      <c r="DJG56" s="145"/>
      <c r="DJH56" s="145"/>
      <c r="DJI56" s="145"/>
      <c r="DJJ56" s="145"/>
      <c r="DJK56" s="145"/>
      <c r="DJL56" s="145"/>
      <c r="DJM56" s="145"/>
      <c r="DJN56" s="145"/>
      <c r="DJO56" s="145"/>
      <c r="DJP56" s="145"/>
      <c r="DJQ56" s="145"/>
      <c r="DJR56" s="145"/>
      <c r="DJS56" s="145"/>
      <c r="DJT56" s="145"/>
      <c r="DJU56" s="145"/>
      <c r="DJV56" s="145"/>
      <c r="DJW56" s="145"/>
      <c r="DJX56" s="145"/>
      <c r="DJY56" s="145"/>
      <c r="DJZ56" s="145"/>
      <c r="DKA56" s="145"/>
      <c r="DKB56" s="145"/>
      <c r="DKC56" s="145"/>
      <c r="DKD56" s="145"/>
      <c r="DKE56" s="145"/>
      <c r="DKF56" s="145"/>
      <c r="DKG56" s="145"/>
      <c r="DKH56" s="145"/>
      <c r="DKI56" s="145"/>
      <c r="DKJ56" s="145"/>
      <c r="DKK56" s="145"/>
      <c r="DKL56" s="145"/>
      <c r="DKM56" s="145"/>
      <c r="DKN56" s="145"/>
      <c r="DKO56" s="145"/>
      <c r="DKP56" s="145"/>
      <c r="DKQ56" s="145"/>
      <c r="DKR56" s="145"/>
      <c r="DKS56" s="145"/>
      <c r="DKT56" s="145"/>
      <c r="DKU56" s="145"/>
      <c r="DKV56" s="145"/>
      <c r="DKW56" s="145"/>
      <c r="DKX56" s="145"/>
      <c r="DKY56" s="145"/>
      <c r="DKZ56" s="145"/>
      <c r="DLA56" s="145"/>
      <c r="DLB56" s="145"/>
      <c r="DLC56" s="145"/>
      <c r="DLD56" s="145"/>
      <c r="DLE56" s="145"/>
      <c r="DLF56" s="145"/>
      <c r="DLG56" s="145"/>
      <c r="DLH56" s="145"/>
      <c r="DLI56" s="145"/>
      <c r="DLJ56" s="145"/>
      <c r="DLK56" s="145"/>
      <c r="DLL56" s="145"/>
      <c r="DLM56" s="145"/>
      <c r="DLN56" s="145"/>
      <c r="DLO56" s="145"/>
      <c r="DLP56" s="145"/>
      <c r="DLQ56" s="145"/>
      <c r="DLR56" s="145"/>
      <c r="DLS56" s="145"/>
      <c r="DLT56" s="145"/>
      <c r="DLU56" s="145"/>
      <c r="DLV56" s="145"/>
      <c r="DLW56" s="145"/>
      <c r="DLX56" s="145"/>
      <c r="DLY56" s="145"/>
      <c r="DLZ56" s="145"/>
      <c r="DMA56" s="145"/>
      <c r="DMB56" s="145"/>
      <c r="DMC56" s="145"/>
      <c r="DMD56" s="145"/>
      <c r="DME56" s="145"/>
      <c r="DMF56" s="145"/>
      <c r="DMG56" s="145"/>
      <c r="DMH56" s="145"/>
      <c r="DMI56" s="145"/>
      <c r="DMJ56" s="145"/>
      <c r="DMK56" s="145"/>
      <c r="DML56" s="145"/>
      <c r="DMM56" s="145"/>
      <c r="DMN56" s="145"/>
      <c r="DMO56" s="145"/>
      <c r="DMP56" s="145"/>
      <c r="DMQ56" s="145"/>
      <c r="DMR56" s="145"/>
      <c r="DMS56" s="145"/>
      <c r="DMT56" s="145"/>
      <c r="DMU56" s="145"/>
      <c r="DMV56" s="145"/>
      <c r="DMW56" s="145"/>
      <c r="DMX56" s="145"/>
      <c r="DMY56" s="145"/>
      <c r="DMZ56" s="145"/>
      <c r="DNA56" s="145"/>
      <c r="DNB56" s="145"/>
      <c r="DNC56" s="145"/>
      <c r="DND56" s="145"/>
      <c r="DNE56" s="145"/>
      <c r="DNF56" s="145"/>
      <c r="DNG56" s="145"/>
      <c r="DNH56" s="145"/>
      <c r="DNI56" s="145"/>
      <c r="DNJ56" s="145"/>
      <c r="DNK56" s="145"/>
      <c r="DNL56" s="145"/>
      <c r="DNM56" s="145"/>
      <c r="DNN56" s="145"/>
      <c r="DNO56" s="145"/>
      <c r="DNP56" s="145"/>
      <c r="DNQ56" s="145"/>
      <c r="DNR56" s="145"/>
      <c r="DNS56" s="145"/>
      <c r="DNT56" s="145"/>
      <c r="DNU56" s="145"/>
      <c r="DNV56" s="145"/>
      <c r="DNW56" s="145"/>
      <c r="DNX56" s="145"/>
      <c r="DNY56" s="145"/>
      <c r="DNZ56" s="145"/>
      <c r="DOA56" s="145"/>
      <c r="DOB56" s="145"/>
      <c r="DOC56" s="145"/>
      <c r="DOD56" s="145"/>
      <c r="DOE56" s="145"/>
      <c r="DOF56" s="145"/>
      <c r="DOG56" s="145"/>
      <c r="DOH56" s="145"/>
      <c r="DOI56" s="145"/>
      <c r="DOJ56" s="145"/>
      <c r="DOK56" s="145"/>
      <c r="DOL56" s="145"/>
      <c r="DOM56" s="145"/>
      <c r="DON56" s="145"/>
      <c r="DOO56" s="145"/>
      <c r="DOP56" s="145"/>
      <c r="DOQ56" s="145"/>
      <c r="DOR56" s="145"/>
      <c r="DOS56" s="145"/>
      <c r="DOT56" s="145"/>
      <c r="DOU56" s="145"/>
      <c r="DOV56" s="145"/>
      <c r="DOW56" s="145"/>
      <c r="DOX56" s="145"/>
      <c r="DOY56" s="145"/>
      <c r="DOZ56" s="145"/>
      <c r="DPA56" s="145"/>
      <c r="DPB56" s="145"/>
      <c r="DPC56" s="145"/>
      <c r="DPD56" s="145"/>
      <c r="DPE56" s="145"/>
      <c r="DPF56" s="145"/>
      <c r="DPG56" s="145"/>
      <c r="DPH56" s="145"/>
      <c r="DPI56" s="145"/>
      <c r="DPJ56" s="145"/>
      <c r="DPK56" s="145"/>
      <c r="DPL56" s="145"/>
      <c r="DPM56" s="145"/>
      <c r="DPN56" s="145"/>
      <c r="DPO56" s="145"/>
      <c r="DPP56" s="145"/>
      <c r="DPQ56" s="145"/>
      <c r="DPR56" s="145"/>
      <c r="DPS56" s="145"/>
      <c r="DPT56" s="145"/>
      <c r="DPU56" s="145"/>
      <c r="DPV56" s="145"/>
      <c r="DPW56" s="145"/>
      <c r="DPX56" s="145"/>
      <c r="DPY56" s="145"/>
      <c r="DPZ56" s="145"/>
      <c r="DQA56" s="145"/>
      <c r="DQB56" s="145"/>
      <c r="DQC56" s="145"/>
      <c r="DQD56" s="145"/>
      <c r="DQE56" s="145"/>
      <c r="DQF56" s="145"/>
      <c r="DQG56" s="145"/>
      <c r="DQH56" s="145"/>
      <c r="DQI56" s="145"/>
      <c r="DQJ56" s="145"/>
      <c r="DQK56" s="145"/>
      <c r="DQL56" s="145"/>
      <c r="DQM56" s="145"/>
      <c r="DQN56" s="145"/>
      <c r="DQO56" s="145"/>
      <c r="DQP56" s="145"/>
      <c r="DQQ56" s="145"/>
      <c r="DQR56" s="145"/>
      <c r="DQS56" s="145"/>
      <c r="DQT56" s="145"/>
      <c r="DQU56" s="145"/>
      <c r="DQV56" s="145"/>
      <c r="DQW56" s="145"/>
      <c r="DQX56" s="145"/>
      <c r="DQY56" s="145"/>
      <c r="DQZ56" s="145"/>
      <c r="DRA56" s="145"/>
      <c r="DRB56" s="145"/>
      <c r="DRC56" s="145"/>
      <c r="DRD56" s="145"/>
      <c r="DRE56" s="145"/>
      <c r="DRF56" s="145"/>
      <c r="DRG56" s="145"/>
      <c r="DRH56" s="145"/>
      <c r="DRI56" s="145"/>
      <c r="DRJ56" s="145"/>
      <c r="DRK56" s="145"/>
      <c r="DRL56" s="145"/>
      <c r="DRM56" s="145"/>
      <c r="DRN56" s="145"/>
      <c r="DRO56" s="145"/>
      <c r="DRP56" s="145"/>
      <c r="DRQ56" s="145"/>
      <c r="DRR56" s="145"/>
      <c r="DRS56" s="145"/>
      <c r="DRT56" s="145"/>
      <c r="DRU56" s="145"/>
      <c r="DRV56" s="145"/>
      <c r="DRW56" s="145"/>
      <c r="DRX56" s="145"/>
      <c r="DRY56" s="145"/>
      <c r="DRZ56" s="145"/>
      <c r="DSA56" s="145"/>
      <c r="DSB56" s="145"/>
      <c r="DSC56" s="145"/>
      <c r="DSD56" s="145"/>
      <c r="DSE56" s="145"/>
      <c r="DSF56" s="145"/>
      <c r="DSG56" s="145"/>
      <c r="DSH56" s="145"/>
      <c r="DSI56" s="145"/>
      <c r="DSJ56" s="145"/>
      <c r="DSK56" s="145"/>
      <c r="DSL56" s="145"/>
      <c r="DSM56" s="145"/>
      <c r="DSN56" s="145"/>
      <c r="DSO56" s="145"/>
      <c r="DSP56" s="145"/>
      <c r="DSQ56" s="145"/>
      <c r="DSR56" s="145"/>
      <c r="DSS56" s="145"/>
      <c r="DST56" s="145"/>
      <c r="DSU56" s="145"/>
      <c r="DSV56" s="145"/>
      <c r="DSW56" s="145"/>
      <c r="DSX56" s="145"/>
      <c r="DSY56" s="145"/>
      <c r="DSZ56" s="145"/>
      <c r="DTA56" s="145"/>
      <c r="DTB56" s="145"/>
      <c r="DTC56" s="145"/>
      <c r="DTD56" s="145"/>
      <c r="DTE56" s="145"/>
      <c r="DTF56" s="145"/>
      <c r="DTG56" s="145"/>
      <c r="DTH56" s="145"/>
      <c r="DTI56" s="145"/>
      <c r="DTJ56" s="145"/>
      <c r="DTK56" s="145"/>
      <c r="DTL56" s="145"/>
      <c r="DTM56" s="145"/>
      <c r="DTN56" s="145"/>
      <c r="DTO56" s="145"/>
      <c r="DTP56" s="145"/>
      <c r="DTQ56" s="145"/>
      <c r="DTR56" s="145"/>
      <c r="DTS56" s="145"/>
      <c r="DTT56" s="145"/>
      <c r="DTU56" s="145"/>
      <c r="DTV56" s="145"/>
      <c r="DTW56" s="145"/>
      <c r="DTX56" s="145"/>
      <c r="DTY56" s="145"/>
      <c r="DTZ56" s="145"/>
      <c r="DUA56" s="145"/>
      <c r="DUB56" s="145"/>
      <c r="DUC56" s="145"/>
      <c r="DUD56" s="145"/>
      <c r="DUE56" s="145"/>
      <c r="DUF56" s="145"/>
      <c r="DUG56" s="145"/>
      <c r="DUH56" s="145"/>
      <c r="DUI56" s="145"/>
      <c r="DUJ56" s="145"/>
      <c r="DUK56" s="145"/>
      <c r="DUL56" s="145"/>
      <c r="DUM56" s="145"/>
      <c r="DUN56" s="145"/>
      <c r="DUO56" s="145"/>
      <c r="DUP56" s="145"/>
      <c r="DUQ56" s="145"/>
      <c r="DUR56" s="145"/>
      <c r="DUS56" s="145"/>
      <c r="DUT56" s="145"/>
      <c r="DUU56" s="145"/>
      <c r="DUV56" s="145"/>
      <c r="DUW56" s="145"/>
      <c r="DUX56" s="145"/>
      <c r="DUY56" s="145"/>
      <c r="DUZ56" s="145"/>
      <c r="DVA56" s="145"/>
      <c r="DVB56" s="145"/>
      <c r="DVC56" s="145"/>
      <c r="DVD56" s="145"/>
      <c r="DVE56" s="145"/>
      <c r="DVF56" s="145"/>
      <c r="DVG56" s="145"/>
      <c r="DVH56" s="145"/>
      <c r="DVI56" s="145"/>
      <c r="DVJ56" s="145"/>
      <c r="DVK56" s="145"/>
      <c r="DVL56" s="145"/>
      <c r="DVM56" s="145"/>
      <c r="DVN56" s="145"/>
      <c r="DVO56" s="145"/>
      <c r="DVP56" s="145"/>
      <c r="DVQ56" s="145"/>
      <c r="DVR56" s="145"/>
      <c r="DVS56" s="145"/>
      <c r="DVT56" s="145"/>
      <c r="DVU56" s="145"/>
      <c r="DVV56" s="145"/>
      <c r="DVW56" s="145"/>
      <c r="DVX56" s="145"/>
      <c r="DVY56" s="145"/>
      <c r="DVZ56" s="145"/>
      <c r="DWA56" s="145"/>
      <c r="DWB56" s="145"/>
      <c r="DWC56" s="145"/>
      <c r="DWD56" s="145"/>
      <c r="DWE56" s="145"/>
      <c r="DWF56" s="145"/>
      <c r="DWG56" s="145"/>
      <c r="DWH56" s="145"/>
      <c r="DWI56" s="145"/>
      <c r="DWJ56" s="145"/>
      <c r="DWK56" s="145"/>
      <c r="DWL56" s="145"/>
      <c r="DWM56" s="145"/>
      <c r="DWN56" s="145"/>
      <c r="DWO56" s="145"/>
      <c r="DWP56" s="145"/>
      <c r="DWQ56" s="145"/>
      <c r="DWR56" s="145"/>
      <c r="DWS56" s="145"/>
      <c r="DWT56" s="145"/>
      <c r="DWU56" s="145"/>
      <c r="DWV56" s="145"/>
      <c r="DWW56" s="145"/>
      <c r="DWX56" s="145"/>
      <c r="DWY56" s="145"/>
      <c r="DWZ56" s="145"/>
      <c r="DXA56" s="145"/>
      <c r="DXB56" s="145"/>
      <c r="DXC56" s="145"/>
      <c r="DXD56" s="145"/>
      <c r="DXE56" s="145"/>
      <c r="DXF56" s="145"/>
      <c r="DXG56" s="145"/>
      <c r="DXH56" s="145"/>
      <c r="DXI56" s="145"/>
      <c r="DXJ56" s="145"/>
      <c r="DXK56" s="145"/>
      <c r="DXL56" s="145"/>
      <c r="DXM56" s="145"/>
      <c r="DXN56" s="145"/>
      <c r="DXO56" s="145"/>
      <c r="DXP56" s="145"/>
      <c r="DXQ56" s="145"/>
      <c r="DXR56" s="145"/>
      <c r="DXS56" s="145"/>
      <c r="DXT56" s="145"/>
      <c r="DXU56" s="145"/>
      <c r="DXV56" s="145"/>
      <c r="DXW56" s="145"/>
      <c r="DXX56" s="145"/>
      <c r="DXY56" s="145"/>
      <c r="DXZ56" s="145"/>
      <c r="DYA56" s="145"/>
      <c r="DYB56" s="145"/>
      <c r="DYC56" s="145"/>
      <c r="DYD56" s="145"/>
      <c r="DYE56" s="145"/>
      <c r="DYF56" s="145"/>
      <c r="DYG56" s="145"/>
      <c r="DYH56" s="145"/>
      <c r="DYI56" s="145"/>
      <c r="DYJ56" s="145"/>
      <c r="DYK56" s="145"/>
      <c r="DYL56" s="145"/>
      <c r="DYM56" s="145"/>
      <c r="DYN56" s="145"/>
      <c r="DYO56" s="145"/>
      <c r="DYP56" s="145"/>
      <c r="DYQ56" s="145"/>
      <c r="DYR56" s="145"/>
      <c r="DYS56" s="145"/>
      <c r="DYT56" s="145"/>
      <c r="DYU56" s="145"/>
      <c r="DYV56" s="145"/>
      <c r="DYW56" s="145"/>
      <c r="DYX56" s="145"/>
      <c r="DYY56" s="145"/>
      <c r="DYZ56" s="145"/>
      <c r="DZA56" s="145"/>
      <c r="DZB56" s="145"/>
      <c r="DZC56" s="145"/>
      <c r="DZD56" s="145"/>
      <c r="DZE56" s="145"/>
      <c r="DZF56" s="145"/>
      <c r="DZG56" s="145"/>
      <c r="DZH56" s="145"/>
      <c r="DZI56" s="145"/>
      <c r="DZJ56" s="145"/>
      <c r="DZK56" s="145"/>
      <c r="DZL56" s="145"/>
      <c r="DZM56" s="145"/>
      <c r="DZN56" s="145"/>
      <c r="DZO56" s="145"/>
      <c r="DZP56" s="145"/>
      <c r="DZQ56" s="145"/>
      <c r="DZR56" s="145"/>
      <c r="DZS56" s="145"/>
      <c r="DZT56" s="145"/>
      <c r="DZU56" s="145"/>
      <c r="DZV56" s="145"/>
      <c r="DZW56" s="145"/>
      <c r="DZX56" s="145"/>
      <c r="DZY56" s="145"/>
      <c r="DZZ56" s="145"/>
      <c r="EAA56" s="145"/>
      <c r="EAB56" s="145"/>
      <c r="EAC56" s="145"/>
      <c r="EAD56" s="145"/>
      <c r="EAE56" s="145"/>
      <c r="EAF56" s="145"/>
      <c r="EAG56" s="145"/>
      <c r="EAH56" s="145"/>
      <c r="EAI56" s="145"/>
      <c r="EAJ56" s="145"/>
      <c r="EAK56" s="145"/>
      <c r="EAL56" s="145"/>
      <c r="EAM56" s="145"/>
      <c r="EAN56" s="145"/>
      <c r="EAO56" s="145"/>
      <c r="EAP56" s="145"/>
      <c r="EAQ56" s="145"/>
      <c r="EAR56" s="145"/>
      <c r="EAS56" s="145"/>
      <c r="EAT56" s="145"/>
      <c r="EAU56" s="145"/>
      <c r="EAV56" s="145"/>
      <c r="EAW56" s="145"/>
      <c r="EAX56" s="145"/>
      <c r="EAY56" s="145"/>
      <c r="EAZ56" s="145"/>
      <c r="EBA56" s="145"/>
      <c r="EBB56" s="145"/>
      <c r="EBC56" s="145"/>
      <c r="EBD56" s="145"/>
      <c r="EBE56" s="145"/>
      <c r="EBF56" s="145"/>
      <c r="EBG56" s="145"/>
      <c r="EBH56" s="145"/>
      <c r="EBI56" s="145"/>
      <c r="EBJ56" s="145"/>
      <c r="EBK56" s="145"/>
      <c r="EBL56" s="145"/>
      <c r="EBM56" s="145"/>
      <c r="EBN56" s="145"/>
      <c r="EBO56" s="145"/>
      <c r="EBP56" s="145"/>
      <c r="EBQ56" s="145"/>
      <c r="EBR56" s="145"/>
      <c r="EBS56" s="145"/>
      <c r="EBT56" s="145"/>
      <c r="EBU56" s="145"/>
      <c r="EBV56" s="145"/>
      <c r="EBW56" s="145"/>
      <c r="EBX56" s="145"/>
      <c r="EBY56" s="145"/>
      <c r="EBZ56" s="145"/>
      <c r="ECA56" s="145"/>
      <c r="ECB56" s="145"/>
      <c r="ECC56" s="145"/>
      <c r="ECD56" s="145"/>
      <c r="ECE56" s="145"/>
      <c r="ECF56" s="145"/>
      <c r="ECG56" s="145"/>
      <c r="ECH56" s="145"/>
      <c r="ECI56" s="145"/>
      <c r="ECJ56" s="145"/>
      <c r="ECK56" s="145"/>
      <c r="ECL56" s="145"/>
      <c r="ECM56" s="145"/>
      <c r="ECN56" s="145"/>
      <c r="ECO56" s="145"/>
      <c r="ECP56" s="145"/>
      <c r="ECQ56" s="145"/>
      <c r="ECR56" s="145"/>
      <c r="ECS56" s="145"/>
      <c r="ECT56" s="145"/>
      <c r="ECU56" s="145"/>
      <c r="ECV56" s="145"/>
      <c r="ECW56" s="145"/>
      <c r="ECX56" s="145"/>
      <c r="ECY56" s="145"/>
      <c r="ECZ56" s="145"/>
      <c r="EDA56" s="145"/>
      <c r="EDB56" s="145"/>
      <c r="EDC56" s="145"/>
      <c r="EDD56" s="145"/>
      <c r="EDE56" s="145"/>
      <c r="EDF56" s="145"/>
      <c r="EDG56" s="145"/>
      <c r="EDH56" s="145"/>
      <c r="EDI56" s="145"/>
      <c r="EDJ56" s="145"/>
      <c r="EDK56" s="145"/>
      <c r="EDL56" s="145"/>
      <c r="EDM56" s="145"/>
      <c r="EDN56" s="145"/>
      <c r="EDO56" s="145"/>
      <c r="EDP56" s="145"/>
      <c r="EDQ56" s="145"/>
      <c r="EDR56" s="145"/>
      <c r="EDS56" s="145"/>
      <c r="EDT56" s="145"/>
      <c r="EDU56" s="145"/>
      <c r="EDV56" s="145"/>
      <c r="EDW56" s="145"/>
      <c r="EDX56" s="145"/>
      <c r="EDY56" s="145"/>
      <c r="EDZ56" s="145"/>
      <c r="EEA56" s="145"/>
      <c r="EEB56" s="145"/>
      <c r="EEC56" s="145"/>
      <c r="EED56" s="145"/>
      <c r="EEE56" s="145"/>
      <c r="EEF56" s="145"/>
      <c r="EEG56" s="145"/>
      <c r="EEH56" s="145"/>
      <c r="EEI56" s="145"/>
      <c r="EEJ56" s="145"/>
      <c r="EEK56" s="145"/>
      <c r="EEL56" s="145"/>
      <c r="EEM56" s="145"/>
      <c r="EEN56" s="145"/>
      <c r="EEO56" s="145"/>
      <c r="EEP56" s="145"/>
      <c r="EEQ56" s="145"/>
      <c r="EER56" s="145"/>
      <c r="EES56" s="145"/>
      <c r="EET56" s="145"/>
      <c r="EEU56" s="145"/>
      <c r="EEV56" s="145"/>
      <c r="EEW56" s="145"/>
      <c r="EEX56" s="145"/>
      <c r="EEY56" s="145"/>
      <c r="EEZ56" s="145"/>
      <c r="EFA56" s="145"/>
      <c r="EFB56" s="145"/>
      <c r="EFC56" s="145"/>
      <c r="EFD56" s="145"/>
      <c r="EFE56" s="145"/>
      <c r="EFF56" s="145"/>
      <c r="EFG56" s="145"/>
      <c r="EFH56" s="145"/>
      <c r="EFI56" s="145"/>
      <c r="EFJ56" s="145"/>
      <c r="EFK56" s="145"/>
      <c r="EFL56" s="145"/>
      <c r="EFM56" s="145"/>
      <c r="EFN56" s="145"/>
      <c r="EFO56" s="145"/>
      <c r="EFP56" s="145"/>
      <c r="EFQ56" s="145"/>
      <c r="EFR56" s="145"/>
      <c r="EFS56" s="145"/>
      <c r="EFT56" s="145"/>
      <c r="EFU56" s="145"/>
      <c r="EFV56" s="145"/>
      <c r="EFW56" s="145"/>
      <c r="EFX56" s="145"/>
      <c r="EFY56" s="145"/>
      <c r="EFZ56" s="145"/>
      <c r="EGA56" s="145"/>
      <c r="EGB56" s="145"/>
      <c r="EGC56" s="145"/>
      <c r="EGD56" s="145"/>
      <c r="EGE56" s="145"/>
      <c r="EGF56" s="145"/>
      <c r="EGG56" s="145"/>
      <c r="EGH56" s="145"/>
      <c r="EGI56" s="145"/>
      <c r="EGJ56" s="145"/>
      <c r="EGK56" s="145"/>
      <c r="EGL56" s="145"/>
      <c r="EGM56" s="145"/>
      <c r="EGN56" s="145"/>
      <c r="EGO56" s="145"/>
      <c r="EGP56" s="145"/>
      <c r="EGQ56" s="145"/>
      <c r="EGR56" s="145"/>
      <c r="EGS56" s="145"/>
      <c r="EGT56" s="145"/>
      <c r="EGU56" s="145"/>
      <c r="EGV56" s="145"/>
      <c r="EGW56" s="145"/>
      <c r="EGX56" s="145"/>
      <c r="EGY56" s="145"/>
      <c r="EGZ56" s="145"/>
      <c r="EHA56" s="145"/>
      <c r="EHB56" s="145"/>
      <c r="EHC56" s="145"/>
      <c r="EHD56" s="145"/>
      <c r="EHE56" s="145"/>
      <c r="EHF56" s="145"/>
      <c r="EHG56" s="145"/>
      <c r="EHH56" s="145"/>
      <c r="EHI56" s="145"/>
      <c r="EHJ56" s="145"/>
      <c r="EHK56" s="145"/>
      <c r="EHL56" s="145"/>
      <c r="EHM56" s="145"/>
      <c r="EHN56" s="145"/>
      <c r="EHO56" s="145"/>
      <c r="EHP56" s="145"/>
      <c r="EHQ56" s="145"/>
      <c r="EHR56" s="145"/>
      <c r="EHS56" s="145"/>
      <c r="EHT56" s="145"/>
      <c r="EHU56" s="145"/>
      <c r="EHV56" s="145"/>
      <c r="EHW56" s="145"/>
      <c r="EHX56" s="145"/>
      <c r="EHY56" s="145"/>
      <c r="EHZ56" s="145"/>
      <c r="EIA56" s="145"/>
      <c r="EIB56" s="145"/>
      <c r="EIC56" s="145"/>
      <c r="EID56" s="145"/>
      <c r="EIE56" s="145"/>
      <c r="EIF56" s="145"/>
      <c r="EIG56" s="145"/>
      <c r="EIH56" s="145"/>
      <c r="EII56" s="145"/>
      <c r="EIJ56" s="145"/>
      <c r="EIK56" s="145"/>
      <c r="EIL56" s="145"/>
      <c r="EIM56" s="145"/>
      <c r="EIN56" s="145"/>
      <c r="EIO56" s="145"/>
      <c r="EIP56" s="145"/>
      <c r="EIQ56" s="145"/>
      <c r="EIR56" s="145"/>
      <c r="EIS56" s="145"/>
      <c r="EIT56" s="145"/>
      <c r="EIU56" s="145"/>
      <c r="EIV56" s="145"/>
      <c r="EIW56" s="145"/>
      <c r="EIX56" s="145"/>
      <c r="EIY56" s="145"/>
      <c r="EIZ56" s="145"/>
      <c r="EJA56" s="145"/>
      <c r="EJB56" s="145"/>
      <c r="EJC56" s="145"/>
      <c r="EJD56" s="145"/>
      <c r="EJE56" s="145"/>
      <c r="EJF56" s="145"/>
      <c r="EJG56" s="145"/>
      <c r="EJH56" s="145"/>
      <c r="EJI56" s="145"/>
      <c r="EJJ56" s="145"/>
      <c r="EJK56" s="145"/>
      <c r="EJL56" s="145"/>
      <c r="EJM56" s="145"/>
      <c r="EJN56" s="145"/>
      <c r="EJO56" s="145"/>
      <c r="EJP56" s="145"/>
      <c r="EJQ56" s="145"/>
      <c r="EJR56" s="145"/>
      <c r="EJS56" s="145"/>
      <c r="EJT56" s="145"/>
      <c r="EJU56" s="145"/>
      <c r="EJV56" s="145"/>
      <c r="EJW56" s="145"/>
      <c r="EJX56" s="145"/>
      <c r="EJY56" s="145"/>
      <c r="EJZ56" s="145"/>
      <c r="EKA56" s="145"/>
      <c r="EKB56" s="145"/>
      <c r="EKC56" s="145"/>
      <c r="EKD56" s="145"/>
      <c r="EKE56" s="145"/>
      <c r="EKF56" s="145"/>
      <c r="EKG56" s="145"/>
      <c r="EKH56" s="145"/>
      <c r="EKI56" s="145"/>
      <c r="EKJ56" s="145"/>
      <c r="EKK56" s="145"/>
      <c r="EKL56" s="145"/>
      <c r="EKM56" s="145"/>
      <c r="EKN56" s="145"/>
      <c r="EKO56" s="145"/>
      <c r="EKP56" s="145"/>
      <c r="EKQ56" s="145"/>
      <c r="EKR56" s="145"/>
      <c r="EKS56" s="145"/>
      <c r="EKT56" s="145"/>
      <c r="EKU56" s="145"/>
      <c r="EKV56" s="145"/>
      <c r="EKW56" s="145"/>
      <c r="EKX56" s="145"/>
      <c r="EKY56" s="145"/>
      <c r="EKZ56" s="145"/>
      <c r="ELA56" s="145"/>
      <c r="ELB56" s="145"/>
      <c r="ELC56" s="145"/>
      <c r="ELD56" s="145"/>
      <c r="ELE56" s="145"/>
      <c r="ELF56" s="145"/>
      <c r="ELG56" s="145"/>
      <c r="ELH56" s="145"/>
      <c r="ELI56" s="145"/>
      <c r="ELJ56" s="145"/>
      <c r="ELK56" s="145"/>
      <c r="ELL56" s="145"/>
      <c r="ELM56" s="145"/>
      <c r="ELN56" s="145"/>
      <c r="ELO56" s="145"/>
      <c r="ELP56" s="145"/>
      <c r="ELQ56" s="145"/>
      <c r="ELR56" s="145"/>
      <c r="ELS56" s="145"/>
      <c r="ELT56" s="145"/>
      <c r="ELU56" s="145"/>
      <c r="ELV56" s="145"/>
      <c r="ELW56" s="145"/>
      <c r="ELX56" s="145"/>
      <c r="ELY56" s="145"/>
      <c r="ELZ56" s="145"/>
      <c r="EMA56" s="145"/>
      <c r="EMB56" s="145"/>
      <c r="EMC56" s="145"/>
      <c r="EMD56" s="145"/>
      <c r="EME56" s="145"/>
      <c r="EMF56" s="145"/>
      <c r="EMG56" s="145"/>
      <c r="EMH56" s="145"/>
      <c r="EMI56" s="145"/>
      <c r="EMJ56" s="145"/>
      <c r="EMK56" s="145"/>
      <c r="EML56" s="145"/>
      <c r="EMM56" s="145"/>
      <c r="EMN56" s="145"/>
      <c r="EMO56" s="145"/>
      <c r="EMP56" s="145"/>
      <c r="EMQ56" s="145"/>
      <c r="EMR56" s="145"/>
      <c r="EMS56" s="145"/>
      <c r="EMT56" s="145"/>
      <c r="EMU56" s="145"/>
      <c r="EMV56" s="145"/>
      <c r="EMW56" s="145"/>
      <c r="EMX56" s="145"/>
      <c r="EMY56" s="145"/>
      <c r="EMZ56" s="145"/>
      <c r="ENA56" s="145"/>
      <c r="ENB56" s="145"/>
      <c r="ENC56" s="145"/>
      <c r="END56" s="145"/>
      <c r="ENE56" s="145"/>
      <c r="ENF56" s="145"/>
      <c r="ENG56" s="145"/>
      <c r="ENH56" s="145"/>
      <c r="ENI56" s="145"/>
      <c r="ENJ56" s="145"/>
      <c r="ENK56" s="145"/>
      <c r="ENL56" s="145"/>
      <c r="ENM56" s="145"/>
      <c r="ENN56" s="145"/>
      <c r="ENO56" s="145"/>
      <c r="ENP56" s="145"/>
      <c r="ENQ56" s="145"/>
      <c r="ENR56" s="145"/>
      <c r="ENS56" s="145"/>
      <c r="ENT56" s="145"/>
      <c r="ENU56" s="145"/>
      <c r="ENV56" s="145"/>
      <c r="ENW56" s="145"/>
      <c r="ENX56" s="145"/>
      <c r="ENY56" s="145"/>
      <c r="ENZ56" s="145"/>
      <c r="EOA56" s="145"/>
      <c r="EOB56" s="145"/>
      <c r="EOC56" s="145"/>
      <c r="EOD56" s="145"/>
      <c r="EOE56" s="145"/>
      <c r="EOF56" s="145"/>
      <c r="EOG56" s="145"/>
      <c r="EOH56" s="145"/>
      <c r="EOI56" s="145"/>
      <c r="EOJ56" s="145"/>
      <c r="EOK56" s="145"/>
      <c r="EOL56" s="145"/>
      <c r="EOM56" s="145"/>
      <c r="EON56" s="145"/>
      <c r="EOO56" s="145"/>
      <c r="EOP56" s="145"/>
      <c r="EOQ56" s="145"/>
      <c r="EOR56" s="145"/>
      <c r="EOS56" s="145"/>
      <c r="EOT56" s="145"/>
      <c r="EOU56" s="145"/>
      <c r="EOV56" s="145"/>
      <c r="EOW56" s="145"/>
      <c r="EOX56" s="145"/>
      <c r="EOY56" s="145"/>
      <c r="EOZ56" s="145"/>
      <c r="EPA56" s="145"/>
      <c r="EPB56" s="145"/>
      <c r="EPC56" s="145"/>
      <c r="EPD56" s="145"/>
      <c r="EPE56" s="145"/>
      <c r="EPF56" s="145"/>
      <c r="EPG56" s="145"/>
      <c r="EPH56" s="145"/>
      <c r="EPI56" s="145"/>
      <c r="EPJ56" s="145"/>
      <c r="EPK56" s="145"/>
      <c r="EPL56" s="145"/>
      <c r="EPM56" s="145"/>
      <c r="EPN56" s="145"/>
      <c r="EPO56" s="145"/>
      <c r="EPP56" s="145"/>
      <c r="EPQ56" s="145"/>
      <c r="EPR56" s="145"/>
      <c r="EPS56" s="145"/>
      <c r="EPT56" s="145"/>
      <c r="EPU56" s="145"/>
      <c r="EPV56" s="145"/>
      <c r="EPW56" s="145"/>
      <c r="EPX56" s="145"/>
      <c r="EPY56" s="145"/>
      <c r="EPZ56" s="145"/>
      <c r="EQA56" s="145"/>
      <c r="EQB56" s="145"/>
      <c r="EQC56" s="145"/>
      <c r="EQD56" s="145"/>
      <c r="EQE56" s="145"/>
      <c r="EQF56" s="145"/>
      <c r="EQG56" s="145"/>
      <c r="EQH56" s="145"/>
      <c r="EQI56" s="145"/>
      <c r="EQJ56" s="145"/>
      <c r="EQK56" s="145"/>
      <c r="EQL56" s="145"/>
      <c r="EQM56" s="145"/>
      <c r="EQN56" s="145"/>
      <c r="EQO56" s="145"/>
      <c r="EQP56" s="145"/>
      <c r="EQQ56" s="145"/>
      <c r="EQR56" s="145"/>
      <c r="EQS56" s="145"/>
      <c r="EQT56" s="145"/>
      <c r="EQU56" s="145"/>
      <c r="EQV56" s="145"/>
      <c r="EQW56" s="145"/>
      <c r="EQX56" s="145"/>
      <c r="EQY56" s="145"/>
      <c r="EQZ56" s="145"/>
      <c r="ERA56" s="145"/>
      <c r="ERB56" s="145"/>
      <c r="ERC56" s="145"/>
      <c r="ERD56" s="145"/>
      <c r="ERE56" s="145"/>
      <c r="ERF56" s="145"/>
      <c r="ERG56" s="145"/>
      <c r="ERH56" s="145"/>
      <c r="ERI56" s="145"/>
      <c r="ERJ56" s="145"/>
      <c r="ERK56" s="145"/>
      <c r="ERL56" s="145"/>
      <c r="ERM56" s="145"/>
      <c r="ERN56" s="145"/>
      <c r="ERO56" s="145"/>
      <c r="ERP56" s="145"/>
      <c r="ERQ56" s="145"/>
      <c r="ERR56" s="145"/>
      <c r="ERS56" s="145"/>
      <c r="ERT56" s="145"/>
      <c r="ERU56" s="145"/>
      <c r="ERV56" s="145"/>
      <c r="ERW56" s="145"/>
      <c r="ERX56" s="145"/>
      <c r="ERY56" s="145"/>
      <c r="ERZ56" s="145"/>
      <c r="ESA56" s="145"/>
      <c r="ESB56" s="145"/>
      <c r="ESC56" s="145"/>
      <c r="ESD56" s="145"/>
      <c r="ESE56" s="145"/>
      <c r="ESF56" s="145"/>
      <c r="ESG56" s="145"/>
      <c r="ESH56" s="145"/>
      <c r="ESI56" s="145"/>
      <c r="ESJ56" s="145"/>
      <c r="ESK56" s="145"/>
      <c r="ESL56" s="145"/>
      <c r="ESM56" s="145"/>
      <c r="ESN56" s="145"/>
      <c r="ESO56" s="145"/>
      <c r="ESP56" s="145"/>
      <c r="ESQ56" s="145"/>
      <c r="ESR56" s="145"/>
      <c r="ESS56" s="145"/>
      <c r="EST56" s="145"/>
      <c r="ESU56" s="145"/>
      <c r="ESV56" s="145"/>
      <c r="ESW56" s="145"/>
      <c r="ESX56" s="145"/>
      <c r="ESY56" s="145"/>
      <c r="ESZ56" s="145"/>
      <c r="ETA56" s="145"/>
      <c r="ETB56" s="145"/>
      <c r="ETC56" s="145"/>
      <c r="ETD56" s="145"/>
      <c r="ETE56" s="145"/>
      <c r="ETF56" s="145"/>
      <c r="ETG56" s="145"/>
      <c r="ETH56" s="145"/>
      <c r="ETI56" s="145"/>
      <c r="ETJ56" s="145"/>
      <c r="ETK56" s="145"/>
      <c r="ETL56" s="145"/>
      <c r="ETM56" s="145"/>
      <c r="ETN56" s="145"/>
      <c r="ETO56" s="145"/>
      <c r="ETP56" s="145"/>
      <c r="ETQ56" s="145"/>
      <c r="ETR56" s="145"/>
      <c r="ETS56" s="145"/>
      <c r="ETT56" s="145"/>
      <c r="ETU56" s="145"/>
      <c r="ETV56" s="145"/>
      <c r="ETW56" s="145"/>
      <c r="ETX56" s="145"/>
      <c r="ETY56" s="145"/>
      <c r="ETZ56" s="145"/>
      <c r="EUA56" s="145"/>
      <c r="EUB56" s="145"/>
      <c r="EUC56" s="145"/>
      <c r="EUD56" s="145"/>
      <c r="EUE56" s="145"/>
      <c r="EUF56" s="145"/>
      <c r="EUG56" s="145"/>
      <c r="EUH56" s="145"/>
      <c r="EUI56" s="145"/>
      <c r="EUJ56" s="145"/>
      <c r="EUK56" s="145"/>
      <c r="EUL56" s="145"/>
      <c r="EUM56" s="145"/>
      <c r="EUN56" s="145"/>
      <c r="EUO56" s="145"/>
      <c r="EUP56" s="145"/>
      <c r="EUQ56" s="145"/>
      <c r="EUR56" s="145"/>
      <c r="EUS56" s="145"/>
      <c r="EUT56" s="145"/>
      <c r="EUU56" s="145"/>
      <c r="EUV56" s="145"/>
      <c r="EUW56" s="145"/>
      <c r="EUX56" s="145"/>
      <c r="EUY56" s="145"/>
      <c r="EUZ56" s="145"/>
      <c r="EVA56" s="145"/>
      <c r="EVB56" s="145"/>
      <c r="EVC56" s="145"/>
      <c r="EVD56" s="145"/>
      <c r="EVE56" s="145"/>
      <c r="EVF56" s="145"/>
      <c r="EVG56" s="145"/>
      <c r="EVH56" s="145"/>
      <c r="EVI56" s="145"/>
      <c r="EVJ56" s="145"/>
      <c r="EVK56" s="145"/>
      <c r="EVL56" s="145"/>
      <c r="EVM56" s="145"/>
      <c r="EVN56" s="145"/>
      <c r="EVO56" s="145"/>
      <c r="EVP56" s="145"/>
      <c r="EVQ56" s="145"/>
      <c r="EVR56" s="145"/>
      <c r="EVS56" s="145"/>
      <c r="EVT56" s="145"/>
      <c r="EVU56" s="145"/>
      <c r="EVV56" s="145"/>
      <c r="EVW56" s="145"/>
      <c r="EVX56" s="145"/>
      <c r="EVY56" s="145"/>
      <c r="EVZ56" s="145"/>
      <c r="EWA56" s="145"/>
      <c r="EWB56" s="145"/>
      <c r="EWC56" s="145"/>
      <c r="EWD56" s="145"/>
      <c r="EWE56" s="145"/>
      <c r="EWF56" s="145"/>
      <c r="EWG56" s="145"/>
      <c r="EWH56" s="145"/>
      <c r="EWI56" s="145"/>
      <c r="EWJ56" s="145"/>
      <c r="EWK56" s="145"/>
      <c r="EWL56" s="145"/>
      <c r="EWM56" s="145"/>
      <c r="EWN56" s="145"/>
      <c r="EWO56" s="145"/>
      <c r="EWP56" s="145"/>
      <c r="EWQ56" s="145"/>
      <c r="EWR56" s="145"/>
      <c r="EWS56" s="145"/>
      <c r="EWT56" s="145"/>
      <c r="EWU56" s="145"/>
      <c r="EWV56" s="145"/>
      <c r="EWW56" s="145"/>
      <c r="EWX56" s="145"/>
      <c r="EWY56" s="145"/>
      <c r="EWZ56" s="145"/>
      <c r="EXA56" s="145"/>
      <c r="EXB56" s="145"/>
      <c r="EXC56" s="145"/>
      <c r="EXD56" s="145"/>
      <c r="EXE56" s="145"/>
      <c r="EXF56" s="145"/>
      <c r="EXG56" s="145"/>
      <c r="EXH56" s="145"/>
      <c r="EXI56" s="145"/>
      <c r="EXJ56" s="145"/>
      <c r="EXK56" s="145"/>
      <c r="EXL56" s="145"/>
      <c r="EXM56" s="145"/>
      <c r="EXN56" s="145"/>
      <c r="EXO56" s="145"/>
      <c r="EXP56" s="145"/>
      <c r="EXQ56" s="145"/>
      <c r="EXR56" s="145"/>
      <c r="EXS56" s="145"/>
      <c r="EXT56" s="145"/>
      <c r="EXU56" s="145"/>
      <c r="EXV56" s="145"/>
      <c r="EXW56" s="145"/>
      <c r="EXX56" s="145"/>
      <c r="EXY56" s="145"/>
      <c r="EXZ56" s="145"/>
      <c r="EYA56" s="145"/>
      <c r="EYB56" s="145"/>
      <c r="EYC56" s="145"/>
      <c r="EYD56" s="145"/>
      <c r="EYE56" s="145"/>
      <c r="EYF56" s="145"/>
      <c r="EYG56" s="145"/>
      <c r="EYH56" s="145"/>
      <c r="EYI56" s="145"/>
      <c r="EYJ56" s="145"/>
      <c r="EYK56" s="145"/>
      <c r="EYL56" s="145"/>
      <c r="EYM56" s="145"/>
      <c r="EYN56" s="145"/>
      <c r="EYO56" s="145"/>
      <c r="EYP56" s="145"/>
      <c r="EYQ56" s="145"/>
      <c r="EYR56" s="145"/>
      <c r="EYS56" s="145"/>
      <c r="EYT56" s="145"/>
      <c r="EYU56" s="145"/>
      <c r="EYV56" s="145"/>
      <c r="EYW56" s="145"/>
      <c r="EYX56" s="145"/>
      <c r="EYY56" s="145"/>
      <c r="EYZ56" s="145"/>
      <c r="EZA56" s="145"/>
      <c r="EZB56" s="145"/>
      <c r="EZC56" s="145"/>
      <c r="EZD56" s="145"/>
      <c r="EZE56" s="145"/>
      <c r="EZF56" s="145"/>
      <c r="EZG56" s="145"/>
      <c r="EZH56" s="145"/>
      <c r="EZI56" s="145"/>
      <c r="EZJ56" s="145"/>
      <c r="EZK56" s="145"/>
      <c r="EZL56" s="145"/>
      <c r="EZM56" s="145"/>
      <c r="EZN56" s="145"/>
      <c r="EZO56" s="145"/>
      <c r="EZP56" s="145"/>
      <c r="EZQ56" s="145"/>
      <c r="EZR56" s="145"/>
      <c r="EZS56" s="145"/>
      <c r="EZT56" s="145"/>
      <c r="EZU56" s="145"/>
      <c r="EZV56" s="145"/>
      <c r="EZW56" s="145"/>
      <c r="EZX56" s="145"/>
      <c r="EZY56" s="145"/>
      <c r="EZZ56" s="145"/>
      <c r="FAA56" s="145"/>
      <c r="FAB56" s="145"/>
      <c r="FAC56" s="145"/>
      <c r="FAD56" s="145"/>
      <c r="FAE56" s="145"/>
      <c r="FAF56" s="145"/>
      <c r="FAG56" s="145"/>
      <c r="FAH56" s="145"/>
      <c r="FAI56" s="145"/>
      <c r="FAJ56" s="145"/>
      <c r="FAK56" s="145"/>
      <c r="FAL56" s="145"/>
      <c r="FAM56" s="145"/>
      <c r="FAN56" s="145"/>
      <c r="FAO56" s="145"/>
      <c r="FAP56" s="145"/>
      <c r="FAQ56" s="145"/>
      <c r="FAR56" s="145"/>
      <c r="FAS56" s="145"/>
      <c r="FAT56" s="145"/>
      <c r="FAU56" s="145"/>
      <c r="FAV56" s="145"/>
      <c r="FAW56" s="145"/>
      <c r="FAX56" s="145"/>
      <c r="FAY56" s="145"/>
      <c r="FAZ56" s="145"/>
      <c r="FBA56" s="145"/>
      <c r="FBB56" s="145"/>
      <c r="FBC56" s="145"/>
      <c r="FBD56" s="145"/>
      <c r="FBE56" s="145"/>
      <c r="FBF56" s="145"/>
      <c r="FBG56" s="145"/>
      <c r="FBH56" s="145"/>
      <c r="FBI56" s="145"/>
      <c r="FBJ56" s="145"/>
      <c r="FBK56" s="145"/>
      <c r="FBL56" s="145"/>
      <c r="FBM56" s="145"/>
      <c r="FBN56" s="145"/>
      <c r="FBO56" s="145"/>
      <c r="FBP56" s="145"/>
      <c r="FBQ56" s="145"/>
      <c r="FBR56" s="145"/>
      <c r="FBS56" s="145"/>
      <c r="FBT56" s="145"/>
      <c r="FBU56" s="145"/>
      <c r="FBV56" s="145"/>
      <c r="FBW56" s="145"/>
      <c r="FBX56" s="145"/>
      <c r="FBY56" s="145"/>
      <c r="FBZ56" s="145"/>
      <c r="FCA56" s="145"/>
      <c r="FCB56" s="145"/>
      <c r="FCC56" s="145"/>
      <c r="FCD56" s="145"/>
      <c r="FCE56" s="145"/>
      <c r="FCF56" s="145"/>
      <c r="FCG56" s="145"/>
      <c r="FCH56" s="145"/>
      <c r="FCI56" s="145"/>
      <c r="FCJ56" s="145"/>
      <c r="FCK56" s="145"/>
      <c r="FCL56" s="145"/>
      <c r="FCM56" s="145"/>
      <c r="FCN56" s="145"/>
      <c r="FCO56" s="145"/>
      <c r="FCP56" s="145"/>
      <c r="FCQ56" s="145"/>
      <c r="FCR56" s="145"/>
      <c r="FCS56" s="145"/>
      <c r="FCT56" s="145"/>
      <c r="FCU56" s="145"/>
      <c r="FCV56" s="145"/>
      <c r="FCW56" s="145"/>
      <c r="FCX56" s="145"/>
      <c r="FCY56" s="145"/>
      <c r="FCZ56" s="145"/>
      <c r="FDA56" s="145"/>
      <c r="FDB56" s="145"/>
      <c r="FDC56" s="145"/>
      <c r="FDD56" s="145"/>
      <c r="FDE56" s="145"/>
      <c r="FDF56" s="145"/>
      <c r="FDG56" s="145"/>
      <c r="FDH56" s="145"/>
      <c r="FDI56" s="145"/>
      <c r="FDJ56" s="145"/>
      <c r="FDK56" s="145"/>
      <c r="FDL56" s="145"/>
      <c r="FDM56" s="145"/>
      <c r="FDN56" s="145"/>
      <c r="FDO56" s="145"/>
      <c r="FDP56" s="145"/>
      <c r="FDQ56" s="145"/>
      <c r="FDR56" s="145"/>
      <c r="FDS56" s="145"/>
      <c r="FDT56" s="145"/>
      <c r="FDU56" s="145"/>
      <c r="FDV56" s="145"/>
      <c r="FDW56" s="145"/>
      <c r="FDX56" s="145"/>
      <c r="FDY56" s="145"/>
      <c r="FDZ56" s="145"/>
      <c r="FEA56" s="145"/>
      <c r="FEB56" s="145"/>
      <c r="FEC56" s="145"/>
      <c r="FED56" s="145"/>
      <c r="FEE56" s="145"/>
      <c r="FEF56" s="145"/>
      <c r="FEG56" s="145"/>
      <c r="FEH56" s="145"/>
      <c r="FEI56" s="145"/>
      <c r="FEJ56" s="145"/>
      <c r="FEK56" s="145"/>
      <c r="FEL56" s="145"/>
      <c r="FEM56" s="145"/>
      <c r="FEN56" s="145"/>
      <c r="FEO56" s="145"/>
      <c r="FEP56" s="145"/>
      <c r="FEQ56" s="145"/>
      <c r="FER56" s="145"/>
      <c r="FES56" s="145"/>
      <c r="FET56" s="145"/>
      <c r="FEU56" s="145"/>
      <c r="FEV56" s="145"/>
      <c r="FEW56" s="145"/>
      <c r="FEX56" s="145"/>
      <c r="FEY56" s="145"/>
      <c r="FEZ56" s="145"/>
      <c r="FFA56" s="145"/>
      <c r="FFB56" s="145"/>
      <c r="FFC56" s="145"/>
      <c r="FFD56" s="145"/>
      <c r="FFE56" s="145"/>
      <c r="FFF56" s="145"/>
      <c r="FFG56" s="145"/>
      <c r="FFH56" s="145"/>
      <c r="FFI56" s="145"/>
      <c r="FFJ56" s="145"/>
      <c r="FFK56" s="145"/>
      <c r="FFL56" s="145"/>
      <c r="FFM56" s="145"/>
      <c r="FFN56" s="145"/>
      <c r="FFO56" s="145"/>
      <c r="FFP56" s="145"/>
      <c r="FFQ56" s="145"/>
      <c r="FFR56" s="145"/>
      <c r="FFS56" s="145"/>
      <c r="FFT56" s="145"/>
      <c r="FFU56" s="145"/>
      <c r="FFV56" s="145"/>
      <c r="FFW56" s="145"/>
      <c r="FFX56" s="145"/>
      <c r="FFY56" s="145"/>
      <c r="FFZ56" s="145"/>
      <c r="FGA56" s="145"/>
      <c r="FGB56" s="145"/>
      <c r="FGC56" s="145"/>
      <c r="FGD56" s="145"/>
      <c r="FGE56" s="145"/>
      <c r="FGF56" s="145"/>
      <c r="FGG56" s="145"/>
      <c r="FGH56" s="145"/>
      <c r="FGI56" s="145"/>
      <c r="FGJ56" s="145"/>
      <c r="FGK56" s="145"/>
      <c r="FGL56" s="145"/>
      <c r="FGM56" s="145"/>
      <c r="FGN56" s="145"/>
      <c r="FGO56" s="145"/>
      <c r="FGP56" s="145"/>
      <c r="FGQ56" s="145"/>
      <c r="FGR56" s="145"/>
      <c r="FGS56" s="145"/>
      <c r="FGT56" s="145"/>
      <c r="FGU56" s="145"/>
      <c r="FGV56" s="145"/>
      <c r="FGW56" s="145"/>
      <c r="FGX56" s="145"/>
      <c r="FGY56" s="145"/>
      <c r="FGZ56" s="145"/>
      <c r="FHA56" s="145"/>
      <c r="FHB56" s="145"/>
      <c r="FHC56" s="145"/>
      <c r="FHD56" s="145"/>
      <c r="FHE56" s="145"/>
      <c r="FHF56" s="145"/>
      <c r="FHG56" s="145"/>
      <c r="FHH56" s="145"/>
      <c r="FHI56" s="145"/>
      <c r="FHJ56" s="145"/>
      <c r="FHK56" s="145"/>
      <c r="FHL56" s="145"/>
      <c r="FHM56" s="145"/>
      <c r="FHN56" s="145"/>
      <c r="FHO56" s="145"/>
      <c r="FHP56" s="145"/>
      <c r="FHQ56" s="145"/>
      <c r="FHR56" s="145"/>
      <c r="FHS56" s="145"/>
      <c r="FHT56" s="145"/>
      <c r="FHU56" s="145"/>
      <c r="FHV56" s="145"/>
      <c r="FHW56" s="145"/>
      <c r="FHX56" s="145"/>
      <c r="FHY56" s="145"/>
      <c r="FHZ56" s="145"/>
      <c r="FIA56" s="145"/>
      <c r="FIB56" s="145"/>
      <c r="FIC56" s="145"/>
      <c r="FID56" s="145"/>
      <c r="FIE56" s="145"/>
      <c r="FIF56" s="145"/>
      <c r="FIG56" s="145"/>
      <c r="FIH56" s="145"/>
      <c r="FII56" s="145"/>
      <c r="FIJ56" s="145"/>
      <c r="FIK56" s="145"/>
      <c r="FIL56" s="145"/>
      <c r="FIM56" s="145"/>
      <c r="FIN56" s="145"/>
      <c r="FIO56" s="145"/>
      <c r="FIP56" s="145"/>
      <c r="FIQ56" s="145"/>
      <c r="FIR56" s="145"/>
      <c r="FIS56" s="145"/>
      <c r="FIT56" s="145"/>
      <c r="FIU56" s="145"/>
      <c r="FIV56" s="145"/>
      <c r="FIW56" s="145"/>
      <c r="FIX56" s="145"/>
      <c r="FIY56" s="145"/>
      <c r="FIZ56" s="145"/>
      <c r="FJA56" s="145"/>
      <c r="FJB56" s="145"/>
      <c r="FJC56" s="145"/>
      <c r="FJD56" s="145"/>
      <c r="FJE56" s="145"/>
      <c r="FJF56" s="145"/>
      <c r="FJG56" s="145"/>
      <c r="FJH56" s="145"/>
      <c r="FJI56" s="145"/>
      <c r="FJJ56" s="145"/>
      <c r="FJK56" s="145"/>
      <c r="FJL56" s="145"/>
      <c r="FJM56" s="145"/>
      <c r="FJN56" s="145"/>
      <c r="FJO56" s="145"/>
      <c r="FJP56" s="145"/>
      <c r="FJQ56" s="145"/>
      <c r="FJR56" s="145"/>
      <c r="FJS56" s="145"/>
      <c r="FJT56" s="145"/>
      <c r="FJU56" s="145"/>
      <c r="FJV56" s="145"/>
      <c r="FJW56" s="145"/>
      <c r="FJX56" s="145"/>
      <c r="FJY56" s="145"/>
      <c r="FJZ56" s="145"/>
      <c r="FKA56" s="145"/>
      <c r="FKB56" s="145"/>
      <c r="FKC56" s="145"/>
      <c r="FKD56" s="145"/>
      <c r="FKE56" s="145"/>
      <c r="FKF56" s="145"/>
      <c r="FKG56" s="145"/>
      <c r="FKH56" s="145"/>
      <c r="FKI56" s="145"/>
      <c r="FKJ56" s="145"/>
      <c r="FKK56" s="145"/>
      <c r="FKL56" s="145"/>
      <c r="FKM56" s="145"/>
      <c r="FKN56" s="145"/>
      <c r="FKO56" s="145"/>
      <c r="FKP56" s="145"/>
      <c r="FKQ56" s="145"/>
      <c r="FKR56" s="145"/>
      <c r="FKS56" s="145"/>
      <c r="FKT56" s="145"/>
      <c r="FKU56" s="145"/>
      <c r="FKV56" s="145"/>
      <c r="FKW56" s="145"/>
      <c r="FKX56" s="145"/>
      <c r="FKY56" s="145"/>
      <c r="FKZ56" s="145"/>
      <c r="FLA56" s="145"/>
      <c r="FLB56" s="145"/>
      <c r="FLC56" s="145"/>
      <c r="FLD56" s="145"/>
      <c r="FLE56" s="145"/>
      <c r="FLF56" s="145"/>
      <c r="FLG56" s="145"/>
      <c r="FLH56" s="145"/>
      <c r="FLI56" s="145"/>
      <c r="FLJ56" s="145"/>
      <c r="FLK56" s="145"/>
      <c r="FLL56" s="145"/>
      <c r="FLM56" s="145"/>
      <c r="FLN56" s="145"/>
      <c r="FLO56" s="145"/>
      <c r="FLP56" s="145"/>
      <c r="FLQ56" s="145"/>
      <c r="FLR56" s="145"/>
      <c r="FLS56" s="145"/>
      <c r="FLT56" s="145"/>
      <c r="FLU56" s="145"/>
      <c r="FLV56" s="145"/>
      <c r="FLW56" s="145"/>
      <c r="FLX56" s="145"/>
      <c r="FLY56" s="145"/>
      <c r="FLZ56" s="145"/>
      <c r="FMA56" s="145"/>
      <c r="FMB56" s="145"/>
      <c r="FMC56" s="145"/>
      <c r="FMD56" s="145"/>
      <c r="FME56" s="145"/>
      <c r="FMF56" s="145"/>
      <c r="FMG56" s="145"/>
      <c r="FMH56" s="145"/>
      <c r="FMI56" s="145"/>
      <c r="FMJ56" s="145"/>
      <c r="FMK56" s="145"/>
      <c r="FML56" s="145"/>
      <c r="FMM56" s="145"/>
      <c r="FMN56" s="145"/>
      <c r="FMO56" s="145"/>
      <c r="FMP56" s="145"/>
      <c r="FMQ56" s="145"/>
      <c r="FMR56" s="145"/>
      <c r="FMS56" s="145"/>
      <c r="FMT56" s="145"/>
      <c r="FMU56" s="145"/>
      <c r="FMV56" s="145"/>
      <c r="FMW56" s="145"/>
      <c r="FMX56" s="145"/>
      <c r="FMY56" s="145"/>
      <c r="FMZ56" s="145"/>
      <c r="FNA56" s="145"/>
      <c r="FNB56" s="145"/>
      <c r="FNC56" s="145"/>
      <c r="FND56" s="145"/>
      <c r="FNE56" s="145"/>
      <c r="FNF56" s="145"/>
      <c r="FNG56" s="145"/>
      <c r="FNH56" s="145"/>
      <c r="FNI56" s="145"/>
      <c r="FNJ56" s="145"/>
      <c r="FNK56" s="145"/>
      <c r="FNL56" s="145"/>
      <c r="FNM56" s="145"/>
      <c r="FNN56" s="145"/>
      <c r="FNO56" s="145"/>
      <c r="FNP56" s="145"/>
      <c r="FNQ56" s="145"/>
      <c r="FNR56" s="145"/>
      <c r="FNS56" s="145"/>
      <c r="FNT56" s="145"/>
      <c r="FNU56" s="145"/>
      <c r="FNV56" s="145"/>
      <c r="FNW56" s="145"/>
      <c r="FNX56" s="145"/>
      <c r="FNY56" s="145"/>
      <c r="FNZ56" s="145"/>
      <c r="FOA56" s="145"/>
      <c r="FOB56" s="145"/>
      <c r="FOC56" s="145"/>
      <c r="FOD56" s="145"/>
      <c r="FOE56" s="145"/>
      <c r="FOF56" s="145"/>
      <c r="FOG56" s="145"/>
      <c r="FOH56" s="145"/>
      <c r="FOI56" s="145"/>
      <c r="FOJ56" s="145"/>
      <c r="FOK56" s="145"/>
      <c r="FOL56" s="145"/>
      <c r="FOM56" s="145"/>
      <c r="FON56" s="145"/>
      <c r="FOO56" s="145"/>
      <c r="FOP56" s="145"/>
      <c r="FOQ56" s="145"/>
      <c r="FOR56" s="145"/>
      <c r="FOS56" s="145"/>
      <c r="FOT56" s="145"/>
      <c r="FOU56" s="145"/>
      <c r="FOV56" s="145"/>
      <c r="FOW56" s="145"/>
      <c r="FOX56" s="145"/>
      <c r="FOY56" s="145"/>
      <c r="FOZ56" s="145"/>
      <c r="FPA56" s="145"/>
      <c r="FPB56" s="145"/>
      <c r="FPC56" s="145"/>
      <c r="FPD56" s="145"/>
      <c r="FPE56" s="145"/>
      <c r="FPF56" s="145"/>
      <c r="FPG56" s="145"/>
      <c r="FPH56" s="145"/>
      <c r="FPI56" s="145"/>
      <c r="FPJ56" s="145"/>
      <c r="FPK56" s="145"/>
      <c r="FPL56" s="145"/>
      <c r="FPM56" s="145"/>
      <c r="FPN56" s="145"/>
      <c r="FPO56" s="145"/>
      <c r="FPP56" s="145"/>
      <c r="FPQ56" s="145"/>
      <c r="FPR56" s="145"/>
      <c r="FPS56" s="145"/>
      <c r="FPT56" s="145"/>
      <c r="FPU56" s="145"/>
      <c r="FPV56" s="145"/>
      <c r="FPW56" s="145"/>
      <c r="FPX56" s="145"/>
      <c r="FPY56" s="145"/>
      <c r="FPZ56" s="145"/>
      <c r="FQA56" s="145"/>
      <c r="FQB56" s="145"/>
      <c r="FQC56" s="145"/>
      <c r="FQD56" s="145"/>
      <c r="FQE56" s="145"/>
      <c r="FQF56" s="145"/>
      <c r="FQG56" s="145"/>
      <c r="FQH56" s="145"/>
      <c r="FQI56" s="145"/>
      <c r="FQJ56" s="145"/>
      <c r="FQK56" s="145"/>
      <c r="FQL56" s="145"/>
      <c r="FQM56" s="145"/>
      <c r="FQN56" s="145"/>
      <c r="FQO56" s="145"/>
      <c r="FQP56" s="145"/>
      <c r="FQQ56" s="145"/>
      <c r="FQR56" s="145"/>
      <c r="FQS56" s="145"/>
      <c r="FQT56" s="145"/>
      <c r="FQU56" s="145"/>
      <c r="FQV56" s="145"/>
      <c r="FQW56" s="145"/>
      <c r="FQX56" s="145"/>
      <c r="FQY56" s="145"/>
      <c r="FQZ56" s="145"/>
      <c r="FRA56" s="145"/>
      <c r="FRB56" s="145"/>
      <c r="FRC56" s="145"/>
      <c r="FRD56" s="145"/>
      <c r="FRE56" s="145"/>
      <c r="FRF56" s="145"/>
      <c r="FRG56" s="145"/>
      <c r="FRH56" s="145"/>
      <c r="FRI56" s="145"/>
      <c r="FRJ56" s="145"/>
      <c r="FRK56" s="145"/>
      <c r="FRL56" s="145"/>
      <c r="FRM56" s="145"/>
      <c r="FRN56" s="145"/>
      <c r="FRO56" s="145"/>
      <c r="FRP56" s="145"/>
      <c r="FRQ56" s="145"/>
      <c r="FRR56" s="145"/>
      <c r="FRS56" s="145"/>
      <c r="FRT56" s="145"/>
      <c r="FRU56" s="145"/>
      <c r="FRV56" s="145"/>
      <c r="FRW56" s="145"/>
      <c r="FRX56" s="145"/>
      <c r="FRY56" s="145"/>
      <c r="FRZ56" s="145"/>
      <c r="FSA56" s="145"/>
      <c r="FSB56" s="145"/>
      <c r="FSC56" s="145"/>
      <c r="FSD56" s="145"/>
      <c r="FSE56" s="145"/>
      <c r="FSF56" s="145"/>
      <c r="FSG56" s="145"/>
      <c r="FSH56" s="145"/>
      <c r="FSI56" s="145"/>
      <c r="FSJ56" s="145"/>
      <c r="FSK56" s="145"/>
      <c r="FSL56" s="145"/>
      <c r="FSM56" s="145"/>
      <c r="FSN56" s="145"/>
      <c r="FSO56" s="145"/>
      <c r="FSP56" s="145"/>
      <c r="FSQ56" s="145"/>
      <c r="FSR56" s="145"/>
      <c r="FSS56" s="145"/>
      <c r="FST56" s="145"/>
      <c r="FSU56" s="145"/>
      <c r="FSV56" s="145"/>
      <c r="FSW56" s="145"/>
      <c r="FSX56" s="145"/>
      <c r="FSY56" s="145"/>
      <c r="FSZ56" s="145"/>
      <c r="FTA56" s="145"/>
      <c r="FTB56" s="145"/>
      <c r="FTC56" s="145"/>
      <c r="FTD56" s="145"/>
      <c r="FTE56" s="145"/>
      <c r="FTF56" s="145"/>
      <c r="FTG56" s="145"/>
      <c r="FTH56" s="145"/>
      <c r="FTI56" s="145"/>
      <c r="FTJ56" s="145"/>
      <c r="FTK56" s="145"/>
      <c r="FTL56" s="145"/>
      <c r="FTM56" s="145"/>
      <c r="FTN56" s="145"/>
      <c r="FTO56" s="145"/>
      <c r="FTP56" s="145"/>
      <c r="FTQ56" s="145"/>
      <c r="FTR56" s="145"/>
      <c r="FTS56" s="145"/>
      <c r="FTT56" s="145"/>
      <c r="FTU56" s="145"/>
      <c r="FTV56" s="145"/>
      <c r="FTW56" s="145"/>
      <c r="FTX56" s="145"/>
      <c r="FTY56" s="145"/>
      <c r="FTZ56" s="145"/>
      <c r="FUA56" s="145"/>
      <c r="FUB56" s="145"/>
      <c r="FUC56" s="145"/>
      <c r="FUD56" s="145"/>
      <c r="FUE56" s="145"/>
      <c r="FUF56" s="145"/>
      <c r="FUG56" s="145"/>
      <c r="FUH56" s="145"/>
      <c r="FUI56" s="145"/>
      <c r="FUJ56" s="145"/>
      <c r="FUK56" s="145"/>
      <c r="FUL56" s="145"/>
      <c r="FUM56" s="145"/>
      <c r="FUN56" s="145"/>
      <c r="FUO56" s="145"/>
      <c r="FUP56" s="145"/>
      <c r="FUQ56" s="145"/>
      <c r="FUR56" s="145"/>
      <c r="FUS56" s="145"/>
      <c r="FUT56" s="145"/>
      <c r="FUU56" s="145"/>
      <c r="FUV56" s="145"/>
      <c r="FUW56" s="145"/>
      <c r="FUX56" s="145"/>
      <c r="FUY56" s="145"/>
      <c r="FUZ56" s="145"/>
      <c r="FVA56" s="145"/>
      <c r="FVB56" s="145"/>
      <c r="FVC56" s="145"/>
      <c r="FVD56" s="145"/>
      <c r="FVE56" s="145"/>
      <c r="FVF56" s="145"/>
      <c r="FVG56" s="145"/>
      <c r="FVH56" s="145"/>
      <c r="FVI56" s="145"/>
      <c r="FVJ56" s="145"/>
      <c r="FVK56" s="145"/>
      <c r="FVL56" s="145"/>
      <c r="FVM56" s="145"/>
      <c r="FVN56" s="145"/>
      <c r="FVO56" s="145"/>
      <c r="FVP56" s="145"/>
      <c r="FVQ56" s="145"/>
      <c r="FVR56" s="145"/>
      <c r="FVS56" s="145"/>
      <c r="FVT56" s="145"/>
      <c r="FVU56" s="145"/>
      <c r="FVV56" s="145"/>
      <c r="FVW56" s="145"/>
      <c r="FVX56" s="145"/>
      <c r="FVY56" s="145"/>
      <c r="FVZ56" s="145"/>
      <c r="FWA56" s="145"/>
      <c r="FWB56" s="145"/>
      <c r="FWC56" s="145"/>
      <c r="FWD56" s="145"/>
      <c r="FWE56" s="145"/>
      <c r="FWF56" s="145"/>
      <c r="FWG56" s="145"/>
      <c r="FWH56" s="145"/>
      <c r="FWI56" s="145"/>
      <c r="FWJ56" s="145"/>
      <c r="FWK56" s="145"/>
      <c r="FWL56" s="145"/>
      <c r="FWM56" s="145"/>
      <c r="FWN56" s="145"/>
      <c r="FWO56" s="145"/>
      <c r="FWP56" s="145"/>
      <c r="FWQ56" s="145"/>
      <c r="FWR56" s="145"/>
      <c r="FWS56" s="145"/>
      <c r="FWT56" s="145"/>
      <c r="FWU56" s="145"/>
      <c r="FWV56" s="145"/>
      <c r="FWW56" s="145"/>
      <c r="FWX56" s="145"/>
      <c r="FWY56" s="145"/>
      <c r="FWZ56" s="145"/>
      <c r="FXA56" s="145"/>
      <c r="FXB56" s="145"/>
      <c r="FXC56" s="145"/>
      <c r="FXD56" s="145"/>
      <c r="FXE56" s="145"/>
      <c r="FXF56" s="145"/>
      <c r="FXG56" s="145"/>
      <c r="FXH56" s="145"/>
      <c r="FXI56" s="145"/>
      <c r="FXJ56" s="145"/>
      <c r="FXK56" s="145"/>
      <c r="FXL56" s="145"/>
      <c r="FXM56" s="145"/>
      <c r="FXN56" s="145"/>
      <c r="FXO56" s="145"/>
      <c r="FXP56" s="145"/>
      <c r="FXQ56" s="145"/>
      <c r="FXR56" s="145"/>
      <c r="FXS56" s="145"/>
      <c r="FXT56" s="145"/>
      <c r="FXU56" s="145"/>
      <c r="FXV56" s="145"/>
      <c r="FXW56" s="145"/>
      <c r="FXX56" s="145"/>
      <c r="FXY56" s="145"/>
      <c r="FXZ56" s="145"/>
      <c r="FYA56" s="145"/>
      <c r="FYB56" s="145"/>
      <c r="FYC56" s="145"/>
      <c r="FYD56" s="145"/>
      <c r="FYE56" s="145"/>
      <c r="FYF56" s="145"/>
      <c r="FYG56" s="145"/>
      <c r="FYH56" s="145"/>
      <c r="FYI56" s="145"/>
      <c r="FYJ56" s="145"/>
      <c r="FYK56" s="145"/>
      <c r="FYL56" s="145"/>
      <c r="FYM56" s="145"/>
      <c r="FYN56" s="145"/>
      <c r="FYO56" s="145"/>
      <c r="FYP56" s="145"/>
      <c r="FYQ56" s="145"/>
      <c r="FYR56" s="145"/>
      <c r="FYS56" s="145"/>
      <c r="FYT56" s="145"/>
      <c r="FYU56" s="145"/>
      <c r="FYV56" s="145"/>
      <c r="FYW56" s="145"/>
      <c r="FYX56" s="145"/>
      <c r="FYY56" s="145"/>
      <c r="FYZ56" s="145"/>
      <c r="FZA56" s="145"/>
      <c r="FZB56" s="145"/>
      <c r="FZC56" s="145"/>
      <c r="FZD56" s="145"/>
      <c r="FZE56" s="145"/>
      <c r="FZF56" s="145"/>
      <c r="FZG56" s="145"/>
      <c r="FZH56" s="145"/>
      <c r="FZI56" s="145"/>
      <c r="FZJ56" s="145"/>
      <c r="FZK56" s="145"/>
      <c r="FZL56" s="145"/>
      <c r="FZM56" s="145"/>
      <c r="FZN56" s="145"/>
      <c r="FZO56" s="145"/>
      <c r="FZP56" s="145"/>
      <c r="FZQ56" s="145"/>
      <c r="FZR56" s="145"/>
      <c r="FZS56" s="145"/>
      <c r="FZT56" s="145"/>
      <c r="FZU56" s="145"/>
      <c r="FZV56" s="145"/>
      <c r="FZW56" s="145"/>
      <c r="FZX56" s="145"/>
      <c r="FZY56" s="145"/>
      <c r="FZZ56" s="145"/>
      <c r="GAA56" s="145"/>
      <c r="GAB56" s="145"/>
      <c r="GAC56" s="145"/>
      <c r="GAD56" s="145"/>
      <c r="GAE56" s="145"/>
      <c r="GAF56" s="145"/>
      <c r="GAG56" s="145"/>
      <c r="GAH56" s="145"/>
      <c r="GAI56" s="145"/>
      <c r="GAJ56" s="145"/>
      <c r="GAK56" s="145"/>
      <c r="GAL56" s="145"/>
      <c r="GAM56" s="145"/>
      <c r="GAN56" s="145"/>
      <c r="GAO56" s="145"/>
      <c r="GAP56" s="145"/>
      <c r="GAQ56" s="145"/>
      <c r="GAR56" s="145"/>
      <c r="GAS56" s="145"/>
      <c r="GAT56" s="145"/>
      <c r="GAU56" s="145"/>
      <c r="GAV56" s="145"/>
      <c r="GAW56" s="145"/>
      <c r="GAX56" s="145"/>
      <c r="GAY56" s="145"/>
      <c r="GAZ56" s="145"/>
      <c r="GBA56" s="145"/>
      <c r="GBB56" s="145"/>
      <c r="GBC56" s="145"/>
      <c r="GBD56" s="145"/>
      <c r="GBE56" s="145"/>
      <c r="GBF56" s="145"/>
      <c r="GBG56" s="145"/>
      <c r="GBH56" s="145"/>
      <c r="GBI56" s="145"/>
      <c r="GBJ56" s="145"/>
      <c r="GBK56" s="145"/>
      <c r="GBL56" s="145"/>
      <c r="GBM56" s="145"/>
      <c r="GBN56" s="145"/>
      <c r="GBO56" s="145"/>
      <c r="GBP56" s="145"/>
      <c r="GBQ56" s="145"/>
      <c r="GBR56" s="145"/>
      <c r="GBS56" s="145"/>
      <c r="GBT56" s="145"/>
      <c r="GBU56" s="145"/>
      <c r="GBV56" s="145"/>
      <c r="GBW56" s="145"/>
      <c r="GBX56" s="145"/>
      <c r="GBY56" s="145"/>
      <c r="GBZ56" s="145"/>
      <c r="GCA56" s="145"/>
      <c r="GCB56" s="145"/>
      <c r="GCC56" s="145"/>
      <c r="GCD56" s="145"/>
      <c r="GCE56" s="145"/>
      <c r="GCF56" s="145"/>
      <c r="GCG56" s="145"/>
      <c r="GCH56" s="145"/>
      <c r="GCI56" s="145"/>
      <c r="GCJ56" s="145"/>
      <c r="GCK56" s="145"/>
      <c r="GCL56" s="145"/>
      <c r="GCM56" s="145"/>
      <c r="GCN56" s="145"/>
      <c r="GCO56" s="145"/>
      <c r="GCP56" s="145"/>
      <c r="GCQ56" s="145"/>
      <c r="GCR56" s="145"/>
      <c r="GCS56" s="145"/>
      <c r="GCT56" s="145"/>
      <c r="GCU56" s="145"/>
      <c r="GCV56" s="145"/>
      <c r="GCW56" s="145"/>
      <c r="GCX56" s="145"/>
      <c r="GCY56" s="145"/>
      <c r="GCZ56" s="145"/>
      <c r="GDA56" s="145"/>
      <c r="GDB56" s="145"/>
      <c r="GDC56" s="145"/>
      <c r="GDD56" s="145"/>
      <c r="GDE56" s="145"/>
      <c r="GDF56" s="145"/>
      <c r="GDG56" s="145"/>
      <c r="GDH56" s="145"/>
      <c r="GDI56" s="145"/>
      <c r="GDJ56" s="145"/>
      <c r="GDK56" s="145"/>
      <c r="GDL56" s="145"/>
      <c r="GDM56" s="145"/>
      <c r="GDN56" s="145"/>
      <c r="GDO56" s="145"/>
      <c r="GDP56" s="145"/>
      <c r="GDQ56" s="145"/>
      <c r="GDR56" s="145"/>
      <c r="GDS56" s="145"/>
      <c r="GDT56" s="145"/>
      <c r="GDU56" s="145"/>
      <c r="GDV56" s="145"/>
      <c r="GDW56" s="145"/>
      <c r="GDX56" s="145"/>
      <c r="GDY56" s="145"/>
      <c r="GDZ56" s="145"/>
      <c r="GEA56" s="145"/>
      <c r="GEB56" s="145"/>
      <c r="GEC56" s="145"/>
      <c r="GED56" s="145"/>
      <c r="GEE56" s="145"/>
      <c r="GEF56" s="145"/>
      <c r="GEG56" s="145"/>
      <c r="GEH56" s="145"/>
      <c r="GEI56" s="145"/>
      <c r="GEJ56" s="145"/>
      <c r="GEK56" s="145"/>
      <c r="GEL56" s="145"/>
      <c r="GEM56" s="145"/>
      <c r="GEN56" s="145"/>
      <c r="GEO56" s="145"/>
      <c r="GEP56" s="145"/>
      <c r="GEQ56" s="145"/>
      <c r="GER56" s="145"/>
      <c r="GES56" s="145"/>
      <c r="GET56" s="145"/>
      <c r="GEU56" s="145"/>
      <c r="GEV56" s="145"/>
      <c r="GEW56" s="145"/>
      <c r="GEX56" s="145"/>
      <c r="GEY56" s="145"/>
      <c r="GEZ56" s="145"/>
      <c r="GFA56" s="145"/>
      <c r="GFB56" s="145"/>
      <c r="GFC56" s="145"/>
      <c r="GFD56" s="145"/>
      <c r="GFE56" s="145"/>
      <c r="GFF56" s="145"/>
      <c r="GFG56" s="145"/>
      <c r="GFH56" s="145"/>
      <c r="GFI56" s="145"/>
      <c r="GFJ56" s="145"/>
      <c r="GFK56" s="145"/>
      <c r="GFL56" s="145"/>
      <c r="GFM56" s="145"/>
      <c r="GFN56" s="145"/>
      <c r="GFO56" s="145"/>
      <c r="GFP56" s="145"/>
      <c r="GFQ56" s="145"/>
      <c r="GFR56" s="145"/>
      <c r="GFS56" s="145"/>
      <c r="GFT56" s="145"/>
      <c r="GFU56" s="145"/>
      <c r="GFV56" s="145"/>
      <c r="GFW56" s="145"/>
      <c r="GFX56" s="145"/>
      <c r="GFY56" s="145"/>
      <c r="GFZ56" s="145"/>
      <c r="GGA56" s="145"/>
      <c r="GGB56" s="145"/>
      <c r="GGC56" s="145"/>
      <c r="GGD56" s="145"/>
      <c r="GGE56" s="145"/>
      <c r="GGF56" s="145"/>
      <c r="GGG56" s="145"/>
      <c r="GGH56" s="145"/>
      <c r="GGI56" s="145"/>
      <c r="GGJ56" s="145"/>
      <c r="GGK56" s="145"/>
      <c r="GGL56" s="145"/>
      <c r="GGM56" s="145"/>
      <c r="GGN56" s="145"/>
      <c r="GGO56" s="145"/>
      <c r="GGP56" s="145"/>
      <c r="GGQ56" s="145"/>
      <c r="GGR56" s="145"/>
      <c r="GGS56" s="145"/>
      <c r="GGT56" s="145"/>
      <c r="GGU56" s="145"/>
      <c r="GGV56" s="145"/>
      <c r="GGW56" s="145"/>
      <c r="GGX56" s="145"/>
      <c r="GGY56" s="145"/>
      <c r="GGZ56" s="145"/>
      <c r="GHA56" s="145"/>
      <c r="GHB56" s="145"/>
      <c r="GHC56" s="145"/>
      <c r="GHD56" s="145"/>
      <c r="GHE56" s="145"/>
      <c r="GHF56" s="145"/>
      <c r="GHG56" s="145"/>
      <c r="GHH56" s="145"/>
      <c r="GHI56" s="145"/>
      <c r="GHJ56" s="145"/>
      <c r="GHK56" s="145"/>
      <c r="GHL56" s="145"/>
      <c r="GHM56" s="145"/>
      <c r="GHN56" s="145"/>
      <c r="GHO56" s="145"/>
      <c r="GHP56" s="145"/>
      <c r="GHQ56" s="145"/>
      <c r="GHR56" s="145"/>
      <c r="GHS56" s="145"/>
      <c r="GHT56" s="145"/>
      <c r="GHU56" s="145"/>
      <c r="GHV56" s="145"/>
      <c r="GHW56" s="145"/>
      <c r="GHX56" s="145"/>
      <c r="GHY56" s="145"/>
      <c r="GHZ56" s="145"/>
      <c r="GIA56" s="145"/>
      <c r="GIB56" s="145"/>
      <c r="GIC56" s="145"/>
      <c r="GID56" s="145"/>
      <c r="GIE56" s="145"/>
      <c r="GIF56" s="145"/>
      <c r="GIG56" s="145"/>
      <c r="GIH56" s="145"/>
      <c r="GII56" s="145"/>
      <c r="GIJ56" s="145"/>
      <c r="GIK56" s="145"/>
      <c r="GIL56" s="145"/>
      <c r="GIM56" s="145"/>
      <c r="GIN56" s="145"/>
      <c r="GIO56" s="145"/>
      <c r="GIP56" s="145"/>
      <c r="GIQ56" s="145"/>
      <c r="GIR56" s="145"/>
      <c r="GIS56" s="145"/>
      <c r="GIT56" s="145"/>
      <c r="GIU56" s="145"/>
      <c r="GIV56" s="145"/>
      <c r="GIW56" s="145"/>
      <c r="GIX56" s="145"/>
      <c r="GIY56" s="145"/>
      <c r="GIZ56" s="145"/>
      <c r="GJA56" s="145"/>
      <c r="GJB56" s="145"/>
      <c r="GJC56" s="145"/>
      <c r="GJD56" s="145"/>
      <c r="GJE56" s="145"/>
      <c r="GJF56" s="145"/>
      <c r="GJG56" s="145"/>
      <c r="GJH56" s="145"/>
      <c r="GJI56" s="145"/>
      <c r="GJJ56" s="145"/>
      <c r="GJK56" s="145"/>
      <c r="GJL56" s="145"/>
      <c r="GJM56" s="145"/>
      <c r="GJN56" s="145"/>
      <c r="GJO56" s="145"/>
      <c r="GJP56" s="145"/>
      <c r="GJQ56" s="145"/>
      <c r="GJR56" s="145"/>
      <c r="GJS56" s="145"/>
      <c r="GJT56" s="145"/>
      <c r="GJU56" s="145"/>
      <c r="GJV56" s="145"/>
      <c r="GJW56" s="145"/>
      <c r="GJX56" s="145"/>
      <c r="GJY56" s="145"/>
      <c r="GJZ56" s="145"/>
      <c r="GKA56" s="145"/>
      <c r="GKB56" s="145"/>
      <c r="GKC56" s="145"/>
      <c r="GKD56" s="145"/>
      <c r="GKE56" s="145"/>
      <c r="GKF56" s="145"/>
      <c r="GKG56" s="145"/>
      <c r="GKH56" s="145"/>
      <c r="GKI56" s="145"/>
      <c r="GKJ56" s="145"/>
      <c r="GKK56" s="145"/>
      <c r="GKL56" s="145"/>
      <c r="GKM56" s="145"/>
      <c r="GKN56" s="145"/>
      <c r="GKO56" s="145"/>
      <c r="GKP56" s="145"/>
      <c r="GKQ56" s="145"/>
      <c r="GKR56" s="145"/>
      <c r="GKS56" s="145"/>
      <c r="GKT56" s="145"/>
      <c r="GKU56" s="145"/>
      <c r="GKV56" s="145"/>
      <c r="GKW56" s="145"/>
      <c r="GKX56" s="145"/>
      <c r="GKY56" s="145"/>
      <c r="GKZ56" s="145"/>
      <c r="GLA56" s="145"/>
      <c r="GLB56" s="145"/>
      <c r="GLC56" s="145"/>
      <c r="GLD56" s="145"/>
      <c r="GLE56" s="145"/>
      <c r="GLF56" s="145"/>
      <c r="GLG56" s="145"/>
      <c r="GLH56" s="145"/>
      <c r="GLI56" s="145"/>
      <c r="GLJ56" s="145"/>
      <c r="GLK56" s="145"/>
      <c r="GLL56" s="145"/>
      <c r="GLM56" s="145"/>
      <c r="GLN56" s="145"/>
      <c r="GLO56" s="145"/>
      <c r="GLP56" s="145"/>
      <c r="GLQ56" s="145"/>
      <c r="GLR56" s="145"/>
      <c r="GLS56" s="145"/>
      <c r="GLT56" s="145"/>
      <c r="GLU56" s="145"/>
      <c r="GLV56" s="145"/>
      <c r="GLW56" s="145"/>
      <c r="GLX56" s="145"/>
      <c r="GLY56" s="145"/>
      <c r="GLZ56" s="145"/>
      <c r="GMA56" s="145"/>
      <c r="GMB56" s="145"/>
      <c r="GMC56" s="145"/>
      <c r="GMD56" s="145"/>
      <c r="GME56" s="145"/>
      <c r="GMF56" s="145"/>
      <c r="GMG56" s="145"/>
      <c r="GMH56" s="145"/>
      <c r="GMI56" s="145"/>
      <c r="GMJ56" s="145"/>
      <c r="GMK56" s="145"/>
      <c r="GML56" s="145"/>
      <c r="GMM56" s="145"/>
      <c r="GMN56" s="145"/>
      <c r="GMO56" s="145"/>
      <c r="GMP56" s="145"/>
      <c r="GMQ56" s="145"/>
      <c r="GMR56" s="145"/>
      <c r="GMS56" s="145"/>
      <c r="GMT56" s="145"/>
      <c r="GMU56" s="145"/>
      <c r="GMV56" s="145"/>
      <c r="GMW56" s="145"/>
      <c r="GMX56" s="145"/>
      <c r="GMY56" s="145"/>
      <c r="GMZ56" s="145"/>
      <c r="GNA56" s="145"/>
      <c r="GNB56" s="145"/>
      <c r="GNC56" s="145"/>
      <c r="GND56" s="145"/>
      <c r="GNE56" s="145"/>
      <c r="GNF56" s="145"/>
      <c r="GNG56" s="145"/>
      <c r="GNH56" s="145"/>
      <c r="GNI56" s="145"/>
      <c r="GNJ56" s="145"/>
      <c r="GNK56" s="145"/>
      <c r="GNL56" s="145"/>
      <c r="GNM56" s="145"/>
      <c r="GNN56" s="145"/>
      <c r="GNO56" s="145"/>
      <c r="GNP56" s="145"/>
      <c r="GNQ56" s="145"/>
      <c r="GNR56" s="145"/>
      <c r="GNS56" s="145"/>
      <c r="GNT56" s="145"/>
      <c r="GNU56" s="145"/>
      <c r="GNV56" s="145"/>
      <c r="GNW56" s="145"/>
      <c r="GNX56" s="145"/>
      <c r="GNY56" s="145"/>
      <c r="GNZ56" s="145"/>
      <c r="GOA56" s="145"/>
      <c r="GOB56" s="145"/>
      <c r="GOC56" s="145"/>
      <c r="GOD56" s="145"/>
      <c r="GOE56" s="145"/>
      <c r="GOF56" s="145"/>
      <c r="GOG56" s="145"/>
      <c r="GOH56" s="145"/>
      <c r="GOI56" s="145"/>
      <c r="GOJ56" s="145"/>
      <c r="GOK56" s="145"/>
      <c r="GOL56" s="145"/>
      <c r="GOM56" s="145"/>
      <c r="GON56" s="145"/>
      <c r="GOO56" s="145"/>
      <c r="GOP56" s="145"/>
      <c r="GOQ56" s="145"/>
      <c r="GOR56" s="145"/>
      <c r="GOS56" s="145"/>
      <c r="GOT56" s="145"/>
      <c r="GOU56" s="145"/>
      <c r="GOV56" s="145"/>
      <c r="GOW56" s="145"/>
      <c r="GOX56" s="145"/>
      <c r="GOY56" s="145"/>
      <c r="GOZ56" s="145"/>
      <c r="GPA56" s="145"/>
      <c r="GPB56" s="145"/>
      <c r="GPC56" s="145"/>
      <c r="GPD56" s="145"/>
      <c r="GPE56" s="145"/>
      <c r="GPF56" s="145"/>
      <c r="GPG56" s="145"/>
      <c r="GPH56" s="145"/>
      <c r="GPI56" s="145"/>
      <c r="GPJ56" s="145"/>
      <c r="GPK56" s="145"/>
      <c r="GPL56" s="145"/>
      <c r="GPM56" s="145"/>
      <c r="GPN56" s="145"/>
      <c r="GPO56" s="145"/>
      <c r="GPP56" s="145"/>
      <c r="GPQ56" s="145"/>
      <c r="GPR56" s="145"/>
      <c r="GPS56" s="145"/>
      <c r="GPT56" s="145"/>
      <c r="GPU56" s="145"/>
      <c r="GPV56" s="145"/>
      <c r="GPW56" s="145"/>
      <c r="GPX56" s="145"/>
      <c r="GPY56" s="145"/>
      <c r="GPZ56" s="145"/>
      <c r="GQA56" s="145"/>
      <c r="GQB56" s="145"/>
      <c r="GQC56" s="145"/>
      <c r="GQD56" s="145"/>
      <c r="GQE56" s="145"/>
      <c r="GQF56" s="145"/>
      <c r="GQG56" s="145"/>
      <c r="GQH56" s="145"/>
      <c r="GQI56" s="145"/>
      <c r="GQJ56" s="145"/>
      <c r="GQK56" s="145"/>
      <c r="GQL56" s="145"/>
      <c r="GQM56" s="145"/>
      <c r="GQN56" s="145"/>
      <c r="GQO56" s="145"/>
      <c r="GQP56" s="145"/>
      <c r="GQQ56" s="145"/>
      <c r="GQR56" s="145"/>
      <c r="GQS56" s="145"/>
      <c r="GQT56" s="145"/>
      <c r="GQU56" s="145"/>
      <c r="GQV56" s="145"/>
      <c r="GQW56" s="145"/>
      <c r="GQX56" s="145"/>
      <c r="GQY56" s="145"/>
      <c r="GQZ56" s="145"/>
      <c r="GRA56" s="145"/>
      <c r="GRB56" s="145"/>
      <c r="GRC56" s="145"/>
      <c r="GRD56" s="145"/>
      <c r="GRE56" s="145"/>
      <c r="GRF56" s="145"/>
      <c r="GRG56" s="145"/>
      <c r="GRH56" s="145"/>
      <c r="GRI56" s="145"/>
      <c r="GRJ56" s="145"/>
      <c r="GRK56" s="145"/>
      <c r="GRL56" s="145"/>
      <c r="GRM56" s="145"/>
      <c r="GRN56" s="145"/>
      <c r="GRO56" s="145"/>
      <c r="GRP56" s="145"/>
      <c r="GRQ56" s="145"/>
      <c r="GRR56" s="145"/>
      <c r="GRS56" s="145"/>
      <c r="GRT56" s="145"/>
      <c r="GRU56" s="145"/>
      <c r="GRV56" s="145"/>
      <c r="GRW56" s="145"/>
      <c r="GRX56" s="145"/>
      <c r="GRY56" s="145"/>
      <c r="GRZ56" s="145"/>
      <c r="GSA56" s="145"/>
      <c r="GSB56" s="145"/>
      <c r="GSC56" s="145"/>
      <c r="GSD56" s="145"/>
      <c r="GSE56" s="145"/>
      <c r="GSF56" s="145"/>
      <c r="GSG56" s="145"/>
      <c r="GSH56" s="145"/>
      <c r="GSI56" s="145"/>
      <c r="GSJ56" s="145"/>
      <c r="GSK56" s="145"/>
      <c r="GSL56" s="145"/>
      <c r="GSM56" s="145"/>
      <c r="GSN56" s="145"/>
      <c r="GSO56" s="145"/>
      <c r="GSP56" s="145"/>
      <c r="GSQ56" s="145"/>
      <c r="GSR56" s="145"/>
      <c r="GSS56" s="145"/>
      <c r="GST56" s="145"/>
      <c r="GSU56" s="145"/>
      <c r="GSV56" s="145"/>
      <c r="GSW56" s="145"/>
      <c r="GSX56" s="145"/>
      <c r="GSY56" s="145"/>
      <c r="GSZ56" s="145"/>
      <c r="GTA56" s="145"/>
      <c r="GTB56" s="145"/>
      <c r="GTC56" s="145"/>
      <c r="GTD56" s="145"/>
      <c r="GTE56" s="145"/>
      <c r="GTF56" s="145"/>
      <c r="GTG56" s="145"/>
      <c r="GTH56" s="145"/>
      <c r="GTI56" s="145"/>
      <c r="GTJ56" s="145"/>
      <c r="GTK56" s="145"/>
      <c r="GTL56" s="145"/>
      <c r="GTM56" s="145"/>
      <c r="GTN56" s="145"/>
      <c r="GTO56" s="145"/>
      <c r="GTP56" s="145"/>
      <c r="GTQ56" s="145"/>
      <c r="GTR56" s="145"/>
      <c r="GTS56" s="145"/>
      <c r="GTT56" s="145"/>
      <c r="GTU56" s="145"/>
      <c r="GTV56" s="145"/>
      <c r="GTW56" s="145"/>
      <c r="GTX56" s="145"/>
      <c r="GTY56" s="145"/>
      <c r="GTZ56" s="145"/>
      <c r="GUA56" s="145"/>
      <c r="GUB56" s="145"/>
      <c r="GUC56" s="145"/>
      <c r="GUD56" s="145"/>
      <c r="GUE56" s="145"/>
      <c r="GUF56" s="145"/>
      <c r="GUG56" s="145"/>
      <c r="GUH56" s="145"/>
      <c r="GUI56" s="145"/>
      <c r="GUJ56" s="145"/>
      <c r="GUK56" s="145"/>
      <c r="GUL56" s="145"/>
      <c r="GUM56" s="145"/>
      <c r="GUN56" s="145"/>
      <c r="GUO56" s="145"/>
      <c r="GUP56" s="145"/>
      <c r="GUQ56" s="145"/>
      <c r="GUR56" s="145"/>
      <c r="GUS56" s="145"/>
      <c r="GUT56" s="145"/>
      <c r="GUU56" s="145"/>
      <c r="GUV56" s="145"/>
      <c r="GUW56" s="145"/>
      <c r="GUX56" s="145"/>
      <c r="GUY56" s="145"/>
      <c r="GUZ56" s="145"/>
      <c r="GVA56" s="145"/>
      <c r="GVB56" s="145"/>
      <c r="GVC56" s="145"/>
      <c r="GVD56" s="145"/>
      <c r="GVE56" s="145"/>
      <c r="GVF56" s="145"/>
      <c r="GVG56" s="145"/>
      <c r="GVH56" s="145"/>
      <c r="GVI56" s="145"/>
      <c r="GVJ56" s="145"/>
      <c r="GVK56" s="145"/>
      <c r="GVL56" s="145"/>
      <c r="GVM56" s="145"/>
      <c r="GVN56" s="145"/>
      <c r="GVO56" s="145"/>
      <c r="GVP56" s="145"/>
      <c r="GVQ56" s="145"/>
      <c r="GVR56" s="145"/>
      <c r="GVS56" s="145"/>
      <c r="GVT56" s="145"/>
      <c r="GVU56" s="145"/>
      <c r="GVV56" s="145"/>
      <c r="GVW56" s="145"/>
      <c r="GVX56" s="145"/>
      <c r="GVY56" s="145"/>
      <c r="GVZ56" s="145"/>
      <c r="GWA56" s="145"/>
      <c r="GWB56" s="145"/>
      <c r="GWC56" s="145"/>
      <c r="GWD56" s="145"/>
      <c r="GWE56" s="145"/>
      <c r="GWF56" s="145"/>
      <c r="GWG56" s="145"/>
      <c r="GWH56" s="145"/>
      <c r="GWI56" s="145"/>
      <c r="GWJ56" s="145"/>
      <c r="GWK56" s="145"/>
      <c r="GWL56" s="145"/>
      <c r="GWM56" s="145"/>
      <c r="GWN56" s="145"/>
      <c r="GWO56" s="145"/>
      <c r="GWP56" s="145"/>
      <c r="GWQ56" s="145"/>
      <c r="GWR56" s="145"/>
      <c r="GWS56" s="145"/>
      <c r="GWT56" s="145"/>
      <c r="GWU56" s="145"/>
      <c r="GWV56" s="145"/>
      <c r="GWW56" s="145"/>
      <c r="GWX56" s="145"/>
      <c r="GWY56" s="145"/>
      <c r="GWZ56" s="145"/>
      <c r="GXA56" s="145"/>
      <c r="GXB56" s="145"/>
      <c r="GXC56" s="145"/>
      <c r="GXD56" s="145"/>
      <c r="GXE56" s="145"/>
      <c r="GXF56" s="145"/>
      <c r="GXG56" s="145"/>
      <c r="GXH56" s="145"/>
      <c r="GXI56" s="145"/>
      <c r="GXJ56" s="145"/>
      <c r="GXK56" s="145"/>
      <c r="GXL56" s="145"/>
      <c r="GXM56" s="145"/>
      <c r="GXN56" s="145"/>
      <c r="GXO56" s="145"/>
      <c r="GXP56" s="145"/>
      <c r="GXQ56" s="145"/>
      <c r="GXR56" s="145"/>
      <c r="GXS56" s="145"/>
      <c r="GXT56" s="145"/>
      <c r="GXU56" s="145"/>
      <c r="GXV56" s="145"/>
      <c r="GXW56" s="145"/>
      <c r="GXX56" s="145"/>
      <c r="GXY56" s="145"/>
      <c r="GXZ56" s="145"/>
      <c r="GYA56" s="145"/>
      <c r="GYB56" s="145"/>
      <c r="GYC56" s="145"/>
      <c r="GYD56" s="145"/>
      <c r="GYE56" s="145"/>
      <c r="GYF56" s="145"/>
      <c r="GYG56" s="145"/>
      <c r="GYH56" s="145"/>
      <c r="GYI56" s="145"/>
      <c r="GYJ56" s="145"/>
      <c r="GYK56" s="145"/>
      <c r="GYL56" s="145"/>
      <c r="GYM56" s="145"/>
      <c r="GYN56" s="145"/>
      <c r="GYO56" s="145"/>
      <c r="GYP56" s="145"/>
      <c r="GYQ56" s="145"/>
      <c r="GYR56" s="145"/>
      <c r="GYS56" s="145"/>
      <c r="GYT56" s="145"/>
      <c r="GYU56" s="145"/>
      <c r="GYV56" s="145"/>
      <c r="GYW56" s="145"/>
      <c r="GYX56" s="145"/>
      <c r="GYY56" s="145"/>
      <c r="GYZ56" s="145"/>
      <c r="GZA56" s="145"/>
      <c r="GZB56" s="145"/>
      <c r="GZC56" s="145"/>
      <c r="GZD56" s="145"/>
      <c r="GZE56" s="145"/>
      <c r="GZF56" s="145"/>
      <c r="GZG56" s="145"/>
      <c r="GZH56" s="145"/>
      <c r="GZI56" s="145"/>
      <c r="GZJ56" s="145"/>
      <c r="GZK56" s="145"/>
      <c r="GZL56" s="145"/>
      <c r="GZM56" s="145"/>
      <c r="GZN56" s="145"/>
      <c r="GZO56" s="145"/>
      <c r="GZP56" s="145"/>
      <c r="GZQ56" s="145"/>
      <c r="GZR56" s="145"/>
      <c r="GZS56" s="145"/>
      <c r="GZT56" s="145"/>
      <c r="GZU56" s="145"/>
      <c r="GZV56" s="145"/>
      <c r="GZW56" s="145"/>
      <c r="GZX56" s="145"/>
      <c r="GZY56" s="145"/>
      <c r="GZZ56" s="145"/>
      <c r="HAA56" s="145"/>
      <c r="HAB56" s="145"/>
      <c r="HAC56" s="145"/>
      <c r="HAD56" s="145"/>
      <c r="HAE56" s="145"/>
      <c r="HAF56" s="145"/>
      <c r="HAG56" s="145"/>
      <c r="HAH56" s="145"/>
      <c r="HAI56" s="145"/>
      <c r="HAJ56" s="145"/>
      <c r="HAK56" s="145"/>
      <c r="HAL56" s="145"/>
      <c r="HAM56" s="145"/>
      <c r="HAN56" s="145"/>
      <c r="HAO56" s="145"/>
      <c r="HAP56" s="145"/>
      <c r="HAQ56" s="145"/>
      <c r="HAR56" s="145"/>
      <c r="HAS56" s="145"/>
      <c r="HAT56" s="145"/>
      <c r="HAU56" s="145"/>
      <c r="HAV56" s="145"/>
      <c r="HAW56" s="145"/>
      <c r="HAX56" s="145"/>
      <c r="HAY56" s="145"/>
      <c r="HAZ56" s="145"/>
      <c r="HBA56" s="145"/>
      <c r="HBB56" s="145"/>
      <c r="HBC56" s="145"/>
      <c r="HBD56" s="145"/>
      <c r="HBE56" s="145"/>
      <c r="HBF56" s="145"/>
      <c r="HBG56" s="145"/>
      <c r="HBH56" s="145"/>
      <c r="HBI56" s="145"/>
      <c r="HBJ56" s="145"/>
      <c r="HBK56" s="145"/>
      <c r="HBL56" s="145"/>
      <c r="HBM56" s="145"/>
      <c r="HBN56" s="145"/>
      <c r="HBO56" s="145"/>
      <c r="HBP56" s="145"/>
      <c r="HBQ56" s="145"/>
      <c r="HBR56" s="145"/>
      <c r="HBS56" s="145"/>
      <c r="HBT56" s="145"/>
      <c r="HBU56" s="145"/>
      <c r="HBV56" s="145"/>
      <c r="HBW56" s="145"/>
      <c r="HBX56" s="145"/>
      <c r="HBY56" s="145"/>
      <c r="HBZ56" s="145"/>
      <c r="HCA56" s="145"/>
      <c r="HCB56" s="145"/>
      <c r="HCC56" s="145"/>
      <c r="HCD56" s="145"/>
      <c r="HCE56" s="145"/>
      <c r="HCF56" s="145"/>
      <c r="HCG56" s="145"/>
      <c r="HCH56" s="145"/>
      <c r="HCI56" s="145"/>
      <c r="HCJ56" s="145"/>
      <c r="HCK56" s="145"/>
      <c r="HCL56" s="145"/>
      <c r="HCM56" s="145"/>
      <c r="HCN56" s="145"/>
      <c r="HCO56" s="145"/>
      <c r="HCP56" s="145"/>
      <c r="HCQ56" s="145"/>
      <c r="HCR56" s="145"/>
      <c r="HCS56" s="145"/>
      <c r="HCT56" s="145"/>
      <c r="HCU56" s="145"/>
      <c r="HCV56" s="145"/>
      <c r="HCW56" s="145"/>
      <c r="HCX56" s="145"/>
      <c r="HCY56" s="145"/>
      <c r="HCZ56" s="145"/>
      <c r="HDA56" s="145"/>
      <c r="HDB56" s="145"/>
      <c r="HDC56" s="145"/>
      <c r="HDD56" s="145"/>
      <c r="HDE56" s="145"/>
      <c r="HDF56" s="145"/>
      <c r="HDG56" s="145"/>
      <c r="HDH56" s="145"/>
      <c r="HDI56" s="145"/>
      <c r="HDJ56" s="145"/>
      <c r="HDK56" s="145"/>
      <c r="HDL56" s="145"/>
      <c r="HDM56" s="145"/>
      <c r="HDN56" s="145"/>
      <c r="HDO56" s="145"/>
      <c r="HDP56" s="145"/>
      <c r="HDQ56" s="145"/>
      <c r="HDR56" s="145"/>
      <c r="HDS56" s="145"/>
      <c r="HDT56" s="145"/>
      <c r="HDU56" s="145"/>
      <c r="HDV56" s="145"/>
      <c r="HDW56" s="145"/>
      <c r="HDX56" s="145"/>
      <c r="HDY56" s="145"/>
      <c r="HDZ56" s="145"/>
      <c r="HEA56" s="145"/>
      <c r="HEB56" s="145"/>
      <c r="HEC56" s="145"/>
      <c r="HED56" s="145"/>
      <c r="HEE56" s="145"/>
      <c r="HEF56" s="145"/>
      <c r="HEG56" s="145"/>
      <c r="HEH56" s="145"/>
      <c r="HEI56" s="145"/>
      <c r="HEJ56" s="145"/>
      <c r="HEK56" s="145"/>
      <c r="HEL56" s="145"/>
      <c r="HEM56" s="145"/>
      <c r="HEN56" s="145"/>
      <c r="HEO56" s="145"/>
      <c r="HEP56" s="145"/>
      <c r="HEQ56" s="145"/>
      <c r="HER56" s="145"/>
      <c r="HES56" s="145"/>
      <c r="HET56" s="145"/>
      <c r="HEU56" s="145"/>
      <c r="HEV56" s="145"/>
      <c r="HEW56" s="145"/>
      <c r="HEX56" s="145"/>
      <c r="HEY56" s="145"/>
      <c r="HEZ56" s="145"/>
      <c r="HFA56" s="145"/>
      <c r="HFB56" s="145"/>
      <c r="HFC56" s="145"/>
      <c r="HFD56" s="145"/>
      <c r="HFE56" s="145"/>
      <c r="HFF56" s="145"/>
      <c r="HFG56" s="145"/>
      <c r="HFH56" s="145"/>
      <c r="HFI56" s="145"/>
      <c r="HFJ56" s="145"/>
      <c r="HFK56" s="145"/>
      <c r="HFL56" s="145"/>
      <c r="HFM56" s="145"/>
      <c r="HFN56" s="145"/>
      <c r="HFO56" s="145"/>
      <c r="HFP56" s="145"/>
      <c r="HFQ56" s="145"/>
      <c r="HFR56" s="145"/>
      <c r="HFS56" s="145"/>
      <c r="HFT56" s="145"/>
      <c r="HFU56" s="145"/>
      <c r="HFV56" s="145"/>
      <c r="HFW56" s="145"/>
      <c r="HFX56" s="145"/>
      <c r="HFY56" s="145"/>
      <c r="HFZ56" s="145"/>
      <c r="HGA56" s="145"/>
      <c r="HGB56" s="145"/>
      <c r="HGC56" s="145"/>
      <c r="HGD56" s="145"/>
      <c r="HGE56" s="145"/>
      <c r="HGF56" s="145"/>
      <c r="HGG56" s="145"/>
      <c r="HGH56" s="145"/>
      <c r="HGI56" s="145"/>
      <c r="HGJ56" s="145"/>
      <c r="HGK56" s="145"/>
      <c r="HGL56" s="145"/>
      <c r="HGM56" s="145"/>
      <c r="HGN56" s="145"/>
      <c r="HGO56" s="145"/>
      <c r="HGP56" s="145"/>
      <c r="HGQ56" s="145"/>
      <c r="HGR56" s="145"/>
      <c r="HGS56" s="145"/>
      <c r="HGT56" s="145"/>
      <c r="HGU56" s="145"/>
      <c r="HGV56" s="145"/>
      <c r="HGW56" s="145"/>
      <c r="HGX56" s="145"/>
      <c r="HGY56" s="145"/>
      <c r="HGZ56" s="145"/>
      <c r="HHA56" s="145"/>
      <c r="HHB56" s="145"/>
      <c r="HHC56" s="145"/>
      <c r="HHD56" s="145"/>
      <c r="HHE56" s="145"/>
      <c r="HHF56" s="145"/>
      <c r="HHG56" s="145"/>
      <c r="HHH56" s="145"/>
      <c r="HHI56" s="145"/>
      <c r="HHJ56" s="145"/>
      <c r="HHK56" s="145"/>
      <c r="HHL56" s="145"/>
      <c r="HHM56" s="145"/>
      <c r="HHN56" s="145"/>
      <c r="HHO56" s="145"/>
      <c r="HHP56" s="145"/>
      <c r="HHQ56" s="145"/>
      <c r="HHR56" s="145"/>
      <c r="HHS56" s="145"/>
      <c r="HHT56" s="145"/>
      <c r="HHU56" s="145"/>
      <c r="HHV56" s="145"/>
      <c r="HHW56" s="145"/>
      <c r="HHX56" s="145"/>
      <c r="HHY56" s="145"/>
      <c r="HHZ56" s="145"/>
      <c r="HIA56" s="145"/>
      <c r="HIB56" s="145"/>
      <c r="HIC56" s="145"/>
      <c r="HID56" s="145"/>
      <c r="HIE56" s="145"/>
      <c r="HIF56" s="145"/>
      <c r="HIG56" s="145"/>
      <c r="HIH56" s="145"/>
      <c r="HII56" s="145"/>
      <c r="HIJ56" s="145"/>
      <c r="HIK56" s="145"/>
      <c r="HIL56" s="145"/>
      <c r="HIM56" s="145"/>
      <c r="HIN56" s="145"/>
      <c r="HIO56" s="145"/>
      <c r="HIP56" s="145"/>
      <c r="HIQ56" s="145"/>
      <c r="HIR56" s="145"/>
      <c r="HIS56" s="145"/>
      <c r="HIT56" s="145"/>
      <c r="HIU56" s="145"/>
      <c r="HIV56" s="145"/>
      <c r="HIW56" s="145"/>
      <c r="HIX56" s="145"/>
      <c r="HIY56" s="145"/>
      <c r="HIZ56" s="145"/>
      <c r="HJA56" s="145"/>
      <c r="HJB56" s="145"/>
      <c r="HJC56" s="145"/>
      <c r="HJD56" s="145"/>
      <c r="HJE56" s="145"/>
      <c r="HJF56" s="145"/>
      <c r="HJG56" s="145"/>
      <c r="HJH56" s="145"/>
      <c r="HJI56" s="145"/>
      <c r="HJJ56" s="145"/>
      <c r="HJK56" s="145"/>
      <c r="HJL56" s="145"/>
      <c r="HJM56" s="145"/>
      <c r="HJN56" s="145"/>
      <c r="HJO56" s="145"/>
      <c r="HJP56" s="145"/>
      <c r="HJQ56" s="145"/>
      <c r="HJR56" s="145"/>
      <c r="HJS56" s="145"/>
      <c r="HJT56" s="145"/>
      <c r="HJU56" s="145"/>
      <c r="HJV56" s="145"/>
      <c r="HJW56" s="145"/>
      <c r="HJX56" s="145"/>
      <c r="HJY56" s="145"/>
      <c r="HJZ56" s="145"/>
      <c r="HKA56" s="145"/>
      <c r="HKB56" s="145"/>
      <c r="HKC56" s="145"/>
      <c r="HKD56" s="145"/>
      <c r="HKE56" s="145"/>
      <c r="HKF56" s="145"/>
      <c r="HKG56" s="145"/>
      <c r="HKH56" s="145"/>
      <c r="HKI56" s="145"/>
      <c r="HKJ56" s="145"/>
      <c r="HKK56" s="145"/>
      <c r="HKL56" s="145"/>
      <c r="HKM56" s="145"/>
      <c r="HKN56" s="145"/>
      <c r="HKO56" s="145"/>
      <c r="HKP56" s="145"/>
      <c r="HKQ56" s="145"/>
      <c r="HKR56" s="145"/>
      <c r="HKS56" s="145"/>
      <c r="HKT56" s="145"/>
      <c r="HKU56" s="145"/>
      <c r="HKV56" s="145"/>
      <c r="HKW56" s="145"/>
      <c r="HKX56" s="145"/>
      <c r="HKY56" s="145"/>
      <c r="HKZ56" s="145"/>
      <c r="HLA56" s="145"/>
      <c r="HLB56" s="145"/>
      <c r="HLC56" s="145"/>
      <c r="HLD56" s="145"/>
      <c r="HLE56" s="145"/>
      <c r="HLF56" s="145"/>
      <c r="HLG56" s="145"/>
      <c r="HLH56" s="145"/>
      <c r="HLI56" s="145"/>
      <c r="HLJ56" s="145"/>
      <c r="HLK56" s="145"/>
      <c r="HLL56" s="145"/>
      <c r="HLM56" s="145"/>
      <c r="HLN56" s="145"/>
      <c r="HLO56" s="145"/>
      <c r="HLP56" s="145"/>
      <c r="HLQ56" s="145"/>
      <c r="HLR56" s="145"/>
      <c r="HLS56" s="145"/>
      <c r="HLT56" s="145"/>
      <c r="HLU56" s="145"/>
      <c r="HLV56" s="145"/>
      <c r="HLW56" s="145"/>
      <c r="HLX56" s="145"/>
      <c r="HLY56" s="145"/>
      <c r="HLZ56" s="145"/>
      <c r="HMA56" s="145"/>
      <c r="HMB56" s="145"/>
      <c r="HMC56" s="145"/>
      <c r="HMD56" s="145"/>
      <c r="HME56" s="145"/>
      <c r="HMF56" s="145"/>
      <c r="HMG56" s="145"/>
      <c r="HMH56" s="145"/>
      <c r="HMI56" s="145"/>
      <c r="HMJ56" s="145"/>
      <c r="HMK56" s="145"/>
      <c r="HML56" s="145"/>
      <c r="HMM56" s="145"/>
      <c r="HMN56" s="145"/>
      <c r="HMO56" s="145"/>
      <c r="HMP56" s="145"/>
      <c r="HMQ56" s="145"/>
      <c r="HMR56" s="145"/>
      <c r="HMS56" s="145"/>
      <c r="HMT56" s="145"/>
      <c r="HMU56" s="145"/>
      <c r="HMV56" s="145"/>
      <c r="HMW56" s="145"/>
      <c r="HMX56" s="145"/>
      <c r="HMY56" s="145"/>
      <c r="HMZ56" s="145"/>
      <c r="HNA56" s="145"/>
      <c r="HNB56" s="145"/>
      <c r="HNC56" s="145"/>
      <c r="HND56" s="145"/>
      <c r="HNE56" s="145"/>
      <c r="HNF56" s="145"/>
      <c r="HNG56" s="145"/>
      <c r="HNH56" s="145"/>
      <c r="HNI56" s="145"/>
      <c r="HNJ56" s="145"/>
      <c r="HNK56" s="145"/>
      <c r="HNL56" s="145"/>
      <c r="HNM56" s="145"/>
      <c r="HNN56" s="145"/>
      <c r="HNO56" s="145"/>
      <c r="HNP56" s="145"/>
      <c r="HNQ56" s="145"/>
      <c r="HNR56" s="145"/>
      <c r="HNS56" s="145"/>
      <c r="HNT56" s="145"/>
      <c r="HNU56" s="145"/>
      <c r="HNV56" s="145"/>
      <c r="HNW56" s="145"/>
      <c r="HNX56" s="145"/>
      <c r="HNY56" s="145"/>
      <c r="HNZ56" s="145"/>
      <c r="HOA56" s="145"/>
      <c r="HOB56" s="145"/>
      <c r="HOC56" s="145"/>
      <c r="HOD56" s="145"/>
      <c r="HOE56" s="145"/>
      <c r="HOF56" s="145"/>
      <c r="HOG56" s="145"/>
      <c r="HOH56" s="145"/>
      <c r="HOI56" s="145"/>
      <c r="HOJ56" s="145"/>
      <c r="HOK56" s="145"/>
      <c r="HOL56" s="145"/>
      <c r="HOM56" s="145"/>
      <c r="HON56" s="145"/>
      <c r="HOO56" s="145"/>
      <c r="HOP56" s="145"/>
      <c r="HOQ56" s="145"/>
      <c r="HOR56" s="145"/>
      <c r="HOS56" s="145"/>
      <c r="HOT56" s="145"/>
      <c r="HOU56" s="145"/>
      <c r="HOV56" s="145"/>
      <c r="HOW56" s="145"/>
      <c r="HOX56" s="145"/>
      <c r="HOY56" s="145"/>
      <c r="HOZ56" s="145"/>
      <c r="HPA56" s="145"/>
      <c r="HPB56" s="145"/>
      <c r="HPC56" s="145"/>
      <c r="HPD56" s="145"/>
      <c r="HPE56" s="145"/>
      <c r="HPF56" s="145"/>
      <c r="HPG56" s="145"/>
      <c r="HPH56" s="145"/>
      <c r="HPI56" s="145"/>
      <c r="HPJ56" s="145"/>
      <c r="HPK56" s="145"/>
      <c r="HPL56" s="145"/>
      <c r="HPM56" s="145"/>
      <c r="HPN56" s="145"/>
      <c r="HPO56" s="145"/>
      <c r="HPP56" s="145"/>
      <c r="HPQ56" s="145"/>
      <c r="HPR56" s="145"/>
      <c r="HPS56" s="145"/>
      <c r="HPT56" s="145"/>
      <c r="HPU56" s="145"/>
      <c r="HPV56" s="145"/>
      <c r="HPW56" s="145"/>
      <c r="HPX56" s="145"/>
      <c r="HPY56" s="145"/>
      <c r="HPZ56" s="145"/>
      <c r="HQA56" s="145"/>
      <c r="HQB56" s="145"/>
      <c r="HQC56" s="145"/>
      <c r="HQD56" s="145"/>
      <c r="HQE56" s="145"/>
      <c r="HQF56" s="145"/>
      <c r="HQG56" s="145"/>
      <c r="HQH56" s="145"/>
      <c r="HQI56" s="145"/>
      <c r="HQJ56" s="145"/>
      <c r="HQK56" s="145"/>
      <c r="HQL56" s="145"/>
      <c r="HQM56" s="145"/>
      <c r="HQN56" s="145"/>
      <c r="HQO56" s="145"/>
      <c r="HQP56" s="145"/>
      <c r="HQQ56" s="145"/>
      <c r="HQR56" s="145"/>
      <c r="HQS56" s="145"/>
      <c r="HQT56" s="145"/>
      <c r="HQU56" s="145"/>
      <c r="HQV56" s="145"/>
      <c r="HQW56" s="145"/>
      <c r="HQX56" s="145"/>
      <c r="HQY56" s="145"/>
      <c r="HQZ56" s="145"/>
      <c r="HRA56" s="145"/>
      <c r="HRB56" s="145"/>
      <c r="HRC56" s="145"/>
      <c r="HRD56" s="145"/>
      <c r="HRE56" s="145"/>
      <c r="HRF56" s="145"/>
      <c r="HRG56" s="145"/>
      <c r="HRH56" s="145"/>
      <c r="HRI56" s="145"/>
      <c r="HRJ56" s="145"/>
      <c r="HRK56" s="145"/>
      <c r="HRL56" s="145"/>
      <c r="HRM56" s="145"/>
      <c r="HRN56" s="145"/>
      <c r="HRO56" s="145"/>
      <c r="HRP56" s="145"/>
      <c r="HRQ56" s="145"/>
      <c r="HRR56" s="145"/>
      <c r="HRS56" s="145"/>
      <c r="HRT56" s="145"/>
      <c r="HRU56" s="145"/>
      <c r="HRV56" s="145"/>
      <c r="HRW56" s="145"/>
      <c r="HRX56" s="145"/>
      <c r="HRY56" s="145"/>
      <c r="HRZ56" s="145"/>
      <c r="HSA56" s="145"/>
      <c r="HSB56" s="145"/>
      <c r="HSC56" s="145"/>
      <c r="HSD56" s="145"/>
      <c r="HSE56" s="145"/>
      <c r="HSF56" s="145"/>
      <c r="HSG56" s="145"/>
      <c r="HSH56" s="145"/>
      <c r="HSI56" s="145"/>
      <c r="HSJ56" s="145"/>
      <c r="HSK56" s="145"/>
      <c r="HSL56" s="145"/>
      <c r="HSM56" s="145"/>
      <c r="HSN56" s="145"/>
      <c r="HSO56" s="145"/>
      <c r="HSP56" s="145"/>
      <c r="HSQ56" s="145"/>
      <c r="HSR56" s="145"/>
      <c r="HSS56" s="145"/>
      <c r="HST56" s="145"/>
      <c r="HSU56" s="145"/>
      <c r="HSV56" s="145"/>
      <c r="HSW56" s="145"/>
      <c r="HSX56" s="145"/>
      <c r="HSY56" s="145"/>
      <c r="HSZ56" s="145"/>
      <c r="HTA56" s="145"/>
      <c r="HTB56" s="145"/>
      <c r="HTC56" s="145"/>
      <c r="HTD56" s="145"/>
      <c r="HTE56" s="145"/>
      <c r="HTF56" s="145"/>
      <c r="HTG56" s="145"/>
      <c r="HTH56" s="145"/>
      <c r="HTI56" s="145"/>
      <c r="HTJ56" s="145"/>
      <c r="HTK56" s="145"/>
      <c r="HTL56" s="145"/>
      <c r="HTM56" s="145"/>
      <c r="HTN56" s="145"/>
      <c r="HTO56" s="145"/>
      <c r="HTP56" s="145"/>
      <c r="HTQ56" s="145"/>
      <c r="HTR56" s="145"/>
      <c r="HTS56" s="145"/>
      <c r="HTT56" s="145"/>
      <c r="HTU56" s="145"/>
      <c r="HTV56" s="145"/>
      <c r="HTW56" s="145"/>
      <c r="HTX56" s="145"/>
      <c r="HTY56" s="145"/>
      <c r="HTZ56" s="145"/>
      <c r="HUA56" s="145"/>
      <c r="HUB56" s="145"/>
      <c r="HUC56" s="145"/>
      <c r="HUD56" s="145"/>
      <c r="HUE56" s="145"/>
      <c r="HUF56" s="145"/>
      <c r="HUG56" s="145"/>
      <c r="HUH56" s="145"/>
      <c r="HUI56" s="145"/>
      <c r="HUJ56" s="145"/>
      <c r="HUK56" s="145"/>
      <c r="HUL56" s="145"/>
      <c r="HUM56" s="145"/>
      <c r="HUN56" s="145"/>
      <c r="HUO56" s="145"/>
      <c r="HUP56" s="145"/>
      <c r="HUQ56" s="145"/>
      <c r="HUR56" s="145"/>
      <c r="HUS56" s="145"/>
      <c r="HUT56" s="145"/>
      <c r="HUU56" s="145"/>
      <c r="HUV56" s="145"/>
      <c r="HUW56" s="145"/>
      <c r="HUX56" s="145"/>
      <c r="HUY56" s="145"/>
      <c r="HUZ56" s="145"/>
      <c r="HVA56" s="145"/>
      <c r="HVB56" s="145"/>
      <c r="HVC56" s="145"/>
      <c r="HVD56" s="145"/>
      <c r="HVE56" s="145"/>
      <c r="HVF56" s="145"/>
      <c r="HVG56" s="145"/>
      <c r="HVH56" s="145"/>
      <c r="HVI56" s="145"/>
      <c r="HVJ56" s="145"/>
      <c r="HVK56" s="145"/>
      <c r="HVL56" s="145"/>
      <c r="HVM56" s="145"/>
      <c r="HVN56" s="145"/>
      <c r="HVO56" s="145"/>
      <c r="HVP56" s="145"/>
      <c r="HVQ56" s="145"/>
      <c r="HVR56" s="145"/>
      <c r="HVS56" s="145"/>
      <c r="HVT56" s="145"/>
      <c r="HVU56" s="145"/>
      <c r="HVV56" s="145"/>
      <c r="HVW56" s="145"/>
      <c r="HVX56" s="145"/>
      <c r="HVY56" s="145"/>
      <c r="HVZ56" s="145"/>
      <c r="HWA56" s="145"/>
      <c r="HWB56" s="145"/>
      <c r="HWC56" s="145"/>
      <c r="HWD56" s="145"/>
      <c r="HWE56" s="145"/>
      <c r="HWF56" s="145"/>
      <c r="HWG56" s="145"/>
      <c r="HWH56" s="145"/>
      <c r="HWI56" s="145"/>
      <c r="HWJ56" s="145"/>
      <c r="HWK56" s="145"/>
      <c r="HWL56" s="145"/>
      <c r="HWM56" s="145"/>
      <c r="HWN56" s="145"/>
      <c r="HWO56" s="145"/>
      <c r="HWP56" s="145"/>
      <c r="HWQ56" s="145"/>
      <c r="HWR56" s="145"/>
      <c r="HWS56" s="145"/>
      <c r="HWT56" s="145"/>
      <c r="HWU56" s="145"/>
      <c r="HWV56" s="145"/>
      <c r="HWW56" s="145"/>
      <c r="HWX56" s="145"/>
      <c r="HWY56" s="145"/>
      <c r="HWZ56" s="145"/>
      <c r="HXA56" s="145"/>
      <c r="HXB56" s="145"/>
      <c r="HXC56" s="145"/>
      <c r="HXD56" s="145"/>
      <c r="HXE56" s="145"/>
      <c r="HXF56" s="145"/>
      <c r="HXG56" s="145"/>
      <c r="HXH56" s="145"/>
      <c r="HXI56" s="145"/>
      <c r="HXJ56" s="145"/>
      <c r="HXK56" s="145"/>
      <c r="HXL56" s="145"/>
      <c r="HXM56" s="145"/>
      <c r="HXN56" s="145"/>
      <c r="HXO56" s="145"/>
      <c r="HXP56" s="145"/>
      <c r="HXQ56" s="145"/>
      <c r="HXR56" s="145"/>
      <c r="HXS56" s="145"/>
      <c r="HXT56" s="145"/>
      <c r="HXU56" s="145"/>
      <c r="HXV56" s="145"/>
      <c r="HXW56" s="145"/>
      <c r="HXX56" s="145"/>
      <c r="HXY56" s="145"/>
      <c r="HXZ56" s="145"/>
      <c r="HYA56" s="145"/>
      <c r="HYB56" s="145"/>
      <c r="HYC56" s="145"/>
      <c r="HYD56" s="145"/>
      <c r="HYE56" s="145"/>
      <c r="HYF56" s="145"/>
      <c r="HYG56" s="145"/>
      <c r="HYH56" s="145"/>
      <c r="HYI56" s="145"/>
      <c r="HYJ56" s="145"/>
      <c r="HYK56" s="145"/>
      <c r="HYL56" s="145"/>
      <c r="HYM56" s="145"/>
      <c r="HYN56" s="145"/>
      <c r="HYO56" s="145"/>
      <c r="HYP56" s="145"/>
      <c r="HYQ56" s="145"/>
      <c r="HYR56" s="145"/>
      <c r="HYS56" s="145"/>
      <c r="HYT56" s="145"/>
      <c r="HYU56" s="145"/>
      <c r="HYV56" s="145"/>
      <c r="HYW56" s="145"/>
      <c r="HYX56" s="145"/>
      <c r="HYY56" s="145"/>
      <c r="HYZ56" s="145"/>
      <c r="HZA56" s="145"/>
      <c r="HZB56" s="145"/>
      <c r="HZC56" s="145"/>
      <c r="HZD56" s="145"/>
      <c r="HZE56" s="145"/>
      <c r="HZF56" s="145"/>
      <c r="HZG56" s="145"/>
      <c r="HZH56" s="145"/>
      <c r="HZI56" s="145"/>
      <c r="HZJ56" s="145"/>
      <c r="HZK56" s="145"/>
      <c r="HZL56" s="145"/>
      <c r="HZM56" s="145"/>
      <c r="HZN56" s="145"/>
      <c r="HZO56" s="145"/>
      <c r="HZP56" s="145"/>
      <c r="HZQ56" s="145"/>
      <c r="HZR56" s="145"/>
      <c r="HZS56" s="145"/>
      <c r="HZT56" s="145"/>
      <c r="HZU56" s="145"/>
      <c r="HZV56" s="145"/>
      <c r="HZW56" s="145"/>
      <c r="HZX56" s="145"/>
      <c r="HZY56" s="145"/>
      <c r="HZZ56" s="145"/>
      <c r="IAA56" s="145"/>
      <c r="IAB56" s="145"/>
      <c r="IAC56" s="145"/>
      <c r="IAD56" s="145"/>
      <c r="IAE56" s="145"/>
      <c r="IAF56" s="145"/>
      <c r="IAG56" s="145"/>
      <c r="IAH56" s="145"/>
      <c r="IAI56" s="145"/>
      <c r="IAJ56" s="145"/>
      <c r="IAK56" s="145"/>
      <c r="IAL56" s="145"/>
      <c r="IAM56" s="145"/>
      <c r="IAN56" s="145"/>
      <c r="IAO56" s="145"/>
      <c r="IAP56" s="145"/>
      <c r="IAQ56" s="145"/>
      <c r="IAR56" s="145"/>
      <c r="IAS56" s="145"/>
      <c r="IAT56" s="145"/>
      <c r="IAU56" s="145"/>
      <c r="IAV56" s="145"/>
      <c r="IAW56" s="145"/>
      <c r="IAX56" s="145"/>
      <c r="IAY56" s="145"/>
      <c r="IAZ56" s="145"/>
      <c r="IBA56" s="145"/>
      <c r="IBB56" s="145"/>
      <c r="IBC56" s="145"/>
      <c r="IBD56" s="145"/>
      <c r="IBE56" s="145"/>
      <c r="IBF56" s="145"/>
      <c r="IBG56" s="145"/>
      <c r="IBH56" s="145"/>
      <c r="IBI56" s="145"/>
      <c r="IBJ56" s="145"/>
      <c r="IBK56" s="145"/>
      <c r="IBL56" s="145"/>
      <c r="IBM56" s="145"/>
      <c r="IBN56" s="145"/>
      <c r="IBO56" s="145"/>
      <c r="IBP56" s="145"/>
      <c r="IBQ56" s="145"/>
      <c r="IBR56" s="145"/>
      <c r="IBS56" s="145"/>
      <c r="IBT56" s="145"/>
      <c r="IBU56" s="145"/>
      <c r="IBV56" s="145"/>
      <c r="IBW56" s="145"/>
      <c r="IBX56" s="145"/>
      <c r="IBY56" s="145"/>
      <c r="IBZ56" s="145"/>
      <c r="ICA56" s="145"/>
      <c r="ICB56" s="145"/>
      <c r="ICC56" s="145"/>
      <c r="ICD56" s="145"/>
      <c r="ICE56" s="145"/>
      <c r="ICF56" s="145"/>
      <c r="ICG56" s="145"/>
      <c r="ICH56" s="145"/>
      <c r="ICI56" s="145"/>
      <c r="ICJ56" s="145"/>
      <c r="ICK56" s="145"/>
      <c r="ICL56" s="145"/>
      <c r="ICM56" s="145"/>
      <c r="ICN56" s="145"/>
      <c r="ICO56" s="145"/>
      <c r="ICP56" s="145"/>
      <c r="ICQ56" s="145"/>
      <c r="ICR56" s="145"/>
      <c r="ICS56" s="145"/>
      <c r="ICT56" s="145"/>
      <c r="ICU56" s="145"/>
      <c r="ICV56" s="145"/>
      <c r="ICW56" s="145"/>
      <c r="ICX56" s="145"/>
      <c r="ICY56" s="145"/>
      <c r="ICZ56" s="145"/>
      <c r="IDA56" s="145"/>
      <c r="IDB56" s="145"/>
      <c r="IDC56" s="145"/>
      <c r="IDD56" s="145"/>
      <c r="IDE56" s="145"/>
      <c r="IDF56" s="145"/>
      <c r="IDG56" s="145"/>
      <c r="IDH56" s="145"/>
      <c r="IDI56" s="145"/>
      <c r="IDJ56" s="145"/>
      <c r="IDK56" s="145"/>
      <c r="IDL56" s="145"/>
      <c r="IDM56" s="145"/>
      <c r="IDN56" s="145"/>
      <c r="IDO56" s="145"/>
      <c r="IDP56" s="145"/>
      <c r="IDQ56" s="145"/>
      <c r="IDR56" s="145"/>
      <c r="IDS56" s="145"/>
      <c r="IDT56" s="145"/>
      <c r="IDU56" s="145"/>
      <c r="IDV56" s="145"/>
      <c r="IDW56" s="145"/>
      <c r="IDX56" s="145"/>
      <c r="IDY56" s="145"/>
      <c r="IDZ56" s="145"/>
      <c r="IEA56" s="145"/>
      <c r="IEB56" s="145"/>
      <c r="IEC56" s="145"/>
      <c r="IED56" s="145"/>
      <c r="IEE56" s="145"/>
      <c r="IEF56" s="145"/>
      <c r="IEG56" s="145"/>
      <c r="IEH56" s="145"/>
      <c r="IEI56" s="145"/>
      <c r="IEJ56" s="145"/>
      <c r="IEK56" s="145"/>
      <c r="IEL56" s="145"/>
      <c r="IEM56" s="145"/>
      <c r="IEN56" s="145"/>
      <c r="IEO56" s="145"/>
      <c r="IEP56" s="145"/>
      <c r="IEQ56" s="145"/>
      <c r="IER56" s="145"/>
      <c r="IES56" s="145"/>
      <c r="IET56" s="145"/>
      <c r="IEU56" s="145"/>
      <c r="IEV56" s="145"/>
      <c r="IEW56" s="145"/>
      <c r="IEX56" s="145"/>
      <c r="IEY56" s="145"/>
      <c r="IEZ56" s="145"/>
      <c r="IFA56" s="145"/>
      <c r="IFB56" s="145"/>
      <c r="IFC56" s="145"/>
      <c r="IFD56" s="145"/>
      <c r="IFE56" s="145"/>
      <c r="IFF56" s="145"/>
      <c r="IFG56" s="145"/>
      <c r="IFH56" s="145"/>
      <c r="IFI56" s="145"/>
      <c r="IFJ56" s="145"/>
      <c r="IFK56" s="145"/>
      <c r="IFL56" s="145"/>
      <c r="IFM56" s="145"/>
      <c r="IFN56" s="145"/>
      <c r="IFO56" s="145"/>
      <c r="IFP56" s="145"/>
      <c r="IFQ56" s="145"/>
      <c r="IFR56" s="145"/>
      <c r="IFS56" s="145"/>
      <c r="IFT56" s="145"/>
      <c r="IFU56" s="145"/>
      <c r="IFV56" s="145"/>
      <c r="IFW56" s="145"/>
      <c r="IFX56" s="145"/>
      <c r="IFY56" s="145"/>
      <c r="IFZ56" s="145"/>
      <c r="IGA56" s="145"/>
      <c r="IGB56" s="145"/>
      <c r="IGC56" s="145"/>
      <c r="IGD56" s="145"/>
      <c r="IGE56" s="145"/>
      <c r="IGF56" s="145"/>
      <c r="IGG56" s="145"/>
      <c r="IGH56" s="145"/>
      <c r="IGI56" s="145"/>
      <c r="IGJ56" s="145"/>
      <c r="IGK56" s="145"/>
      <c r="IGL56" s="145"/>
      <c r="IGM56" s="145"/>
      <c r="IGN56" s="145"/>
      <c r="IGO56" s="145"/>
      <c r="IGP56" s="145"/>
      <c r="IGQ56" s="145"/>
      <c r="IGR56" s="145"/>
      <c r="IGS56" s="145"/>
      <c r="IGT56" s="145"/>
      <c r="IGU56" s="145"/>
      <c r="IGV56" s="145"/>
      <c r="IGW56" s="145"/>
      <c r="IGX56" s="145"/>
      <c r="IGY56" s="145"/>
      <c r="IGZ56" s="145"/>
      <c r="IHA56" s="145"/>
      <c r="IHB56" s="145"/>
      <c r="IHC56" s="145"/>
      <c r="IHD56" s="145"/>
      <c r="IHE56" s="145"/>
      <c r="IHF56" s="145"/>
      <c r="IHG56" s="145"/>
      <c r="IHH56" s="145"/>
      <c r="IHI56" s="145"/>
      <c r="IHJ56" s="145"/>
      <c r="IHK56" s="145"/>
      <c r="IHL56" s="145"/>
      <c r="IHM56" s="145"/>
      <c r="IHN56" s="145"/>
      <c r="IHO56" s="145"/>
      <c r="IHP56" s="145"/>
      <c r="IHQ56" s="145"/>
      <c r="IHR56" s="145"/>
      <c r="IHS56" s="145"/>
      <c r="IHT56" s="145"/>
      <c r="IHU56" s="145"/>
      <c r="IHV56" s="145"/>
      <c r="IHW56" s="145"/>
      <c r="IHX56" s="145"/>
      <c r="IHY56" s="145"/>
      <c r="IHZ56" s="145"/>
      <c r="IIA56" s="145"/>
      <c r="IIB56" s="145"/>
      <c r="IIC56" s="145"/>
      <c r="IID56" s="145"/>
      <c r="IIE56" s="145"/>
      <c r="IIF56" s="145"/>
      <c r="IIG56" s="145"/>
      <c r="IIH56" s="145"/>
      <c r="III56" s="145"/>
      <c r="IIJ56" s="145"/>
      <c r="IIK56" s="145"/>
      <c r="IIL56" s="145"/>
      <c r="IIM56" s="145"/>
      <c r="IIN56" s="145"/>
      <c r="IIO56" s="145"/>
      <c r="IIP56" s="145"/>
      <c r="IIQ56" s="145"/>
      <c r="IIR56" s="145"/>
      <c r="IIS56" s="145"/>
      <c r="IIT56" s="145"/>
      <c r="IIU56" s="145"/>
      <c r="IIV56" s="145"/>
      <c r="IIW56" s="145"/>
      <c r="IIX56" s="145"/>
      <c r="IIY56" s="145"/>
      <c r="IIZ56" s="145"/>
      <c r="IJA56" s="145"/>
      <c r="IJB56" s="145"/>
      <c r="IJC56" s="145"/>
      <c r="IJD56" s="145"/>
      <c r="IJE56" s="145"/>
      <c r="IJF56" s="145"/>
      <c r="IJG56" s="145"/>
      <c r="IJH56" s="145"/>
      <c r="IJI56" s="145"/>
      <c r="IJJ56" s="145"/>
      <c r="IJK56" s="145"/>
      <c r="IJL56" s="145"/>
      <c r="IJM56" s="145"/>
      <c r="IJN56" s="145"/>
      <c r="IJO56" s="145"/>
      <c r="IJP56" s="145"/>
      <c r="IJQ56" s="145"/>
      <c r="IJR56" s="145"/>
      <c r="IJS56" s="145"/>
      <c r="IJT56" s="145"/>
      <c r="IJU56" s="145"/>
      <c r="IJV56" s="145"/>
      <c r="IJW56" s="145"/>
      <c r="IJX56" s="145"/>
      <c r="IJY56" s="145"/>
      <c r="IJZ56" s="145"/>
      <c r="IKA56" s="145"/>
      <c r="IKB56" s="145"/>
      <c r="IKC56" s="145"/>
      <c r="IKD56" s="145"/>
      <c r="IKE56" s="145"/>
      <c r="IKF56" s="145"/>
      <c r="IKG56" s="145"/>
      <c r="IKH56" s="145"/>
      <c r="IKI56" s="145"/>
      <c r="IKJ56" s="145"/>
      <c r="IKK56" s="145"/>
      <c r="IKL56" s="145"/>
      <c r="IKM56" s="145"/>
      <c r="IKN56" s="145"/>
      <c r="IKO56" s="145"/>
      <c r="IKP56" s="145"/>
      <c r="IKQ56" s="145"/>
      <c r="IKR56" s="145"/>
      <c r="IKS56" s="145"/>
      <c r="IKT56" s="145"/>
      <c r="IKU56" s="145"/>
      <c r="IKV56" s="145"/>
      <c r="IKW56" s="145"/>
      <c r="IKX56" s="145"/>
      <c r="IKY56" s="145"/>
      <c r="IKZ56" s="145"/>
      <c r="ILA56" s="145"/>
      <c r="ILB56" s="145"/>
      <c r="ILC56" s="145"/>
      <c r="ILD56" s="145"/>
      <c r="ILE56" s="145"/>
      <c r="ILF56" s="145"/>
      <c r="ILG56" s="145"/>
      <c r="ILH56" s="145"/>
      <c r="ILI56" s="145"/>
      <c r="ILJ56" s="145"/>
      <c r="ILK56" s="145"/>
      <c r="ILL56" s="145"/>
      <c r="ILM56" s="145"/>
      <c r="ILN56" s="145"/>
      <c r="ILO56" s="145"/>
      <c r="ILP56" s="145"/>
      <c r="ILQ56" s="145"/>
      <c r="ILR56" s="145"/>
      <c r="ILS56" s="145"/>
      <c r="ILT56" s="145"/>
      <c r="ILU56" s="145"/>
      <c r="ILV56" s="145"/>
      <c r="ILW56" s="145"/>
      <c r="ILX56" s="145"/>
      <c r="ILY56" s="145"/>
      <c r="ILZ56" s="145"/>
      <c r="IMA56" s="145"/>
      <c r="IMB56" s="145"/>
      <c r="IMC56" s="145"/>
      <c r="IMD56" s="145"/>
      <c r="IME56" s="145"/>
      <c r="IMF56" s="145"/>
      <c r="IMG56" s="145"/>
      <c r="IMH56" s="145"/>
      <c r="IMI56" s="145"/>
      <c r="IMJ56" s="145"/>
      <c r="IMK56" s="145"/>
      <c r="IML56" s="145"/>
      <c r="IMM56" s="145"/>
      <c r="IMN56" s="145"/>
      <c r="IMO56" s="145"/>
      <c r="IMP56" s="145"/>
      <c r="IMQ56" s="145"/>
      <c r="IMR56" s="145"/>
      <c r="IMS56" s="145"/>
      <c r="IMT56" s="145"/>
      <c r="IMU56" s="145"/>
      <c r="IMV56" s="145"/>
      <c r="IMW56" s="145"/>
      <c r="IMX56" s="145"/>
      <c r="IMY56" s="145"/>
      <c r="IMZ56" s="145"/>
      <c r="INA56" s="145"/>
      <c r="INB56" s="145"/>
      <c r="INC56" s="145"/>
      <c r="IND56" s="145"/>
      <c r="INE56" s="145"/>
      <c r="INF56" s="145"/>
      <c r="ING56" s="145"/>
      <c r="INH56" s="145"/>
      <c r="INI56" s="145"/>
      <c r="INJ56" s="145"/>
      <c r="INK56" s="145"/>
      <c r="INL56" s="145"/>
      <c r="INM56" s="145"/>
      <c r="INN56" s="145"/>
      <c r="INO56" s="145"/>
      <c r="INP56" s="145"/>
      <c r="INQ56" s="145"/>
      <c r="INR56" s="145"/>
      <c r="INS56" s="145"/>
      <c r="INT56" s="145"/>
      <c r="INU56" s="145"/>
      <c r="INV56" s="145"/>
      <c r="INW56" s="145"/>
      <c r="INX56" s="145"/>
      <c r="INY56" s="145"/>
      <c r="INZ56" s="145"/>
      <c r="IOA56" s="145"/>
      <c r="IOB56" s="145"/>
      <c r="IOC56" s="145"/>
      <c r="IOD56" s="145"/>
      <c r="IOE56" s="145"/>
      <c r="IOF56" s="145"/>
      <c r="IOG56" s="145"/>
      <c r="IOH56" s="145"/>
      <c r="IOI56" s="145"/>
      <c r="IOJ56" s="145"/>
      <c r="IOK56" s="145"/>
      <c r="IOL56" s="145"/>
      <c r="IOM56" s="145"/>
      <c r="ION56" s="145"/>
      <c r="IOO56" s="145"/>
      <c r="IOP56" s="145"/>
      <c r="IOQ56" s="145"/>
      <c r="IOR56" s="145"/>
      <c r="IOS56" s="145"/>
      <c r="IOT56" s="145"/>
      <c r="IOU56" s="145"/>
      <c r="IOV56" s="145"/>
      <c r="IOW56" s="145"/>
      <c r="IOX56" s="145"/>
      <c r="IOY56" s="145"/>
      <c r="IOZ56" s="145"/>
      <c r="IPA56" s="145"/>
      <c r="IPB56" s="145"/>
      <c r="IPC56" s="145"/>
      <c r="IPD56" s="145"/>
      <c r="IPE56" s="145"/>
      <c r="IPF56" s="145"/>
      <c r="IPG56" s="145"/>
      <c r="IPH56" s="145"/>
      <c r="IPI56" s="145"/>
      <c r="IPJ56" s="145"/>
      <c r="IPK56" s="145"/>
      <c r="IPL56" s="145"/>
      <c r="IPM56" s="145"/>
      <c r="IPN56" s="145"/>
      <c r="IPO56" s="145"/>
      <c r="IPP56" s="145"/>
      <c r="IPQ56" s="145"/>
      <c r="IPR56" s="145"/>
      <c r="IPS56" s="145"/>
      <c r="IPT56" s="145"/>
      <c r="IPU56" s="145"/>
      <c r="IPV56" s="145"/>
      <c r="IPW56" s="145"/>
      <c r="IPX56" s="145"/>
      <c r="IPY56" s="145"/>
      <c r="IPZ56" s="145"/>
      <c r="IQA56" s="145"/>
      <c r="IQB56" s="145"/>
      <c r="IQC56" s="145"/>
      <c r="IQD56" s="145"/>
      <c r="IQE56" s="145"/>
      <c r="IQF56" s="145"/>
      <c r="IQG56" s="145"/>
      <c r="IQH56" s="145"/>
      <c r="IQI56" s="145"/>
      <c r="IQJ56" s="145"/>
      <c r="IQK56" s="145"/>
      <c r="IQL56" s="145"/>
      <c r="IQM56" s="145"/>
      <c r="IQN56" s="145"/>
      <c r="IQO56" s="145"/>
      <c r="IQP56" s="145"/>
      <c r="IQQ56" s="145"/>
      <c r="IQR56" s="145"/>
      <c r="IQS56" s="145"/>
      <c r="IQT56" s="145"/>
      <c r="IQU56" s="145"/>
      <c r="IQV56" s="145"/>
      <c r="IQW56" s="145"/>
      <c r="IQX56" s="145"/>
      <c r="IQY56" s="145"/>
      <c r="IQZ56" s="145"/>
      <c r="IRA56" s="145"/>
      <c r="IRB56" s="145"/>
      <c r="IRC56" s="145"/>
      <c r="IRD56" s="145"/>
      <c r="IRE56" s="145"/>
      <c r="IRF56" s="145"/>
      <c r="IRG56" s="145"/>
      <c r="IRH56" s="145"/>
      <c r="IRI56" s="145"/>
      <c r="IRJ56" s="145"/>
      <c r="IRK56" s="145"/>
      <c r="IRL56" s="145"/>
      <c r="IRM56" s="145"/>
      <c r="IRN56" s="145"/>
      <c r="IRO56" s="145"/>
      <c r="IRP56" s="145"/>
      <c r="IRQ56" s="145"/>
      <c r="IRR56" s="145"/>
      <c r="IRS56" s="145"/>
      <c r="IRT56" s="145"/>
      <c r="IRU56" s="145"/>
      <c r="IRV56" s="145"/>
      <c r="IRW56" s="145"/>
      <c r="IRX56" s="145"/>
      <c r="IRY56" s="145"/>
      <c r="IRZ56" s="145"/>
      <c r="ISA56" s="145"/>
      <c r="ISB56" s="145"/>
      <c r="ISC56" s="145"/>
      <c r="ISD56" s="145"/>
      <c r="ISE56" s="145"/>
      <c r="ISF56" s="145"/>
      <c r="ISG56" s="145"/>
      <c r="ISH56" s="145"/>
      <c r="ISI56" s="145"/>
      <c r="ISJ56" s="145"/>
      <c r="ISK56" s="145"/>
      <c r="ISL56" s="145"/>
      <c r="ISM56" s="145"/>
      <c r="ISN56" s="145"/>
      <c r="ISO56" s="145"/>
      <c r="ISP56" s="145"/>
      <c r="ISQ56" s="145"/>
      <c r="ISR56" s="145"/>
      <c r="ISS56" s="145"/>
      <c r="IST56" s="145"/>
      <c r="ISU56" s="145"/>
      <c r="ISV56" s="145"/>
      <c r="ISW56" s="145"/>
      <c r="ISX56" s="145"/>
      <c r="ISY56" s="145"/>
      <c r="ISZ56" s="145"/>
      <c r="ITA56" s="145"/>
      <c r="ITB56" s="145"/>
      <c r="ITC56" s="145"/>
      <c r="ITD56" s="145"/>
      <c r="ITE56" s="145"/>
      <c r="ITF56" s="145"/>
      <c r="ITG56" s="145"/>
      <c r="ITH56" s="145"/>
      <c r="ITI56" s="145"/>
      <c r="ITJ56" s="145"/>
      <c r="ITK56" s="145"/>
      <c r="ITL56" s="145"/>
      <c r="ITM56" s="145"/>
      <c r="ITN56" s="145"/>
      <c r="ITO56" s="145"/>
      <c r="ITP56" s="145"/>
      <c r="ITQ56" s="145"/>
      <c r="ITR56" s="145"/>
      <c r="ITS56" s="145"/>
      <c r="ITT56" s="145"/>
      <c r="ITU56" s="145"/>
      <c r="ITV56" s="145"/>
      <c r="ITW56" s="145"/>
      <c r="ITX56" s="145"/>
      <c r="ITY56" s="145"/>
      <c r="ITZ56" s="145"/>
      <c r="IUA56" s="145"/>
      <c r="IUB56" s="145"/>
      <c r="IUC56" s="145"/>
      <c r="IUD56" s="145"/>
      <c r="IUE56" s="145"/>
      <c r="IUF56" s="145"/>
      <c r="IUG56" s="145"/>
      <c r="IUH56" s="145"/>
      <c r="IUI56" s="145"/>
      <c r="IUJ56" s="145"/>
      <c r="IUK56" s="145"/>
      <c r="IUL56" s="145"/>
      <c r="IUM56" s="145"/>
      <c r="IUN56" s="145"/>
      <c r="IUO56" s="145"/>
      <c r="IUP56" s="145"/>
      <c r="IUQ56" s="145"/>
      <c r="IUR56" s="145"/>
      <c r="IUS56" s="145"/>
      <c r="IUT56" s="145"/>
      <c r="IUU56" s="145"/>
      <c r="IUV56" s="145"/>
      <c r="IUW56" s="145"/>
      <c r="IUX56" s="145"/>
      <c r="IUY56" s="145"/>
      <c r="IUZ56" s="145"/>
      <c r="IVA56" s="145"/>
      <c r="IVB56" s="145"/>
      <c r="IVC56" s="145"/>
      <c r="IVD56" s="145"/>
      <c r="IVE56" s="145"/>
      <c r="IVF56" s="145"/>
      <c r="IVG56" s="145"/>
      <c r="IVH56" s="145"/>
      <c r="IVI56" s="145"/>
      <c r="IVJ56" s="145"/>
      <c r="IVK56" s="145"/>
      <c r="IVL56" s="145"/>
      <c r="IVM56" s="145"/>
      <c r="IVN56" s="145"/>
      <c r="IVO56" s="145"/>
      <c r="IVP56" s="145"/>
      <c r="IVQ56" s="145"/>
      <c r="IVR56" s="145"/>
      <c r="IVS56" s="145"/>
      <c r="IVT56" s="145"/>
      <c r="IVU56" s="145"/>
      <c r="IVV56" s="145"/>
      <c r="IVW56" s="145"/>
      <c r="IVX56" s="145"/>
      <c r="IVY56" s="145"/>
      <c r="IVZ56" s="145"/>
      <c r="IWA56" s="145"/>
      <c r="IWB56" s="145"/>
      <c r="IWC56" s="145"/>
      <c r="IWD56" s="145"/>
      <c r="IWE56" s="145"/>
      <c r="IWF56" s="145"/>
      <c r="IWG56" s="145"/>
      <c r="IWH56" s="145"/>
      <c r="IWI56" s="145"/>
      <c r="IWJ56" s="145"/>
      <c r="IWK56" s="145"/>
      <c r="IWL56" s="145"/>
      <c r="IWM56" s="145"/>
      <c r="IWN56" s="145"/>
      <c r="IWO56" s="145"/>
      <c r="IWP56" s="145"/>
      <c r="IWQ56" s="145"/>
      <c r="IWR56" s="145"/>
      <c r="IWS56" s="145"/>
      <c r="IWT56" s="145"/>
      <c r="IWU56" s="145"/>
      <c r="IWV56" s="145"/>
      <c r="IWW56" s="145"/>
      <c r="IWX56" s="145"/>
      <c r="IWY56" s="145"/>
      <c r="IWZ56" s="145"/>
      <c r="IXA56" s="145"/>
      <c r="IXB56" s="145"/>
      <c r="IXC56" s="145"/>
      <c r="IXD56" s="145"/>
      <c r="IXE56" s="145"/>
      <c r="IXF56" s="145"/>
      <c r="IXG56" s="145"/>
      <c r="IXH56" s="145"/>
      <c r="IXI56" s="145"/>
      <c r="IXJ56" s="145"/>
      <c r="IXK56" s="145"/>
      <c r="IXL56" s="145"/>
      <c r="IXM56" s="145"/>
      <c r="IXN56" s="145"/>
      <c r="IXO56" s="145"/>
      <c r="IXP56" s="145"/>
      <c r="IXQ56" s="145"/>
      <c r="IXR56" s="145"/>
      <c r="IXS56" s="145"/>
      <c r="IXT56" s="145"/>
      <c r="IXU56" s="145"/>
      <c r="IXV56" s="145"/>
      <c r="IXW56" s="145"/>
      <c r="IXX56" s="145"/>
      <c r="IXY56" s="145"/>
      <c r="IXZ56" s="145"/>
      <c r="IYA56" s="145"/>
      <c r="IYB56" s="145"/>
      <c r="IYC56" s="145"/>
      <c r="IYD56" s="145"/>
      <c r="IYE56" s="145"/>
      <c r="IYF56" s="145"/>
      <c r="IYG56" s="145"/>
      <c r="IYH56" s="145"/>
      <c r="IYI56" s="145"/>
      <c r="IYJ56" s="145"/>
      <c r="IYK56" s="145"/>
      <c r="IYL56" s="145"/>
      <c r="IYM56" s="145"/>
      <c r="IYN56" s="145"/>
      <c r="IYO56" s="145"/>
      <c r="IYP56" s="145"/>
      <c r="IYQ56" s="145"/>
      <c r="IYR56" s="145"/>
      <c r="IYS56" s="145"/>
      <c r="IYT56" s="145"/>
      <c r="IYU56" s="145"/>
      <c r="IYV56" s="145"/>
      <c r="IYW56" s="145"/>
      <c r="IYX56" s="145"/>
      <c r="IYY56" s="145"/>
      <c r="IYZ56" s="145"/>
      <c r="IZA56" s="145"/>
      <c r="IZB56" s="145"/>
      <c r="IZC56" s="145"/>
      <c r="IZD56" s="145"/>
      <c r="IZE56" s="145"/>
      <c r="IZF56" s="145"/>
      <c r="IZG56" s="145"/>
      <c r="IZH56" s="145"/>
      <c r="IZI56" s="145"/>
      <c r="IZJ56" s="145"/>
      <c r="IZK56" s="145"/>
      <c r="IZL56" s="145"/>
      <c r="IZM56" s="145"/>
      <c r="IZN56" s="145"/>
      <c r="IZO56" s="145"/>
      <c r="IZP56" s="145"/>
      <c r="IZQ56" s="145"/>
      <c r="IZR56" s="145"/>
      <c r="IZS56" s="145"/>
      <c r="IZT56" s="145"/>
      <c r="IZU56" s="145"/>
      <c r="IZV56" s="145"/>
      <c r="IZW56" s="145"/>
      <c r="IZX56" s="145"/>
      <c r="IZY56" s="145"/>
      <c r="IZZ56" s="145"/>
      <c r="JAA56" s="145"/>
      <c r="JAB56" s="145"/>
      <c r="JAC56" s="145"/>
      <c r="JAD56" s="145"/>
      <c r="JAE56" s="145"/>
      <c r="JAF56" s="145"/>
      <c r="JAG56" s="145"/>
      <c r="JAH56" s="145"/>
      <c r="JAI56" s="145"/>
      <c r="JAJ56" s="145"/>
      <c r="JAK56" s="145"/>
      <c r="JAL56" s="145"/>
      <c r="JAM56" s="145"/>
      <c r="JAN56" s="145"/>
      <c r="JAO56" s="145"/>
      <c r="JAP56" s="145"/>
      <c r="JAQ56" s="145"/>
      <c r="JAR56" s="145"/>
      <c r="JAS56" s="145"/>
      <c r="JAT56" s="145"/>
      <c r="JAU56" s="145"/>
      <c r="JAV56" s="145"/>
      <c r="JAW56" s="145"/>
      <c r="JAX56" s="145"/>
      <c r="JAY56" s="145"/>
      <c r="JAZ56" s="145"/>
      <c r="JBA56" s="145"/>
      <c r="JBB56" s="145"/>
      <c r="JBC56" s="145"/>
      <c r="JBD56" s="145"/>
      <c r="JBE56" s="145"/>
      <c r="JBF56" s="145"/>
      <c r="JBG56" s="145"/>
      <c r="JBH56" s="145"/>
      <c r="JBI56" s="145"/>
      <c r="JBJ56" s="145"/>
      <c r="JBK56" s="145"/>
      <c r="JBL56" s="145"/>
      <c r="JBM56" s="145"/>
      <c r="JBN56" s="145"/>
      <c r="JBO56" s="145"/>
      <c r="JBP56" s="145"/>
      <c r="JBQ56" s="145"/>
      <c r="JBR56" s="145"/>
      <c r="JBS56" s="145"/>
      <c r="JBT56" s="145"/>
      <c r="JBU56" s="145"/>
      <c r="JBV56" s="145"/>
      <c r="JBW56" s="145"/>
      <c r="JBX56" s="145"/>
      <c r="JBY56" s="145"/>
      <c r="JBZ56" s="145"/>
      <c r="JCA56" s="145"/>
      <c r="JCB56" s="145"/>
      <c r="JCC56" s="145"/>
      <c r="JCD56" s="145"/>
      <c r="JCE56" s="145"/>
      <c r="JCF56" s="145"/>
      <c r="JCG56" s="145"/>
      <c r="JCH56" s="145"/>
      <c r="JCI56" s="145"/>
      <c r="JCJ56" s="145"/>
      <c r="JCK56" s="145"/>
      <c r="JCL56" s="145"/>
      <c r="JCM56" s="145"/>
      <c r="JCN56" s="145"/>
      <c r="JCO56" s="145"/>
      <c r="JCP56" s="145"/>
      <c r="JCQ56" s="145"/>
      <c r="JCR56" s="145"/>
      <c r="JCS56" s="145"/>
      <c r="JCT56" s="145"/>
      <c r="JCU56" s="145"/>
      <c r="JCV56" s="145"/>
      <c r="JCW56" s="145"/>
      <c r="JCX56" s="145"/>
      <c r="JCY56" s="145"/>
      <c r="JCZ56" s="145"/>
      <c r="JDA56" s="145"/>
      <c r="JDB56" s="145"/>
      <c r="JDC56" s="145"/>
      <c r="JDD56" s="145"/>
      <c r="JDE56" s="145"/>
      <c r="JDF56" s="145"/>
      <c r="JDG56" s="145"/>
      <c r="JDH56" s="145"/>
      <c r="JDI56" s="145"/>
      <c r="JDJ56" s="145"/>
      <c r="JDK56" s="145"/>
      <c r="JDL56" s="145"/>
      <c r="JDM56" s="145"/>
      <c r="JDN56" s="145"/>
      <c r="JDO56" s="145"/>
      <c r="JDP56" s="145"/>
      <c r="JDQ56" s="145"/>
      <c r="JDR56" s="145"/>
      <c r="JDS56" s="145"/>
      <c r="JDT56" s="145"/>
      <c r="JDU56" s="145"/>
      <c r="JDV56" s="145"/>
      <c r="JDW56" s="145"/>
      <c r="JDX56" s="145"/>
      <c r="JDY56" s="145"/>
      <c r="JDZ56" s="145"/>
      <c r="JEA56" s="145"/>
      <c r="JEB56" s="145"/>
      <c r="JEC56" s="145"/>
      <c r="JED56" s="145"/>
      <c r="JEE56" s="145"/>
      <c r="JEF56" s="145"/>
      <c r="JEG56" s="145"/>
      <c r="JEH56" s="145"/>
      <c r="JEI56" s="145"/>
      <c r="JEJ56" s="145"/>
      <c r="JEK56" s="145"/>
      <c r="JEL56" s="145"/>
      <c r="JEM56" s="145"/>
      <c r="JEN56" s="145"/>
      <c r="JEO56" s="145"/>
      <c r="JEP56" s="145"/>
      <c r="JEQ56" s="145"/>
      <c r="JER56" s="145"/>
      <c r="JES56" s="145"/>
      <c r="JET56" s="145"/>
      <c r="JEU56" s="145"/>
      <c r="JEV56" s="145"/>
      <c r="JEW56" s="145"/>
      <c r="JEX56" s="145"/>
      <c r="JEY56" s="145"/>
      <c r="JEZ56" s="145"/>
      <c r="JFA56" s="145"/>
      <c r="JFB56" s="145"/>
      <c r="JFC56" s="145"/>
      <c r="JFD56" s="145"/>
      <c r="JFE56" s="145"/>
      <c r="JFF56" s="145"/>
      <c r="JFG56" s="145"/>
      <c r="JFH56" s="145"/>
      <c r="JFI56" s="145"/>
      <c r="JFJ56" s="145"/>
      <c r="JFK56" s="145"/>
      <c r="JFL56" s="145"/>
      <c r="JFM56" s="145"/>
      <c r="JFN56" s="145"/>
      <c r="JFO56" s="145"/>
      <c r="JFP56" s="145"/>
      <c r="JFQ56" s="145"/>
      <c r="JFR56" s="145"/>
      <c r="JFS56" s="145"/>
      <c r="JFT56" s="145"/>
      <c r="JFU56" s="145"/>
      <c r="JFV56" s="145"/>
      <c r="JFW56" s="145"/>
      <c r="JFX56" s="145"/>
      <c r="JFY56" s="145"/>
      <c r="JFZ56" s="145"/>
      <c r="JGA56" s="145"/>
      <c r="JGB56" s="145"/>
      <c r="JGC56" s="145"/>
      <c r="JGD56" s="145"/>
      <c r="JGE56" s="145"/>
      <c r="JGF56" s="145"/>
      <c r="JGG56" s="145"/>
      <c r="JGH56" s="145"/>
      <c r="JGI56" s="145"/>
      <c r="JGJ56" s="145"/>
      <c r="JGK56" s="145"/>
      <c r="JGL56" s="145"/>
      <c r="JGM56" s="145"/>
      <c r="JGN56" s="145"/>
      <c r="JGO56" s="145"/>
      <c r="JGP56" s="145"/>
      <c r="JGQ56" s="145"/>
      <c r="JGR56" s="145"/>
      <c r="JGS56" s="145"/>
      <c r="JGT56" s="145"/>
      <c r="JGU56" s="145"/>
      <c r="JGV56" s="145"/>
      <c r="JGW56" s="145"/>
      <c r="JGX56" s="145"/>
      <c r="JGY56" s="145"/>
      <c r="JGZ56" s="145"/>
      <c r="JHA56" s="145"/>
      <c r="JHB56" s="145"/>
      <c r="JHC56" s="145"/>
      <c r="JHD56" s="145"/>
      <c r="JHE56" s="145"/>
      <c r="JHF56" s="145"/>
      <c r="JHG56" s="145"/>
      <c r="JHH56" s="145"/>
      <c r="JHI56" s="145"/>
      <c r="JHJ56" s="145"/>
      <c r="JHK56" s="145"/>
      <c r="JHL56" s="145"/>
      <c r="JHM56" s="145"/>
      <c r="JHN56" s="145"/>
      <c r="JHO56" s="145"/>
      <c r="JHP56" s="145"/>
      <c r="JHQ56" s="145"/>
      <c r="JHR56" s="145"/>
      <c r="JHS56" s="145"/>
      <c r="JHT56" s="145"/>
      <c r="JHU56" s="145"/>
      <c r="JHV56" s="145"/>
      <c r="JHW56" s="145"/>
      <c r="JHX56" s="145"/>
      <c r="JHY56" s="145"/>
      <c r="JHZ56" s="145"/>
      <c r="JIA56" s="145"/>
      <c r="JIB56" s="145"/>
      <c r="JIC56" s="145"/>
      <c r="JID56" s="145"/>
      <c r="JIE56" s="145"/>
      <c r="JIF56" s="145"/>
      <c r="JIG56" s="145"/>
      <c r="JIH56" s="145"/>
      <c r="JII56" s="145"/>
      <c r="JIJ56" s="145"/>
      <c r="JIK56" s="145"/>
      <c r="JIL56" s="145"/>
      <c r="JIM56" s="145"/>
      <c r="JIN56" s="145"/>
      <c r="JIO56" s="145"/>
      <c r="JIP56" s="145"/>
      <c r="JIQ56" s="145"/>
      <c r="JIR56" s="145"/>
      <c r="JIS56" s="145"/>
      <c r="JIT56" s="145"/>
      <c r="JIU56" s="145"/>
      <c r="JIV56" s="145"/>
      <c r="JIW56" s="145"/>
      <c r="JIX56" s="145"/>
      <c r="JIY56" s="145"/>
      <c r="JIZ56" s="145"/>
      <c r="JJA56" s="145"/>
      <c r="JJB56" s="145"/>
      <c r="JJC56" s="145"/>
      <c r="JJD56" s="145"/>
      <c r="JJE56" s="145"/>
      <c r="JJF56" s="145"/>
      <c r="JJG56" s="145"/>
      <c r="JJH56" s="145"/>
      <c r="JJI56" s="145"/>
      <c r="JJJ56" s="145"/>
      <c r="JJK56" s="145"/>
      <c r="JJL56" s="145"/>
      <c r="JJM56" s="145"/>
      <c r="JJN56" s="145"/>
      <c r="JJO56" s="145"/>
      <c r="JJP56" s="145"/>
      <c r="JJQ56" s="145"/>
      <c r="JJR56" s="145"/>
      <c r="JJS56" s="145"/>
      <c r="JJT56" s="145"/>
      <c r="JJU56" s="145"/>
      <c r="JJV56" s="145"/>
      <c r="JJW56" s="145"/>
      <c r="JJX56" s="145"/>
      <c r="JJY56" s="145"/>
      <c r="JJZ56" s="145"/>
      <c r="JKA56" s="145"/>
      <c r="JKB56" s="145"/>
      <c r="JKC56" s="145"/>
      <c r="JKD56" s="145"/>
      <c r="JKE56" s="145"/>
      <c r="JKF56" s="145"/>
      <c r="JKG56" s="145"/>
      <c r="JKH56" s="145"/>
      <c r="JKI56" s="145"/>
      <c r="JKJ56" s="145"/>
      <c r="JKK56" s="145"/>
      <c r="JKL56" s="145"/>
      <c r="JKM56" s="145"/>
      <c r="JKN56" s="145"/>
      <c r="JKO56" s="145"/>
      <c r="JKP56" s="145"/>
      <c r="JKQ56" s="145"/>
      <c r="JKR56" s="145"/>
      <c r="JKS56" s="145"/>
      <c r="JKT56" s="145"/>
      <c r="JKU56" s="145"/>
      <c r="JKV56" s="145"/>
      <c r="JKW56" s="145"/>
      <c r="JKX56" s="145"/>
      <c r="JKY56" s="145"/>
      <c r="JKZ56" s="145"/>
      <c r="JLA56" s="145"/>
      <c r="JLB56" s="145"/>
      <c r="JLC56" s="145"/>
      <c r="JLD56" s="145"/>
      <c r="JLE56" s="145"/>
      <c r="JLF56" s="145"/>
      <c r="JLG56" s="145"/>
      <c r="JLH56" s="145"/>
      <c r="JLI56" s="145"/>
      <c r="JLJ56" s="145"/>
      <c r="JLK56" s="145"/>
      <c r="JLL56" s="145"/>
      <c r="JLM56" s="145"/>
      <c r="JLN56" s="145"/>
      <c r="JLO56" s="145"/>
      <c r="JLP56" s="145"/>
      <c r="JLQ56" s="145"/>
      <c r="JLR56" s="145"/>
      <c r="JLS56" s="145"/>
      <c r="JLT56" s="145"/>
      <c r="JLU56" s="145"/>
      <c r="JLV56" s="145"/>
      <c r="JLW56" s="145"/>
      <c r="JLX56" s="145"/>
      <c r="JLY56" s="145"/>
      <c r="JLZ56" s="145"/>
      <c r="JMA56" s="145"/>
      <c r="JMB56" s="145"/>
      <c r="JMC56" s="145"/>
      <c r="JMD56" s="145"/>
      <c r="JME56" s="145"/>
      <c r="JMF56" s="145"/>
      <c r="JMG56" s="145"/>
      <c r="JMH56" s="145"/>
      <c r="JMI56" s="145"/>
      <c r="JMJ56" s="145"/>
      <c r="JMK56" s="145"/>
      <c r="JML56" s="145"/>
      <c r="JMM56" s="145"/>
      <c r="JMN56" s="145"/>
      <c r="JMO56" s="145"/>
      <c r="JMP56" s="145"/>
      <c r="JMQ56" s="145"/>
      <c r="JMR56" s="145"/>
      <c r="JMS56" s="145"/>
      <c r="JMT56" s="145"/>
      <c r="JMU56" s="145"/>
      <c r="JMV56" s="145"/>
      <c r="JMW56" s="145"/>
      <c r="JMX56" s="145"/>
      <c r="JMY56" s="145"/>
      <c r="JMZ56" s="145"/>
      <c r="JNA56" s="145"/>
      <c r="JNB56" s="145"/>
      <c r="JNC56" s="145"/>
      <c r="JND56" s="145"/>
      <c r="JNE56" s="145"/>
      <c r="JNF56" s="145"/>
      <c r="JNG56" s="145"/>
      <c r="JNH56" s="145"/>
      <c r="JNI56" s="145"/>
      <c r="JNJ56" s="145"/>
      <c r="JNK56" s="145"/>
      <c r="JNL56" s="145"/>
      <c r="JNM56" s="145"/>
      <c r="JNN56" s="145"/>
      <c r="JNO56" s="145"/>
      <c r="JNP56" s="145"/>
      <c r="JNQ56" s="145"/>
      <c r="JNR56" s="145"/>
      <c r="JNS56" s="145"/>
      <c r="JNT56" s="145"/>
      <c r="JNU56" s="145"/>
      <c r="JNV56" s="145"/>
      <c r="JNW56" s="145"/>
      <c r="JNX56" s="145"/>
      <c r="JNY56" s="145"/>
      <c r="JNZ56" s="145"/>
      <c r="JOA56" s="145"/>
      <c r="JOB56" s="145"/>
      <c r="JOC56" s="145"/>
      <c r="JOD56" s="145"/>
      <c r="JOE56" s="145"/>
      <c r="JOF56" s="145"/>
      <c r="JOG56" s="145"/>
      <c r="JOH56" s="145"/>
      <c r="JOI56" s="145"/>
      <c r="JOJ56" s="145"/>
      <c r="JOK56" s="145"/>
      <c r="JOL56" s="145"/>
      <c r="JOM56" s="145"/>
      <c r="JON56" s="145"/>
      <c r="JOO56" s="145"/>
      <c r="JOP56" s="145"/>
      <c r="JOQ56" s="145"/>
      <c r="JOR56" s="145"/>
      <c r="JOS56" s="145"/>
      <c r="JOT56" s="145"/>
      <c r="JOU56" s="145"/>
      <c r="JOV56" s="145"/>
      <c r="JOW56" s="145"/>
      <c r="JOX56" s="145"/>
      <c r="JOY56" s="145"/>
      <c r="JOZ56" s="145"/>
      <c r="JPA56" s="145"/>
      <c r="JPB56" s="145"/>
      <c r="JPC56" s="145"/>
      <c r="JPD56" s="145"/>
      <c r="JPE56" s="145"/>
      <c r="JPF56" s="145"/>
      <c r="JPG56" s="145"/>
      <c r="JPH56" s="145"/>
      <c r="JPI56" s="145"/>
      <c r="JPJ56" s="145"/>
      <c r="JPK56" s="145"/>
      <c r="JPL56" s="145"/>
      <c r="JPM56" s="145"/>
      <c r="JPN56" s="145"/>
      <c r="JPO56" s="145"/>
      <c r="JPP56" s="145"/>
      <c r="JPQ56" s="145"/>
      <c r="JPR56" s="145"/>
      <c r="JPS56" s="145"/>
      <c r="JPT56" s="145"/>
      <c r="JPU56" s="145"/>
      <c r="JPV56" s="145"/>
      <c r="JPW56" s="145"/>
      <c r="JPX56" s="145"/>
      <c r="JPY56" s="145"/>
      <c r="JPZ56" s="145"/>
      <c r="JQA56" s="145"/>
      <c r="JQB56" s="145"/>
      <c r="JQC56" s="145"/>
      <c r="JQD56" s="145"/>
      <c r="JQE56" s="145"/>
      <c r="JQF56" s="145"/>
      <c r="JQG56" s="145"/>
      <c r="JQH56" s="145"/>
      <c r="JQI56" s="145"/>
      <c r="JQJ56" s="145"/>
      <c r="JQK56" s="145"/>
      <c r="JQL56" s="145"/>
      <c r="JQM56" s="145"/>
      <c r="JQN56" s="145"/>
      <c r="JQO56" s="145"/>
      <c r="JQP56" s="145"/>
      <c r="JQQ56" s="145"/>
      <c r="JQR56" s="145"/>
      <c r="JQS56" s="145"/>
      <c r="JQT56" s="145"/>
      <c r="JQU56" s="145"/>
      <c r="JQV56" s="145"/>
      <c r="JQW56" s="145"/>
      <c r="JQX56" s="145"/>
      <c r="JQY56" s="145"/>
      <c r="JQZ56" s="145"/>
      <c r="JRA56" s="145"/>
      <c r="JRB56" s="145"/>
      <c r="JRC56" s="145"/>
      <c r="JRD56" s="145"/>
      <c r="JRE56" s="145"/>
      <c r="JRF56" s="145"/>
      <c r="JRG56" s="145"/>
      <c r="JRH56" s="145"/>
      <c r="JRI56" s="145"/>
      <c r="JRJ56" s="145"/>
      <c r="JRK56" s="145"/>
      <c r="JRL56" s="145"/>
      <c r="JRM56" s="145"/>
      <c r="JRN56" s="145"/>
      <c r="JRO56" s="145"/>
      <c r="JRP56" s="145"/>
      <c r="JRQ56" s="145"/>
      <c r="JRR56" s="145"/>
      <c r="JRS56" s="145"/>
      <c r="JRT56" s="145"/>
      <c r="JRU56" s="145"/>
      <c r="JRV56" s="145"/>
      <c r="JRW56" s="145"/>
      <c r="JRX56" s="145"/>
      <c r="JRY56" s="145"/>
      <c r="JRZ56" s="145"/>
      <c r="JSA56" s="145"/>
      <c r="JSB56" s="145"/>
      <c r="JSC56" s="145"/>
      <c r="JSD56" s="145"/>
      <c r="JSE56" s="145"/>
      <c r="JSF56" s="145"/>
      <c r="JSG56" s="145"/>
      <c r="JSH56" s="145"/>
      <c r="JSI56" s="145"/>
      <c r="JSJ56" s="145"/>
      <c r="JSK56" s="145"/>
      <c r="JSL56" s="145"/>
      <c r="JSM56" s="145"/>
      <c r="JSN56" s="145"/>
      <c r="JSO56" s="145"/>
      <c r="JSP56" s="145"/>
      <c r="JSQ56" s="145"/>
      <c r="JSR56" s="145"/>
      <c r="JSS56" s="145"/>
      <c r="JST56" s="145"/>
      <c r="JSU56" s="145"/>
      <c r="JSV56" s="145"/>
      <c r="JSW56" s="145"/>
      <c r="JSX56" s="145"/>
      <c r="JSY56" s="145"/>
      <c r="JSZ56" s="145"/>
      <c r="JTA56" s="145"/>
      <c r="JTB56" s="145"/>
      <c r="JTC56" s="145"/>
      <c r="JTD56" s="145"/>
      <c r="JTE56" s="145"/>
      <c r="JTF56" s="145"/>
      <c r="JTG56" s="145"/>
      <c r="JTH56" s="145"/>
      <c r="JTI56" s="145"/>
      <c r="JTJ56" s="145"/>
      <c r="JTK56" s="145"/>
      <c r="JTL56" s="145"/>
      <c r="JTM56" s="145"/>
      <c r="JTN56" s="145"/>
      <c r="JTO56" s="145"/>
      <c r="JTP56" s="145"/>
      <c r="JTQ56" s="145"/>
      <c r="JTR56" s="145"/>
      <c r="JTS56" s="145"/>
      <c r="JTT56" s="145"/>
      <c r="JTU56" s="145"/>
      <c r="JTV56" s="145"/>
      <c r="JTW56" s="145"/>
      <c r="JTX56" s="145"/>
      <c r="JTY56" s="145"/>
      <c r="JTZ56" s="145"/>
      <c r="JUA56" s="145"/>
      <c r="JUB56" s="145"/>
      <c r="JUC56" s="145"/>
      <c r="JUD56" s="145"/>
      <c r="JUE56" s="145"/>
      <c r="JUF56" s="145"/>
      <c r="JUG56" s="145"/>
      <c r="JUH56" s="145"/>
      <c r="JUI56" s="145"/>
      <c r="JUJ56" s="145"/>
      <c r="JUK56" s="145"/>
      <c r="JUL56" s="145"/>
      <c r="JUM56" s="145"/>
      <c r="JUN56" s="145"/>
      <c r="JUO56" s="145"/>
      <c r="JUP56" s="145"/>
      <c r="JUQ56" s="145"/>
      <c r="JUR56" s="145"/>
      <c r="JUS56" s="145"/>
      <c r="JUT56" s="145"/>
      <c r="JUU56" s="145"/>
      <c r="JUV56" s="145"/>
      <c r="JUW56" s="145"/>
      <c r="JUX56" s="145"/>
      <c r="JUY56" s="145"/>
      <c r="JUZ56" s="145"/>
      <c r="JVA56" s="145"/>
      <c r="JVB56" s="145"/>
      <c r="JVC56" s="145"/>
      <c r="JVD56" s="145"/>
      <c r="JVE56" s="145"/>
      <c r="JVF56" s="145"/>
      <c r="JVG56" s="145"/>
      <c r="JVH56" s="145"/>
      <c r="JVI56" s="145"/>
      <c r="JVJ56" s="145"/>
      <c r="JVK56" s="145"/>
      <c r="JVL56" s="145"/>
      <c r="JVM56" s="145"/>
      <c r="JVN56" s="145"/>
      <c r="JVO56" s="145"/>
      <c r="JVP56" s="145"/>
      <c r="JVQ56" s="145"/>
      <c r="JVR56" s="145"/>
      <c r="JVS56" s="145"/>
      <c r="JVT56" s="145"/>
      <c r="JVU56" s="145"/>
      <c r="JVV56" s="145"/>
      <c r="JVW56" s="145"/>
      <c r="JVX56" s="145"/>
      <c r="JVY56" s="145"/>
      <c r="JVZ56" s="145"/>
      <c r="JWA56" s="145"/>
      <c r="JWB56" s="145"/>
      <c r="JWC56" s="145"/>
      <c r="JWD56" s="145"/>
      <c r="JWE56" s="145"/>
      <c r="JWF56" s="145"/>
      <c r="JWG56" s="145"/>
      <c r="JWH56" s="145"/>
      <c r="JWI56" s="145"/>
      <c r="JWJ56" s="145"/>
      <c r="JWK56" s="145"/>
      <c r="JWL56" s="145"/>
      <c r="JWM56" s="145"/>
      <c r="JWN56" s="145"/>
      <c r="JWO56" s="145"/>
      <c r="JWP56" s="145"/>
      <c r="JWQ56" s="145"/>
      <c r="JWR56" s="145"/>
      <c r="JWS56" s="145"/>
      <c r="JWT56" s="145"/>
      <c r="JWU56" s="145"/>
      <c r="JWV56" s="145"/>
      <c r="JWW56" s="145"/>
      <c r="JWX56" s="145"/>
      <c r="JWY56" s="145"/>
      <c r="JWZ56" s="145"/>
      <c r="JXA56" s="145"/>
      <c r="JXB56" s="145"/>
      <c r="JXC56" s="145"/>
      <c r="JXD56" s="145"/>
      <c r="JXE56" s="145"/>
      <c r="JXF56" s="145"/>
      <c r="JXG56" s="145"/>
      <c r="JXH56" s="145"/>
      <c r="JXI56" s="145"/>
      <c r="JXJ56" s="145"/>
      <c r="JXK56" s="145"/>
      <c r="JXL56" s="145"/>
      <c r="JXM56" s="145"/>
      <c r="JXN56" s="145"/>
      <c r="JXO56" s="145"/>
      <c r="JXP56" s="145"/>
      <c r="JXQ56" s="145"/>
      <c r="JXR56" s="145"/>
      <c r="JXS56" s="145"/>
      <c r="JXT56" s="145"/>
      <c r="JXU56" s="145"/>
      <c r="JXV56" s="145"/>
      <c r="JXW56" s="145"/>
      <c r="JXX56" s="145"/>
      <c r="JXY56" s="145"/>
      <c r="JXZ56" s="145"/>
      <c r="JYA56" s="145"/>
      <c r="JYB56" s="145"/>
      <c r="JYC56" s="145"/>
      <c r="JYD56" s="145"/>
      <c r="JYE56" s="145"/>
      <c r="JYF56" s="145"/>
      <c r="JYG56" s="145"/>
      <c r="JYH56" s="145"/>
      <c r="JYI56" s="145"/>
      <c r="JYJ56" s="145"/>
      <c r="JYK56" s="145"/>
      <c r="JYL56" s="145"/>
      <c r="JYM56" s="145"/>
      <c r="JYN56" s="145"/>
      <c r="JYO56" s="145"/>
      <c r="JYP56" s="145"/>
      <c r="JYQ56" s="145"/>
      <c r="JYR56" s="145"/>
      <c r="JYS56" s="145"/>
      <c r="JYT56" s="145"/>
      <c r="JYU56" s="145"/>
      <c r="JYV56" s="145"/>
      <c r="JYW56" s="145"/>
      <c r="JYX56" s="145"/>
      <c r="JYY56" s="145"/>
      <c r="JYZ56" s="145"/>
      <c r="JZA56" s="145"/>
      <c r="JZB56" s="145"/>
      <c r="JZC56" s="145"/>
      <c r="JZD56" s="145"/>
      <c r="JZE56" s="145"/>
      <c r="JZF56" s="145"/>
      <c r="JZG56" s="145"/>
      <c r="JZH56" s="145"/>
      <c r="JZI56" s="145"/>
      <c r="JZJ56" s="145"/>
      <c r="JZK56" s="145"/>
      <c r="JZL56" s="145"/>
      <c r="JZM56" s="145"/>
      <c r="JZN56" s="145"/>
      <c r="JZO56" s="145"/>
      <c r="JZP56" s="145"/>
      <c r="JZQ56" s="145"/>
      <c r="JZR56" s="145"/>
      <c r="JZS56" s="145"/>
      <c r="JZT56" s="145"/>
      <c r="JZU56" s="145"/>
      <c r="JZV56" s="145"/>
      <c r="JZW56" s="145"/>
      <c r="JZX56" s="145"/>
      <c r="JZY56" s="145"/>
      <c r="JZZ56" s="145"/>
      <c r="KAA56" s="145"/>
      <c r="KAB56" s="145"/>
      <c r="KAC56" s="145"/>
      <c r="KAD56" s="145"/>
      <c r="KAE56" s="145"/>
      <c r="KAF56" s="145"/>
      <c r="KAG56" s="145"/>
      <c r="KAH56" s="145"/>
      <c r="KAI56" s="145"/>
      <c r="KAJ56" s="145"/>
      <c r="KAK56" s="145"/>
      <c r="KAL56" s="145"/>
      <c r="KAM56" s="145"/>
      <c r="KAN56" s="145"/>
      <c r="KAO56" s="145"/>
      <c r="KAP56" s="145"/>
      <c r="KAQ56" s="145"/>
      <c r="KAR56" s="145"/>
      <c r="KAS56" s="145"/>
      <c r="KAT56" s="145"/>
      <c r="KAU56" s="145"/>
      <c r="KAV56" s="145"/>
      <c r="KAW56" s="145"/>
      <c r="KAX56" s="145"/>
      <c r="KAY56" s="145"/>
      <c r="KAZ56" s="145"/>
      <c r="KBA56" s="145"/>
      <c r="KBB56" s="145"/>
      <c r="KBC56" s="145"/>
      <c r="KBD56" s="145"/>
      <c r="KBE56" s="145"/>
      <c r="KBF56" s="145"/>
      <c r="KBG56" s="145"/>
      <c r="KBH56" s="145"/>
      <c r="KBI56" s="145"/>
      <c r="KBJ56" s="145"/>
      <c r="KBK56" s="145"/>
      <c r="KBL56" s="145"/>
      <c r="KBM56" s="145"/>
      <c r="KBN56" s="145"/>
      <c r="KBO56" s="145"/>
      <c r="KBP56" s="145"/>
      <c r="KBQ56" s="145"/>
      <c r="KBR56" s="145"/>
      <c r="KBS56" s="145"/>
      <c r="KBT56" s="145"/>
      <c r="KBU56" s="145"/>
      <c r="KBV56" s="145"/>
      <c r="KBW56" s="145"/>
      <c r="KBX56" s="145"/>
      <c r="KBY56" s="145"/>
      <c r="KBZ56" s="145"/>
      <c r="KCA56" s="145"/>
      <c r="KCB56" s="145"/>
      <c r="KCC56" s="145"/>
      <c r="KCD56" s="145"/>
      <c r="KCE56" s="145"/>
      <c r="KCF56" s="145"/>
      <c r="KCG56" s="145"/>
      <c r="KCH56" s="145"/>
      <c r="KCI56" s="145"/>
      <c r="KCJ56" s="145"/>
      <c r="KCK56" s="145"/>
      <c r="KCL56" s="145"/>
      <c r="KCM56" s="145"/>
      <c r="KCN56" s="145"/>
      <c r="KCO56" s="145"/>
      <c r="KCP56" s="145"/>
      <c r="KCQ56" s="145"/>
      <c r="KCR56" s="145"/>
      <c r="KCS56" s="145"/>
      <c r="KCT56" s="145"/>
      <c r="KCU56" s="145"/>
      <c r="KCV56" s="145"/>
      <c r="KCW56" s="145"/>
      <c r="KCX56" s="145"/>
      <c r="KCY56" s="145"/>
      <c r="KCZ56" s="145"/>
      <c r="KDA56" s="145"/>
      <c r="KDB56" s="145"/>
      <c r="KDC56" s="145"/>
      <c r="KDD56" s="145"/>
      <c r="KDE56" s="145"/>
      <c r="KDF56" s="145"/>
      <c r="KDG56" s="145"/>
      <c r="KDH56" s="145"/>
      <c r="KDI56" s="145"/>
      <c r="KDJ56" s="145"/>
      <c r="KDK56" s="145"/>
      <c r="KDL56" s="145"/>
      <c r="KDM56" s="145"/>
      <c r="KDN56" s="145"/>
      <c r="KDO56" s="145"/>
      <c r="KDP56" s="145"/>
      <c r="KDQ56" s="145"/>
      <c r="KDR56" s="145"/>
      <c r="KDS56" s="145"/>
      <c r="KDT56" s="145"/>
      <c r="KDU56" s="145"/>
      <c r="KDV56" s="145"/>
      <c r="KDW56" s="145"/>
      <c r="KDX56" s="145"/>
      <c r="KDY56" s="145"/>
      <c r="KDZ56" s="145"/>
      <c r="KEA56" s="145"/>
      <c r="KEB56" s="145"/>
      <c r="KEC56" s="145"/>
      <c r="KED56" s="145"/>
      <c r="KEE56" s="145"/>
      <c r="KEF56" s="145"/>
      <c r="KEG56" s="145"/>
      <c r="KEH56" s="145"/>
      <c r="KEI56" s="145"/>
      <c r="KEJ56" s="145"/>
      <c r="KEK56" s="145"/>
      <c r="KEL56" s="145"/>
      <c r="KEM56" s="145"/>
      <c r="KEN56" s="145"/>
      <c r="KEO56" s="145"/>
      <c r="KEP56" s="145"/>
      <c r="KEQ56" s="145"/>
      <c r="KER56" s="145"/>
      <c r="KES56" s="145"/>
      <c r="KET56" s="145"/>
      <c r="KEU56" s="145"/>
      <c r="KEV56" s="145"/>
      <c r="KEW56" s="145"/>
      <c r="KEX56" s="145"/>
      <c r="KEY56" s="145"/>
      <c r="KEZ56" s="145"/>
      <c r="KFA56" s="145"/>
      <c r="KFB56" s="145"/>
      <c r="KFC56" s="145"/>
      <c r="KFD56" s="145"/>
      <c r="KFE56" s="145"/>
      <c r="KFF56" s="145"/>
      <c r="KFG56" s="145"/>
      <c r="KFH56" s="145"/>
      <c r="KFI56" s="145"/>
      <c r="KFJ56" s="145"/>
      <c r="KFK56" s="145"/>
      <c r="KFL56" s="145"/>
      <c r="KFM56" s="145"/>
      <c r="KFN56" s="145"/>
      <c r="KFO56" s="145"/>
      <c r="KFP56" s="145"/>
      <c r="KFQ56" s="145"/>
      <c r="KFR56" s="145"/>
      <c r="KFS56" s="145"/>
      <c r="KFT56" s="145"/>
      <c r="KFU56" s="145"/>
      <c r="KFV56" s="145"/>
      <c r="KFW56" s="145"/>
      <c r="KFX56" s="145"/>
      <c r="KFY56" s="145"/>
      <c r="KFZ56" s="145"/>
      <c r="KGA56" s="145"/>
      <c r="KGB56" s="145"/>
      <c r="KGC56" s="145"/>
      <c r="KGD56" s="145"/>
      <c r="KGE56" s="145"/>
      <c r="KGF56" s="145"/>
      <c r="KGG56" s="145"/>
      <c r="KGH56" s="145"/>
      <c r="KGI56" s="145"/>
      <c r="KGJ56" s="145"/>
      <c r="KGK56" s="145"/>
      <c r="KGL56" s="145"/>
      <c r="KGM56" s="145"/>
      <c r="KGN56" s="145"/>
      <c r="KGO56" s="145"/>
      <c r="KGP56" s="145"/>
      <c r="KGQ56" s="145"/>
      <c r="KGR56" s="145"/>
      <c r="KGS56" s="145"/>
      <c r="KGT56" s="145"/>
      <c r="KGU56" s="145"/>
      <c r="KGV56" s="145"/>
      <c r="KGW56" s="145"/>
      <c r="KGX56" s="145"/>
      <c r="KGY56" s="145"/>
      <c r="KGZ56" s="145"/>
      <c r="KHA56" s="145"/>
      <c r="KHB56" s="145"/>
      <c r="KHC56" s="145"/>
      <c r="KHD56" s="145"/>
      <c r="KHE56" s="145"/>
      <c r="KHF56" s="145"/>
      <c r="KHG56" s="145"/>
      <c r="KHH56" s="145"/>
      <c r="KHI56" s="145"/>
      <c r="KHJ56" s="145"/>
      <c r="KHK56" s="145"/>
      <c r="KHL56" s="145"/>
      <c r="KHM56" s="145"/>
      <c r="KHN56" s="145"/>
      <c r="KHO56" s="145"/>
      <c r="KHP56" s="145"/>
      <c r="KHQ56" s="145"/>
      <c r="KHR56" s="145"/>
      <c r="KHS56" s="145"/>
      <c r="KHT56" s="145"/>
      <c r="KHU56" s="145"/>
      <c r="KHV56" s="145"/>
      <c r="KHW56" s="145"/>
      <c r="KHX56" s="145"/>
      <c r="KHY56" s="145"/>
      <c r="KHZ56" s="145"/>
      <c r="KIA56" s="145"/>
      <c r="KIB56" s="145"/>
      <c r="KIC56" s="145"/>
      <c r="KID56" s="145"/>
      <c r="KIE56" s="145"/>
      <c r="KIF56" s="145"/>
      <c r="KIG56" s="145"/>
      <c r="KIH56" s="145"/>
      <c r="KII56" s="145"/>
      <c r="KIJ56" s="145"/>
      <c r="KIK56" s="145"/>
      <c r="KIL56" s="145"/>
      <c r="KIM56" s="145"/>
      <c r="KIN56" s="145"/>
      <c r="KIO56" s="145"/>
      <c r="KIP56" s="145"/>
      <c r="KIQ56" s="145"/>
      <c r="KIR56" s="145"/>
      <c r="KIS56" s="145"/>
      <c r="KIT56" s="145"/>
      <c r="KIU56" s="145"/>
      <c r="KIV56" s="145"/>
      <c r="KIW56" s="145"/>
      <c r="KIX56" s="145"/>
      <c r="KIY56" s="145"/>
      <c r="KIZ56" s="145"/>
      <c r="KJA56" s="145"/>
      <c r="KJB56" s="145"/>
      <c r="KJC56" s="145"/>
      <c r="KJD56" s="145"/>
      <c r="KJE56" s="145"/>
      <c r="KJF56" s="145"/>
      <c r="KJG56" s="145"/>
      <c r="KJH56" s="145"/>
      <c r="KJI56" s="145"/>
      <c r="KJJ56" s="145"/>
      <c r="KJK56" s="145"/>
      <c r="KJL56" s="145"/>
      <c r="KJM56" s="145"/>
      <c r="KJN56" s="145"/>
      <c r="KJO56" s="145"/>
      <c r="KJP56" s="145"/>
      <c r="KJQ56" s="145"/>
      <c r="KJR56" s="145"/>
      <c r="KJS56" s="145"/>
      <c r="KJT56" s="145"/>
      <c r="KJU56" s="145"/>
      <c r="KJV56" s="145"/>
      <c r="KJW56" s="145"/>
      <c r="KJX56" s="145"/>
      <c r="KJY56" s="145"/>
      <c r="KJZ56" s="145"/>
      <c r="KKA56" s="145"/>
      <c r="KKB56" s="145"/>
      <c r="KKC56" s="145"/>
      <c r="KKD56" s="145"/>
      <c r="KKE56" s="145"/>
      <c r="KKF56" s="145"/>
      <c r="KKG56" s="145"/>
      <c r="KKH56" s="145"/>
      <c r="KKI56" s="145"/>
      <c r="KKJ56" s="145"/>
      <c r="KKK56" s="145"/>
      <c r="KKL56" s="145"/>
      <c r="KKM56" s="145"/>
      <c r="KKN56" s="145"/>
      <c r="KKO56" s="145"/>
      <c r="KKP56" s="145"/>
      <c r="KKQ56" s="145"/>
      <c r="KKR56" s="145"/>
      <c r="KKS56" s="145"/>
      <c r="KKT56" s="145"/>
      <c r="KKU56" s="145"/>
      <c r="KKV56" s="145"/>
      <c r="KKW56" s="145"/>
      <c r="KKX56" s="145"/>
      <c r="KKY56" s="145"/>
      <c r="KKZ56" s="145"/>
      <c r="KLA56" s="145"/>
      <c r="KLB56" s="145"/>
      <c r="KLC56" s="145"/>
      <c r="KLD56" s="145"/>
      <c r="KLE56" s="145"/>
      <c r="KLF56" s="145"/>
      <c r="KLG56" s="145"/>
      <c r="KLH56" s="145"/>
      <c r="KLI56" s="145"/>
      <c r="KLJ56" s="145"/>
      <c r="KLK56" s="145"/>
      <c r="KLL56" s="145"/>
      <c r="KLM56" s="145"/>
      <c r="KLN56" s="145"/>
      <c r="KLO56" s="145"/>
      <c r="KLP56" s="145"/>
      <c r="KLQ56" s="145"/>
      <c r="KLR56" s="145"/>
      <c r="KLS56" s="145"/>
      <c r="KLT56" s="145"/>
      <c r="KLU56" s="145"/>
      <c r="KLV56" s="145"/>
      <c r="KLW56" s="145"/>
      <c r="KLX56" s="145"/>
      <c r="KLY56" s="145"/>
      <c r="KLZ56" s="145"/>
      <c r="KMA56" s="145"/>
      <c r="KMB56" s="145"/>
      <c r="KMC56" s="145"/>
      <c r="KMD56" s="145"/>
      <c r="KME56" s="145"/>
      <c r="KMF56" s="145"/>
      <c r="KMG56" s="145"/>
      <c r="KMH56" s="145"/>
      <c r="KMI56" s="145"/>
      <c r="KMJ56" s="145"/>
      <c r="KMK56" s="145"/>
      <c r="KML56" s="145"/>
      <c r="KMM56" s="145"/>
      <c r="KMN56" s="145"/>
      <c r="KMO56" s="145"/>
      <c r="KMP56" s="145"/>
      <c r="KMQ56" s="145"/>
      <c r="KMR56" s="145"/>
      <c r="KMS56" s="145"/>
      <c r="KMT56" s="145"/>
      <c r="KMU56" s="145"/>
      <c r="KMV56" s="145"/>
      <c r="KMW56" s="145"/>
      <c r="KMX56" s="145"/>
      <c r="KMY56" s="145"/>
      <c r="KMZ56" s="145"/>
      <c r="KNA56" s="145"/>
      <c r="KNB56" s="145"/>
      <c r="KNC56" s="145"/>
      <c r="KND56" s="145"/>
      <c r="KNE56" s="145"/>
      <c r="KNF56" s="145"/>
      <c r="KNG56" s="145"/>
      <c r="KNH56" s="145"/>
      <c r="KNI56" s="145"/>
      <c r="KNJ56" s="145"/>
      <c r="KNK56" s="145"/>
      <c r="KNL56" s="145"/>
      <c r="KNM56" s="145"/>
      <c r="KNN56" s="145"/>
      <c r="KNO56" s="145"/>
      <c r="KNP56" s="145"/>
      <c r="KNQ56" s="145"/>
      <c r="KNR56" s="145"/>
      <c r="KNS56" s="145"/>
      <c r="KNT56" s="145"/>
      <c r="KNU56" s="145"/>
      <c r="KNV56" s="145"/>
      <c r="KNW56" s="145"/>
      <c r="KNX56" s="145"/>
      <c r="KNY56" s="145"/>
      <c r="KNZ56" s="145"/>
      <c r="KOA56" s="145"/>
      <c r="KOB56" s="145"/>
      <c r="KOC56" s="145"/>
      <c r="KOD56" s="145"/>
      <c r="KOE56" s="145"/>
      <c r="KOF56" s="145"/>
      <c r="KOG56" s="145"/>
      <c r="KOH56" s="145"/>
      <c r="KOI56" s="145"/>
      <c r="KOJ56" s="145"/>
      <c r="KOK56" s="145"/>
      <c r="KOL56" s="145"/>
      <c r="KOM56" s="145"/>
      <c r="KON56" s="145"/>
      <c r="KOO56" s="145"/>
      <c r="KOP56" s="145"/>
      <c r="KOQ56" s="145"/>
      <c r="KOR56" s="145"/>
      <c r="KOS56" s="145"/>
      <c r="KOT56" s="145"/>
      <c r="KOU56" s="145"/>
      <c r="KOV56" s="145"/>
      <c r="KOW56" s="145"/>
      <c r="KOX56" s="145"/>
      <c r="KOY56" s="145"/>
      <c r="KOZ56" s="145"/>
      <c r="KPA56" s="145"/>
      <c r="KPB56" s="145"/>
      <c r="KPC56" s="145"/>
      <c r="KPD56" s="145"/>
      <c r="KPE56" s="145"/>
      <c r="KPF56" s="145"/>
      <c r="KPG56" s="145"/>
      <c r="KPH56" s="145"/>
      <c r="KPI56" s="145"/>
      <c r="KPJ56" s="145"/>
      <c r="KPK56" s="145"/>
      <c r="KPL56" s="145"/>
      <c r="KPM56" s="145"/>
      <c r="KPN56" s="145"/>
      <c r="KPO56" s="145"/>
      <c r="KPP56" s="145"/>
      <c r="KPQ56" s="145"/>
      <c r="KPR56" s="145"/>
      <c r="KPS56" s="145"/>
      <c r="KPT56" s="145"/>
      <c r="KPU56" s="145"/>
      <c r="KPV56" s="145"/>
      <c r="KPW56" s="145"/>
      <c r="KPX56" s="145"/>
      <c r="KPY56" s="145"/>
      <c r="KPZ56" s="145"/>
      <c r="KQA56" s="145"/>
      <c r="KQB56" s="145"/>
      <c r="KQC56" s="145"/>
      <c r="KQD56" s="145"/>
      <c r="KQE56" s="145"/>
      <c r="KQF56" s="145"/>
      <c r="KQG56" s="145"/>
      <c r="KQH56" s="145"/>
      <c r="KQI56" s="145"/>
      <c r="KQJ56" s="145"/>
      <c r="KQK56" s="145"/>
      <c r="KQL56" s="145"/>
      <c r="KQM56" s="145"/>
      <c r="KQN56" s="145"/>
      <c r="KQO56" s="145"/>
      <c r="KQP56" s="145"/>
      <c r="KQQ56" s="145"/>
      <c r="KQR56" s="145"/>
      <c r="KQS56" s="145"/>
      <c r="KQT56" s="145"/>
      <c r="KQU56" s="145"/>
      <c r="KQV56" s="145"/>
      <c r="KQW56" s="145"/>
      <c r="KQX56" s="145"/>
      <c r="KQY56" s="145"/>
      <c r="KQZ56" s="145"/>
      <c r="KRA56" s="145"/>
      <c r="KRB56" s="145"/>
      <c r="KRC56" s="145"/>
      <c r="KRD56" s="145"/>
      <c r="KRE56" s="145"/>
      <c r="KRF56" s="145"/>
      <c r="KRG56" s="145"/>
      <c r="KRH56" s="145"/>
      <c r="KRI56" s="145"/>
      <c r="KRJ56" s="145"/>
      <c r="KRK56" s="145"/>
      <c r="KRL56" s="145"/>
      <c r="KRM56" s="145"/>
      <c r="KRN56" s="145"/>
      <c r="KRO56" s="145"/>
      <c r="KRP56" s="145"/>
      <c r="KRQ56" s="145"/>
      <c r="KRR56" s="145"/>
      <c r="KRS56" s="145"/>
      <c r="KRT56" s="145"/>
      <c r="KRU56" s="145"/>
      <c r="KRV56" s="145"/>
      <c r="KRW56" s="145"/>
      <c r="KRX56" s="145"/>
      <c r="KRY56" s="145"/>
      <c r="KRZ56" s="145"/>
      <c r="KSA56" s="145"/>
      <c r="KSB56" s="145"/>
      <c r="KSC56" s="145"/>
      <c r="KSD56" s="145"/>
      <c r="KSE56" s="145"/>
      <c r="KSF56" s="145"/>
      <c r="KSG56" s="145"/>
      <c r="KSH56" s="145"/>
      <c r="KSI56" s="145"/>
      <c r="KSJ56" s="145"/>
      <c r="KSK56" s="145"/>
      <c r="KSL56" s="145"/>
      <c r="KSM56" s="145"/>
      <c r="KSN56" s="145"/>
      <c r="KSO56" s="145"/>
      <c r="KSP56" s="145"/>
      <c r="KSQ56" s="145"/>
      <c r="KSR56" s="145"/>
      <c r="KSS56" s="145"/>
      <c r="KST56" s="145"/>
      <c r="KSU56" s="145"/>
      <c r="KSV56" s="145"/>
      <c r="KSW56" s="145"/>
      <c r="KSX56" s="145"/>
      <c r="KSY56" s="145"/>
      <c r="KSZ56" s="145"/>
      <c r="KTA56" s="145"/>
      <c r="KTB56" s="145"/>
      <c r="KTC56" s="145"/>
      <c r="KTD56" s="145"/>
      <c r="KTE56" s="145"/>
      <c r="KTF56" s="145"/>
      <c r="KTG56" s="145"/>
      <c r="KTH56" s="145"/>
      <c r="KTI56" s="145"/>
      <c r="KTJ56" s="145"/>
      <c r="KTK56" s="145"/>
      <c r="KTL56" s="145"/>
      <c r="KTM56" s="145"/>
      <c r="KTN56" s="145"/>
      <c r="KTO56" s="145"/>
      <c r="KTP56" s="145"/>
      <c r="KTQ56" s="145"/>
      <c r="KTR56" s="145"/>
      <c r="KTS56" s="145"/>
      <c r="KTT56" s="145"/>
      <c r="KTU56" s="145"/>
      <c r="KTV56" s="145"/>
      <c r="KTW56" s="145"/>
      <c r="KTX56" s="145"/>
      <c r="KTY56" s="145"/>
      <c r="KTZ56" s="145"/>
      <c r="KUA56" s="145"/>
      <c r="KUB56" s="145"/>
      <c r="KUC56" s="145"/>
      <c r="KUD56" s="145"/>
      <c r="KUE56" s="145"/>
      <c r="KUF56" s="145"/>
      <c r="KUG56" s="145"/>
      <c r="KUH56" s="145"/>
      <c r="KUI56" s="145"/>
      <c r="KUJ56" s="145"/>
      <c r="KUK56" s="145"/>
      <c r="KUL56" s="145"/>
      <c r="KUM56" s="145"/>
      <c r="KUN56" s="145"/>
      <c r="KUO56" s="145"/>
      <c r="KUP56" s="145"/>
      <c r="KUQ56" s="145"/>
      <c r="KUR56" s="145"/>
      <c r="KUS56" s="145"/>
      <c r="KUT56" s="145"/>
      <c r="KUU56" s="145"/>
      <c r="KUV56" s="145"/>
      <c r="KUW56" s="145"/>
      <c r="KUX56" s="145"/>
      <c r="KUY56" s="145"/>
      <c r="KUZ56" s="145"/>
      <c r="KVA56" s="145"/>
      <c r="KVB56" s="145"/>
      <c r="KVC56" s="145"/>
      <c r="KVD56" s="145"/>
      <c r="KVE56" s="145"/>
      <c r="KVF56" s="145"/>
      <c r="KVG56" s="145"/>
      <c r="KVH56" s="145"/>
      <c r="KVI56" s="145"/>
      <c r="KVJ56" s="145"/>
      <c r="KVK56" s="145"/>
      <c r="KVL56" s="145"/>
      <c r="KVM56" s="145"/>
      <c r="KVN56" s="145"/>
      <c r="KVO56" s="145"/>
      <c r="KVP56" s="145"/>
      <c r="KVQ56" s="145"/>
      <c r="KVR56" s="145"/>
      <c r="KVS56" s="145"/>
      <c r="KVT56" s="145"/>
      <c r="KVU56" s="145"/>
      <c r="KVV56" s="145"/>
      <c r="KVW56" s="145"/>
      <c r="KVX56" s="145"/>
      <c r="KVY56" s="145"/>
      <c r="KVZ56" s="145"/>
      <c r="KWA56" s="145"/>
      <c r="KWB56" s="145"/>
      <c r="KWC56" s="145"/>
      <c r="KWD56" s="145"/>
      <c r="KWE56" s="145"/>
      <c r="KWF56" s="145"/>
      <c r="KWG56" s="145"/>
      <c r="KWH56" s="145"/>
      <c r="KWI56" s="145"/>
      <c r="KWJ56" s="145"/>
      <c r="KWK56" s="145"/>
      <c r="KWL56" s="145"/>
      <c r="KWM56" s="145"/>
      <c r="KWN56" s="145"/>
      <c r="KWO56" s="145"/>
      <c r="KWP56" s="145"/>
      <c r="KWQ56" s="145"/>
      <c r="KWR56" s="145"/>
      <c r="KWS56" s="145"/>
      <c r="KWT56" s="145"/>
      <c r="KWU56" s="145"/>
      <c r="KWV56" s="145"/>
      <c r="KWW56" s="145"/>
      <c r="KWX56" s="145"/>
      <c r="KWY56" s="145"/>
      <c r="KWZ56" s="145"/>
      <c r="KXA56" s="145"/>
      <c r="KXB56" s="145"/>
      <c r="KXC56" s="145"/>
      <c r="KXD56" s="145"/>
      <c r="KXE56" s="145"/>
      <c r="KXF56" s="145"/>
      <c r="KXG56" s="145"/>
      <c r="KXH56" s="145"/>
      <c r="KXI56" s="145"/>
      <c r="KXJ56" s="145"/>
      <c r="KXK56" s="145"/>
      <c r="KXL56" s="145"/>
      <c r="KXM56" s="145"/>
      <c r="KXN56" s="145"/>
      <c r="KXO56" s="145"/>
      <c r="KXP56" s="145"/>
      <c r="KXQ56" s="145"/>
      <c r="KXR56" s="145"/>
      <c r="KXS56" s="145"/>
      <c r="KXT56" s="145"/>
      <c r="KXU56" s="145"/>
      <c r="KXV56" s="145"/>
      <c r="KXW56" s="145"/>
      <c r="KXX56" s="145"/>
      <c r="KXY56" s="145"/>
      <c r="KXZ56" s="145"/>
      <c r="KYA56" s="145"/>
      <c r="KYB56" s="145"/>
      <c r="KYC56" s="145"/>
      <c r="KYD56" s="145"/>
      <c r="KYE56" s="145"/>
      <c r="KYF56" s="145"/>
      <c r="KYG56" s="145"/>
      <c r="KYH56" s="145"/>
      <c r="KYI56" s="145"/>
      <c r="KYJ56" s="145"/>
      <c r="KYK56" s="145"/>
      <c r="KYL56" s="145"/>
      <c r="KYM56" s="145"/>
      <c r="KYN56" s="145"/>
      <c r="KYO56" s="145"/>
      <c r="KYP56" s="145"/>
      <c r="KYQ56" s="145"/>
      <c r="KYR56" s="145"/>
      <c r="KYS56" s="145"/>
      <c r="KYT56" s="145"/>
      <c r="KYU56" s="145"/>
      <c r="KYV56" s="145"/>
      <c r="KYW56" s="145"/>
      <c r="KYX56" s="145"/>
      <c r="KYY56" s="145"/>
      <c r="KYZ56" s="145"/>
      <c r="KZA56" s="145"/>
      <c r="KZB56" s="145"/>
      <c r="KZC56" s="145"/>
      <c r="KZD56" s="145"/>
      <c r="KZE56" s="145"/>
      <c r="KZF56" s="145"/>
      <c r="KZG56" s="145"/>
      <c r="KZH56" s="145"/>
      <c r="KZI56" s="145"/>
      <c r="KZJ56" s="145"/>
      <c r="KZK56" s="145"/>
      <c r="KZL56" s="145"/>
      <c r="KZM56" s="145"/>
      <c r="KZN56" s="145"/>
      <c r="KZO56" s="145"/>
      <c r="KZP56" s="145"/>
      <c r="KZQ56" s="145"/>
      <c r="KZR56" s="145"/>
      <c r="KZS56" s="145"/>
      <c r="KZT56" s="145"/>
      <c r="KZU56" s="145"/>
      <c r="KZV56" s="145"/>
      <c r="KZW56" s="145"/>
      <c r="KZX56" s="145"/>
      <c r="KZY56" s="145"/>
      <c r="KZZ56" s="145"/>
      <c r="LAA56" s="145"/>
      <c r="LAB56" s="145"/>
      <c r="LAC56" s="145"/>
      <c r="LAD56" s="145"/>
      <c r="LAE56" s="145"/>
      <c r="LAF56" s="145"/>
      <c r="LAG56" s="145"/>
      <c r="LAH56" s="145"/>
      <c r="LAI56" s="145"/>
      <c r="LAJ56" s="145"/>
      <c r="LAK56" s="145"/>
      <c r="LAL56" s="145"/>
      <c r="LAM56" s="145"/>
      <c r="LAN56" s="145"/>
      <c r="LAO56" s="145"/>
      <c r="LAP56" s="145"/>
      <c r="LAQ56" s="145"/>
      <c r="LAR56" s="145"/>
      <c r="LAS56" s="145"/>
      <c r="LAT56" s="145"/>
      <c r="LAU56" s="145"/>
      <c r="LAV56" s="145"/>
      <c r="LAW56" s="145"/>
      <c r="LAX56" s="145"/>
      <c r="LAY56" s="145"/>
      <c r="LAZ56" s="145"/>
      <c r="LBA56" s="145"/>
      <c r="LBB56" s="145"/>
      <c r="LBC56" s="145"/>
      <c r="LBD56" s="145"/>
      <c r="LBE56" s="145"/>
      <c r="LBF56" s="145"/>
      <c r="LBG56" s="145"/>
      <c r="LBH56" s="145"/>
      <c r="LBI56" s="145"/>
      <c r="LBJ56" s="145"/>
      <c r="LBK56" s="145"/>
      <c r="LBL56" s="145"/>
      <c r="LBM56" s="145"/>
      <c r="LBN56" s="145"/>
      <c r="LBO56" s="145"/>
      <c r="LBP56" s="145"/>
      <c r="LBQ56" s="145"/>
      <c r="LBR56" s="145"/>
      <c r="LBS56" s="145"/>
      <c r="LBT56" s="145"/>
      <c r="LBU56" s="145"/>
      <c r="LBV56" s="145"/>
      <c r="LBW56" s="145"/>
      <c r="LBX56" s="145"/>
      <c r="LBY56" s="145"/>
      <c r="LBZ56" s="145"/>
      <c r="LCA56" s="145"/>
      <c r="LCB56" s="145"/>
      <c r="LCC56" s="145"/>
      <c r="LCD56" s="145"/>
      <c r="LCE56" s="145"/>
      <c r="LCF56" s="145"/>
      <c r="LCG56" s="145"/>
      <c r="LCH56" s="145"/>
      <c r="LCI56" s="145"/>
      <c r="LCJ56" s="145"/>
      <c r="LCK56" s="145"/>
      <c r="LCL56" s="145"/>
      <c r="LCM56" s="145"/>
      <c r="LCN56" s="145"/>
      <c r="LCO56" s="145"/>
      <c r="LCP56" s="145"/>
      <c r="LCQ56" s="145"/>
      <c r="LCR56" s="145"/>
      <c r="LCS56" s="145"/>
      <c r="LCT56" s="145"/>
      <c r="LCU56" s="145"/>
      <c r="LCV56" s="145"/>
      <c r="LCW56" s="145"/>
      <c r="LCX56" s="145"/>
      <c r="LCY56" s="145"/>
      <c r="LCZ56" s="145"/>
      <c r="LDA56" s="145"/>
      <c r="LDB56" s="145"/>
      <c r="LDC56" s="145"/>
      <c r="LDD56" s="145"/>
      <c r="LDE56" s="145"/>
      <c r="LDF56" s="145"/>
      <c r="LDG56" s="145"/>
      <c r="LDH56" s="145"/>
      <c r="LDI56" s="145"/>
      <c r="LDJ56" s="145"/>
      <c r="LDK56" s="145"/>
      <c r="LDL56" s="145"/>
      <c r="LDM56" s="145"/>
      <c r="LDN56" s="145"/>
      <c r="LDO56" s="145"/>
      <c r="LDP56" s="145"/>
      <c r="LDQ56" s="145"/>
      <c r="LDR56" s="145"/>
      <c r="LDS56" s="145"/>
      <c r="LDT56" s="145"/>
      <c r="LDU56" s="145"/>
      <c r="LDV56" s="145"/>
      <c r="LDW56" s="145"/>
      <c r="LDX56" s="145"/>
      <c r="LDY56" s="145"/>
      <c r="LDZ56" s="145"/>
      <c r="LEA56" s="145"/>
      <c r="LEB56" s="145"/>
      <c r="LEC56" s="145"/>
      <c r="LED56" s="145"/>
      <c r="LEE56" s="145"/>
      <c r="LEF56" s="145"/>
      <c r="LEG56" s="145"/>
      <c r="LEH56" s="145"/>
      <c r="LEI56" s="145"/>
      <c r="LEJ56" s="145"/>
      <c r="LEK56" s="145"/>
      <c r="LEL56" s="145"/>
      <c r="LEM56" s="145"/>
      <c r="LEN56" s="145"/>
      <c r="LEO56" s="145"/>
      <c r="LEP56" s="145"/>
      <c r="LEQ56" s="145"/>
      <c r="LER56" s="145"/>
      <c r="LES56" s="145"/>
      <c r="LET56" s="145"/>
      <c r="LEU56" s="145"/>
      <c r="LEV56" s="145"/>
      <c r="LEW56" s="145"/>
      <c r="LEX56" s="145"/>
      <c r="LEY56" s="145"/>
      <c r="LEZ56" s="145"/>
      <c r="LFA56" s="145"/>
      <c r="LFB56" s="145"/>
      <c r="LFC56" s="145"/>
      <c r="LFD56" s="145"/>
      <c r="LFE56" s="145"/>
      <c r="LFF56" s="145"/>
      <c r="LFG56" s="145"/>
      <c r="LFH56" s="145"/>
      <c r="LFI56" s="145"/>
      <c r="LFJ56" s="145"/>
      <c r="LFK56" s="145"/>
      <c r="LFL56" s="145"/>
      <c r="LFM56" s="145"/>
      <c r="LFN56" s="145"/>
      <c r="LFO56" s="145"/>
      <c r="LFP56" s="145"/>
      <c r="LFQ56" s="145"/>
      <c r="LFR56" s="145"/>
      <c r="LFS56" s="145"/>
      <c r="LFT56" s="145"/>
      <c r="LFU56" s="145"/>
      <c r="LFV56" s="145"/>
      <c r="LFW56" s="145"/>
      <c r="LFX56" s="145"/>
      <c r="LFY56" s="145"/>
      <c r="LFZ56" s="145"/>
      <c r="LGA56" s="145"/>
      <c r="LGB56" s="145"/>
      <c r="LGC56" s="145"/>
      <c r="LGD56" s="145"/>
      <c r="LGE56" s="145"/>
      <c r="LGF56" s="145"/>
      <c r="LGG56" s="145"/>
      <c r="LGH56" s="145"/>
      <c r="LGI56" s="145"/>
      <c r="LGJ56" s="145"/>
      <c r="LGK56" s="145"/>
      <c r="LGL56" s="145"/>
      <c r="LGM56" s="145"/>
      <c r="LGN56" s="145"/>
      <c r="LGO56" s="145"/>
      <c r="LGP56" s="145"/>
      <c r="LGQ56" s="145"/>
      <c r="LGR56" s="145"/>
      <c r="LGS56" s="145"/>
      <c r="LGT56" s="145"/>
      <c r="LGU56" s="145"/>
      <c r="LGV56" s="145"/>
      <c r="LGW56" s="145"/>
      <c r="LGX56" s="145"/>
      <c r="LGY56" s="145"/>
      <c r="LGZ56" s="145"/>
      <c r="LHA56" s="145"/>
      <c r="LHB56" s="145"/>
      <c r="LHC56" s="145"/>
      <c r="LHD56" s="145"/>
      <c r="LHE56" s="145"/>
      <c r="LHF56" s="145"/>
      <c r="LHG56" s="145"/>
      <c r="LHH56" s="145"/>
      <c r="LHI56" s="145"/>
      <c r="LHJ56" s="145"/>
      <c r="LHK56" s="145"/>
      <c r="LHL56" s="145"/>
      <c r="LHM56" s="145"/>
      <c r="LHN56" s="145"/>
      <c r="LHO56" s="145"/>
      <c r="LHP56" s="145"/>
      <c r="LHQ56" s="145"/>
      <c r="LHR56" s="145"/>
      <c r="LHS56" s="145"/>
      <c r="LHT56" s="145"/>
      <c r="LHU56" s="145"/>
      <c r="LHV56" s="145"/>
      <c r="LHW56" s="145"/>
      <c r="LHX56" s="145"/>
      <c r="LHY56" s="145"/>
      <c r="LHZ56" s="145"/>
      <c r="LIA56" s="145"/>
      <c r="LIB56" s="145"/>
      <c r="LIC56" s="145"/>
      <c r="LID56" s="145"/>
      <c r="LIE56" s="145"/>
      <c r="LIF56" s="145"/>
      <c r="LIG56" s="145"/>
      <c r="LIH56" s="145"/>
      <c r="LII56" s="145"/>
      <c r="LIJ56" s="145"/>
      <c r="LIK56" s="145"/>
      <c r="LIL56" s="145"/>
      <c r="LIM56" s="145"/>
      <c r="LIN56" s="145"/>
      <c r="LIO56" s="145"/>
      <c r="LIP56" s="145"/>
      <c r="LIQ56" s="145"/>
      <c r="LIR56" s="145"/>
      <c r="LIS56" s="145"/>
      <c r="LIT56" s="145"/>
      <c r="LIU56" s="145"/>
      <c r="LIV56" s="145"/>
      <c r="LIW56" s="145"/>
      <c r="LIX56" s="145"/>
      <c r="LIY56" s="145"/>
      <c r="LIZ56" s="145"/>
      <c r="LJA56" s="145"/>
      <c r="LJB56" s="145"/>
      <c r="LJC56" s="145"/>
      <c r="LJD56" s="145"/>
      <c r="LJE56" s="145"/>
      <c r="LJF56" s="145"/>
      <c r="LJG56" s="145"/>
      <c r="LJH56" s="145"/>
      <c r="LJI56" s="145"/>
      <c r="LJJ56" s="145"/>
      <c r="LJK56" s="145"/>
      <c r="LJL56" s="145"/>
      <c r="LJM56" s="145"/>
      <c r="LJN56" s="145"/>
      <c r="LJO56" s="145"/>
      <c r="LJP56" s="145"/>
      <c r="LJQ56" s="145"/>
      <c r="LJR56" s="145"/>
      <c r="LJS56" s="145"/>
      <c r="LJT56" s="145"/>
      <c r="LJU56" s="145"/>
      <c r="LJV56" s="145"/>
      <c r="LJW56" s="145"/>
      <c r="LJX56" s="145"/>
      <c r="LJY56" s="145"/>
      <c r="LJZ56" s="145"/>
      <c r="LKA56" s="145"/>
      <c r="LKB56" s="145"/>
      <c r="LKC56" s="145"/>
      <c r="LKD56" s="145"/>
      <c r="LKE56" s="145"/>
      <c r="LKF56" s="145"/>
      <c r="LKG56" s="145"/>
      <c r="LKH56" s="145"/>
      <c r="LKI56" s="145"/>
      <c r="LKJ56" s="145"/>
      <c r="LKK56" s="145"/>
      <c r="LKL56" s="145"/>
      <c r="LKM56" s="145"/>
      <c r="LKN56" s="145"/>
      <c r="LKO56" s="145"/>
      <c r="LKP56" s="145"/>
      <c r="LKQ56" s="145"/>
      <c r="LKR56" s="145"/>
      <c r="LKS56" s="145"/>
      <c r="LKT56" s="145"/>
      <c r="LKU56" s="145"/>
      <c r="LKV56" s="145"/>
      <c r="LKW56" s="145"/>
      <c r="LKX56" s="145"/>
      <c r="LKY56" s="145"/>
      <c r="LKZ56" s="145"/>
      <c r="LLA56" s="145"/>
      <c r="LLB56" s="145"/>
      <c r="LLC56" s="145"/>
      <c r="LLD56" s="145"/>
      <c r="LLE56" s="145"/>
      <c r="LLF56" s="145"/>
      <c r="LLG56" s="145"/>
      <c r="LLH56" s="145"/>
      <c r="LLI56" s="145"/>
      <c r="LLJ56" s="145"/>
      <c r="LLK56" s="145"/>
      <c r="LLL56" s="145"/>
      <c r="LLM56" s="145"/>
      <c r="LLN56" s="145"/>
      <c r="LLO56" s="145"/>
      <c r="LLP56" s="145"/>
      <c r="LLQ56" s="145"/>
      <c r="LLR56" s="145"/>
      <c r="LLS56" s="145"/>
      <c r="LLT56" s="145"/>
      <c r="LLU56" s="145"/>
      <c r="LLV56" s="145"/>
      <c r="LLW56" s="145"/>
      <c r="LLX56" s="145"/>
      <c r="LLY56" s="145"/>
      <c r="LLZ56" s="145"/>
      <c r="LMA56" s="145"/>
      <c r="LMB56" s="145"/>
      <c r="LMC56" s="145"/>
      <c r="LMD56" s="145"/>
      <c r="LME56" s="145"/>
      <c r="LMF56" s="145"/>
      <c r="LMG56" s="145"/>
      <c r="LMH56" s="145"/>
      <c r="LMI56" s="145"/>
      <c r="LMJ56" s="145"/>
      <c r="LMK56" s="145"/>
      <c r="LML56" s="145"/>
      <c r="LMM56" s="145"/>
      <c r="LMN56" s="145"/>
      <c r="LMO56" s="145"/>
      <c r="LMP56" s="145"/>
      <c r="LMQ56" s="145"/>
      <c r="LMR56" s="145"/>
      <c r="LMS56" s="145"/>
      <c r="LMT56" s="145"/>
      <c r="LMU56" s="145"/>
      <c r="LMV56" s="145"/>
      <c r="LMW56" s="145"/>
      <c r="LMX56" s="145"/>
      <c r="LMY56" s="145"/>
      <c r="LMZ56" s="145"/>
      <c r="LNA56" s="145"/>
      <c r="LNB56" s="145"/>
      <c r="LNC56" s="145"/>
      <c r="LND56" s="145"/>
      <c r="LNE56" s="145"/>
      <c r="LNF56" s="145"/>
      <c r="LNG56" s="145"/>
      <c r="LNH56" s="145"/>
      <c r="LNI56" s="145"/>
      <c r="LNJ56" s="145"/>
      <c r="LNK56" s="145"/>
      <c r="LNL56" s="145"/>
      <c r="LNM56" s="145"/>
      <c r="LNN56" s="145"/>
      <c r="LNO56" s="145"/>
      <c r="LNP56" s="145"/>
      <c r="LNQ56" s="145"/>
      <c r="LNR56" s="145"/>
      <c r="LNS56" s="145"/>
      <c r="LNT56" s="145"/>
      <c r="LNU56" s="145"/>
      <c r="LNV56" s="145"/>
      <c r="LNW56" s="145"/>
      <c r="LNX56" s="145"/>
      <c r="LNY56" s="145"/>
      <c r="LNZ56" s="145"/>
      <c r="LOA56" s="145"/>
      <c r="LOB56" s="145"/>
      <c r="LOC56" s="145"/>
      <c r="LOD56" s="145"/>
      <c r="LOE56" s="145"/>
      <c r="LOF56" s="145"/>
      <c r="LOG56" s="145"/>
      <c r="LOH56" s="145"/>
      <c r="LOI56" s="145"/>
      <c r="LOJ56" s="145"/>
      <c r="LOK56" s="145"/>
      <c r="LOL56" s="145"/>
      <c r="LOM56" s="145"/>
      <c r="LON56" s="145"/>
      <c r="LOO56" s="145"/>
      <c r="LOP56" s="145"/>
      <c r="LOQ56" s="145"/>
      <c r="LOR56" s="145"/>
      <c r="LOS56" s="145"/>
      <c r="LOT56" s="145"/>
      <c r="LOU56" s="145"/>
      <c r="LOV56" s="145"/>
      <c r="LOW56" s="145"/>
      <c r="LOX56" s="145"/>
      <c r="LOY56" s="145"/>
      <c r="LOZ56" s="145"/>
      <c r="LPA56" s="145"/>
      <c r="LPB56" s="145"/>
      <c r="LPC56" s="145"/>
      <c r="LPD56" s="145"/>
      <c r="LPE56" s="145"/>
      <c r="LPF56" s="145"/>
      <c r="LPG56" s="145"/>
      <c r="LPH56" s="145"/>
      <c r="LPI56" s="145"/>
      <c r="LPJ56" s="145"/>
      <c r="LPK56" s="145"/>
      <c r="LPL56" s="145"/>
      <c r="LPM56" s="145"/>
      <c r="LPN56" s="145"/>
      <c r="LPO56" s="145"/>
      <c r="LPP56" s="145"/>
      <c r="LPQ56" s="145"/>
      <c r="LPR56" s="145"/>
      <c r="LPS56" s="145"/>
      <c r="LPT56" s="145"/>
      <c r="LPU56" s="145"/>
      <c r="LPV56" s="145"/>
      <c r="LPW56" s="145"/>
      <c r="LPX56" s="145"/>
      <c r="LPY56" s="145"/>
      <c r="LPZ56" s="145"/>
      <c r="LQA56" s="145"/>
      <c r="LQB56" s="145"/>
      <c r="LQC56" s="145"/>
      <c r="LQD56" s="145"/>
      <c r="LQE56" s="145"/>
      <c r="LQF56" s="145"/>
      <c r="LQG56" s="145"/>
      <c r="LQH56" s="145"/>
      <c r="LQI56" s="145"/>
      <c r="LQJ56" s="145"/>
      <c r="LQK56" s="145"/>
      <c r="LQL56" s="145"/>
      <c r="LQM56" s="145"/>
      <c r="LQN56" s="145"/>
      <c r="LQO56" s="145"/>
      <c r="LQP56" s="145"/>
      <c r="LQQ56" s="145"/>
      <c r="LQR56" s="145"/>
      <c r="LQS56" s="145"/>
      <c r="LQT56" s="145"/>
      <c r="LQU56" s="145"/>
      <c r="LQV56" s="145"/>
      <c r="LQW56" s="145"/>
      <c r="LQX56" s="145"/>
      <c r="LQY56" s="145"/>
      <c r="LQZ56" s="145"/>
      <c r="LRA56" s="145"/>
      <c r="LRB56" s="145"/>
      <c r="LRC56" s="145"/>
      <c r="LRD56" s="145"/>
      <c r="LRE56" s="145"/>
      <c r="LRF56" s="145"/>
      <c r="LRG56" s="145"/>
      <c r="LRH56" s="145"/>
      <c r="LRI56" s="145"/>
      <c r="LRJ56" s="145"/>
      <c r="LRK56" s="145"/>
      <c r="LRL56" s="145"/>
      <c r="LRM56" s="145"/>
      <c r="LRN56" s="145"/>
      <c r="LRO56" s="145"/>
      <c r="LRP56" s="145"/>
      <c r="LRQ56" s="145"/>
      <c r="LRR56" s="145"/>
      <c r="LRS56" s="145"/>
      <c r="LRT56" s="145"/>
      <c r="LRU56" s="145"/>
      <c r="LRV56" s="145"/>
      <c r="LRW56" s="145"/>
      <c r="LRX56" s="145"/>
      <c r="LRY56" s="145"/>
      <c r="LRZ56" s="145"/>
      <c r="LSA56" s="145"/>
      <c r="LSB56" s="145"/>
      <c r="LSC56" s="145"/>
      <c r="LSD56" s="145"/>
      <c r="LSE56" s="145"/>
      <c r="LSF56" s="145"/>
      <c r="LSG56" s="145"/>
      <c r="LSH56" s="145"/>
      <c r="LSI56" s="145"/>
      <c r="LSJ56" s="145"/>
      <c r="LSK56" s="145"/>
      <c r="LSL56" s="145"/>
      <c r="LSM56" s="145"/>
      <c r="LSN56" s="145"/>
      <c r="LSO56" s="145"/>
      <c r="LSP56" s="145"/>
      <c r="LSQ56" s="145"/>
      <c r="LSR56" s="145"/>
      <c r="LSS56" s="145"/>
      <c r="LST56" s="145"/>
      <c r="LSU56" s="145"/>
      <c r="LSV56" s="145"/>
      <c r="LSW56" s="145"/>
      <c r="LSX56" s="145"/>
      <c r="LSY56" s="145"/>
      <c r="LSZ56" s="145"/>
      <c r="LTA56" s="145"/>
      <c r="LTB56" s="145"/>
      <c r="LTC56" s="145"/>
      <c r="LTD56" s="145"/>
      <c r="LTE56" s="145"/>
      <c r="LTF56" s="145"/>
      <c r="LTG56" s="145"/>
      <c r="LTH56" s="145"/>
      <c r="LTI56" s="145"/>
      <c r="LTJ56" s="145"/>
      <c r="LTK56" s="145"/>
      <c r="LTL56" s="145"/>
      <c r="LTM56" s="145"/>
      <c r="LTN56" s="145"/>
      <c r="LTO56" s="145"/>
      <c r="LTP56" s="145"/>
      <c r="LTQ56" s="145"/>
      <c r="LTR56" s="145"/>
      <c r="LTS56" s="145"/>
      <c r="LTT56" s="145"/>
      <c r="LTU56" s="145"/>
      <c r="LTV56" s="145"/>
      <c r="LTW56" s="145"/>
      <c r="LTX56" s="145"/>
      <c r="LTY56" s="145"/>
      <c r="LTZ56" s="145"/>
      <c r="LUA56" s="145"/>
      <c r="LUB56" s="145"/>
      <c r="LUC56" s="145"/>
      <c r="LUD56" s="145"/>
      <c r="LUE56" s="145"/>
      <c r="LUF56" s="145"/>
      <c r="LUG56" s="145"/>
      <c r="LUH56" s="145"/>
      <c r="LUI56" s="145"/>
      <c r="LUJ56" s="145"/>
      <c r="LUK56" s="145"/>
      <c r="LUL56" s="145"/>
      <c r="LUM56" s="145"/>
      <c r="LUN56" s="145"/>
      <c r="LUO56" s="145"/>
      <c r="LUP56" s="145"/>
      <c r="LUQ56" s="145"/>
      <c r="LUR56" s="145"/>
      <c r="LUS56" s="145"/>
      <c r="LUT56" s="145"/>
      <c r="LUU56" s="145"/>
      <c r="LUV56" s="145"/>
      <c r="LUW56" s="145"/>
      <c r="LUX56" s="145"/>
      <c r="LUY56" s="145"/>
      <c r="LUZ56" s="145"/>
      <c r="LVA56" s="145"/>
      <c r="LVB56" s="145"/>
      <c r="LVC56" s="145"/>
      <c r="LVD56" s="145"/>
      <c r="LVE56" s="145"/>
      <c r="LVF56" s="145"/>
      <c r="LVG56" s="145"/>
      <c r="LVH56" s="145"/>
      <c r="LVI56" s="145"/>
      <c r="LVJ56" s="145"/>
      <c r="LVK56" s="145"/>
      <c r="LVL56" s="145"/>
      <c r="LVM56" s="145"/>
      <c r="LVN56" s="145"/>
      <c r="LVO56" s="145"/>
      <c r="LVP56" s="145"/>
      <c r="LVQ56" s="145"/>
      <c r="LVR56" s="145"/>
      <c r="LVS56" s="145"/>
      <c r="LVT56" s="145"/>
      <c r="LVU56" s="145"/>
      <c r="LVV56" s="145"/>
      <c r="LVW56" s="145"/>
      <c r="LVX56" s="145"/>
      <c r="LVY56" s="145"/>
      <c r="LVZ56" s="145"/>
      <c r="LWA56" s="145"/>
      <c r="LWB56" s="145"/>
      <c r="LWC56" s="145"/>
      <c r="LWD56" s="145"/>
      <c r="LWE56" s="145"/>
      <c r="LWF56" s="145"/>
      <c r="LWG56" s="145"/>
      <c r="LWH56" s="145"/>
      <c r="LWI56" s="145"/>
      <c r="LWJ56" s="145"/>
      <c r="LWK56" s="145"/>
      <c r="LWL56" s="145"/>
      <c r="LWM56" s="145"/>
      <c r="LWN56" s="145"/>
      <c r="LWO56" s="145"/>
      <c r="LWP56" s="145"/>
      <c r="LWQ56" s="145"/>
      <c r="LWR56" s="145"/>
      <c r="LWS56" s="145"/>
      <c r="LWT56" s="145"/>
      <c r="LWU56" s="145"/>
      <c r="LWV56" s="145"/>
      <c r="LWW56" s="145"/>
      <c r="LWX56" s="145"/>
      <c r="LWY56" s="145"/>
      <c r="LWZ56" s="145"/>
      <c r="LXA56" s="145"/>
      <c r="LXB56" s="145"/>
      <c r="LXC56" s="145"/>
      <c r="LXD56" s="145"/>
      <c r="LXE56" s="145"/>
      <c r="LXF56" s="145"/>
      <c r="LXG56" s="145"/>
      <c r="LXH56" s="145"/>
      <c r="LXI56" s="145"/>
      <c r="LXJ56" s="145"/>
      <c r="LXK56" s="145"/>
      <c r="LXL56" s="145"/>
      <c r="LXM56" s="145"/>
      <c r="LXN56" s="145"/>
      <c r="LXO56" s="145"/>
      <c r="LXP56" s="145"/>
      <c r="LXQ56" s="145"/>
      <c r="LXR56" s="145"/>
      <c r="LXS56" s="145"/>
      <c r="LXT56" s="145"/>
      <c r="LXU56" s="145"/>
      <c r="LXV56" s="145"/>
      <c r="LXW56" s="145"/>
      <c r="LXX56" s="145"/>
      <c r="LXY56" s="145"/>
      <c r="LXZ56" s="145"/>
      <c r="LYA56" s="145"/>
      <c r="LYB56" s="145"/>
      <c r="LYC56" s="145"/>
      <c r="LYD56" s="145"/>
      <c r="LYE56" s="145"/>
      <c r="LYF56" s="145"/>
      <c r="LYG56" s="145"/>
      <c r="LYH56" s="145"/>
      <c r="LYI56" s="145"/>
      <c r="LYJ56" s="145"/>
      <c r="LYK56" s="145"/>
      <c r="LYL56" s="145"/>
      <c r="LYM56" s="145"/>
      <c r="LYN56" s="145"/>
      <c r="LYO56" s="145"/>
      <c r="LYP56" s="145"/>
      <c r="LYQ56" s="145"/>
      <c r="LYR56" s="145"/>
      <c r="LYS56" s="145"/>
      <c r="LYT56" s="145"/>
      <c r="LYU56" s="145"/>
      <c r="LYV56" s="145"/>
      <c r="LYW56" s="145"/>
      <c r="LYX56" s="145"/>
      <c r="LYY56" s="145"/>
      <c r="LYZ56" s="145"/>
      <c r="LZA56" s="145"/>
      <c r="LZB56" s="145"/>
      <c r="LZC56" s="145"/>
      <c r="LZD56" s="145"/>
      <c r="LZE56" s="145"/>
      <c r="LZF56" s="145"/>
      <c r="LZG56" s="145"/>
      <c r="LZH56" s="145"/>
      <c r="LZI56" s="145"/>
      <c r="LZJ56" s="145"/>
      <c r="LZK56" s="145"/>
      <c r="LZL56" s="145"/>
      <c r="LZM56" s="145"/>
      <c r="LZN56" s="145"/>
      <c r="LZO56" s="145"/>
      <c r="LZP56" s="145"/>
      <c r="LZQ56" s="145"/>
      <c r="LZR56" s="145"/>
      <c r="LZS56" s="145"/>
      <c r="LZT56" s="145"/>
      <c r="LZU56" s="145"/>
      <c r="LZV56" s="145"/>
      <c r="LZW56" s="145"/>
      <c r="LZX56" s="145"/>
      <c r="LZY56" s="145"/>
      <c r="LZZ56" s="145"/>
      <c r="MAA56" s="145"/>
      <c r="MAB56" s="145"/>
      <c r="MAC56" s="145"/>
      <c r="MAD56" s="145"/>
      <c r="MAE56" s="145"/>
      <c r="MAF56" s="145"/>
      <c r="MAG56" s="145"/>
      <c r="MAH56" s="145"/>
      <c r="MAI56" s="145"/>
      <c r="MAJ56" s="145"/>
      <c r="MAK56" s="145"/>
      <c r="MAL56" s="145"/>
      <c r="MAM56" s="145"/>
      <c r="MAN56" s="145"/>
      <c r="MAO56" s="145"/>
      <c r="MAP56" s="145"/>
      <c r="MAQ56" s="145"/>
      <c r="MAR56" s="145"/>
      <c r="MAS56" s="145"/>
      <c r="MAT56" s="145"/>
      <c r="MAU56" s="145"/>
      <c r="MAV56" s="145"/>
      <c r="MAW56" s="145"/>
      <c r="MAX56" s="145"/>
      <c r="MAY56" s="145"/>
      <c r="MAZ56" s="145"/>
      <c r="MBA56" s="145"/>
      <c r="MBB56" s="145"/>
      <c r="MBC56" s="145"/>
      <c r="MBD56" s="145"/>
      <c r="MBE56" s="145"/>
      <c r="MBF56" s="145"/>
      <c r="MBG56" s="145"/>
      <c r="MBH56" s="145"/>
      <c r="MBI56" s="145"/>
      <c r="MBJ56" s="145"/>
      <c r="MBK56" s="145"/>
      <c r="MBL56" s="145"/>
      <c r="MBM56" s="145"/>
      <c r="MBN56" s="145"/>
      <c r="MBO56" s="145"/>
      <c r="MBP56" s="145"/>
      <c r="MBQ56" s="145"/>
      <c r="MBR56" s="145"/>
      <c r="MBS56" s="145"/>
      <c r="MBT56" s="145"/>
      <c r="MBU56" s="145"/>
      <c r="MBV56" s="145"/>
      <c r="MBW56" s="145"/>
      <c r="MBX56" s="145"/>
      <c r="MBY56" s="145"/>
      <c r="MBZ56" s="145"/>
      <c r="MCA56" s="145"/>
      <c r="MCB56" s="145"/>
      <c r="MCC56" s="145"/>
      <c r="MCD56" s="145"/>
      <c r="MCE56" s="145"/>
      <c r="MCF56" s="145"/>
      <c r="MCG56" s="145"/>
      <c r="MCH56" s="145"/>
      <c r="MCI56" s="145"/>
      <c r="MCJ56" s="145"/>
      <c r="MCK56" s="145"/>
      <c r="MCL56" s="145"/>
      <c r="MCM56" s="145"/>
      <c r="MCN56" s="145"/>
      <c r="MCO56" s="145"/>
      <c r="MCP56" s="145"/>
      <c r="MCQ56" s="145"/>
      <c r="MCR56" s="145"/>
      <c r="MCS56" s="145"/>
      <c r="MCT56" s="145"/>
      <c r="MCU56" s="145"/>
      <c r="MCV56" s="145"/>
      <c r="MCW56" s="145"/>
      <c r="MCX56" s="145"/>
      <c r="MCY56" s="145"/>
      <c r="MCZ56" s="145"/>
      <c r="MDA56" s="145"/>
      <c r="MDB56" s="145"/>
      <c r="MDC56" s="145"/>
      <c r="MDD56" s="145"/>
      <c r="MDE56" s="145"/>
      <c r="MDF56" s="145"/>
      <c r="MDG56" s="145"/>
      <c r="MDH56" s="145"/>
      <c r="MDI56" s="145"/>
      <c r="MDJ56" s="145"/>
      <c r="MDK56" s="145"/>
      <c r="MDL56" s="145"/>
      <c r="MDM56" s="145"/>
      <c r="MDN56" s="145"/>
      <c r="MDO56" s="145"/>
      <c r="MDP56" s="145"/>
      <c r="MDQ56" s="145"/>
      <c r="MDR56" s="145"/>
      <c r="MDS56" s="145"/>
      <c r="MDT56" s="145"/>
      <c r="MDU56" s="145"/>
      <c r="MDV56" s="145"/>
      <c r="MDW56" s="145"/>
      <c r="MDX56" s="145"/>
      <c r="MDY56" s="145"/>
      <c r="MDZ56" s="145"/>
      <c r="MEA56" s="145"/>
      <c r="MEB56" s="145"/>
      <c r="MEC56" s="145"/>
      <c r="MED56" s="145"/>
      <c r="MEE56" s="145"/>
      <c r="MEF56" s="145"/>
      <c r="MEG56" s="145"/>
      <c r="MEH56" s="145"/>
      <c r="MEI56" s="145"/>
      <c r="MEJ56" s="145"/>
      <c r="MEK56" s="145"/>
      <c r="MEL56" s="145"/>
      <c r="MEM56" s="145"/>
      <c r="MEN56" s="145"/>
      <c r="MEO56" s="145"/>
      <c r="MEP56" s="145"/>
      <c r="MEQ56" s="145"/>
      <c r="MER56" s="145"/>
      <c r="MES56" s="145"/>
      <c r="MET56" s="145"/>
      <c r="MEU56" s="145"/>
      <c r="MEV56" s="145"/>
      <c r="MEW56" s="145"/>
      <c r="MEX56" s="145"/>
      <c r="MEY56" s="145"/>
      <c r="MEZ56" s="145"/>
      <c r="MFA56" s="145"/>
      <c r="MFB56" s="145"/>
      <c r="MFC56" s="145"/>
      <c r="MFD56" s="145"/>
      <c r="MFE56" s="145"/>
      <c r="MFF56" s="145"/>
      <c r="MFG56" s="145"/>
      <c r="MFH56" s="145"/>
      <c r="MFI56" s="145"/>
      <c r="MFJ56" s="145"/>
      <c r="MFK56" s="145"/>
      <c r="MFL56" s="145"/>
      <c r="MFM56" s="145"/>
      <c r="MFN56" s="145"/>
      <c r="MFO56" s="145"/>
      <c r="MFP56" s="145"/>
      <c r="MFQ56" s="145"/>
      <c r="MFR56" s="145"/>
      <c r="MFS56" s="145"/>
      <c r="MFT56" s="145"/>
      <c r="MFU56" s="145"/>
      <c r="MFV56" s="145"/>
      <c r="MFW56" s="145"/>
      <c r="MFX56" s="145"/>
      <c r="MFY56" s="145"/>
      <c r="MFZ56" s="145"/>
      <c r="MGA56" s="145"/>
      <c r="MGB56" s="145"/>
      <c r="MGC56" s="145"/>
      <c r="MGD56" s="145"/>
      <c r="MGE56" s="145"/>
      <c r="MGF56" s="145"/>
      <c r="MGG56" s="145"/>
      <c r="MGH56" s="145"/>
      <c r="MGI56" s="145"/>
      <c r="MGJ56" s="145"/>
      <c r="MGK56" s="145"/>
      <c r="MGL56" s="145"/>
      <c r="MGM56" s="145"/>
      <c r="MGN56" s="145"/>
      <c r="MGO56" s="145"/>
      <c r="MGP56" s="145"/>
      <c r="MGQ56" s="145"/>
      <c r="MGR56" s="145"/>
      <c r="MGS56" s="145"/>
      <c r="MGT56" s="145"/>
      <c r="MGU56" s="145"/>
      <c r="MGV56" s="145"/>
      <c r="MGW56" s="145"/>
      <c r="MGX56" s="145"/>
      <c r="MGY56" s="145"/>
      <c r="MGZ56" s="145"/>
      <c r="MHA56" s="145"/>
      <c r="MHB56" s="145"/>
      <c r="MHC56" s="145"/>
      <c r="MHD56" s="145"/>
      <c r="MHE56" s="145"/>
      <c r="MHF56" s="145"/>
      <c r="MHG56" s="145"/>
      <c r="MHH56" s="145"/>
      <c r="MHI56" s="145"/>
      <c r="MHJ56" s="145"/>
      <c r="MHK56" s="145"/>
      <c r="MHL56" s="145"/>
      <c r="MHM56" s="145"/>
      <c r="MHN56" s="145"/>
      <c r="MHO56" s="145"/>
      <c r="MHP56" s="145"/>
      <c r="MHQ56" s="145"/>
      <c r="MHR56" s="145"/>
      <c r="MHS56" s="145"/>
      <c r="MHT56" s="145"/>
      <c r="MHU56" s="145"/>
      <c r="MHV56" s="145"/>
      <c r="MHW56" s="145"/>
      <c r="MHX56" s="145"/>
      <c r="MHY56" s="145"/>
      <c r="MHZ56" s="145"/>
      <c r="MIA56" s="145"/>
      <c r="MIB56" s="145"/>
      <c r="MIC56" s="145"/>
      <c r="MID56" s="145"/>
      <c r="MIE56" s="145"/>
      <c r="MIF56" s="145"/>
      <c r="MIG56" s="145"/>
      <c r="MIH56" s="145"/>
      <c r="MII56" s="145"/>
      <c r="MIJ56" s="145"/>
      <c r="MIK56" s="145"/>
      <c r="MIL56" s="145"/>
      <c r="MIM56" s="145"/>
      <c r="MIN56" s="145"/>
      <c r="MIO56" s="145"/>
      <c r="MIP56" s="145"/>
      <c r="MIQ56" s="145"/>
      <c r="MIR56" s="145"/>
      <c r="MIS56" s="145"/>
      <c r="MIT56" s="145"/>
      <c r="MIU56" s="145"/>
      <c r="MIV56" s="145"/>
      <c r="MIW56" s="145"/>
      <c r="MIX56" s="145"/>
      <c r="MIY56" s="145"/>
      <c r="MIZ56" s="145"/>
      <c r="MJA56" s="145"/>
      <c r="MJB56" s="145"/>
      <c r="MJC56" s="145"/>
      <c r="MJD56" s="145"/>
      <c r="MJE56" s="145"/>
      <c r="MJF56" s="145"/>
      <c r="MJG56" s="145"/>
      <c r="MJH56" s="145"/>
      <c r="MJI56" s="145"/>
      <c r="MJJ56" s="145"/>
      <c r="MJK56" s="145"/>
      <c r="MJL56" s="145"/>
      <c r="MJM56" s="145"/>
      <c r="MJN56" s="145"/>
      <c r="MJO56" s="145"/>
      <c r="MJP56" s="145"/>
      <c r="MJQ56" s="145"/>
      <c r="MJR56" s="145"/>
      <c r="MJS56" s="145"/>
      <c r="MJT56" s="145"/>
      <c r="MJU56" s="145"/>
      <c r="MJV56" s="145"/>
      <c r="MJW56" s="145"/>
      <c r="MJX56" s="145"/>
      <c r="MJY56" s="145"/>
      <c r="MJZ56" s="145"/>
      <c r="MKA56" s="145"/>
      <c r="MKB56" s="145"/>
      <c r="MKC56" s="145"/>
      <c r="MKD56" s="145"/>
      <c r="MKE56" s="145"/>
      <c r="MKF56" s="145"/>
      <c r="MKG56" s="145"/>
      <c r="MKH56" s="145"/>
      <c r="MKI56" s="145"/>
      <c r="MKJ56" s="145"/>
      <c r="MKK56" s="145"/>
      <c r="MKL56" s="145"/>
      <c r="MKM56" s="145"/>
      <c r="MKN56" s="145"/>
      <c r="MKO56" s="145"/>
      <c r="MKP56" s="145"/>
      <c r="MKQ56" s="145"/>
      <c r="MKR56" s="145"/>
      <c r="MKS56" s="145"/>
      <c r="MKT56" s="145"/>
      <c r="MKU56" s="145"/>
      <c r="MKV56" s="145"/>
      <c r="MKW56" s="145"/>
      <c r="MKX56" s="145"/>
      <c r="MKY56" s="145"/>
      <c r="MKZ56" s="145"/>
      <c r="MLA56" s="145"/>
      <c r="MLB56" s="145"/>
      <c r="MLC56" s="145"/>
      <c r="MLD56" s="145"/>
      <c r="MLE56" s="145"/>
      <c r="MLF56" s="145"/>
      <c r="MLG56" s="145"/>
      <c r="MLH56" s="145"/>
      <c r="MLI56" s="145"/>
      <c r="MLJ56" s="145"/>
      <c r="MLK56" s="145"/>
      <c r="MLL56" s="145"/>
      <c r="MLM56" s="145"/>
      <c r="MLN56" s="145"/>
      <c r="MLO56" s="145"/>
      <c r="MLP56" s="145"/>
      <c r="MLQ56" s="145"/>
      <c r="MLR56" s="145"/>
      <c r="MLS56" s="145"/>
      <c r="MLT56" s="145"/>
      <c r="MLU56" s="145"/>
      <c r="MLV56" s="145"/>
      <c r="MLW56" s="145"/>
      <c r="MLX56" s="145"/>
      <c r="MLY56" s="145"/>
      <c r="MLZ56" s="145"/>
      <c r="MMA56" s="145"/>
      <c r="MMB56" s="145"/>
      <c r="MMC56" s="145"/>
      <c r="MMD56" s="145"/>
      <c r="MME56" s="145"/>
      <c r="MMF56" s="145"/>
      <c r="MMG56" s="145"/>
      <c r="MMH56" s="145"/>
      <c r="MMI56" s="145"/>
      <c r="MMJ56" s="145"/>
      <c r="MMK56" s="145"/>
      <c r="MML56" s="145"/>
      <c r="MMM56" s="145"/>
      <c r="MMN56" s="145"/>
      <c r="MMO56" s="145"/>
      <c r="MMP56" s="145"/>
      <c r="MMQ56" s="145"/>
      <c r="MMR56" s="145"/>
      <c r="MMS56" s="145"/>
      <c r="MMT56" s="145"/>
      <c r="MMU56" s="145"/>
      <c r="MMV56" s="145"/>
      <c r="MMW56" s="145"/>
      <c r="MMX56" s="145"/>
      <c r="MMY56" s="145"/>
      <c r="MMZ56" s="145"/>
      <c r="MNA56" s="145"/>
      <c r="MNB56" s="145"/>
      <c r="MNC56" s="145"/>
      <c r="MND56" s="145"/>
      <c r="MNE56" s="145"/>
      <c r="MNF56" s="145"/>
      <c r="MNG56" s="145"/>
      <c r="MNH56" s="145"/>
      <c r="MNI56" s="145"/>
      <c r="MNJ56" s="145"/>
      <c r="MNK56" s="145"/>
      <c r="MNL56" s="145"/>
      <c r="MNM56" s="145"/>
      <c r="MNN56" s="145"/>
      <c r="MNO56" s="145"/>
      <c r="MNP56" s="145"/>
      <c r="MNQ56" s="145"/>
      <c r="MNR56" s="145"/>
      <c r="MNS56" s="145"/>
      <c r="MNT56" s="145"/>
      <c r="MNU56" s="145"/>
      <c r="MNV56" s="145"/>
      <c r="MNW56" s="145"/>
      <c r="MNX56" s="145"/>
      <c r="MNY56" s="145"/>
      <c r="MNZ56" s="145"/>
      <c r="MOA56" s="145"/>
      <c r="MOB56" s="145"/>
      <c r="MOC56" s="145"/>
      <c r="MOD56" s="145"/>
      <c r="MOE56" s="145"/>
      <c r="MOF56" s="145"/>
      <c r="MOG56" s="145"/>
      <c r="MOH56" s="145"/>
      <c r="MOI56" s="145"/>
      <c r="MOJ56" s="145"/>
      <c r="MOK56" s="145"/>
      <c r="MOL56" s="145"/>
      <c r="MOM56" s="145"/>
      <c r="MON56" s="145"/>
      <c r="MOO56" s="145"/>
      <c r="MOP56" s="145"/>
      <c r="MOQ56" s="145"/>
      <c r="MOR56" s="145"/>
      <c r="MOS56" s="145"/>
      <c r="MOT56" s="145"/>
      <c r="MOU56" s="145"/>
      <c r="MOV56" s="145"/>
      <c r="MOW56" s="145"/>
      <c r="MOX56" s="145"/>
      <c r="MOY56" s="145"/>
      <c r="MOZ56" s="145"/>
      <c r="MPA56" s="145"/>
      <c r="MPB56" s="145"/>
      <c r="MPC56" s="145"/>
      <c r="MPD56" s="145"/>
      <c r="MPE56" s="145"/>
      <c r="MPF56" s="145"/>
      <c r="MPG56" s="145"/>
      <c r="MPH56" s="145"/>
      <c r="MPI56" s="145"/>
      <c r="MPJ56" s="145"/>
      <c r="MPK56" s="145"/>
      <c r="MPL56" s="145"/>
      <c r="MPM56" s="145"/>
      <c r="MPN56" s="145"/>
      <c r="MPO56" s="145"/>
      <c r="MPP56" s="145"/>
      <c r="MPQ56" s="145"/>
      <c r="MPR56" s="145"/>
      <c r="MPS56" s="145"/>
      <c r="MPT56" s="145"/>
      <c r="MPU56" s="145"/>
      <c r="MPV56" s="145"/>
      <c r="MPW56" s="145"/>
      <c r="MPX56" s="145"/>
      <c r="MPY56" s="145"/>
      <c r="MPZ56" s="145"/>
      <c r="MQA56" s="145"/>
      <c r="MQB56" s="145"/>
      <c r="MQC56" s="145"/>
      <c r="MQD56" s="145"/>
      <c r="MQE56" s="145"/>
      <c r="MQF56" s="145"/>
      <c r="MQG56" s="145"/>
      <c r="MQH56" s="145"/>
      <c r="MQI56" s="145"/>
      <c r="MQJ56" s="145"/>
      <c r="MQK56" s="145"/>
      <c r="MQL56" s="145"/>
      <c r="MQM56" s="145"/>
      <c r="MQN56" s="145"/>
      <c r="MQO56" s="145"/>
      <c r="MQP56" s="145"/>
      <c r="MQQ56" s="145"/>
      <c r="MQR56" s="145"/>
      <c r="MQS56" s="145"/>
      <c r="MQT56" s="145"/>
      <c r="MQU56" s="145"/>
      <c r="MQV56" s="145"/>
      <c r="MQW56" s="145"/>
      <c r="MQX56" s="145"/>
      <c r="MQY56" s="145"/>
      <c r="MQZ56" s="145"/>
      <c r="MRA56" s="145"/>
      <c r="MRB56" s="145"/>
      <c r="MRC56" s="145"/>
      <c r="MRD56" s="145"/>
      <c r="MRE56" s="145"/>
      <c r="MRF56" s="145"/>
      <c r="MRG56" s="145"/>
      <c r="MRH56" s="145"/>
      <c r="MRI56" s="145"/>
      <c r="MRJ56" s="145"/>
      <c r="MRK56" s="145"/>
      <c r="MRL56" s="145"/>
      <c r="MRM56" s="145"/>
      <c r="MRN56" s="145"/>
      <c r="MRO56" s="145"/>
      <c r="MRP56" s="145"/>
      <c r="MRQ56" s="145"/>
      <c r="MRR56" s="145"/>
      <c r="MRS56" s="145"/>
      <c r="MRT56" s="145"/>
      <c r="MRU56" s="145"/>
      <c r="MRV56" s="145"/>
      <c r="MRW56" s="145"/>
      <c r="MRX56" s="145"/>
      <c r="MRY56" s="145"/>
      <c r="MRZ56" s="145"/>
      <c r="MSA56" s="145"/>
      <c r="MSB56" s="145"/>
      <c r="MSC56" s="145"/>
      <c r="MSD56" s="145"/>
      <c r="MSE56" s="145"/>
      <c r="MSF56" s="145"/>
      <c r="MSG56" s="145"/>
      <c r="MSH56" s="145"/>
      <c r="MSI56" s="145"/>
      <c r="MSJ56" s="145"/>
      <c r="MSK56" s="145"/>
      <c r="MSL56" s="145"/>
      <c r="MSM56" s="145"/>
      <c r="MSN56" s="145"/>
      <c r="MSO56" s="145"/>
      <c r="MSP56" s="145"/>
      <c r="MSQ56" s="145"/>
      <c r="MSR56" s="145"/>
      <c r="MSS56" s="145"/>
      <c r="MST56" s="145"/>
      <c r="MSU56" s="145"/>
      <c r="MSV56" s="145"/>
      <c r="MSW56" s="145"/>
      <c r="MSX56" s="145"/>
      <c r="MSY56" s="145"/>
      <c r="MSZ56" s="145"/>
      <c r="MTA56" s="145"/>
      <c r="MTB56" s="145"/>
      <c r="MTC56" s="145"/>
      <c r="MTD56" s="145"/>
      <c r="MTE56" s="145"/>
      <c r="MTF56" s="145"/>
      <c r="MTG56" s="145"/>
      <c r="MTH56" s="145"/>
      <c r="MTI56" s="145"/>
      <c r="MTJ56" s="145"/>
      <c r="MTK56" s="145"/>
      <c r="MTL56" s="145"/>
      <c r="MTM56" s="145"/>
      <c r="MTN56" s="145"/>
      <c r="MTO56" s="145"/>
      <c r="MTP56" s="145"/>
      <c r="MTQ56" s="145"/>
      <c r="MTR56" s="145"/>
      <c r="MTS56" s="145"/>
      <c r="MTT56" s="145"/>
      <c r="MTU56" s="145"/>
      <c r="MTV56" s="145"/>
      <c r="MTW56" s="145"/>
      <c r="MTX56" s="145"/>
      <c r="MTY56" s="145"/>
      <c r="MTZ56" s="145"/>
      <c r="MUA56" s="145"/>
      <c r="MUB56" s="145"/>
      <c r="MUC56" s="145"/>
      <c r="MUD56" s="145"/>
      <c r="MUE56" s="145"/>
      <c r="MUF56" s="145"/>
      <c r="MUG56" s="145"/>
      <c r="MUH56" s="145"/>
      <c r="MUI56" s="145"/>
      <c r="MUJ56" s="145"/>
      <c r="MUK56" s="145"/>
      <c r="MUL56" s="145"/>
      <c r="MUM56" s="145"/>
      <c r="MUN56" s="145"/>
      <c r="MUO56" s="145"/>
      <c r="MUP56" s="145"/>
      <c r="MUQ56" s="145"/>
      <c r="MUR56" s="145"/>
      <c r="MUS56" s="145"/>
      <c r="MUT56" s="145"/>
      <c r="MUU56" s="145"/>
      <c r="MUV56" s="145"/>
      <c r="MUW56" s="145"/>
      <c r="MUX56" s="145"/>
      <c r="MUY56" s="145"/>
      <c r="MUZ56" s="145"/>
      <c r="MVA56" s="145"/>
      <c r="MVB56" s="145"/>
      <c r="MVC56" s="145"/>
      <c r="MVD56" s="145"/>
      <c r="MVE56" s="145"/>
      <c r="MVF56" s="145"/>
      <c r="MVG56" s="145"/>
      <c r="MVH56" s="145"/>
      <c r="MVI56" s="145"/>
      <c r="MVJ56" s="145"/>
      <c r="MVK56" s="145"/>
      <c r="MVL56" s="145"/>
      <c r="MVM56" s="145"/>
      <c r="MVN56" s="145"/>
      <c r="MVO56" s="145"/>
      <c r="MVP56" s="145"/>
      <c r="MVQ56" s="145"/>
      <c r="MVR56" s="145"/>
      <c r="MVS56" s="145"/>
      <c r="MVT56" s="145"/>
      <c r="MVU56" s="145"/>
      <c r="MVV56" s="145"/>
      <c r="MVW56" s="145"/>
      <c r="MVX56" s="145"/>
      <c r="MVY56" s="145"/>
      <c r="MVZ56" s="145"/>
      <c r="MWA56" s="145"/>
      <c r="MWB56" s="145"/>
      <c r="MWC56" s="145"/>
      <c r="MWD56" s="145"/>
      <c r="MWE56" s="145"/>
      <c r="MWF56" s="145"/>
      <c r="MWG56" s="145"/>
      <c r="MWH56" s="145"/>
      <c r="MWI56" s="145"/>
      <c r="MWJ56" s="145"/>
      <c r="MWK56" s="145"/>
      <c r="MWL56" s="145"/>
      <c r="MWM56" s="145"/>
      <c r="MWN56" s="145"/>
      <c r="MWO56" s="145"/>
      <c r="MWP56" s="145"/>
      <c r="MWQ56" s="145"/>
      <c r="MWR56" s="145"/>
      <c r="MWS56" s="145"/>
      <c r="MWT56" s="145"/>
      <c r="MWU56" s="145"/>
      <c r="MWV56" s="145"/>
      <c r="MWW56" s="145"/>
      <c r="MWX56" s="145"/>
      <c r="MWY56" s="145"/>
      <c r="MWZ56" s="145"/>
      <c r="MXA56" s="145"/>
      <c r="MXB56" s="145"/>
      <c r="MXC56" s="145"/>
      <c r="MXD56" s="145"/>
      <c r="MXE56" s="145"/>
      <c r="MXF56" s="145"/>
      <c r="MXG56" s="145"/>
      <c r="MXH56" s="145"/>
      <c r="MXI56" s="145"/>
      <c r="MXJ56" s="145"/>
      <c r="MXK56" s="145"/>
      <c r="MXL56" s="145"/>
      <c r="MXM56" s="145"/>
      <c r="MXN56" s="145"/>
      <c r="MXO56" s="145"/>
      <c r="MXP56" s="145"/>
      <c r="MXQ56" s="145"/>
      <c r="MXR56" s="145"/>
      <c r="MXS56" s="145"/>
      <c r="MXT56" s="145"/>
      <c r="MXU56" s="145"/>
      <c r="MXV56" s="145"/>
      <c r="MXW56" s="145"/>
      <c r="MXX56" s="145"/>
      <c r="MXY56" s="145"/>
      <c r="MXZ56" s="145"/>
      <c r="MYA56" s="145"/>
      <c r="MYB56" s="145"/>
      <c r="MYC56" s="145"/>
      <c r="MYD56" s="145"/>
      <c r="MYE56" s="145"/>
      <c r="MYF56" s="145"/>
      <c r="MYG56" s="145"/>
      <c r="MYH56" s="145"/>
      <c r="MYI56" s="145"/>
      <c r="MYJ56" s="145"/>
      <c r="MYK56" s="145"/>
      <c r="MYL56" s="145"/>
      <c r="MYM56" s="145"/>
      <c r="MYN56" s="145"/>
      <c r="MYO56" s="145"/>
      <c r="MYP56" s="145"/>
      <c r="MYQ56" s="145"/>
      <c r="MYR56" s="145"/>
      <c r="MYS56" s="145"/>
      <c r="MYT56" s="145"/>
      <c r="MYU56" s="145"/>
      <c r="MYV56" s="145"/>
      <c r="MYW56" s="145"/>
      <c r="MYX56" s="145"/>
      <c r="MYY56" s="145"/>
      <c r="MYZ56" s="145"/>
      <c r="MZA56" s="145"/>
      <c r="MZB56" s="145"/>
      <c r="MZC56" s="145"/>
      <c r="MZD56" s="145"/>
      <c r="MZE56" s="145"/>
      <c r="MZF56" s="145"/>
      <c r="MZG56" s="145"/>
      <c r="MZH56" s="145"/>
      <c r="MZI56" s="145"/>
      <c r="MZJ56" s="145"/>
      <c r="MZK56" s="145"/>
      <c r="MZL56" s="145"/>
      <c r="MZM56" s="145"/>
      <c r="MZN56" s="145"/>
      <c r="MZO56" s="145"/>
      <c r="MZP56" s="145"/>
      <c r="MZQ56" s="145"/>
      <c r="MZR56" s="145"/>
      <c r="MZS56" s="145"/>
      <c r="MZT56" s="145"/>
      <c r="MZU56" s="145"/>
      <c r="MZV56" s="145"/>
      <c r="MZW56" s="145"/>
      <c r="MZX56" s="145"/>
      <c r="MZY56" s="145"/>
      <c r="MZZ56" s="145"/>
      <c r="NAA56" s="145"/>
      <c r="NAB56" s="145"/>
      <c r="NAC56" s="145"/>
      <c r="NAD56" s="145"/>
      <c r="NAE56" s="145"/>
      <c r="NAF56" s="145"/>
      <c r="NAG56" s="145"/>
      <c r="NAH56" s="145"/>
      <c r="NAI56" s="145"/>
      <c r="NAJ56" s="145"/>
      <c r="NAK56" s="145"/>
      <c r="NAL56" s="145"/>
      <c r="NAM56" s="145"/>
      <c r="NAN56" s="145"/>
      <c r="NAO56" s="145"/>
      <c r="NAP56" s="145"/>
      <c r="NAQ56" s="145"/>
      <c r="NAR56" s="145"/>
      <c r="NAS56" s="145"/>
      <c r="NAT56" s="145"/>
      <c r="NAU56" s="145"/>
      <c r="NAV56" s="145"/>
      <c r="NAW56" s="145"/>
      <c r="NAX56" s="145"/>
      <c r="NAY56" s="145"/>
      <c r="NAZ56" s="145"/>
      <c r="NBA56" s="145"/>
      <c r="NBB56" s="145"/>
      <c r="NBC56" s="145"/>
      <c r="NBD56" s="145"/>
      <c r="NBE56" s="145"/>
      <c r="NBF56" s="145"/>
      <c r="NBG56" s="145"/>
      <c r="NBH56" s="145"/>
      <c r="NBI56" s="145"/>
      <c r="NBJ56" s="145"/>
      <c r="NBK56" s="145"/>
      <c r="NBL56" s="145"/>
      <c r="NBM56" s="145"/>
      <c r="NBN56" s="145"/>
      <c r="NBO56" s="145"/>
      <c r="NBP56" s="145"/>
      <c r="NBQ56" s="145"/>
      <c r="NBR56" s="145"/>
      <c r="NBS56" s="145"/>
      <c r="NBT56" s="145"/>
      <c r="NBU56" s="145"/>
      <c r="NBV56" s="145"/>
      <c r="NBW56" s="145"/>
      <c r="NBX56" s="145"/>
      <c r="NBY56" s="145"/>
      <c r="NBZ56" s="145"/>
      <c r="NCA56" s="145"/>
      <c r="NCB56" s="145"/>
      <c r="NCC56" s="145"/>
      <c r="NCD56" s="145"/>
      <c r="NCE56" s="145"/>
      <c r="NCF56" s="145"/>
      <c r="NCG56" s="145"/>
      <c r="NCH56" s="145"/>
      <c r="NCI56" s="145"/>
      <c r="NCJ56" s="145"/>
      <c r="NCK56" s="145"/>
      <c r="NCL56" s="145"/>
      <c r="NCM56" s="145"/>
      <c r="NCN56" s="145"/>
      <c r="NCO56" s="145"/>
      <c r="NCP56" s="145"/>
      <c r="NCQ56" s="145"/>
      <c r="NCR56" s="145"/>
      <c r="NCS56" s="145"/>
      <c r="NCT56" s="145"/>
      <c r="NCU56" s="145"/>
      <c r="NCV56" s="145"/>
      <c r="NCW56" s="145"/>
      <c r="NCX56" s="145"/>
      <c r="NCY56" s="145"/>
      <c r="NCZ56" s="145"/>
      <c r="NDA56" s="145"/>
      <c r="NDB56" s="145"/>
      <c r="NDC56" s="145"/>
      <c r="NDD56" s="145"/>
      <c r="NDE56" s="145"/>
      <c r="NDF56" s="145"/>
      <c r="NDG56" s="145"/>
      <c r="NDH56" s="145"/>
      <c r="NDI56" s="145"/>
      <c r="NDJ56" s="145"/>
      <c r="NDK56" s="145"/>
      <c r="NDL56" s="145"/>
      <c r="NDM56" s="145"/>
      <c r="NDN56" s="145"/>
      <c r="NDO56" s="145"/>
      <c r="NDP56" s="145"/>
      <c r="NDQ56" s="145"/>
      <c r="NDR56" s="145"/>
      <c r="NDS56" s="145"/>
      <c r="NDT56" s="145"/>
      <c r="NDU56" s="145"/>
      <c r="NDV56" s="145"/>
      <c r="NDW56" s="145"/>
      <c r="NDX56" s="145"/>
      <c r="NDY56" s="145"/>
      <c r="NDZ56" s="145"/>
      <c r="NEA56" s="145"/>
      <c r="NEB56" s="145"/>
      <c r="NEC56" s="145"/>
      <c r="NED56" s="145"/>
      <c r="NEE56" s="145"/>
      <c r="NEF56" s="145"/>
      <c r="NEG56" s="145"/>
      <c r="NEH56" s="145"/>
      <c r="NEI56" s="145"/>
      <c r="NEJ56" s="145"/>
      <c r="NEK56" s="145"/>
      <c r="NEL56" s="145"/>
      <c r="NEM56" s="145"/>
      <c r="NEN56" s="145"/>
      <c r="NEO56" s="145"/>
      <c r="NEP56" s="145"/>
      <c r="NEQ56" s="145"/>
      <c r="NER56" s="145"/>
      <c r="NES56" s="145"/>
      <c r="NET56" s="145"/>
      <c r="NEU56" s="145"/>
      <c r="NEV56" s="145"/>
      <c r="NEW56" s="145"/>
      <c r="NEX56" s="145"/>
      <c r="NEY56" s="145"/>
      <c r="NEZ56" s="145"/>
      <c r="NFA56" s="145"/>
      <c r="NFB56" s="145"/>
      <c r="NFC56" s="145"/>
      <c r="NFD56" s="145"/>
      <c r="NFE56" s="145"/>
      <c r="NFF56" s="145"/>
      <c r="NFG56" s="145"/>
      <c r="NFH56" s="145"/>
      <c r="NFI56" s="145"/>
      <c r="NFJ56" s="145"/>
      <c r="NFK56" s="145"/>
      <c r="NFL56" s="145"/>
      <c r="NFM56" s="145"/>
      <c r="NFN56" s="145"/>
      <c r="NFO56" s="145"/>
      <c r="NFP56" s="145"/>
      <c r="NFQ56" s="145"/>
      <c r="NFR56" s="145"/>
      <c r="NFS56" s="145"/>
      <c r="NFT56" s="145"/>
      <c r="NFU56" s="145"/>
      <c r="NFV56" s="145"/>
      <c r="NFW56" s="145"/>
      <c r="NFX56" s="145"/>
      <c r="NFY56" s="145"/>
      <c r="NFZ56" s="145"/>
      <c r="NGA56" s="145"/>
      <c r="NGB56" s="145"/>
      <c r="NGC56" s="145"/>
      <c r="NGD56" s="145"/>
      <c r="NGE56" s="145"/>
      <c r="NGF56" s="145"/>
      <c r="NGG56" s="145"/>
      <c r="NGH56" s="145"/>
      <c r="NGI56" s="145"/>
      <c r="NGJ56" s="145"/>
      <c r="NGK56" s="145"/>
      <c r="NGL56" s="145"/>
      <c r="NGM56" s="145"/>
      <c r="NGN56" s="145"/>
      <c r="NGO56" s="145"/>
      <c r="NGP56" s="145"/>
      <c r="NGQ56" s="145"/>
      <c r="NGR56" s="145"/>
      <c r="NGS56" s="145"/>
      <c r="NGT56" s="145"/>
      <c r="NGU56" s="145"/>
      <c r="NGV56" s="145"/>
      <c r="NGW56" s="145"/>
      <c r="NGX56" s="145"/>
      <c r="NGY56" s="145"/>
      <c r="NGZ56" s="145"/>
      <c r="NHA56" s="145"/>
      <c r="NHB56" s="145"/>
      <c r="NHC56" s="145"/>
      <c r="NHD56" s="145"/>
      <c r="NHE56" s="145"/>
      <c r="NHF56" s="145"/>
      <c r="NHG56" s="145"/>
      <c r="NHH56" s="145"/>
      <c r="NHI56" s="145"/>
      <c r="NHJ56" s="145"/>
      <c r="NHK56" s="145"/>
      <c r="NHL56" s="145"/>
      <c r="NHM56" s="145"/>
      <c r="NHN56" s="145"/>
      <c r="NHO56" s="145"/>
      <c r="NHP56" s="145"/>
      <c r="NHQ56" s="145"/>
      <c r="NHR56" s="145"/>
      <c r="NHS56" s="145"/>
      <c r="NHT56" s="145"/>
      <c r="NHU56" s="145"/>
      <c r="NHV56" s="145"/>
      <c r="NHW56" s="145"/>
      <c r="NHX56" s="145"/>
      <c r="NHY56" s="145"/>
      <c r="NHZ56" s="145"/>
      <c r="NIA56" s="145"/>
      <c r="NIB56" s="145"/>
      <c r="NIC56" s="145"/>
      <c r="NID56" s="145"/>
      <c r="NIE56" s="145"/>
      <c r="NIF56" s="145"/>
      <c r="NIG56" s="145"/>
      <c r="NIH56" s="145"/>
      <c r="NII56" s="145"/>
      <c r="NIJ56" s="145"/>
      <c r="NIK56" s="145"/>
      <c r="NIL56" s="145"/>
      <c r="NIM56" s="145"/>
      <c r="NIN56" s="145"/>
      <c r="NIO56" s="145"/>
      <c r="NIP56" s="145"/>
      <c r="NIQ56" s="145"/>
      <c r="NIR56" s="145"/>
      <c r="NIS56" s="145"/>
      <c r="NIT56" s="145"/>
      <c r="NIU56" s="145"/>
      <c r="NIV56" s="145"/>
      <c r="NIW56" s="145"/>
      <c r="NIX56" s="145"/>
      <c r="NIY56" s="145"/>
      <c r="NIZ56" s="145"/>
      <c r="NJA56" s="145"/>
      <c r="NJB56" s="145"/>
      <c r="NJC56" s="145"/>
      <c r="NJD56" s="145"/>
      <c r="NJE56" s="145"/>
      <c r="NJF56" s="145"/>
      <c r="NJG56" s="145"/>
      <c r="NJH56" s="145"/>
      <c r="NJI56" s="145"/>
      <c r="NJJ56" s="145"/>
      <c r="NJK56" s="145"/>
      <c r="NJL56" s="145"/>
      <c r="NJM56" s="145"/>
      <c r="NJN56" s="145"/>
      <c r="NJO56" s="145"/>
      <c r="NJP56" s="145"/>
      <c r="NJQ56" s="145"/>
      <c r="NJR56" s="145"/>
      <c r="NJS56" s="145"/>
      <c r="NJT56" s="145"/>
      <c r="NJU56" s="145"/>
      <c r="NJV56" s="145"/>
      <c r="NJW56" s="145"/>
      <c r="NJX56" s="145"/>
      <c r="NJY56" s="145"/>
      <c r="NJZ56" s="145"/>
      <c r="NKA56" s="145"/>
      <c r="NKB56" s="145"/>
      <c r="NKC56" s="145"/>
      <c r="NKD56" s="145"/>
      <c r="NKE56" s="145"/>
      <c r="NKF56" s="145"/>
      <c r="NKG56" s="145"/>
      <c r="NKH56" s="145"/>
      <c r="NKI56" s="145"/>
      <c r="NKJ56" s="145"/>
      <c r="NKK56" s="145"/>
      <c r="NKL56" s="145"/>
      <c r="NKM56" s="145"/>
      <c r="NKN56" s="145"/>
      <c r="NKO56" s="145"/>
      <c r="NKP56" s="145"/>
      <c r="NKQ56" s="145"/>
      <c r="NKR56" s="145"/>
      <c r="NKS56" s="145"/>
      <c r="NKT56" s="145"/>
      <c r="NKU56" s="145"/>
      <c r="NKV56" s="145"/>
      <c r="NKW56" s="145"/>
      <c r="NKX56" s="145"/>
      <c r="NKY56" s="145"/>
      <c r="NKZ56" s="145"/>
      <c r="NLA56" s="145"/>
      <c r="NLB56" s="145"/>
      <c r="NLC56" s="145"/>
      <c r="NLD56" s="145"/>
      <c r="NLE56" s="145"/>
      <c r="NLF56" s="145"/>
      <c r="NLG56" s="145"/>
      <c r="NLH56" s="145"/>
      <c r="NLI56" s="145"/>
      <c r="NLJ56" s="145"/>
      <c r="NLK56" s="145"/>
      <c r="NLL56" s="145"/>
      <c r="NLM56" s="145"/>
      <c r="NLN56" s="145"/>
      <c r="NLO56" s="145"/>
      <c r="NLP56" s="145"/>
      <c r="NLQ56" s="145"/>
      <c r="NLR56" s="145"/>
      <c r="NLS56" s="145"/>
      <c r="NLT56" s="145"/>
      <c r="NLU56" s="145"/>
      <c r="NLV56" s="145"/>
      <c r="NLW56" s="145"/>
      <c r="NLX56" s="145"/>
      <c r="NLY56" s="145"/>
      <c r="NLZ56" s="145"/>
      <c r="NMA56" s="145"/>
      <c r="NMB56" s="145"/>
      <c r="NMC56" s="145"/>
      <c r="NMD56" s="145"/>
      <c r="NME56" s="145"/>
      <c r="NMF56" s="145"/>
      <c r="NMG56" s="145"/>
      <c r="NMH56" s="145"/>
      <c r="NMI56" s="145"/>
      <c r="NMJ56" s="145"/>
      <c r="NMK56" s="145"/>
      <c r="NML56" s="145"/>
      <c r="NMM56" s="145"/>
      <c r="NMN56" s="145"/>
      <c r="NMO56" s="145"/>
      <c r="NMP56" s="145"/>
      <c r="NMQ56" s="145"/>
      <c r="NMR56" s="145"/>
      <c r="NMS56" s="145"/>
      <c r="NMT56" s="145"/>
      <c r="NMU56" s="145"/>
      <c r="NMV56" s="145"/>
      <c r="NMW56" s="145"/>
      <c r="NMX56" s="145"/>
      <c r="NMY56" s="145"/>
      <c r="NMZ56" s="145"/>
      <c r="NNA56" s="145"/>
      <c r="NNB56" s="145"/>
      <c r="NNC56" s="145"/>
      <c r="NND56" s="145"/>
      <c r="NNE56" s="145"/>
      <c r="NNF56" s="145"/>
      <c r="NNG56" s="145"/>
      <c r="NNH56" s="145"/>
      <c r="NNI56" s="145"/>
      <c r="NNJ56" s="145"/>
      <c r="NNK56" s="145"/>
      <c r="NNL56" s="145"/>
      <c r="NNM56" s="145"/>
      <c r="NNN56" s="145"/>
      <c r="NNO56" s="145"/>
      <c r="NNP56" s="145"/>
      <c r="NNQ56" s="145"/>
      <c r="NNR56" s="145"/>
      <c r="NNS56" s="145"/>
      <c r="NNT56" s="145"/>
      <c r="NNU56" s="145"/>
      <c r="NNV56" s="145"/>
      <c r="NNW56" s="145"/>
      <c r="NNX56" s="145"/>
      <c r="NNY56" s="145"/>
      <c r="NNZ56" s="145"/>
      <c r="NOA56" s="145"/>
      <c r="NOB56" s="145"/>
      <c r="NOC56" s="145"/>
      <c r="NOD56" s="145"/>
      <c r="NOE56" s="145"/>
      <c r="NOF56" s="145"/>
      <c r="NOG56" s="145"/>
      <c r="NOH56" s="145"/>
      <c r="NOI56" s="145"/>
      <c r="NOJ56" s="145"/>
      <c r="NOK56" s="145"/>
      <c r="NOL56" s="145"/>
      <c r="NOM56" s="145"/>
      <c r="NON56" s="145"/>
      <c r="NOO56" s="145"/>
      <c r="NOP56" s="145"/>
      <c r="NOQ56" s="145"/>
      <c r="NOR56" s="145"/>
      <c r="NOS56" s="145"/>
      <c r="NOT56" s="145"/>
      <c r="NOU56" s="145"/>
      <c r="NOV56" s="145"/>
      <c r="NOW56" s="145"/>
      <c r="NOX56" s="145"/>
      <c r="NOY56" s="145"/>
      <c r="NOZ56" s="145"/>
      <c r="NPA56" s="145"/>
      <c r="NPB56" s="145"/>
      <c r="NPC56" s="145"/>
      <c r="NPD56" s="145"/>
      <c r="NPE56" s="145"/>
      <c r="NPF56" s="145"/>
      <c r="NPG56" s="145"/>
      <c r="NPH56" s="145"/>
      <c r="NPI56" s="145"/>
      <c r="NPJ56" s="145"/>
      <c r="NPK56" s="145"/>
      <c r="NPL56" s="145"/>
      <c r="NPM56" s="145"/>
      <c r="NPN56" s="145"/>
      <c r="NPO56" s="145"/>
      <c r="NPP56" s="145"/>
      <c r="NPQ56" s="145"/>
      <c r="NPR56" s="145"/>
      <c r="NPS56" s="145"/>
      <c r="NPT56" s="145"/>
      <c r="NPU56" s="145"/>
      <c r="NPV56" s="145"/>
      <c r="NPW56" s="145"/>
      <c r="NPX56" s="145"/>
      <c r="NPY56" s="145"/>
      <c r="NPZ56" s="145"/>
      <c r="NQA56" s="145"/>
      <c r="NQB56" s="145"/>
      <c r="NQC56" s="145"/>
      <c r="NQD56" s="145"/>
      <c r="NQE56" s="145"/>
      <c r="NQF56" s="145"/>
      <c r="NQG56" s="145"/>
      <c r="NQH56" s="145"/>
      <c r="NQI56" s="145"/>
      <c r="NQJ56" s="145"/>
      <c r="NQK56" s="145"/>
      <c r="NQL56" s="145"/>
      <c r="NQM56" s="145"/>
      <c r="NQN56" s="145"/>
      <c r="NQO56" s="145"/>
      <c r="NQP56" s="145"/>
      <c r="NQQ56" s="145"/>
      <c r="NQR56" s="145"/>
      <c r="NQS56" s="145"/>
      <c r="NQT56" s="145"/>
      <c r="NQU56" s="145"/>
      <c r="NQV56" s="145"/>
      <c r="NQW56" s="145"/>
      <c r="NQX56" s="145"/>
      <c r="NQY56" s="145"/>
      <c r="NQZ56" s="145"/>
      <c r="NRA56" s="145"/>
      <c r="NRB56" s="145"/>
      <c r="NRC56" s="145"/>
      <c r="NRD56" s="145"/>
      <c r="NRE56" s="145"/>
      <c r="NRF56" s="145"/>
      <c r="NRG56" s="145"/>
      <c r="NRH56" s="145"/>
      <c r="NRI56" s="145"/>
      <c r="NRJ56" s="145"/>
      <c r="NRK56" s="145"/>
      <c r="NRL56" s="145"/>
      <c r="NRM56" s="145"/>
      <c r="NRN56" s="145"/>
      <c r="NRO56" s="145"/>
      <c r="NRP56" s="145"/>
      <c r="NRQ56" s="145"/>
      <c r="NRR56" s="145"/>
      <c r="NRS56" s="145"/>
      <c r="NRT56" s="145"/>
      <c r="NRU56" s="145"/>
      <c r="NRV56" s="145"/>
      <c r="NRW56" s="145"/>
      <c r="NRX56" s="145"/>
      <c r="NRY56" s="145"/>
      <c r="NRZ56" s="145"/>
      <c r="NSA56" s="145"/>
      <c r="NSB56" s="145"/>
      <c r="NSC56" s="145"/>
      <c r="NSD56" s="145"/>
      <c r="NSE56" s="145"/>
      <c r="NSF56" s="145"/>
      <c r="NSG56" s="145"/>
      <c r="NSH56" s="145"/>
      <c r="NSI56" s="145"/>
      <c r="NSJ56" s="145"/>
      <c r="NSK56" s="145"/>
      <c r="NSL56" s="145"/>
      <c r="NSM56" s="145"/>
      <c r="NSN56" s="145"/>
      <c r="NSO56" s="145"/>
      <c r="NSP56" s="145"/>
      <c r="NSQ56" s="145"/>
      <c r="NSR56" s="145"/>
      <c r="NSS56" s="145"/>
      <c r="NST56" s="145"/>
      <c r="NSU56" s="145"/>
      <c r="NSV56" s="145"/>
      <c r="NSW56" s="145"/>
      <c r="NSX56" s="145"/>
      <c r="NSY56" s="145"/>
      <c r="NSZ56" s="145"/>
      <c r="NTA56" s="145"/>
      <c r="NTB56" s="145"/>
      <c r="NTC56" s="145"/>
      <c r="NTD56" s="145"/>
      <c r="NTE56" s="145"/>
      <c r="NTF56" s="145"/>
      <c r="NTG56" s="145"/>
      <c r="NTH56" s="145"/>
      <c r="NTI56" s="145"/>
      <c r="NTJ56" s="145"/>
      <c r="NTK56" s="145"/>
      <c r="NTL56" s="145"/>
      <c r="NTM56" s="145"/>
      <c r="NTN56" s="145"/>
      <c r="NTO56" s="145"/>
      <c r="NTP56" s="145"/>
      <c r="NTQ56" s="145"/>
      <c r="NTR56" s="145"/>
      <c r="NTS56" s="145"/>
      <c r="NTT56" s="145"/>
      <c r="NTU56" s="145"/>
      <c r="NTV56" s="145"/>
      <c r="NTW56" s="145"/>
      <c r="NTX56" s="145"/>
      <c r="NTY56" s="145"/>
      <c r="NTZ56" s="145"/>
      <c r="NUA56" s="145"/>
      <c r="NUB56" s="145"/>
      <c r="NUC56" s="145"/>
      <c r="NUD56" s="145"/>
      <c r="NUE56" s="145"/>
      <c r="NUF56" s="145"/>
      <c r="NUG56" s="145"/>
      <c r="NUH56" s="145"/>
      <c r="NUI56" s="145"/>
      <c r="NUJ56" s="145"/>
      <c r="NUK56" s="145"/>
      <c r="NUL56" s="145"/>
      <c r="NUM56" s="145"/>
      <c r="NUN56" s="145"/>
      <c r="NUO56" s="145"/>
      <c r="NUP56" s="145"/>
      <c r="NUQ56" s="145"/>
      <c r="NUR56" s="145"/>
      <c r="NUS56" s="145"/>
      <c r="NUT56" s="145"/>
      <c r="NUU56" s="145"/>
      <c r="NUV56" s="145"/>
      <c r="NUW56" s="145"/>
      <c r="NUX56" s="145"/>
      <c r="NUY56" s="145"/>
      <c r="NUZ56" s="145"/>
      <c r="NVA56" s="145"/>
      <c r="NVB56" s="145"/>
      <c r="NVC56" s="145"/>
      <c r="NVD56" s="145"/>
      <c r="NVE56" s="145"/>
      <c r="NVF56" s="145"/>
      <c r="NVG56" s="145"/>
      <c r="NVH56" s="145"/>
      <c r="NVI56" s="145"/>
      <c r="NVJ56" s="145"/>
      <c r="NVK56" s="145"/>
      <c r="NVL56" s="145"/>
      <c r="NVM56" s="145"/>
      <c r="NVN56" s="145"/>
      <c r="NVO56" s="145"/>
      <c r="NVP56" s="145"/>
      <c r="NVQ56" s="145"/>
      <c r="NVR56" s="145"/>
      <c r="NVS56" s="145"/>
      <c r="NVT56" s="145"/>
      <c r="NVU56" s="145"/>
      <c r="NVV56" s="145"/>
      <c r="NVW56" s="145"/>
      <c r="NVX56" s="145"/>
      <c r="NVY56" s="145"/>
      <c r="NVZ56" s="145"/>
      <c r="NWA56" s="145"/>
      <c r="NWB56" s="145"/>
      <c r="NWC56" s="145"/>
      <c r="NWD56" s="145"/>
      <c r="NWE56" s="145"/>
      <c r="NWF56" s="145"/>
      <c r="NWG56" s="145"/>
      <c r="NWH56" s="145"/>
      <c r="NWI56" s="145"/>
      <c r="NWJ56" s="145"/>
      <c r="NWK56" s="145"/>
      <c r="NWL56" s="145"/>
      <c r="NWM56" s="145"/>
      <c r="NWN56" s="145"/>
      <c r="NWO56" s="145"/>
      <c r="NWP56" s="145"/>
      <c r="NWQ56" s="145"/>
      <c r="NWR56" s="145"/>
      <c r="NWS56" s="145"/>
      <c r="NWT56" s="145"/>
      <c r="NWU56" s="145"/>
      <c r="NWV56" s="145"/>
      <c r="NWW56" s="145"/>
      <c r="NWX56" s="145"/>
      <c r="NWY56" s="145"/>
      <c r="NWZ56" s="145"/>
      <c r="NXA56" s="145"/>
      <c r="NXB56" s="145"/>
      <c r="NXC56" s="145"/>
      <c r="NXD56" s="145"/>
      <c r="NXE56" s="145"/>
      <c r="NXF56" s="145"/>
      <c r="NXG56" s="145"/>
      <c r="NXH56" s="145"/>
      <c r="NXI56" s="145"/>
      <c r="NXJ56" s="145"/>
      <c r="NXK56" s="145"/>
      <c r="NXL56" s="145"/>
      <c r="NXM56" s="145"/>
      <c r="NXN56" s="145"/>
      <c r="NXO56" s="145"/>
      <c r="NXP56" s="145"/>
      <c r="NXQ56" s="145"/>
      <c r="NXR56" s="145"/>
      <c r="NXS56" s="145"/>
      <c r="NXT56" s="145"/>
      <c r="NXU56" s="145"/>
      <c r="NXV56" s="145"/>
      <c r="NXW56" s="145"/>
      <c r="NXX56" s="145"/>
      <c r="NXY56" s="145"/>
      <c r="NXZ56" s="145"/>
      <c r="NYA56" s="145"/>
      <c r="NYB56" s="145"/>
      <c r="NYC56" s="145"/>
      <c r="NYD56" s="145"/>
      <c r="NYE56" s="145"/>
      <c r="NYF56" s="145"/>
      <c r="NYG56" s="145"/>
      <c r="NYH56" s="145"/>
      <c r="NYI56" s="145"/>
      <c r="NYJ56" s="145"/>
      <c r="NYK56" s="145"/>
      <c r="NYL56" s="145"/>
      <c r="NYM56" s="145"/>
      <c r="NYN56" s="145"/>
      <c r="NYO56" s="145"/>
      <c r="NYP56" s="145"/>
      <c r="NYQ56" s="145"/>
      <c r="NYR56" s="145"/>
      <c r="NYS56" s="145"/>
      <c r="NYT56" s="145"/>
      <c r="NYU56" s="145"/>
      <c r="NYV56" s="145"/>
      <c r="NYW56" s="145"/>
      <c r="NYX56" s="145"/>
      <c r="NYY56" s="145"/>
      <c r="NYZ56" s="145"/>
      <c r="NZA56" s="145"/>
      <c r="NZB56" s="145"/>
      <c r="NZC56" s="145"/>
      <c r="NZD56" s="145"/>
      <c r="NZE56" s="145"/>
      <c r="NZF56" s="145"/>
      <c r="NZG56" s="145"/>
      <c r="NZH56" s="145"/>
      <c r="NZI56" s="145"/>
      <c r="NZJ56" s="145"/>
      <c r="NZK56" s="145"/>
      <c r="NZL56" s="145"/>
      <c r="NZM56" s="145"/>
      <c r="NZN56" s="145"/>
      <c r="NZO56" s="145"/>
      <c r="NZP56" s="145"/>
      <c r="NZQ56" s="145"/>
      <c r="NZR56" s="145"/>
      <c r="NZS56" s="145"/>
      <c r="NZT56" s="145"/>
      <c r="NZU56" s="145"/>
      <c r="NZV56" s="145"/>
      <c r="NZW56" s="145"/>
      <c r="NZX56" s="145"/>
      <c r="NZY56" s="145"/>
      <c r="NZZ56" s="145"/>
      <c r="OAA56" s="145"/>
      <c r="OAB56" s="145"/>
      <c r="OAC56" s="145"/>
      <c r="OAD56" s="145"/>
      <c r="OAE56" s="145"/>
      <c r="OAF56" s="145"/>
      <c r="OAG56" s="145"/>
      <c r="OAH56" s="145"/>
      <c r="OAI56" s="145"/>
      <c r="OAJ56" s="145"/>
      <c r="OAK56" s="145"/>
      <c r="OAL56" s="145"/>
      <c r="OAM56" s="145"/>
      <c r="OAN56" s="145"/>
      <c r="OAO56" s="145"/>
      <c r="OAP56" s="145"/>
      <c r="OAQ56" s="145"/>
      <c r="OAR56" s="145"/>
      <c r="OAS56" s="145"/>
      <c r="OAT56" s="145"/>
      <c r="OAU56" s="145"/>
      <c r="OAV56" s="145"/>
      <c r="OAW56" s="145"/>
      <c r="OAX56" s="145"/>
      <c r="OAY56" s="145"/>
      <c r="OAZ56" s="145"/>
      <c r="OBA56" s="145"/>
      <c r="OBB56" s="145"/>
      <c r="OBC56" s="145"/>
      <c r="OBD56" s="145"/>
      <c r="OBE56" s="145"/>
      <c r="OBF56" s="145"/>
      <c r="OBG56" s="145"/>
      <c r="OBH56" s="145"/>
      <c r="OBI56" s="145"/>
      <c r="OBJ56" s="145"/>
      <c r="OBK56" s="145"/>
      <c r="OBL56" s="145"/>
      <c r="OBM56" s="145"/>
      <c r="OBN56" s="145"/>
      <c r="OBO56" s="145"/>
      <c r="OBP56" s="145"/>
      <c r="OBQ56" s="145"/>
      <c r="OBR56" s="145"/>
      <c r="OBS56" s="145"/>
      <c r="OBT56" s="145"/>
      <c r="OBU56" s="145"/>
      <c r="OBV56" s="145"/>
      <c r="OBW56" s="145"/>
      <c r="OBX56" s="145"/>
      <c r="OBY56" s="145"/>
      <c r="OBZ56" s="145"/>
      <c r="OCA56" s="145"/>
      <c r="OCB56" s="145"/>
      <c r="OCC56" s="145"/>
      <c r="OCD56" s="145"/>
      <c r="OCE56" s="145"/>
      <c r="OCF56" s="145"/>
      <c r="OCG56" s="145"/>
      <c r="OCH56" s="145"/>
      <c r="OCI56" s="145"/>
      <c r="OCJ56" s="145"/>
      <c r="OCK56" s="145"/>
      <c r="OCL56" s="145"/>
      <c r="OCM56" s="145"/>
      <c r="OCN56" s="145"/>
      <c r="OCO56" s="145"/>
      <c r="OCP56" s="145"/>
      <c r="OCQ56" s="145"/>
      <c r="OCR56" s="145"/>
      <c r="OCS56" s="145"/>
      <c r="OCT56" s="145"/>
      <c r="OCU56" s="145"/>
      <c r="OCV56" s="145"/>
      <c r="OCW56" s="145"/>
      <c r="OCX56" s="145"/>
      <c r="OCY56" s="145"/>
      <c r="OCZ56" s="145"/>
      <c r="ODA56" s="145"/>
      <c r="ODB56" s="145"/>
      <c r="ODC56" s="145"/>
      <c r="ODD56" s="145"/>
      <c r="ODE56" s="145"/>
      <c r="ODF56" s="145"/>
      <c r="ODG56" s="145"/>
      <c r="ODH56" s="145"/>
      <c r="ODI56" s="145"/>
      <c r="ODJ56" s="145"/>
      <c r="ODK56" s="145"/>
      <c r="ODL56" s="145"/>
      <c r="ODM56" s="145"/>
      <c r="ODN56" s="145"/>
      <c r="ODO56" s="145"/>
      <c r="ODP56" s="145"/>
      <c r="ODQ56" s="145"/>
      <c r="ODR56" s="145"/>
      <c r="ODS56" s="145"/>
      <c r="ODT56" s="145"/>
      <c r="ODU56" s="145"/>
      <c r="ODV56" s="145"/>
      <c r="ODW56" s="145"/>
      <c r="ODX56" s="145"/>
      <c r="ODY56" s="145"/>
      <c r="ODZ56" s="145"/>
      <c r="OEA56" s="145"/>
      <c r="OEB56" s="145"/>
      <c r="OEC56" s="145"/>
      <c r="OED56" s="145"/>
      <c r="OEE56" s="145"/>
      <c r="OEF56" s="145"/>
      <c r="OEG56" s="145"/>
      <c r="OEH56" s="145"/>
      <c r="OEI56" s="145"/>
      <c r="OEJ56" s="145"/>
      <c r="OEK56" s="145"/>
      <c r="OEL56" s="145"/>
      <c r="OEM56" s="145"/>
      <c r="OEN56" s="145"/>
      <c r="OEO56" s="145"/>
      <c r="OEP56" s="145"/>
      <c r="OEQ56" s="145"/>
      <c r="OER56" s="145"/>
      <c r="OES56" s="145"/>
      <c r="OET56" s="145"/>
      <c r="OEU56" s="145"/>
      <c r="OEV56" s="145"/>
      <c r="OEW56" s="145"/>
      <c r="OEX56" s="145"/>
      <c r="OEY56" s="145"/>
      <c r="OEZ56" s="145"/>
      <c r="OFA56" s="145"/>
      <c r="OFB56" s="145"/>
      <c r="OFC56" s="145"/>
      <c r="OFD56" s="145"/>
      <c r="OFE56" s="145"/>
      <c r="OFF56" s="145"/>
      <c r="OFG56" s="145"/>
      <c r="OFH56" s="145"/>
      <c r="OFI56" s="145"/>
      <c r="OFJ56" s="145"/>
      <c r="OFK56" s="145"/>
      <c r="OFL56" s="145"/>
      <c r="OFM56" s="145"/>
      <c r="OFN56" s="145"/>
      <c r="OFO56" s="145"/>
      <c r="OFP56" s="145"/>
      <c r="OFQ56" s="145"/>
      <c r="OFR56" s="145"/>
      <c r="OFS56" s="145"/>
      <c r="OFT56" s="145"/>
      <c r="OFU56" s="145"/>
      <c r="OFV56" s="145"/>
      <c r="OFW56" s="145"/>
      <c r="OFX56" s="145"/>
      <c r="OFY56" s="145"/>
      <c r="OFZ56" s="145"/>
      <c r="OGA56" s="145"/>
      <c r="OGB56" s="145"/>
      <c r="OGC56" s="145"/>
      <c r="OGD56" s="145"/>
      <c r="OGE56" s="145"/>
      <c r="OGF56" s="145"/>
      <c r="OGG56" s="145"/>
      <c r="OGH56" s="145"/>
      <c r="OGI56" s="145"/>
      <c r="OGJ56" s="145"/>
      <c r="OGK56" s="145"/>
      <c r="OGL56" s="145"/>
      <c r="OGM56" s="145"/>
      <c r="OGN56" s="145"/>
      <c r="OGO56" s="145"/>
      <c r="OGP56" s="145"/>
      <c r="OGQ56" s="145"/>
      <c r="OGR56" s="145"/>
      <c r="OGS56" s="145"/>
      <c r="OGT56" s="145"/>
      <c r="OGU56" s="145"/>
      <c r="OGV56" s="145"/>
      <c r="OGW56" s="145"/>
      <c r="OGX56" s="145"/>
      <c r="OGY56" s="145"/>
      <c r="OGZ56" s="145"/>
      <c r="OHA56" s="145"/>
      <c r="OHB56" s="145"/>
      <c r="OHC56" s="145"/>
      <c r="OHD56" s="145"/>
      <c r="OHE56" s="145"/>
      <c r="OHF56" s="145"/>
      <c r="OHG56" s="145"/>
      <c r="OHH56" s="145"/>
      <c r="OHI56" s="145"/>
      <c r="OHJ56" s="145"/>
      <c r="OHK56" s="145"/>
      <c r="OHL56" s="145"/>
      <c r="OHM56" s="145"/>
      <c r="OHN56" s="145"/>
      <c r="OHO56" s="145"/>
      <c r="OHP56" s="145"/>
      <c r="OHQ56" s="145"/>
      <c r="OHR56" s="145"/>
      <c r="OHS56" s="145"/>
      <c r="OHT56" s="145"/>
      <c r="OHU56" s="145"/>
      <c r="OHV56" s="145"/>
      <c r="OHW56" s="145"/>
      <c r="OHX56" s="145"/>
      <c r="OHY56" s="145"/>
      <c r="OHZ56" s="145"/>
      <c r="OIA56" s="145"/>
      <c r="OIB56" s="145"/>
      <c r="OIC56" s="145"/>
      <c r="OID56" s="145"/>
      <c r="OIE56" s="145"/>
      <c r="OIF56" s="145"/>
      <c r="OIG56" s="145"/>
      <c r="OIH56" s="145"/>
      <c r="OII56" s="145"/>
      <c r="OIJ56" s="145"/>
      <c r="OIK56" s="145"/>
      <c r="OIL56" s="145"/>
      <c r="OIM56" s="145"/>
      <c r="OIN56" s="145"/>
      <c r="OIO56" s="145"/>
      <c r="OIP56" s="145"/>
      <c r="OIQ56" s="145"/>
      <c r="OIR56" s="145"/>
      <c r="OIS56" s="145"/>
      <c r="OIT56" s="145"/>
      <c r="OIU56" s="145"/>
      <c r="OIV56" s="145"/>
      <c r="OIW56" s="145"/>
      <c r="OIX56" s="145"/>
      <c r="OIY56" s="145"/>
      <c r="OIZ56" s="145"/>
      <c r="OJA56" s="145"/>
      <c r="OJB56" s="145"/>
      <c r="OJC56" s="145"/>
      <c r="OJD56" s="145"/>
      <c r="OJE56" s="145"/>
      <c r="OJF56" s="145"/>
      <c r="OJG56" s="145"/>
      <c r="OJH56" s="145"/>
      <c r="OJI56" s="145"/>
      <c r="OJJ56" s="145"/>
      <c r="OJK56" s="145"/>
      <c r="OJL56" s="145"/>
      <c r="OJM56" s="145"/>
      <c r="OJN56" s="145"/>
      <c r="OJO56" s="145"/>
      <c r="OJP56" s="145"/>
      <c r="OJQ56" s="145"/>
      <c r="OJR56" s="145"/>
      <c r="OJS56" s="145"/>
      <c r="OJT56" s="145"/>
      <c r="OJU56" s="145"/>
      <c r="OJV56" s="145"/>
      <c r="OJW56" s="145"/>
      <c r="OJX56" s="145"/>
      <c r="OJY56" s="145"/>
      <c r="OJZ56" s="145"/>
      <c r="OKA56" s="145"/>
      <c r="OKB56" s="145"/>
      <c r="OKC56" s="145"/>
      <c r="OKD56" s="145"/>
      <c r="OKE56" s="145"/>
      <c r="OKF56" s="145"/>
      <c r="OKG56" s="145"/>
      <c r="OKH56" s="145"/>
      <c r="OKI56" s="145"/>
      <c r="OKJ56" s="145"/>
      <c r="OKK56" s="145"/>
      <c r="OKL56" s="145"/>
      <c r="OKM56" s="145"/>
      <c r="OKN56" s="145"/>
      <c r="OKO56" s="145"/>
      <c r="OKP56" s="145"/>
      <c r="OKQ56" s="145"/>
      <c r="OKR56" s="145"/>
      <c r="OKS56" s="145"/>
      <c r="OKT56" s="145"/>
      <c r="OKU56" s="145"/>
      <c r="OKV56" s="145"/>
      <c r="OKW56" s="145"/>
      <c r="OKX56" s="145"/>
      <c r="OKY56" s="145"/>
      <c r="OKZ56" s="145"/>
      <c r="OLA56" s="145"/>
      <c r="OLB56" s="145"/>
      <c r="OLC56" s="145"/>
      <c r="OLD56" s="145"/>
      <c r="OLE56" s="145"/>
      <c r="OLF56" s="145"/>
      <c r="OLG56" s="145"/>
      <c r="OLH56" s="145"/>
      <c r="OLI56" s="145"/>
      <c r="OLJ56" s="145"/>
      <c r="OLK56" s="145"/>
      <c r="OLL56" s="145"/>
      <c r="OLM56" s="145"/>
      <c r="OLN56" s="145"/>
      <c r="OLO56" s="145"/>
      <c r="OLP56" s="145"/>
      <c r="OLQ56" s="145"/>
      <c r="OLR56" s="145"/>
      <c r="OLS56" s="145"/>
      <c r="OLT56" s="145"/>
      <c r="OLU56" s="145"/>
      <c r="OLV56" s="145"/>
      <c r="OLW56" s="145"/>
      <c r="OLX56" s="145"/>
      <c r="OLY56" s="145"/>
      <c r="OLZ56" s="145"/>
      <c r="OMA56" s="145"/>
      <c r="OMB56" s="145"/>
      <c r="OMC56" s="145"/>
      <c r="OMD56" s="145"/>
      <c r="OME56" s="145"/>
      <c r="OMF56" s="145"/>
      <c r="OMG56" s="145"/>
      <c r="OMH56" s="145"/>
      <c r="OMI56" s="145"/>
      <c r="OMJ56" s="145"/>
      <c r="OMK56" s="145"/>
      <c r="OML56" s="145"/>
      <c r="OMM56" s="145"/>
      <c r="OMN56" s="145"/>
      <c r="OMO56" s="145"/>
      <c r="OMP56" s="145"/>
      <c r="OMQ56" s="145"/>
      <c r="OMR56" s="145"/>
      <c r="OMS56" s="145"/>
      <c r="OMT56" s="145"/>
      <c r="OMU56" s="145"/>
      <c r="OMV56" s="145"/>
      <c r="OMW56" s="145"/>
      <c r="OMX56" s="145"/>
      <c r="OMY56" s="145"/>
      <c r="OMZ56" s="145"/>
      <c r="ONA56" s="145"/>
      <c r="ONB56" s="145"/>
      <c r="ONC56" s="145"/>
      <c r="OND56" s="145"/>
      <c r="ONE56" s="145"/>
      <c r="ONF56" s="145"/>
      <c r="ONG56" s="145"/>
      <c r="ONH56" s="145"/>
      <c r="ONI56" s="145"/>
      <c r="ONJ56" s="145"/>
      <c r="ONK56" s="145"/>
      <c r="ONL56" s="145"/>
      <c r="ONM56" s="145"/>
      <c r="ONN56" s="145"/>
      <c r="ONO56" s="145"/>
      <c r="ONP56" s="145"/>
      <c r="ONQ56" s="145"/>
      <c r="ONR56" s="145"/>
      <c r="ONS56" s="145"/>
      <c r="ONT56" s="145"/>
      <c r="ONU56" s="145"/>
      <c r="ONV56" s="145"/>
      <c r="ONW56" s="145"/>
      <c r="ONX56" s="145"/>
      <c r="ONY56" s="145"/>
      <c r="ONZ56" s="145"/>
      <c r="OOA56" s="145"/>
      <c r="OOB56" s="145"/>
      <c r="OOC56" s="145"/>
      <c r="OOD56" s="145"/>
      <c r="OOE56" s="145"/>
      <c r="OOF56" s="145"/>
      <c r="OOG56" s="145"/>
      <c r="OOH56" s="145"/>
      <c r="OOI56" s="145"/>
      <c r="OOJ56" s="145"/>
      <c r="OOK56" s="145"/>
      <c r="OOL56" s="145"/>
      <c r="OOM56" s="145"/>
      <c r="OON56" s="145"/>
      <c r="OOO56" s="145"/>
      <c r="OOP56" s="145"/>
      <c r="OOQ56" s="145"/>
      <c r="OOR56" s="145"/>
      <c r="OOS56" s="145"/>
      <c r="OOT56" s="145"/>
      <c r="OOU56" s="145"/>
      <c r="OOV56" s="145"/>
      <c r="OOW56" s="145"/>
      <c r="OOX56" s="145"/>
      <c r="OOY56" s="145"/>
      <c r="OOZ56" s="145"/>
      <c r="OPA56" s="145"/>
      <c r="OPB56" s="145"/>
      <c r="OPC56" s="145"/>
      <c r="OPD56" s="145"/>
      <c r="OPE56" s="145"/>
      <c r="OPF56" s="145"/>
      <c r="OPG56" s="145"/>
      <c r="OPH56" s="145"/>
      <c r="OPI56" s="145"/>
      <c r="OPJ56" s="145"/>
      <c r="OPK56" s="145"/>
      <c r="OPL56" s="145"/>
      <c r="OPM56" s="145"/>
      <c r="OPN56" s="145"/>
      <c r="OPO56" s="145"/>
      <c r="OPP56" s="145"/>
      <c r="OPQ56" s="145"/>
      <c r="OPR56" s="145"/>
      <c r="OPS56" s="145"/>
      <c r="OPT56" s="145"/>
      <c r="OPU56" s="145"/>
      <c r="OPV56" s="145"/>
      <c r="OPW56" s="145"/>
      <c r="OPX56" s="145"/>
      <c r="OPY56" s="145"/>
      <c r="OPZ56" s="145"/>
      <c r="OQA56" s="145"/>
      <c r="OQB56" s="145"/>
      <c r="OQC56" s="145"/>
      <c r="OQD56" s="145"/>
      <c r="OQE56" s="145"/>
      <c r="OQF56" s="145"/>
      <c r="OQG56" s="145"/>
      <c r="OQH56" s="145"/>
      <c r="OQI56" s="145"/>
      <c r="OQJ56" s="145"/>
      <c r="OQK56" s="145"/>
      <c r="OQL56" s="145"/>
      <c r="OQM56" s="145"/>
      <c r="OQN56" s="145"/>
      <c r="OQO56" s="145"/>
      <c r="OQP56" s="145"/>
      <c r="OQQ56" s="145"/>
      <c r="OQR56" s="145"/>
      <c r="OQS56" s="145"/>
      <c r="OQT56" s="145"/>
      <c r="OQU56" s="145"/>
      <c r="OQV56" s="145"/>
      <c r="OQW56" s="145"/>
      <c r="OQX56" s="145"/>
      <c r="OQY56" s="145"/>
      <c r="OQZ56" s="145"/>
      <c r="ORA56" s="145"/>
      <c r="ORB56" s="145"/>
      <c r="ORC56" s="145"/>
      <c r="ORD56" s="145"/>
      <c r="ORE56" s="145"/>
      <c r="ORF56" s="145"/>
      <c r="ORG56" s="145"/>
      <c r="ORH56" s="145"/>
      <c r="ORI56" s="145"/>
      <c r="ORJ56" s="145"/>
      <c r="ORK56" s="145"/>
      <c r="ORL56" s="145"/>
      <c r="ORM56" s="145"/>
      <c r="ORN56" s="145"/>
      <c r="ORO56" s="145"/>
      <c r="ORP56" s="145"/>
      <c r="ORQ56" s="145"/>
      <c r="ORR56" s="145"/>
      <c r="ORS56" s="145"/>
      <c r="ORT56" s="145"/>
      <c r="ORU56" s="145"/>
      <c r="ORV56" s="145"/>
      <c r="ORW56" s="145"/>
      <c r="ORX56" s="145"/>
      <c r="ORY56" s="145"/>
      <c r="ORZ56" s="145"/>
      <c r="OSA56" s="145"/>
      <c r="OSB56" s="145"/>
      <c r="OSC56" s="145"/>
      <c r="OSD56" s="145"/>
      <c r="OSE56" s="145"/>
      <c r="OSF56" s="145"/>
      <c r="OSG56" s="145"/>
      <c r="OSH56" s="145"/>
      <c r="OSI56" s="145"/>
      <c r="OSJ56" s="145"/>
      <c r="OSK56" s="145"/>
      <c r="OSL56" s="145"/>
      <c r="OSM56" s="145"/>
      <c r="OSN56" s="145"/>
      <c r="OSO56" s="145"/>
      <c r="OSP56" s="145"/>
      <c r="OSQ56" s="145"/>
      <c r="OSR56" s="145"/>
      <c r="OSS56" s="145"/>
      <c r="OST56" s="145"/>
      <c r="OSU56" s="145"/>
      <c r="OSV56" s="145"/>
      <c r="OSW56" s="145"/>
      <c r="OSX56" s="145"/>
      <c r="OSY56" s="145"/>
      <c r="OSZ56" s="145"/>
      <c r="OTA56" s="145"/>
      <c r="OTB56" s="145"/>
      <c r="OTC56" s="145"/>
      <c r="OTD56" s="145"/>
      <c r="OTE56" s="145"/>
      <c r="OTF56" s="145"/>
      <c r="OTG56" s="145"/>
      <c r="OTH56" s="145"/>
      <c r="OTI56" s="145"/>
      <c r="OTJ56" s="145"/>
      <c r="OTK56" s="145"/>
      <c r="OTL56" s="145"/>
      <c r="OTM56" s="145"/>
      <c r="OTN56" s="145"/>
      <c r="OTO56" s="145"/>
      <c r="OTP56" s="145"/>
      <c r="OTQ56" s="145"/>
      <c r="OTR56" s="145"/>
      <c r="OTS56" s="145"/>
      <c r="OTT56" s="145"/>
      <c r="OTU56" s="145"/>
      <c r="OTV56" s="145"/>
      <c r="OTW56" s="145"/>
      <c r="OTX56" s="145"/>
      <c r="OTY56" s="145"/>
      <c r="OTZ56" s="145"/>
      <c r="OUA56" s="145"/>
      <c r="OUB56" s="145"/>
      <c r="OUC56" s="145"/>
      <c r="OUD56" s="145"/>
      <c r="OUE56" s="145"/>
      <c r="OUF56" s="145"/>
      <c r="OUG56" s="145"/>
      <c r="OUH56" s="145"/>
      <c r="OUI56" s="145"/>
      <c r="OUJ56" s="145"/>
      <c r="OUK56" s="145"/>
      <c r="OUL56" s="145"/>
      <c r="OUM56" s="145"/>
      <c r="OUN56" s="145"/>
      <c r="OUO56" s="145"/>
      <c r="OUP56" s="145"/>
      <c r="OUQ56" s="145"/>
      <c r="OUR56" s="145"/>
      <c r="OUS56" s="145"/>
      <c r="OUT56" s="145"/>
      <c r="OUU56" s="145"/>
      <c r="OUV56" s="145"/>
      <c r="OUW56" s="145"/>
      <c r="OUX56" s="145"/>
      <c r="OUY56" s="145"/>
      <c r="OUZ56" s="145"/>
      <c r="OVA56" s="145"/>
      <c r="OVB56" s="145"/>
      <c r="OVC56" s="145"/>
      <c r="OVD56" s="145"/>
      <c r="OVE56" s="145"/>
      <c r="OVF56" s="145"/>
      <c r="OVG56" s="145"/>
      <c r="OVH56" s="145"/>
      <c r="OVI56" s="145"/>
      <c r="OVJ56" s="145"/>
      <c r="OVK56" s="145"/>
      <c r="OVL56" s="145"/>
      <c r="OVM56" s="145"/>
      <c r="OVN56" s="145"/>
      <c r="OVO56" s="145"/>
      <c r="OVP56" s="145"/>
      <c r="OVQ56" s="145"/>
      <c r="OVR56" s="145"/>
      <c r="OVS56" s="145"/>
      <c r="OVT56" s="145"/>
      <c r="OVU56" s="145"/>
      <c r="OVV56" s="145"/>
      <c r="OVW56" s="145"/>
      <c r="OVX56" s="145"/>
      <c r="OVY56" s="145"/>
      <c r="OVZ56" s="145"/>
      <c r="OWA56" s="145"/>
      <c r="OWB56" s="145"/>
      <c r="OWC56" s="145"/>
      <c r="OWD56" s="145"/>
      <c r="OWE56" s="145"/>
      <c r="OWF56" s="145"/>
      <c r="OWG56" s="145"/>
      <c r="OWH56" s="145"/>
      <c r="OWI56" s="145"/>
      <c r="OWJ56" s="145"/>
      <c r="OWK56" s="145"/>
      <c r="OWL56" s="145"/>
      <c r="OWM56" s="145"/>
      <c r="OWN56" s="145"/>
      <c r="OWO56" s="145"/>
      <c r="OWP56" s="145"/>
      <c r="OWQ56" s="145"/>
      <c r="OWR56" s="145"/>
      <c r="OWS56" s="145"/>
      <c r="OWT56" s="145"/>
      <c r="OWU56" s="145"/>
      <c r="OWV56" s="145"/>
      <c r="OWW56" s="145"/>
      <c r="OWX56" s="145"/>
      <c r="OWY56" s="145"/>
      <c r="OWZ56" s="145"/>
      <c r="OXA56" s="145"/>
      <c r="OXB56" s="145"/>
      <c r="OXC56" s="145"/>
      <c r="OXD56" s="145"/>
      <c r="OXE56" s="145"/>
      <c r="OXF56" s="145"/>
      <c r="OXG56" s="145"/>
      <c r="OXH56" s="145"/>
      <c r="OXI56" s="145"/>
      <c r="OXJ56" s="145"/>
      <c r="OXK56" s="145"/>
      <c r="OXL56" s="145"/>
      <c r="OXM56" s="145"/>
      <c r="OXN56" s="145"/>
      <c r="OXO56" s="145"/>
      <c r="OXP56" s="145"/>
      <c r="OXQ56" s="145"/>
      <c r="OXR56" s="145"/>
      <c r="OXS56" s="145"/>
      <c r="OXT56" s="145"/>
      <c r="OXU56" s="145"/>
      <c r="OXV56" s="145"/>
      <c r="OXW56" s="145"/>
      <c r="OXX56" s="145"/>
      <c r="OXY56" s="145"/>
      <c r="OXZ56" s="145"/>
      <c r="OYA56" s="145"/>
      <c r="OYB56" s="145"/>
      <c r="OYC56" s="145"/>
      <c r="OYD56" s="145"/>
      <c r="OYE56" s="145"/>
      <c r="OYF56" s="145"/>
      <c r="OYG56" s="145"/>
      <c r="OYH56" s="145"/>
      <c r="OYI56" s="145"/>
      <c r="OYJ56" s="145"/>
      <c r="OYK56" s="145"/>
      <c r="OYL56" s="145"/>
      <c r="OYM56" s="145"/>
      <c r="OYN56" s="145"/>
      <c r="OYO56" s="145"/>
      <c r="OYP56" s="145"/>
      <c r="OYQ56" s="145"/>
      <c r="OYR56" s="145"/>
      <c r="OYS56" s="145"/>
      <c r="OYT56" s="145"/>
      <c r="OYU56" s="145"/>
      <c r="OYV56" s="145"/>
      <c r="OYW56" s="145"/>
      <c r="OYX56" s="145"/>
      <c r="OYY56" s="145"/>
      <c r="OYZ56" s="145"/>
      <c r="OZA56" s="145"/>
      <c r="OZB56" s="145"/>
      <c r="OZC56" s="145"/>
      <c r="OZD56" s="145"/>
      <c r="OZE56" s="145"/>
      <c r="OZF56" s="145"/>
      <c r="OZG56" s="145"/>
      <c r="OZH56" s="145"/>
      <c r="OZI56" s="145"/>
      <c r="OZJ56" s="145"/>
      <c r="OZK56" s="145"/>
      <c r="OZL56" s="145"/>
      <c r="OZM56" s="145"/>
      <c r="OZN56" s="145"/>
      <c r="OZO56" s="145"/>
      <c r="OZP56" s="145"/>
      <c r="OZQ56" s="145"/>
      <c r="OZR56" s="145"/>
      <c r="OZS56" s="145"/>
      <c r="OZT56" s="145"/>
      <c r="OZU56" s="145"/>
      <c r="OZV56" s="145"/>
      <c r="OZW56" s="145"/>
      <c r="OZX56" s="145"/>
      <c r="OZY56" s="145"/>
      <c r="OZZ56" s="145"/>
      <c r="PAA56" s="145"/>
      <c r="PAB56" s="145"/>
      <c r="PAC56" s="145"/>
      <c r="PAD56" s="145"/>
      <c r="PAE56" s="145"/>
      <c r="PAF56" s="145"/>
      <c r="PAG56" s="145"/>
      <c r="PAH56" s="145"/>
      <c r="PAI56" s="145"/>
      <c r="PAJ56" s="145"/>
      <c r="PAK56" s="145"/>
      <c r="PAL56" s="145"/>
      <c r="PAM56" s="145"/>
      <c r="PAN56" s="145"/>
      <c r="PAO56" s="145"/>
      <c r="PAP56" s="145"/>
      <c r="PAQ56" s="145"/>
      <c r="PAR56" s="145"/>
      <c r="PAS56" s="145"/>
      <c r="PAT56" s="145"/>
      <c r="PAU56" s="145"/>
      <c r="PAV56" s="145"/>
      <c r="PAW56" s="145"/>
      <c r="PAX56" s="145"/>
      <c r="PAY56" s="145"/>
      <c r="PAZ56" s="145"/>
      <c r="PBA56" s="145"/>
      <c r="PBB56" s="145"/>
      <c r="PBC56" s="145"/>
      <c r="PBD56" s="145"/>
      <c r="PBE56" s="145"/>
      <c r="PBF56" s="145"/>
      <c r="PBG56" s="145"/>
      <c r="PBH56" s="145"/>
      <c r="PBI56" s="145"/>
      <c r="PBJ56" s="145"/>
      <c r="PBK56" s="145"/>
      <c r="PBL56" s="145"/>
      <c r="PBM56" s="145"/>
      <c r="PBN56" s="145"/>
      <c r="PBO56" s="145"/>
      <c r="PBP56" s="145"/>
      <c r="PBQ56" s="145"/>
      <c r="PBR56" s="145"/>
      <c r="PBS56" s="145"/>
      <c r="PBT56" s="145"/>
      <c r="PBU56" s="145"/>
      <c r="PBV56" s="145"/>
      <c r="PBW56" s="145"/>
      <c r="PBX56" s="145"/>
      <c r="PBY56" s="145"/>
      <c r="PBZ56" s="145"/>
      <c r="PCA56" s="145"/>
      <c r="PCB56" s="145"/>
      <c r="PCC56" s="145"/>
      <c r="PCD56" s="145"/>
      <c r="PCE56" s="145"/>
      <c r="PCF56" s="145"/>
      <c r="PCG56" s="145"/>
      <c r="PCH56" s="145"/>
      <c r="PCI56" s="145"/>
      <c r="PCJ56" s="145"/>
      <c r="PCK56" s="145"/>
      <c r="PCL56" s="145"/>
      <c r="PCM56" s="145"/>
      <c r="PCN56" s="145"/>
      <c r="PCO56" s="145"/>
      <c r="PCP56" s="145"/>
      <c r="PCQ56" s="145"/>
      <c r="PCR56" s="145"/>
      <c r="PCS56" s="145"/>
      <c r="PCT56" s="145"/>
      <c r="PCU56" s="145"/>
      <c r="PCV56" s="145"/>
      <c r="PCW56" s="145"/>
      <c r="PCX56" s="145"/>
      <c r="PCY56" s="145"/>
      <c r="PCZ56" s="145"/>
      <c r="PDA56" s="145"/>
      <c r="PDB56" s="145"/>
      <c r="PDC56" s="145"/>
      <c r="PDD56" s="145"/>
      <c r="PDE56" s="145"/>
      <c r="PDF56" s="145"/>
      <c r="PDG56" s="145"/>
      <c r="PDH56" s="145"/>
      <c r="PDI56" s="145"/>
      <c r="PDJ56" s="145"/>
      <c r="PDK56" s="145"/>
      <c r="PDL56" s="145"/>
      <c r="PDM56" s="145"/>
      <c r="PDN56" s="145"/>
      <c r="PDO56" s="145"/>
      <c r="PDP56" s="145"/>
      <c r="PDQ56" s="145"/>
      <c r="PDR56" s="145"/>
      <c r="PDS56" s="145"/>
      <c r="PDT56" s="145"/>
      <c r="PDU56" s="145"/>
      <c r="PDV56" s="145"/>
      <c r="PDW56" s="145"/>
      <c r="PDX56" s="145"/>
      <c r="PDY56" s="145"/>
      <c r="PDZ56" s="145"/>
      <c r="PEA56" s="145"/>
      <c r="PEB56" s="145"/>
      <c r="PEC56" s="145"/>
      <c r="PED56" s="145"/>
      <c r="PEE56" s="145"/>
      <c r="PEF56" s="145"/>
      <c r="PEG56" s="145"/>
      <c r="PEH56" s="145"/>
      <c r="PEI56" s="145"/>
      <c r="PEJ56" s="145"/>
      <c r="PEK56" s="145"/>
      <c r="PEL56" s="145"/>
      <c r="PEM56" s="145"/>
      <c r="PEN56" s="145"/>
      <c r="PEO56" s="145"/>
      <c r="PEP56" s="145"/>
      <c r="PEQ56" s="145"/>
      <c r="PER56" s="145"/>
      <c r="PES56" s="145"/>
      <c r="PET56" s="145"/>
      <c r="PEU56" s="145"/>
      <c r="PEV56" s="145"/>
      <c r="PEW56" s="145"/>
      <c r="PEX56" s="145"/>
      <c r="PEY56" s="145"/>
      <c r="PEZ56" s="145"/>
      <c r="PFA56" s="145"/>
      <c r="PFB56" s="145"/>
      <c r="PFC56" s="145"/>
      <c r="PFD56" s="145"/>
      <c r="PFE56" s="145"/>
      <c r="PFF56" s="145"/>
      <c r="PFG56" s="145"/>
      <c r="PFH56" s="145"/>
      <c r="PFI56" s="145"/>
      <c r="PFJ56" s="145"/>
      <c r="PFK56" s="145"/>
      <c r="PFL56" s="145"/>
      <c r="PFM56" s="145"/>
      <c r="PFN56" s="145"/>
      <c r="PFO56" s="145"/>
      <c r="PFP56" s="145"/>
      <c r="PFQ56" s="145"/>
      <c r="PFR56" s="145"/>
      <c r="PFS56" s="145"/>
      <c r="PFT56" s="145"/>
      <c r="PFU56" s="145"/>
      <c r="PFV56" s="145"/>
      <c r="PFW56" s="145"/>
      <c r="PFX56" s="145"/>
      <c r="PFY56" s="145"/>
      <c r="PFZ56" s="145"/>
      <c r="PGA56" s="145"/>
      <c r="PGB56" s="145"/>
      <c r="PGC56" s="145"/>
      <c r="PGD56" s="145"/>
      <c r="PGE56" s="145"/>
      <c r="PGF56" s="145"/>
      <c r="PGG56" s="145"/>
      <c r="PGH56" s="145"/>
      <c r="PGI56" s="145"/>
      <c r="PGJ56" s="145"/>
      <c r="PGK56" s="145"/>
      <c r="PGL56" s="145"/>
      <c r="PGM56" s="145"/>
      <c r="PGN56" s="145"/>
      <c r="PGO56" s="145"/>
      <c r="PGP56" s="145"/>
      <c r="PGQ56" s="145"/>
      <c r="PGR56" s="145"/>
      <c r="PGS56" s="145"/>
      <c r="PGT56" s="145"/>
      <c r="PGU56" s="145"/>
      <c r="PGV56" s="145"/>
      <c r="PGW56" s="145"/>
      <c r="PGX56" s="145"/>
      <c r="PGY56" s="145"/>
      <c r="PGZ56" s="145"/>
      <c r="PHA56" s="145"/>
      <c r="PHB56" s="145"/>
      <c r="PHC56" s="145"/>
      <c r="PHD56" s="145"/>
      <c r="PHE56" s="145"/>
      <c r="PHF56" s="145"/>
      <c r="PHG56" s="145"/>
      <c r="PHH56" s="145"/>
      <c r="PHI56" s="145"/>
      <c r="PHJ56" s="145"/>
      <c r="PHK56" s="145"/>
      <c r="PHL56" s="145"/>
      <c r="PHM56" s="145"/>
      <c r="PHN56" s="145"/>
      <c r="PHO56" s="145"/>
      <c r="PHP56" s="145"/>
      <c r="PHQ56" s="145"/>
      <c r="PHR56" s="145"/>
      <c r="PHS56" s="145"/>
      <c r="PHT56" s="145"/>
      <c r="PHU56" s="145"/>
      <c r="PHV56" s="145"/>
      <c r="PHW56" s="145"/>
      <c r="PHX56" s="145"/>
      <c r="PHY56" s="145"/>
      <c r="PHZ56" s="145"/>
      <c r="PIA56" s="145"/>
      <c r="PIB56" s="145"/>
      <c r="PIC56" s="145"/>
      <c r="PID56" s="145"/>
      <c r="PIE56" s="145"/>
      <c r="PIF56" s="145"/>
      <c r="PIG56" s="145"/>
      <c r="PIH56" s="145"/>
      <c r="PII56" s="145"/>
      <c r="PIJ56" s="145"/>
      <c r="PIK56" s="145"/>
      <c r="PIL56" s="145"/>
      <c r="PIM56" s="145"/>
      <c r="PIN56" s="145"/>
      <c r="PIO56" s="145"/>
      <c r="PIP56" s="145"/>
      <c r="PIQ56" s="145"/>
      <c r="PIR56" s="145"/>
      <c r="PIS56" s="145"/>
      <c r="PIT56" s="145"/>
      <c r="PIU56" s="145"/>
      <c r="PIV56" s="145"/>
      <c r="PIW56" s="145"/>
      <c r="PIX56" s="145"/>
      <c r="PIY56" s="145"/>
      <c r="PIZ56" s="145"/>
      <c r="PJA56" s="145"/>
      <c r="PJB56" s="145"/>
      <c r="PJC56" s="145"/>
      <c r="PJD56" s="145"/>
      <c r="PJE56" s="145"/>
      <c r="PJF56" s="145"/>
      <c r="PJG56" s="145"/>
      <c r="PJH56" s="145"/>
      <c r="PJI56" s="145"/>
      <c r="PJJ56" s="145"/>
      <c r="PJK56" s="145"/>
      <c r="PJL56" s="145"/>
      <c r="PJM56" s="145"/>
      <c r="PJN56" s="145"/>
      <c r="PJO56" s="145"/>
      <c r="PJP56" s="145"/>
      <c r="PJQ56" s="145"/>
      <c r="PJR56" s="145"/>
      <c r="PJS56" s="145"/>
      <c r="PJT56" s="145"/>
      <c r="PJU56" s="145"/>
      <c r="PJV56" s="145"/>
      <c r="PJW56" s="145"/>
      <c r="PJX56" s="145"/>
      <c r="PJY56" s="145"/>
      <c r="PJZ56" s="145"/>
      <c r="PKA56" s="145"/>
      <c r="PKB56" s="145"/>
      <c r="PKC56" s="145"/>
      <c r="PKD56" s="145"/>
      <c r="PKE56" s="145"/>
      <c r="PKF56" s="145"/>
      <c r="PKG56" s="145"/>
      <c r="PKH56" s="145"/>
      <c r="PKI56" s="145"/>
      <c r="PKJ56" s="145"/>
      <c r="PKK56" s="145"/>
      <c r="PKL56" s="145"/>
      <c r="PKM56" s="145"/>
      <c r="PKN56" s="145"/>
      <c r="PKO56" s="145"/>
      <c r="PKP56" s="145"/>
      <c r="PKQ56" s="145"/>
      <c r="PKR56" s="145"/>
      <c r="PKS56" s="145"/>
      <c r="PKT56" s="145"/>
      <c r="PKU56" s="145"/>
      <c r="PKV56" s="145"/>
      <c r="PKW56" s="145"/>
      <c r="PKX56" s="145"/>
      <c r="PKY56" s="145"/>
      <c r="PKZ56" s="145"/>
      <c r="PLA56" s="145"/>
      <c r="PLB56" s="145"/>
      <c r="PLC56" s="145"/>
      <c r="PLD56" s="145"/>
      <c r="PLE56" s="145"/>
      <c r="PLF56" s="145"/>
      <c r="PLG56" s="145"/>
      <c r="PLH56" s="145"/>
      <c r="PLI56" s="145"/>
      <c r="PLJ56" s="145"/>
      <c r="PLK56" s="145"/>
      <c r="PLL56" s="145"/>
      <c r="PLM56" s="145"/>
      <c r="PLN56" s="145"/>
      <c r="PLO56" s="145"/>
      <c r="PLP56" s="145"/>
      <c r="PLQ56" s="145"/>
      <c r="PLR56" s="145"/>
      <c r="PLS56" s="145"/>
      <c r="PLT56" s="145"/>
      <c r="PLU56" s="145"/>
      <c r="PLV56" s="145"/>
      <c r="PLW56" s="145"/>
      <c r="PLX56" s="145"/>
      <c r="PLY56" s="145"/>
      <c r="PLZ56" s="145"/>
      <c r="PMA56" s="145"/>
      <c r="PMB56" s="145"/>
      <c r="PMC56" s="145"/>
      <c r="PMD56" s="145"/>
      <c r="PME56" s="145"/>
      <c r="PMF56" s="145"/>
      <c r="PMG56" s="145"/>
      <c r="PMH56" s="145"/>
      <c r="PMI56" s="145"/>
      <c r="PMJ56" s="145"/>
      <c r="PMK56" s="145"/>
      <c r="PML56" s="145"/>
      <c r="PMM56" s="145"/>
      <c r="PMN56" s="145"/>
      <c r="PMO56" s="145"/>
      <c r="PMP56" s="145"/>
      <c r="PMQ56" s="145"/>
      <c r="PMR56" s="145"/>
      <c r="PMS56" s="145"/>
      <c r="PMT56" s="145"/>
      <c r="PMU56" s="145"/>
      <c r="PMV56" s="145"/>
      <c r="PMW56" s="145"/>
      <c r="PMX56" s="145"/>
      <c r="PMY56" s="145"/>
      <c r="PMZ56" s="145"/>
      <c r="PNA56" s="145"/>
      <c r="PNB56" s="145"/>
      <c r="PNC56" s="145"/>
      <c r="PND56" s="145"/>
      <c r="PNE56" s="145"/>
      <c r="PNF56" s="145"/>
      <c r="PNG56" s="145"/>
      <c r="PNH56" s="145"/>
      <c r="PNI56" s="145"/>
      <c r="PNJ56" s="145"/>
      <c r="PNK56" s="145"/>
      <c r="PNL56" s="145"/>
      <c r="PNM56" s="145"/>
      <c r="PNN56" s="145"/>
      <c r="PNO56" s="145"/>
      <c r="PNP56" s="145"/>
      <c r="PNQ56" s="145"/>
      <c r="PNR56" s="145"/>
      <c r="PNS56" s="145"/>
      <c r="PNT56" s="145"/>
      <c r="PNU56" s="145"/>
      <c r="PNV56" s="145"/>
      <c r="PNW56" s="145"/>
      <c r="PNX56" s="145"/>
      <c r="PNY56" s="145"/>
      <c r="PNZ56" s="145"/>
      <c r="POA56" s="145"/>
      <c r="POB56" s="145"/>
      <c r="POC56" s="145"/>
      <c r="POD56" s="145"/>
      <c r="POE56" s="145"/>
      <c r="POF56" s="145"/>
      <c r="POG56" s="145"/>
      <c r="POH56" s="145"/>
      <c r="POI56" s="145"/>
      <c r="POJ56" s="145"/>
      <c r="POK56" s="145"/>
      <c r="POL56" s="145"/>
      <c r="POM56" s="145"/>
      <c r="PON56" s="145"/>
      <c r="POO56" s="145"/>
      <c r="POP56" s="145"/>
      <c r="POQ56" s="145"/>
      <c r="POR56" s="145"/>
      <c r="POS56" s="145"/>
      <c r="POT56" s="145"/>
      <c r="POU56" s="145"/>
      <c r="POV56" s="145"/>
      <c r="POW56" s="145"/>
      <c r="POX56" s="145"/>
      <c r="POY56" s="145"/>
      <c r="POZ56" s="145"/>
      <c r="PPA56" s="145"/>
      <c r="PPB56" s="145"/>
      <c r="PPC56" s="145"/>
      <c r="PPD56" s="145"/>
      <c r="PPE56" s="145"/>
      <c r="PPF56" s="145"/>
      <c r="PPG56" s="145"/>
      <c r="PPH56" s="145"/>
      <c r="PPI56" s="145"/>
      <c r="PPJ56" s="145"/>
      <c r="PPK56" s="145"/>
      <c r="PPL56" s="145"/>
      <c r="PPM56" s="145"/>
      <c r="PPN56" s="145"/>
      <c r="PPO56" s="145"/>
      <c r="PPP56" s="145"/>
      <c r="PPQ56" s="145"/>
      <c r="PPR56" s="145"/>
      <c r="PPS56" s="145"/>
      <c r="PPT56" s="145"/>
      <c r="PPU56" s="145"/>
      <c r="PPV56" s="145"/>
      <c r="PPW56" s="145"/>
      <c r="PPX56" s="145"/>
      <c r="PPY56" s="145"/>
      <c r="PPZ56" s="145"/>
      <c r="PQA56" s="145"/>
      <c r="PQB56" s="145"/>
      <c r="PQC56" s="145"/>
      <c r="PQD56" s="145"/>
      <c r="PQE56" s="145"/>
      <c r="PQF56" s="145"/>
      <c r="PQG56" s="145"/>
      <c r="PQH56" s="145"/>
      <c r="PQI56" s="145"/>
      <c r="PQJ56" s="145"/>
      <c r="PQK56" s="145"/>
      <c r="PQL56" s="145"/>
      <c r="PQM56" s="145"/>
      <c r="PQN56" s="145"/>
      <c r="PQO56" s="145"/>
      <c r="PQP56" s="145"/>
      <c r="PQQ56" s="145"/>
      <c r="PQR56" s="145"/>
      <c r="PQS56" s="145"/>
      <c r="PQT56" s="145"/>
      <c r="PQU56" s="145"/>
      <c r="PQV56" s="145"/>
      <c r="PQW56" s="145"/>
      <c r="PQX56" s="145"/>
      <c r="PQY56" s="145"/>
      <c r="PQZ56" s="145"/>
      <c r="PRA56" s="145"/>
      <c r="PRB56" s="145"/>
      <c r="PRC56" s="145"/>
      <c r="PRD56" s="145"/>
      <c r="PRE56" s="145"/>
      <c r="PRF56" s="145"/>
      <c r="PRG56" s="145"/>
      <c r="PRH56" s="145"/>
      <c r="PRI56" s="145"/>
      <c r="PRJ56" s="145"/>
      <c r="PRK56" s="145"/>
      <c r="PRL56" s="145"/>
      <c r="PRM56" s="145"/>
      <c r="PRN56" s="145"/>
      <c r="PRO56" s="145"/>
      <c r="PRP56" s="145"/>
      <c r="PRQ56" s="145"/>
      <c r="PRR56" s="145"/>
      <c r="PRS56" s="145"/>
      <c r="PRT56" s="145"/>
      <c r="PRU56" s="145"/>
      <c r="PRV56" s="145"/>
      <c r="PRW56" s="145"/>
      <c r="PRX56" s="145"/>
      <c r="PRY56" s="145"/>
      <c r="PRZ56" s="145"/>
      <c r="PSA56" s="145"/>
      <c r="PSB56" s="145"/>
      <c r="PSC56" s="145"/>
      <c r="PSD56" s="145"/>
      <c r="PSE56" s="145"/>
      <c r="PSF56" s="145"/>
      <c r="PSG56" s="145"/>
      <c r="PSH56" s="145"/>
      <c r="PSI56" s="145"/>
      <c r="PSJ56" s="145"/>
      <c r="PSK56" s="145"/>
      <c r="PSL56" s="145"/>
      <c r="PSM56" s="145"/>
      <c r="PSN56" s="145"/>
      <c r="PSO56" s="145"/>
      <c r="PSP56" s="145"/>
      <c r="PSQ56" s="145"/>
      <c r="PSR56" s="145"/>
      <c r="PSS56" s="145"/>
      <c r="PST56" s="145"/>
      <c r="PSU56" s="145"/>
      <c r="PSV56" s="145"/>
      <c r="PSW56" s="145"/>
      <c r="PSX56" s="145"/>
      <c r="PSY56" s="145"/>
      <c r="PSZ56" s="145"/>
      <c r="PTA56" s="145"/>
      <c r="PTB56" s="145"/>
      <c r="PTC56" s="145"/>
      <c r="PTD56" s="145"/>
      <c r="PTE56" s="145"/>
      <c r="PTF56" s="145"/>
      <c r="PTG56" s="145"/>
      <c r="PTH56" s="145"/>
      <c r="PTI56" s="145"/>
      <c r="PTJ56" s="145"/>
      <c r="PTK56" s="145"/>
      <c r="PTL56" s="145"/>
      <c r="PTM56" s="145"/>
      <c r="PTN56" s="145"/>
      <c r="PTO56" s="145"/>
      <c r="PTP56" s="145"/>
      <c r="PTQ56" s="145"/>
      <c r="PTR56" s="145"/>
      <c r="PTS56" s="145"/>
      <c r="PTT56" s="145"/>
      <c r="PTU56" s="145"/>
      <c r="PTV56" s="145"/>
      <c r="PTW56" s="145"/>
      <c r="PTX56" s="145"/>
      <c r="PTY56" s="145"/>
      <c r="PTZ56" s="145"/>
      <c r="PUA56" s="145"/>
      <c r="PUB56" s="145"/>
      <c r="PUC56" s="145"/>
      <c r="PUD56" s="145"/>
      <c r="PUE56" s="145"/>
      <c r="PUF56" s="145"/>
      <c r="PUG56" s="145"/>
      <c r="PUH56" s="145"/>
      <c r="PUI56" s="145"/>
      <c r="PUJ56" s="145"/>
      <c r="PUK56" s="145"/>
      <c r="PUL56" s="145"/>
      <c r="PUM56" s="145"/>
      <c r="PUN56" s="145"/>
      <c r="PUO56" s="145"/>
      <c r="PUP56" s="145"/>
      <c r="PUQ56" s="145"/>
      <c r="PUR56" s="145"/>
      <c r="PUS56" s="145"/>
      <c r="PUT56" s="145"/>
      <c r="PUU56" s="145"/>
      <c r="PUV56" s="145"/>
      <c r="PUW56" s="145"/>
      <c r="PUX56" s="145"/>
      <c r="PUY56" s="145"/>
      <c r="PUZ56" s="145"/>
      <c r="PVA56" s="145"/>
      <c r="PVB56" s="145"/>
      <c r="PVC56" s="145"/>
      <c r="PVD56" s="145"/>
      <c r="PVE56" s="145"/>
      <c r="PVF56" s="145"/>
      <c r="PVG56" s="145"/>
      <c r="PVH56" s="145"/>
      <c r="PVI56" s="145"/>
      <c r="PVJ56" s="145"/>
      <c r="PVK56" s="145"/>
      <c r="PVL56" s="145"/>
      <c r="PVM56" s="145"/>
      <c r="PVN56" s="145"/>
      <c r="PVO56" s="145"/>
      <c r="PVP56" s="145"/>
      <c r="PVQ56" s="145"/>
      <c r="PVR56" s="145"/>
      <c r="PVS56" s="145"/>
      <c r="PVT56" s="145"/>
      <c r="PVU56" s="145"/>
      <c r="PVV56" s="145"/>
      <c r="PVW56" s="145"/>
      <c r="PVX56" s="145"/>
      <c r="PVY56" s="145"/>
      <c r="PVZ56" s="145"/>
      <c r="PWA56" s="145"/>
      <c r="PWB56" s="145"/>
      <c r="PWC56" s="145"/>
      <c r="PWD56" s="145"/>
      <c r="PWE56" s="145"/>
      <c r="PWF56" s="145"/>
      <c r="PWG56" s="145"/>
      <c r="PWH56" s="145"/>
      <c r="PWI56" s="145"/>
      <c r="PWJ56" s="145"/>
      <c r="PWK56" s="145"/>
      <c r="PWL56" s="145"/>
      <c r="PWM56" s="145"/>
      <c r="PWN56" s="145"/>
      <c r="PWO56" s="145"/>
      <c r="PWP56" s="145"/>
      <c r="PWQ56" s="145"/>
      <c r="PWR56" s="145"/>
      <c r="PWS56" s="145"/>
      <c r="PWT56" s="145"/>
      <c r="PWU56" s="145"/>
      <c r="PWV56" s="145"/>
      <c r="PWW56" s="145"/>
      <c r="PWX56" s="145"/>
      <c r="PWY56" s="145"/>
      <c r="PWZ56" s="145"/>
      <c r="PXA56" s="145"/>
      <c r="PXB56" s="145"/>
      <c r="PXC56" s="145"/>
      <c r="PXD56" s="145"/>
      <c r="PXE56" s="145"/>
      <c r="PXF56" s="145"/>
      <c r="PXG56" s="145"/>
      <c r="PXH56" s="145"/>
      <c r="PXI56" s="145"/>
      <c r="PXJ56" s="145"/>
      <c r="PXK56" s="145"/>
      <c r="PXL56" s="145"/>
      <c r="PXM56" s="145"/>
      <c r="PXN56" s="145"/>
      <c r="PXO56" s="145"/>
      <c r="PXP56" s="145"/>
      <c r="PXQ56" s="145"/>
      <c r="PXR56" s="145"/>
      <c r="PXS56" s="145"/>
      <c r="PXT56" s="145"/>
      <c r="PXU56" s="145"/>
      <c r="PXV56" s="145"/>
      <c r="PXW56" s="145"/>
      <c r="PXX56" s="145"/>
      <c r="PXY56" s="145"/>
      <c r="PXZ56" s="145"/>
      <c r="PYA56" s="145"/>
      <c r="PYB56" s="145"/>
      <c r="PYC56" s="145"/>
      <c r="PYD56" s="145"/>
      <c r="PYE56" s="145"/>
      <c r="PYF56" s="145"/>
      <c r="PYG56" s="145"/>
      <c r="PYH56" s="145"/>
      <c r="PYI56" s="145"/>
      <c r="PYJ56" s="145"/>
      <c r="PYK56" s="145"/>
      <c r="PYL56" s="145"/>
      <c r="PYM56" s="145"/>
      <c r="PYN56" s="145"/>
      <c r="PYO56" s="145"/>
      <c r="PYP56" s="145"/>
      <c r="PYQ56" s="145"/>
      <c r="PYR56" s="145"/>
      <c r="PYS56" s="145"/>
      <c r="PYT56" s="145"/>
      <c r="PYU56" s="145"/>
      <c r="PYV56" s="145"/>
      <c r="PYW56" s="145"/>
      <c r="PYX56" s="145"/>
      <c r="PYY56" s="145"/>
      <c r="PYZ56" s="145"/>
      <c r="PZA56" s="145"/>
      <c r="PZB56" s="145"/>
      <c r="PZC56" s="145"/>
      <c r="PZD56" s="145"/>
      <c r="PZE56" s="145"/>
      <c r="PZF56" s="145"/>
      <c r="PZG56" s="145"/>
      <c r="PZH56" s="145"/>
      <c r="PZI56" s="145"/>
      <c r="PZJ56" s="145"/>
      <c r="PZK56" s="145"/>
      <c r="PZL56" s="145"/>
      <c r="PZM56" s="145"/>
      <c r="PZN56" s="145"/>
      <c r="PZO56" s="145"/>
      <c r="PZP56" s="145"/>
      <c r="PZQ56" s="145"/>
      <c r="PZR56" s="145"/>
      <c r="PZS56" s="145"/>
      <c r="PZT56" s="145"/>
      <c r="PZU56" s="145"/>
      <c r="PZV56" s="145"/>
      <c r="PZW56" s="145"/>
      <c r="PZX56" s="145"/>
      <c r="PZY56" s="145"/>
      <c r="PZZ56" s="145"/>
      <c r="QAA56" s="145"/>
      <c r="QAB56" s="145"/>
      <c r="QAC56" s="145"/>
      <c r="QAD56" s="145"/>
      <c r="QAE56" s="145"/>
      <c r="QAF56" s="145"/>
      <c r="QAG56" s="145"/>
      <c r="QAH56" s="145"/>
      <c r="QAI56" s="145"/>
      <c r="QAJ56" s="145"/>
      <c r="QAK56" s="145"/>
      <c r="QAL56" s="145"/>
      <c r="QAM56" s="145"/>
      <c r="QAN56" s="145"/>
      <c r="QAO56" s="145"/>
      <c r="QAP56" s="145"/>
      <c r="QAQ56" s="145"/>
      <c r="QAR56" s="145"/>
      <c r="QAS56" s="145"/>
      <c r="QAT56" s="145"/>
      <c r="QAU56" s="145"/>
      <c r="QAV56" s="145"/>
      <c r="QAW56" s="145"/>
      <c r="QAX56" s="145"/>
      <c r="QAY56" s="145"/>
      <c r="QAZ56" s="145"/>
      <c r="QBA56" s="145"/>
      <c r="QBB56" s="145"/>
      <c r="QBC56" s="145"/>
      <c r="QBD56" s="145"/>
      <c r="QBE56" s="145"/>
      <c r="QBF56" s="145"/>
      <c r="QBG56" s="145"/>
      <c r="QBH56" s="145"/>
      <c r="QBI56" s="145"/>
      <c r="QBJ56" s="145"/>
      <c r="QBK56" s="145"/>
      <c r="QBL56" s="145"/>
      <c r="QBM56" s="145"/>
      <c r="QBN56" s="145"/>
      <c r="QBO56" s="145"/>
      <c r="QBP56" s="145"/>
      <c r="QBQ56" s="145"/>
      <c r="QBR56" s="145"/>
      <c r="QBS56" s="145"/>
      <c r="QBT56" s="145"/>
      <c r="QBU56" s="145"/>
      <c r="QBV56" s="145"/>
      <c r="QBW56" s="145"/>
      <c r="QBX56" s="145"/>
      <c r="QBY56" s="145"/>
      <c r="QBZ56" s="145"/>
      <c r="QCA56" s="145"/>
      <c r="QCB56" s="145"/>
      <c r="QCC56" s="145"/>
      <c r="QCD56" s="145"/>
      <c r="QCE56" s="145"/>
      <c r="QCF56" s="145"/>
      <c r="QCG56" s="145"/>
      <c r="QCH56" s="145"/>
      <c r="QCI56" s="145"/>
      <c r="QCJ56" s="145"/>
      <c r="QCK56" s="145"/>
      <c r="QCL56" s="145"/>
      <c r="QCM56" s="145"/>
      <c r="QCN56" s="145"/>
      <c r="QCO56" s="145"/>
      <c r="QCP56" s="145"/>
      <c r="QCQ56" s="145"/>
      <c r="QCR56" s="145"/>
      <c r="QCS56" s="145"/>
      <c r="QCT56" s="145"/>
      <c r="QCU56" s="145"/>
      <c r="QCV56" s="145"/>
      <c r="QCW56" s="145"/>
      <c r="QCX56" s="145"/>
      <c r="QCY56" s="145"/>
      <c r="QCZ56" s="145"/>
      <c r="QDA56" s="145"/>
      <c r="QDB56" s="145"/>
      <c r="QDC56" s="145"/>
      <c r="QDD56" s="145"/>
      <c r="QDE56" s="145"/>
      <c r="QDF56" s="145"/>
      <c r="QDG56" s="145"/>
      <c r="QDH56" s="145"/>
      <c r="QDI56" s="145"/>
      <c r="QDJ56" s="145"/>
      <c r="QDK56" s="145"/>
      <c r="QDL56" s="145"/>
      <c r="QDM56" s="145"/>
      <c r="QDN56" s="145"/>
      <c r="QDO56" s="145"/>
      <c r="QDP56" s="145"/>
      <c r="QDQ56" s="145"/>
      <c r="QDR56" s="145"/>
      <c r="QDS56" s="145"/>
      <c r="QDT56" s="145"/>
      <c r="QDU56" s="145"/>
      <c r="QDV56" s="145"/>
      <c r="QDW56" s="145"/>
      <c r="QDX56" s="145"/>
      <c r="QDY56" s="145"/>
      <c r="QDZ56" s="145"/>
      <c r="QEA56" s="145"/>
      <c r="QEB56" s="145"/>
      <c r="QEC56" s="145"/>
      <c r="QED56" s="145"/>
      <c r="QEE56" s="145"/>
      <c r="QEF56" s="145"/>
      <c r="QEG56" s="145"/>
      <c r="QEH56" s="145"/>
      <c r="QEI56" s="145"/>
      <c r="QEJ56" s="145"/>
      <c r="QEK56" s="145"/>
      <c r="QEL56" s="145"/>
      <c r="QEM56" s="145"/>
      <c r="QEN56" s="145"/>
      <c r="QEO56" s="145"/>
      <c r="QEP56" s="145"/>
      <c r="QEQ56" s="145"/>
      <c r="QER56" s="145"/>
      <c r="QES56" s="145"/>
      <c r="QET56" s="145"/>
      <c r="QEU56" s="145"/>
      <c r="QEV56" s="145"/>
      <c r="QEW56" s="145"/>
      <c r="QEX56" s="145"/>
      <c r="QEY56" s="145"/>
      <c r="QEZ56" s="145"/>
      <c r="QFA56" s="145"/>
      <c r="QFB56" s="145"/>
      <c r="QFC56" s="145"/>
      <c r="QFD56" s="145"/>
      <c r="QFE56" s="145"/>
      <c r="QFF56" s="145"/>
      <c r="QFG56" s="145"/>
      <c r="QFH56" s="145"/>
      <c r="QFI56" s="145"/>
      <c r="QFJ56" s="145"/>
      <c r="QFK56" s="145"/>
      <c r="QFL56" s="145"/>
      <c r="QFM56" s="145"/>
      <c r="QFN56" s="145"/>
      <c r="QFO56" s="145"/>
      <c r="QFP56" s="145"/>
      <c r="QFQ56" s="145"/>
      <c r="QFR56" s="145"/>
      <c r="QFS56" s="145"/>
      <c r="QFT56" s="145"/>
      <c r="QFU56" s="145"/>
      <c r="QFV56" s="145"/>
      <c r="QFW56" s="145"/>
      <c r="QFX56" s="145"/>
      <c r="QFY56" s="145"/>
      <c r="QFZ56" s="145"/>
      <c r="QGA56" s="145"/>
      <c r="QGB56" s="145"/>
      <c r="QGC56" s="145"/>
      <c r="QGD56" s="145"/>
      <c r="QGE56" s="145"/>
      <c r="QGF56" s="145"/>
      <c r="QGG56" s="145"/>
      <c r="QGH56" s="145"/>
      <c r="QGI56" s="145"/>
      <c r="QGJ56" s="145"/>
      <c r="QGK56" s="145"/>
      <c r="QGL56" s="145"/>
      <c r="QGM56" s="145"/>
      <c r="QGN56" s="145"/>
      <c r="QGO56" s="145"/>
      <c r="QGP56" s="145"/>
      <c r="QGQ56" s="145"/>
      <c r="QGR56" s="145"/>
      <c r="QGS56" s="145"/>
      <c r="QGT56" s="145"/>
      <c r="QGU56" s="145"/>
      <c r="QGV56" s="145"/>
      <c r="QGW56" s="145"/>
      <c r="QGX56" s="145"/>
      <c r="QGY56" s="145"/>
      <c r="QGZ56" s="145"/>
      <c r="QHA56" s="145"/>
      <c r="QHB56" s="145"/>
      <c r="QHC56" s="145"/>
      <c r="QHD56" s="145"/>
      <c r="QHE56" s="145"/>
      <c r="QHF56" s="145"/>
      <c r="QHG56" s="145"/>
      <c r="QHH56" s="145"/>
      <c r="QHI56" s="145"/>
      <c r="QHJ56" s="145"/>
      <c r="QHK56" s="145"/>
      <c r="QHL56" s="145"/>
      <c r="QHM56" s="145"/>
      <c r="QHN56" s="145"/>
      <c r="QHO56" s="145"/>
      <c r="QHP56" s="145"/>
      <c r="QHQ56" s="145"/>
      <c r="QHR56" s="145"/>
      <c r="QHS56" s="145"/>
      <c r="QHT56" s="145"/>
      <c r="QHU56" s="145"/>
      <c r="QHV56" s="145"/>
      <c r="QHW56" s="145"/>
      <c r="QHX56" s="145"/>
      <c r="QHY56" s="145"/>
      <c r="QHZ56" s="145"/>
      <c r="QIA56" s="145"/>
      <c r="QIB56" s="145"/>
      <c r="QIC56" s="145"/>
      <c r="QID56" s="145"/>
      <c r="QIE56" s="145"/>
      <c r="QIF56" s="145"/>
      <c r="QIG56" s="145"/>
      <c r="QIH56" s="145"/>
      <c r="QII56" s="145"/>
      <c r="QIJ56" s="145"/>
      <c r="QIK56" s="145"/>
      <c r="QIL56" s="145"/>
      <c r="QIM56" s="145"/>
      <c r="QIN56" s="145"/>
      <c r="QIO56" s="145"/>
      <c r="QIP56" s="145"/>
      <c r="QIQ56" s="145"/>
      <c r="QIR56" s="145"/>
      <c r="QIS56" s="145"/>
      <c r="QIT56" s="145"/>
      <c r="QIU56" s="145"/>
      <c r="QIV56" s="145"/>
      <c r="QIW56" s="145"/>
      <c r="QIX56" s="145"/>
      <c r="QIY56" s="145"/>
      <c r="QIZ56" s="145"/>
      <c r="QJA56" s="145"/>
      <c r="QJB56" s="145"/>
      <c r="QJC56" s="145"/>
      <c r="QJD56" s="145"/>
      <c r="QJE56" s="145"/>
      <c r="QJF56" s="145"/>
      <c r="QJG56" s="145"/>
      <c r="QJH56" s="145"/>
      <c r="QJI56" s="145"/>
      <c r="QJJ56" s="145"/>
      <c r="QJK56" s="145"/>
      <c r="QJL56" s="145"/>
      <c r="QJM56" s="145"/>
      <c r="QJN56" s="145"/>
      <c r="QJO56" s="145"/>
      <c r="QJP56" s="145"/>
      <c r="QJQ56" s="145"/>
      <c r="QJR56" s="145"/>
      <c r="QJS56" s="145"/>
      <c r="QJT56" s="145"/>
      <c r="QJU56" s="145"/>
      <c r="QJV56" s="145"/>
      <c r="QJW56" s="145"/>
      <c r="QJX56" s="145"/>
      <c r="QJY56" s="145"/>
      <c r="QJZ56" s="145"/>
      <c r="QKA56" s="145"/>
      <c r="QKB56" s="145"/>
      <c r="QKC56" s="145"/>
      <c r="QKD56" s="145"/>
      <c r="QKE56" s="145"/>
      <c r="QKF56" s="145"/>
      <c r="QKG56" s="145"/>
      <c r="QKH56" s="145"/>
      <c r="QKI56" s="145"/>
      <c r="QKJ56" s="145"/>
      <c r="QKK56" s="145"/>
      <c r="QKL56" s="145"/>
      <c r="QKM56" s="145"/>
      <c r="QKN56" s="145"/>
      <c r="QKO56" s="145"/>
      <c r="QKP56" s="145"/>
      <c r="QKQ56" s="145"/>
      <c r="QKR56" s="145"/>
      <c r="QKS56" s="145"/>
      <c r="QKT56" s="145"/>
      <c r="QKU56" s="145"/>
      <c r="QKV56" s="145"/>
      <c r="QKW56" s="145"/>
      <c r="QKX56" s="145"/>
      <c r="QKY56" s="145"/>
      <c r="QKZ56" s="145"/>
      <c r="QLA56" s="145"/>
      <c r="QLB56" s="145"/>
      <c r="QLC56" s="145"/>
      <c r="QLD56" s="145"/>
      <c r="QLE56" s="145"/>
      <c r="QLF56" s="145"/>
      <c r="QLG56" s="145"/>
      <c r="QLH56" s="145"/>
      <c r="QLI56" s="145"/>
      <c r="QLJ56" s="145"/>
      <c r="QLK56" s="145"/>
      <c r="QLL56" s="145"/>
      <c r="QLM56" s="145"/>
      <c r="QLN56" s="145"/>
      <c r="QLO56" s="145"/>
      <c r="QLP56" s="145"/>
      <c r="QLQ56" s="145"/>
      <c r="QLR56" s="145"/>
      <c r="QLS56" s="145"/>
      <c r="QLT56" s="145"/>
      <c r="QLU56" s="145"/>
      <c r="QLV56" s="145"/>
      <c r="QLW56" s="145"/>
      <c r="QLX56" s="145"/>
      <c r="QLY56" s="145"/>
      <c r="QLZ56" s="145"/>
      <c r="QMA56" s="145"/>
      <c r="QMB56" s="145"/>
      <c r="QMC56" s="145"/>
      <c r="QMD56" s="145"/>
      <c r="QME56" s="145"/>
      <c r="QMF56" s="145"/>
      <c r="QMG56" s="145"/>
      <c r="QMH56" s="145"/>
      <c r="QMI56" s="145"/>
      <c r="QMJ56" s="145"/>
      <c r="QMK56" s="145"/>
      <c r="QML56" s="145"/>
      <c r="QMM56" s="145"/>
      <c r="QMN56" s="145"/>
      <c r="QMO56" s="145"/>
      <c r="QMP56" s="145"/>
      <c r="QMQ56" s="145"/>
      <c r="QMR56" s="145"/>
      <c r="QMS56" s="145"/>
      <c r="QMT56" s="145"/>
      <c r="QMU56" s="145"/>
      <c r="QMV56" s="145"/>
      <c r="QMW56" s="145"/>
      <c r="QMX56" s="145"/>
      <c r="QMY56" s="145"/>
      <c r="QMZ56" s="145"/>
      <c r="QNA56" s="145"/>
      <c r="QNB56" s="145"/>
      <c r="QNC56" s="145"/>
      <c r="QND56" s="145"/>
      <c r="QNE56" s="145"/>
      <c r="QNF56" s="145"/>
      <c r="QNG56" s="145"/>
      <c r="QNH56" s="145"/>
      <c r="QNI56" s="145"/>
      <c r="QNJ56" s="145"/>
      <c r="QNK56" s="145"/>
      <c r="QNL56" s="145"/>
      <c r="QNM56" s="145"/>
      <c r="QNN56" s="145"/>
      <c r="QNO56" s="145"/>
      <c r="QNP56" s="145"/>
      <c r="QNQ56" s="145"/>
      <c r="QNR56" s="145"/>
      <c r="QNS56" s="145"/>
      <c r="QNT56" s="145"/>
      <c r="QNU56" s="145"/>
      <c r="QNV56" s="145"/>
      <c r="QNW56" s="145"/>
      <c r="QNX56" s="145"/>
      <c r="QNY56" s="145"/>
      <c r="QNZ56" s="145"/>
      <c r="QOA56" s="145"/>
      <c r="QOB56" s="145"/>
      <c r="QOC56" s="145"/>
      <c r="QOD56" s="145"/>
      <c r="QOE56" s="145"/>
      <c r="QOF56" s="145"/>
      <c r="QOG56" s="145"/>
      <c r="QOH56" s="145"/>
      <c r="QOI56" s="145"/>
      <c r="QOJ56" s="145"/>
      <c r="QOK56" s="145"/>
      <c r="QOL56" s="145"/>
      <c r="QOM56" s="145"/>
      <c r="QON56" s="145"/>
      <c r="QOO56" s="145"/>
      <c r="QOP56" s="145"/>
      <c r="QOQ56" s="145"/>
      <c r="QOR56" s="145"/>
      <c r="QOS56" s="145"/>
      <c r="QOT56" s="145"/>
      <c r="QOU56" s="145"/>
      <c r="QOV56" s="145"/>
      <c r="QOW56" s="145"/>
      <c r="QOX56" s="145"/>
      <c r="QOY56" s="145"/>
      <c r="QOZ56" s="145"/>
      <c r="QPA56" s="145"/>
      <c r="QPB56" s="145"/>
      <c r="QPC56" s="145"/>
      <c r="QPD56" s="145"/>
      <c r="QPE56" s="145"/>
      <c r="QPF56" s="145"/>
      <c r="QPG56" s="145"/>
      <c r="QPH56" s="145"/>
      <c r="QPI56" s="145"/>
      <c r="QPJ56" s="145"/>
      <c r="QPK56" s="145"/>
      <c r="QPL56" s="145"/>
      <c r="QPM56" s="145"/>
      <c r="QPN56" s="145"/>
      <c r="QPO56" s="145"/>
      <c r="QPP56" s="145"/>
      <c r="QPQ56" s="145"/>
      <c r="QPR56" s="145"/>
      <c r="QPS56" s="145"/>
      <c r="QPT56" s="145"/>
      <c r="QPU56" s="145"/>
      <c r="QPV56" s="145"/>
      <c r="QPW56" s="145"/>
      <c r="QPX56" s="145"/>
      <c r="QPY56" s="145"/>
      <c r="QPZ56" s="145"/>
      <c r="QQA56" s="145"/>
      <c r="QQB56" s="145"/>
      <c r="QQC56" s="145"/>
      <c r="QQD56" s="145"/>
      <c r="QQE56" s="145"/>
      <c r="QQF56" s="145"/>
      <c r="QQG56" s="145"/>
      <c r="QQH56" s="145"/>
      <c r="QQI56" s="145"/>
      <c r="QQJ56" s="145"/>
      <c r="QQK56" s="145"/>
      <c r="QQL56" s="145"/>
      <c r="QQM56" s="145"/>
      <c r="QQN56" s="145"/>
      <c r="QQO56" s="145"/>
      <c r="QQP56" s="145"/>
      <c r="QQQ56" s="145"/>
      <c r="QQR56" s="145"/>
      <c r="QQS56" s="145"/>
      <c r="QQT56" s="145"/>
      <c r="QQU56" s="145"/>
      <c r="QQV56" s="145"/>
      <c r="QQW56" s="145"/>
      <c r="QQX56" s="145"/>
      <c r="QQY56" s="145"/>
      <c r="QQZ56" s="145"/>
      <c r="QRA56" s="145"/>
      <c r="QRB56" s="145"/>
      <c r="QRC56" s="145"/>
      <c r="QRD56" s="145"/>
      <c r="QRE56" s="145"/>
      <c r="QRF56" s="145"/>
      <c r="QRG56" s="145"/>
      <c r="QRH56" s="145"/>
      <c r="QRI56" s="145"/>
      <c r="QRJ56" s="145"/>
      <c r="QRK56" s="145"/>
      <c r="QRL56" s="145"/>
      <c r="QRM56" s="145"/>
      <c r="QRN56" s="145"/>
      <c r="QRO56" s="145"/>
      <c r="QRP56" s="145"/>
      <c r="QRQ56" s="145"/>
      <c r="QRR56" s="145"/>
      <c r="QRS56" s="145"/>
      <c r="QRT56" s="145"/>
      <c r="QRU56" s="145"/>
      <c r="QRV56" s="145"/>
      <c r="QRW56" s="145"/>
      <c r="QRX56" s="145"/>
      <c r="QRY56" s="145"/>
      <c r="QRZ56" s="145"/>
      <c r="QSA56" s="145"/>
      <c r="QSB56" s="145"/>
      <c r="QSC56" s="145"/>
      <c r="QSD56" s="145"/>
      <c r="QSE56" s="145"/>
      <c r="QSF56" s="145"/>
      <c r="QSG56" s="145"/>
      <c r="QSH56" s="145"/>
      <c r="QSI56" s="145"/>
      <c r="QSJ56" s="145"/>
      <c r="QSK56" s="145"/>
      <c r="QSL56" s="145"/>
      <c r="QSM56" s="145"/>
      <c r="QSN56" s="145"/>
      <c r="QSO56" s="145"/>
      <c r="QSP56" s="145"/>
      <c r="QSQ56" s="145"/>
      <c r="QSR56" s="145"/>
      <c r="QSS56" s="145"/>
      <c r="QST56" s="145"/>
      <c r="QSU56" s="145"/>
      <c r="QSV56" s="145"/>
      <c r="QSW56" s="145"/>
      <c r="QSX56" s="145"/>
      <c r="QSY56" s="145"/>
      <c r="QSZ56" s="145"/>
      <c r="QTA56" s="145"/>
      <c r="QTB56" s="145"/>
      <c r="QTC56" s="145"/>
      <c r="QTD56" s="145"/>
      <c r="QTE56" s="145"/>
      <c r="QTF56" s="145"/>
      <c r="QTG56" s="145"/>
      <c r="QTH56" s="145"/>
      <c r="QTI56" s="145"/>
      <c r="QTJ56" s="145"/>
      <c r="QTK56" s="145"/>
      <c r="QTL56" s="145"/>
      <c r="QTM56" s="145"/>
      <c r="QTN56" s="145"/>
      <c r="QTO56" s="145"/>
      <c r="QTP56" s="145"/>
      <c r="QTQ56" s="145"/>
      <c r="QTR56" s="145"/>
      <c r="QTS56" s="145"/>
      <c r="QTT56" s="145"/>
      <c r="QTU56" s="145"/>
      <c r="QTV56" s="145"/>
      <c r="QTW56" s="145"/>
      <c r="QTX56" s="145"/>
      <c r="QTY56" s="145"/>
      <c r="QTZ56" s="145"/>
      <c r="QUA56" s="145"/>
      <c r="QUB56" s="145"/>
      <c r="QUC56" s="145"/>
      <c r="QUD56" s="145"/>
      <c r="QUE56" s="145"/>
      <c r="QUF56" s="145"/>
      <c r="QUG56" s="145"/>
      <c r="QUH56" s="145"/>
      <c r="QUI56" s="145"/>
      <c r="QUJ56" s="145"/>
      <c r="QUK56" s="145"/>
      <c r="QUL56" s="145"/>
      <c r="QUM56" s="145"/>
      <c r="QUN56" s="145"/>
      <c r="QUO56" s="145"/>
      <c r="QUP56" s="145"/>
      <c r="QUQ56" s="145"/>
      <c r="QUR56" s="145"/>
      <c r="QUS56" s="145"/>
      <c r="QUT56" s="145"/>
      <c r="QUU56" s="145"/>
      <c r="QUV56" s="145"/>
      <c r="QUW56" s="145"/>
      <c r="QUX56" s="145"/>
      <c r="QUY56" s="145"/>
      <c r="QUZ56" s="145"/>
      <c r="QVA56" s="145"/>
      <c r="QVB56" s="145"/>
      <c r="QVC56" s="145"/>
      <c r="QVD56" s="145"/>
      <c r="QVE56" s="145"/>
      <c r="QVF56" s="145"/>
      <c r="QVG56" s="145"/>
      <c r="QVH56" s="145"/>
      <c r="QVI56" s="145"/>
      <c r="QVJ56" s="145"/>
      <c r="QVK56" s="145"/>
      <c r="QVL56" s="145"/>
      <c r="QVM56" s="145"/>
      <c r="QVN56" s="145"/>
      <c r="QVO56" s="145"/>
      <c r="QVP56" s="145"/>
      <c r="QVQ56" s="145"/>
      <c r="QVR56" s="145"/>
      <c r="QVS56" s="145"/>
      <c r="QVT56" s="145"/>
      <c r="QVU56" s="145"/>
      <c r="QVV56" s="145"/>
      <c r="QVW56" s="145"/>
      <c r="QVX56" s="145"/>
      <c r="QVY56" s="145"/>
      <c r="QVZ56" s="145"/>
      <c r="QWA56" s="145"/>
      <c r="QWB56" s="145"/>
      <c r="QWC56" s="145"/>
      <c r="QWD56" s="145"/>
      <c r="QWE56" s="145"/>
      <c r="QWF56" s="145"/>
      <c r="QWG56" s="145"/>
      <c r="QWH56" s="145"/>
      <c r="QWI56" s="145"/>
      <c r="QWJ56" s="145"/>
      <c r="QWK56" s="145"/>
      <c r="QWL56" s="145"/>
      <c r="QWM56" s="145"/>
      <c r="QWN56" s="145"/>
      <c r="QWO56" s="145"/>
      <c r="QWP56" s="145"/>
      <c r="QWQ56" s="145"/>
      <c r="QWR56" s="145"/>
      <c r="QWS56" s="145"/>
      <c r="QWT56" s="145"/>
      <c r="QWU56" s="145"/>
      <c r="QWV56" s="145"/>
      <c r="QWW56" s="145"/>
      <c r="QWX56" s="145"/>
      <c r="QWY56" s="145"/>
      <c r="QWZ56" s="145"/>
      <c r="QXA56" s="145"/>
      <c r="QXB56" s="145"/>
      <c r="QXC56" s="145"/>
      <c r="QXD56" s="145"/>
      <c r="QXE56" s="145"/>
      <c r="QXF56" s="145"/>
      <c r="QXG56" s="145"/>
      <c r="QXH56" s="145"/>
      <c r="QXI56" s="145"/>
      <c r="QXJ56" s="145"/>
      <c r="QXK56" s="145"/>
      <c r="QXL56" s="145"/>
      <c r="QXM56" s="145"/>
      <c r="QXN56" s="145"/>
      <c r="QXO56" s="145"/>
      <c r="QXP56" s="145"/>
      <c r="QXQ56" s="145"/>
      <c r="QXR56" s="145"/>
      <c r="QXS56" s="145"/>
      <c r="QXT56" s="145"/>
      <c r="QXU56" s="145"/>
      <c r="QXV56" s="145"/>
      <c r="QXW56" s="145"/>
      <c r="QXX56" s="145"/>
      <c r="QXY56" s="145"/>
      <c r="QXZ56" s="145"/>
      <c r="QYA56" s="145"/>
      <c r="QYB56" s="145"/>
      <c r="QYC56" s="145"/>
      <c r="QYD56" s="145"/>
      <c r="QYE56" s="145"/>
      <c r="QYF56" s="145"/>
      <c r="QYG56" s="145"/>
      <c r="QYH56" s="145"/>
      <c r="QYI56" s="145"/>
      <c r="QYJ56" s="145"/>
      <c r="QYK56" s="145"/>
      <c r="QYL56" s="145"/>
      <c r="QYM56" s="145"/>
      <c r="QYN56" s="145"/>
      <c r="QYO56" s="145"/>
      <c r="QYP56" s="145"/>
      <c r="QYQ56" s="145"/>
      <c r="QYR56" s="145"/>
      <c r="QYS56" s="145"/>
      <c r="QYT56" s="145"/>
      <c r="QYU56" s="145"/>
      <c r="QYV56" s="145"/>
      <c r="QYW56" s="145"/>
      <c r="QYX56" s="145"/>
      <c r="QYY56" s="145"/>
      <c r="QYZ56" s="145"/>
      <c r="QZA56" s="145"/>
      <c r="QZB56" s="145"/>
      <c r="QZC56" s="145"/>
      <c r="QZD56" s="145"/>
      <c r="QZE56" s="145"/>
      <c r="QZF56" s="145"/>
      <c r="QZG56" s="145"/>
      <c r="QZH56" s="145"/>
      <c r="QZI56" s="145"/>
      <c r="QZJ56" s="145"/>
      <c r="QZK56" s="145"/>
      <c r="QZL56" s="145"/>
      <c r="QZM56" s="145"/>
      <c r="QZN56" s="145"/>
      <c r="QZO56" s="145"/>
      <c r="QZP56" s="145"/>
      <c r="QZQ56" s="145"/>
      <c r="QZR56" s="145"/>
      <c r="QZS56" s="145"/>
      <c r="QZT56" s="145"/>
      <c r="QZU56" s="145"/>
      <c r="QZV56" s="145"/>
      <c r="QZW56" s="145"/>
      <c r="QZX56" s="145"/>
      <c r="QZY56" s="145"/>
      <c r="QZZ56" s="145"/>
      <c r="RAA56" s="145"/>
      <c r="RAB56" s="145"/>
      <c r="RAC56" s="145"/>
      <c r="RAD56" s="145"/>
      <c r="RAE56" s="145"/>
      <c r="RAF56" s="145"/>
      <c r="RAG56" s="145"/>
      <c r="RAH56" s="145"/>
      <c r="RAI56" s="145"/>
      <c r="RAJ56" s="145"/>
      <c r="RAK56" s="145"/>
      <c r="RAL56" s="145"/>
      <c r="RAM56" s="145"/>
      <c r="RAN56" s="145"/>
      <c r="RAO56" s="145"/>
      <c r="RAP56" s="145"/>
      <c r="RAQ56" s="145"/>
      <c r="RAR56" s="145"/>
      <c r="RAS56" s="145"/>
      <c r="RAT56" s="145"/>
      <c r="RAU56" s="145"/>
      <c r="RAV56" s="145"/>
      <c r="RAW56" s="145"/>
      <c r="RAX56" s="145"/>
      <c r="RAY56" s="145"/>
      <c r="RAZ56" s="145"/>
      <c r="RBA56" s="145"/>
      <c r="RBB56" s="145"/>
      <c r="RBC56" s="145"/>
      <c r="RBD56" s="145"/>
      <c r="RBE56" s="145"/>
      <c r="RBF56" s="145"/>
      <c r="RBG56" s="145"/>
      <c r="RBH56" s="145"/>
      <c r="RBI56" s="145"/>
      <c r="RBJ56" s="145"/>
      <c r="RBK56" s="145"/>
      <c r="RBL56" s="145"/>
      <c r="RBM56" s="145"/>
      <c r="RBN56" s="145"/>
      <c r="RBO56" s="145"/>
      <c r="RBP56" s="145"/>
      <c r="RBQ56" s="145"/>
      <c r="RBR56" s="145"/>
      <c r="RBS56" s="145"/>
      <c r="RBT56" s="145"/>
      <c r="RBU56" s="145"/>
      <c r="RBV56" s="145"/>
      <c r="RBW56" s="145"/>
      <c r="RBX56" s="145"/>
      <c r="RBY56" s="145"/>
      <c r="RBZ56" s="145"/>
      <c r="RCA56" s="145"/>
      <c r="RCB56" s="145"/>
      <c r="RCC56" s="145"/>
      <c r="RCD56" s="145"/>
      <c r="RCE56" s="145"/>
      <c r="RCF56" s="145"/>
      <c r="RCG56" s="145"/>
      <c r="RCH56" s="145"/>
      <c r="RCI56" s="145"/>
      <c r="RCJ56" s="145"/>
      <c r="RCK56" s="145"/>
      <c r="RCL56" s="145"/>
      <c r="RCM56" s="145"/>
      <c r="RCN56" s="145"/>
      <c r="RCO56" s="145"/>
      <c r="RCP56" s="145"/>
      <c r="RCQ56" s="145"/>
      <c r="RCR56" s="145"/>
      <c r="RCS56" s="145"/>
      <c r="RCT56" s="145"/>
      <c r="RCU56" s="145"/>
      <c r="RCV56" s="145"/>
      <c r="RCW56" s="145"/>
      <c r="RCX56" s="145"/>
      <c r="RCY56" s="145"/>
      <c r="RCZ56" s="145"/>
      <c r="RDA56" s="145"/>
      <c r="RDB56" s="145"/>
      <c r="RDC56" s="145"/>
      <c r="RDD56" s="145"/>
      <c r="RDE56" s="145"/>
      <c r="RDF56" s="145"/>
      <c r="RDG56" s="145"/>
      <c r="RDH56" s="145"/>
      <c r="RDI56" s="145"/>
      <c r="RDJ56" s="145"/>
      <c r="RDK56" s="145"/>
      <c r="RDL56" s="145"/>
      <c r="RDM56" s="145"/>
      <c r="RDN56" s="145"/>
      <c r="RDO56" s="145"/>
      <c r="RDP56" s="145"/>
      <c r="RDQ56" s="145"/>
      <c r="RDR56" s="145"/>
      <c r="RDS56" s="145"/>
      <c r="RDT56" s="145"/>
      <c r="RDU56" s="145"/>
      <c r="RDV56" s="145"/>
      <c r="RDW56" s="145"/>
      <c r="RDX56" s="145"/>
      <c r="RDY56" s="145"/>
      <c r="RDZ56" s="145"/>
      <c r="REA56" s="145"/>
      <c r="REB56" s="145"/>
      <c r="REC56" s="145"/>
      <c r="RED56" s="145"/>
      <c r="REE56" s="145"/>
      <c r="REF56" s="145"/>
      <c r="REG56" s="145"/>
      <c r="REH56" s="145"/>
      <c r="REI56" s="145"/>
      <c r="REJ56" s="145"/>
      <c r="REK56" s="145"/>
      <c r="REL56" s="145"/>
      <c r="REM56" s="145"/>
      <c r="REN56" s="145"/>
      <c r="REO56" s="145"/>
      <c r="REP56" s="145"/>
      <c r="REQ56" s="145"/>
      <c r="RER56" s="145"/>
      <c r="RES56" s="145"/>
      <c r="RET56" s="145"/>
      <c r="REU56" s="145"/>
      <c r="REV56" s="145"/>
      <c r="REW56" s="145"/>
      <c r="REX56" s="145"/>
      <c r="REY56" s="145"/>
      <c r="REZ56" s="145"/>
      <c r="RFA56" s="145"/>
      <c r="RFB56" s="145"/>
      <c r="RFC56" s="145"/>
      <c r="RFD56" s="145"/>
      <c r="RFE56" s="145"/>
      <c r="RFF56" s="145"/>
      <c r="RFG56" s="145"/>
      <c r="RFH56" s="145"/>
      <c r="RFI56" s="145"/>
      <c r="RFJ56" s="145"/>
      <c r="RFK56" s="145"/>
      <c r="RFL56" s="145"/>
      <c r="RFM56" s="145"/>
      <c r="RFN56" s="145"/>
      <c r="RFO56" s="145"/>
      <c r="RFP56" s="145"/>
      <c r="RFQ56" s="145"/>
      <c r="RFR56" s="145"/>
      <c r="RFS56" s="145"/>
      <c r="RFT56" s="145"/>
      <c r="RFU56" s="145"/>
      <c r="RFV56" s="145"/>
      <c r="RFW56" s="145"/>
      <c r="RFX56" s="145"/>
      <c r="RFY56" s="145"/>
      <c r="RFZ56" s="145"/>
      <c r="RGA56" s="145"/>
      <c r="RGB56" s="145"/>
      <c r="RGC56" s="145"/>
      <c r="RGD56" s="145"/>
      <c r="RGE56" s="145"/>
      <c r="RGF56" s="145"/>
      <c r="RGG56" s="145"/>
      <c r="RGH56" s="145"/>
      <c r="RGI56" s="145"/>
      <c r="RGJ56" s="145"/>
      <c r="RGK56" s="145"/>
      <c r="RGL56" s="145"/>
      <c r="RGM56" s="145"/>
      <c r="RGN56" s="145"/>
      <c r="RGO56" s="145"/>
      <c r="RGP56" s="145"/>
      <c r="RGQ56" s="145"/>
      <c r="RGR56" s="145"/>
      <c r="RGS56" s="145"/>
      <c r="RGT56" s="145"/>
      <c r="RGU56" s="145"/>
      <c r="RGV56" s="145"/>
      <c r="RGW56" s="145"/>
      <c r="RGX56" s="145"/>
      <c r="RGY56" s="145"/>
      <c r="RGZ56" s="145"/>
      <c r="RHA56" s="145"/>
      <c r="RHB56" s="145"/>
      <c r="RHC56" s="145"/>
      <c r="RHD56" s="145"/>
      <c r="RHE56" s="145"/>
      <c r="RHF56" s="145"/>
      <c r="RHG56" s="145"/>
      <c r="RHH56" s="145"/>
      <c r="RHI56" s="145"/>
      <c r="RHJ56" s="145"/>
      <c r="RHK56" s="145"/>
      <c r="RHL56" s="145"/>
      <c r="RHM56" s="145"/>
      <c r="RHN56" s="145"/>
      <c r="RHO56" s="145"/>
      <c r="RHP56" s="145"/>
      <c r="RHQ56" s="145"/>
      <c r="RHR56" s="145"/>
      <c r="RHS56" s="145"/>
      <c r="RHT56" s="145"/>
      <c r="RHU56" s="145"/>
      <c r="RHV56" s="145"/>
      <c r="RHW56" s="145"/>
      <c r="RHX56" s="145"/>
      <c r="RHY56" s="145"/>
      <c r="RHZ56" s="145"/>
      <c r="RIA56" s="145"/>
      <c r="RIB56" s="145"/>
      <c r="RIC56" s="145"/>
      <c r="RID56" s="145"/>
      <c r="RIE56" s="145"/>
      <c r="RIF56" s="145"/>
      <c r="RIG56" s="145"/>
      <c r="RIH56" s="145"/>
      <c r="RII56" s="145"/>
      <c r="RIJ56" s="145"/>
      <c r="RIK56" s="145"/>
      <c r="RIL56" s="145"/>
      <c r="RIM56" s="145"/>
      <c r="RIN56" s="145"/>
      <c r="RIO56" s="145"/>
      <c r="RIP56" s="145"/>
      <c r="RIQ56" s="145"/>
      <c r="RIR56" s="145"/>
      <c r="RIS56" s="145"/>
      <c r="RIT56" s="145"/>
      <c r="RIU56" s="145"/>
      <c r="RIV56" s="145"/>
      <c r="RIW56" s="145"/>
      <c r="RIX56" s="145"/>
      <c r="RIY56" s="145"/>
      <c r="RIZ56" s="145"/>
      <c r="RJA56" s="145"/>
      <c r="RJB56" s="145"/>
      <c r="RJC56" s="145"/>
      <c r="RJD56" s="145"/>
      <c r="RJE56" s="145"/>
      <c r="RJF56" s="145"/>
      <c r="RJG56" s="145"/>
      <c r="RJH56" s="145"/>
      <c r="RJI56" s="145"/>
      <c r="RJJ56" s="145"/>
      <c r="RJK56" s="145"/>
      <c r="RJL56" s="145"/>
      <c r="RJM56" s="145"/>
      <c r="RJN56" s="145"/>
      <c r="RJO56" s="145"/>
      <c r="RJP56" s="145"/>
      <c r="RJQ56" s="145"/>
      <c r="RJR56" s="145"/>
      <c r="RJS56" s="145"/>
      <c r="RJT56" s="145"/>
      <c r="RJU56" s="145"/>
      <c r="RJV56" s="145"/>
      <c r="RJW56" s="145"/>
      <c r="RJX56" s="145"/>
      <c r="RJY56" s="145"/>
      <c r="RJZ56" s="145"/>
      <c r="RKA56" s="145"/>
      <c r="RKB56" s="145"/>
      <c r="RKC56" s="145"/>
      <c r="RKD56" s="145"/>
      <c r="RKE56" s="145"/>
      <c r="RKF56" s="145"/>
      <c r="RKG56" s="145"/>
      <c r="RKH56" s="145"/>
      <c r="RKI56" s="145"/>
      <c r="RKJ56" s="145"/>
      <c r="RKK56" s="145"/>
      <c r="RKL56" s="145"/>
      <c r="RKM56" s="145"/>
      <c r="RKN56" s="145"/>
      <c r="RKO56" s="145"/>
      <c r="RKP56" s="145"/>
      <c r="RKQ56" s="145"/>
      <c r="RKR56" s="145"/>
      <c r="RKS56" s="145"/>
      <c r="RKT56" s="145"/>
      <c r="RKU56" s="145"/>
      <c r="RKV56" s="145"/>
      <c r="RKW56" s="145"/>
      <c r="RKX56" s="145"/>
      <c r="RKY56" s="145"/>
      <c r="RKZ56" s="145"/>
      <c r="RLA56" s="145"/>
      <c r="RLB56" s="145"/>
      <c r="RLC56" s="145"/>
      <c r="RLD56" s="145"/>
      <c r="RLE56" s="145"/>
      <c r="RLF56" s="145"/>
      <c r="RLG56" s="145"/>
      <c r="RLH56" s="145"/>
      <c r="RLI56" s="145"/>
      <c r="RLJ56" s="145"/>
      <c r="RLK56" s="145"/>
      <c r="RLL56" s="145"/>
      <c r="RLM56" s="145"/>
      <c r="RLN56" s="145"/>
      <c r="RLO56" s="145"/>
      <c r="RLP56" s="145"/>
      <c r="RLQ56" s="145"/>
      <c r="RLR56" s="145"/>
      <c r="RLS56" s="145"/>
      <c r="RLT56" s="145"/>
      <c r="RLU56" s="145"/>
      <c r="RLV56" s="145"/>
      <c r="RLW56" s="145"/>
      <c r="RLX56" s="145"/>
      <c r="RLY56" s="145"/>
      <c r="RLZ56" s="145"/>
      <c r="RMA56" s="145"/>
      <c r="RMB56" s="145"/>
      <c r="RMC56" s="145"/>
      <c r="RMD56" s="145"/>
      <c r="RME56" s="145"/>
      <c r="RMF56" s="145"/>
      <c r="RMG56" s="145"/>
      <c r="RMH56" s="145"/>
      <c r="RMI56" s="145"/>
      <c r="RMJ56" s="145"/>
      <c r="RMK56" s="145"/>
      <c r="RML56" s="145"/>
      <c r="RMM56" s="145"/>
      <c r="RMN56" s="145"/>
      <c r="RMO56" s="145"/>
      <c r="RMP56" s="145"/>
      <c r="RMQ56" s="145"/>
      <c r="RMR56" s="145"/>
      <c r="RMS56" s="145"/>
      <c r="RMT56" s="145"/>
      <c r="RMU56" s="145"/>
      <c r="RMV56" s="145"/>
      <c r="RMW56" s="145"/>
      <c r="RMX56" s="145"/>
      <c r="RMY56" s="145"/>
      <c r="RMZ56" s="145"/>
      <c r="RNA56" s="145"/>
      <c r="RNB56" s="145"/>
      <c r="RNC56" s="145"/>
      <c r="RND56" s="145"/>
      <c r="RNE56" s="145"/>
      <c r="RNF56" s="145"/>
      <c r="RNG56" s="145"/>
      <c r="RNH56" s="145"/>
      <c r="RNI56" s="145"/>
      <c r="RNJ56" s="145"/>
      <c r="RNK56" s="145"/>
      <c r="RNL56" s="145"/>
      <c r="RNM56" s="145"/>
      <c r="RNN56" s="145"/>
      <c r="RNO56" s="145"/>
      <c r="RNP56" s="145"/>
      <c r="RNQ56" s="145"/>
      <c r="RNR56" s="145"/>
      <c r="RNS56" s="145"/>
      <c r="RNT56" s="145"/>
      <c r="RNU56" s="145"/>
      <c r="RNV56" s="145"/>
      <c r="RNW56" s="145"/>
      <c r="RNX56" s="145"/>
      <c r="RNY56" s="145"/>
      <c r="RNZ56" s="145"/>
      <c r="ROA56" s="145"/>
      <c r="ROB56" s="145"/>
      <c r="ROC56" s="145"/>
      <c r="ROD56" s="145"/>
      <c r="ROE56" s="145"/>
      <c r="ROF56" s="145"/>
      <c r="ROG56" s="145"/>
      <c r="ROH56" s="145"/>
      <c r="ROI56" s="145"/>
      <c r="ROJ56" s="145"/>
      <c r="ROK56" s="145"/>
      <c r="ROL56" s="145"/>
      <c r="ROM56" s="145"/>
      <c r="RON56" s="145"/>
      <c r="ROO56" s="145"/>
      <c r="ROP56" s="145"/>
      <c r="ROQ56" s="145"/>
      <c r="ROR56" s="145"/>
      <c r="ROS56" s="145"/>
      <c r="ROT56" s="145"/>
      <c r="ROU56" s="145"/>
      <c r="ROV56" s="145"/>
      <c r="ROW56" s="145"/>
      <c r="ROX56" s="145"/>
      <c r="ROY56" s="145"/>
      <c r="ROZ56" s="145"/>
      <c r="RPA56" s="145"/>
      <c r="RPB56" s="145"/>
      <c r="RPC56" s="145"/>
      <c r="RPD56" s="145"/>
      <c r="RPE56" s="145"/>
      <c r="RPF56" s="145"/>
      <c r="RPG56" s="145"/>
      <c r="RPH56" s="145"/>
      <c r="RPI56" s="145"/>
      <c r="RPJ56" s="145"/>
      <c r="RPK56" s="145"/>
      <c r="RPL56" s="145"/>
      <c r="RPM56" s="145"/>
      <c r="RPN56" s="145"/>
      <c r="RPO56" s="145"/>
      <c r="RPP56" s="145"/>
      <c r="RPQ56" s="145"/>
      <c r="RPR56" s="145"/>
      <c r="RPS56" s="145"/>
      <c r="RPT56" s="145"/>
      <c r="RPU56" s="145"/>
      <c r="RPV56" s="145"/>
      <c r="RPW56" s="145"/>
      <c r="RPX56" s="145"/>
      <c r="RPY56" s="145"/>
      <c r="RPZ56" s="145"/>
      <c r="RQA56" s="145"/>
      <c r="RQB56" s="145"/>
      <c r="RQC56" s="145"/>
      <c r="RQD56" s="145"/>
      <c r="RQE56" s="145"/>
      <c r="RQF56" s="145"/>
      <c r="RQG56" s="145"/>
      <c r="RQH56" s="145"/>
      <c r="RQI56" s="145"/>
      <c r="RQJ56" s="145"/>
      <c r="RQK56" s="145"/>
      <c r="RQL56" s="145"/>
      <c r="RQM56" s="145"/>
      <c r="RQN56" s="145"/>
      <c r="RQO56" s="145"/>
      <c r="RQP56" s="145"/>
      <c r="RQQ56" s="145"/>
      <c r="RQR56" s="145"/>
      <c r="RQS56" s="145"/>
      <c r="RQT56" s="145"/>
      <c r="RQU56" s="145"/>
      <c r="RQV56" s="145"/>
      <c r="RQW56" s="145"/>
      <c r="RQX56" s="145"/>
      <c r="RQY56" s="145"/>
      <c r="RQZ56" s="145"/>
      <c r="RRA56" s="145"/>
      <c r="RRB56" s="145"/>
      <c r="RRC56" s="145"/>
      <c r="RRD56" s="145"/>
      <c r="RRE56" s="145"/>
      <c r="RRF56" s="145"/>
      <c r="RRG56" s="145"/>
      <c r="RRH56" s="145"/>
      <c r="RRI56" s="145"/>
      <c r="RRJ56" s="145"/>
      <c r="RRK56" s="145"/>
      <c r="RRL56" s="145"/>
      <c r="RRM56" s="145"/>
      <c r="RRN56" s="145"/>
      <c r="RRO56" s="145"/>
      <c r="RRP56" s="145"/>
      <c r="RRQ56" s="145"/>
      <c r="RRR56" s="145"/>
      <c r="RRS56" s="145"/>
      <c r="RRT56" s="145"/>
      <c r="RRU56" s="145"/>
      <c r="RRV56" s="145"/>
      <c r="RRW56" s="145"/>
      <c r="RRX56" s="145"/>
      <c r="RRY56" s="145"/>
      <c r="RRZ56" s="145"/>
      <c r="RSA56" s="145"/>
      <c r="RSB56" s="145"/>
      <c r="RSC56" s="145"/>
      <c r="RSD56" s="145"/>
      <c r="RSE56" s="145"/>
      <c r="RSF56" s="145"/>
      <c r="RSG56" s="145"/>
      <c r="RSH56" s="145"/>
      <c r="RSI56" s="145"/>
      <c r="RSJ56" s="145"/>
      <c r="RSK56" s="145"/>
      <c r="RSL56" s="145"/>
      <c r="RSM56" s="145"/>
      <c r="RSN56" s="145"/>
      <c r="RSO56" s="145"/>
      <c r="RSP56" s="145"/>
      <c r="RSQ56" s="145"/>
      <c r="RSR56" s="145"/>
      <c r="RSS56" s="145"/>
      <c r="RST56" s="145"/>
      <c r="RSU56" s="145"/>
      <c r="RSV56" s="145"/>
      <c r="RSW56" s="145"/>
      <c r="RSX56" s="145"/>
      <c r="RSY56" s="145"/>
      <c r="RSZ56" s="145"/>
      <c r="RTA56" s="145"/>
      <c r="RTB56" s="145"/>
      <c r="RTC56" s="145"/>
      <c r="RTD56" s="145"/>
      <c r="RTE56" s="145"/>
      <c r="RTF56" s="145"/>
      <c r="RTG56" s="145"/>
      <c r="RTH56" s="145"/>
      <c r="RTI56" s="145"/>
      <c r="RTJ56" s="145"/>
      <c r="RTK56" s="145"/>
      <c r="RTL56" s="145"/>
      <c r="RTM56" s="145"/>
      <c r="RTN56" s="145"/>
      <c r="RTO56" s="145"/>
      <c r="RTP56" s="145"/>
      <c r="RTQ56" s="145"/>
      <c r="RTR56" s="145"/>
      <c r="RTS56" s="145"/>
      <c r="RTT56" s="145"/>
      <c r="RTU56" s="145"/>
      <c r="RTV56" s="145"/>
      <c r="RTW56" s="145"/>
      <c r="RTX56" s="145"/>
      <c r="RTY56" s="145"/>
      <c r="RTZ56" s="145"/>
      <c r="RUA56" s="145"/>
      <c r="RUB56" s="145"/>
      <c r="RUC56" s="145"/>
      <c r="RUD56" s="145"/>
      <c r="RUE56" s="145"/>
      <c r="RUF56" s="145"/>
      <c r="RUG56" s="145"/>
      <c r="RUH56" s="145"/>
      <c r="RUI56" s="145"/>
      <c r="RUJ56" s="145"/>
      <c r="RUK56" s="145"/>
      <c r="RUL56" s="145"/>
      <c r="RUM56" s="145"/>
      <c r="RUN56" s="145"/>
      <c r="RUO56" s="145"/>
      <c r="RUP56" s="145"/>
      <c r="RUQ56" s="145"/>
      <c r="RUR56" s="145"/>
      <c r="RUS56" s="145"/>
      <c r="RUT56" s="145"/>
      <c r="RUU56" s="145"/>
      <c r="RUV56" s="145"/>
      <c r="RUW56" s="145"/>
      <c r="RUX56" s="145"/>
      <c r="RUY56" s="145"/>
      <c r="RUZ56" s="145"/>
      <c r="RVA56" s="145"/>
      <c r="RVB56" s="145"/>
      <c r="RVC56" s="145"/>
      <c r="RVD56" s="145"/>
      <c r="RVE56" s="145"/>
      <c r="RVF56" s="145"/>
      <c r="RVG56" s="145"/>
      <c r="RVH56" s="145"/>
      <c r="RVI56" s="145"/>
      <c r="RVJ56" s="145"/>
      <c r="RVK56" s="145"/>
      <c r="RVL56" s="145"/>
      <c r="RVM56" s="145"/>
      <c r="RVN56" s="145"/>
      <c r="RVO56" s="145"/>
      <c r="RVP56" s="145"/>
      <c r="RVQ56" s="145"/>
      <c r="RVR56" s="145"/>
      <c r="RVS56" s="145"/>
      <c r="RVT56" s="145"/>
      <c r="RVU56" s="145"/>
      <c r="RVV56" s="145"/>
      <c r="RVW56" s="145"/>
      <c r="RVX56" s="145"/>
      <c r="RVY56" s="145"/>
      <c r="RVZ56" s="145"/>
      <c r="RWA56" s="145"/>
      <c r="RWB56" s="145"/>
      <c r="RWC56" s="145"/>
      <c r="RWD56" s="145"/>
      <c r="RWE56" s="145"/>
      <c r="RWF56" s="145"/>
      <c r="RWG56" s="145"/>
      <c r="RWH56" s="145"/>
      <c r="RWI56" s="145"/>
      <c r="RWJ56" s="145"/>
      <c r="RWK56" s="145"/>
      <c r="RWL56" s="145"/>
      <c r="RWM56" s="145"/>
      <c r="RWN56" s="145"/>
      <c r="RWO56" s="145"/>
      <c r="RWP56" s="145"/>
      <c r="RWQ56" s="145"/>
      <c r="RWR56" s="145"/>
      <c r="RWS56" s="145"/>
      <c r="RWT56" s="145"/>
      <c r="RWU56" s="145"/>
      <c r="RWV56" s="145"/>
      <c r="RWW56" s="145"/>
      <c r="RWX56" s="145"/>
      <c r="RWY56" s="145"/>
      <c r="RWZ56" s="145"/>
      <c r="RXA56" s="145"/>
      <c r="RXB56" s="145"/>
      <c r="RXC56" s="145"/>
      <c r="RXD56" s="145"/>
      <c r="RXE56" s="145"/>
      <c r="RXF56" s="145"/>
      <c r="RXG56" s="145"/>
      <c r="RXH56" s="145"/>
      <c r="RXI56" s="145"/>
      <c r="RXJ56" s="145"/>
      <c r="RXK56" s="145"/>
      <c r="RXL56" s="145"/>
      <c r="RXM56" s="145"/>
      <c r="RXN56" s="145"/>
      <c r="RXO56" s="145"/>
      <c r="RXP56" s="145"/>
      <c r="RXQ56" s="145"/>
      <c r="RXR56" s="145"/>
      <c r="RXS56" s="145"/>
      <c r="RXT56" s="145"/>
      <c r="RXU56" s="145"/>
      <c r="RXV56" s="145"/>
      <c r="RXW56" s="145"/>
      <c r="RXX56" s="145"/>
      <c r="RXY56" s="145"/>
      <c r="RXZ56" s="145"/>
      <c r="RYA56" s="145"/>
      <c r="RYB56" s="145"/>
      <c r="RYC56" s="145"/>
      <c r="RYD56" s="145"/>
      <c r="RYE56" s="145"/>
      <c r="RYF56" s="145"/>
      <c r="RYG56" s="145"/>
      <c r="RYH56" s="145"/>
      <c r="RYI56" s="145"/>
      <c r="RYJ56" s="145"/>
      <c r="RYK56" s="145"/>
      <c r="RYL56" s="145"/>
      <c r="RYM56" s="145"/>
      <c r="RYN56" s="145"/>
      <c r="RYO56" s="145"/>
      <c r="RYP56" s="145"/>
      <c r="RYQ56" s="145"/>
      <c r="RYR56" s="145"/>
      <c r="RYS56" s="145"/>
      <c r="RYT56" s="145"/>
      <c r="RYU56" s="145"/>
      <c r="RYV56" s="145"/>
      <c r="RYW56" s="145"/>
      <c r="RYX56" s="145"/>
      <c r="RYY56" s="145"/>
      <c r="RYZ56" s="145"/>
      <c r="RZA56" s="145"/>
      <c r="RZB56" s="145"/>
      <c r="RZC56" s="145"/>
      <c r="RZD56" s="145"/>
      <c r="RZE56" s="145"/>
      <c r="RZF56" s="145"/>
      <c r="RZG56" s="145"/>
      <c r="RZH56" s="145"/>
      <c r="RZI56" s="145"/>
      <c r="RZJ56" s="145"/>
      <c r="RZK56" s="145"/>
      <c r="RZL56" s="145"/>
      <c r="RZM56" s="145"/>
      <c r="RZN56" s="145"/>
      <c r="RZO56" s="145"/>
      <c r="RZP56" s="145"/>
      <c r="RZQ56" s="145"/>
      <c r="RZR56" s="145"/>
      <c r="RZS56" s="145"/>
      <c r="RZT56" s="145"/>
      <c r="RZU56" s="145"/>
      <c r="RZV56" s="145"/>
      <c r="RZW56" s="145"/>
      <c r="RZX56" s="145"/>
      <c r="RZY56" s="145"/>
      <c r="RZZ56" s="145"/>
      <c r="SAA56" s="145"/>
      <c r="SAB56" s="145"/>
      <c r="SAC56" s="145"/>
      <c r="SAD56" s="145"/>
      <c r="SAE56" s="145"/>
      <c r="SAF56" s="145"/>
      <c r="SAG56" s="145"/>
      <c r="SAH56" s="145"/>
      <c r="SAI56" s="145"/>
      <c r="SAJ56" s="145"/>
      <c r="SAK56" s="145"/>
      <c r="SAL56" s="145"/>
      <c r="SAM56" s="145"/>
      <c r="SAN56" s="145"/>
      <c r="SAO56" s="145"/>
      <c r="SAP56" s="145"/>
      <c r="SAQ56" s="145"/>
      <c r="SAR56" s="145"/>
      <c r="SAS56" s="145"/>
      <c r="SAT56" s="145"/>
      <c r="SAU56" s="145"/>
      <c r="SAV56" s="145"/>
      <c r="SAW56" s="145"/>
      <c r="SAX56" s="145"/>
      <c r="SAY56" s="145"/>
      <c r="SAZ56" s="145"/>
      <c r="SBA56" s="145"/>
      <c r="SBB56" s="145"/>
      <c r="SBC56" s="145"/>
      <c r="SBD56" s="145"/>
      <c r="SBE56" s="145"/>
      <c r="SBF56" s="145"/>
      <c r="SBG56" s="145"/>
      <c r="SBH56" s="145"/>
      <c r="SBI56" s="145"/>
      <c r="SBJ56" s="145"/>
      <c r="SBK56" s="145"/>
      <c r="SBL56" s="145"/>
      <c r="SBM56" s="145"/>
      <c r="SBN56" s="145"/>
      <c r="SBO56" s="145"/>
      <c r="SBP56" s="145"/>
      <c r="SBQ56" s="145"/>
      <c r="SBR56" s="145"/>
      <c r="SBS56" s="145"/>
      <c r="SBT56" s="145"/>
      <c r="SBU56" s="145"/>
      <c r="SBV56" s="145"/>
      <c r="SBW56" s="145"/>
      <c r="SBX56" s="145"/>
      <c r="SBY56" s="145"/>
      <c r="SBZ56" s="145"/>
      <c r="SCA56" s="145"/>
      <c r="SCB56" s="145"/>
      <c r="SCC56" s="145"/>
      <c r="SCD56" s="145"/>
      <c r="SCE56" s="145"/>
      <c r="SCF56" s="145"/>
      <c r="SCG56" s="145"/>
      <c r="SCH56" s="145"/>
      <c r="SCI56" s="145"/>
      <c r="SCJ56" s="145"/>
      <c r="SCK56" s="145"/>
      <c r="SCL56" s="145"/>
      <c r="SCM56" s="145"/>
      <c r="SCN56" s="145"/>
      <c r="SCO56" s="145"/>
      <c r="SCP56" s="145"/>
      <c r="SCQ56" s="145"/>
      <c r="SCR56" s="145"/>
      <c r="SCS56" s="145"/>
      <c r="SCT56" s="145"/>
      <c r="SCU56" s="145"/>
      <c r="SCV56" s="145"/>
      <c r="SCW56" s="145"/>
      <c r="SCX56" s="145"/>
      <c r="SCY56" s="145"/>
      <c r="SCZ56" s="145"/>
      <c r="SDA56" s="145"/>
      <c r="SDB56" s="145"/>
      <c r="SDC56" s="145"/>
      <c r="SDD56" s="145"/>
      <c r="SDE56" s="145"/>
      <c r="SDF56" s="145"/>
      <c r="SDG56" s="145"/>
      <c r="SDH56" s="145"/>
      <c r="SDI56" s="145"/>
      <c r="SDJ56" s="145"/>
      <c r="SDK56" s="145"/>
      <c r="SDL56" s="145"/>
      <c r="SDM56" s="145"/>
      <c r="SDN56" s="145"/>
      <c r="SDO56" s="145"/>
      <c r="SDP56" s="145"/>
      <c r="SDQ56" s="145"/>
      <c r="SDR56" s="145"/>
      <c r="SDS56" s="145"/>
      <c r="SDT56" s="145"/>
      <c r="SDU56" s="145"/>
      <c r="SDV56" s="145"/>
      <c r="SDW56" s="145"/>
      <c r="SDX56" s="145"/>
      <c r="SDY56" s="145"/>
      <c r="SDZ56" s="145"/>
      <c r="SEA56" s="145"/>
      <c r="SEB56" s="145"/>
      <c r="SEC56" s="145"/>
      <c r="SED56" s="145"/>
      <c r="SEE56" s="145"/>
      <c r="SEF56" s="145"/>
      <c r="SEG56" s="145"/>
      <c r="SEH56" s="145"/>
      <c r="SEI56" s="145"/>
      <c r="SEJ56" s="145"/>
      <c r="SEK56" s="145"/>
      <c r="SEL56" s="145"/>
      <c r="SEM56" s="145"/>
      <c r="SEN56" s="145"/>
      <c r="SEO56" s="145"/>
      <c r="SEP56" s="145"/>
      <c r="SEQ56" s="145"/>
      <c r="SER56" s="145"/>
      <c r="SES56" s="145"/>
      <c r="SET56" s="145"/>
      <c r="SEU56" s="145"/>
      <c r="SEV56" s="145"/>
      <c r="SEW56" s="145"/>
      <c r="SEX56" s="145"/>
      <c r="SEY56" s="145"/>
      <c r="SEZ56" s="145"/>
      <c r="SFA56" s="145"/>
      <c r="SFB56" s="145"/>
      <c r="SFC56" s="145"/>
      <c r="SFD56" s="145"/>
      <c r="SFE56" s="145"/>
      <c r="SFF56" s="145"/>
      <c r="SFG56" s="145"/>
      <c r="SFH56" s="145"/>
      <c r="SFI56" s="145"/>
      <c r="SFJ56" s="145"/>
      <c r="SFK56" s="145"/>
      <c r="SFL56" s="145"/>
      <c r="SFM56" s="145"/>
      <c r="SFN56" s="145"/>
      <c r="SFO56" s="145"/>
      <c r="SFP56" s="145"/>
      <c r="SFQ56" s="145"/>
      <c r="SFR56" s="145"/>
      <c r="SFS56" s="145"/>
      <c r="SFT56" s="145"/>
      <c r="SFU56" s="145"/>
      <c r="SFV56" s="145"/>
      <c r="SFW56" s="145"/>
      <c r="SFX56" s="145"/>
      <c r="SFY56" s="145"/>
      <c r="SFZ56" s="145"/>
      <c r="SGA56" s="145"/>
      <c r="SGB56" s="145"/>
      <c r="SGC56" s="145"/>
      <c r="SGD56" s="145"/>
      <c r="SGE56" s="145"/>
      <c r="SGF56" s="145"/>
      <c r="SGG56" s="145"/>
      <c r="SGH56" s="145"/>
      <c r="SGI56" s="145"/>
      <c r="SGJ56" s="145"/>
      <c r="SGK56" s="145"/>
      <c r="SGL56" s="145"/>
      <c r="SGM56" s="145"/>
      <c r="SGN56" s="145"/>
      <c r="SGO56" s="145"/>
      <c r="SGP56" s="145"/>
      <c r="SGQ56" s="145"/>
      <c r="SGR56" s="145"/>
      <c r="SGS56" s="145"/>
      <c r="SGT56" s="145"/>
      <c r="SGU56" s="145"/>
      <c r="SGV56" s="145"/>
      <c r="SGW56" s="145"/>
      <c r="SGX56" s="145"/>
      <c r="SGY56" s="145"/>
      <c r="SGZ56" s="145"/>
      <c r="SHA56" s="145"/>
      <c r="SHB56" s="145"/>
      <c r="SHC56" s="145"/>
      <c r="SHD56" s="145"/>
      <c r="SHE56" s="145"/>
      <c r="SHF56" s="145"/>
      <c r="SHG56" s="145"/>
      <c r="SHH56" s="145"/>
      <c r="SHI56" s="145"/>
      <c r="SHJ56" s="145"/>
      <c r="SHK56" s="145"/>
      <c r="SHL56" s="145"/>
      <c r="SHM56" s="145"/>
      <c r="SHN56" s="145"/>
      <c r="SHO56" s="145"/>
      <c r="SHP56" s="145"/>
      <c r="SHQ56" s="145"/>
      <c r="SHR56" s="145"/>
      <c r="SHS56" s="145"/>
      <c r="SHT56" s="145"/>
      <c r="SHU56" s="145"/>
      <c r="SHV56" s="145"/>
      <c r="SHW56" s="145"/>
      <c r="SHX56" s="145"/>
      <c r="SHY56" s="145"/>
      <c r="SHZ56" s="145"/>
      <c r="SIA56" s="145"/>
      <c r="SIB56" s="145"/>
      <c r="SIC56" s="145"/>
      <c r="SID56" s="145"/>
      <c r="SIE56" s="145"/>
      <c r="SIF56" s="145"/>
      <c r="SIG56" s="145"/>
      <c r="SIH56" s="145"/>
      <c r="SII56" s="145"/>
      <c r="SIJ56" s="145"/>
      <c r="SIK56" s="145"/>
      <c r="SIL56" s="145"/>
      <c r="SIM56" s="145"/>
      <c r="SIN56" s="145"/>
      <c r="SIO56" s="145"/>
      <c r="SIP56" s="145"/>
      <c r="SIQ56" s="145"/>
      <c r="SIR56" s="145"/>
      <c r="SIS56" s="145"/>
      <c r="SIT56" s="145"/>
      <c r="SIU56" s="145"/>
      <c r="SIV56" s="145"/>
      <c r="SIW56" s="145"/>
      <c r="SIX56" s="145"/>
      <c r="SIY56" s="145"/>
      <c r="SIZ56" s="145"/>
      <c r="SJA56" s="145"/>
      <c r="SJB56" s="145"/>
      <c r="SJC56" s="145"/>
      <c r="SJD56" s="145"/>
      <c r="SJE56" s="145"/>
      <c r="SJF56" s="145"/>
      <c r="SJG56" s="145"/>
      <c r="SJH56" s="145"/>
      <c r="SJI56" s="145"/>
      <c r="SJJ56" s="145"/>
      <c r="SJK56" s="145"/>
      <c r="SJL56" s="145"/>
      <c r="SJM56" s="145"/>
      <c r="SJN56" s="145"/>
      <c r="SJO56" s="145"/>
      <c r="SJP56" s="145"/>
      <c r="SJQ56" s="145"/>
      <c r="SJR56" s="145"/>
      <c r="SJS56" s="145"/>
      <c r="SJT56" s="145"/>
      <c r="SJU56" s="145"/>
      <c r="SJV56" s="145"/>
      <c r="SJW56" s="145"/>
      <c r="SJX56" s="145"/>
      <c r="SJY56" s="145"/>
      <c r="SJZ56" s="145"/>
      <c r="SKA56" s="145"/>
      <c r="SKB56" s="145"/>
      <c r="SKC56" s="145"/>
      <c r="SKD56" s="145"/>
      <c r="SKE56" s="145"/>
      <c r="SKF56" s="145"/>
      <c r="SKG56" s="145"/>
      <c r="SKH56" s="145"/>
      <c r="SKI56" s="145"/>
      <c r="SKJ56" s="145"/>
      <c r="SKK56" s="145"/>
      <c r="SKL56" s="145"/>
      <c r="SKM56" s="145"/>
      <c r="SKN56" s="145"/>
      <c r="SKO56" s="145"/>
      <c r="SKP56" s="145"/>
      <c r="SKQ56" s="145"/>
      <c r="SKR56" s="145"/>
      <c r="SKS56" s="145"/>
      <c r="SKT56" s="145"/>
      <c r="SKU56" s="145"/>
      <c r="SKV56" s="145"/>
      <c r="SKW56" s="145"/>
      <c r="SKX56" s="145"/>
      <c r="SKY56" s="145"/>
      <c r="SKZ56" s="145"/>
      <c r="SLA56" s="145"/>
      <c r="SLB56" s="145"/>
      <c r="SLC56" s="145"/>
      <c r="SLD56" s="145"/>
      <c r="SLE56" s="145"/>
      <c r="SLF56" s="145"/>
      <c r="SLG56" s="145"/>
      <c r="SLH56" s="145"/>
      <c r="SLI56" s="145"/>
      <c r="SLJ56" s="145"/>
      <c r="SLK56" s="145"/>
      <c r="SLL56" s="145"/>
      <c r="SLM56" s="145"/>
      <c r="SLN56" s="145"/>
      <c r="SLO56" s="145"/>
      <c r="SLP56" s="145"/>
      <c r="SLQ56" s="145"/>
      <c r="SLR56" s="145"/>
      <c r="SLS56" s="145"/>
      <c r="SLT56" s="145"/>
      <c r="SLU56" s="145"/>
      <c r="SLV56" s="145"/>
      <c r="SLW56" s="145"/>
      <c r="SLX56" s="145"/>
      <c r="SLY56" s="145"/>
      <c r="SLZ56" s="145"/>
      <c r="SMA56" s="145"/>
      <c r="SMB56" s="145"/>
      <c r="SMC56" s="145"/>
      <c r="SMD56" s="145"/>
      <c r="SME56" s="145"/>
      <c r="SMF56" s="145"/>
      <c r="SMG56" s="145"/>
      <c r="SMH56" s="145"/>
      <c r="SMI56" s="145"/>
      <c r="SMJ56" s="145"/>
      <c r="SMK56" s="145"/>
      <c r="SML56" s="145"/>
      <c r="SMM56" s="145"/>
      <c r="SMN56" s="145"/>
      <c r="SMO56" s="145"/>
      <c r="SMP56" s="145"/>
      <c r="SMQ56" s="145"/>
      <c r="SMR56" s="145"/>
      <c r="SMS56" s="145"/>
      <c r="SMT56" s="145"/>
      <c r="SMU56" s="145"/>
      <c r="SMV56" s="145"/>
      <c r="SMW56" s="145"/>
      <c r="SMX56" s="145"/>
      <c r="SMY56" s="145"/>
      <c r="SMZ56" s="145"/>
      <c r="SNA56" s="145"/>
      <c r="SNB56" s="145"/>
      <c r="SNC56" s="145"/>
      <c r="SND56" s="145"/>
      <c r="SNE56" s="145"/>
      <c r="SNF56" s="145"/>
      <c r="SNG56" s="145"/>
      <c r="SNH56" s="145"/>
      <c r="SNI56" s="145"/>
      <c r="SNJ56" s="145"/>
      <c r="SNK56" s="145"/>
      <c r="SNL56" s="145"/>
      <c r="SNM56" s="145"/>
      <c r="SNN56" s="145"/>
      <c r="SNO56" s="145"/>
      <c r="SNP56" s="145"/>
      <c r="SNQ56" s="145"/>
      <c r="SNR56" s="145"/>
      <c r="SNS56" s="145"/>
      <c r="SNT56" s="145"/>
      <c r="SNU56" s="145"/>
      <c r="SNV56" s="145"/>
      <c r="SNW56" s="145"/>
      <c r="SNX56" s="145"/>
      <c r="SNY56" s="145"/>
      <c r="SNZ56" s="145"/>
      <c r="SOA56" s="145"/>
      <c r="SOB56" s="145"/>
      <c r="SOC56" s="145"/>
      <c r="SOD56" s="145"/>
      <c r="SOE56" s="145"/>
      <c r="SOF56" s="145"/>
      <c r="SOG56" s="145"/>
      <c r="SOH56" s="145"/>
      <c r="SOI56" s="145"/>
      <c r="SOJ56" s="145"/>
      <c r="SOK56" s="145"/>
      <c r="SOL56" s="145"/>
      <c r="SOM56" s="145"/>
      <c r="SON56" s="145"/>
      <c r="SOO56" s="145"/>
      <c r="SOP56" s="145"/>
      <c r="SOQ56" s="145"/>
      <c r="SOR56" s="145"/>
      <c r="SOS56" s="145"/>
      <c r="SOT56" s="145"/>
      <c r="SOU56" s="145"/>
      <c r="SOV56" s="145"/>
      <c r="SOW56" s="145"/>
      <c r="SOX56" s="145"/>
      <c r="SOY56" s="145"/>
      <c r="SOZ56" s="145"/>
      <c r="SPA56" s="145"/>
      <c r="SPB56" s="145"/>
      <c r="SPC56" s="145"/>
      <c r="SPD56" s="145"/>
      <c r="SPE56" s="145"/>
      <c r="SPF56" s="145"/>
      <c r="SPG56" s="145"/>
      <c r="SPH56" s="145"/>
      <c r="SPI56" s="145"/>
      <c r="SPJ56" s="145"/>
      <c r="SPK56" s="145"/>
      <c r="SPL56" s="145"/>
      <c r="SPM56" s="145"/>
      <c r="SPN56" s="145"/>
      <c r="SPO56" s="145"/>
      <c r="SPP56" s="145"/>
      <c r="SPQ56" s="145"/>
      <c r="SPR56" s="145"/>
      <c r="SPS56" s="145"/>
      <c r="SPT56" s="145"/>
      <c r="SPU56" s="145"/>
      <c r="SPV56" s="145"/>
      <c r="SPW56" s="145"/>
      <c r="SPX56" s="145"/>
      <c r="SPY56" s="145"/>
      <c r="SPZ56" s="145"/>
      <c r="SQA56" s="145"/>
      <c r="SQB56" s="145"/>
      <c r="SQC56" s="145"/>
      <c r="SQD56" s="145"/>
      <c r="SQE56" s="145"/>
      <c r="SQF56" s="145"/>
      <c r="SQG56" s="145"/>
      <c r="SQH56" s="145"/>
      <c r="SQI56" s="145"/>
      <c r="SQJ56" s="145"/>
      <c r="SQK56" s="145"/>
      <c r="SQL56" s="145"/>
      <c r="SQM56" s="145"/>
      <c r="SQN56" s="145"/>
      <c r="SQO56" s="145"/>
      <c r="SQP56" s="145"/>
      <c r="SQQ56" s="145"/>
      <c r="SQR56" s="145"/>
      <c r="SQS56" s="145"/>
      <c r="SQT56" s="145"/>
      <c r="SQU56" s="145"/>
      <c r="SQV56" s="145"/>
      <c r="SQW56" s="145"/>
      <c r="SQX56" s="145"/>
      <c r="SQY56" s="145"/>
      <c r="SQZ56" s="145"/>
      <c r="SRA56" s="145"/>
      <c r="SRB56" s="145"/>
      <c r="SRC56" s="145"/>
      <c r="SRD56" s="145"/>
      <c r="SRE56" s="145"/>
      <c r="SRF56" s="145"/>
      <c r="SRG56" s="145"/>
      <c r="SRH56" s="145"/>
      <c r="SRI56" s="145"/>
      <c r="SRJ56" s="145"/>
      <c r="SRK56" s="145"/>
      <c r="SRL56" s="145"/>
      <c r="SRM56" s="145"/>
      <c r="SRN56" s="145"/>
      <c r="SRO56" s="145"/>
      <c r="SRP56" s="145"/>
      <c r="SRQ56" s="145"/>
      <c r="SRR56" s="145"/>
      <c r="SRS56" s="145"/>
      <c r="SRT56" s="145"/>
      <c r="SRU56" s="145"/>
      <c r="SRV56" s="145"/>
      <c r="SRW56" s="145"/>
      <c r="SRX56" s="145"/>
      <c r="SRY56" s="145"/>
      <c r="SRZ56" s="145"/>
      <c r="SSA56" s="145"/>
      <c r="SSB56" s="145"/>
      <c r="SSC56" s="145"/>
      <c r="SSD56" s="145"/>
      <c r="SSE56" s="145"/>
      <c r="SSF56" s="145"/>
      <c r="SSG56" s="145"/>
      <c r="SSH56" s="145"/>
      <c r="SSI56" s="145"/>
      <c r="SSJ56" s="145"/>
      <c r="SSK56" s="145"/>
      <c r="SSL56" s="145"/>
      <c r="SSM56" s="145"/>
      <c r="SSN56" s="145"/>
      <c r="SSO56" s="145"/>
      <c r="SSP56" s="145"/>
      <c r="SSQ56" s="145"/>
      <c r="SSR56" s="145"/>
      <c r="SSS56" s="145"/>
      <c r="SST56" s="145"/>
      <c r="SSU56" s="145"/>
      <c r="SSV56" s="145"/>
      <c r="SSW56" s="145"/>
      <c r="SSX56" s="145"/>
      <c r="SSY56" s="145"/>
      <c r="SSZ56" s="145"/>
      <c r="STA56" s="145"/>
      <c r="STB56" s="145"/>
      <c r="STC56" s="145"/>
      <c r="STD56" s="145"/>
      <c r="STE56" s="145"/>
      <c r="STF56" s="145"/>
      <c r="STG56" s="145"/>
      <c r="STH56" s="145"/>
      <c r="STI56" s="145"/>
      <c r="STJ56" s="145"/>
      <c r="STK56" s="145"/>
      <c r="STL56" s="145"/>
      <c r="STM56" s="145"/>
      <c r="STN56" s="145"/>
      <c r="STO56" s="145"/>
      <c r="STP56" s="145"/>
      <c r="STQ56" s="145"/>
      <c r="STR56" s="145"/>
      <c r="STS56" s="145"/>
      <c r="STT56" s="145"/>
      <c r="STU56" s="145"/>
      <c r="STV56" s="145"/>
      <c r="STW56" s="145"/>
      <c r="STX56" s="145"/>
      <c r="STY56" s="145"/>
      <c r="STZ56" s="145"/>
      <c r="SUA56" s="145"/>
      <c r="SUB56" s="145"/>
      <c r="SUC56" s="145"/>
      <c r="SUD56" s="145"/>
      <c r="SUE56" s="145"/>
      <c r="SUF56" s="145"/>
      <c r="SUG56" s="145"/>
      <c r="SUH56" s="145"/>
      <c r="SUI56" s="145"/>
      <c r="SUJ56" s="145"/>
      <c r="SUK56" s="145"/>
      <c r="SUL56" s="145"/>
      <c r="SUM56" s="145"/>
      <c r="SUN56" s="145"/>
      <c r="SUO56" s="145"/>
      <c r="SUP56" s="145"/>
      <c r="SUQ56" s="145"/>
      <c r="SUR56" s="145"/>
      <c r="SUS56" s="145"/>
      <c r="SUT56" s="145"/>
      <c r="SUU56" s="145"/>
      <c r="SUV56" s="145"/>
      <c r="SUW56" s="145"/>
      <c r="SUX56" s="145"/>
      <c r="SUY56" s="145"/>
      <c r="SUZ56" s="145"/>
      <c r="SVA56" s="145"/>
      <c r="SVB56" s="145"/>
      <c r="SVC56" s="145"/>
      <c r="SVD56" s="145"/>
      <c r="SVE56" s="145"/>
      <c r="SVF56" s="145"/>
      <c r="SVG56" s="145"/>
      <c r="SVH56" s="145"/>
      <c r="SVI56" s="145"/>
      <c r="SVJ56" s="145"/>
      <c r="SVK56" s="145"/>
      <c r="SVL56" s="145"/>
      <c r="SVM56" s="145"/>
      <c r="SVN56" s="145"/>
      <c r="SVO56" s="145"/>
      <c r="SVP56" s="145"/>
      <c r="SVQ56" s="145"/>
      <c r="SVR56" s="145"/>
      <c r="SVS56" s="145"/>
      <c r="SVT56" s="145"/>
      <c r="SVU56" s="145"/>
      <c r="SVV56" s="145"/>
      <c r="SVW56" s="145"/>
      <c r="SVX56" s="145"/>
      <c r="SVY56" s="145"/>
      <c r="SVZ56" s="145"/>
      <c r="SWA56" s="145"/>
      <c r="SWB56" s="145"/>
      <c r="SWC56" s="145"/>
      <c r="SWD56" s="145"/>
      <c r="SWE56" s="145"/>
      <c r="SWF56" s="145"/>
      <c r="SWG56" s="145"/>
      <c r="SWH56" s="145"/>
      <c r="SWI56" s="145"/>
      <c r="SWJ56" s="145"/>
      <c r="SWK56" s="145"/>
      <c r="SWL56" s="145"/>
      <c r="SWM56" s="145"/>
      <c r="SWN56" s="145"/>
      <c r="SWO56" s="145"/>
      <c r="SWP56" s="145"/>
      <c r="SWQ56" s="145"/>
      <c r="SWR56" s="145"/>
      <c r="SWS56" s="145"/>
      <c r="SWT56" s="145"/>
      <c r="SWU56" s="145"/>
      <c r="SWV56" s="145"/>
      <c r="SWW56" s="145"/>
      <c r="SWX56" s="145"/>
      <c r="SWY56" s="145"/>
      <c r="SWZ56" s="145"/>
      <c r="SXA56" s="145"/>
      <c r="SXB56" s="145"/>
      <c r="SXC56" s="145"/>
      <c r="SXD56" s="145"/>
      <c r="SXE56" s="145"/>
      <c r="SXF56" s="145"/>
      <c r="SXG56" s="145"/>
      <c r="SXH56" s="145"/>
      <c r="SXI56" s="145"/>
      <c r="SXJ56" s="145"/>
      <c r="SXK56" s="145"/>
      <c r="SXL56" s="145"/>
      <c r="SXM56" s="145"/>
      <c r="SXN56" s="145"/>
      <c r="SXO56" s="145"/>
      <c r="SXP56" s="145"/>
      <c r="SXQ56" s="145"/>
      <c r="SXR56" s="145"/>
      <c r="SXS56" s="145"/>
      <c r="SXT56" s="145"/>
      <c r="SXU56" s="145"/>
      <c r="SXV56" s="145"/>
      <c r="SXW56" s="145"/>
      <c r="SXX56" s="145"/>
      <c r="SXY56" s="145"/>
      <c r="SXZ56" s="145"/>
      <c r="SYA56" s="145"/>
      <c r="SYB56" s="145"/>
      <c r="SYC56" s="145"/>
      <c r="SYD56" s="145"/>
      <c r="SYE56" s="145"/>
      <c r="SYF56" s="145"/>
      <c r="SYG56" s="145"/>
      <c r="SYH56" s="145"/>
      <c r="SYI56" s="145"/>
      <c r="SYJ56" s="145"/>
      <c r="SYK56" s="145"/>
      <c r="SYL56" s="145"/>
      <c r="SYM56" s="145"/>
      <c r="SYN56" s="145"/>
      <c r="SYO56" s="145"/>
      <c r="SYP56" s="145"/>
      <c r="SYQ56" s="145"/>
      <c r="SYR56" s="145"/>
      <c r="SYS56" s="145"/>
      <c r="SYT56" s="145"/>
      <c r="SYU56" s="145"/>
      <c r="SYV56" s="145"/>
      <c r="SYW56" s="145"/>
      <c r="SYX56" s="145"/>
      <c r="SYY56" s="145"/>
      <c r="SYZ56" s="145"/>
      <c r="SZA56" s="145"/>
      <c r="SZB56" s="145"/>
      <c r="SZC56" s="145"/>
      <c r="SZD56" s="145"/>
      <c r="SZE56" s="145"/>
      <c r="SZF56" s="145"/>
      <c r="SZG56" s="145"/>
      <c r="SZH56" s="145"/>
      <c r="SZI56" s="145"/>
      <c r="SZJ56" s="145"/>
      <c r="SZK56" s="145"/>
      <c r="SZL56" s="145"/>
      <c r="SZM56" s="145"/>
      <c r="SZN56" s="145"/>
      <c r="SZO56" s="145"/>
      <c r="SZP56" s="145"/>
      <c r="SZQ56" s="145"/>
      <c r="SZR56" s="145"/>
      <c r="SZS56" s="145"/>
      <c r="SZT56" s="145"/>
      <c r="SZU56" s="145"/>
      <c r="SZV56" s="145"/>
      <c r="SZW56" s="145"/>
      <c r="SZX56" s="145"/>
      <c r="SZY56" s="145"/>
      <c r="SZZ56" s="145"/>
      <c r="TAA56" s="145"/>
      <c r="TAB56" s="145"/>
      <c r="TAC56" s="145"/>
      <c r="TAD56" s="145"/>
      <c r="TAE56" s="145"/>
      <c r="TAF56" s="145"/>
      <c r="TAG56" s="145"/>
      <c r="TAH56" s="145"/>
      <c r="TAI56" s="145"/>
      <c r="TAJ56" s="145"/>
      <c r="TAK56" s="145"/>
      <c r="TAL56" s="145"/>
      <c r="TAM56" s="145"/>
      <c r="TAN56" s="145"/>
      <c r="TAO56" s="145"/>
      <c r="TAP56" s="145"/>
      <c r="TAQ56" s="145"/>
      <c r="TAR56" s="145"/>
      <c r="TAS56" s="145"/>
      <c r="TAT56" s="145"/>
      <c r="TAU56" s="145"/>
      <c r="TAV56" s="145"/>
      <c r="TAW56" s="145"/>
      <c r="TAX56" s="145"/>
      <c r="TAY56" s="145"/>
      <c r="TAZ56" s="145"/>
      <c r="TBA56" s="145"/>
      <c r="TBB56" s="145"/>
      <c r="TBC56" s="145"/>
      <c r="TBD56" s="145"/>
      <c r="TBE56" s="145"/>
      <c r="TBF56" s="145"/>
      <c r="TBG56" s="145"/>
      <c r="TBH56" s="145"/>
      <c r="TBI56" s="145"/>
      <c r="TBJ56" s="145"/>
      <c r="TBK56" s="145"/>
      <c r="TBL56" s="145"/>
      <c r="TBM56" s="145"/>
      <c r="TBN56" s="145"/>
      <c r="TBO56" s="145"/>
      <c r="TBP56" s="145"/>
      <c r="TBQ56" s="145"/>
      <c r="TBR56" s="145"/>
      <c r="TBS56" s="145"/>
      <c r="TBT56" s="145"/>
      <c r="TBU56" s="145"/>
      <c r="TBV56" s="145"/>
      <c r="TBW56" s="145"/>
      <c r="TBX56" s="145"/>
      <c r="TBY56" s="145"/>
      <c r="TBZ56" s="145"/>
      <c r="TCA56" s="145"/>
      <c r="TCB56" s="145"/>
      <c r="TCC56" s="145"/>
      <c r="TCD56" s="145"/>
      <c r="TCE56" s="145"/>
      <c r="TCF56" s="145"/>
      <c r="TCG56" s="145"/>
      <c r="TCH56" s="145"/>
      <c r="TCI56" s="145"/>
      <c r="TCJ56" s="145"/>
      <c r="TCK56" s="145"/>
      <c r="TCL56" s="145"/>
      <c r="TCM56" s="145"/>
      <c r="TCN56" s="145"/>
      <c r="TCO56" s="145"/>
      <c r="TCP56" s="145"/>
      <c r="TCQ56" s="145"/>
      <c r="TCR56" s="145"/>
      <c r="TCS56" s="145"/>
      <c r="TCT56" s="145"/>
      <c r="TCU56" s="145"/>
      <c r="TCV56" s="145"/>
      <c r="TCW56" s="145"/>
      <c r="TCX56" s="145"/>
      <c r="TCY56" s="145"/>
      <c r="TCZ56" s="145"/>
      <c r="TDA56" s="145"/>
      <c r="TDB56" s="145"/>
      <c r="TDC56" s="145"/>
      <c r="TDD56" s="145"/>
      <c r="TDE56" s="145"/>
      <c r="TDF56" s="145"/>
      <c r="TDG56" s="145"/>
      <c r="TDH56" s="145"/>
      <c r="TDI56" s="145"/>
      <c r="TDJ56" s="145"/>
      <c r="TDK56" s="145"/>
      <c r="TDL56" s="145"/>
      <c r="TDM56" s="145"/>
      <c r="TDN56" s="145"/>
      <c r="TDO56" s="145"/>
      <c r="TDP56" s="145"/>
      <c r="TDQ56" s="145"/>
      <c r="TDR56" s="145"/>
      <c r="TDS56" s="145"/>
      <c r="TDT56" s="145"/>
      <c r="TDU56" s="145"/>
      <c r="TDV56" s="145"/>
      <c r="TDW56" s="145"/>
      <c r="TDX56" s="145"/>
      <c r="TDY56" s="145"/>
      <c r="TDZ56" s="145"/>
      <c r="TEA56" s="145"/>
      <c r="TEB56" s="145"/>
      <c r="TEC56" s="145"/>
      <c r="TED56" s="145"/>
      <c r="TEE56" s="145"/>
      <c r="TEF56" s="145"/>
      <c r="TEG56" s="145"/>
      <c r="TEH56" s="145"/>
      <c r="TEI56" s="145"/>
      <c r="TEJ56" s="145"/>
      <c r="TEK56" s="145"/>
      <c r="TEL56" s="145"/>
      <c r="TEM56" s="145"/>
      <c r="TEN56" s="145"/>
      <c r="TEO56" s="145"/>
      <c r="TEP56" s="145"/>
      <c r="TEQ56" s="145"/>
      <c r="TER56" s="145"/>
      <c r="TES56" s="145"/>
      <c r="TET56" s="145"/>
      <c r="TEU56" s="145"/>
      <c r="TEV56" s="145"/>
      <c r="TEW56" s="145"/>
      <c r="TEX56" s="145"/>
      <c r="TEY56" s="145"/>
      <c r="TEZ56" s="145"/>
      <c r="TFA56" s="145"/>
      <c r="TFB56" s="145"/>
      <c r="TFC56" s="145"/>
      <c r="TFD56" s="145"/>
      <c r="TFE56" s="145"/>
      <c r="TFF56" s="145"/>
      <c r="TFG56" s="145"/>
      <c r="TFH56" s="145"/>
      <c r="TFI56" s="145"/>
      <c r="TFJ56" s="145"/>
      <c r="TFK56" s="145"/>
      <c r="TFL56" s="145"/>
      <c r="TFM56" s="145"/>
      <c r="TFN56" s="145"/>
      <c r="TFO56" s="145"/>
      <c r="TFP56" s="145"/>
      <c r="TFQ56" s="145"/>
      <c r="TFR56" s="145"/>
      <c r="TFS56" s="145"/>
      <c r="TFT56" s="145"/>
      <c r="TFU56" s="145"/>
      <c r="TFV56" s="145"/>
      <c r="TFW56" s="145"/>
      <c r="TFX56" s="145"/>
      <c r="TFY56" s="145"/>
      <c r="TFZ56" s="145"/>
      <c r="TGA56" s="145"/>
      <c r="TGB56" s="145"/>
      <c r="TGC56" s="145"/>
      <c r="TGD56" s="145"/>
      <c r="TGE56" s="145"/>
      <c r="TGF56" s="145"/>
      <c r="TGG56" s="145"/>
      <c r="TGH56" s="145"/>
      <c r="TGI56" s="145"/>
      <c r="TGJ56" s="145"/>
      <c r="TGK56" s="145"/>
      <c r="TGL56" s="145"/>
      <c r="TGM56" s="145"/>
      <c r="TGN56" s="145"/>
      <c r="TGO56" s="145"/>
      <c r="TGP56" s="145"/>
      <c r="TGQ56" s="145"/>
      <c r="TGR56" s="145"/>
      <c r="TGS56" s="145"/>
      <c r="TGT56" s="145"/>
      <c r="TGU56" s="145"/>
      <c r="TGV56" s="145"/>
      <c r="TGW56" s="145"/>
      <c r="TGX56" s="145"/>
      <c r="TGY56" s="145"/>
      <c r="TGZ56" s="145"/>
      <c r="THA56" s="145"/>
      <c r="THB56" s="145"/>
      <c r="THC56" s="145"/>
      <c r="THD56" s="145"/>
      <c r="THE56" s="145"/>
      <c r="THF56" s="145"/>
      <c r="THG56" s="145"/>
      <c r="THH56" s="145"/>
      <c r="THI56" s="145"/>
      <c r="THJ56" s="145"/>
      <c r="THK56" s="145"/>
      <c r="THL56" s="145"/>
      <c r="THM56" s="145"/>
      <c r="THN56" s="145"/>
      <c r="THO56" s="145"/>
      <c r="THP56" s="145"/>
      <c r="THQ56" s="145"/>
      <c r="THR56" s="145"/>
      <c r="THS56" s="145"/>
      <c r="THT56" s="145"/>
      <c r="THU56" s="145"/>
      <c r="THV56" s="145"/>
      <c r="THW56" s="145"/>
      <c r="THX56" s="145"/>
      <c r="THY56" s="145"/>
      <c r="THZ56" s="145"/>
      <c r="TIA56" s="145"/>
      <c r="TIB56" s="145"/>
      <c r="TIC56" s="145"/>
      <c r="TID56" s="145"/>
      <c r="TIE56" s="145"/>
      <c r="TIF56" s="145"/>
      <c r="TIG56" s="145"/>
      <c r="TIH56" s="145"/>
      <c r="TII56" s="145"/>
      <c r="TIJ56" s="145"/>
      <c r="TIK56" s="145"/>
      <c r="TIL56" s="145"/>
      <c r="TIM56" s="145"/>
      <c r="TIN56" s="145"/>
      <c r="TIO56" s="145"/>
      <c r="TIP56" s="145"/>
      <c r="TIQ56" s="145"/>
      <c r="TIR56" s="145"/>
      <c r="TIS56" s="145"/>
      <c r="TIT56" s="145"/>
      <c r="TIU56" s="145"/>
      <c r="TIV56" s="145"/>
      <c r="TIW56" s="145"/>
      <c r="TIX56" s="145"/>
      <c r="TIY56" s="145"/>
      <c r="TIZ56" s="145"/>
      <c r="TJA56" s="145"/>
      <c r="TJB56" s="145"/>
      <c r="TJC56" s="145"/>
      <c r="TJD56" s="145"/>
      <c r="TJE56" s="145"/>
      <c r="TJF56" s="145"/>
      <c r="TJG56" s="145"/>
      <c r="TJH56" s="145"/>
      <c r="TJI56" s="145"/>
      <c r="TJJ56" s="145"/>
      <c r="TJK56" s="145"/>
      <c r="TJL56" s="145"/>
      <c r="TJM56" s="145"/>
      <c r="TJN56" s="145"/>
      <c r="TJO56" s="145"/>
      <c r="TJP56" s="145"/>
      <c r="TJQ56" s="145"/>
      <c r="TJR56" s="145"/>
      <c r="TJS56" s="145"/>
      <c r="TJT56" s="145"/>
      <c r="TJU56" s="145"/>
      <c r="TJV56" s="145"/>
      <c r="TJW56" s="145"/>
      <c r="TJX56" s="145"/>
      <c r="TJY56" s="145"/>
      <c r="TJZ56" s="145"/>
      <c r="TKA56" s="145"/>
      <c r="TKB56" s="145"/>
      <c r="TKC56" s="145"/>
      <c r="TKD56" s="145"/>
      <c r="TKE56" s="145"/>
      <c r="TKF56" s="145"/>
      <c r="TKG56" s="145"/>
      <c r="TKH56" s="145"/>
      <c r="TKI56" s="145"/>
      <c r="TKJ56" s="145"/>
      <c r="TKK56" s="145"/>
      <c r="TKL56" s="145"/>
      <c r="TKM56" s="145"/>
      <c r="TKN56" s="145"/>
      <c r="TKO56" s="145"/>
      <c r="TKP56" s="145"/>
      <c r="TKQ56" s="145"/>
      <c r="TKR56" s="145"/>
      <c r="TKS56" s="145"/>
      <c r="TKT56" s="145"/>
      <c r="TKU56" s="145"/>
      <c r="TKV56" s="145"/>
      <c r="TKW56" s="145"/>
      <c r="TKX56" s="145"/>
      <c r="TKY56" s="145"/>
      <c r="TKZ56" s="145"/>
      <c r="TLA56" s="145"/>
      <c r="TLB56" s="145"/>
      <c r="TLC56" s="145"/>
      <c r="TLD56" s="145"/>
      <c r="TLE56" s="145"/>
      <c r="TLF56" s="145"/>
      <c r="TLG56" s="145"/>
      <c r="TLH56" s="145"/>
      <c r="TLI56" s="145"/>
      <c r="TLJ56" s="145"/>
      <c r="TLK56" s="145"/>
      <c r="TLL56" s="145"/>
      <c r="TLM56" s="145"/>
      <c r="TLN56" s="145"/>
      <c r="TLO56" s="145"/>
      <c r="TLP56" s="145"/>
      <c r="TLQ56" s="145"/>
      <c r="TLR56" s="145"/>
      <c r="TLS56" s="145"/>
      <c r="TLT56" s="145"/>
      <c r="TLU56" s="145"/>
      <c r="TLV56" s="145"/>
      <c r="TLW56" s="145"/>
      <c r="TLX56" s="145"/>
      <c r="TLY56" s="145"/>
      <c r="TLZ56" s="145"/>
      <c r="TMA56" s="145"/>
      <c r="TMB56" s="145"/>
      <c r="TMC56" s="145"/>
      <c r="TMD56" s="145"/>
      <c r="TME56" s="145"/>
      <c r="TMF56" s="145"/>
      <c r="TMG56" s="145"/>
      <c r="TMH56" s="145"/>
      <c r="TMI56" s="145"/>
      <c r="TMJ56" s="145"/>
      <c r="TMK56" s="145"/>
      <c r="TML56" s="145"/>
      <c r="TMM56" s="145"/>
      <c r="TMN56" s="145"/>
      <c r="TMO56" s="145"/>
      <c r="TMP56" s="145"/>
      <c r="TMQ56" s="145"/>
      <c r="TMR56" s="145"/>
      <c r="TMS56" s="145"/>
      <c r="TMT56" s="145"/>
      <c r="TMU56" s="145"/>
      <c r="TMV56" s="145"/>
      <c r="TMW56" s="145"/>
      <c r="TMX56" s="145"/>
      <c r="TMY56" s="145"/>
      <c r="TMZ56" s="145"/>
      <c r="TNA56" s="145"/>
      <c r="TNB56" s="145"/>
      <c r="TNC56" s="145"/>
      <c r="TND56" s="145"/>
      <c r="TNE56" s="145"/>
      <c r="TNF56" s="145"/>
      <c r="TNG56" s="145"/>
      <c r="TNH56" s="145"/>
      <c r="TNI56" s="145"/>
      <c r="TNJ56" s="145"/>
      <c r="TNK56" s="145"/>
      <c r="TNL56" s="145"/>
      <c r="TNM56" s="145"/>
      <c r="TNN56" s="145"/>
      <c r="TNO56" s="145"/>
      <c r="TNP56" s="145"/>
      <c r="TNQ56" s="145"/>
      <c r="TNR56" s="145"/>
      <c r="TNS56" s="145"/>
      <c r="TNT56" s="145"/>
      <c r="TNU56" s="145"/>
      <c r="TNV56" s="145"/>
      <c r="TNW56" s="145"/>
      <c r="TNX56" s="145"/>
      <c r="TNY56" s="145"/>
      <c r="TNZ56" s="145"/>
      <c r="TOA56" s="145"/>
      <c r="TOB56" s="145"/>
      <c r="TOC56" s="145"/>
      <c r="TOD56" s="145"/>
      <c r="TOE56" s="145"/>
      <c r="TOF56" s="145"/>
      <c r="TOG56" s="145"/>
      <c r="TOH56" s="145"/>
      <c r="TOI56" s="145"/>
      <c r="TOJ56" s="145"/>
      <c r="TOK56" s="145"/>
      <c r="TOL56" s="145"/>
      <c r="TOM56" s="145"/>
      <c r="TON56" s="145"/>
      <c r="TOO56" s="145"/>
      <c r="TOP56" s="145"/>
      <c r="TOQ56" s="145"/>
      <c r="TOR56" s="145"/>
      <c r="TOS56" s="145"/>
      <c r="TOT56" s="145"/>
      <c r="TOU56" s="145"/>
      <c r="TOV56" s="145"/>
      <c r="TOW56" s="145"/>
      <c r="TOX56" s="145"/>
      <c r="TOY56" s="145"/>
      <c r="TOZ56" s="145"/>
      <c r="TPA56" s="145"/>
      <c r="TPB56" s="145"/>
      <c r="TPC56" s="145"/>
      <c r="TPD56" s="145"/>
      <c r="TPE56" s="145"/>
      <c r="TPF56" s="145"/>
      <c r="TPG56" s="145"/>
      <c r="TPH56" s="145"/>
      <c r="TPI56" s="145"/>
      <c r="TPJ56" s="145"/>
      <c r="TPK56" s="145"/>
      <c r="TPL56" s="145"/>
      <c r="TPM56" s="145"/>
      <c r="TPN56" s="145"/>
      <c r="TPO56" s="145"/>
      <c r="TPP56" s="145"/>
      <c r="TPQ56" s="145"/>
      <c r="TPR56" s="145"/>
      <c r="TPS56" s="145"/>
      <c r="TPT56" s="145"/>
      <c r="TPU56" s="145"/>
      <c r="TPV56" s="145"/>
      <c r="TPW56" s="145"/>
      <c r="TPX56" s="145"/>
      <c r="TPY56" s="145"/>
      <c r="TPZ56" s="145"/>
      <c r="TQA56" s="145"/>
      <c r="TQB56" s="145"/>
      <c r="TQC56" s="145"/>
      <c r="TQD56" s="145"/>
      <c r="TQE56" s="145"/>
      <c r="TQF56" s="145"/>
      <c r="TQG56" s="145"/>
      <c r="TQH56" s="145"/>
      <c r="TQI56" s="145"/>
      <c r="TQJ56" s="145"/>
      <c r="TQK56" s="145"/>
      <c r="TQL56" s="145"/>
      <c r="TQM56" s="145"/>
      <c r="TQN56" s="145"/>
      <c r="TQO56" s="145"/>
      <c r="TQP56" s="145"/>
      <c r="TQQ56" s="145"/>
      <c r="TQR56" s="145"/>
      <c r="TQS56" s="145"/>
      <c r="TQT56" s="145"/>
      <c r="TQU56" s="145"/>
      <c r="TQV56" s="145"/>
      <c r="TQW56" s="145"/>
      <c r="TQX56" s="145"/>
      <c r="TQY56" s="145"/>
      <c r="TQZ56" s="145"/>
      <c r="TRA56" s="145"/>
      <c r="TRB56" s="145"/>
      <c r="TRC56" s="145"/>
      <c r="TRD56" s="145"/>
      <c r="TRE56" s="145"/>
      <c r="TRF56" s="145"/>
      <c r="TRG56" s="145"/>
      <c r="TRH56" s="145"/>
      <c r="TRI56" s="145"/>
      <c r="TRJ56" s="145"/>
      <c r="TRK56" s="145"/>
      <c r="TRL56" s="145"/>
      <c r="TRM56" s="145"/>
      <c r="TRN56" s="145"/>
      <c r="TRO56" s="145"/>
      <c r="TRP56" s="145"/>
      <c r="TRQ56" s="145"/>
      <c r="TRR56" s="145"/>
      <c r="TRS56" s="145"/>
      <c r="TRT56" s="145"/>
      <c r="TRU56" s="145"/>
      <c r="TRV56" s="145"/>
      <c r="TRW56" s="145"/>
      <c r="TRX56" s="145"/>
      <c r="TRY56" s="145"/>
      <c r="TRZ56" s="145"/>
      <c r="TSA56" s="145"/>
      <c r="TSB56" s="145"/>
      <c r="TSC56" s="145"/>
      <c r="TSD56" s="145"/>
      <c r="TSE56" s="145"/>
      <c r="TSF56" s="145"/>
      <c r="TSG56" s="145"/>
      <c r="TSH56" s="145"/>
      <c r="TSI56" s="145"/>
      <c r="TSJ56" s="145"/>
      <c r="TSK56" s="145"/>
      <c r="TSL56" s="145"/>
      <c r="TSM56" s="145"/>
      <c r="TSN56" s="145"/>
      <c r="TSO56" s="145"/>
      <c r="TSP56" s="145"/>
      <c r="TSQ56" s="145"/>
      <c r="TSR56" s="145"/>
      <c r="TSS56" s="145"/>
      <c r="TST56" s="145"/>
      <c r="TSU56" s="145"/>
      <c r="TSV56" s="145"/>
      <c r="TSW56" s="145"/>
      <c r="TSX56" s="145"/>
      <c r="TSY56" s="145"/>
      <c r="TSZ56" s="145"/>
      <c r="TTA56" s="145"/>
      <c r="TTB56" s="145"/>
      <c r="TTC56" s="145"/>
      <c r="TTD56" s="145"/>
      <c r="TTE56" s="145"/>
      <c r="TTF56" s="145"/>
      <c r="TTG56" s="145"/>
      <c r="TTH56" s="145"/>
      <c r="TTI56" s="145"/>
      <c r="TTJ56" s="145"/>
      <c r="TTK56" s="145"/>
      <c r="TTL56" s="145"/>
      <c r="TTM56" s="145"/>
      <c r="TTN56" s="145"/>
      <c r="TTO56" s="145"/>
      <c r="TTP56" s="145"/>
      <c r="TTQ56" s="145"/>
      <c r="TTR56" s="145"/>
      <c r="TTS56" s="145"/>
      <c r="TTT56" s="145"/>
      <c r="TTU56" s="145"/>
      <c r="TTV56" s="145"/>
      <c r="TTW56" s="145"/>
      <c r="TTX56" s="145"/>
      <c r="TTY56" s="145"/>
      <c r="TTZ56" s="145"/>
      <c r="TUA56" s="145"/>
      <c r="TUB56" s="145"/>
      <c r="TUC56" s="145"/>
      <c r="TUD56" s="145"/>
      <c r="TUE56" s="145"/>
      <c r="TUF56" s="145"/>
      <c r="TUG56" s="145"/>
      <c r="TUH56" s="145"/>
      <c r="TUI56" s="145"/>
      <c r="TUJ56" s="145"/>
      <c r="TUK56" s="145"/>
      <c r="TUL56" s="145"/>
      <c r="TUM56" s="145"/>
      <c r="TUN56" s="145"/>
      <c r="TUO56" s="145"/>
      <c r="TUP56" s="145"/>
      <c r="TUQ56" s="145"/>
      <c r="TUR56" s="145"/>
      <c r="TUS56" s="145"/>
      <c r="TUT56" s="145"/>
      <c r="TUU56" s="145"/>
      <c r="TUV56" s="145"/>
      <c r="TUW56" s="145"/>
      <c r="TUX56" s="145"/>
      <c r="TUY56" s="145"/>
      <c r="TUZ56" s="145"/>
      <c r="TVA56" s="145"/>
      <c r="TVB56" s="145"/>
      <c r="TVC56" s="145"/>
      <c r="TVD56" s="145"/>
      <c r="TVE56" s="145"/>
      <c r="TVF56" s="145"/>
      <c r="TVG56" s="145"/>
      <c r="TVH56" s="145"/>
      <c r="TVI56" s="145"/>
      <c r="TVJ56" s="145"/>
      <c r="TVK56" s="145"/>
      <c r="TVL56" s="145"/>
      <c r="TVM56" s="145"/>
      <c r="TVN56" s="145"/>
      <c r="TVO56" s="145"/>
      <c r="TVP56" s="145"/>
      <c r="TVQ56" s="145"/>
      <c r="TVR56" s="145"/>
      <c r="TVS56" s="145"/>
      <c r="TVT56" s="145"/>
      <c r="TVU56" s="145"/>
      <c r="TVV56" s="145"/>
      <c r="TVW56" s="145"/>
      <c r="TVX56" s="145"/>
      <c r="TVY56" s="145"/>
      <c r="TVZ56" s="145"/>
      <c r="TWA56" s="145"/>
      <c r="TWB56" s="145"/>
      <c r="TWC56" s="145"/>
      <c r="TWD56" s="145"/>
      <c r="TWE56" s="145"/>
      <c r="TWF56" s="145"/>
      <c r="TWG56" s="145"/>
      <c r="TWH56" s="145"/>
      <c r="TWI56" s="145"/>
      <c r="TWJ56" s="145"/>
      <c r="TWK56" s="145"/>
      <c r="TWL56" s="145"/>
      <c r="TWM56" s="145"/>
      <c r="TWN56" s="145"/>
      <c r="TWO56" s="145"/>
      <c r="TWP56" s="145"/>
      <c r="TWQ56" s="145"/>
      <c r="TWR56" s="145"/>
      <c r="TWS56" s="145"/>
      <c r="TWT56" s="145"/>
      <c r="TWU56" s="145"/>
      <c r="TWV56" s="145"/>
      <c r="TWW56" s="145"/>
      <c r="TWX56" s="145"/>
      <c r="TWY56" s="145"/>
      <c r="TWZ56" s="145"/>
      <c r="TXA56" s="145"/>
      <c r="TXB56" s="145"/>
      <c r="TXC56" s="145"/>
      <c r="TXD56" s="145"/>
      <c r="TXE56" s="145"/>
      <c r="TXF56" s="145"/>
      <c r="TXG56" s="145"/>
      <c r="TXH56" s="145"/>
      <c r="TXI56" s="145"/>
      <c r="TXJ56" s="145"/>
      <c r="TXK56" s="145"/>
      <c r="TXL56" s="145"/>
      <c r="TXM56" s="145"/>
      <c r="TXN56" s="145"/>
      <c r="TXO56" s="145"/>
      <c r="TXP56" s="145"/>
      <c r="TXQ56" s="145"/>
      <c r="TXR56" s="145"/>
      <c r="TXS56" s="145"/>
      <c r="TXT56" s="145"/>
      <c r="TXU56" s="145"/>
      <c r="TXV56" s="145"/>
      <c r="TXW56" s="145"/>
      <c r="TXX56" s="145"/>
      <c r="TXY56" s="145"/>
      <c r="TXZ56" s="145"/>
      <c r="TYA56" s="145"/>
      <c r="TYB56" s="145"/>
      <c r="TYC56" s="145"/>
      <c r="TYD56" s="145"/>
      <c r="TYE56" s="145"/>
      <c r="TYF56" s="145"/>
      <c r="TYG56" s="145"/>
      <c r="TYH56" s="145"/>
      <c r="TYI56" s="145"/>
      <c r="TYJ56" s="145"/>
      <c r="TYK56" s="145"/>
      <c r="TYL56" s="145"/>
      <c r="TYM56" s="145"/>
      <c r="TYN56" s="145"/>
      <c r="TYO56" s="145"/>
      <c r="TYP56" s="145"/>
      <c r="TYQ56" s="145"/>
      <c r="TYR56" s="145"/>
      <c r="TYS56" s="145"/>
      <c r="TYT56" s="145"/>
      <c r="TYU56" s="145"/>
      <c r="TYV56" s="145"/>
      <c r="TYW56" s="145"/>
      <c r="TYX56" s="145"/>
      <c r="TYY56" s="145"/>
      <c r="TYZ56" s="145"/>
      <c r="TZA56" s="145"/>
      <c r="TZB56" s="145"/>
      <c r="TZC56" s="145"/>
      <c r="TZD56" s="145"/>
      <c r="TZE56" s="145"/>
      <c r="TZF56" s="145"/>
      <c r="TZG56" s="145"/>
      <c r="TZH56" s="145"/>
      <c r="TZI56" s="145"/>
      <c r="TZJ56" s="145"/>
      <c r="TZK56" s="145"/>
      <c r="TZL56" s="145"/>
      <c r="TZM56" s="145"/>
      <c r="TZN56" s="145"/>
      <c r="TZO56" s="145"/>
      <c r="TZP56" s="145"/>
      <c r="TZQ56" s="145"/>
      <c r="TZR56" s="145"/>
      <c r="TZS56" s="145"/>
      <c r="TZT56" s="145"/>
      <c r="TZU56" s="145"/>
      <c r="TZV56" s="145"/>
      <c r="TZW56" s="145"/>
      <c r="TZX56" s="145"/>
      <c r="TZY56" s="145"/>
      <c r="TZZ56" s="145"/>
      <c r="UAA56" s="145"/>
      <c r="UAB56" s="145"/>
      <c r="UAC56" s="145"/>
      <c r="UAD56" s="145"/>
      <c r="UAE56" s="145"/>
      <c r="UAF56" s="145"/>
      <c r="UAG56" s="145"/>
      <c r="UAH56" s="145"/>
      <c r="UAI56" s="145"/>
      <c r="UAJ56" s="145"/>
      <c r="UAK56" s="145"/>
      <c r="UAL56" s="145"/>
      <c r="UAM56" s="145"/>
      <c r="UAN56" s="145"/>
      <c r="UAO56" s="145"/>
      <c r="UAP56" s="145"/>
      <c r="UAQ56" s="145"/>
      <c r="UAR56" s="145"/>
      <c r="UAS56" s="145"/>
      <c r="UAT56" s="145"/>
      <c r="UAU56" s="145"/>
      <c r="UAV56" s="145"/>
      <c r="UAW56" s="145"/>
      <c r="UAX56" s="145"/>
      <c r="UAY56" s="145"/>
      <c r="UAZ56" s="145"/>
      <c r="UBA56" s="145"/>
      <c r="UBB56" s="145"/>
      <c r="UBC56" s="145"/>
      <c r="UBD56" s="145"/>
      <c r="UBE56" s="145"/>
      <c r="UBF56" s="145"/>
      <c r="UBG56" s="145"/>
      <c r="UBH56" s="145"/>
      <c r="UBI56" s="145"/>
      <c r="UBJ56" s="145"/>
      <c r="UBK56" s="145"/>
      <c r="UBL56" s="145"/>
      <c r="UBM56" s="145"/>
      <c r="UBN56" s="145"/>
      <c r="UBO56" s="145"/>
      <c r="UBP56" s="145"/>
      <c r="UBQ56" s="145"/>
      <c r="UBR56" s="145"/>
      <c r="UBS56" s="145"/>
      <c r="UBT56" s="145"/>
      <c r="UBU56" s="145"/>
      <c r="UBV56" s="145"/>
      <c r="UBW56" s="145"/>
      <c r="UBX56" s="145"/>
      <c r="UBY56" s="145"/>
      <c r="UBZ56" s="145"/>
      <c r="UCA56" s="145"/>
      <c r="UCB56" s="145"/>
      <c r="UCC56" s="145"/>
      <c r="UCD56" s="145"/>
      <c r="UCE56" s="145"/>
      <c r="UCF56" s="145"/>
      <c r="UCG56" s="145"/>
      <c r="UCH56" s="145"/>
      <c r="UCI56" s="145"/>
      <c r="UCJ56" s="145"/>
      <c r="UCK56" s="145"/>
      <c r="UCL56" s="145"/>
      <c r="UCM56" s="145"/>
      <c r="UCN56" s="145"/>
      <c r="UCO56" s="145"/>
      <c r="UCP56" s="145"/>
      <c r="UCQ56" s="145"/>
      <c r="UCR56" s="145"/>
      <c r="UCS56" s="145"/>
      <c r="UCT56" s="145"/>
      <c r="UCU56" s="145"/>
      <c r="UCV56" s="145"/>
      <c r="UCW56" s="145"/>
      <c r="UCX56" s="145"/>
      <c r="UCY56" s="145"/>
      <c r="UCZ56" s="145"/>
      <c r="UDA56" s="145"/>
      <c r="UDB56" s="145"/>
      <c r="UDC56" s="145"/>
      <c r="UDD56" s="145"/>
      <c r="UDE56" s="145"/>
      <c r="UDF56" s="145"/>
      <c r="UDG56" s="145"/>
      <c r="UDH56" s="145"/>
      <c r="UDI56" s="145"/>
      <c r="UDJ56" s="145"/>
      <c r="UDK56" s="145"/>
      <c r="UDL56" s="145"/>
      <c r="UDM56" s="145"/>
      <c r="UDN56" s="145"/>
      <c r="UDO56" s="145"/>
      <c r="UDP56" s="145"/>
      <c r="UDQ56" s="145"/>
      <c r="UDR56" s="145"/>
      <c r="UDS56" s="145"/>
      <c r="UDT56" s="145"/>
      <c r="UDU56" s="145"/>
      <c r="UDV56" s="145"/>
      <c r="UDW56" s="145"/>
      <c r="UDX56" s="145"/>
      <c r="UDY56" s="145"/>
      <c r="UDZ56" s="145"/>
      <c r="UEA56" s="145"/>
      <c r="UEB56" s="145"/>
      <c r="UEC56" s="145"/>
      <c r="UED56" s="145"/>
      <c r="UEE56" s="145"/>
      <c r="UEF56" s="145"/>
      <c r="UEG56" s="145"/>
      <c r="UEH56" s="145"/>
      <c r="UEI56" s="145"/>
      <c r="UEJ56" s="145"/>
      <c r="UEK56" s="145"/>
      <c r="UEL56" s="145"/>
      <c r="UEM56" s="145"/>
      <c r="UEN56" s="145"/>
      <c r="UEO56" s="145"/>
      <c r="UEP56" s="145"/>
      <c r="UEQ56" s="145"/>
      <c r="UER56" s="145"/>
      <c r="UES56" s="145"/>
      <c r="UET56" s="145"/>
      <c r="UEU56" s="145"/>
      <c r="UEV56" s="145"/>
      <c r="UEW56" s="145"/>
      <c r="UEX56" s="145"/>
      <c r="UEY56" s="145"/>
      <c r="UEZ56" s="145"/>
      <c r="UFA56" s="145"/>
      <c r="UFB56" s="145"/>
      <c r="UFC56" s="145"/>
      <c r="UFD56" s="145"/>
      <c r="UFE56" s="145"/>
      <c r="UFF56" s="145"/>
      <c r="UFG56" s="145"/>
      <c r="UFH56" s="145"/>
      <c r="UFI56" s="145"/>
      <c r="UFJ56" s="145"/>
      <c r="UFK56" s="145"/>
      <c r="UFL56" s="145"/>
      <c r="UFM56" s="145"/>
      <c r="UFN56" s="145"/>
      <c r="UFO56" s="145"/>
      <c r="UFP56" s="145"/>
      <c r="UFQ56" s="145"/>
      <c r="UFR56" s="145"/>
      <c r="UFS56" s="145"/>
      <c r="UFT56" s="145"/>
      <c r="UFU56" s="145"/>
      <c r="UFV56" s="145"/>
      <c r="UFW56" s="145"/>
      <c r="UFX56" s="145"/>
      <c r="UFY56" s="145"/>
      <c r="UFZ56" s="145"/>
      <c r="UGA56" s="145"/>
      <c r="UGB56" s="145"/>
      <c r="UGC56" s="145"/>
      <c r="UGD56" s="145"/>
      <c r="UGE56" s="145"/>
      <c r="UGF56" s="145"/>
      <c r="UGG56" s="145"/>
      <c r="UGH56" s="145"/>
      <c r="UGI56" s="145"/>
      <c r="UGJ56" s="145"/>
      <c r="UGK56" s="145"/>
      <c r="UGL56" s="145"/>
      <c r="UGM56" s="145"/>
      <c r="UGN56" s="145"/>
      <c r="UGO56" s="145"/>
      <c r="UGP56" s="145"/>
      <c r="UGQ56" s="145"/>
      <c r="UGR56" s="145"/>
      <c r="UGS56" s="145"/>
      <c r="UGT56" s="145"/>
      <c r="UGU56" s="145"/>
      <c r="UGV56" s="145"/>
      <c r="UGW56" s="145"/>
      <c r="UGX56" s="145"/>
      <c r="UGY56" s="145"/>
      <c r="UGZ56" s="145"/>
      <c r="UHA56" s="145"/>
      <c r="UHB56" s="145"/>
      <c r="UHC56" s="145"/>
      <c r="UHD56" s="145"/>
      <c r="UHE56" s="145"/>
      <c r="UHF56" s="145"/>
      <c r="UHG56" s="145"/>
      <c r="UHH56" s="145"/>
      <c r="UHI56" s="145"/>
      <c r="UHJ56" s="145"/>
      <c r="UHK56" s="145"/>
      <c r="UHL56" s="145"/>
      <c r="UHM56" s="145"/>
      <c r="UHN56" s="145"/>
      <c r="UHO56" s="145"/>
      <c r="UHP56" s="145"/>
      <c r="UHQ56" s="145"/>
      <c r="UHR56" s="145"/>
      <c r="UHS56" s="145"/>
      <c r="UHT56" s="145"/>
      <c r="UHU56" s="145"/>
      <c r="UHV56" s="145"/>
      <c r="UHW56" s="145"/>
      <c r="UHX56" s="145"/>
      <c r="UHY56" s="145"/>
      <c r="UHZ56" s="145"/>
      <c r="UIA56" s="145"/>
      <c r="UIB56" s="145"/>
      <c r="UIC56" s="145"/>
      <c r="UID56" s="145"/>
      <c r="UIE56" s="145"/>
      <c r="UIF56" s="145"/>
      <c r="UIG56" s="145"/>
      <c r="UIH56" s="145"/>
      <c r="UII56" s="145"/>
      <c r="UIJ56" s="145"/>
      <c r="UIK56" s="145"/>
      <c r="UIL56" s="145"/>
      <c r="UIM56" s="145"/>
      <c r="UIN56" s="145"/>
      <c r="UIO56" s="145"/>
      <c r="UIP56" s="145"/>
      <c r="UIQ56" s="145"/>
      <c r="UIR56" s="145"/>
      <c r="UIS56" s="145"/>
      <c r="UIT56" s="145"/>
      <c r="UIU56" s="145"/>
      <c r="UIV56" s="145"/>
      <c r="UIW56" s="145"/>
      <c r="UIX56" s="145"/>
      <c r="UIY56" s="145"/>
      <c r="UIZ56" s="145"/>
      <c r="UJA56" s="145"/>
      <c r="UJB56" s="145"/>
      <c r="UJC56" s="145"/>
      <c r="UJD56" s="145"/>
      <c r="UJE56" s="145"/>
      <c r="UJF56" s="145"/>
      <c r="UJG56" s="145"/>
      <c r="UJH56" s="145"/>
      <c r="UJI56" s="145"/>
      <c r="UJJ56" s="145"/>
      <c r="UJK56" s="145"/>
      <c r="UJL56" s="145"/>
      <c r="UJM56" s="145"/>
      <c r="UJN56" s="145"/>
      <c r="UJO56" s="145"/>
      <c r="UJP56" s="145"/>
      <c r="UJQ56" s="145"/>
      <c r="UJR56" s="145"/>
      <c r="UJS56" s="145"/>
      <c r="UJT56" s="145"/>
      <c r="UJU56" s="145"/>
      <c r="UJV56" s="145"/>
      <c r="UJW56" s="145"/>
      <c r="UJX56" s="145"/>
      <c r="UJY56" s="145"/>
      <c r="UJZ56" s="145"/>
      <c r="UKA56" s="145"/>
      <c r="UKB56" s="145"/>
      <c r="UKC56" s="145"/>
      <c r="UKD56" s="145"/>
      <c r="UKE56" s="145"/>
      <c r="UKF56" s="145"/>
      <c r="UKG56" s="145"/>
      <c r="UKH56" s="145"/>
      <c r="UKI56" s="145"/>
      <c r="UKJ56" s="145"/>
      <c r="UKK56" s="145"/>
      <c r="UKL56" s="145"/>
      <c r="UKM56" s="145"/>
      <c r="UKN56" s="145"/>
      <c r="UKO56" s="145"/>
      <c r="UKP56" s="145"/>
      <c r="UKQ56" s="145"/>
      <c r="UKR56" s="145"/>
      <c r="UKS56" s="145"/>
      <c r="UKT56" s="145"/>
      <c r="UKU56" s="145"/>
      <c r="UKV56" s="145"/>
      <c r="UKW56" s="145"/>
      <c r="UKX56" s="145"/>
      <c r="UKY56" s="145"/>
      <c r="UKZ56" s="145"/>
      <c r="ULA56" s="145"/>
      <c r="ULB56" s="145"/>
      <c r="ULC56" s="145"/>
      <c r="ULD56" s="145"/>
      <c r="ULE56" s="145"/>
      <c r="ULF56" s="145"/>
      <c r="ULG56" s="145"/>
      <c r="ULH56" s="145"/>
      <c r="ULI56" s="145"/>
      <c r="ULJ56" s="145"/>
      <c r="ULK56" s="145"/>
      <c r="ULL56" s="145"/>
      <c r="ULM56" s="145"/>
      <c r="ULN56" s="145"/>
      <c r="ULO56" s="145"/>
      <c r="ULP56" s="145"/>
      <c r="ULQ56" s="145"/>
      <c r="ULR56" s="145"/>
      <c r="ULS56" s="145"/>
      <c r="ULT56" s="145"/>
      <c r="ULU56" s="145"/>
      <c r="ULV56" s="145"/>
      <c r="ULW56" s="145"/>
      <c r="ULX56" s="145"/>
      <c r="ULY56" s="145"/>
      <c r="ULZ56" s="145"/>
      <c r="UMA56" s="145"/>
      <c r="UMB56" s="145"/>
      <c r="UMC56" s="145"/>
      <c r="UMD56" s="145"/>
      <c r="UME56" s="145"/>
      <c r="UMF56" s="145"/>
      <c r="UMG56" s="145"/>
      <c r="UMH56" s="145"/>
      <c r="UMI56" s="145"/>
      <c r="UMJ56" s="145"/>
      <c r="UMK56" s="145"/>
      <c r="UML56" s="145"/>
      <c r="UMM56" s="145"/>
      <c r="UMN56" s="145"/>
      <c r="UMO56" s="145"/>
      <c r="UMP56" s="145"/>
      <c r="UMQ56" s="145"/>
      <c r="UMR56" s="145"/>
      <c r="UMS56" s="145"/>
      <c r="UMT56" s="145"/>
      <c r="UMU56" s="145"/>
      <c r="UMV56" s="145"/>
      <c r="UMW56" s="145"/>
      <c r="UMX56" s="145"/>
      <c r="UMY56" s="145"/>
      <c r="UMZ56" s="145"/>
      <c r="UNA56" s="145"/>
      <c r="UNB56" s="145"/>
      <c r="UNC56" s="145"/>
      <c r="UND56" s="145"/>
      <c r="UNE56" s="145"/>
      <c r="UNF56" s="145"/>
      <c r="UNG56" s="145"/>
      <c r="UNH56" s="145"/>
      <c r="UNI56" s="145"/>
      <c r="UNJ56" s="145"/>
      <c r="UNK56" s="145"/>
      <c r="UNL56" s="145"/>
      <c r="UNM56" s="145"/>
      <c r="UNN56" s="145"/>
      <c r="UNO56" s="145"/>
      <c r="UNP56" s="145"/>
      <c r="UNQ56" s="145"/>
      <c r="UNR56" s="145"/>
      <c r="UNS56" s="145"/>
      <c r="UNT56" s="145"/>
      <c r="UNU56" s="145"/>
      <c r="UNV56" s="145"/>
      <c r="UNW56" s="145"/>
      <c r="UNX56" s="145"/>
      <c r="UNY56" s="145"/>
      <c r="UNZ56" s="145"/>
      <c r="UOA56" s="145"/>
      <c r="UOB56" s="145"/>
      <c r="UOC56" s="145"/>
      <c r="UOD56" s="145"/>
      <c r="UOE56" s="145"/>
      <c r="UOF56" s="145"/>
      <c r="UOG56" s="145"/>
      <c r="UOH56" s="145"/>
      <c r="UOI56" s="145"/>
      <c r="UOJ56" s="145"/>
      <c r="UOK56" s="145"/>
      <c r="UOL56" s="145"/>
      <c r="UOM56" s="145"/>
      <c r="UON56" s="145"/>
      <c r="UOO56" s="145"/>
      <c r="UOP56" s="145"/>
      <c r="UOQ56" s="145"/>
      <c r="UOR56" s="145"/>
      <c r="UOS56" s="145"/>
      <c r="UOT56" s="145"/>
      <c r="UOU56" s="145"/>
      <c r="UOV56" s="145"/>
      <c r="UOW56" s="145"/>
      <c r="UOX56" s="145"/>
      <c r="UOY56" s="145"/>
      <c r="UOZ56" s="145"/>
      <c r="UPA56" s="145"/>
      <c r="UPB56" s="145"/>
      <c r="UPC56" s="145"/>
      <c r="UPD56" s="145"/>
      <c r="UPE56" s="145"/>
      <c r="UPF56" s="145"/>
      <c r="UPG56" s="145"/>
      <c r="UPH56" s="145"/>
      <c r="UPI56" s="145"/>
      <c r="UPJ56" s="145"/>
      <c r="UPK56" s="145"/>
      <c r="UPL56" s="145"/>
      <c r="UPM56" s="145"/>
      <c r="UPN56" s="145"/>
      <c r="UPO56" s="145"/>
      <c r="UPP56" s="145"/>
      <c r="UPQ56" s="145"/>
      <c r="UPR56" s="145"/>
      <c r="UPS56" s="145"/>
      <c r="UPT56" s="145"/>
      <c r="UPU56" s="145"/>
      <c r="UPV56" s="145"/>
      <c r="UPW56" s="145"/>
      <c r="UPX56" s="145"/>
      <c r="UPY56" s="145"/>
      <c r="UPZ56" s="145"/>
      <c r="UQA56" s="145"/>
      <c r="UQB56" s="145"/>
      <c r="UQC56" s="145"/>
      <c r="UQD56" s="145"/>
      <c r="UQE56" s="145"/>
      <c r="UQF56" s="145"/>
      <c r="UQG56" s="145"/>
      <c r="UQH56" s="145"/>
      <c r="UQI56" s="145"/>
      <c r="UQJ56" s="145"/>
      <c r="UQK56" s="145"/>
      <c r="UQL56" s="145"/>
      <c r="UQM56" s="145"/>
      <c r="UQN56" s="145"/>
      <c r="UQO56" s="145"/>
      <c r="UQP56" s="145"/>
      <c r="UQQ56" s="145"/>
      <c r="UQR56" s="145"/>
      <c r="UQS56" s="145"/>
      <c r="UQT56" s="145"/>
      <c r="UQU56" s="145"/>
      <c r="UQV56" s="145"/>
      <c r="UQW56" s="145"/>
      <c r="UQX56" s="145"/>
      <c r="UQY56" s="145"/>
      <c r="UQZ56" s="145"/>
      <c r="URA56" s="145"/>
      <c r="URB56" s="145"/>
      <c r="URC56" s="145"/>
      <c r="URD56" s="145"/>
      <c r="URE56" s="145"/>
      <c r="URF56" s="145"/>
      <c r="URG56" s="145"/>
      <c r="URH56" s="145"/>
      <c r="URI56" s="145"/>
      <c r="URJ56" s="145"/>
      <c r="URK56" s="145"/>
      <c r="URL56" s="145"/>
      <c r="URM56" s="145"/>
      <c r="URN56" s="145"/>
      <c r="URO56" s="145"/>
      <c r="URP56" s="145"/>
      <c r="URQ56" s="145"/>
      <c r="URR56" s="145"/>
      <c r="URS56" s="145"/>
      <c r="URT56" s="145"/>
      <c r="URU56" s="145"/>
      <c r="URV56" s="145"/>
      <c r="URW56" s="145"/>
      <c r="URX56" s="145"/>
      <c r="URY56" s="145"/>
      <c r="URZ56" s="145"/>
      <c r="USA56" s="145"/>
      <c r="USB56" s="145"/>
      <c r="USC56" s="145"/>
      <c r="USD56" s="145"/>
      <c r="USE56" s="145"/>
      <c r="USF56" s="145"/>
      <c r="USG56" s="145"/>
      <c r="USH56" s="145"/>
      <c r="USI56" s="145"/>
      <c r="USJ56" s="145"/>
      <c r="USK56" s="145"/>
      <c r="USL56" s="145"/>
      <c r="USM56" s="145"/>
      <c r="USN56" s="145"/>
      <c r="USO56" s="145"/>
      <c r="USP56" s="145"/>
      <c r="USQ56" s="145"/>
      <c r="USR56" s="145"/>
      <c r="USS56" s="145"/>
      <c r="UST56" s="145"/>
      <c r="USU56" s="145"/>
      <c r="USV56" s="145"/>
      <c r="USW56" s="145"/>
      <c r="USX56" s="145"/>
      <c r="USY56" s="145"/>
      <c r="USZ56" s="145"/>
      <c r="UTA56" s="145"/>
      <c r="UTB56" s="145"/>
      <c r="UTC56" s="145"/>
      <c r="UTD56" s="145"/>
      <c r="UTE56" s="145"/>
      <c r="UTF56" s="145"/>
      <c r="UTG56" s="145"/>
      <c r="UTH56" s="145"/>
      <c r="UTI56" s="145"/>
      <c r="UTJ56" s="145"/>
      <c r="UTK56" s="145"/>
      <c r="UTL56" s="145"/>
      <c r="UTM56" s="145"/>
      <c r="UTN56" s="145"/>
      <c r="UTO56" s="145"/>
      <c r="UTP56" s="145"/>
      <c r="UTQ56" s="145"/>
      <c r="UTR56" s="145"/>
      <c r="UTS56" s="145"/>
      <c r="UTT56" s="145"/>
      <c r="UTU56" s="145"/>
      <c r="UTV56" s="145"/>
      <c r="UTW56" s="145"/>
      <c r="UTX56" s="145"/>
      <c r="UTY56" s="145"/>
      <c r="UTZ56" s="145"/>
      <c r="UUA56" s="145"/>
      <c r="UUB56" s="145"/>
      <c r="UUC56" s="145"/>
      <c r="UUD56" s="145"/>
      <c r="UUE56" s="145"/>
      <c r="UUF56" s="145"/>
      <c r="UUG56" s="145"/>
      <c r="UUH56" s="145"/>
      <c r="UUI56" s="145"/>
      <c r="UUJ56" s="145"/>
      <c r="UUK56" s="145"/>
      <c r="UUL56" s="145"/>
      <c r="UUM56" s="145"/>
      <c r="UUN56" s="145"/>
      <c r="UUO56" s="145"/>
      <c r="UUP56" s="145"/>
      <c r="UUQ56" s="145"/>
      <c r="UUR56" s="145"/>
      <c r="UUS56" s="145"/>
      <c r="UUT56" s="145"/>
      <c r="UUU56" s="145"/>
      <c r="UUV56" s="145"/>
      <c r="UUW56" s="145"/>
      <c r="UUX56" s="145"/>
      <c r="UUY56" s="145"/>
      <c r="UUZ56" s="145"/>
      <c r="UVA56" s="145"/>
      <c r="UVB56" s="145"/>
      <c r="UVC56" s="145"/>
      <c r="UVD56" s="145"/>
      <c r="UVE56" s="145"/>
      <c r="UVF56" s="145"/>
      <c r="UVG56" s="145"/>
      <c r="UVH56" s="145"/>
      <c r="UVI56" s="145"/>
      <c r="UVJ56" s="145"/>
      <c r="UVK56" s="145"/>
      <c r="UVL56" s="145"/>
      <c r="UVM56" s="145"/>
      <c r="UVN56" s="145"/>
      <c r="UVO56" s="145"/>
      <c r="UVP56" s="145"/>
      <c r="UVQ56" s="145"/>
      <c r="UVR56" s="145"/>
      <c r="UVS56" s="145"/>
      <c r="UVT56" s="145"/>
      <c r="UVU56" s="145"/>
      <c r="UVV56" s="145"/>
      <c r="UVW56" s="145"/>
      <c r="UVX56" s="145"/>
      <c r="UVY56" s="145"/>
      <c r="UVZ56" s="145"/>
      <c r="UWA56" s="145"/>
      <c r="UWB56" s="145"/>
      <c r="UWC56" s="145"/>
      <c r="UWD56" s="145"/>
      <c r="UWE56" s="145"/>
      <c r="UWF56" s="145"/>
      <c r="UWG56" s="145"/>
      <c r="UWH56" s="145"/>
      <c r="UWI56" s="145"/>
      <c r="UWJ56" s="145"/>
      <c r="UWK56" s="145"/>
      <c r="UWL56" s="145"/>
      <c r="UWM56" s="145"/>
      <c r="UWN56" s="145"/>
      <c r="UWO56" s="145"/>
      <c r="UWP56" s="145"/>
      <c r="UWQ56" s="145"/>
      <c r="UWR56" s="145"/>
      <c r="UWS56" s="145"/>
      <c r="UWT56" s="145"/>
      <c r="UWU56" s="145"/>
      <c r="UWV56" s="145"/>
      <c r="UWW56" s="145"/>
      <c r="UWX56" s="145"/>
      <c r="UWY56" s="145"/>
      <c r="UWZ56" s="145"/>
      <c r="UXA56" s="145"/>
      <c r="UXB56" s="145"/>
      <c r="UXC56" s="145"/>
      <c r="UXD56" s="145"/>
      <c r="UXE56" s="145"/>
      <c r="UXF56" s="145"/>
      <c r="UXG56" s="145"/>
      <c r="UXH56" s="145"/>
      <c r="UXI56" s="145"/>
      <c r="UXJ56" s="145"/>
      <c r="UXK56" s="145"/>
      <c r="UXL56" s="145"/>
      <c r="UXM56" s="145"/>
      <c r="UXN56" s="145"/>
      <c r="UXO56" s="145"/>
      <c r="UXP56" s="145"/>
      <c r="UXQ56" s="145"/>
      <c r="UXR56" s="145"/>
      <c r="UXS56" s="145"/>
      <c r="UXT56" s="145"/>
      <c r="UXU56" s="145"/>
      <c r="UXV56" s="145"/>
      <c r="UXW56" s="145"/>
      <c r="UXX56" s="145"/>
      <c r="UXY56" s="145"/>
      <c r="UXZ56" s="145"/>
      <c r="UYA56" s="145"/>
      <c r="UYB56" s="145"/>
      <c r="UYC56" s="145"/>
      <c r="UYD56" s="145"/>
      <c r="UYE56" s="145"/>
      <c r="UYF56" s="145"/>
      <c r="UYG56" s="145"/>
      <c r="UYH56" s="145"/>
      <c r="UYI56" s="145"/>
      <c r="UYJ56" s="145"/>
      <c r="UYK56" s="145"/>
      <c r="UYL56" s="145"/>
      <c r="UYM56" s="145"/>
      <c r="UYN56" s="145"/>
      <c r="UYO56" s="145"/>
      <c r="UYP56" s="145"/>
      <c r="UYQ56" s="145"/>
      <c r="UYR56" s="145"/>
      <c r="UYS56" s="145"/>
      <c r="UYT56" s="145"/>
      <c r="UYU56" s="145"/>
      <c r="UYV56" s="145"/>
      <c r="UYW56" s="145"/>
      <c r="UYX56" s="145"/>
      <c r="UYY56" s="145"/>
      <c r="UYZ56" s="145"/>
      <c r="UZA56" s="145"/>
      <c r="UZB56" s="145"/>
      <c r="UZC56" s="145"/>
      <c r="UZD56" s="145"/>
      <c r="UZE56" s="145"/>
      <c r="UZF56" s="145"/>
      <c r="UZG56" s="145"/>
      <c r="UZH56" s="145"/>
      <c r="UZI56" s="145"/>
      <c r="UZJ56" s="145"/>
      <c r="UZK56" s="145"/>
      <c r="UZL56" s="145"/>
      <c r="UZM56" s="145"/>
      <c r="UZN56" s="145"/>
      <c r="UZO56" s="145"/>
      <c r="UZP56" s="145"/>
      <c r="UZQ56" s="145"/>
      <c r="UZR56" s="145"/>
      <c r="UZS56" s="145"/>
      <c r="UZT56" s="145"/>
      <c r="UZU56" s="145"/>
      <c r="UZV56" s="145"/>
      <c r="UZW56" s="145"/>
      <c r="UZX56" s="145"/>
      <c r="UZY56" s="145"/>
      <c r="UZZ56" s="145"/>
      <c r="VAA56" s="145"/>
      <c r="VAB56" s="145"/>
      <c r="VAC56" s="145"/>
      <c r="VAD56" s="145"/>
      <c r="VAE56" s="145"/>
      <c r="VAF56" s="145"/>
      <c r="VAG56" s="145"/>
      <c r="VAH56" s="145"/>
      <c r="VAI56" s="145"/>
      <c r="VAJ56" s="145"/>
      <c r="VAK56" s="145"/>
      <c r="VAL56" s="145"/>
      <c r="VAM56" s="145"/>
      <c r="VAN56" s="145"/>
      <c r="VAO56" s="145"/>
      <c r="VAP56" s="145"/>
      <c r="VAQ56" s="145"/>
      <c r="VAR56" s="145"/>
      <c r="VAS56" s="145"/>
      <c r="VAT56" s="145"/>
      <c r="VAU56" s="145"/>
      <c r="VAV56" s="145"/>
      <c r="VAW56" s="145"/>
      <c r="VAX56" s="145"/>
      <c r="VAY56" s="145"/>
      <c r="VAZ56" s="145"/>
      <c r="VBA56" s="145"/>
      <c r="VBB56" s="145"/>
      <c r="VBC56" s="145"/>
      <c r="VBD56" s="145"/>
      <c r="VBE56" s="145"/>
      <c r="VBF56" s="145"/>
      <c r="VBG56" s="145"/>
      <c r="VBH56" s="145"/>
      <c r="VBI56" s="145"/>
      <c r="VBJ56" s="145"/>
      <c r="VBK56" s="145"/>
      <c r="VBL56" s="145"/>
      <c r="VBM56" s="145"/>
      <c r="VBN56" s="145"/>
      <c r="VBO56" s="145"/>
      <c r="VBP56" s="145"/>
      <c r="VBQ56" s="145"/>
      <c r="VBR56" s="145"/>
      <c r="VBS56" s="145"/>
      <c r="VBT56" s="145"/>
      <c r="VBU56" s="145"/>
      <c r="VBV56" s="145"/>
      <c r="VBW56" s="145"/>
      <c r="VBX56" s="145"/>
      <c r="VBY56" s="145"/>
      <c r="VBZ56" s="145"/>
      <c r="VCA56" s="145"/>
      <c r="VCB56" s="145"/>
      <c r="VCC56" s="145"/>
      <c r="VCD56" s="145"/>
      <c r="VCE56" s="145"/>
      <c r="VCF56" s="145"/>
      <c r="VCG56" s="145"/>
      <c r="VCH56" s="145"/>
      <c r="VCI56" s="145"/>
      <c r="VCJ56" s="145"/>
      <c r="VCK56" s="145"/>
      <c r="VCL56" s="145"/>
      <c r="VCM56" s="145"/>
      <c r="VCN56" s="145"/>
      <c r="VCO56" s="145"/>
      <c r="VCP56" s="145"/>
      <c r="VCQ56" s="145"/>
      <c r="VCR56" s="145"/>
      <c r="VCS56" s="145"/>
      <c r="VCT56" s="145"/>
      <c r="VCU56" s="145"/>
      <c r="VCV56" s="145"/>
      <c r="VCW56" s="145"/>
      <c r="VCX56" s="145"/>
      <c r="VCY56" s="145"/>
      <c r="VCZ56" s="145"/>
      <c r="VDA56" s="145"/>
      <c r="VDB56" s="145"/>
      <c r="VDC56" s="145"/>
      <c r="VDD56" s="145"/>
      <c r="VDE56" s="145"/>
      <c r="VDF56" s="145"/>
      <c r="VDG56" s="145"/>
      <c r="VDH56" s="145"/>
      <c r="VDI56" s="145"/>
      <c r="VDJ56" s="145"/>
      <c r="VDK56" s="145"/>
      <c r="VDL56" s="145"/>
      <c r="VDM56" s="145"/>
      <c r="VDN56" s="145"/>
      <c r="VDO56" s="145"/>
      <c r="VDP56" s="145"/>
      <c r="VDQ56" s="145"/>
      <c r="VDR56" s="145"/>
      <c r="VDS56" s="145"/>
      <c r="VDT56" s="145"/>
      <c r="VDU56" s="145"/>
      <c r="VDV56" s="145"/>
      <c r="VDW56" s="145"/>
      <c r="VDX56" s="145"/>
      <c r="VDY56" s="145"/>
      <c r="VDZ56" s="145"/>
      <c r="VEA56" s="145"/>
      <c r="VEB56" s="145"/>
      <c r="VEC56" s="145"/>
      <c r="VED56" s="145"/>
      <c r="VEE56" s="145"/>
      <c r="VEF56" s="145"/>
      <c r="VEG56" s="145"/>
      <c r="VEH56" s="145"/>
      <c r="VEI56" s="145"/>
      <c r="VEJ56" s="145"/>
      <c r="VEK56" s="145"/>
      <c r="VEL56" s="145"/>
      <c r="VEM56" s="145"/>
      <c r="VEN56" s="145"/>
      <c r="VEO56" s="145"/>
      <c r="VEP56" s="145"/>
      <c r="VEQ56" s="145"/>
      <c r="VER56" s="145"/>
      <c r="VES56" s="145"/>
      <c r="VET56" s="145"/>
      <c r="VEU56" s="145"/>
      <c r="VEV56" s="145"/>
      <c r="VEW56" s="145"/>
      <c r="VEX56" s="145"/>
      <c r="VEY56" s="145"/>
      <c r="VEZ56" s="145"/>
      <c r="VFA56" s="145"/>
      <c r="VFB56" s="145"/>
      <c r="VFC56" s="145"/>
      <c r="VFD56" s="145"/>
      <c r="VFE56" s="145"/>
      <c r="VFF56" s="145"/>
      <c r="VFG56" s="145"/>
      <c r="VFH56" s="145"/>
      <c r="VFI56" s="145"/>
      <c r="VFJ56" s="145"/>
      <c r="VFK56" s="145"/>
      <c r="VFL56" s="145"/>
      <c r="VFM56" s="145"/>
      <c r="VFN56" s="145"/>
      <c r="VFO56" s="145"/>
      <c r="VFP56" s="145"/>
      <c r="VFQ56" s="145"/>
      <c r="VFR56" s="145"/>
      <c r="VFS56" s="145"/>
      <c r="VFT56" s="145"/>
      <c r="VFU56" s="145"/>
      <c r="VFV56" s="145"/>
      <c r="VFW56" s="145"/>
      <c r="VFX56" s="145"/>
      <c r="VFY56" s="145"/>
      <c r="VFZ56" s="145"/>
      <c r="VGA56" s="145"/>
      <c r="VGB56" s="145"/>
      <c r="VGC56" s="145"/>
      <c r="VGD56" s="145"/>
      <c r="VGE56" s="145"/>
      <c r="VGF56" s="145"/>
      <c r="VGG56" s="145"/>
      <c r="VGH56" s="145"/>
      <c r="VGI56" s="145"/>
      <c r="VGJ56" s="145"/>
      <c r="VGK56" s="145"/>
      <c r="VGL56" s="145"/>
      <c r="VGM56" s="145"/>
      <c r="VGN56" s="145"/>
      <c r="VGO56" s="145"/>
      <c r="VGP56" s="145"/>
      <c r="VGQ56" s="145"/>
      <c r="VGR56" s="145"/>
      <c r="VGS56" s="145"/>
      <c r="VGT56" s="145"/>
      <c r="VGU56" s="145"/>
      <c r="VGV56" s="145"/>
      <c r="VGW56" s="145"/>
      <c r="VGX56" s="145"/>
      <c r="VGY56" s="145"/>
      <c r="VGZ56" s="145"/>
      <c r="VHA56" s="145"/>
      <c r="VHB56" s="145"/>
      <c r="VHC56" s="145"/>
      <c r="VHD56" s="145"/>
      <c r="VHE56" s="145"/>
      <c r="VHF56" s="145"/>
      <c r="VHG56" s="145"/>
      <c r="VHH56" s="145"/>
      <c r="VHI56" s="145"/>
      <c r="VHJ56" s="145"/>
      <c r="VHK56" s="145"/>
      <c r="VHL56" s="145"/>
      <c r="VHM56" s="145"/>
      <c r="VHN56" s="145"/>
      <c r="VHO56" s="145"/>
      <c r="VHP56" s="145"/>
      <c r="VHQ56" s="145"/>
      <c r="VHR56" s="145"/>
      <c r="VHS56" s="145"/>
      <c r="VHT56" s="145"/>
      <c r="VHU56" s="145"/>
      <c r="VHV56" s="145"/>
      <c r="VHW56" s="145"/>
      <c r="VHX56" s="145"/>
      <c r="VHY56" s="145"/>
      <c r="VHZ56" s="145"/>
      <c r="VIA56" s="145"/>
      <c r="VIB56" s="145"/>
      <c r="VIC56" s="145"/>
      <c r="VID56" s="145"/>
      <c r="VIE56" s="145"/>
      <c r="VIF56" s="145"/>
      <c r="VIG56" s="145"/>
      <c r="VIH56" s="145"/>
      <c r="VII56" s="145"/>
      <c r="VIJ56" s="145"/>
      <c r="VIK56" s="145"/>
      <c r="VIL56" s="145"/>
      <c r="VIM56" s="145"/>
      <c r="VIN56" s="145"/>
      <c r="VIO56" s="145"/>
      <c r="VIP56" s="145"/>
      <c r="VIQ56" s="145"/>
      <c r="VIR56" s="145"/>
      <c r="VIS56" s="145"/>
      <c r="VIT56" s="145"/>
      <c r="VIU56" s="145"/>
      <c r="VIV56" s="145"/>
      <c r="VIW56" s="145"/>
      <c r="VIX56" s="145"/>
      <c r="VIY56" s="145"/>
      <c r="VIZ56" s="145"/>
      <c r="VJA56" s="145"/>
      <c r="VJB56" s="145"/>
      <c r="VJC56" s="145"/>
      <c r="VJD56" s="145"/>
      <c r="VJE56" s="145"/>
      <c r="VJF56" s="145"/>
      <c r="VJG56" s="145"/>
      <c r="VJH56" s="145"/>
      <c r="VJI56" s="145"/>
      <c r="VJJ56" s="145"/>
      <c r="VJK56" s="145"/>
      <c r="VJL56" s="145"/>
      <c r="VJM56" s="145"/>
      <c r="VJN56" s="145"/>
      <c r="VJO56" s="145"/>
      <c r="VJP56" s="145"/>
      <c r="VJQ56" s="145"/>
      <c r="VJR56" s="145"/>
      <c r="VJS56" s="145"/>
      <c r="VJT56" s="145"/>
      <c r="VJU56" s="145"/>
      <c r="VJV56" s="145"/>
      <c r="VJW56" s="145"/>
      <c r="VJX56" s="145"/>
      <c r="VJY56" s="145"/>
      <c r="VJZ56" s="145"/>
      <c r="VKA56" s="145"/>
      <c r="VKB56" s="145"/>
      <c r="VKC56" s="145"/>
      <c r="VKD56" s="145"/>
      <c r="VKE56" s="145"/>
      <c r="VKF56" s="145"/>
      <c r="VKG56" s="145"/>
      <c r="VKH56" s="145"/>
      <c r="VKI56" s="145"/>
      <c r="VKJ56" s="145"/>
      <c r="VKK56" s="145"/>
      <c r="VKL56" s="145"/>
      <c r="VKM56" s="145"/>
      <c r="VKN56" s="145"/>
      <c r="VKO56" s="145"/>
      <c r="VKP56" s="145"/>
      <c r="VKQ56" s="145"/>
      <c r="VKR56" s="145"/>
      <c r="VKS56" s="145"/>
      <c r="VKT56" s="145"/>
      <c r="VKU56" s="145"/>
      <c r="VKV56" s="145"/>
      <c r="VKW56" s="145"/>
      <c r="VKX56" s="145"/>
      <c r="VKY56" s="145"/>
      <c r="VKZ56" s="145"/>
      <c r="VLA56" s="145"/>
      <c r="VLB56" s="145"/>
      <c r="VLC56" s="145"/>
      <c r="VLD56" s="145"/>
      <c r="VLE56" s="145"/>
      <c r="VLF56" s="145"/>
      <c r="VLG56" s="145"/>
      <c r="VLH56" s="145"/>
      <c r="VLI56" s="145"/>
      <c r="VLJ56" s="145"/>
      <c r="VLK56" s="145"/>
      <c r="VLL56" s="145"/>
      <c r="VLM56" s="145"/>
      <c r="VLN56" s="145"/>
      <c r="VLO56" s="145"/>
      <c r="VLP56" s="145"/>
      <c r="VLQ56" s="145"/>
      <c r="VLR56" s="145"/>
      <c r="VLS56" s="145"/>
      <c r="VLT56" s="145"/>
      <c r="VLU56" s="145"/>
      <c r="VLV56" s="145"/>
      <c r="VLW56" s="145"/>
      <c r="VLX56" s="145"/>
      <c r="VLY56" s="145"/>
      <c r="VLZ56" s="145"/>
      <c r="VMA56" s="145"/>
      <c r="VMB56" s="145"/>
      <c r="VMC56" s="145"/>
      <c r="VMD56" s="145"/>
      <c r="VME56" s="145"/>
      <c r="VMF56" s="145"/>
      <c r="VMG56" s="145"/>
      <c r="VMH56" s="145"/>
      <c r="VMI56" s="145"/>
      <c r="VMJ56" s="145"/>
      <c r="VMK56" s="145"/>
      <c r="VML56" s="145"/>
      <c r="VMM56" s="145"/>
      <c r="VMN56" s="145"/>
      <c r="VMO56" s="145"/>
      <c r="VMP56" s="145"/>
      <c r="VMQ56" s="145"/>
      <c r="VMR56" s="145"/>
      <c r="VMS56" s="145"/>
      <c r="VMT56" s="145"/>
      <c r="VMU56" s="145"/>
      <c r="VMV56" s="145"/>
      <c r="VMW56" s="145"/>
      <c r="VMX56" s="145"/>
      <c r="VMY56" s="145"/>
      <c r="VMZ56" s="145"/>
      <c r="VNA56" s="145"/>
      <c r="VNB56" s="145"/>
      <c r="VNC56" s="145"/>
      <c r="VND56" s="145"/>
      <c r="VNE56" s="145"/>
      <c r="VNF56" s="145"/>
      <c r="VNG56" s="145"/>
      <c r="VNH56" s="145"/>
      <c r="VNI56" s="145"/>
      <c r="VNJ56" s="145"/>
      <c r="VNK56" s="145"/>
      <c r="VNL56" s="145"/>
      <c r="VNM56" s="145"/>
      <c r="VNN56" s="145"/>
      <c r="VNO56" s="145"/>
      <c r="VNP56" s="145"/>
      <c r="VNQ56" s="145"/>
      <c r="VNR56" s="145"/>
      <c r="VNS56" s="145"/>
      <c r="VNT56" s="145"/>
      <c r="VNU56" s="145"/>
      <c r="VNV56" s="145"/>
      <c r="VNW56" s="145"/>
      <c r="VNX56" s="145"/>
      <c r="VNY56" s="145"/>
      <c r="VNZ56" s="145"/>
      <c r="VOA56" s="145"/>
      <c r="VOB56" s="145"/>
      <c r="VOC56" s="145"/>
      <c r="VOD56" s="145"/>
      <c r="VOE56" s="145"/>
      <c r="VOF56" s="145"/>
      <c r="VOG56" s="145"/>
      <c r="VOH56" s="145"/>
      <c r="VOI56" s="145"/>
      <c r="VOJ56" s="145"/>
      <c r="VOK56" s="145"/>
      <c r="VOL56" s="145"/>
      <c r="VOM56" s="145"/>
      <c r="VON56" s="145"/>
      <c r="VOO56" s="145"/>
      <c r="VOP56" s="145"/>
      <c r="VOQ56" s="145"/>
      <c r="VOR56" s="145"/>
      <c r="VOS56" s="145"/>
      <c r="VOT56" s="145"/>
      <c r="VOU56" s="145"/>
      <c r="VOV56" s="145"/>
      <c r="VOW56" s="145"/>
      <c r="VOX56" s="145"/>
      <c r="VOY56" s="145"/>
      <c r="VOZ56" s="145"/>
      <c r="VPA56" s="145"/>
      <c r="VPB56" s="145"/>
      <c r="VPC56" s="145"/>
      <c r="VPD56" s="145"/>
      <c r="VPE56" s="145"/>
      <c r="VPF56" s="145"/>
      <c r="VPG56" s="145"/>
      <c r="VPH56" s="145"/>
      <c r="VPI56" s="145"/>
      <c r="VPJ56" s="145"/>
      <c r="VPK56" s="145"/>
      <c r="VPL56" s="145"/>
      <c r="VPM56" s="145"/>
      <c r="VPN56" s="145"/>
      <c r="VPO56" s="145"/>
      <c r="VPP56" s="145"/>
      <c r="VPQ56" s="145"/>
      <c r="VPR56" s="145"/>
      <c r="VPS56" s="145"/>
      <c r="VPT56" s="145"/>
      <c r="VPU56" s="145"/>
      <c r="VPV56" s="145"/>
      <c r="VPW56" s="145"/>
      <c r="VPX56" s="145"/>
      <c r="VPY56" s="145"/>
      <c r="VPZ56" s="145"/>
      <c r="VQA56" s="145"/>
      <c r="VQB56" s="145"/>
      <c r="VQC56" s="145"/>
      <c r="VQD56" s="145"/>
      <c r="VQE56" s="145"/>
      <c r="VQF56" s="145"/>
      <c r="VQG56" s="145"/>
      <c r="VQH56" s="145"/>
      <c r="VQI56" s="145"/>
      <c r="VQJ56" s="145"/>
      <c r="VQK56" s="145"/>
      <c r="VQL56" s="145"/>
      <c r="VQM56" s="145"/>
      <c r="VQN56" s="145"/>
      <c r="VQO56" s="145"/>
      <c r="VQP56" s="145"/>
      <c r="VQQ56" s="145"/>
      <c r="VQR56" s="145"/>
      <c r="VQS56" s="145"/>
      <c r="VQT56" s="145"/>
      <c r="VQU56" s="145"/>
      <c r="VQV56" s="145"/>
      <c r="VQW56" s="145"/>
      <c r="VQX56" s="145"/>
      <c r="VQY56" s="145"/>
      <c r="VQZ56" s="145"/>
      <c r="VRA56" s="145"/>
      <c r="VRB56" s="145"/>
      <c r="VRC56" s="145"/>
      <c r="VRD56" s="145"/>
      <c r="VRE56" s="145"/>
      <c r="VRF56" s="145"/>
      <c r="VRG56" s="145"/>
      <c r="VRH56" s="145"/>
      <c r="VRI56" s="145"/>
      <c r="VRJ56" s="145"/>
      <c r="VRK56" s="145"/>
      <c r="VRL56" s="145"/>
      <c r="VRM56" s="145"/>
      <c r="VRN56" s="145"/>
      <c r="VRO56" s="145"/>
      <c r="VRP56" s="145"/>
      <c r="VRQ56" s="145"/>
      <c r="VRR56" s="145"/>
      <c r="VRS56" s="145"/>
      <c r="VRT56" s="145"/>
      <c r="VRU56" s="145"/>
      <c r="VRV56" s="145"/>
      <c r="VRW56" s="145"/>
      <c r="VRX56" s="145"/>
      <c r="VRY56" s="145"/>
      <c r="VRZ56" s="145"/>
      <c r="VSA56" s="145"/>
      <c r="VSB56" s="145"/>
      <c r="VSC56" s="145"/>
      <c r="VSD56" s="145"/>
      <c r="VSE56" s="145"/>
      <c r="VSF56" s="145"/>
      <c r="VSG56" s="145"/>
      <c r="VSH56" s="145"/>
      <c r="VSI56" s="145"/>
      <c r="VSJ56" s="145"/>
      <c r="VSK56" s="145"/>
      <c r="VSL56" s="145"/>
      <c r="VSM56" s="145"/>
      <c r="VSN56" s="145"/>
      <c r="VSO56" s="145"/>
      <c r="VSP56" s="145"/>
      <c r="VSQ56" s="145"/>
      <c r="VSR56" s="145"/>
      <c r="VSS56" s="145"/>
      <c r="VST56" s="145"/>
      <c r="VSU56" s="145"/>
      <c r="VSV56" s="145"/>
      <c r="VSW56" s="145"/>
      <c r="VSX56" s="145"/>
      <c r="VSY56" s="145"/>
      <c r="VSZ56" s="145"/>
      <c r="VTA56" s="145"/>
      <c r="VTB56" s="145"/>
      <c r="VTC56" s="145"/>
      <c r="VTD56" s="145"/>
      <c r="VTE56" s="145"/>
      <c r="VTF56" s="145"/>
      <c r="VTG56" s="145"/>
      <c r="VTH56" s="145"/>
      <c r="VTI56" s="145"/>
      <c r="VTJ56" s="145"/>
      <c r="VTK56" s="145"/>
      <c r="VTL56" s="145"/>
      <c r="VTM56" s="145"/>
      <c r="VTN56" s="145"/>
      <c r="VTO56" s="145"/>
      <c r="VTP56" s="145"/>
      <c r="VTQ56" s="145"/>
      <c r="VTR56" s="145"/>
      <c r="VTS56" s="145"/>
      <c r="VTT56" s="145"/>
      <c r="VTU56" s="145"/>
      <c r="VTV56" s="145"/>
      <c r="VTW56" s="145"/>
      <c r="VTX56" s="145"/>
      <c r="VTY56" s="145"/>
      <c r="VTZ56" s="145"/>
      <c r="VUA56" s="145"/>
      <c r="VUB56" s="145"/>
      <c r="VUC56" s="145"/>
      <c r="VUD56" s="145"/>
      <c r="VUE56" s="145"/>
      <c r="VUF56" s="145"/>
      <c r="VUG56" s="145"/>
      <c r="VUH56" s="145"/>
      <c r="VUI56" s="145"/>
      <c r="VUJ56" s="145"/>
      <c r="VUK56" s="145"/>
      <c r="VUL56" s="145"/>
      <c r="VUM56" s="145"/>
      <c r="VUN56" s="145"/>
      <c r="VUO56" s="145"/>
      <c r="VUP56" s="145"/>
      <c r="VUQ56" s="145"/>
      <c r="VUR56" s="145"/>
      <c r="VUS56" s="145"/>
      <c r="VUT56" s="145"/>
      <c r="VUU56" s="145"/>
      <c r="VUV56" s="145"/>
      <c r="VUW56" s="145"/>
      <c r="VUX56" s="145"/>
      <c r="VUY56" s="145"/>
      <c r="VUZ56" s="145"/>
      <c r="VVA56" s="145"/>
      <c r="VVB56" s="145"/>
      <c r="VVC56" s="145"/>
      <c r="VVD56" s="145"/>
      <c r="VVE56" s="145"/>
      <c r="VVF56" s="145"/>
      <c r="VVG56" s="145"/>
      <c r="VVH56" s="145"/>
      <c r="VVI56" s="145"/>
      <c r="VVJ56" s="145"/>
      <c r="VVK56" s="145"/>
      <c r="VVL56" s="145"/>
      <c r="VVM56" s="145"/>
      <c r="VVN56" s="145"/>
      <c r="VVO56" s="145"/>
      <c r="VVP56" s="145"/>
      <c r="VVQ56" s="145"/>
      <c r="VVR56" s="145"/>
      <c r="VVS56" s="145"/>
      <c r="VVT56" s="145"/>
      <c r="VVU56" s="145"/>
      <c r="VVV56" s="145"/>
      <c r="VVW56" s="145"/>
      <c r="VVX56" s="145"/>
      <c r="VVY56" s="145"/>
      <c r="VVZ56" s="145"/>
      <c r="VWA56" s="145"/>
      <c r="VWB56" s="145"/>
      <c r="VWC56" s="145"/>
      <c r="VWD56" s="145"/>
      <c r="VWE56" s="145"/>
      <c r="VWF56" s="145"/>
      <c r="VWG56" s="145"/>
      <c r="VWH56" s="145"/>
      <c r="VWI56" s="145"/>
      <c r="VWJ56" s="145"/>
      <c r="VWK56" s="145"/>
      <c r="VWL56" s="145"/>
      <c r="VWM56" s="145"/>
      <c r="VWN56" s="145"/>
      <c r="VWO56" s="145"/>
      <c r="VWP56" s="145"/>
      <c r="VWQ56" s="145"/>
      <c r="VWR56" s="145"/>
      <c r="VWS56" s="145"/>
      <c r="VWT56" s="145"/>
      <c r="VWU56" s="145"/>
      <c r="VWV56" s="145"/>
      <c r="VWW56" s="145"/>
      <c r="VWX56" s="145"/>
      <c r="VWY56" s="145"/>
      <c r="VWZ56" s="145"/>
      <c r="VXA56" s="145"/>
      <c r="VXB56" s="145"/>
      <c r="VXC56" s="145"/>
      <c r="VXD56" s="145"/>
      <c r="VXE56" s="145"/>
      <c r="VXF56" s="145"/>
      <c r="VXG56" s="145"/>
      <c r="VXH56" s="145"/>
      <c r="VXI56" s="145"/>
      <c r="VXJ56" s="145"/>
      <c r="VXK56" s="145"/>
      <c r="VXL56" s="145"/>
      <c r="VXM56" s="145"/>
      <c r="VXN56" s="145"/>
      <c r="VXO56" s="145"/>
      <c r="VXP56" s="145"/>
      <c r="VXQ56" s="145"/>
      <c r="VXR56" s="145"/>
      <c r="VXS56" s="145"/>
      <c r="VXT56" s="145"/>
      <c r="VXU56" s="145"/>
      <c r="VXV56" s="145"/>
      <c r="VXW56" s="145"/>
      <c r="VXX56" s="145"/>
      <c r="VXY56" s="145"/>
      <c r="VXZ56" s="145"/>
      <c r="VYA56" s="145"/>
      <c r="VYB56" s="145"/>
      <c r="VYC56" s="145"/>
      <c r="VYD56" s="145"/>
      <c r="VYE56" s="145"/>
      <c r="VYF56" s="145"/>
      <c r="VYG56" s="145"/>
      <c r="VYH56" s="145"/>
      <c r="VYI56" s="145"/>
      <c r="VYJ56" s="145"/>
      <c r="VYK56" s="145"/>
      <c r="VYL56" s="145"/>
      <c r="VYM56" s="145"/>
      <c r="VYN56" s="145"/>
      <c r="VYO56" s="145"/>
      <c r="VYP56" s="145"/>
      <c r="VYQ56" s="145"/>
      <c r="VYR56" s="145"/>
      <c r="VYS56" s="145"/>
      <c r="VYT56" s="145"/>
      <c r="VYU56" s="145"/>
      <c r="VYV56" s="145"/>
      <c r="VYW56" s="145"/>
      <c r="VYX56" s="145"/>
      <c r="VYY56" s="145"/>
      <c r="VYZ56" s="145"/>
      <c r="VZA56" s="145"/>
      <c r="VZB56" s="145"/>
      <c r="VZC56" s="145"/>
      <c r="VZD56" s="145"/>
      <c r="VZE56" s="145"/>
      <c r="VZF56" s="145"/>
      <c r="VZG56" s="145"/>
      <c r="VZH56" s="145"/>
      <c r="VZI56" s="145"/>
      <c r="VZJ56" s="145"/>
      <c r="VZK56" s="145"/>
      <c r="VZL56" s="145"/>
      <c r="VZM56" s="145"/>
      <c r="VZN56" s="145"/>
      <c r="VZO56" s="145"/>
      <c r="VZP56" s="145"/>
      <c r="VZQ56" s="145"/>
      <c r="VZR56" s="145"/>
      <c r="VZS56" s="145"/>
      <c r="VZT56" s="145"/>
      <c r="VZU56" s="145"/>
      <c r="VZV56" s="145"/>
      <c r="VZW56" s="145"/>
      <c r="VZX56" s="145"/>
      <c r="VZY56" s="145"/>
      <c r="VZZ56" s="145"/>
      <c r="WAA56" s="145"/>
      <c r="WAB56" s="145"/>
      <c r="WAC56" s="145"/>
      <c r="WAD56" s="145"/>
      <c r="WAE56" s="145"/>
      <c r="WAF56" s="145"/>
      <c r="WAG56" s="145"/>
      <c r="WAH56" s="145"/>
      <c r="WAI56" s="145"/>
      <c r="WAJ56" s="145"/>
      <c r="WAK56" s="145"/>
      <c r="WAL56" s="145"/>
      <c r="WAM56" s="145"/>
      <c r="WAN56" s="145"/>
      <c r="WAO56" s="145"/>
      <c r="WAP56" s="145"/>
      <c r="WAQ56" s="145"/>
      <c r="WAR56" s="145"/>
      <c r="WAS56" s="145"/>
      <c r="WAT56" s="145"/>
      <c r="WAU56" s="145"/>
      <c r="WAV56" s="145"/>
      <c r="WAW56" s="145"/>
      <c r="WAX56" s="145"/>
      <c r="WAY56" s="145"/>
      <c r="WAZ56" s="145"/>
      <c r="WBA56" s="145"/>
      <c r="WBB56" s="145"/>
      <c r="WBC56" s="145"/>
      <c r="WBD56" s="145"/>
      <c r="WBE56" s="145"/>
      <c r="WBF56" s="145"/>
      <c r="WBG56" s="145"/>
      <c r="WBH56" s="145"/>
      <c r="WBI56" s="145"/>
      <c r="WBJ56" s="145"/>
      <c r="WBK56" s="145"/>
      <c r="WBL56" s="145"/>
      <c r="WBM56" s="145"/>
      <c r="WBN56" s="145"/>
      <c r="WBO56" s="145"/>
      <c r="WBP56" s="145"/>
      <c r="WBQ56" s="145"/>
      <c r="WBR56" s="145"/>
      <c r="WBS56" s="145"/>
      <c r="WBT56" s="145"/>
      <c r="WBU56" s="145"/>
      <c r="WBV56" s="145"/>
      <c r="WBW56" s="145"/>
      <c r="WBX56" s="145"/>
      <c r="WBY56" s="145"/>
      <c r="WBZ56" s="145"/>
      <c r="WCA56" s="145"/>
      <c r="WCB56" s="145"/>
      <c r="WCC56" s="145"/>
      <c r="WCD56" s="145"/>
      <c r="WCE56" s="145"/>
      <c r="WCF56" s="145"/>
      <c r="WCG56" s="145"/>
      <c r="WCH56" s="145"/>
      <c r="WCI56" s="145"/>
      <c r="WCJ56" s="145"/>
      <c r="WCK56" s="145"/>
      <c r="WCL56" s="145"/>
      <c r="WCM56" s="145"/>
      <c r="WCN56" s="145"/>
      <c r="WCO56" s="145"/>
      <c r="WCP56" s="145"/>
      <c r="WCQ56" s="145"/>
      <c r="WCR56" s="145"/>
      <c r="WCS56" s="145"/>
      <c r="WCT56" s="145"/>
      <c r="WCU56" s="145"/>
      <c r="WCV56" s="145"/>
      <c r="WCW56" s="145"/>
      <c r="WCX56" s="145"/>
      <c r="WCY56" s="145"/>
      <c r="WCZ56" s="145"/>
      <c r="WDA56" s="145"/>
      <c r="WDB56" s="145"/>
      <c r="WDC56" s="145"/>
      <c r="WDD56" s="145"/>
      <c r="WDE56" s="145"/>
      <c r="WDF56" s="145"/>
      <c r="WDG56" s="145"/>
      <c r="WDH56" s="145"/>
      <c r="WDI56" s="145"/>
      <c r="WDJ56" s="145"/>
      <c r="WDK56" s="145"/>
      <c r="WDL56" s="145"/>
      <c r="WDM56" s="145"/>
      <c r="WDN56" s="145"/>
      <c r="WDO56" s="145"/>
      <c r="WDP56" s="145"/>
      <c r="WDQ56" s="145"/>
      <c r="WDR56" s="145"/>
      <c r="WDS56" s="145"/>
      <c r="WDT56" s="145"/>
      <c r="WDU56" s="145"/>
      <c r="WDV56" s="145"/>
      <c r="WDW56" s="145"/>
      <c r="WDX56" s="145"/>
      <c r="WDY56" s="145"/>
      <c r="WDZ56" s="145"/>
      <c r="WEA56" s="145"/>
      <c r="WEB56" s="145"/>
      <c r="WEC56" s="145"/>
      <c r="WED56" s="145"/>
      <c r="WEE56" s="145"/>
      <c r="WEF56" s="145"/>
      <c r="WEG56" s="145"/>
      <c r="WEH56" s="145"/>
      <c r="WEI56" s="145"/>
      <c r="WEJ56" s="145"/>
      <c r="WEK56" s="145"/>
      <c r="WEL56" s="145"/>
      <c r="WEM56" s="145"/>
      <c r="WEN56" s="145"/>
      <c r="WEO56" s="145"/>
      <c r="WEP56" s="145"/>
      <c r="WEQ56" s="145"/>
      <c r="WER56" s="145"/>
      <c r="WES56" s="145"/>
      <c r="WET56" s="145"/>
      <c r="WEU56" s="145"/>
      <c r="WEV56" s="145"/>
      <c r="WEW56" s="145"/>
      <c r="WEX56" s="145"/>
      <c r="WEY56" s="145"/>
      <c r="WEZ56" s="145"/>
      <c r="WFA56" s="145"/>
      <c r="WFB56" s="145"/>
      <c r="WFC56" s="145"/>
      <c r="WFD56" s="145"/>
      <c r="WFE56" s="145"/>
      <c r="WFF56" s="145"/>
      <c r="WFG56" s="145"/>
      <c r="WFH56" s="145"/>
      <c r="WFI56" s="145"/>
      <c r="WFJ56" s="145"/>
      <c r="WFK56" s="145"/>
      <c r="WFL56" s="145"/>
      <c r="WFM56" s="145"/>
      <c r="WFN56" s="145"/>
      <c r="WFO56" s="145"/>
      <c r="WFP56" s="145"/>
      <c r="WFQ56" s="145"/>
      <c r="WFR56" s="145"/>
      <c r="WFS56" s="145"/>
      <c r="WFT56" s="145"/>
      <c r="WFU56" s="145"/>
      <c r="WFV56" s="145"/>
      <c r="WFW56" s="145"/>
      <c r="WFX56" s="145"/>
      <c r="WFY56" s="145"/>
      <c r="WFZ56" s="145"/>
      <c r="WGA56" s="145"/>
      <c r="WGB56" s="145"/>
      <c r="WGC56" s="145"/>
      <c r="WGD56" s="145"/>
      <c r="WGE56" s="145"/>
      <c r="WGF56" s="145"/>
      <c r="WGG56" s="145"/>
      <c r="WGH56" s="145"/>
      <c r="WGI56" s="145"/>
      <c r="WGJ56" s="145"/>
      <c r="WGK56" s="145"/>
      <c r="WGL56" s="145"/>
      <c r="WGM56" s="145"/>
      <c r="WGN56" s="145"/>
      <c r="WGO56" s="145"/>
      <c r="WGP56" s="145"/>
      <c r="WGQ56" s="145"/>
      <c r="WGR56" s="145"/>
      <c r="WGS56" s="145"/>
      <c r="WGT56" s="145"/>
      <c r="WGU56" s="145"/>
      <c r="WGV56" s="145"/>
      <c r="WGW56" s="145"/>
      <c r="WGX56" s="145"/>
      <c r="WGY56" s="145"/>
      <c r="WGZ56" s="145"/>
      <c r="WHA56" s="145"/>
      <c r="WHB56" s="145"/>
      <c r="WHC56" s="145"/>
      <c r="WHD56" s="145"/>
      <c r="WHE56" s="145"/>
      <c r="WHF56" s="145"/>
      <c r="WHG56" s="145"/>
      <c r="WHH56" s="145"/>
      <c r="WHI56" s="145"/>
      <c r="WHJ56" s="145"/>
      <c r="WHK56" s="145"/>
      <c r="WHL56" s="145"/>
      <c r="WHM56" s="145"/>
      <c r="WHN56" s="145"/>
      <c r="WHO56" s="145"/>
      <c r="WHP56" s="145"/>
      <c r="WHQ56" s="145"/>
      <c r="WHR56" s="145"/>
      <c r="WHS56" s="145"/>
      <c r="WHT56" s="145"/>
      <c r="WHU56" s="145"/>
      <c r="WHV56" s="145"/>
      <c r="WHW56" s="145"/>
      <c r="WHX56" s="145"/>
      <c r="WHY56" s="145"/>
      <c r="WHZ56" s="145"/>
      <c r="WIA56" s="145"/>
      <c r="WIB56" s="145"/>
      <c r="WIC56" s="145"/>
      <c r="WID56" s="145"/>
      <c r="WIE56" s="145"/>
      <c r="WIF56" s="145"/>
      <c r="WIG56" s="145"/>
      <c r="WIH56" s="145"/>
      <c r="WII56" s="145"/>
      <c r="WIJ56" s="145"/>
      <c r="WIK56" s="145"/>
      <c r="WIL56" s="145"/>
      <c r="WIM56" s="145"/>
      <c r="WIN56" s="145"/>
      <c r="WIO56" s="145"/>
      <c r="WIP56" s="145"/>
      <c r="WIQ56" s="145"/>
      <c r="WIR56" s="145"/>
      <c r="WIS56" s="145"/>
      <c r="WIT56" s="145"/>
      <c r="WIU56" s="145"/>
      <c r="WIV56" s="145"/>
      <c r="WIW56" s="145"/>
      <c r="WIX56" s="145"/>
      <c r="WIY56" s="145"/>
      <c r="WIZ56" s="145"/>
      <c r="WJA56" s="145"/>
      <c r="WJB56" s="145"/>
      <c r="WJC56" s="145"/>
      <c r="WJD56" s="145"/>
      <c r="WJE56" s="145"/>
      <c r="WJF56" s="145"/>
      <c r="WJG56" s="145"/>
      <c r="WJH56" s="145"/>
      <c r="WJI56" s="145"/>
      <c r="WJJ56" s="145"/>
      <c r="WJK56" s="145"/>
      <c r="WJL56" s="145"/>
      <c r="WJM56" s="145"/>
      <c r="WJN56" s="145"/>
      <c r="WJO56" s="145"/>
      <c r="WJP56" s="145"/>
      <c r="WJQ56" s="145"/>
      <c r="WJR56" s="145"/>
      <c r="WJS56" s="145"/>
      <c r="WJT56" s="145"/>
      <c r="WJU56" s="145"/>
      <c r="WJV56" s="145"/>
      <c r="WJW56" s="145"/>
      <c r="WJX56" s="145"/>
      <c r="WJY56" s="145"/>
      <c r="WJZ56" s="145"/>
      <c r="WKA56" s="145"/>
      <c r="WKB56" s="145"/>
      <c r="WKC56" s="145"/>
      <c r="WKD56" s="145"/>
      <c r="WKE56" s="145"/>
      <c r="WKF56" s="145"/>
      <c r="WKG56" s="145"/>
      <c r="WKH56" s="145"/>
      <c r="WKI56" s="145"/>
      <c r="WKJ56" s="145"/>
      <c r="WKK56" s="145"/>
      <c r="WKL56" s="145"/>
      <c r="WKM56" s="145"/>
      <c r="WKN56" s="145"/>
      <c r="WKO56" s="145"/>
      <c r="WKP56" s="145"/>
      <c r="WKQ56" s="145"/>
      <c r="WKR56" s="145"/>
      <c r="WKS56" s="145"/>
      <c r="WKT56" s="145"/>
      <c r="WKU56" s="145"/>
      <c r="WKV56" s="145"/>
      <c r="WKW56" s="145"/>
      <c r="WKX56" s="145"/>
      <c r="WKY56" s="145"/>
      <c r="WKZ56" s="145"/>
      <c r="WLA56" s="145"/>
      <c r="WLB56" s="145"/>
      <c r="WLC56" s="145"/>
      <c r="WLD56" s="145"/>
      <c r="WLE56" s="145"/>
      <c r="WLF56" s="145"/>
      <c r="WLG56" s="145"/>
      <c r="WLH56" s="145"/>
      <c r="WLI56" s="145"/>
      <c r="WLJ56" s="145"/>
      <c r="WLK56" s="145"/>
      <c r="WLL56" s="145"/>
      <c r="WLM56" s="145"/>
      <c r="WLN56" s="145"/>
      <c r="WLO56" s="145"/>
      <c r="WLP56" s="145"/>
      <c r="WLQ56" s="145"/>
      <c r="WLR56" s="145"/>
      <c r="WLS56" s="145"/>
      <c r="WLT56" s="145"/>
      <c r="WLU56" s="145"/>
      <c r="WLV56" s="145"/>
      <c r="WLW56" s="145"/>
      <c r="WLX56" s="145"/>
      <c r="WLY56" s="145"/>
      <c r="WLZ56" s="145"/>
      <c r="WMA56" s="145"/>
      <c r="WMB56" s="145"/>
      <c r="WMC56" s="145"/>
      <c r="WMD56" s="145"/>
      <c r="WME56" s="145"/>
      <c r="WMF56" s="145"/>
      <c r="WMG56" s="145"/>
      <c r="WMH56" s="145"/>
      <c r="WMI56" s="145"/>
      <c r="WMJ56" s="145"/>
      <c r="WMK56" s="145"/>
      <c r="WML56" s="145"/>
      <c r="WMM56" s="145"/>
      <c r="WMN56" s="145"/>
      <c r="WMO56" s="145"/>
      <c r="WMP56" s="145"/>
      <c r="WMQ56" s="145"/>
      <c r="WMR56" s="145"/>
      <c r="WMS56" s="145"/>
      <c r="WMT56" s="145"/>
      <c r="WMU56" s="145"/>
      <c r="WMV56" s="145"/>
      <c r="WMW56" s="145"/>
      <c r="WMX56" s="145"/>
      <c r="WMY56" s="145"/>
      <c r="WMZ56" s="145"/>
      <c r="WNA56" s="145"/>
      <c r="WNB56" s="145"/>
      <c r="WNC56" s="145"/>
      <c r="WND56" s="145"/>
      <c r="WNE56" s="145"/>
      <c r="WNF56" s="145"/>
      <c r="WNG56" s="145"/>
      <c r="WNH56" s="145"/>
      <c r="WNI56" s="145"/>
      <c r="WNJ56" s="145"/>
      <c r="WNK56" s="145"/>
      <c r="WNL56" s="145"/>
      <c r="WNM56" s="145"/>
      <c r="WNN56" s="145"/>
      <c r="WNO56" s="145"/>
      <c r="WNP56" s="145"/>
      <c r="WNQ56" s="145"/>
      <c r="WNR56" s="145"/>
      <c r="WNS56" s="145"/>
      <c r="WNT56" s="145"/>
      <c r="WNU56" s="145"/>
      <c r="WNV56" s="145"/>
      <c r="WNW56" s="145"/>
      <c r="WNX56" s="145"/>
      <c r="WNY56" s="145"/>
      <c r="WNZ56" s="145"/>
      <c r="WOA56" s="145"/>
      <c r="WOB56" s="145"/>
      <c r="WOC56" s="145"/>
      <c r="WOD56" s="145"/>
      <c r="WOE56" s="145"/>
      <c r="WOF56" s="145"/>
      <c r="WOG56" s="145"/>
      <c r="WOH56" s="145"/>
      <c r="WOI56" s="145"/>
      <c r="WOJ56" s="145"/>
      <c r="WOK56" s="145"/>
      <c r="WOL56" s="145"/>
      <c r="WOM56" s="145"/>
      <c r="WON56" s="145"/>
      <c r="WOO56" s="145"/>
      <c r="WOP56" s="145"/>
      <c r="WOQ56" s="145"/>
      <c r="WOR56" s="145"/>
      <c r="WOS56" s="145"/>
      <c r="WOT56" s="145"/>
      <c r="WOU56" s="145"/>
      <c r="WOV56" s="145"/>
      <c r="WOW56" s="145"/>
      <c r="WOX56" s="145"/>
      <c r="WOY56" s="145"/>
      <c r="WOZ56" s="145"/>
      <c r="WPA56" s="145"/>
      <c r="WPB56" s="145"/>
      <c r="WPC56" s="145"/>
      <c r="WPD56" s="145"/>
      <c r="WPE56" s="145"/>
      <c r="WPF56" s="145"/>
      <c r="WPG56" s="145"/>
      <c r="WPH56" s="145"/>
      <c r="WPI56" s="145"/>
      <c r="WPJ56" s="145"/>
      <c r="WPK56" s="145"/>
      <c r="WPL56" s="145"/>
      <c r="WPM56" s="145"/>
      <c r="WPN56" s="145"/>
      <c r="WPO56" s="145"/>
      <c r="WPP56" s="145"/>
      <c r="WPQ56" s="145"/>
      <c r="WPR56" s="145"/>
      <c r="WPS56" s="145"/>
      <c r="WPT56" s="145"/>
      <c r="WPU56" s="145"/>
      <c r="WPV56" s="145"/>
      <c r="WPW56" s="145"/>
      <c r="WPX56" s="145"/>
      <c r="WPY56" s="145"/>
      <c r="WPZ56" s="145"/>
      <c r="WQA56" s="145"/>
      <c r="WQB56" s="145"/>
      <c r="WQC56" s="145"/>
      <c r="WQD56" s="145"/>
      <c r="WQE56" s="145"/>
      <c r="WQF56" s="145"/>
      <c r="WQG56" s="145"/>
      <c r="WQH56" s="145"/>
      <c r="WQI56" s="145"/>
      <c r="WQJ56" s="145"/>
      <c r="WQK56" s="145"/>
      <c r="WQL56" s="145"/>
      <c r="WQM56" s="145"/>
      <c r="WQN56" s="145"/>
      <c r="WQO56" s="145"/>
      <c r="WQP56" s="145"/>
      <c r="WQQ56" s="145"/>
      <c r="WQR56" s="145"/>
      <c r="WQS56" s="145"/>
      <c r="WQT56" s="145"/>
      <c r="WQU56" s="145"/>
      <c r="WQV56" s="145"/>
      <c r="WQW56" s="145"/>
      <c r="WQX56" s="145"/>
      <c r="WQY56" s="145"/>
      <c r="WQZ56" s="145"/>
      <c r="WRA56" s="145"/>
      <c r="WRB56" s="145"/>
      <c r="WRC56" s="145"/>
      <c r="WRD56" s="145"/>
      <c r="WRE56" s="145"/>
      <c r="WRF56" s="145"/>
      <c r="WRG56" s="145"/>
      <c r="WRH56" s="145"/>
      <c r="WRI56" s="145"/>
      <c r="WRJ56" s="145"/>
      <c r="WRK56" s="145"/>
      <c r="WRL56" s="145"/>
      <c r="WRM56" s="145"/>
      <c r="WRN56" s="145"/>
      <c r="WRO56" s="145"/>
      <c r="WRP56" s="145"/>
      <c r="WRQ56" s="145"/>
      <c r="WRR56" s="145"/>
      <c r="WRS56" s="145"/>
      <c r="WRT56" s="145"/>
      <c r="WRU56" s="145"/>
      <c r="WRV56" s="145"/>
      <c r="WRW56" s="145"/>
      <c r="WRX56" s="145"/>
      <c r="WRY56" s="145"/>
      <c r="WRZ56" s="145"/>
      <c r="WSA56" s="145"/>
      <c r="WSB56" s="145"/>
      <c r="WSC56" s="145"/>
      <c r="WSD56" s="145"/>
      <c r="WSE56" s="145"/>
      <c r="WSF56" s="145"/>
      <c r="WSG56" s="145"/>
      <c r="WSH56" s="145"/>
      <c r="WSI56" s="145"/>
      <c r="WSJ56" s="145"/>
      <c r="WSK56" s="145"/>
      <c r="WSL56" s="145"/>
      <c r="WSM56" s="145"/>
      <c r="WSN56" s="145"/>
      <c r="WSO56" s="145"/>
      <c r="WSP56" s="145"/>
      <c r="WSQ56" s="145"/>
      <c r="WSR56" s="145"/>
      <c r="WSS56" s="145"/>
      <c r="WST56" s="145"/>
      <c r="WSU56" s="145"/>
      <c r="WSV56" s="145"/>
      <c r="WSW56" s="145"/>
      <c r="WSX56" s="145"/>
      <c r="WSY56" s="145"/>
      <c r="WSZ56" s="145"/>
      <c r="WTA56" s="145"/>
      <c r="WTB56" s="145"/>
      <c r="WTC56" s="145"/>
      <c r="WTD56" s="145"/>
      <c r="WTE56" s="145"/>
      <c r="WTF56" s="145"/>
      <c r="WTG56" s="145"/>
      <c r="WTH56" s="145"/>
      <c r="WTI56" s="145"/>
      <c r="WTJ56" s="145"/>
      <c r="WTK56" s="145"/>
      <c r="WTL56" s="145"/>
      <c r="WTM56" s="145"/>
      <c r="WTN56" s="145"/>
      <c r="WTO56" s="145"/>
      <c r="WTP56" s="145"/>
      <c r="WTQ56" s="145"/>
      <c r="WTR56" s="145"/>
      <c r="WTS56" s="145"/>
      <c r="WTT56" s="145"/>
      <c r="WTU56" s="145"/>
      <c r="WTV56" s="145"/>
      <c r="WTW56" s="145"/>
      <c r="WTX56" s="145"/>
      <c r="WTY56" s="145"/>
      <c r="WTZ56" s="145"/>
      <c r="WUA56" s="145"/>
      <c r="WUB56" s="145"/>
      <c r="WUC56" s="145"/>
      <c r="WUD56" s="145"/>
      <c r="WUE56" s="145"/>
      <c r="WUF56" s="145"/>
      <c r="WUG56" s="145"/>
      <c r="WUH56" s="145"/>
      <c r="WUI56" s="145"/>
      <c r="WUJ56" s="145"/>
      <c r="WUK56" s="145"/>
      <c r="WUL56" s="145"/>
      <c r="WUM56" s="145"/>
      <c r="WUN56" s="145"/>
      <c r="WUO56" s="145"/>
      <c r="WUP56" s="145"/>
      <c r="WUQ56" s="145"/>
      <c r="WUR56" s="145"/>
      <c r="WUS56" s="145"/>
      <c r="WUT56" s="145"/>
      <c r="WUU56" s="145"/>
      <c r="WUV56" s="145"/>
      <c r="WUW56" s="145"/>
      <c r="WUX56" s="145"/>
      <c r="WUY56" s="145"/>
      <c r="WUZ56" s="145"/>
      <c r="WVA56" s="145"/>
      <c r="WVB56" s="145"/>
      <c r="WVC56" s="145"/>
      <c r="WVD56" s="145"/>
      <c r="WVE56" s="145"/>
      <c r="WVF56" s="145"/>
      <c r="WVG56" s="145"/>
      <c r="WVH56" s="145"/>
      <c r="WVI56" s="145"/>
      <c r="WVJ56" s="145"/>
      <c r="WVK56" s="145"/>
      <c r="WVL56" s="145"/>
      <c r="WVM56" s="145"/>
      <c r="WVN56" s="145"/>
      <c r="WVO56" s="145"/>
      <c r="WVP56" s="145"/>
      <c r="WVQ56" s="145"/>
      <c r="WVR56" s="145"/>
      <c r="WVS56" s="145"/>
      <c r="WVT56" s="145"/>
      <c r="WVU56" s="145"/>
      <c r="WVV56" s="145"/>
      <c r="WVW56" s="145"/>
      <c r="WVX56" s="145"/>
      <c r="WVY56" s="145"/>
      <c r="WVZ56" s="145"/>
      <c r="WWA56" s="145"/>
      <c r="WWB56" s="145"/>
      <c r="WWC56" s="145"/>
      <c r="WWD56" s="145"/>
      <c r="WWE56" s="145"/>
      <c r="WWF56" s="145"/>
      <c r="WWG56" s="145"/>
      <c r="WWH56" s="145"/>
      <c r="WWI56" s="145"/>
      <c r="WWJ56" s="145"/>
      <c r="WWK56" s="145"/>
      <c r="WWL56" s="145"/>
      <c r="WWM56" s="145"/>
      <c r="WWN56" s="145"/>
      <c r="WWO56" s="145"/>
    </row>
    <row r="57" spans="1:16161" s="145" customFormat="1" ht="45.75" customHeight="1">
      <c r="A57" s="165">
        <v>51</v>
      </c>
      <c r="B57" s="545" t="s">
        <v>460</v>
      </c>
      <c r="C57" s="546" t="s">
        <v>466</v>
      </c>
      <c r="D57" s="547"/>
      <c r="E57" s="547">
        <v>48</v>
      </c>
      <c r="F57" s="548" t="s">
        <v>400</v>
      </c>
      <c r="G57" s="547" t="s">
        <v>172</v>
      </c>
      <c r="H57" s="558">
        <v>3525500</v>
      </c>
      <c r="I57" s="539" t="s">
        <v>200</v>
      </c>
      <c r="J57" s="166">
        <f t="shared" si="6"/>
        <v>370177.5</v>
      </c>
      <c r="K57" s="323" t="s">
        <v>203</v>
      </c>
      <c r="L57" s="166">
        <f t="shared" si="7"/>
        <v>105765</v>
      </c>
      <c r="M57" s="323" t="s">
        <v>209</v>
      </c>
      <c r="N57" s="166">
        <f t="shared" si="8"/>
        <v>70510</v>
      </c>
      <c r="O57" s="323" t="s">
        <v>227</v>
      </c>
      <c r="P57" s="166">
        <f t="shared" si="9"/>
        <v>35255</v>
      </c>
      <c r="Q57" s="167">
        <f t="shared" si="10"/>
        <v>17627.5</v>
      </c>
      <c r="R57" s="167">
        <f t="shared" si="5"/>
        <v>599335</v>
      </c>
      <c r="S57" s="172"/>
      <c r="T57" s="172"/>
      <c r="U57" s="172"/>
      <c r="V57" s="172"/>
    </row>
    <row r="58" spans="1:16161" s="145" customFormat="1" ht="45.75" customHeight="1">
      <c r="A58" s="165">
        <v>52</v>
      </c>
      <c r="B58" s="545" t="s">
        <v>460</v>
      </c>
      <c r="C58" s="546" t="s">
        <v>467</v>
      </c>
      <c r="D58" s="547"/>
      <c r="E58" s="547">
        <v>83</v>
      </c>
      <c r="F58" s="548" t="s">
        <v>468</v>
      </c>
      <c r="G58" s="547" t="s">
        <v>161</v>
      </c>
      <c r="H58" s="558">
        <v>1947100</v>
      </c>
      <c r="I58" s="539" t="s">
        <v>205</v>
      </c>
      <c r="J58" s="166">
        <f t="shared" si="6"/>
        <v>223916.5</v>
      </c>
      <c r="K58" s="323" t="s">
        <v>213</v>
      </c>
      <c r="L58" s="166">
        <f t="shared" si="7"/>
        <v>58413</v>
      </c>
      <c r="M58" s="323" t="s">
        <v>551</v>
      </c>
      <c r="N58" s="166">
        <f t="shared" si="8"/>
        <v>38942</v>
      </c>
      <c r="O58" s="323" t="s">
        <v>56</v>
      </c>
      <c r="P58" s="166">
        <f t="shared" si="9"/>
        <v>0</v>
      </c>
      <c r="Q58" s="167">
        <f t="shared" si="10"/>
        <v>9735.5</v>
      </c>
      <c r="R58" s="167">
        <f t="shared" si="5"/>
        <v>331007</v>
      </c>
      <c r="S58" s="172"/>
      <c r="T58" s="172"/>
      <c r="U58" s="172"/>
      <c r="V58" s="172"/>
    </row>
    <row r="59" spans="1:16161" s="145" customFormat="1" ht="45.75" customHeight="1">
      <c r="A59" s="165">
        <v>53</v>
      </c>
      <c r="B59" s="545" t="s">
        <v>460</v>
      </c>
      <c r="C59" s="546" t="s">
        <v>222</v>
      </c>
      <c r="D59" s="547">
        <v>54</v>
      </c>
      <c r="E59" s="547"/>
      <c r="F59" s="548" t="s">
        <v>445</v>
      </c>
      <c r="G59" s="547" t="s">
        <v>161</v>
      </c>
      <c r="H59" s="558">
        <v>2128200</v>
      </c>
      <c r="I59" s="539" t="s">
        <v>205</v>
      </c>
      <c r="J59" s="166">
        <f t="shared" si="6"/>
        <v>223461</v>
      </c>
      <c r="K59" s="323" t="s">
        <v>213</v>
      </c>
      <c r="L59" s="166">
        <f t="shared" si="7"/>
        <v>63846</v>
      </c>
      <c r="M59" s="323" t="s">
        <v>551</v>
      </c>
      <c r="N59" s="166">
        <f t="shared" si="8"/>
        <v>42564</v>
      </c>
      <c r="O59" s="323" t="s">
        <v>215</v>
      </c>
      <c r="P59" s="166">
        <f t="shared" si="9"/>
        <v>21282</v>
      </c>
      <c r="Q59" s="167">
        <f t="shared" si="10"/>
        <v>10641</v>
      </c>
      <c r="R59" s="167">
        <f t="shared" si="5"/>
        <v>361794</v>
      </c>
      <c r="S59" s="172"/>
      <c r="T59" s="172"/>
      <c r="U59" s="172"/>
      <c r="V59" s="172"/>
    </row>
    <row r="60" spans="1:16161" s="145" customFormat="1" ht="45.75" customHeight="1">
      <c r="A60" s="165">
        <v>54</v>
      </c>
      <c r="B60" s="545" t="s">
        <v>469</v>
      </c>
      <c r="C60" s="546" t="s">
        <v>470</v>
      </c>
      <c r="D60" s="547">
        <v>40</v>
      </c>
      <c r="E60" s="547"/>
      <c r="F60" s="548" t="s">
        <v>400</v>
      </c>
      <c r="G60" s="547" t="s">
        <v>172</v>
      </c>
      <c r="H60" s="558">
        <v>3525500</v>
      </c>
      <c r="I60" s="539" t="s">
        <v>200</v>
      </c>
      <c r="J60" s="166">
        <f t="shared" si="6"/>
        <v>370177.5</v>
      </c>
      <c r="K60" s="323" t="s">
        <v>201</v>
      </c>
      <c r="L60" s="166">
        <f t="shared" si="7"/>
        <v>105765</v>
      </c>
      <c r="M60" s="323" t="s">
        <v>552</v>
      </c>
      <c r="N60" s="166">
        <f t="shared" si="8"/>
        <v>70510</v>
      </c>
      <c r="O60" s="323" t="s">
        <v>212</v>
      </c>
      <c r="P60" s="166">
        <f t="shared" si="9"/>
        <v>35255</v>
      </c>
      <c r="Q60" s="167">
        <f t="shared" si="10"/>
        <v>17627.5</v>
      </c>
      <c r="R60" s="167">
        <f t="shared" si="5"/>
        <v>599335</v>
      </c>
      <c r="S60" s="172"/>
      <c r="T60" s="172"/>
      <c r="U60" s="172"/>
      <c r="V60" s="172"/>
    </row>
    <row r="61" spans="1:16161" s="145" customFormat="1" ht="45.75" customHeight="1">
      <c r="A61" s="165">
        <v>55</v>
      </c>
      <c r="B61" s="545" t="s">
        <v>469</v>
      </c>
      <c r="C61" s="546" t="s">
        <v>471</v>
      </c>
      <c r="D61" s="547">
        <v>48</v>
      </c>
      <c r="E61" s="547"/>
      <c r="F61" s="548" t="s">
        <v>472</v>
      </c>
      <c r="G61" s="547" t="s">
        <v>175</v>
      </c>
      <c r="H61" s="558">
        <v>1859300</v>
      </c>
      <c r="I61" s="539" t="s">
        <v>200</v>
      </c>
      <c r="J61" s="166">
        <f t="shared" si="6"/>
        <v>213819.5</v>
      </c>
      <c r="K61" s="323" t="s">
        <v>208</v>
      </c>
      <c r="L61" s="166">
        <f t="shared" si="7"/>
        <v>55779</v>
      </c>
      <c r="M61" s="323" t="s">
        <v>213</v>
      </c>
      <c r="N61" s="166">
        <f t="shared" si="8"/>
        <v>37186</v>
      </c>
      <c r="O61" s="323" t="s">
        <v>56</v>
      </c>
      <c r="P61" s="166">
        <f t="shared" si="9"/>
        <v>0</v>
      </c>
      <c r="Q61" s="167">
        <f t="shared" si="10"/>
        <v>9296.5</v>
      </c>
      <c r="R61" s="167">
        <f t="shared" si="5"/>
        <v>316081</v>
      </c>
      <c r="S61" s="172"/>
      <c r="T61" s="172"/>
      <c r="U61" s="172"/>
      <c r="V61" s="172"/>
    </row>
    <row r="62" spans="1:16161" s="145" customFormat="1" ht="45.75" customHeight="1">
      <c r="A62" s="165">
        <v>56</v>
      </c>
      <c r="B62" s="545" t="s">
        <v>469</v>
      </c>
      <c r="C62" s="546" t="s">
        <v>473</v>
      </c>
      <c r="D62" s="547">
        <v>71</v>
      </c>
      <c r="E62" s="547"/>
      <c r="F62" s="548" t="s">
        <v>437</v>
      </c>
      <c r="G62" s="547" t="s">
        <v>224</v>
      </c>
      <c r="H62" s="558">
        <v>9972000</v>
      </c>
      <c r="I62" s="539" t="s">
        <v>201</v>
      </c>
      <c r="J62" s="166">
        <f t="shared" si="6"/>
        <v>722970</v>
      </c>
      <c r="K62" s="323" t="s">
        <v>203</v>
      </c>
      <c r="L62" s="166">
        <f t="shared" si="7"/>
        <v>299160</v>
      </c>
      <c r="M62" s="323" t="s">
        <v>199</v>
      </c>
      <c r="N62" s="166">
        <f t="shared" si="8"/>
        <v>199440</v>
      </c>
      <c r="O62" s="323" t="s">
        <v>212</v>
      </c>
      <c r="P62" s="166">
        <f t="shared" si="9"/>
        <v>99720</v>
      </c>
      <c r="Q62" s="167">
        <f t="shared" si="10"/>
        <v>49860</v>
      </c>
      <c r="R62" s="167">
        <f t="shared" si="5"/>
        <v>1371150</v>
      </c>
      <c r="S62" s="172"/>
      <c r="T62" s="172"/>
      <c r="U62" s="172"/>
      <c r="V62" s="172"/>
    </row>
    <row r="63" spans="1:16161" s="145" customFormat="1" ht="45.75" customHeight="1">
      <c r="A63" s="165">
        <v>57</v>
      </c>
      <c r="B63" s="545" t="s">
        <v>469</v>
      </c>
      <c r="C63" s="546" t="s">
        <v>474</v>
      </c>
      <c r="D63" s="547"/>
      <c r="E63" s="547">
        <v>81</v>
      </c>
      <c r="F63" s="548" t="s">
        <v>437</v>
      </c>
      <c r="G63" s="547" t="s">
        <v>172</v>
      </c>
      <c r="H63" s="558">
        <v>4497500</v>
      </c>
      <c r="I63" s="539" t="s">
        <v>205</v>
      </c>
      <c r="J63" s="166">
        <f t="shared" si="6"/>
        <v>472237.5</v>
      </c>
      <c r="K63" s="323" t="s">
        <v>208</v>
      </c>
      <c r="L63" s="166">
        <f t="shared" si="7"/>
        <v>134925</v>
      </c>
      <c r="M63" s="323" t="s">
        <v>213</v>
      </c>
      <c r="N63" s="166">
        <f t="shared" si="8"/>
        <v>89950</v>
      </c>
      <c r="O63" s="323" t="s">
        <v>551</v>
      </c>
      <c r="P63" s="166">
        <f t="shared" si="9"/>
        <v>44975</v>
      </c>
      <c r="Q63" s="167">
        <f t="shared" si="10"/>
        <v>22487.5</v>
      </c>
      <c r="R63" s="167">
        <f t="shared" si="5"/>
        <v>764575</v>
      </c>
      <c r="S63" s="172"/>
      <c r="T63" s="172"/>
      <c r="U63" s="172"/>
      <c r="V63" s="172"/>
    </row>
    <row r="64" spans="1:16161" s="145" customFormat="1" ht="45.75" customHeight="1">
      <c r="A64" s="165">
        <v>58</v>
      </c>
      <c r="B64" s="545" t="s">
        <v>469</v>
      </c>
      <c r="C64" s="546" t="s">
        <v>475</v>
      </c>
      <c r="D64" s="547">
        <v>80</v>
      </c>
      <c r="E64" s="547"/>
      <c r="F64" s="548" t="s">
        <v>437</v>
      </c>
      <c r="G64" s="547" t="s">
        <v>172</v>
      </c>
      <c r="H64" s="558">
        <v>4497500</v>
      </c>
      <c r="I64" s="539" t="s">
        <v>201</v>
      </c>
      <c r="J64" s="166">
        <f t="shared" si="6"/>
        <v>326068.75</v>
      </c>
      <c r="K64" s="323" t="s">
        <v>205</v>
      </c>
      <c r="L64" s="166">
        <f t="shared" si="7"/>
        <v>134925</v>
      </c>
      <c r="M64" s="323" t="s">
        <v>207</v>
      </c>
      <c r="N64" s="166">
        <f t="shared" si="8"/>
        <v>89950</v>
      </c>
      <c r="O64" s="323" t="s">
        <v>212</v>
      </c>
      <c r="P64" s="166">
        <f t="shared" si="9"/>
        <v>44975</v>
      </c>
      <c r="Q64" s="167">
        <f t="shared" si="10"/>
        <v>22487.5</v>
      </c>
      <c r="R64" s="167">
        <f t="shared" si="5"/>
        <v>618406.25</v>
      </c>
      <c r="S64" s="172"/>
      <c r="T64" s="172"/>
      <c r="U64" s="172"/>
      <c r="V64" s="172"/>
    </row>
    <row r="65" spans="1:16161" s="145" customFormat="1" ht="45.75" customHeight="1">
      <c r="A65" s="165">
        <v>59</v>
      </c>
      <c r="B65" s="545" t="s">
        <v>476</v>
      </c>
      <c r="C65" s="546" t="s">
        <v>477</v>
      </c>
      <c r="D65" s="547">
        <v>39</v>
      </c>
      <c r="E65" s="547"/>
      <c r="F65" s="548" t="s">
        <v>445</v>
      </c>
      <c r="G65" s="547" t="s">
        <v>224</v>
      </c>
      <c r="H65" s="558">
        <v>4221000</v>
      </c>
      <c r="I65" s="539" t="s">
        <v>199</v>
      </c>
      <c r="J65" s="166">
        <f t="shared" si="6"/>
        <v>306022.5</v>
      </c>
      <c r="K65" s="323" t="s">
        <v>552</v>
      </c>
      <c r="L65" s="166">
        <f t="shared" si="7"/>
        <v>126630</v>
      </c>
      <c r="M65" s="323" t="s">
        <v>209</v>
      </c>
      <c r="N65" s="166">
        <f t="shared" si="8"/>
        <v>84420</v>
      </c>
      <c r="O65" s="323" t="s">
        <v>227</v>
      </c>
      <c r="P65" s="166">
        <f t="shared" si="9"/>
        <v>42210</v>
      </c>
      <c r="Q65" s="167">
        <f t="shared" si="10"/>
        <v>21105</v>
      </c>
      <c r="R65" s="167">
        <f t="shared" si="5"/>
        <v>580387.5</v>
      </c>
      <c r="S65" s="172"/>
      <c r="T65" s="172"/>
      <c r="U65" s="172"/>
      <c r="V65" s="172"/>
    </row>
    <row r="66" spans="1:16161" s="145" customFormat="1" ht="45.75" customHeight="1">
      <c r="A66" s="165">
        <v>60</v>
      </c>
      <c r="B66" s="545" t="s">
        <v>476</v>
      </c>
      <c r="C66" s="546" t="s">
        <v>478</v>
      </c>
      <c r="D66" s="547">
        <v>41</v>
      </c>
      <c r="E66" s="547"/>
      <c r="F66" s="548" t="s">
        <v>445</v>
      </c>
      <c r="G66" s="547" t="s">
        <v>161</v>
      </c>
      <c r="H66" s="558">
        <v>2128200</v>
      </c>
      <c r="I66" s="539" t="s">
        <v>199</v>
      </c>
      <c r="J66" s="166">
        <f t="shared" si="6"/>
        <v>154294.5</v>
      </c>
      <c r="K66" s="323" t="s">
        <v>552</v>
      </c>
      <c r="L66" s="166">
        <f t="shared" si="7"/>
        <v>63846</v>
      </c>
      <c r="M66" s="323" t="s">
        <v>209</v>
      </c>
      <c r="N66" s="166">
        <f t="shared" si="8"/>
        <v>42564</v>
      </c>
      <c r="O66" s="323" t="s">
        <v>227</v>
      </c>
      <c r="P66" s="166">
        <f t="shared" si="9"/>
        <v>21282</v>
      </c>
      <c r="Q66" s="167">
        <f t="shared" si="10"/>
        <v>10641</v>
      </c>
      <c r="R66" s="167">
        <f t="shared" si="5"/>
        <v>292627.5</v>
      </c>
      <c r="S66" s="172"/>
      <c r="T66" s="172"/>
      <c r="U66" s="172"/>
      <c r="V66" s="172"/>
    </row>
    <row r="67" spans="1:16161" s="145" customFormat="1" ht="45.75" customHeight="1">
      <c r="A67" s="165">
        <v>61</v>
      </c>
      <c r="B67" s="545" t="s">
        <v>476</v>
      </c>
      <c r="C67" s="546" t="s">
        <v>479</v>
      </c>
      <c r="D67" s="547">
        <v>64</v>
      </c>
      <c r="E67" s="547"/>
      <c r="F67" s="548" t="s">
        <v>445</v>
      </c>
      <c r="G67" s="547" t="s">
        <v>161</v>
      </c>
      <c r="H67" s="558">
        <v>2128200</v>
      </c>
      <c r="I67" s="539" t="s">
        <v>205</v>
      </c>
      <c r="J67" s="166">
        <f t="shared" si="6"/>
        <v>287307</v>
      </c>
      <c r="K67" s="323" t="s">
        <v>552</v>
      </c>
      <c r="L67" s="166">
        <f t="shared" si="7"/>
        <v>63846</v>
      </c>
      <c r="M67" s="323" t="s">
        <v>56</v>
      </c>
      <c r="N67" s="166">
        <f t="shared" si="8"/>
        <v>0</v>
      </c>
      <c r="O67" s="323" t="s">
        <v>56</v>
      </c>
      <c r="P67" s="166">
        <f t="shared" si="9"/>
        <v>0</v>
      </c>
      <c r="Q67" s="167">
        <f t="shared" si="10"/>
        <v>10641</v>
      </c>
      <c r="R67" s="167">
        <f t="shared" si="5"/>
        <v>361794</v>
      </c>
      <c r="S67" s="170"/>
      <c r="T67" s="170"/>
      <c r="U67" s="170"/>
      <c r="V67" s="170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71"/>
      <c r="DL67" s="171"/>
      <c r="DM67" s="171"/>
      <c r="DN67" s="171"/>
      <c r="DO67" s="171"/>
      <c r="DP67" s="171"/>
      <c r="DQ67" s="171"/>
      <c r="DR67" s="171"/>
      <c r="DS67" s="171"/>
      <c r="DT67" s="171"/>
      <c r="DU67" s="171"/>
      <c r="DV67" s="171"/>
      <c r="DW67" s="171"/>
      <c r="DX67" s="171"/>
      <c r="DY67" s="171"/>
      <c r="DZ67" s="171"/>
      <c r="EA67" s="171"/>
      <c r="EB67" s="171"/>
      <c r="EC67" s="171"/>
      <c r="ED67" s="171"/>
      <c r="EE67" s="171"/>
      <c r="EF67" s="171"/>
      <c r="EG67" s="171"/>
      <c r="EH67" s="171"/>
      <c r="EI67" s="171"/>
      <c r="EJ67" s="171"/>
      <c r="EK67" s="171"/>
      <c r="EL67" s="171"/>
      <c r="EM67" s="171"/>
      <c r="EN67" s="171"/>
      <c r="EO67" s="171"/>
      <c r="EP67" s="171"/>
      <c r="EQ67" s="171"/>
      <c r="ER67" s="171"/>
      <c r="ES67" s="171"/>
      <c r="ET67" s="171"/>
      <c r="EU67" s="171"/>
      <c r="EV67" s="171"/>
      <c r="EW67" s="171"/>
      <c r="EX67" s="171"/>
      <c r="EY67" s="171"/>
      <c r="EZ67" s="171"/>
      <c r="FA67" s="171"/>
      <c r="FB67" s="171"/>
      <c r="FC67" s="171"/>
      <c r="FD67" s="171"/>
      <c r="FE67" s="171"/>
      <c r="FF67" s="171"/>
      <c r="FG67" s="171"/>
      <c r="FH67" s="171"/>
      <c r="FI67" s="171"/>
      <c r="FJ67" s="171"/>
      <c r="FK67" s="171"/>
      <c r="FL67" s="171"/>
      <c r="FM67" s="171"/>
      <c r="FN67" s="171"/>
      <c r="FO67" s="171"/>
      <c r="FP67" s="171"/>
      <c r="FQ67" s="171"/>
      <c r="FR67" s="171"/>
      <c r="FS67" s="171"/>
      <c r="FT67" s="171"/>
      <c r="FU67" s="171"/>
      <c r="FV67" s="171"/>
      <c r="FW67" s="171"/>
      <c r="FX67" s="171"/>
      <c r="FY67" s="171"/>
      <c r="FZ67" s="171"/>
      <c r="GA67" s="171"/>
      <c r="GB67" s="171"/>
      <c r="GC67" s="171"/>
      <c r="GD67" s="171"/>
      <c r="GE67" s="171"/>
      <c r="GF67" s="171"/>
      <c r="GG67" s="171"/>
      <c r="GH67" s="171"/>
      <c r="GI67" s="171"/>
      <c r="GJ67" s="171"/>
      <c r="GK67" s="171"/>
      <c r="GL67" s="171"/>
      <c r="GM67" s="171"/>
      <c r="GN67" s="171"/>
      <c r="GO67" s="171"/>
      <c r="GP67" s="171"/>
      <c r="GQ67" s="171"/>
      <c r="GR67" s="171"/>
      <c r="GS67" s="171"/>
      <c r="GT67" s="171"/>
      <c r="GU67" s="171"/>
      <c r="GV67" s="171"/>
      <c r="GW67" s="171"/>
      <c r="GX67" s="171"/>
      <c r="GY67" s="171"/>
      <c r="GZ67" s="171"/>
      <c r="HA67" s="171"/>
      <c r="HB67" s="171"/>
      <c r="HC67" s="171"/>
      <c r="HD67" s="171"/>
      <c r="HE67" s="171"/>
      <c r="HF67" s="171"/>
      <c r="HG67" s="171"/>
      <c r="HH67" s="171"/>
      <c r="HI67" s="171"/>
      <c r="HJ67" s="171"/>
      <c r="HK67" s="171"/>
      <c r="HL67" s="171"/>
      <c r="HM67" s="171"/>
      <c r="HN67" s="171"/>
      <c r="HO67" s="171"/>
      <c r="HP67" s="171"/>
      <c r="HQ67" s="171"/>
      <c r="HR67" s="171"/>
      <c r="HS67" s="171"/>
      <c r="HT67" s="171"/>
      <c r="HU67" s="171"/>
      <c r="HV67" s="171"/>
      <c r="HW67" s="171"/>
      <c r="HX67" s="171"/>
      <c r="HY67" s="171"/>
      <c r="HZ67" s="171"/>
      <c r="IA67" s="171"/>
      <c r="IB67" s="171"/>
      <c r="IC67" s="171"/>
      <c r="ID67" s="171"/>
      <c r="IE67" s="171"/>
      <c r="IF67" s="171"/>
      <c r="IG67" s="171"/>
      <c r="IH67" s="171"/>
      <c r="II67" s="171"/>
      <c r="IJ67" s="171"/>
      <c r="IK67" s="171"/>
      <c r="IL67" s="171"/>
      <c r="IM67" s="171"/>
      <c r="IN67" s="171"/>
      <c r="IO67" s="171"/>
      <c r="IP67" s="171"/>
      <c r="IQ67" s="171"/>
      <c r="IR67" s="171"/>
      <c r="IS67" s="171"/>
      <c r="IT67" s="171"/>
      <c r="IU67" s="171"/>
      <c r="IV67" s="171"/>
      <c r="IW67" s="171"/>
      <c r="IX67" s="171"/>
      <c r="IY67" s="171"/>
      <c r="IZ67" s="171"/>
      <c r="JA67" s="171"/>
      <c r="JB67" s="171"/>
      <c r="JC67" s="171"/>
      <c r="JD67" s="171"/>
      <c r="JE67" s="171"/>
      <c r="JF67" s="171"/>
      <c r="JG67" s="171"/>
      <c r="JH67" s="171"/>
      <c r="JI67" s="171"/>
      <c r="JJ67" s="171"/>
      <c r="JK67" s="171"/>
      <c r="JL67" s="171"/>
      <c r="JM67" s="171"/>
      <c r="JN67" s="171"/>
      <c r="JO67" s="171"/>
      <c r="JP67" s="171"/>
      <c r="JQ67" s="171"/>
      <c r="JR67" s="171"/>
      <c r="JS67" s="171"/>
      <c r="JT67" s="171"/>
      <c r="JU67" s="171"/>
      <c r="JV67" s="171"/>
      <c r="JW67" s="171"/>
      <c r="JX67" s="171"/>
      <c r="JY67" s="171"/>
      <c r="JZ67" s="171"/>
      <c r="KA67" s="171"/>
      <c r="KB67" s="171"/>
      <c r="KC67" s="171"/>
      <c r="KD67" s="171"/>
      <c r="KE67" s="171"/>
      <c r="KF67" s="171"/>
      <c r="KG67" s="171"/>
      <c r="KH67" s="171"/>
      <c r="KI67" s="171"/>
      <c r="KJ67" s="171"/>
      <c r="KK67" s="171"/>
      <c r="KL67" s="171"/>
      <c r="KM67" s="171"/>
      <c r="KN67" s="171"/>
      <c r="KO67" s="171"/>
      <c r="KP67" s="171"/>
      <c r="KQ67" s="171"/>
      <c r="KR67" s="171"/>
      <c r="KS67" s="171"/>
      <c r="KT67" s="171"/>
      <c r="KU67" s="171"/>
      <c r="KV67" s="171"/>
      <c r="KW67" s="171"/>
      <c r="KX67" s="171"/>
      <c r="KY67" s="171"/>
      <c r="KZ67" s="171"/>
      <c r="LA67" s="171"/>
      <c r="LB67" s="171"/>
      <c r="LC67" s="171"/>
      <c r="LD67" s="171"/>
      <c r="LE67" s="171"/>
      <c r="LF67" s="171"/>
      <c r="LG67" s="171"/>
      <c r="LH67" s="171"/>
      <c r="LI67" s="171"/>
      <c r="LJ67" s="171"/>
      <c r="LK67" s="171"/>
      <c r="LL67" s="171"/>
      <c r="LM67" s="171"/>
      <c r="LN67" s="171"/>
      <c r="LO67" s="171"/>
      <c r="LP67" s="171"/>
      <c r="LQ67" s="171"/>
      <c r="LR67" s="171"/>
      <c r="LS67" s="171"/>
      <c r="LT67" s="171"/>
      <c r="LU67" s="171"/>
      <c r="LV67" s="171"/>
      <c r="LW67" s="171"/>
      <c r="LX67" s="171"/>
      <c r="LY67" s="171"/>
      <c r="LZ67" s="171"/>
      <c r="MA67" s="171"/>
      <c r="MB67" s="171"/>
      <c r="MC67" s="171"/>
      <c r="MD67" s="171"/>
      <c r="ME67" s="171"/>
      <c r="MF67" s="171"/>
      <c r="MG67" s="171"/>
      <c r="MH67" s="171"/>
      <c r="MI67" s="171"/>
      <c r="MJ67" s="171"/>
      <c r="MK67" s="171"/>
      <c r="ML67" s="171"/>
      <c r="MM67" s="171"/>
      <c r="MN67" s="171"/>
      <c r="MO67" s="171"/>
      <c r="MP67" s="171"/>
      <c r="MQ67" s="171"/>
      <c r="MR67" s="171"/>
      <c r="MS67" s="171"/>
      <c r="MT67" s="171"/>
      <c r="MU67" s="171"/>
      <c r="MV67" s="171"/>
      <c r="MW67" s="171"/>
      <c r="MX67" s="171"/>
      <c r="MY67" s="171"/>
      <c r="MZ67" s="171"/>
      <c r="NA67" s="171"/>
      <c r="NB67" s="171"/>
      <c r="NC67" s="171"/>
      <c r="ND67" s="171"/>
      <c r="NE67" s="171"/>
      <c r="NF67" s="171"/>
      <c r="NG67" s="171"/>
      <c r="NH67" s="171"/>
      <c r="NI67" s="171"/>
      <c r="NJ67" s="171"/>
      <c r="NK67" s="171"/>
      <c r="NL67" s="171"/>
      <c r="NM67" s="171"/>
      <c r="NN67" s="171"/>
      <c r="NO67" s="171"/>
      <c r="NP67" s="171"/>
      <c r="NQ67" s="171"/>
      <c r="NR67" s="171"/>
      <c r="NS67" s="171"/>
      <c r="NT67" s="171"/>
      <c r="NU67" s="171"/>
      <c r="NV67" s="171"/>
      <c r="NW67" s="171"/>
      <c r="NX67" s="171"/>
      <c r="NY67" s="171"/>
      <c r="NZ67" s="171"/>
      <c r="OA67" s="171"/>
      <c r="OB67" s="171"/>
      <c r="OC67" s="171"/>
      <c r="OD67" s="171"/>
      <c r="OE67" s="171"/>
      <c r="OF67" s="171"/>
      <c r="OG67" s="171"/>
      <c r="OH67" s="171"/>
      <c r="OI67" s="171"/>
      <c r="OJ67" s="171"/>
      <c r="OK67" s="171"/>
      <c r="OL67" s="171"/>
      <c r="OM67" s="171"/>
      <c r="ON67" s="171"/>
      <c r="OO67" s="171"/>
      <c r="OP67" s="171"/>
      <c r="OQ67" s="171"/>
      <c r="OR67" s="171"/>
      <c r="OS67" s="171"/>
      <c r="OT67" s="171"/>
      <c r="OU67" s="171"/>
      <c r="OV67" s="171"/>
      <c r="OW67" s="171"/>
      <c r="OX67" s="171"/>
      <c r="OY67" s="171"/>
      <c r="OZ67" s="171"/>
      <c r="PA67" s="171"/>
      <c r="PB67" s="171"/>
      <c r="PC67" s="171"/>
      <c r="PD67" s="171"/>
      <c r="PE67" s="171"/>
      <c r="PF67" s="171"/>
      <c r="PG67" s="171"/>
      <c r="PH67" s="171"/>
      <c r="PI67" s="171"/>
      <c r="PJ67" s="171"/>
      <c r="PK67" s="171"/>
      <c r="PL67" s="171"/>
      <c r="PM67" s="171"/>
      <c r="PN67" s="171"/>
      <c r="PO67" s="171"/>
      <c r="PP67" s="171"/>
      <c r="PQ67" s="171"/>
      <c r="PR67" s="171"/>
      <c r="PS67" s="171"/>
      <c r="PT67" s="171"/>
      <c r="PU67" s="171"/>
      <c r="PV67" s="171"/>
      <c r="PW67" s="171"/>
      <c r="PX67" s="171"/>
      <c r="PY67" s="171"/>
      <c r="PZ67" s="171"/>
      <c r="QA67" s="171"/>
      <c r="QB67" s="171"/>
      <c r="QC67" s="171"/>
      <c r="QD67" s="171"/>
      <c r="QE67" s="171"/>
      <c r="QF67" s="171"/>
      <c r="QG67" s="171"/>
      <c r="QH67" s="171"/>
      <c r="QI67" s="171"/>
      <c r="QJ67" s="171"/>
      <c r="QK67" s="171"/>
      <c r="QL67" s="171"/>
      <c r="QM67" s="171"/>
      <c r="QN67" s="171"/>
      <c r="QO67" s="171"/>
      <c r="QP67" s="171"/>
      <c r="QQ67" s="171"/>
      <c r="QR67" s="171"/>
      <c r="QS67" s="171"/>
      <c r="QT67" s="171"/>
      <c r="QU67" s="171"/>
      <c r="QV67" s="171"/>
      <c r="QW67" s="171"/>
      <c r="QX67" s="171"/>
      <c r="QY67" s="171"/>
      <c r="QZ67" s="171"/>
      <c r="RA67" s="171"/>
      <c r="RB67" s="171"/>
      <c r="RC67" s="171"/>
      <c r="RD67" s="171"/>
      <c r="RE67" s="171"/>
      <c r="RF67" s="171"/>
      <c r="RG67" s="171"/>
      <c r="RH67" s="171"/>
      <c r="RI67" s="171"/>
      <c r="RJ67" s="171"/>
      <c r="RK67" s="171"/>
      <c r="RL67" s="171"/>
      <c r="RM67" s="171"/>
      <c r="RN67" s="171"/>
      <c r="RO67" s="171"/>
      <c r="RP67" s="171"/>
      <c r="RQ67" s="171"/>
      <c r="RR67" s="171"/>
      <c r="RS67" s="171"/>
      <c r="RT67" s="171"/>
      <c r="RU67" s="171"/>
      <c r="RV67" s="171"/>
      <c r="RW67" s="171"/>
      <c r="RX67" s="171"/>
      <c r="RY67" s="171"/>
      <c r="RZ67" s="171"/>
      <c r="SA67" s="171"/>
      <c r="SB67" s="171"/>
      <c r="SC67" s="171"/>
      <c r="SD67" s="171"/>
      <c r="SE67" s="171"/>
      <c r="SF67" s="171"/>
      <c r="SG67" s="171"/>
      <c r="SH67" s="171"/>
      <c r="SI67" s="171"/>
      <c r="SJ67" s="171"/>
      <c r="SK67" s="171"/>
      <c r="SL67" s="171"/>
      <c r="SM67" s="171"/>
      <c r="SN67" s="171"/>
      <c r="SO67" s="171"/>
      <c r="SP67" s="171"/>
      <c r="SQ67" s="171"/>
      <c r="SR67" s="171"/>
      <c r="SS67" s="171"/>
      <c r="ST67" s="171"/>
      <c r="SU67" s="171"/>
      <c r="SV67" s="171"/>
      <c r="SW67" s="171"/>
      <c r="SX67" s="171"/>
      <c r="SY67" s="171"/>
      <c r="SZ67" s="171"/>
      <c r="TA67" s="171"/>
      <c r="TB67" s="171"/>
      <c r="TC67" s="171"/>
      <c r="TD67" s="171"/>
      <c r="TE67" s="171"/>
      <c r="TF67" s="171"/>
      <c r="TG67" s="171"/>
      <c r="TH67" s="171"/>
      <c r="TI67" s="171"/>
      <c r="TJ67" s="171"/>
      <c r="TK67" s="171"/>
      <c r="TL67" s="171"/>
      <c r="TM67" s="171"/>
      <c r="TN67" s="171"/>
      <c r="TO67" s="171"/>
      <c r="TP67" s="171"/>
      <c r="TQ67" s="171"/>
      <c r="TR67" s="171"/>
      <c r="TS67" s="171"/>
      <c r="TT67" s="171"/>
      <c r="TU67" s="171"/>
      <c r="TV67" s="171"/>
      <c r="TW67" s="171"/>
      <c r="TX67" s="171"/>
      <c r="TY67" s="171"/>
      <c r="TZ67" s="171"/>
      <c r="UA67" s="171"/>
      <c r="UB67" s="171"/>
      <c r="UC67" s="171"/>
      <c r="UD67" s="171"/>
      <c r="UE67" s="171"/>
      <c r="UF67" s="171"/>
      <c r="UG67" s="171"/>
      <c r="UH67" s="171"/>
      <c r="UI67" s="171"/>
      <c r="UJ67" s="171"/>
      <c r="UK67" s="171"/>
      <c r="UL67" s="171"/>
      <c r="UM67" s="171"/>
      <c r="UN67" s="171"/>
      <c r="UO67" s="171"/>
      <c r="UP67" s="171"/>
      <c r="UQ67" s="171"/>
      <c r="UR67" s="171"/>
      <c r="US67" s="171"/>
      <c r="UT67" s="171"/>
      <c r="UU67" s="171"/>
      <c r="UV67" s="171"/>
      <c r="UW67" s="171"/>
      <c r="UX67" s="171"/>
      <c r="UY67" s="171"/>
      <c r="UZ67" s="171"/>
      <c r="VA67" s="171"/>
      <c r="VB67" s="171"/>
      <c r="VC67" s="171"/>
      <c r="VD67" s="171"/>
      <c r="VE67" s="171"/>
      <c r="VF67" s="171"/>
      <c r="VG67" s="171"/>
      <c r="VH67" s="171"/>
      <c r="VI67" s="171"/>
      <c r="VJ67" s="171"/>
      <c r="VK67" s="171"/>
      <c r="VL67" s="171"/>
      <c r="VM67" s="171"/>
      <c r="VN67" s="171"/>
      <c r="VO67" s="171"/>
      <c r="VP67" s="171"/>
      <c r="VQ67" s="171"/>
      <c r="VR67" s="171"/>
      <c r="VS67" s="171"/>
      <c r="VT67" s="171"/>
      <c r="VU67" s="171"/>
      <c r="VV67" s="171"/>
      <c r="VW67" s="171"/>
      <c r="VX67" s="171"/>
      <c r="VY67" s="171"/>
      <c r="VZ67" s="171"/>
      <c r="WA67" s="171"/>
      <c r="WB67" s="171"/>
      <c r="WC67" s="171"/>
      <c r="WD67" s="171"/>
      <c r="WE67" s="171"/>
      <c r="WF67" s="171"/>
      <c r="WG67" s="171"/>
      <c r="WH67" s="171"/>
      <c r="WI67" s="171"/>
      <c r="WJ67" s="171"/>
      <c r="WK67" s="171"/>
      <c r="WL67" s="171"/>
      <c r="WM67" s="171"/>
      <c r="WN67" s="171"/>
      <c r="WO67" s="171"/>
      <c r="WP67" s="171"/>
      <c r="WQ67" s="171"/>
      <c r="WR67" s="171"/>
      <c r="WS67" s="171"/>
      <c r="WT67" s="171"/>
      <c r="WU67" s="171"/>
      <c r="WV67" s="171"/>
      <c r="WW67" s="171"/>
      <c r="WX67" s="171"/>
      <c r="WY67" s="171"/>
      <c r="WZ67" s="171"/>
      <c r="XA67" s="171"/>
      <c r="XB67" s="171"/>
      <c r="XC67" s="171"/>
      <c r="XD67" s="171"/>
      <c r="XE67" s="171"/>
      <c r="XF67" s="171"/>
      <c r="XG67" s="171"/>
      <c r="XH67" s="171"/>
      <c r="XI67" s="171"/>
      <c r="XJ67" s="171"/>
      <c r="XK67" s="171"/>
      <c r="XL67" s="171"/>
      <c r="XM67" s="171"/>
      <c r="XN67" s="171"/>
      <c r="XO67" s="171"/>
      <c r="XP67" s="171"/>
      <c r="XQ67" s="171"/>
      <c r="XR67" s="171"/>
      <c r="XS67" s="171"/>
      <c r="XT67" s="171"/>
      <c r="XU67" s="171"/>
      <c r="XV67" s="171"/>
      <c r="XW67" s="171"/>
      <c r="XX67" s="171"/>
      <c r="XY67" s="171"/>
      <c r="XZ67" s="171"/>
      <c r="YA67" s="171"/>
      <c r="YB67" s="171"/>
      <c r="YC67" s="171"/>
      <c r="YD67" s="171"/>
      <c r="YE67" s="171"/>
      <c r="YF67" s="171"/>
      <c r="YG67" s="171"/>
      <c r="YH67" s="171"/>
      <c r="YI67" s="171"/>
      <c r="YJ67" s="171"/>
      <c r="YK67" s="171"/>
      <c r="YL67" s="171"/>
      <c r="YM67" s="171"/>
      <c r="YN67" s="171"/>
      <c r="YO67" s="171"/>
      <c r="YP67" s="171"/>
      <c r="YQ67" s="171"/>
      <c r="YR67" s="171"/>
      <c r="YS67" s="171"/>
      <c r="YT67" s="171"/>
      <c r="YU67" s="171"/>
      <c r="YV67" s="171"/>
      <c r="YW67" s="171"/>
      <c r="YX67" s="171"/>
      <c r="YY67" s="171"/>
      <c r="YZ67" s="171"/>
      <c r="ZA67" s="171"/>
      <c r="ZB67" s="171"/>
      <c r="ZC67" s="171"/>
      <c r="ZD67" s="171"/>
      <c r="ZE67" s="171"/>
      <c r="ZF67" s="171"/>
      <c r="ZG67" s="171"/>
      <c r="ZH67" s="171"/>
      <c r="ZI67" s="171"/>
      <c r="ZJ67" s="171"/>
      <c r="ZK67" s="171"/>
      <c r="ZL67" s="171"/>
      <c r="ZM67" s="171"/>
      <c r="ZN67" s="171"/>
      <c r="ZO67" s="171"/>
      <c r="ZP67" s="171"/>
      <c r="ZQ67" s="171"/>
      <c r="ZR67" s="171"/>
      <c r="ZS67" s="171"/>
      <c r="ZT67" s="171"/>
      <c r="ZU67" s="171"/>
      <c r="ZV67" s="171"/>
      <c r="ZW67" s="171"/>
      <c r="ZX67" s="171"/>
      <c r="ZY67" s="171"/>
      <c r="ZZ67" s="171"/>
      <c r="AAA67" s="171"/>
      <c r="AAB67" s="171"/>
      <c r="AAC67" s="171"/>
      <c r="AAD67" s="171"/>
      <c r="AAE67" s="171"/>
      <c r="AAF67" s="171"/>
      <c r="AAG67" s="171"/>
      <c r="AAH67" s="171"/>
      <c r="AAI67" s="171"/>
      <c r="AAJ67" s="171"/>
      <c r="AAK67" s="171"/>
      <c r="AAL67" s="171"/>
      <c r="AAM67" s="171"/>
      <c r="AAN67" s="171"/>
      <c r="AAO67" s="171"/>
      <c r="AAP67" s="171"/>
      <c r="AAQ67" s="171"/>
      <c r="AAR67" s="171"/>
      <c r="AAS67" s="171"/>
      <c r="AAT67" s="171"/>
      <c r="AAU67" s="171"/>
      <c r="AAV67" s="171"/>
      <c r="AAW67" s="171"/>
      <c r="AAX67" s="171"/>
      <c r="AAY67" s="171"/>
      <c r="AAZ67" s="171"/>
      <c r="ABA67" s="171"/>
      <c r="ABB67" s="171"/>
      <c r="ABC67" s="171"/>
      <c r="ABD67" s="171"/>
      <c r="ABE67" s="171"/>
      <c r="ABF67" s="171"/>
      <c r="ABG67" s="171"/>
      <c r="ABH67" s="171"/>
      <c r="ABI67" s="171"/>
      <c r="ABJ67" s="171"/>
      <c r="ABK67" s="171"/>
      <c r="ABL67" s="171"/>
      <c r="ABM67" s="171"/>
      <c r="ABN67" s="171"/>
      <c r="ABO67" s="171"/>
      <c r="ABP67" s="171"/>
      <c r="ABQ67" s="171"/>
      <c r="ABR67" s="171"/>
      <c r="ABS67" s="171"/>
      <c r="ABT67" s="171"/>
      <c r="ABU67" s="171"/>
      <c r="ABV67" s="171"/>
      <c r="ABW67" s="171"/>
      <c r="ABX67" s="171"/>
      <c r="ABY67" s="171"/>
      <c r="ABZ67" s="171"/>
      <c r="ACA67" s="171"/>
      <c r="ACB67" s="171"/>
      <c r="ACC67" s="171"/>
      <c r="ACD67" s="171"/>
      <c r="ACE67" s="171"/>
      <c r="ACF67" s="171"/>
      <c r="ACG67" s="171"/>
      <c r="ACH67" s="171"/>
      <c r="ACI67" s="171"/>
      <c r="ACJ67" s="171"/>
      <c r="ACK67" s="171"/>
      <c r="ACL67" s="171"/>
      <c r="ACM67" s="171"/>
      <c r="ACN67" s="171"/>
      <c r="ACO67" s="171"/>
      <c r="ACP67" s="171"/>
      <c r="ACQ67" s="171"/>
      <c r="ACR67" s="171"/>
      <c r="ACS67" s="171"/>
      <c r="ACT67" s="171"/>
      <c r="ACU67" s="171"/>
      <c r="ACV67" s="171"/>
      <c r="ACW67" s="171"/>
      <c r="ACX67" s="171"/>
      <c r="ACY67" s="171"/>
      <c r="ACZ67" s="171"/>
      <c r="ADA67" s="171"/>
      <c r="ADB67" s="171"/>
      <c r="ADC67" s="171"/>
      <c r="ADD67" s="171"/>
      <c r="ADE67" s="171"/>
      <c r="ADF67" s="171"/>
      <c r="ADG67" s="171"/>
      <c r="ADH67" s="171"/>
      <c r="ADI67" s="171"/>
      <c r="ADJ67" s="171"/>
      <c r="ADK67" s="171"/>
      <c r="ADL67" s="171"/>
      <c r="ADM67" s="171"/>
      <c r="ADN67" s="171"/>
      <c r="ADO67" s="171"/>
      <c r="ADP67" s="171"/>
      <c r="ADQ67" s="171"/>
      <c r="ADR67" s="171"/>
      <c r="ADS67" s="171"/>
      <c r="ADT67" s="171"/>
      <c r="ADU67" s="171"/>
      <c r="ADV67" s="171"/>
      <c r="ADW67" s="171"/>
      <c r="ADX67" s="171"/>
      <c r="ADY67" s="171"/>
      <c r="ADZ67" s="171"/>
      <c r="AEA67" s="171"/>
      <c r="AEB67" s="171"/>
      <c r="AEC67" s="171"/>
      <c r="AED67" s="171"/>
      <c r="AEE67" s="171"/>
      <c r="AEF67" s="171"/>
      <c r="AEG67" s="171"/>
      <c r="AEH67" s="171"/>
      <c r="AEI67" s="171"/>
      <c r="AEJ67" s="171"/>
      <c r="AEK67" s="171"/>
      <c r="AEL67" s="171"/>
      <c r="AEM67" s="171"/>
      <c r="AEN67" s="171"/>
      <c r="AEO67" s="171"/>
      <c r="AEP67" s="171"/>
      <c r="AEQ67" s="171"/>
      <c r="AER67" s="171"/>
      <c r="AES67" s="171"/>
      <c r="AET67" s="171"/>
      <c r="AEU67" s="171"/>
      <c r="AEV67" s="171"/>
      <c r="AEW67" s="171"/>
      <c r="AEX67" s="171"/>
      <c r="AEY67" s="171"/>
      <c r="AEZ67" s="171"/>
      <c r="AFA67" s="171"/>
      <c r="AFB67" s="171"/>
      <c r="AFC67" s="171"/>
      <c r="AFD67" s="171"/>
      <c r="AFE67" s="171"/>
      <c r="AFF67" s="171"/>
      <c r="AFG67" s="171"/>
      <c r="AFH67" s="171"/>
      <c r="AFI67" s="171"/>
      <c r="AFJ67" s="171"/>
      <c r="AFK67" s="171"/>
      <c r="AFL67" s="171"/>
      <c r="AFM67" s="171"/>
      <c r="AFN67" s="171"/>
      <c r="AFO67" s="171"/>
      <c r="AFP67" s="171"/>
      <c r="AFQ67" s="171"/>
      <c r="AFR67" s="171"/>
      <c r="AFS67" s="171"/>
      <c r="AFT67" s="171"/>
      <c r="AFU67" s="171"/>
      <c r="AFV67" s="171"/>
      <c r="AFW67" s="171"/>
      <c r="AFX67" s="171"/>
      <c r="AFY67" s="171"/>
      <c r="AFZ67" s="171"/>
      <c r="AGA67" s="171"/>
      <c r="AGB67" s="171"/>
      <c r="AGC67" s="171"/>
      <c r="AGD67" s="171"/>
      <c r="AGE67" s="171"/>
      <c r="AGF67" s="171"/>
      <c r="AGG67" s="171"/>
      <c r="AGH67" s="171"/>
      <c r="AGI67" s="171"/>
      <c r="AGJ67" s="171"/>
      <c r="AGK67" s="171"/>
      <c r="AGL67" s="171"/>
      <c r="AGM67" s="171"/>
      <c r="AGN67" s="171"/>
      <c r="AGO67" s="171"/>
      <c r="AGP67" s="171"/>
      <c r="AGQ67" s="171"/>
      <c r="AGR67" s="171"/>
      <c r="AGS67" s="171"/>
      <c r="AGT67" s="171"/>
      <c r="AGU67" s="171"/>
      <c r="AGV67" s="171"/>
      <c r="AGW67" s="171"/>
      <c r="AGX67" s="171"/>
      <c r="AGY67" s="171"/>
      <c r="AGZ67" s="171"/>
      <c r="AHA67" s="171"/>
      <c r="AHB67" s="171"/>
      <c r="AHC67" s="171"/>
      <c r="AHD67" s="171"/>
      <c r="AHE67" s="171"/>
      <c r="AHF67" s="171"/>
      <c r="AHG67" s="171"/>
      <c r="AHH67" s="171"/>
      <c r="AHI67" s="171"/>
      <c r="AHJ67" s="171"/>
      <c r="AHK67" s="171"/>
      <c r="AHL67" s="171"/>
      <c r="AHM67" s="171"/>
      <c r="AHN67" s="171"/>
      <c r="AHO67" s="171"/>
      <c r="AHP67" s="171"/>
      <c r="AHQ67" s="171"/>
      <c r="AHR67" s="171"/>
      <c r="AHS67" s="171"/>
      <c r="AHT67" s="171"/>
      <c r="AHU67" s="171"/>
      <c r="AHV67" s="171"/>
      <c r="AHW67" s="171"/>
      <c r="AHX67" s="171"/>
      <c r="AHY67" s="171"/>
      <c r="AHZ67" s="171"/>
      <c r="AIA67" s="171"/>
      <c r="AIB67" s="171"/>
      <c r="AIC67" s="171"/>
      <c r="AID67" s="171"/>
      <c r="AIE67" s="171"/>
      <c r="AIF67" s="171"/>
      <c r="AIG67" s="171"/>
      <c r="AIH67" s="171"/>
      <c r="AII67" s="171"/>
      <c r="AIJ67" s="171"/>
      <c r="AIK67" s="171"/>
      <c r="AIL67" s="171"/>
      <c r="AIM67" s="171"/>
      <c r="AIN67" s="171"/>
      <c r="AIO67" s="171"/>
      <c r="AIP67" s="171"/>
      <c r="AIQ67" s="171"/>
      <c r="AIR67" s="171"/>
      <c r="AIS67" s="171"/>
      <c r="AIT67" s="171"/>
      <c r="AIU67" s="171"/>
      <c r="AIV67" s="171"/>
      <c r="AIW67" s="171"/>
      <c r="AIX67" s="171"/>
      <c r="AIY67" s="171"/>
      <c r="AIZ67" s="171"/>
      <c r="AJA67" s="171"/>
      <c r="AJB67" s="171"/>
      <c r="AJC67" s="171"/>
      <c r="AJD67" s="171"/>
      <c r="AJE67" s="171"/>
      <c r="AJF67" s="171"/>
      <c r="AJG67" s="171"/>
      <c r="AJH67" s="171"/>
      <c r="AJI67" s="171"/>
      <c r="AJJ67" s="171"/>
      <c r="AJK67" s="171"/>
      <c r="AJL67" s="171"/>
      <c r="AJM67" s="171"/>
      <c r="AJN67" s="171"/>
      <c r="AJO67" s="171"/>
      <c r="AJP67" s="171"/>
      <c r="AJQ67" s="171"/>
      <c r="AJR67" s="171"/>
      <c r="AJS67" s="171"/>
      <c r="AJT67" s="171"/>
      <c r="AJU67" s="171"/>
      <c r="AJV67" s="171"/>
      <c r="AJW67" s="171"/>
      <c r="AJX67" s="171"/>
      <c r="AJY67" s="171"/>
      <c r="AJZ67" s="171"/>
      <c r="AKA67" s="171"/>
      <c r="AKB67" s="171"/>
      <c r="AKC67" s="171"/>
      <c r="AKD67" s="171"/>
      <c r="AKE67" s="171"/>
      <c r="AKF67" s="171"/>
      <c r="AKG67" s="171"/>
      <c r="AKH67" s="171"/>
      <c r="AKI67" s="171"/>
      <c r="AKJ67" s="171"/>
      <c r="AKK67" s="171"/>
      <c r="AKL67" s="171"/>
      <c r="AKM67" s="171"/>
      <c r="AKN67" s="171"/>
      <c r="AKO67" s="171"/>
      <c r="AKP67" s="171"/>
      <c r="AKQ67" s="171"/>
      <c r="AKR67" s="171"/>
      <c r="AKS67" s="171"/>
      <c r="AKT67" s="171"/>
      <c r="AKU67" s="171"/>
      <c r="AKV67" s="171"/>
      <c r="AKW67" s="171"/>
      <c r="AKX67" s="171"/>
      <c r="AKY67" s="171"/>
      <c r="AKZ67" s="171"/>
      <c r="ALA67" s="171"/>
      <c r="ALB67" s="171"/>
      <c r="ALC67" s="171"/>
      <c r="ALD67" s="171"/>
      <c r="ALE67" s="171"/>
      <c r="ALF67" s="171"/>
      <c r="ALG67" s="171"/>
      <c r="ALH67" s="171"/>
      <c r="ALI67" s="171"/>
      <c r="ALJ67" s="171"/>
      <c r="ALK67" s="171"/>
      <c r="ALL67" s="171"/>
      <c r="ALM67" s="171"/>
      <c r="ALN67" s="171"/>
      <c r="ALO67" s="171"/>
      <c r="ALP67" s="171"/>
      <c r="ALQ67" s="171"/>
      <c r="ALR67" s="171"/>
      <c r="ALS67" s="171"/>
      <c r="ALT67" s="171"/>
      <c r="ALU67" s="171"/>
      <c r="ALV67" s="171"/>
      <c r="ALW67" s="171"/>
      <c r="ALX67" s="171"/>
      <c r="ALY67" s="171"/>
      <c r="ALZ67" s="171"/>
      <c r="AMA67" s="171"/>
      <c r="AMB67" s="171"/>
      <c r="AMC67" s="171"/>
      <c r="AMD67" s="171"/>
      <c r="AME67" s="171"/>
      <c r="AMF67" s="171"/>
      <c r="AMG67" s="171"/>
      <c r="AMH67" s="171"/>
      <c r="AMI67" s="171"/>
      <c r="AMJ67" s="171"/>
      <c r="AMK67" s="171"/>
      <c r="AML67" s="171"/>
      <c r="AMM67" s="171"/>
      <c r="AMN67" s="171"/>
      <c r="AMO67" s="171"/>
      <c r="AMP67" s="171"/>
      <c r="AMQ67" s="171"/>
      <c r="AMR67" s="171"/>
      <c r="AMS67" s="171"/>
      <c r="AMT67" s="171"/>
      <c r="AMU67" s="171"/>
      <c r="AMV67" s="171"/>
      <c r="AMW67" s="171"/>
      <c r="AMX67" s="171"/>
      <c r="AMY67" s="171"/>
      <c r="AMZ67" s="171"/>
      <c r="ANA67" s="171"/>
      <c r="ANB67" s="171"/>
      <c r="ANC67" s="171"/>
      <c r="AND67" s="171"/>
      <c r="ANE67" s="171"/>
      <c r="ANF67" s="171"/>
      <c r="ANG67" s="171"/>
      <c r="ANH67" s="171"/>
      <c r="ANI67" s="171"/>
      <c r="ANJ67" s="171"/>
      <c r="ANK67" s="171"/>
      <c r="ANL67" s="171"/>
      <c r="ANM67" s="171"/>
      <c r="ANN67" s="171"/>
      <c r="ANO67" s="171"/>
      <c r="ANP67" s="171"/>
      <c r="ANQ67" s="171"/>
      <c r="ANR67" s="171"/>
      <c r="ANS67" s="171"/>
      <c r="ANT67" s="171"/>
      <c r="ANU67" s="171"/>
      <c r="ANV67" s="171"/>
      <c r="ANW67" s="171"/>
      <c r="ANX67" s="171"/>
      <c r="ANY67" s="171"/>
      <c r="ANZ67" s="171"/>
      <c r="AOA67" s="171"/>
      <c r="AOB67" s="171"/>
      <c r="AOC67" s="171"/>
      <c r="AOD67" s="171"/>
      <c r="AOE67" s="171"/>
      <c r="AOF67" s="171"/>
      <c r="AOG67" s="171"/>
      <c r="AOH67" s="171"/>
      <c r="AOI67" s="171"/>
      <c r="AOJ67" s="171"/>
      <c r="AOK67" s="171"/>
      <c r="AOL67" s="171"/>
      <c r="AOM67" s="171"/>
      <c r="AON67" s="171"/>
      <c r="AOO67" s="171"/>
      <c r="AOP67" s="171"/>
      <c r="AOQ67" s="171"/>
      <c r="AOR67" s="171"/>
      <c r="AOS67" s="171"/>
      <c r="AOT67" s="171"/>
      <c r="AOU67" s="171"/>
      <c r="AOV67" s="171"/>
      <c r="AOW67" s="171"/>
      <c r="AOX67" s="171"/>
      <c r="AOY67" s="171"/>
      <c r="AOZ67" s="171"/>
      <c r="APA67" s="171"/>
      <c r="APB67" s="171"/>
      <c r="APC67" s="171"/>
      <c r="APD67" s="171"/>
      <c r="APE67" s="171"/>
      <c r="APF67" s="171"/>
      <c r="APG67" s="171"/>
      <c r="APH67" s="171"/>
      <c r="API67" s="171"/>
      <c r="APJ67" s="171"/>
      <c r="APK67" s="171"/>
      <c r="APL67" s="171"/>
      <c r="APM67" s="171"/>
      <c r="APN67" s="171"/>
      <c r="APO67" s="171"/>
      <c r="APP67" s="171"/>
      <c r="APQ67" s="171"/>
      <c r="APR67" s="171"/>
      <c r="APS67" s="171"/>
      <c r="APT67" s="171"/>
      <c r="APU67" s="171"/>
      <c r="APV67" s="171"/>
      <c r="APW67" s="171"/>
      <c r="APX67" s="171"/>
      <c r="APY67" s="171"/>
      <c r="APZ67" s="171"/>
      <c r="AQA67" s="171"/>
      <c r="AQB67" s="171"/>
      <c r="AQC67" s="171"/>
      <c r="AQD67" s="171"/>
      <c r="AQE67" s="171"/>
      <c r="AQF67" s="171"/>
      <c r="AQG67" s="171"/>
      <c r="AQH67" s="171"/>
      <c r="AQI67" s="171"/>
      <c r="AQJ67" s="171"/>
      <c r="AQK67" s="171"/>
      <c r="AQL67" s="171"/>
      <c r="AQM67" s="171"/>
      <c r="AQN67" s="171"/>
      <c r="AQO67" s="171"/>
      <c r="AQP67" s="171"/>
      <c r="AQQ67" s="171"/>
      <c r="AQR67" s="171"/>
      <c r="AQS67" s="171"/>
      <c r="AQT67" s="171"/>
      <c r="AQU67" s="171"/>
      <c r="AQV67" s="171"/>
      <c r="AQW67" s="171"/>
      <c r="AQX67" s="171"/>
      <c r="AQY67" s="171"/>
      <c r="AQZ67" s="171"/>
      <c r="ARA67" s="171"/>
      <c r="ARB67" s="171"/>
      <c r="ARC67" s="171"/>
      <c r="ARD67" s="171"/>
      <c r="ARE67" s="171"/>
      <c r="ARF67" s="171"/>
      <c r="ARG67" s="171"/>
      <c r="ARH67" s="171"/>
      <c r="ARI67" s="171"/>
      <c r="ARJ67" s="171"/>
      <c r="ARK67" s="171"/>
      <c r="ARL67" s="171"/>
      <c r="ARM67" s="171"/>
      <c r="ARN67" s="171"/>
      <c r="ARO67" s="171"/>
      <c r="ARP67" s="171"/>
      <c r="ARQ67" s="171"/>
      <c r="ARR67" s="171"/>
      <c r="ARS67" s="171"/>
      <c r="ART67" s="171"/>
      <c r="ARU67" s="171"/>
      <c r="ARV67" s="171"/>
      <c r="ARW67" s="171"/>
      <c r="ARX67" s="171"/>
      <c r="ARY67" s="171"/>
      <c r="ARZ67" s="171"/>
      <c r="ASA67" s="171"/>
      <c r="ASB67" s="171"/>
      <c r="ASC67" s="171"/>
      <c r="ASD67" s="171"/>
      <c r="ASE67" s="171"/>
      <c r="ASF67" s="171"/>
      <c r="ASG67" s="171"/>
      <c r="ASH67" s="171"/>
      <c r="ASI67" s="171"/>
      <c r="ASJ67" s="171"/>
      <c r="ASK67" s="171"/>
      <c r="ASL67" s="171"/>
      <c r="ASM67" s="171"/>
      <c r="ASN67" s="171"/>
      <c r="ASO67" s="171"/>
      <c r="ASP67" s="171"/>
      <c r="ASQ67" s="171"/>
      <c r="ASR67" s="171"/>
      <c r="ASS67" s="171"/>
      <c r="AST67" s="171"/>
      <c r="ASU67" s="171"/>
      <c r="ASV67" s="171"/>
      <c r="ASW67" s="171"/>
      <c r="ASX67" s="171"/>
      <c r="ASY67" s="171"/>
      <c r="ASZ67" s="171"/>
      <c r="ATA67" s="171"/>
      <c r="ATB67" s="171"/>
      <c r="ATC67" s="171"/>
      <c r="ATD67" s="171"/>
      <c r="ATE67" s="171"/>
      <c r="ATF67" s="171"/>
      <c r="ATG67" s="171"/>
      <c r="ATH67" s="171"/>
      <c r="ATI67" s="171"/>
      <c r="ATJ67" s="171"/>
      <c r="ATK67" s="171"/>
      <c r="ATL67" s="171"/>
      <c r="ATM67" s="171"/>
      <c r="ATN67" s="171"/>
      <c r="ATO67" s="171"/>
      <c r="ATP67" s="171"/>
      <c r="ATQ67" s="171"/>
      <c r="ATR67" s="171"/>
      <c r="ATS67" s="171"/>
      <c r="ATT67" s="171"/>
      <c r="ATU67" s="171"/>
      <c r="ATV67" s="171"/>
      <c r="ATW67" s="171"/>
      <c r="ATX67" s="171"/>
      <c r="ATY67" s="171"/>
      <c r="ATZ67" s="171"/>
      <c r="AUA67" s="171"/>
      <c r="AUB67" s="171"/>
      <c r="AUC67" s="171"/>
      <c r="AUD67" s="171"/>
      <c r="AUE67" s="171"/>
      <c r="AUF67" s="171"/>
      <c r="AUG67" s="171"/>
      <c r="AUH67" s="171"/>
      <c r="AUI67" s="171"/>
      <c r="AUJ67" s="171"/>
      <c r="AUK67" s="171"/>
      <c r="AUL67" s="171"/>
      <c r="AUM67" s="171"/>
      <c r="AUN67" s="171"/>
      <c r="AUO67" s="171"/>
      <c r="AUP67" s="171"/>
      <c r="AUQ67" s="171"/>
      <c r="AUR67" s="171"/>
      <c r="AUS67" s="171"/>
      <c r="AUT67" s="171"/>
      <c r="AUU67" s="171"/>
      <c r="AUV67" s="171"/>
      <c r="AUW67" s="171"/>
      <c r="AUX67" s="171"/>
      <c r="AUY67" s="171"/>
      <c r="AUZ67" s="171"/>
      <c r="AVA67" s="171"/>
      <c r="AVB67" s="171"/>
      <c r="AVC67" s="171"/>
      <c r="AVD67" s="171"/>
      <c r="AVE67" s="171"/>
      <c r="AVF67" s="171"/>
      <c r="AVG67" s="171"/>
      <c r="AVH67" s="171"/>
      <c r="AVI67" s="171"/>
      <c r="AVJ67" s="171"/>
      <c r="AVK67" s="171"/>
      <c r="AVL67" s="171"/>
      <c r="AVM67" s="171"/>
      <c r="AVN67" s="171"/>
      <c r="AVO67" s="171"/>
      <c r="AVP67" s="171"/>
      <c r="AVQ67" s="171"/>
      <c r="AVR67" s="171"/>
      <c r="AVS67" s="171"/>
      <c r="AVT67" s="171"/>
      <c r="AVU67" s="171"/>
      <c r="AVV67" s="171"/>
      <c r="AVW67" s="171"/>
      <c r="AVX67" s="171"/>
      <c r="AVY67" s="171"/>
      <c r="AVZ67" s="171"/>
      <c r="AWA67" s="171"/>
      <c r="AWB67" s="171"/>
      <c r="AWC67" s="171"/>
      <c r="AWD67" s="171"/>
      <c r="AWE67" s="171"/>
      <c r="AWF67" s="171"/>
      <c r="AWG67" s="171"/>
      <c r="AWH67" s="171"/>
      <c r="AWI67" s="171"/>
      <c r="AWJ67" s="171"/>
      <c r="AWK67" s="171"/>
      <c r="AWL67" s="171"/>
      <c r="AWM67" s="171"/>
      <c r="AWN67" s="171"/>
      <c r="AWO67" s="171"/>
      <c r="AWP67" s="171"/>
      <c r="AWQ67" s="171"/>
      <c r="AWR67" s="171"/>
      <c r="AWS67" s="171"/>
      <c r="AWT67" s="171"/>
      <c r="AWU67" s="171"/>
      <c r="AWV67" s="171"/>
      <c r="AWW67" s="171"/>
      <c r="AWX67" s="171"/>
      <c r="AWY67" s="171"/>
      <c r="AWZ67" s="171"/>
      <c r="AXA67" s="171"/>
      <c r="AXB67" s="171"/>
      <c r="AXC67" s="171"/>
      <c r="AXD67" s="171"/>
      <c r="AXE67" s="171"/>
      <c r="AXF67" s="171"/>
      <c r="AXG67" s="171"/>
      <c r="AXH67" s="171"/>
      <c r="AXI67" s="171"/>
      <c r="AXJ67" s="171"/>
      <c r="AXK67" s="171"/>
      <c r="AXL67" s="171"/>
      <c r="AXM67" s="171"/>
      <c r="AXN67" s="171"/>
      <c r="AXO67" s="171"/>
      <c r="AXP67" s="171"/>
      <c r="AXQ67" s="171"/>
      <c r="AXR67" s="171"/>
      <c r="AXS67" s="171"/>
      <c r="AXT67" s="171"/>
      <c r="AXU67" s="171"/>
      <c r="AXV67" s="171"/>
      <c r="AXW67" s="171"/>
      <c r="AXX67" s="171"/>
      <c r="AXY67" s="171"/>
      <c r="AXZ67" s="171"/>
      <c r="AYA67" s="171"/>
      <c r="AYB67" s="171"/>
      <c r="AYC67" s="171"/>
      <c r="AYD67" s="171"/>
      <c r="AYE67" s="171"/>
      <c r="AYF67" s="171"/>
      <c r="AYG67" s="171"/>
      <c r="AYH67" s="171"/>
      <c r="AYI67" s="171"/>
      <c r="AYJ67" s="171"/>
      <c r="AYK67" s="171"/>
      <c r="AYL67" s="171"/>
      <c r="AYM67" s="171"/>
      <c r="AYN67" s="171"/>
      <c r="AYO67" s="171"/>
      <c r="AYP67" s="171"/>
      <c r="AYQ67" s="171"/>
      <c r="AYR67" s="171"/>
      <c r="AYS67" s="171"/>
      <c r="AYT67" s="171"/>
      <c r="AYU67" s="171"/>
      <c r="AYV67" s="171"/>
      <c r="AYW67" s="171"/>
      <c r="AYX67" s="171"/>
      <c r="AYY67" s="171"/>
      <c r="AYZ67" s="171"/>
      <c r="AZA67" s="171"/>
      <c r="AZB67" s="171"/>
      <c r="AZC67" s="171"/>
      <c r="AZD67" s="171"/>
      <c r="AZE67" s="171"/>
      <c r="AZF67" s="171"/>
      <c r="AZG67" s="171"/>
      <c r="AZH67" s="171"/>
      <c r="AZI67" s="171"/>
      <c r="AZJ67" s="171"/>
      <c r="AZK67" s="171"/>
      <c r="AZL67" s="171"/>
      <c r="AZM67" s="171"/>
      <c r="AZN67" s="171"/>
      <c r="AZO67" s="171"/>
      <c r="AZP67" s="171"/>
      <c r="AZQ67" s="171"/>
      <c r="AZR67" s="171"/>
      <c r="AZS67" s="171"/>
      <c r="AZT67" s="171"/>
      <c r="AZU67" s="171"/>
      <c r="AZV67" s="171"/>
      <c r="AZW67" s="171"/>
      <c r="AZX67" s="171"/>
      <c r="AZY67" s="171"/>
      <c r="AZZ67" s="171"/>
      <c r="BAA67" s="171"/>
      <c r="BAB67" s="171"/>
      <c r="BAC67" s="171"/>
      <c r="BAD67" s="171"/>
      <c r="BAE67" s="171"/>
      <c r="BAF67" s="171"/>
      <c r="BAG67" s="171"/>
      <c r="BAH67" s="171"/>
      <c r="BAI67" s="171"/>
      <c r="BAJ67" s="171"/>
      <c r="BAK67" s="171"/>
      <c r="BAL67" s="171"/>
      <c r="BAM67" s="171"/>
      <c r="BAN67" s="171"/>
      <c r="BAO67" s="171"/>
      <c r="BAP67" s="171"/>
      <c r="BAQ67" s="171"/>
      <c r="BAR67" s="171"/>
      <c r="BAS67" s="171"/>
      <c r="BAT67" s="171"/>
      <c r="BAU67" s="171"/>
      <c r="BAV67" s="171"/>
      <c r="BAW67" s="171"/>
      <c r="BAX67" s="171"/>
      <c r="BAY67" s="171"/>
      <c r="BAZ67" s="171"/>
      <c r="BBA67" s="171"/>
      <c r="BBB67" s="171"/>
      <c r="BBC67" s="171"/>
      <c r="BBD67" s="171"/>
      <c r="BBE67" s="171"/>
      <c r="BBF67" s="171"/>
      <c r="BBG67" s="171"/>
      <c r="BBH67" s="171"/>
      <c r="BBI67" s="171"/>
      <c r="BBJ67" s="171"/>
      <c r="BBK67" s="171"/>
      <c r="BBL67" s="171"/>
      <c r="BBM67" s="171"/>
      <c r="BBN67" s="171"/>
      <c r="BBO67" s="171"/>
      <c r="BBP67" s="171"/>
      <c r="BBQ67" s="171"/>
      <c r="BBR67" s="171"/>
      <c r="BBS67" s="171"/>
      <c r="BBT67" s="171"/>
      <c r="BBU67" s="171"/>
      <c r="BBV67" s="171"/>
      <c r="BBW67" s="171"/>
      <c r="BBX67" s="171"/>
      <c r="BBY67" s="171"/>
      <c r="BBZ67" s="171"/>
      <c r="BCA67" s="171"/>
      <c r="BCB67" s="171"/>
      <c r="BCC67" s="171"/>
      <c r="BCD67" s="171"/>
      <c r="BCE67" s="171"/>
      <c r="BCF67" s="171"/>
      <c r="BCG67" s="171"/>
      <c r="BCH67" s="171"/>
      <c r="BCI67" s="171"/>
      <c r="BCJ67" s="171"/>
      <c r="BCK67" s="171"/>
      <c r="BCL67" s="171"/>
      <c r="BCM67" s="171"/>
      <c r="BCN67" s="171"/>
      <c r="BCO67" s="171"/>
      <c r="BCP67" s="171"/>
      <c r="BCQ67" s="171"/>
      <c r="BCR67" s="171"/>
      <c r="BCS67" s="171"/>
      <c r="BCT67" s="171"/>
      <c r="BCU67" s="171"/>
      <c r="BCV67" s="171"/>
      <c r="BCW67" s="171"/>
      <c r="BCX67" s="171"/>
      <c r="BCY67" s="171"/>
      <c r="BCZ67" s="171"/>
      <c r="BDA67" s="171"/>
      <c r="BDB67" s="171"/>
      <c r="BDC67" s="171"/>
      <c r="BDD67" s="171"/>
      <c r="BDE67" s="171"/>
      <c r="BDF67" s="171"/>
      <c r="BDG67" s="171"/>
      <c r="BDH67" s="171"/>
      <c r="BDI67" s="171"/>
      <c r="BDJ67" s="171"/>
      <c r="BDK67" s="171"/>
      <c r="BDL67" s="171"/>
      <c r="BDM67" s="171"/>
      <c r="BDN67" s="171"/>
      <c r="BDO67" s="171"/>
      <c r="BDP67" s="171"/>
      <c r="BDQ67" s="171"/>
      <c r="BDR67" s="171"/>
      <c r="BDS67" s="171"/>
      <c r="BDT67" s="171"/>
      <c r="BDU67" s="171"/>
      <c r="BDV67" s="171"/>
      <c r="BDW67" s="171"/>
      <c r="BDX67" s="171"/>
      <c r="BDY67" s="171"/>
      <c r="BDZ67" s="171"/>
      <c r="BEA67" s="171"/>
      <c r="BEB67" s="171"/>
      <c r="BEC67" s="171"/>
      <c r="BED67" s="171"/>
      <c r="BEE67" s="171"/>
      <c r="BEF67" s="171"/>
      <c r="BEG67" s="171"/>
      <c r="BEH67" s="171"/>
      <c r="BEI67" s="171"/>
      <c r="BEJ67" s="171"/>
      <c r="BEK67" s="171"/>
      <c r="BEL67" s="171"/>
      <c r="BEM67" s="171"/>
      <c r="BEN67" s="171"/>
      <c r="BEO67" s="171"/>
      <c r="BEP67" s="171"/>
      <c r="BEQ67" s="171"/>
      <c r="BER67" s="171"/>
      <c r="BES67" s="171"/>
      <c r="BET67" s="171"/>
      <c r="BEU67" s="171"/>
      <c r="BEV67" s="171"/>
      <c r="BEW67" s="171"/>
      <c r="BEX67" s="171"/>
      <c r="BEY67" s="171"/>
      <c r="BEZ67" s="171"/>
      <c r="BFA67" s="171"/>
      <c r="BFB67" s="171"/>
      <c r="BFC67" s="171"/>
      <c r="BFD67" s="171"/>
      <c r="BFE67" s="171"/>
      <c r="BFF67" s="171"/>
      <c r="BFG67" s="171"/>
      <c r="BFH67" s="171"/>
      <c r="BFI67" s="171"/>
      <c r="BFJ67" s="171"/>
      <c r="BFK67" s="171"/>
      <c r="BFL67" s="171"/>
      <c r="BFM67" s="171"/>
      <c r="BFN67" s="171"/>
      <c r="BFO67" s="171"/>
      <c r="BFP67" s="171"/>
      <c r="BFQ67" s="171"/>
      <c r="BFR67" s="171"/>
      <c r="BFS67" s="171"/>
      <c r="BFT67" s="171"/>
      <c r="BFU67" s="171"/>
      <c r="BFV67" s="171"/>
      <c r="BFW67" s="171"/>
      <c r="BFX67" s="171"/>
      <c r="BFY67" s="171"/>
      <c r="BFZ67" s="171"/>
      <c r="BGA67" s="171"/>
      <c r="BGB67" s="171"/>
      <c r="BGC67" s="171"/>
      <c r="BGD67" s="171"/>
      <c r="BGE67" s="171"/>
      <c r="BGF67" s="171"/>
      <c r="BGG67" s="171"/>
      <c r="BGH67" s="171"/>
      <c r="BGI67" s="171"/>
      <c r="BGJ67" s="171"/>
      <c r="BGK67" s="171"/>
      <c r="BGL67" s="171"/>
      <c r="BGM67" s="171"/>
      <c r="BGN67" s="171"/>
      <c r="BGO67" s="171"/>
      <c r="BGP67" s="171"/>
      <c r="BGQ67" s="171"/>
      <c r="BGR67" s="171"/>
      <c r="BGS67" s="171"/>
      <c r="BGT67" s="171"/>
      <c r="BGU67" s="171"/>
      <c r="BGV67" s="171"/>
      <c r="BGW67" s="171"/>
      <c r="BGX67" s="171"/>
      <c r="BGY67" s="171"/>
      <c r="BGZ67" s="171"/>
      <c r="BHA67" s="171"/>
      <c r="BHB67" s="171"/>
      <c r="BHC67" s="171"/>
      <c r="BHD67" s="171"/>
      <c r="BHE67" s="171"/>
      <c r="BHF67" s="171"/>
      <c r="BHG67" s="171"/>
      <c r="BHH67" s="171"/>
      <c r="BHI67" s="171"/>
      <c r="BHJ67" s="171"/>
      <c r="BHK67" s="171"/>
      <c r="BHL67" s="171"/>
      <c r="BHM67" s="171"/>
      <c r="BHN67" s="171"/>
      <c r="BHO67" s="171"/>
      <c r="BHP67" s="171"/>
      <c r="BHQ67" s="171"/>
      <c r="BHR67" s="171"/>
      <c r="BHS67" s="171"/>
      <c r="BHT67" s="171"/>
      <c r="BHU67" s="171"/>
      <c r="BHV67" s="171"/>
      <c r="BHW67" s="171"/>
      <c r="BHX67" s="171"/>
      <c r="BHY67" s="171"/>
      <c r="BHZ67" s="171"/>
      <c r="BIA67" s="171"/>
      <c r="BIB67" s="171"/>
      <c r="BIC67" s="171"/>
      <c r="BID67" s="171"/>
      <c r="BIE67" s="171"/>
      <c r="BIF67" s="171"/>
      <c r="BIG67" s="171"/>
      <c r="BIH67" s="171"/>
      <c r="BII67" s="171"/>
      <c r="BIJ67" s="171"/>
      <c r="BIK67" s="171"/>
      <c r="BIL67" s="171"/>
      <c r="BIM67" s="171"/>
      <c r="BIN67" s="171"/>
      <c r="BIO67" s="171"/>
      <c r="BIP67" s="171"/>
      <c r="BIQ67" s="171"/>
      <c r="BIR67" s="171"/>
      <c r="BIS67" s="171"/>
      <c r="BIT67" s="171"/>
      <c r="BIU67" s="171"/>
      <c r="BIV67" s="171"/>
      <c r="BIW67" s="171"/>
      <c r="BIX67" s="171"/>
      <c r="BIY67" s="171"/>
      <c r="BIZ67" s="171"/>
      <c r="BJA67" s="171"/>
      <c r="BJB67" s="171"/>
      <c r="BJC67" s="171"/>
      <c r="BJD67" s="171"/>
      <c r="BJE67" s="171"/>
      <c r="BJF67" s="171"/>
      <c r="BJG67" s="171"/>
      <c r="BJH67" s="171"/>
      <c r="BJI67" s="171"/>
      <c r="BJJ67" s="171"/>
      <c r="BJK67" s="171"/>
      <c r="BJL67" s="171"/>
      <c r="BJM67" s="171"/>
      <c r="BJN67" s="171"/>
      <c r="BJO67" s="171"/>
      <c r="BJP67" s="171"/>
      <c r="BJQ67" s="171"/>
      <c r="BJR67" s="171"/>
      <c r="BJS67" s="171"/>
      <c r="BJT67" s="171"/>
      <c r="BJU67" s="171"/>
      <c r="BJV67" s="171"/>
      <c r="BJW67" s="171"/>
      <c r="BJX67" s="171"/>
      <c r="BJY67" s="171"/>
      <c r="BJZ67" s="171"/>
      <c r="BKA67" s="171"/>
      <c r="BKB67" s="171"/>
      <c r="BKC67" s="171"/>
      <c r="BKD67" s="171"/>
      <c r="BKE67" s="171"/>
      <c r="BKF67" s="171"/>
      <c r="BKG67" s="171"/>
      <c r="BKH67" s="171"/>
      <c r="BKI67" s="171"/>
      <c r="BKJ67" s="171"/>
      <c r="BKK67" s="171"/>
      <c r="BKL67" s="171"/>
      <c r="BKM67" s="171"/>
      <c r="BKN67" s="171"/>
      <c r="BKO67" s="171"/>
      <c r="BKP67" s="171"/>
      <c r="BKQ67" s="171"/>
      <c r="BKR67" s="171"/>
      <c r="BKS67" s="171"/>
      <c r="BKT67" s="171"/>
      <c r="BKU67" s="171"/>
      <c r="BKV67" s="171"/>
      <c r="BKW67" s="171"/>
      <c r="BKX67" s="171"/>
      <c r="BKY67" s="171"/>
      <c r="BKZ67" s="171"/>
      <c r="BLA67" s="171"/>
      <c r="BLB67" s="171"/>
      <c r="BLC67" s="171"/>
      <c r="BLD67" s="171"/>
      <c r="BLE67" s="171"/>
      <c r="BLF67" s="171"/>
      <c r="BLG67" s="171"/>
      <c r="BLH67" s="171"/>
      <c r="BLI67" s="171"/>
      <c r="BLJ67" s="171"/>
      <c r="BLK67" s="171"/>
      <c r="BLL67" s="171"/>
      <c r="BLM67" s="171"/>
      <c r="BLN67" s="171"/>
      <c r="BLO67" s="171"/>
      <c r="BLP67" s="171"/>
      <c r="BLQ67" s="171"/>
      <c r="BLR67" s="171"/>
      <c r="BLS67" s="171"/>
      <c r="BLT67" s="171"/>
      <c r="BLU67" s="171"/>
      <c r="BLV67" s="171"/>
      <c r="BLW67" s="171"/>
      <c r="BLX67" s="171"/>
      <c r="BLY67" s="171"/>
      <c r="BLZ67" s="171"/>
      <c r="BMA67" s="171"/>
      <c r="BMB67" s="171"/>
      <c r="BMC67" s="171"/>
      <c r="BMD67" s="171"/>
      <c r="BME67" s="171"/>
      <c r="BMF67" s="171"/>
      <c r="BMG67" s="171"/>
      <c r="BMH67" s="171"/>
      <c r="BMI67" s="171"/>
      <c r="BMJ67" s="171"/>
      <c r="BMK67" s="171"/>
      <c r="BML67" s="171"/>
      <c r="BMM67" s="171"/>
      <c r="BMN67" s="171"/>
      <c r="BMO67" s="171"/>
      <c r="BMP67" s="171"/>
      <c r="BMQ67" s="171"/>
      <c r="BMR67" s="171"/>
      <c r="BMS67" s="171"/>
      <c r="BMT67" s="171"/>
      <c r="BMU67" s="171"/>
      <c r="BMV67" s="171"/>
      <c r="BMW67" s="171"/>
      <c r="BMX67" s="171"/>
      <c r="BMY67" s="171"/>
      <c r="BMZ67" s="171"/>
      <c r="BNA67" s="171"/>
      <c r="BNB67" s="171"/>
      <c r="BNC67" s="171"/>
      <c r="BND67" s="171"/>
      <c r="BNE67" s="171"/>
      <c r="BNF67" s="171"/>
      <c r="BNG67" s="171"/>
      <c r="BNH67" s="171"/>
      <c r="BNI67" s="171"/>
      <c r="BNJ67" s="171"/>
      <c r="BNK67" s="171"/>
      <c r="BNL67" s="171"/>
      <c r="BNM67" s="171"/>
      <c r="BNN67" s="171"/>
      <c r="BNO67" s="171"/>
      <c r="BNP67" s="171"/>
      <c r="BNQ67" s="171"/>
      <c r="BNR67" s="171"/>
      <c r="BNS67" s="171"/>
      <c r="BNT67" s="171"/>
      <c r="BNU67" s="171"/>
      <c r="BNV67" s="171"/>
      <c r="BNW67" s="171"/>
      <c r="BNX67" s="171"/>
      <c r="BNY67" s="171"/>
      <c r="BNZ67" s="171"/>
      <c r="BOA67" s="171"/>
      <c r="BOB67" s="171"/>
      <c r="BOC67" s="171"/>
      <c r="BOD67" s="171"/>
      <c r="BOE67" s="171"/>
      <c r="BOF67" s="171"/>
      <c r="BOG67" s="171"/>
      <c r="BOH67" s="171"/>
      <c r="BOI67" s="171"/>
      <c r="BOJ67" s="171"/>
      <c r="BOK67" s="171"/>
      <c r="BOL67" s="171"/>
      <c r="BOM67" s="171"/>
      <c r="BON67" s="171"/>
      <c r="BOO67" s="171"/>
      <c r="BOP67" s="171"/>
      <c r="BOQ67" s="171"/>
      <c r="BOR67" s="171"/>
      <c r="BOS67" s="171"/>
      <c r="BOT67" s="171"/>
      <c r="BOU67" s="171"/>
      <c r="BOV67" s="171"/>
      <c r="BOW67" s="171"/>
      <c r="BOX67" s="171"/>
      <c r="BOY67" s="171"/>
      <c r="BOZ67" s="171"/>
      <c r="BPA67" s="171"/>
      <c r="BPB67" s="171"/>
      <c r="BPC67" s="171"/>
      <c r="BPD67" s="171"/>
      <c r="BPE67" s="171"/>
      <c r="BPF67" s="171"/>
      <c r="BPG67" s="171"/>
      <c r="BPH67" s="171"/>
      <c r="BPI67" s="171"/>
      <c r="BPJ67" s="171"/>
      <c r="BPK67" s="171"/>
      <c r="BPL67" s="171"/>
      <c r="BPM67" s="171"/>
      <c r="BPN67" s="171"/>
      <c r="BPO67" s="171"/>
      <c r="BPP67" s="171"/>
      <c r="BPQ67" s="171"/>
      <c r="BPR67" s="171"/>
      <c r="BPS67" s="171"/>
      <c r="BPT67" s="171"/>
      <c r="BPU67" s="171"/>
      <c r="BPV67" s="171"/>
      <c r="BPW67" s="171"/>
      <c r="BPX67" s="171"/>
      <c r="BPY67" s="171"/>
      <c r="BPZ67" s="171"/>
      <c r="BQA67" s="171"/>
      <c r="BQB67" s="171"/>
      <c r="BQC67" s="171"/>
      <c r="BQD67" s="171"/>
      <c r="BQE67" s="171"/>
      <c r="BQF67" s="171"/>
      <c r="BQG67" s="171"/>
      <c r="BQH67" s="171"/>
      <c r="BQI67" s="171"/>
      <c r="BQJ67" s="171"/>
      <c r="BQK67" s="171"/>
      <c r="BQL67" s="171"/>
      <c r="BQM67" s="171"/>
      <c r="BQN67" s="171"/>
      <c r="BQO67" s="171"/>
      <c r="BQP67" s="171"/>
      <c r="BQQ67" s="171"/>
      <c r="BQR67" s="171"/>
      <c r="BQS67" s="171"/>
      <c r="BQT67" s="171"/>
      <c r="BQU67" s="171"/>
      <c r="BQV67" s="171"/>
      <c r="BQW67" s="171"/>
      <c r="BQX67" s="171"/>
      <c r="BQY67" s="171"/>
      <c r="BQZ67" s="171"/>
      <c r="BRA67" s="171"/>
      <c r="BRB67" s="171"/>
      <c r="BRC67" s="171"/>
      <c r="BRD67" s="171"/>
      <c r="BRE67" s="171"/>
      <c r="BRF67" s="171"/>
      <c r="BRG67" s="171"/>
      <c r="BRH67" s="171"/>
      <c r="BRI67" s="171"/>
      <c r="BRJ67" s="171"/>
      <c r="BRK67" s="171"/>
      <c r="BRL67" s="171"/>
      <c r="BRM67" s="171"/>
      <c r="BRN67" s="171"/>
      <c r="BRO67" s="171"/>
      <c r="BRP67" s="171"/>
      <c r="BRQ67" s="171"/>
      <c r="BRR67" s="171"/>
      <c r="BRS67" s="171"/>
      <c r="BRT67" s="171"/>
      <c r="BRU67" s="171"/>
      <c r="BRV67" s="171"/>
      <c r="BRW67" s="171"/>
      <c r="BRX67" s="171"/>
      <c r="BRY67" s="171"/>
      <c r="BRZ67" s="171"/>
      <c r="BSA67" s="171"/>
      <c r="BSB67" s="171"/>
      <c r="BSC67" s="171"/>
      <c r="BSD67" s="171"/>
      <c r="BSE67" s="171"/>
      <c r="BSF67" s="171"/>
      <c r="BSG67" s="171"/>
      <c r="BSH67" s="171"/>
      <c r="BSI67" s="171"/>
      <c r="BSJ67" s="171"/>
      <c r="BSK67" s="171"/>
      <c r="BSL67" s="171"/>
      <c r="BSM67" s="171"/>
      <c r="BSN67" s="171"/>
      <c r="BSO67" s="171"/>
      <c r="BSP67" s="171"/>
      <c r="BSQ67" s="171"/>
      <c r="BSR67" s="171"/>
      <c r="BSS67" s="171"/>
      <c r="BST67" s="171"/>
      <c r="BSU67" s="171"/>
      <c r="BSV67" s="171"/>
      <c r="BSW67" s="171"/>
      <c r="BSX67" s="171"/>
      <c r="BSY67" s="171"/>
      <c r="BSZ67" s="171"/>
      <c r="BTA67" s="171"/>
      <c r="BTB67" s="171"/>
      <c r="BTC67" s="171"/>
      <c r="BTD67" s="171"/>
      <c r="BTE67" s="171"/>
      <c r="BTF67" s="171"/>
      <c r="BTG67" s="171"/>
      <c r="BTH67" s="171"/>
      <c r="BTI67" s="171"/>
      <c r="BTJ67" s="171"/>
      <c r="BTK67" s="171"/>
      <c r="BTL67" s="171"/>
      <c r="BTM67" s="171"/>
      <c r="BTN67" s="171"/>
      <c r="BTO67" s="171"/>
      <c r="BTP67" s="171"/>
      <c r="BTQ67" s="171"/>
      <c r="BTR67" s="171"/>
      <c r="BTS67" s="171"/>
      <c r="BTT67" s="171"/>
      <c r="BTU67" s="171"/>
      <c r="BTV67" s="171"/>
      <c r="BTW67" s="171"/>
      <c r="BTX67" s="171"/>
      <c r="BTY67" s="171"/>
      <c r="BTZ67" s="171"/>
      <c r="BUA67" s="171"/>
      <c r="BUB67" s="171"/>
      <c r="BUC67" s="171"/>
      <c r="BUD67" s="171"/>
      <c r="BUE67" s="171"/>
      <c r="BUF67" s="171"/>
      <c r="BUG67" s="171"/>
      <c r="BUH67" s="171"/>
      <c r="BUI67" s="171"/>
      <c r="BUJ67" s="171"/>
      <c r="BUK67" s="171"/>
      <c r="BUL67" s="171"/>
      <c r="BUM67" s="171"/>
      <c r="BUN67" s="171"/>
      <c r="BUO67" s="171"/>
      <c r="BUP67" s="171"/>
      <c r="BUQ67" s="171"/>
      <c r="BUR67" s="171"/>
      <c r="BUS67" s="171"/>
      <c r="BUT67" s="171"/>
      <c r="BUU67" s="171"/>
      <c r="BUV67" s="171"/>
      <c r="BUW67" s="171"/>
      <c r="BUX67" s="171"/>
      <c r="BUY67" s="171"/>
      <c r="BUZ67" s="171"/>
      <c r="BVA67" s="171"/>
      <c r="BVB67" s="171"/>
      <c r="BVC67" s="171"/>
      <c r="BVD67" s="171"/>
      <c r="BVE67" s="171"/>
      <c r="BVF67" s="171"/>
      <c r="BVG67" s="171"/>
      <c r="BVH67" s="171"/>
      <c r="BVI67" s="171"/>
      <c r="BVJ67" s="171"/>
      <c r="BVK67" s="171"/>
      <c r="BVL67" s="171"/>
      <c r="BVM67" s="171"/>
      <c r="BVN67" s="171"/>
      <c r="BVO67" s="171"/>
      <c r="BVP67" s="171"/>
      <c r="BVQ67" s="171"/>
      <c r="BVR67" s="171"/>
      <c r="BVS67" s="171"/>
      <c r="BVT67" s="171"/>
      <c r="BVU67" s="171"/>
      <c r="BVV67" s="171"/>
      <c r="BVW67" s="171"/>
      <c r="BVX67" s="171"/>
      <c r="BVY67" s="171"/>
      <c r="BVZ67" s="171"/>
      <c r="BWA67" s="171"/>
      <c r="BWB67" s="171"/>
      <c r="BWC67" s="171"/>
      <c r="BWD67" s="171"/>
      <c r="BWE67" s="171"/>
      <c r="BWF67" s="171"/>
      <c r="BWG67" s="171"/>
      <c r="BWH67" s="171"/>
      <c r="BWI67" s="171"/>
      <c r="BWJ67" s="171"/>
      <c r="BWK67" s="171"/>
      <c r="BWL67" s="171"/>
      <c r="BWM67" s="171"/>
      <c r="BWN67" s="171"/>
      <c r="BWO67" s="171"/>
      <c r="BWP67" s="171"/>
      <c r="BWQ67" s="171"/>
      <c r="BWR67" s="171"/>
      <c r="BWS67" s="171"/>
      <c r="BWT67" s="171"/>
      <c r="BWU67" s="171"/>
      <c r="BWV67" s="171"/>
      <c r="BWW67" s="171"/>
      <c r="BWX67" s="171"/>
      <c r="BWY67" s="171"/>
      <c r="BWZ67" s="171"/>
      <c r="BXA67" s="171"/>
      <c r="BXB67" s="171"/>
      <c r="BXC67" s="171"/>
      <c r="BXD67" s="171"/>
      <c r="BXE67" s="171"/>
      <c r="BXF67" s="171"/>
      <c r="BXG67" s="171"/>
      <c r="BXH67" s="171"/>
      <c r="BXI67" s="171"/>
      <c r="BXJ67" s="171"/>
      <c r="BXK67" s="171"/>
      <c r="BXL67" s="171"/>
      <c r="BXM67" s="171"/>
      <c r="BXN67" s="171"/>
      <c r="BXO67" s="171"/>
      <c r="BXP67" s="171"/>
      <c r="BXQ67" s="171"/>
      <c r="BXR67" s="171"/>
      <c r="BXS67" s="171"/>
      <c r="BXT67" s="171"/>
      <c r="BXU67" s="171"/>
      <c r="BXV67" s="171"/>
      <c r="BXW67" s="171"/>
      <c r="BXX67" s="171"/>
      <c r="BXY67" s="171"/>
      <c r="BXZ67" s="171"/>
      <c r="BYA67" s="171"/>
      <c r="BYB67" s="171"/>
      <c r="BYC67" s="171"/>
      <c r="BYD67" s="171"/>
      <c r="BYE67" s="171"/>
      <c r="BYF67" s="171"/>
      <c r="BYG67" s="171"/>
      <c r="BYH67" s="171"/>
      <c r="BYI67" s="171"/>
      <c r="BYJ67" s="171"/>
      <c r="BYK67" s="171"/>
      <c r="BYL67" s="171"/>
      <c r="BYM67" s="171"/>
      <c r="BYN67" s="171"/>
      <c r="BYO67" s="171"/>
      <c r="BYP67" s="171"/>
      <c r="BYQ67" s="171"/>
      <c r="BYR67" s="171"/>
      <c r="BYS67" s="171"/>
      <c r="BYT67" s="171"/>
      <c r="BYU67" s="171"/>
      <c r="BYV67" s="171"/>
      <c r="BYW67" s="171"/>
      <c r="BYX67" s="171"/>
      <c r="BYY67" s="171"/>
      <c r="BYZ67" s="171"/>
      <c r="BZA67" s="171"/>
      <c r="BZB67" s="171"/>
      <c r="BZC67" s="171"/>
      <c r="BZD67" s="171"/>
      <c r="BZE67" s="171"/>
      <c r="BZF67" s="171"/>
      <c r="BZG67" s="171"/>
      <c r="BZH67" s="171"/>
      <c r="BZI67" s="171"/>
      <c r="BZJ67" s="171"/>
      <c r="BZK67" s="171"/>
      <c r="BZL67" s="171"/>
      <c r="BZM67" s="171"/>
      <c r="BZN67" s="171"/>
      <c r="BZO67" s="171"/>
      <c r="BZP67" s="171"/>
      <c r="BZQ67" s="171"/>
      <c r="BZR67" s="171"/>
      <c r="BZS67" s="171"/>
      <c r="BZT67" s="171"/>
      <c r="BZU67" s="171"/>
      <c r="BZV67" s="171"/>
      <c r="BZW67" s="171"/>
      <c r="BZX67" s="171"/>
      <c r="BZY67" s="171"/>
      <c r="BZZ67" s="171"/>
      <c r="CAA67" s="171"/>
      <c r="CAB67" s="171"/>
      <c r="CAC67" s="171"/>
      <c r="CAD67" s="171"/>
      <c r="CAE67" s="171"/>
      <c r="CAF67" s="171"/>
      <c r="CAG67" s="171"/>
      <c r="CAH67" s="171"/>
      <c r="CAI67" s="171"/>
      <c r="CAJ67" s="171"/>
      <c r="CAK67" s="171"/>
      <c r="CAL67" s="171"/>
      <c r="CAM67" s="171"/>
      <c r="CAN67" s="171"/>
      <c r="CAO67" s="171"/>
      <c r="CAP67" s="171"/>
      <c r="CAQ67" s="171"/>
      <c r="CAR67" s="171"/>
      <c r="CAS67" s="171"/>
      <c r="CAT67" s="171"/>
      <c r="CAU67" s="171"/>
      <c r="CAV67" s="171"/>
      <c r="CAW67" s="171"/>
      <c r="CAX67" s="171"/>
      <c r="CAY67" s="171"/>
      <c r="CAZ67" s="171"/>
      <c r="CBA67" s="171"/>
      <c r="CBB67" s="171"/>
      <c r="CBC67" s="171"/>
      <c r="CBD67" s="171"/>
      <c r="CBE67" s="171"/>
      <c r="CBF67" s="171"/>
      <c r="CBG67" s="171"/>
      <c r="CBH67" s="171"/>
      <c r="CBI67" s="171"/>
      <c r="CBJ67" s="171"/>
      <c r="CBK67" s="171"/>
      <c r="CBL67" s="171"/>
      <c r="CBM67" s="171"/>
      <c r="CBN67" s="171"/>
      <c r="CBO67" s="171"/>
      <c r="CBP67" s="171"/>
      <c r="CBQ67" s="171"/>
      <c r="CBR67" s="171"/>
      <c r="CBS67" s="171"/>
      <c r="CBT67" s="171"/>
      <c r="CBU67" s="171"/>
      <c r="CBV67" s="171"/>
      <c r="CBW67" s="171"/>
      <c r="CBX67" s="171"/>
      <c r="CBY67" s="171"/>
      <c r="CBZ67" s="171"/>
      <c r="CCA67" s="171"/>
      <c r="CCB67" s="171"/>
      <c r="CCC67" s="171"/>
      <c r="CCD67" s="171"/>
      <c r="CCE67" s="171"/>
      <c r="CCF67" s="171"/>
      <c r="CCG67" s="171"/>
      <c r="CCH67" s="171"/>
      <c r="CCI67" s="171"/>
      <c r="CCJ67" s="171"/>
      <c r="CCK67" s="171"/>
      <c r="CCL67" s="171"/>
      <c r="CCM67" s="171"/>
      <c r="CCN67" s="171"/>
      <c r="CCO67" s="171"/>
      <c r="CCP67" s="171"/>
      <c r="CCQ67" s="171"/>
      <c r="CCR67" s="171"/>
      <c r="CCS67" s="171"/>
      <c r="CCT67" s="171"/>
      <c r="CCU67" s="171"/>
      <c r="CCV67" s="171"/>
      <c r="CCW67" s="171"/>
      <c r="CCX67" s="171"/>
      <c r="CCY67" s="171"/>
      <c r="CCZ67" s="171"/>
      <c r="CDA67" s="171"/>
      <c r="CDB67" s="171"/>
      <c r="CDC67" s="171"/>
      <c r="CDD67" s="171"/>
      <c r="CDE67" s="171"/>
      <c r="CDF67" s="171"/>
      <c r="CDG67" s="171"/>
      <c r="CDH67" s="171"/>
      <c r="CDI67" s="171"/>
      <c r="CDJ67" s="171"/>
      <c r="CDK67" s="171"/>
      <c r="CDL67" s="171"/>
      <c r="CDM67" s="171"/>
      <c r="CDN67" s="171"/>
      <c r="CDO67" s="171"/>
      <c r="CDP67" s="171"/>
      <c r="CDQ67" s="171"/>
      <c r="CDR67" s="171"/>
      <c r="CDS67" s="171"/>
      <c r="CDT67" s="171"/>
      <c r="CDU67" s="171"/>
      <c r="CDV67" s="171"/>
      <c r="CDW67" s="171"/>
      <c r="CDX67" s="171"/>
      <c r="CDY67" s="171"/>
      <c r="CDZ67" s="171"/>
      <c r="CEA67" s="171"/>
      <c r="CEB67" s="171"/>
      <c r="CEC67" s="171"/>
      <c r="CED67" s="171"/>
      <c r="CEE67" s="171"/>
      <c r="CEF67" s="171"/>
      <c r="CEG67" s="171"/>
      <c r="CEH67" s="171"/>
      <c r="CEI67" s="171"/>
      <c r="CEJ67" s="171"/>
      <c r="CEK67" s="171"/>
      <c r="CEL67" s="171"/>
      <c r="CEM67" s="171"/>
      <c r="CEN67" s="171"/>
      <c r="CEO67" s="171"/>
      <c r="CEP67" s="171"/>
      <c r="CEQ67" s="171"/>
      <c r="CER67" s="171"/>
      <c r="CES67" s="171"/>
      <c r="CET67" s="171"/>
      <c r="CEU67" s="171"/>
      <c r="CEV67" s="171"/>
      <c r="CEW67" s="171"/>
      <c r="CEX67" s="171"/>
      <c r="CEY67" s="171"/>
      <c r="CEZ67" s="171"/>
      <c r="CFA67" s="171"/>
      <c r="CFB67" s="171"/>
      <c r="CFC67" s="171"/>
      <c r="CFD67" s="171"/>
      <c r="CFE67" s="171"/>
      <c r="CFF67" s="171"/>
      <c r="CFG67" s="171"/>
      <c r="CFH67" s="171"/>
      <c r="CFI67" s="171"/>
      <c r="CFJ67" s="171"/>
      <c r="CFK67" s="171"/>
      <c r="CFL67" s="171"/>
      <c r="CFM67" s="171"/>
      <c r="CFN67" s="171"/>
      <c r="CFO67" s="171"/>
      <c r="CFP67" s="171"/>
      <c r="CFQ67" s="171"/>
      <c r="CFR67" s="171"/>
      <c r="CFS67" s="171"/>
      <c r="CFT67" s="171"/>
      <c r="CFU67" s="171"/>
      <c r="CFV67" s="171"/>
      <c r="CFW67" s="171"/>
      <c r="CFX67" s="171"/>
      <c r="CFY67" s="171"/>
      <c r="CFZ67" s="171"/>
      <c r="CGA67" s="171"/>
      <c r="CGB67" s="171"/>
      <c r="CGC67" s="171"/>
      <c r="CGD67" s="171"/>
      <c r="CGE67" s="171"/>
      <c r="CGF67" s="171"/>
      <c r="CGG67" s="171"/>
      <c r="CGH67" s="171"/>
      <c r="CGI67" s="171"/>
      <c r="CGJ67" s="171"/>
      <c r="CGK67" s="171"/>
      <c r="CGL67" s="171"/>
      <c r="CGM67" s="171"/>
      <c r="CGN67" s="171"/>
      <c r="CGO67" s="171"/>
      <c r="CGP67" s="171"/>
      <c r="CGQ67" s="171"/>
      <c r="CGR67" s="171"/>
      <c r="CGS67" s="171"/>
      <c r="CGT67" s="171"/>
      <c r="CGU67" s="171"/>
      <c r="CGV67" s="171"/>
      <c r="CGW67" s="171"/>
      <c r="CGX67" s="171"/>
      <c r="CGY67" s="171"/>
      <c r="CGZ67" s="171"/>
      <c r="CHA67" s="171"/>
      <c r="CHB67" s="171"/>
      <c r="CHC67" s="171"/>
      <c r="CHD67" s="171"/>
      <c r="CHE67" s="171"/>
      <c r="CHF67" s="171"/>
      <c r="CHG67" s="171"/>
      <c r="CHH67" s="171"/>
      <c r="CHI67" s="171"/>
      <c r="CHJ67" s="171"/>
      <c r="CHK67" s="171"/>
      <c r="CHL67" s="171"/>
      <c r="CHM67" s="171"/>
      <c r="CHN67" s="171"/>
      <c r="CHO67" s="171"/>
      <c r="CHP67" s="171"/>
      <c r="CHQ67" s="171"/>
      <c r="CHR67" s="171"/>
      <c r="CHS67" s="171"/>
      <c r="CHT67" s="171"/>
      <c r="CHU67" s="171"/>
      <c r="CHV67" s="171"/>
      <c r="CHW67" s="171"/>
      <c r="CHX67" s="171"/>
      <c r="CHY67" s="171"/>
      <c r="CHZ67" s="171"/>
      <c r="CIA67" s="171"/>
      <c r="CIB67" s="171"/>
      <c r="CIC67" s="171"/>
      <c r="CID67" s="171"/>
      <c r="CIE67" s="171"/>
      <c r="CIF67" s="171"/>
      <c r="CIG67" s="171"/>
      <c r="CIH67" s="171"/>
      <c r="CII67" s="171"/>
      <c r="CIJ67" s="171"/>
      <c r="CIK67" s="171"/>
      <c r="CIL67" s="171"/>
      <c r="CIM67" s="171"/>
      <c r="CIN67" s="171"/>
      <c r="CIO67" s="171"/>
      <c r="CIP67" s="171"/>
      <c r="CIQ67" s="171"/>
      <c r="CIR67" s="171"/>
      <c r="CIS67" s="171"/>
      <c r="CIT67" s="171"/>
      <c r="CIU67" s="171"/>
      <c r="CIV67" s="171"/>
      <c r="CIW67" s="171"/>
      <c r="CIX67" s="171"/>
      <c r="CIY67" s="171"/>
      <c r="CIZ67" s="171"/>
      <c r="CJA67" s="171"/>
      <c r="CJB67" s="171"/>
      <c r="CJC67" s="171"/>
      <c r="CJD67" s="171"/>
      <c r="CJE67" s="171"/>
      <c r="CJF67" s="171"/>
      <c r="CJG67" s="171"/>
      <c r="CJH67" s="171"/>
      <c r="CJI67" s="171"/>
      <c r="CJJ67" s="171"/>
      <c r="CJK67" s="171"/>
      <c r="CJL67" s="171"/>
      <c r="CJM67" s="171"/>
      <c r="CJN67" s="171"/>
      <c r="CJO67" s="171"/>
      <c r="CJP67" s="171"/>
      <c r="CJQ67" s="171"/>
      <c r="CJR67" s="171"/>
      <c r="CJS67" s="171"/>
      <c r="CJT67" s="171"/>
      <c r="CJU67" s="171"/>
      <c r="CJV67" s="171"/>
      <c r="CJW67" s="171"/>
      <c r="CJX67" s="171"/>
      <c r="CJY67" s="171"/>
      <c r="CJZ67" s="171"/>
      <c r="CKA67" s="171"/>
      <c r="CKB67" s="171"/>
      <c r="CKC67" s="171"/>
      <c r="CKD67" s="171"/>
      <c r="CKE67" s="171"/>
      <c r="CKF67" s="171"/>
      <c r="CKG67" s="171"/>
      <c r="CKH67" s="171"/>
      <c r="CKI67" s="171"/>
      <c r="CKJ67" s="171"/>
      <c r="CKK67" s="171"/>
      <c r="CKL67" s="171"/>
      <c r="CKM67" s="171"/>
      <c r="CKN67" s="171"/>
      <c r="CKO67" s="171"/>
      <c r="CKP67" s="171"/>
      <c r="CKQ67" s="171"/>
      <c r="CKR67" s="171"/>
      <c r="CKS67" s="171"/>
      <c r="CKT67" s="171"/>
      <c r="CKU67" s="171"/>
      <c r="CKV67" s="171"/>
      <c r="CKW67" s="171"/>
      <c r="CKX67" s="171"/>
      <c r="CKY67" s="171"/>
      <c r="CKZ67" s="171"/>
      <c r="CLA67" s="171"/>
      <c r="CLB67" s="171"/>
      <c r="CLC67" s="171"/>
      <c r="CLD67" s="171"/>
      <c r="CLE67" s="171"/>
      <c r="CLF67" s="171"/>
      <c r="CLG67" s="171"/>
      <c r="CLH67" s="171"/>
      <c r="CLI67" s="171"/>
      <c r="CLJ67" s="171"/>
      <c r="CLK67" s="171"/>
      <c r="CLL67" s="171"/>
      <c r="CLM67" s="171"/>
      <c r="CLN67" s="171"/>
      <c r="CLO67" s="171"/>
      <c r="CLP67" s="171"/>
      <c r="CLQ67" s="171"/>
      <c r="CLR67" s="171"/>
      <c r="CLS67" s="171"/>
      <c r="CLT67" s="171"/>
      <c r="CLU67" s="171"/>
      <c r="CLV67" s="171"/>
      <c r="CLW67" s="171"/>
      <c r="CLX67" s="171"/>
      <c r="CLY67" s="171"/>
      <c r="CLZ67" s="171"/>
      <c r="CMA67" s="171"/>
      <c r="CMB67" s="171"/>
      <c r="CMC67" s="171"/>
      <c r="CMD67" s="171"/>
      <c r="CME67" s="171"/>
      <c r="CMF67" s="171"/>
      <c r="CMG67" s="171"/>
      <c r="CMH67" s="171"/>
      <c r="CMI67" s="171"/>
      <c r="CMJ67" s="171"/>
      <c r="CMK67" s="171"/>
      <c r="CML67" s="171"/>
      <c r="CMM67" s="171"/>
      <c r="CMN67" s="171"/>
      <c r="CMO67" s="171"/>
      <c r="CMP67" s="171"/>
      <c r="CMQ67" s="171"/>
      <c r="CMR67" s="171"/>
      <c r="CMS67" s="171"/>
      <c r="CMT67" s="171"/>
      <c r="CMU67" s="171"/>
      <c r="CMV67" s="171"/>
      <c r="CMW67" s="171"/>
      <c r="CMX67" s="171"/>
      <c r="CMY67" s="171"/>
      <c r="CMZ67" s="171"/>
      <c r="CNA67" s="171"/>
      <c r="CNB67" s="171"/>
      <c r="CNC67" s="171"/>
      <c r="CND67" s="171"/>
      <c r="CNE67" s="171"/>
      <c r="CNF67" s="171"/>
      <c r="CNG67" s="171"/>
      <c r="CNH67" s="171"/>
      <c r="CNI67" s="171"/>
      <c r="CNJ67" s="171"/>
      <c r="CNK67" s="171"/>
      <c r="CNL67" s="171"/>
      <c r="CNM67" s="171"/>
      <c r="CNN67" s="171"/>
      <c r="CNO67" s="171"/>
      <c r="CNP67" s="171"/>
      <c r="CNQ67" s="171"/>
      <c r="CNR67" s="171"/>
      <c r="CNS67" s="171"/>
      <c r="CNT67" s="171"/>
      <c r="CNU67" s="171"/>
      <c r="CNV67" s="171"/>
      <c r="CNW67" s="171"/>
      <c r="CNX67" s="171"/>
      <c r="CNY67" s="171"/>
      <c r="CNZ67" s="171"/>
      <c r="COA67" s="171"/>
      <c r="COB67" s="171"/>
      <c r="COC67" s="171"/>
      <c r="COD67" s="171"/>
      <c r="COE67" s="171"/>
      <c r="COF67" s="171"/>
      <c r="COG67" s="171"/>
      <c r="COH67" s="171"/>
      <c r="COI67" s="171"/>
      <c r="COJ67" s="171"/>
      <c r="COK67" s="171"/>
      <c r="COL67" s="171"/>
      <c r="COM67" s="171"/>
      <c r="CON67" s="171"/>
      <c r="COO67" s="171"/>
      <c r="COP67" s="171"/>
      <c r="COQ67" s="171"/>
      <c r="COR67" s="171"/>
      <c r="COS67" s="171"/>
      <c r="COT67" s="171"/>
      <c r="COU67" s="171"/>
      <c r="COV67" s="171"/>
      <c r="COW67" s="171"/>
      <c r="COX67" s="171"/>
      <c r="COY67" s="171"/>
      <c r="COZ67" s="171"/>
      <c r="CPA67" s="171"/>
      <c r="CPB67" s="171"/>
      <c r="CPC67" s="171"/>
      <c r="CPD67" s="171"/>
      <c r="CPE67" s="171"/>
      <c r="CPF67" s="171"/>
      <c r="CPG67" s="171"/>
      <c r="CPH67" s="171"/>
      <c r="CPI67" s="171"/>
      <c r="CPJ67" s="171"/>
      <c r="CPK67" s="171"/>
      <c r="CPL67" s="171"/>
      <c r="CPM67" s="171"/>
      <c r="CPN67" s="171"/>
      <c r="CPO67" s="171"/>
      <c r="CPP67" s="171"/>
      <c r="CPQ67" s="171"/>
      <c r="CPR67" s="171"/>
      <c r="CPS67" s="171"/>
      <c r="CPT67" s="171"/>
      <c r="CPU67" s="171"/>
      <c r="CPV67" s="171"/>
      <c r="CPW67" s="171"/>
      <c r="CPX67" s="171"/>
      <c r="CPY67" s="171"/>
      <c r="CPZ67" s="171"/>
      <c r="CQA67" s="171"/>
      <c r="CQB67" s="171"/>
      <c r="CQC67" s="171"/>
      <c r="CQD67" s="171"/>
      <c r="CQE67" s="171"/>
      <c r="CQF67" s="171"/>
      <c r="CQG67" s="171"/>
      <c r="CQH67" s="171"/>
      <c r="CQI67" s="171"/>
      <c r="CQJ67" s="171"/>
      <c r="CQK67" s="171"/>
      <c r="CQL67" s="171"/>
      <c r="CQM67" s="171"/>
      <c r="CQN67" s="171"/>
      <c r="CQO67" s="171"/>
      <c r="CQP67" s="171"/>
      <c r="CQQ67" s="171"/>
      <c r="CQR67" s="171"/>
      <c r="CQS67" s="171"/>
      <c r="CQT67" s="171"/>
      <c r="CQU67" s="171"/>
      <c r="CQV67" s="171"/>
      <c r="CQW67" s="171"/>
      <c r="CQX67" s="171"/>
      <c r="CQY67" s="171"/>
      <c r="CQZ67" s="171"/>
      <c r="CRA67" s="171"/>
      <c r="CRB67" s="171"/>
      <c r="CRC67" s="171"/>
      <c r="CRD67" s="171"/>
      <c r="CRE67" s="171"/>
      <c r="CRF67" s="171"/>
      <c r="CRG67" s="171"/>
      <c r="CRH67" s="171"/>
      <c r="CRI67" s="171"/>
      <c r="CRJ67" s="171"/>
      <c r="CRK67" s="171"/>
      <c r="CRL67" s="171"/>
      <c r="CRM67" s="171"/>
      <c r="CRN67" s="171"/>
      <c r="CRO67" s="171"/>
      <c r="CRP67" s="171"/>
      <c r="CRQ67" s="171"/>
      <c r="CRR67" s="171"/>
      <c r="CRS67" s="171"/>
      <c r="CRT67" s="171"/>
      <c r="CRU67" s="171"/>
      <c r="CRV67" s="171"/>
      <c r="CRW67" s="171"/>
      <c r="CRX67" s="171"/>
      <c r="CRY67" s="171"/>
      <c r="CRZ67" s="171"/>
      <c r="CSA67" s="171"/>
      <c r="CSB67" s="171"/>
      <c r="CSC67" s="171"/>
      <c r="CSD67" s="171"/>
      <c r="CSE67" s="171"/>
      <c r="CSF67" s="171"/>
      <c r="CSG67" s="171"/>
      <c r="CSH67" s="171"/>
      <c r="CSI67" s="171"/>
      <c r="CSJ67" s="171"/>
      <c r="CSK67" s="171"/>
      <c r="CSL67" s="171"/>
      <c r="CSM67" s="171"/>
      <c r="CSN67" s="171"/>
      <c r="CSO67" s="171"/>
      <c r="CSP67" s="171"/>
      <c r="CSQ67" s="171"/>
      <c r="CSR67" s="171"/>
      <c r="CSS67" s="171"/>
      <c r="CST67" s="171"/>
      <c r="CSU67" s="171"/>
      <c r="CSV67" s="171"/>
      <c r="CSW67" s="171"/>
      <c r="CSX67" s="171"/>
      <c r="CSY67" s="171"/>
      <c r="CSZ67" s="171"/>
      <c r="CTA67" s="171"/>
      <c r="CTB67" s="171"/>
      <c r="CTC67" s="171"/>
      <c r="CTD67" s="171"/>
      <c r="CTE67" s="171"/>
      <c r="CTF67" s="171"/>
      <c r="CTG67" s="171"/>
      <c r="CTH67" s="171"/>
      <c r="CTI67" s="171"/>
      <c r="CTJ67" s="171"/>
      <c r="CTK67" s="171"/>
      <c r="CTL67" s="171"/>
      <c r="CTM67" s="171"/>
      <c r="CTN67" s="171"/>
      <c r="CTO67" s="171"/>
      <c r="CTP67" s="171"/>
      <c r="CTQ67" s="171"/>
      <c r="CTR67" s="171"/>
      <c r="CTS67" s="171"/>
      <c r="CTT67" s="171"/>
      <c r="CTU67" s="171"/>
      <c r="CTV67" s="171"/>
      <c r="CTW67" s="171"/>
      <c r="CTX67" s="171"/>
      <c r="CTY67" s="171"/>
      <c r="CTZ67" s="171"/>
      <c r="CUA67" s="171"/>
      <c r="CUB67" s="171"/>
      <c r="CUC67" s="171"/>
      <c r="CUD67" s="171"/>
      <c r="CUE67" s="171"/>
      <c r="CUF67" s="171"/>
      <c r="CUG67" s="171"/>
      <c r="CUH67" s="171"/>
      <c r="CUI67" s="171"/>
      <c r="CUJ67" s="171"/>
      <c r="CUK67" s="171"/>
      <c r="CUL67" s="171"/>
      <c r="CUM67" s="171"/>
      <c r="CUN67" s="171"/>
      <c r="CUO67" s="171"/>
      <c r="CUP67" s="171"/>
      <c r="CUQ67" s="171"/>
      <c r="CUR67" s="171"/>
      <c r="CUS67" s="171"/>
      <c r="CUT67" s="171"/>
      <c r="CUU67" s="171"/>
      <c r="CUV67" s="171"/>
      <c r="CUW67" s="171"/>
      <c r="CUX67" s="171"/>
      <c r="CUY67" s="171"/>
      <c r="CUZ67" s="171"/>
      <c r="CVA67" s="171"/>
      <c r="CVB67" s="171"/>
      <c r="CVC67" s="171"/>
      <c r="CVD67" s="171"/>
      <c r="CVE67" s="171"/>
      <c r="CVF67" s="171"/>
      <c r="CVG67" s="171"/>
      <c r="CVH67" s="171"/>
      <c r="CVI67" s="171"/>
      <c r="CVJ67" s="171"/>
      <c r="CVK67" s="171"/>
      <c r="CVL67" s="171"/>
      <c r="CVM67" s="171"/>
      <c r="CVN67" s="171"/>
      <c r="CVO67" s="171"/>
      <c r="CVP67" s="171"/>
      <c r="CVQ67" s="171"/>
      <c r="CVR67" s="171"/>
      <c r="CVS67" s="171"/>
      <c r="CVT67" s="171"/>
      <c r="CVU67" s="171"/>
      <c r="CVV67" s="171"/>
      <c r="CVW67" s="171"/>
      <c r="CVX67" s="171"/>
      <c r="CVY67" s="171"/>
      <c r="CVZ67" s="171"/>
      <c r="CWA67" s="171"/>
      <c r="CWB67" s="171"/>
      <c r="CWC67" s="171"/>
      <c r="CWD67" s="171"/>
      <c r="CWE67" s="171"/>
      <c r="CWF67" s="171"/>
      <c r="CWG67" s="171"/>
      <c r="CWH67" s="171"/>
      <c r="CWI67" s="171"/>
      <c r="CWJ67" s="171"/>
      <c r="CWK67" s="171"/>
      <c r="CWL67" s="171"/>
      <c r="CWM67" s="171"/>
      <c r="CWN67" s="171"/>
      <c r="CWO67" s="171"/>
      <c r="CWP67" s="171"/>
      <c r="CWQ67" s="171"/>
      <c r="CWR67" s="171"/>
      <c r="CWS67" s="171"/>
      <c r="CWT67" s="171"/>
      <c r="CWU67" s="171"/>
      <c r="CWV67" s="171"/>
      <c r="CWW67" s="171"/>
      <c r="CWX67" s="171"/>
      <c r="CWY67" s="171"/>
      <c r="CWZ67" s="171"/>
      <c r="CXA67" s="171"/>
      <c r="CXB67" s="171"/>
      <c r="CXC67" s="171"/>
      <c r="CXD67" s="171"/>
      <c r="CXE67" s="171"/>
      <c r="CXF67" s="171"/>
      <c r="CXG67" s="171"/>
      <c r="CXH67" s="171"/>
      <c r="CXI67" s="171"/>
      <c r="CXJ67" s="171"/>
      <c r="CXK67" s="171"/>
      <c r="CXL67" s="171"/>
      <c r="CXM67" s="171"/>
      <c r="CXN67" s="171"/>
      <c r="CXO67" s="171"/>
      <c r="CXP67" s="171"/>
      <c r="CXQ67" s="171"/>
      <c r="CXR67" s="171"/>
      <c r="CXS67" s="171"/>
      <c r="CXT67" s="171"/>
      <c r="CXU67" s="171"/>
      <c r="CXV67" s="171"/>
      <c r="CXW67" s="171"/>
      <c r="CXX67" s="171"/>
      <c r="CXY67" s="171"/>
      <c r="CXZ67" s="171"/>
      <c r="CYA67" s="171"/>
      <c r="CYB67" s="171"/>
      <c r="CYC67" s="171"/>
      <c r="CYD67" s="171"/>
      <c r="CYE67" s="171"/>
      <c r="CYF67" s="171"/>
      <c r="CYG67" s="171"/>
      <c r="CYH67" s="171"/>
      <c r="CYI67" s="171"/>
      <c r="CYJ67" s="171"/>
      <c r="CYK67" s="171"/>
      <c r="CYL67" s="171"/>
      <c r="CYM67" s="171"/>
      <c r="CYN67" s="171"/>
      <c r="CYO67" s="171"/>
      <c r="CYP67" s="171"/>
      <c r="CYQ67" s="171"/>
      <c r="CYR67" s="171"/>
      <c r="CYS67" s="171"/>
      <c r="CYT67" s="171"/>
      <c r="CYU67" s="171"/>
      <c r="CYV67" s="171"/>
      <c r="CYW67" s="171"/>
      <c r="CYX67" s="171"/>
      <c r="CYY67" s="171"/>
      <c r="CYZ67" s="171"/>
      <c r="CZA67" s="171"/>
      <c r="CZB67" s="171"/>
      <c r="CZC67" s="171"/>
      <c r="CZD67" s="171"/>
      <c r="CZE67" s="171"/>
      <c r="CZF67" s="171"/>
      <c r="CZG67" s="171"/>
      <c r="CZH67" s="171"/>
      <c r="CZI67" s="171"/>
      <c r="CZJ67" s="171"/>
      <c r="CZK67" s="171"/>
      <c r="CZL67" s="171"/>
      <c r="CZM67" s="171"/>
      <c r="CZN67" s="171"/>
      <c r="CZO67" s="171"/>
      <c r="CZP67" s="171"/>
      <c r="CZQ67" s="171"/>
      <c r="CZR67" s="171"/>
      <c r="CZS67" s="171"/>
      <c r="CZT67" s="171"/>
      <c r="CZU67" s="171"/>
      <c r="CZV67" s="171"/>
      <c r="CZW67" s="171"/>
      <c r="CZX67" s="171"/>
      <c r="CZY67" s="171"/>
      <c r="CZZ67" s="171"/>
      <c r="DAA67" s="171"/>
      <c r="DAB67" s="171"/>
      <c r="DAC67" s="171"/>
      <c r="DAD67" s="171"/>
      <c r="DAE67" s="171"/>
      <c r="DAF67" s="171"/>
      <c r="DAG67" s="171"/>
      <c r="DAH67" s="171"/>
      <c r="DAI67" s="171"/>
      <c r="DAJ67" s="171"/>
      <c r="DAK67" s="171"/>
      <c r="DAL67" s="171"/>
      <c r="DAM67" s="171"/>
      <c r="DAN67" s="171"/>
      <c r="DAO67" s="171"/>
      <c r="DAP67" s="171"/>
      <c r="DAQ67" s="171"/>
      <c r="DAR67" s="171"/>
      <c r="DAS67" s="171"/>
      <c r="DAT67" s="171"/>
      <c r="DAU67" s="171"/>
      <c r="DAV67" s="171"/>
      <c r="DAW67" s="171"/>
      <c r="DAX67" s="171"/>
      <c r="DAY67" s="171"/>
      <c r="DAZ67" s="171"/>
      <c r="DBA67" s="171"/>
      <c r="DBB67" s="171"/>
      <c r="DBC67" s="171"/>
      <c r="DBD67" s="171"/>
      <c r="DBE67" s="171"/>
      <c r="DBF67" s="171"/>
      <c r="DBG67" s="171"/>
      <c r="DBH67" s="171"/>
      <c r="DBI67" s="171"/>
      <c r="DBJ67" s="171"/>
      <c r="DBK67" s="171"/>
      <c r="DBL67" s="171"/>
      <c r="DBM67" s="171"/>
      <c r="DBN67" s="171"/>
      <c r="DBO67" s="171"/>
      <c r="DBP67" s="171"/>
      <c r="DBQ67" s="171"/>
      <c r="DBR67" s="171"/>
      <c r="DBS67" s="171"/>
      <c r="DBT67" s="171"/>
      <c r="DBU67" s="171"/>
      <c r="DBV67" s="171"/>
      <c r="DBW67" s="171"/>
      <c r="DBX67" s="171"/>
      <c r="DBY67" s="171"/>
      <c r="DBZ67" s="171"/>
      <c r="DCA67" s="171"/>
      <c r="DCB67" s="171"/>
      <c r="DCC67" s="171"/>
      <c r="DCD67" s="171"/>
      <c r="DCE67" s="171"/>
      <c r="DCF67" s="171"/>
      <c r="DCG67" s="171"/>
      <c r="DCH67" s="171"/>
      <c r="DCI67" s="171"/>
      <c r="DCJ67" s="171"/>
      <c r="DCK67" s="171"/>
      <c r="DCL67" s="171"/>
      <c r="DCM67" s="171"/>
      <c r="DCN67" s="171"/>
      <c r="DCO67" s="171"/>
      <c r="DCP67" s="171"/>
      <c r="DCQ67" s="171"/>
      <c r="DCR67" s="171"/>
      <c r="DCS67" s="171"/>
      <c r="DCT67" s="171"/>
      <c r="DCU67" s="171"/>
      <c r="DCV67" s="171"/>
      <c r="DCW67" s="171"/>
      <c r="DCX67" s="171"/>
      <c r="DCY67" s="171"/>
      <c r="DCZ67" s="171"/>
      <c r="DDA67" s="171"/>
      <c r="DDB67" s="171"/>
      <c r="DDC67" s="171"/>
      <c r="DDD67" s="171"/>
      <c r="DDE67" s="171"/>
      <c r="DDF67" s="171"/>
      <c r="DDG67" s="171"/>
      <c r="DDH67" s="171"/>
      <c r="DDI67" s="171"/>
      <c r="DDJ67" s="171"/>
      <c r="DDK67" s="171"/>
      <c r="DDL67" s="171"/>
      <c r="DDM67" s="171"/>
      <c r="DDN67" s="171"/>
      <c r="DDO67" s="171"/>
      <c r="DDP67" s="171"/>
      <c r="DDQ67" s="171"/>
      <c r="DDR67" s="171"/>
      <c r="DDS67" s="171"/>
      <c r="DDT67" s="171"/>
      <c r="DDU67" s="171"/>
      <c r="DDV67" s="171"/>
      <c r="DDW67" s="171"/>
      <c r="DDX67" s="171"/>
      <c r="DDY67" s="171"/>
      <c r="DDZ67" s="171"/>
      <c r="DEA67" s="171"/>
      <c r="DEB67" s="171"/>
      <c r="DEC67" s="171"/>
      <c r="DED67" s="171"/>
      <c r="DEE67" s="171"/>
      <c r="DEF67" s="171"/>
      <c r="DEG67" s="171"/>
      <c r="DEH67" s="171"/>
      <c r="DEI67" s="171"/>
      <c r="DEJ67" s="171"/>
      <c r="DEK67" s="171"/>
      <c r="DEL67" s="171"/>
      <c r="DEM67" s="171"/>
      <c r="DEN67" s="171"/>
      <c r="DEO67" s="171"/>
      <c r="DEP67" s="171"/>
      <c r="DEQ67" s="171"/>
      <c r="DER67" s="171"/>
      <c r="DES67" s="171"/>
      <c r="DET67" s="171"/>
      <c r="DEU67" s="171"/>
      <c r="DEV67" s="171"/>
      <c r="DEW67" s="171"/>
      <c r="DEX67" s="171"/>
      <c r="DEY67" s="171"/>
      <c r="DEZ67" s="171"/>
      <c r="DFA67" s="171"/>
      <c r="DFB67" s="171"/>
      <c r="DFC67" s="171"/>
      <c r="DFD67" s="171"/>
      <c r="DFE67" s="171"/>
      <c r="DFF67" s="171"/>
      <c r="DFG67" s="171"/>
      <c r="DFH67" s="171"/>
      <c r="DFI67" s="171"/>
      <c r="DFJ67" s="171"/>
      <c r="DFK67" s="171"/>
      <c r="DFL67" s="171"/>
      <c r="DFM67" s="171"/>
      <c r="DFN67" s="171"/>
      <c r="DFO67" s="171"/>
      <c r="DFP67" s="171"/>
      <c r="DFQ67" s="171"/>
      <c r="DFR67" s="171"/>
      <c r="DFS67" s="171"/>
      <c r="DFT67" s="171"/>
      <c r="DFU67" s="171"/>
      <c r="DFV67" s="171"/>
      <c r="DFW67" s="171"/>
      <c r="DFX67" s="171"/>
      <c r="DFY67" s="171"/>
      <c r="DFZ67" s="171"/>
      <c r="DGA67" s="171"/>
      <c r="DGB67" s="171"/>
      <c r="DGC67" s="171"/>
      <c r="DGD67" s="171"/>
      <c r="DGE67" s="171"/>
      <c r="DGF67" s="171"/>
      <c r="DGG67" s="171"/>
      <c r="DGH67" s="171"/>
      <c r="DGI67" s="171"/>
      <c r="DGJ67" s="171"/>
      <c r="DGK67" s="171"/>
      <c r="DGL67" s="171"/>
      <c r="DGM67" s="171"/>
      <c r="DGN67" s="171"/>
      <c r="DGO67" s="171"/>
      <c r="DGP67" s="171"/>
      <c r="DGQ67" s="171"/>
      <c r="DGR67" s="171"/>
      <c r="DGS67" s="171"/>
      <c r="DGT67" s="171"/>
      <c r="DGU67" s="171"/>
      <c r="DGV67" s="171"/>
      <c r="DGW67" s="171"/>
      <c r="DGX67" s="171"/>
      <c r="DGY67" s="171"/>
      <c r="DGZ67" s="171"/>
      <c r="DHA67" s="171"/>
      <c r="DHB67" s="171"/>
      <c r="DHC67" s="171"/>
      <c r="DHD67" s="171"/>
      <c r="DHE67" s="171"/>
      <c r="DHF67" s="171"/>
      <c r="DHG67" s="171"/>
      <c r="DHH67" s="171"/>
      <c r="DHI67" s="171"/>
      <c r="DHJ67" s="171"/>
      <c r="DHK67" s="171"/>
      <c r="DHL67" s="171"/>
      <c r="DHM67" s="171"/>
      <c r="DHN67" s="171"/>
      <c r="DHO67" s="171"/>
      <c r="DHP67" s="171"/>
      <c r="DHQ67" s="171"/>
      <c r="DHR67" s="171"/>
      <c r="DHS67" s="171"/>
      <c r="DHT67" s="171"/>
      <c r="DHU67" s="171"/>
      <c r="DHV67" s="171"/>
      <c r="DHW67" s="171"/>
      <c r="DHX67" s="171"/>
      <c r="DHY67" s="171"/>
      <c r="DHZ67" s="171"/>
      <c r="DIA67" s="171"/>
      <c r="DIB67" s="171"/>
      <c r="DIC67" s="171"/>
      <c r="DID67" s="171"/>
      <c r="DIE67" s="171"/>
      <c r="DIF67" s="171"/>
      <c r="DIG67" s="171"/>
      <c r="DIH67" s="171"/>
      <c r="DII67" s="171"/>
      <c r="DIJ67" s="171"/>
      <c r="DIK67" s="171"/>
      <c r="DIL67" s="171"/>
      <c r="DIM67" s="171"/>
      <c r="DIN67" s="171"/>
      <c r="DIO67" s="171"/>
      <c r="DIP67" s="171"/>
      <c r="DIQ67" s="171"/>
      <c r="DIR67" s="171"/>
      <c r="DIS67" s="171"/>
      <c r="DIT67" s="171"/>
      <c r="DIU67" s="171"/>
      <c r="DIV67" s="171"/>
      <c r="DIW67" s="171"/>
      <c r="DIX67" s="171"/>
      <c r="DIY67" s="171"/>
      <c r="DIZ67" s="171"/>
      <c r="DJA67" s="171"/>
      <c r="DJB67" s="171"/>
      <c r="DJC67" s="171"/>
      <c r="DJD67" s="171"/>
      <c r="DJE67" s="171"/>
      <c r="DJF67" s="171"/>
      <c r="DJG67" s="171"/>
      <c r="DJH67" s="171"/>
      <c r="DJI67" s="171"/>
      <c r="DJJ67" s="171"/>
      <c r="DJK67" s="171"/>
      <c r="DJL67" s="171"/>
      <c r="DJM67" s="171"/>
      <c r="DJN67" s="171"/>
      <c r="DJO67" s="171"/>
      <c r="DJP67" s="171"/>
      <c r="DJQ67" s="171"/>
      <c r="DJR67" s="171"/>
      <c r="DJS67" s="171"/>
      <c r="DJT67" s="171"/>
      <c r="DJU67" s="171"/>
      <c r="DJV67" s="171"/>
      <c r="DJW67" s="171"/>
      <c r="DJX67" s="171"/>
      <c r="DJY67" s="171"/>
      <c r="DJZ67" s="171"/>
      <c r="DKA67" s="171"/>
      <c r="DKB67" s="171"/>
      <c r="DKC67" s="171"/>
      <c r="DKD67" s="171"/>
      <c r="DKE67" s="171"/>
      <c r="DKF67" s="171"/>
      <c r="DKG67" s="171"/>
      <c r="DKH67" s="171"/>
      <c r="DKI67" s="171"/>
      <c r="DKJ67" s="171"/>
      <c r="DKK67" s="171"/>
      <c r="DKL67" s="171"/>
      <c r="DKM67" s="171"/>
      <c r="DKN67" s="171"/>
      <c r="DKO67" s="171"/>
      <c r="DKP67" s="171"/>
      <c r="DKQ67" s="171"/>
      <c r="DKR67" s="171"/>
      <c r="DKS67" s="171"/>
      <c r="DKT67" s="171"/>
      <c r="DKU67" s="171"/>
      <c r="DKV67" s="171"/>
      <c r="DKW67" s="171"/>
      <c r="DKX67" s="171"/>
      <c r="DKY67" s="171"/>
      <c r="DKZ67" s="171"/>
      <c r="DLA67" s="171"/>
      <c r="DLB67" s="171"/>
      <c r="DLC67" s="171"/>
      <c r="DLD67" s="171"/>
      <c r="DLE67" s="171"/>
      <c r="DLF67" s="171"/>
      <c r="DLG67" s="171"/>
      <c r="DLH67" s="171"/>
      <c r="DLI67" s="171"/>
      <c r="DLJ67" s="171"/>
      <c r="DLK67" s="171"/>
      <c r="DLL67" s="171"/>
      <c r="DLM67" s="171"/>
      <c r="DLN67" s="171"/>
      <c r="DLO67" s="171"/>
      <c r="DLP67" s="171"/>
      <c r="DLQ67" s="171"/>
      <c r="DLR67" s="171"/>
      <c r="DLS67" s="171"/>
      <c r="DLT67" s="171"/>
      <c r="DLU67" s="171"/>
      <c r="DLV67" s="171"/>
      <c r="DLW67" s="171"/>
      <c r="DLX67" s="171"/>
      <c r="DLY67" s="171"/>
      <c r="DLZ67" s="171"/>
      <c r="DMA67" s="171"/>
      <c r="DMB67" s="171"/>
      <c r="DMC67" s="171"/>
      <c r="DMD67" s="171"/>
      <c r="DME67" s="171"/>
      <c r="DMF67" s="171"/>
      <c r="DMG67" s="171"/>
      <c r="DMH67" s="171"/>
      <c r="DMI67" s="171"/>
      <c r="DMJ67" s="171"/>
      <c r="DMK67" s="171"/>
      <c r="DML67" s="171"/>
      <c r="DMM67" s="171"/>
      <c r="DMN67" s="171"/>
      <c r="DMO67" s="171"/>
      <c r="DMP67" s="171"/>
      <c r="DMQ67" s="171"/>
      <c r="DMR67" s="171"/>
      <c r="DMS67" s="171"/>
      <c r="DMT67" s="171"/>
      <c r="DMU67" s="171"/>
      <c r="DMV67" s="171"/>
      <c r="DMW67" s="171"/>
      <c r="DMX67" s="171"/>
      <c r="DMY67" s="171"/>
      <c r="DMZ67" s="171"/>
      <c r="DNA67" s="171"/>
      <c r="DNB67" s="171"/>
      <c r="DNC67" s="171"/>
      <c r="DND67" s="171"/>
      <c r="DNE67" s="171"/>
      <c r="DNF67" s="171"/>
      <c r="DNG67" s="171"/>
      <c r="DNH67" s="171"/>
      <c r="DNI67" s="171"/>
      <c r="DNJ67" s="171"/>
      <c r="DNK67" s="171"/>
      <c r="DNL67" s="171"/>
      <c r="DNM67" s="171"/>
      <c r="DNN67" s="171"/>
      <c r="DNO67" s="171"/>
      <c r="DNP67" s="171"/>
      <c r="DNQ67" s="171"/>
      <c r="DNR67" s="171"/>
      <c r="DNS67" s="171"/>
      <c r="DNT67" s="171"/>
      <c r="DNU67" s="171"/>
      <c r="DNV67" s="171"/>
      <c r="DNW67" s="171"/>
      <c r="DNX67" s="171"/>
      <c r="DNY67" s="171"/>
      <c r="DNZ67" s="171"/>
      <c r="DOA67" s="171"/>
      <c r="DOB67" s="171"/>
      <c r="DOC67" s="171"/>
      <c r="DOD67" s="171"/>
      <c r="DOE67" s="171"/>
      <c r="DOF67" s="171"/>
      <c r="DOG67" s="171"/>
      <c r="DOH67" s="171"/>
      <c r="DOI67" s="171"/>
      <c r="DOJ67" s="171"/>
      <c r="DOK67" s="171"/>
      <c r="DOL67" s="171"/>
      <c r="DOM67" s="171"/>
      <c r="DON67" s="171"/>
      <c r="DOO67" s="171"/>
      <c r="DOP67" s="171"/>
      <c r="DOQ67" s="171"/>
      <c r="DOR67" s="171"/>
      <c r="DOS67" s="171"/>
      <c r="DOT67" s="171"/>
      <c r="DOU67" s="171"/>
      <c r="DOV67" s="171"/>
      <c r="DOW67" s="171"/>
      <c r="DOX67" s="171"/>
      <c r="DOY67" s="171"/>
      <c r="DOZ67" s="171"/>
      <c r="DPA67" s="171"/>
      <c r="DPB67" s="171"/>
      <c r="DPC67" s="171"/>
      <c r="DPD67" s="171"/>
      <c r="DPE67" s="171"/>
      <c r="DPF67" s="171"/>
      <c r="DPG67" s="171"/>
      <c r="DPH67" s="171"/>
      <c r="DPI67" s="171"/>
      <c r="DPJ67" s="171"/>
      <c r="DPK67" s="171"/>
      <c r="DPL67" s="171"/>
      <c r="DPM67" s="171"/>
      <c r="DPN67" s="171"/>
      <c r="DPO67" s="171"/>
      <c r="DPP67" s="171"/>
      <c r="DPQ67" s="171"/>
      <c r="DPR67" s="171"/>
      <c r="DPS67" s="171"/>
      <c r="DPT67" s="171"/>
      <c r="DPU67" s="171"/>
      <c r="DPV67" s="171"/>
      <c r="DPW67" s="171"/>
      <c r="DPX67" s="171"/>
      <c r="DPY67" s="171"/>
      <c r="DPZ67" s="171"/>
      <c r="DQA67" s="171"/>
      <c r="DQB67" s="171"/>
      <c r="DQC67" s="171"/>
      <c r="DQD67" s="171"/>
      <c r="DQE67" s="171"/>
      <c r="DQF67" s="171"/>
      <c r="DQG67" s="171"/>
      <c r="DQH67" s="171"/>
      <c r="DQI67" s="171"/>
      <c r="DQJ67" s="171"/>
      <c r="DQK67" s="171"/>
      <c r="DQL67" s="171"/>
      <c r="DQM67" s="171"/>
      <c r="DQN67" s="171"/>
      <c r="DQO67" s="171"/>
      <c r="DQP67" s="171"/>
      <c r="DQQ67" s="171"/>
      <c r="DQR67" s="171"/>
      <c r="DQS67" s="171"/>
      <c r="DQT67" s="171"/>
      <c r="DQU67" s="171"/>
      <c r="DQV67" s="171"/>
      <c r="DQW67" s="171"/>
      <c r="DQX67" s="171"/>
      <c r="DQY67" s="171"/>
      <c r="DQZ67" s="171"/>
      <c r="DRA67" s="171"/>
      <c r="DRB67" s="171"/>
      <c r="DRC67" s="171"/>
      <c r="DRD67" s="171"/>
      <c r="DRE67" s="171"/>
      <c r="DRF67" s="171"/>
      <c r="DRG67" s="171"/>
      <c r="DRH67" s="171"/>
      <c r="DRI67" s="171"/>
      <c r="DRJ67" s="171"/>
      <c r="DRK67" s="171"/>
      <c r="DRL67" s="171"/>
      <c r="DRM67" s="171"/>
      <c r="DRN67" s="171"/>
      <c r="DRO67" s="171"/>
      <c r="DRP67" s="171"/>
      <c r="DRQ67" s="171"/>
      <c r="DRR67" s="171"/>
      <c r="DRS67" s="171"/>
      <c r="DRT67" s="171"/>
      <c r="DRU67" s="171"/>
      <c r="DRV67" s="171"/>
      <c r="DRW67" s="171"/>
      <c r="DRX67" s="171"/>
      <c r="DRY67" s="171"/>
      <c r="DRZ67" s="171"/>
      <c r="DSA67" s="171"/>
      <c r="DSB67" s="171"/>
      <c r="DSC67" s="171"/>
      <c r="DSD67" s="171"/>
      <c r="DSE67" s="171"/>
      <c r="DSF67" s="171"/>
      <c r="DSG67" s="171"/>
      <c r="DSH67" s="171"/>
      <c r="DSI67" s="171"/>
      <c r="DSJ67" s="171"/>
      <c r="DSK67" s="171"/>
      <c r="DSL67" s="171"/>
      <c r="DSM67" s="171"/>
      <c r="DSN67" s="171"/>
      <c r="DSO67" s="171"/>
      <c r="DSP67" s="171"/>
      <c r="DSQ67" s="171"/>
      <c r="DSR67" s="171"/>
      <c r="DSS67" s="171"/>
      <c r="DST67" s="171"/>
      <c r="DSU67" s="171"/>
      <c r="DSV67" s="171"/>
      <c r="DSW67" s="171"/>
      <c r="DSX67" s="171"/>
      <c r="DSY67" s="171"/>
      <c r="DSZ67" s="171"/>
      <c r="DTA67" s="171"/>
      <c r="DTB67" s="171"/>
      <c r="DTC67" s="171"/>
      <c r="DTD67" s="171"/>
      <c r="DTE67" s="171"/>
      <c r="DTF67" s="171"/>
      <c r="DTG67" s="171"/>
      <c r="DTH67" s="171"/>
      <c r="DTI67" s="171"/>
      <c r="DTJ67" s="171"/>
      <c r="DTK67" s="171"/>
      <c r="DTL67" s="171"/>
      <c r="DTM67" s="171"/>
      <c r="DTN67" s="171"/>
      <c r="DTO67" s="171"/>
      <c r="DTP67" s="171"/>
      <c r="DTQ67" s="171"/>
      <c r="DTR67" s="171"/>
      <c r="DTS67" s="171"/>
      <c r="DTT67" s="171"/>
      <c r="DTU67" s="171"/>
      <c r="DTV67" s="171"/>
      <c r="DTW67" s="171"/>
      <c r="DTX67" s="171"/>
      <c r="DTY67" s="171"/>
      <c r="DTZ67" s="171"/>
      <c r="DUA67" s="171"/>
      <c r="DUB67" s="171"/>
      <c r="DUC67" s="171"/>
      <c r="DUD67" s="171"/>
      <c r="DUE67" s="171"/>
      <c r="DUF67" s="171"/>
      <c r="DUG67" s="171"/>
      <c r="DUH67" s="171"/>
      <c r="DUI67" s="171"/>
      <c r="DUJ67" s="171"/>
      <c r="DUK67" s="171"/>
      <c r="DUL67" s="171"/>
      <c r="DUM67" s="171"/>
      <c r="DUN67" s="171"/>
      <c r="DUO67" s="171"/>
      <c r="DUP67" s="171"/>
      <c r="DUQ67" s="171"/>
      <c r="DUR67" s="171"/>
      <c r="DUS67" s="171"/>
      <c r="DUT67" s="171"/>
      <c r="DUU67" s="171"/>
      <c r="DUV67" s="171"/>
      <c r="DUW67" s="171"/>
      <c r="DUX67" s="171"/>
      <c r="DUY67" s="171"/>
      <c r="DUZ67" s="171"/>
      <c r="DVA67" s="171"/>
      <c r="DVB67" s="171"/>
      <c r="DVC67" s="171"/>
      <c r="DVD67" s="171"/>
      <c r="DVE67" s="171"/>
      <c r="DVF67" s="171"/>
      <c r="DVG67" s="171"/>
      <c r="DVH67" s="171"/>
      <c r="DVI67" s="171"/>
      <c r="DVJ67" s="171"/>
      <c r="DVK67" s="171"/>
      <c r="DVL67" s="171"/>
      <c r="DVM67" s="171"/>
      <c r="DVN67" s="171"/>
      <c r="DVO67" s="171"/>
      <c r="DVP67" s="171"/>
      <c r="DVQ67" s="171"/>
      <c r="DVR67" s="171"/>
      <c r="DVS67" s="171"/>
      <c r="DVT67" s="171"/>
      <c r="DVU67" s="171"/>
      <c r="DVV67" s="171"/>
      <c r="DVW67" s="171"/>
      <c r="DVX67" s="171"/>
      <c r="DVY67" s="171"/>
      <c r="DVZ67" s="171"/>
      <c r="DWA67" s="171"/>
      <c r="DWB67" s="171"/>
      <c r="DWC67" s="171"/>
      <c r="DWD67" s="171"/>
      <c r="DWE67" s="171"/>
      <c r="DWF67" s="171"/>
      <c r="DWG67" s="171"/>
      <c r="DWH67" s="171"/>
      <c r="DWI67" s="171"/>
      <c r="DWJ67" s="171"/>
      <c r="DWK67" s="171"/>
      <c r="DWL67" s="171"/>
      <c r="DWM67" s="171"/>
      <c r="DWN67" s="171"/>
      <c r="DWO67" s="171"/>
      <c r="DWP67" s="171"/>
      <c r="DWQ67" s="171"/>
      <c r="DWR67" s="171"/>
      <c r="DWS67" s="171"/>
      <c r="DWT67" s="171"/>
      <c r="DWU67" s="171"/>
      <c r="DWV67" s="171"/>
      <c r="DWW67" s="171"/>
      <c r="DWX67" s="171"/>
      <c r="DWY67" s="171"/>
      <c r="DWZ67" s="171"/>
      <c r="DXA67" s="171"/>
      <c r="DXB67" s="171"/>
      <c r="DXC67" s="171"/>
      <c r="DXD67" s="171"/>
      <c r="DXE67" s="171"/>
      <c r="DXF67" s="171"/>
      <c r="DXG67" s="171"/>
      <c r="DXH67" s="171"/>
      <c r="DXI67" s="171"/>
      <c r="DXJ67" s="171"/>
      <c r="DXK67" s="171"/>
      <c r="DXL67" s="171"/>
      <c r="DXM67" s="171"/>
      <c r="DXN67" s="171"/>
      <c r="DXO67" s="171"/>
      <c r="DXP67" s="171"/>
      <c r="DXQ67" s="171"/>
      <c r="DXR67" s="171"/>
      <c r="DXS67" s="171"/>
      <c r="DXT67" s="171"/>
      <c r="DXU67" s="171"/>
      <c r="DXV67" s="171"/>
      <c r="DXW67" s="171"/>
      <c r="DXX67" s="171"/>
      <c r="DXY67" s="171"/>
      <c r="DXZ67" s="171"/>
      <c r="DYA67" s="171"/>
      <c r="DYB67" s="171"/>
      <c r="DYC67" s="171"/>
      <c r="DYD67" s="171"/>
      <c r="DYE67" s="171"/>
      <c r="DYF67" s="171"/>
      <c r="DYG67" s="171"/>
      <c r="DYH67" s="171"/>
      <c r="DYI67" s="171"/>
      <c r="DYJ67" s="171"/>
      <c r="DYK67" s="171"/>
      <c r="DYL67" s="171"/>
      <c r="DYM67" s="171"/>
      <c r="DYN67" s="171"/>
      <c r="DYO67" s="171"/>
      <c r="DYP67" s="171"/>
      <c r="DYQ67" s="171"/>
      <c r="DYR67" s="171"/>
      <c r="DYS67" s="171"/>
      <c r="DYT67" s="171"/>
      <c r="DYU67" s="171"/>
      <c r="DYV67" s="171"/>
      <c r="DYW67" s="171"/>
      <c r="DYX67" s="171"/>
      <c r="DYY67" s="171"/>
      <c r="DYZ67" s="171"/>
      <c r="DZA67" s="171"/>
      <c r="DZB67" s="171"/>
      <c r="DZC67" s="171"/>
      <c r="DZD67" s="171"/>
      <c r="DZE67" s="171"/>
      <c r="DZF67" s="171"/>
      <c r="DZG67" s="171"/>
      <c r="DZH67" s="171"/>
      <c r="DZI67" s="171"/>
      <c r="DZJ67" s="171"/>
      <c r="DZK67" s="171"/>
      <c r="DZL67" s="171"/>
      <c r="DZM67" s="171"/>
      <c r="DZN67" s="171"/>
      <c r="DZO67" s="171"/>
      <c r="DZP67" s="171"/>
      <c r="DZQ67" s="171"/>
      <c r="DZR67" s="171"/>
      <c r="DZS67" s="171"/>
      <c r="DZT67" s="171"/>
      <c r="DZU67" s="171"/>
      <c r="DZV67" s="171"/>
      <c r="DZW67" s="171"/>
      <c r="DZX67" s="171"/>
      <c r="DZY67" s="171"/>
      <c r="DZZ67" s="171"/>
      <c r="EAA67" s="171"/>
      <c r="EAB67" s="171"/>
      <c r="EAC67" s="171"/>
      <c r="EAD67" s="171"/>
      <c r="EAE67" s="171"/>
      <c r="EAF67" s="171"/>
      <c r="EAG67" s="171"/>
      <c r="EAH67" s="171"/>
      <c r="EAI67" s="171"/>
      <c r="EAJ67" s="171"/>
      <c r="EAK67" s="171"/>
      <c r="EAL67" s="171"/>
      <c r="EAM67" s="171"/>
      <c r="EAN67" s="171"/>
      <c r="EAO67" s="171"/>
      <c r="EAP67" s="171"/>
      <c r="EAQ67" s="171"/>
      <c r="EAR67" s="171"/>
      <c r="EAS67" s="171"/>
      <c r="EAT67" s="171"/>
      <c r="EAU67" s="171"/>
      <c r="EAV67" s="171"/>
      <c r="EAW67" s="171"/>
      <c r="EAX67" s="171"/>
      <c r="EAY67" s="171"/>
      <c r="EAZ67" s="171"/>
      <c r="EBA67" s="171"/>
      <c r="EBB67" s="171"/>
      <c r="EBC67" s="171"/>
      <c r="EBD67" s="171"/>
      <c r="EBE67" s="171"/>
      <c r="EBF67" s="171"/>
      <c r="EBG67" s="171"/>
      <c r="EBH67" s="171"/>
      <c r="EBI67" s="171"/>
      <c r="EBJ67" s="171"/>
      <c r="EBK67" s="171"/>
      <c r="EBL67" s="171"/>
      <c r="EBM67" s="171"/>
      <c r="EBN67" s="171"/>
      <c r="EBO67" s="171"/>
      <c r="EBP67" s="171"/>
      <c r="EBQ67" s="171"/>
      <c r="EBR67" s="171"/>
      <c r="EBS67" s="171"/>
      <c r="EBT67" s="171"/>
      <c r="EBU67" s="171"/>
      <c r="EBV67" s="171"/>
      <c r="EBW67" s="171"/>
      <c r="EBX67" s="171"/>
      <c r="EBY67" s="171"/>
      <c r="EBZ67" s="171"/>
      <c r="ECA67" s="171"/>
      <c r="ECB67" s="171"/>
      <c r="ECC67" s="171"/>
      <c r="ECD67" s="171"/>
      <c r="ECE67" s="171"/>
      <c r="ECF67" s="171"/>
      <c r="ECG67" s="171"/>
      <c r="ECH67" s="171"/>
      <c r="ECI67" s="171"/>
      <c r="ECJ67" s="171"/>
      <c r="ECK67" s="171"/>
      <c r="ECL67" s="171"/>
      <c r="ECM67" s="171"/>
      <c r="ECN67" s="171"/>
      <c r="ECO67" s="171"/>
      <c r="ECP67" s="171"/>
      <c r="ECQ67" s="171"/>
      <c r="ECR67" s="171"/>
      <c r="ECS67" s="171"/>
      <c r="ECT67" s="171"/>
      <c r="ECU67" s="171"/>
      <c r="ECV67" s="171"/>
      <c r="ECW67" s="171"/>
      <c r="ECX67" s="171"/>
      <c r="ECY67" s="171"/>
      <c r="ECZ67" s="171"/>
      <c r="EDA67" s="171"/>
      <c r="EDB67" s="171"/>
      <c r="EDC67" s="171"/>
      <c r="EDD67" s="171"/>
      <c r="EDE67" s="171"/>
      <c r="EDF67" s="171"/>
      <c r="EDG67" s="171"/>
      <c r="EDH67" s="171"/>
      <c r="EDI67" s="171"/>
      <c r="EDJ67" s="171"/>
      <c r="EDK67" s="171"/>
      <c r="EDL67" s="171"/>
      <c r="EDM67" s="171"/>
      <c r="EDN67" s="171"/>
      <c r="EDO67" s="171"/>
      <c r="EDP67" s="171"/>
      <c r="EDQ67" s="171"/>
      <c r="EDR67" s="171"/>
      <c r="EDS67" s="171"/>
      <c r="EDT67" s="171"/>
      <c r="EDU67" s="171"/>
      <c r="EDV67" s="171"/>
      <c r="EDW67" s="171"/>
      <c r="EDX67" s="171"/>
      <c r="EDY67" s="171"/>
      <c r="EDZ67" s="171"/>
      <c r="EEA67" s="171"/>
      <c r="EEB67" s="171"/>
      <c r="EEC67" s="171"/>
      <c r="EED67" s="171"/>
      <c r="EEE67" s="171"/>
      <c r="EEF67" s="171"/>
      <c r="EEG67" s="171"/>
      <c r="EEH67" s="171"/>
      <c r="EEI67" s="171"/>
      <c r="EEJ67" s="171"/>
      <c r="EEK67" s="171"/>
      <c r="EEL67" s="171"/>
      <c r="EEM67" s="171"/>
      <c r="EEN67" s="171"/>
      <c r="EEO67" s="171"/>
      <c r="EEP67" s="171"/>
      <c r="EEQ67" s="171"/>
      <c r="EER67" s="171"/>
      <c r="EES67" s="171"/>
      <c r="EET67" s="171"/>
      <c r="EEU67" s="171"/>
      <c r="EEV67" s="171"/>
      <c r="EEW67" s="171"/>
      <c r="EEX67" s="171"/>
      <c r="EEY67" s="171"/>
      <c r="EEZ67" s="171"/>
      <c r="EFA67" s="171"/>
      <c r="EFB67" s="171"/>
      <c r="EFC67" s="171"/>
      <c r="EFD67" s="171"/>
      <c r="EFE67" s="171"/>
      <c r="EFF67" s="171"/>
      <c r="EFG67" s="171"/>
      <c r="EFH67" s="171"/>
      <c r="EFI67" s="171"/>
      <c r="EFJ67" s="171"/>
      <c r="EFK67" s="171"/>
      <c r="EFL67" s="171"/>
      <c r="EFM67" s="171"/>
      <c r="EFN67" s="171"/>
      <c r="EFO67" s="171"/>
      <c r="EFP67" s="171"/>
      <c r="EFQ67" s="171"/>
      <c r="EFR67" s="171"/>
      <c r="EFS67" s="171"/>
      <c r="EFT67" s="171"/>
      <c r="EFU67" s="171"/>
      <c r="EFV67" s="171"/>
      <c r="EFW67" s="171"/>
      <c r="EFX67" s="171"/>
      <c r="EFY67" s="171"/>
      <c r="EFZ67" s="171"/>
      <c r="EGA67" s="171"/>
      <c r="EGB67" s="171"/>
      <c r="EGC67" s="171"/>
      <c r="EGD67" s="171"/>
      <c r="EGE67" s="171"/>
      <c r="EGF67" s="171"/>
      <c r="EGG67" s="171"/>
      <c r="EGH67" s="171"/>
      <c r="EGI67" s="171"/>
      <c r="EGJ67" s="171"/>
      <c r="EGK67" s="171"/>
      <c r="EGL67" s="171"/>
      <c r="EGM67" s="171"/>
      <c r="EGN67" s="171"/>
      <c r="EGO67" s="171"/>
      <c r="EGP67" s="171"/>
      <c r="EGQ67" s="171"/>
      <c r="EGR67" s="171"/>
      <c r="EGS67" s="171"/>
      <c r="EGT67" s="171"/>
      <c r="EGU67" s="171"/>
      <c r="EGV67" s="171"/>
      <c r="EGW67" s="171"/>
      <c r="EGX67" s="171"/>
      <c r="EGY67" s="171"/>
      <c r="EGZ67" s="171"/>
      <c r="EHA67" s="171"/>
      <c r="EHB67" s="171"/>
      <c r="EHC67" s="171"/>
      <c r="EHD67" s="171"/>
      <c r="EHE67" s="171"/>
      <c r="EHF67" s="171"/>
      <c r="EHG67" s="171"/>
      <c r="EHH67" s="171"/>
      <c r="EHI67" s="171"/>
      <c r="EHJ67" s="171"/>
      <c r="EHK67" s="171"/>
      <c r="EHL67" s="171"/>
      <c r="EHM67" s="171"/>
      <c r="EHN67" s="171"/>
      <c r="EHO67" s="171"/>
      <c r="EHP67" s="171"/>
      <c r="EHQ67" s="171"/>
      <c r="EHR67" s="171"/>
      <c r="EHS67" s="171"/>
      <c r="EHT67" s="171"/>
      <c r="EHU67" s="171"/>
      <c r="EHV67" s="171"/>
      <c r="EHW67" s="171"/>
      <c r="EHX67" s="171"/>
      <c r="EHY67" s="171"/>
      <c r="EHZ67" s="171"/>
      <c r="EIA67" s="171"/>
      <c r="EIB67" s="171"/>
      <c r="EIC67" s="171"/>
      <c r="EID67" s="171"/>
      <c r="EIE67" s="171"/>
      <c r="EIF67" s="171"/>
      <c r="EIG67" s="171"/>
      <c r="EIH67" s="171"/>
      <c r="EII67" s="171"/>
      <c r="EIJ67" s="171"/>
      <c r="EIK67" s="171"/>
      <c r="EIL67" s="171"/>
      <c r="EIM67" s="171"/>
      <c r="EIN67" s="171"/>
      <c r="EIO67" s="171"/>
      <c r="EIP67" s="171"/>
      <c r="EIQ67" s="171"/>
      <c r="EIR67" s="171"/>
      <c r="EIS67" s="171"/>
      <c r="EIT67" s="171"/>
      <c r="EIU67" s="171"/>
      <c r="EIV67" s="171"/>
      <c r="EIW67" s="171"/>
      <c r="EIX67" s="171"/>
      <c r="EIY67" s="171"/>
      <c r="EIZ67" s="171"/>
      <c r="EJA67" s="171"/>
      <c r="EJB67" s="171"/>
      <c r="EJC67" s="171"/>
      <c r="EJD67" s="171"/>
      <c r="EJE67" s="171"/>
      <c r="EJF67" s="171"/>
      <c r="EJG67" s="171"/>
      <c r="EJH67" s="171"/>
      <c r="EJI67" s="171"/>
      <c r="EJJ67" s="171"/>
      <c r="EJK67" s="171"/>
      <c r="EJL67" s="171"/>
      <c r="EJM67" s="171"/>
      <c r="EJN67" s="171"/>
      <c r="EJO67" s="171"/>
      <c r="EJP67" s="171"/>
      <c r="EJQ67" s="171"/>
      <c r="EJR67" s="171"/>
      <c r="EJS67" s="171"/>
      <c r="EJT67" s="171"/>
      <c r="EJU67" s="171"/>
      <c r="EJV67" s="171"/>
      <c r="EJW67" s="171"/>
      <c r="EJX67" s="171"/>
      <c r="EJY67" s="171"/>
      <c r="EJZ67" s="171"/>
      <c r="EKA67" s="171"/>
      <c r="EKB67" s="171"/>
      <c r="EKC67" s="171"/>
      <c r="EKD67" s="171"/>
      <c r="EKE67" s="171"/>
      <c r="EKF67" s="171"/>
      <c r="EKG67" s="171"/>
      <c r="EKH67" s="171"/>
      <c r="EKI67" s="171"/>
      <c r="EKJ67" s="171"/>
      <c r="EKK67" s="171"/>
      <c r="EKL67" s="171"/>
      <c r="EKM67" s="171"/>
      <c r="EKN67" s="171"/>
      <c r="EKO67" s="171"/>
      <c r="EKP67" s="171"/>
      <c r="EKQ67" s="171"/>
      <c r="EKR67" s="171"/>
      <c r="EKS67" s="171"/>
      <c r="EKT67" s="171"/>
      <c r="EKU67" s="171"/>
      <c r="EKV67" s="171"/>
      <c r="EKW67" s="171"/>
      <c r="EKX67" s="171"/>
      <c r="EKY67" s="171"/>
      <c r="EKZ67" s="171"/>
      <c r="ELA67" s="171"/>
      <c r="ELB67" s="171"/>
      <c r="ELC67" s="171"/>
      <c r="ELD67" s="171"/>
      <c r="ELE67" s="171"/>
      <c r="ELF67" s="171"/>
      <c r="ELG67" s="171"/>
      <c r="ELH67" s="171"/>
      <c r="ELI67" s="171"/>
      <c r="ELJ67" s="171"/>
      <c r="ELK67" s="171"/>
      <c r="ELL67" s="171"/>
      <c r="ELM67" s="171"/>
      <c r="ELN67" s="171"/>
      <c r="ELO67" s="171"/>
      <c r="ELP67" s="171"/>
      <c r="ELQ67" s="171"/>
      <c r="ELR67" s="171"/>
      <c r="ELS67" s="171"/>
      <c r="ELT67" s="171"/>
      <c r="ELU67" s="171"/>
      <c r="ELV67" s="171"/>
      <c r="ELW67" s="171"/>
      <c r="ELX67" s="171"/>
      <c r="ELY67" s="171"/>
      <c r="ELZ67" s="171"/>
      <c r="EMA67" s="171"/>
      <c r="EMB67" s="171"/>
      <c r="EMC67" s="171"/>
      <c r="EMD67" s="171"/>
      <c r="EME67" s="171"/>
      <c r="EMF67" s="171"/>
      <c r="EMG67" s="171"/>
      <c r="EMH67" s="171"/>
      <c r="EMI67" s="171"/>
      <c r="EMJ67" s="171"/>
      <c r="EMK67" s="171"/>
      <c r="EML67" s="171"/>
      <c r="EMM67" s="171"/>
      <c r="EMN67" s="171"/>
      <c r="EMO67" s="171"/>
      <c r="EMP67" s="171"/>
      <c r="EMQ67" s="171"/>
      <c r="EMR67" s="171"/>
      <c r="EMS67" s="171"/>
      <c r="EMT67" s="171"/>
      <c r="EMU67" s="171"/>
      <c r="EMV67" s="171"/>
      <c r="EMW67" s="171"/>
      <c r="EMX67" s="171"/>
      <c r="EMY67" s="171"/>
      <c r="EMZ67" s="171"/>
      <c r="ENA67" s="171"/>
      <c r="ENB67" s="171"/>
      <c r="ENC67" s="171"/>
      <c r="END67" s="171"/>
      <c r="ENE67" s="171"/>
      <c r="ENF67" s="171"/>
      <c r="ENG67" s="171"/>
      <c r="ENH67" s="171"/>
      <c r="ENI67" s="171"/>
      <c r="ENJ67" s="171"/>
      <c r="ENK67" s="171"/>
      <c r="ENL67" s="171"/>
      <c r="ENM67" s="171"/>
      <c r="ENN67" s="171"/>
      <c r="ENO67" s="171"/>
      <c r="ENP67" s="171"/>
      <c r="ENQ67" s="171"/>
      <c r="ENR67" s="171"/>
      <c r="ENS67" s="171"/>
      <c r="ENT67" s="171"/>
      <c r="ENU67" s="171"/>
      <c r="ENV67" s="171"/>
      <c r="ENW67" s="171"/>
      <c r="ENX67" s="171"/>
      <c r="ENY67" s="171"/>
      <c r="ENZ67" s="171"/>
      <c r="EOA67" s="171"/>
      <c r="EOB67" s="171"/>
      <c r="EOC67" s="171"/>
      <c r="EOD67" s="171"/>
      <c r="EOE67" s="171"/>
      <c r="EOF67" s="171"/>
      <c r="EOG67" s="171"/>
      <c r="EOH67" s="171"/>
      <c r="EOI67" s="171"/>
      <c r="EOJ67" s="171"/>
      <c r="EOK67" s="171"/>
      <c r="EOL67" s="171"/>
      <c r="EOM67" s="171"/>
      <c r="EON67" s="171"/>
      <c r="EOO67" s="171"/>
      <c r="EOP67" s="171"/>
      <c r="EOQ67" s="171"/>
      <c r="EOR67" s="171"/>
      <c r="EOS67" s="171"/>
      <c r="EOT67" s="171"/>
      <c r="EOU67" s="171"/>
      <c r="EOV67" s="171"/>
      <c r="EOW67" s="171"/>
      <c r="EOX67" s="171"/>
      <c r="EOY67" s="171"/>
      <c r="EOZ67" s="171"/>
      <c r="EPA67" s="171"/>
      <c r="EPB67" s="171"/>
      <c r="EPC67" s="171"/>
      <c r="EPD67" s="171"/>
      <c r="EPE67" s="171"/>
      <c r="EPF67" s="171"/>
      <c r="EPG67" s="171"/>
      <c r="EPH67" s="171"/>
      <c r="EPI67" s="171"/>
      <c r="EPJ67" s="171"/>
      <c r="EPK67" s="171"/>
      <c r="EPL67" s="171"/>
      <c r="EPM67" s="171"/>
      <c r="EPN67" s="171"/>
      <c r="EPO67" s="171"/>
      <c r="EPP67" s="171"/>
      <c r="EPQ67" s="171"/>
      <c r="EPR67" s="171"/>
      <c r="EPS67" s="171"/>
      <c r="EPT67" s="171"/>
      <c r="EPU67" s="171"/>
      <c r="EPV67" s="171"/>
      <c r="EPW67" s="171"/>
      <c r="EPX67" s="171"/>
      <c r="EPY67" s="171"/>
      <c r="EPZ67" s="171"/>
      <c r="EQA67" s="171"/>
      <c r="EQB67" s="171"/>
      <c r="EQC67" s="171"/>
      <c r="EQD67" s="171"/>
      <c r="EQE67" s="171"/>
      <c r="EQF67" s="171"/>
      <c r="EQG67" s="171"/>
      <c r="EQH67" s="171"/>
      <c r="EQI67" s="171"/>
      <c r="EQJ67" s="171"/>
      <c r="EQK67" s="171"/>
      <c r="EQL67" s="171"/>
      <c r="EQM67" s="171"/>
      <c r="EQN67" s="171"/>
      <c r="EQO67" s="171"/>
      <c r="EQP67" s="171"/>
      <c r="EQQ67" s="171"/>
      <c r="EQR67" s="171"/>
      <c r="EQS67" s="171"/>
      <c r="EQT67" s="171"/>
      <c r="EQU67" s="171"/>
      <c r="EQV67" s="171"/>
      <c r="EQW67" s="171"/>
      <c r="EQX67" s="171"/>
      <c r="EQY67" s="171"/>
      <c r="EQZ67" s="171"/>
      <c r="ERA67" s="171"/>
      <c r="ERB67" s="171"/>
      <c r="ERC67" s="171"/>
      <c r="ERD67" s="171"/>
      <c r="ERE67" s="171"/>
      <c r="ERF67" s="171"/>
      <c r="ERG67" s="171"/>
      <c r="ERH67" s="171"/>
      <c r="ERI67" s="171"/>
      <c r="ERJ67" s="171"/>
      <c r="ERK67" s="171"/>
      <c r="ERL67" s="171"/>
      <c r="ERM67" s="171"/>
      <c r="ERN67" s="171"/>
      <c r="ERO67" s="171"/>
      <c r="ERP67" s="171"/>
      <c r="ERQ67" s="171"/>
      <c r="ERR67" s="171"/>
      <c r="ERS67" s="171"/>
      <c r="ERT67" s="171"/>
      <c r="ERU67" s="171"/>
      <c r="ERV67" s="171"/>
      <c r="ERW67" s="171"/>
      <c r="ERX67" s="171"/>
      <c r="ERY67" s="171"/>
      <c r="ERZ67" s="171"/>
      <c r="ESA67" s="171"/>
      <c r="ESB67" s="171"/>
      <c r="ESC67" s="171"/>
      <c r="ESD67" s="171"/>
      <c r="ESE67" s="171"/>
      <c r="ESF67" s="171"/>
      <c r="ESG67" s="171"/>
      <c r="ESH67" s="171"/>
      <c r="ESI67" s="171"/>
      <c r="ESJ67" s="171"/>
      <c r="ESK67" s="171"/>
      <c r="ESL67" s="171"/>
      <c r="ESM67" s="171"/>
      <c r="ESN67" s="171"/>
      <c r="ESO67" s="171"/>
      <c r="ESP67" s="171"/>
      <c r="ESQ67" s="171"/>
      <c r="ESR67" s="171"/>
      <c r="ESS67" s="171"/>
      <c r="EST67" s="171"/>
      <c r="ESU67" s="171"/>
      <c r="ESV67" s="171"/>
      <c r="ESW67" s="171"/>
      <c r="ESX67" s="171"/>
      <c r="ESY67" s="171"/>
      <c r="ESZ67" s="171"/>
      <c r="ETA67" s="171"/>
      <c r="ETB67" s="171"/>
      <c r="ETC67" s="171"/>
      <c r="ETD67" s="171"/>
      <c r="ETE67" s="171"/>
      <c r="ETF67" s="171"/>
      <c r="ETG67" s="171"/>
      <c r="ETH67" s="171"/>
      <c r="ETI67" s="171"/>
      <c r="ETJ67" s="171"/>
      <c r="ETK67" s="171"/>
      <c r="ETL67" s="171"/>
      <c r="ETM67" s="171"/>
      <c r="ETN67" s="171"/>
      <c r="ETO67" s="171"/>
      <c r="ETP67" s="171"/>
      <c r="ETQ67" s="171"/>
      <c r="ETR67" s="171"/>
      <c r="ETS67" s="171"/>
      <c r="ETT67" s="171"/>
      <c r="ETU67" s="171"/>
      <c r="ETV67" s="171"/>
      <c r="ETW67" s="171"/>
      <c r="ETX67" s="171"/>
      <c r="ETY67" s="171"/>
      <c r="ETZ67" s="171"/>
      <c r="EUA67" s="171"/>
      <c r="EUB67" s="171"/>
      <c r="EUC67" s="171"/>
      <c r="EUD67" s="171"/>
      <c r="EUE67" s="171"/>
      <c r="EUF67" s="171"/>
      <c r="EUG67" s="171"/>
      <c r="EUH67" s="171"/>
      <c r="EUI67" s="171"/>
      <c r="EUJ67" s="171"/>
      <c r="EUK67" s="171"/>
      <c r="EUL67" s="171"/>
      <c r="EUM67" s="171"/>
      <c r="EUN67" s="171"/>
      <c r="EUO67" s="171"/>
      <c r="EUP67" s="171"/>
      <c r="EUQ67" s="171"/>
      <c r="EUR67" s="171"/>
      <c r="EUS67" s="171"/>
      <c r="EUT67" s="171"/>
      <c r="EUU67" s="171"/>
      <c r="EUV67" s="171"/>
      <c r="EUW67" s="171"/>
      <c r="EUX67" s="171"/>
      <c r="EUY67" s="171"/>
      <c r="EUZ67" s="171"/>
      <c r="EVA67" s="171"/>
      <c r="EVB67" s="171"/>
      <c r="EVC67" s="171"/>
      <c r="EVD67" s="171"/>
      <c r="EVE67" s="171"/>
      <c r="EVF67" s="171"/>
      <c r="EVG67" s="171"/>
      <c r="EVH67" s="171"/>
      <c r="EVI67" s="171"/>
      <c r="EVJ67" s="171"/>
      <c r="EVK67" s="171"/>
      <c r="EVL67" s="171"/>
      <c r="EVM67" s="171"/>
      <c r="EVN67" s="171"/>
      <c r="EVO67" s="171"/>
      <c r="EVP67" s="171"/>
      <c r="EVQ67" s="171"/>
      <c r="EVR67" s="171"/>
      <c r="EVS67" s="171"/>
      <c r="EVT67" s="171"/>
      <c r="EVU67" s="171"/>
      <c r="EVV67" s="171"/>
      <c r="EVW67" s="171"/>
      <c r="EVX67" s="171"/>
      <c r="EVY67" s="171"/>
      <c r="EVZ67" s="171"/>
      <c r="EWA67" s="171"/>
      <c r="EWB67" s="171"/>
      <c r="EWC67" s="171"/>
      <c r="EWD67" s="171"/>
      <c r="EWE67" s="171"/>
      <c r="EWF67" s="171"/>
      <c r="EWG67" s="171"/>
      <c r="EWH67" s="171"/>
      <c r="EWI67" s="171"/>
      <c r="EWJ67" s="171"/>
      <c r="EWK67" s="171"/>
      <c r="EWL67" s="171"/>
      <c r="EWM67" s="171"/>
      <c r="EWN67" s="171"/>
      <c r="EWO67" s="171"/>
      <c r="EWP67" s="171"/>
      <c r="EWQ67" s="171"/>
      <c r="EWR67" s="171"/>
      <c r="EWS67" s="171"/>
      <c r="EWT67" s="171"/>
      <c r="EWU67" s="171"/>
      <c r="EWV67" s="171"/>
      <c r="EWW67" s="171"/>
      <c r="EWX67" s="171"/>
      <c r="EWY67" s="171"/>
      <c r="EWZ67" s="171"/>
      <c r="EXA67" s="171"/>
      <c r="EXB67" s="171"/>
      <c r="EXC67" s="171"/>
      <c r="EXD67" s="171"/>
      <c r="EXE67" s="171"/>
      <c r="EXF67" s="171"/>
      <c r="EXG67" s="171"/>
      <c r="EXH67" s="171"/>
      <c r="EXI67" s="171"/>
      <c r="EXJ67" s="171"/>
      <c r="EXK67" s="171"/>
      <c r="EXL67" s="171"/>
      <c r="EXM67" s="171"/>
      <c r="EXN67" s="171"/>
      <c r="EXO67" s="171"/>
      <c r="EXP67" s="171"/>
      <c r="EXQ67" s="171"/>
      <c r="EXR67" s="171"/>
      <c r="EXS67" s="171"/>
      <c r="EXT67" s="171"/>
      <c r="EXU67" s="171"/>
      <c r="EXV67" s="171"/>
      <c r="EXW67" s="171"/>
      <c r="EXX67" s="171"/>
      <c r="EXY67" s="171"/>
      <c r="EXZ67" s="171"/>
      <c r="EYA67" s="171"/>
      <c r="EYB67" s="171"/>
      <c r="EYC67" s="171"/>
      <c r="EYD67" s="171"/>
      <c r="EYE67" s="171"/>
      <c r="EYF67" s="171"/>
      <c r="EYG67" s="171"/>
      <c r="EYH67" s="171"/>
      <c r="EYI67" s="171"/>
      <c r="EYJ67" s="171"/>
      <c r="EYK67" s="171"/>
      <c r="EYL67" s="171"/>
      <c r="EYM67" s="171"/>
      <c r="EYN67" s="171"/>
      <c r="EYO67" s="171"/>
      <c r="EYP67" s="171"/>
      <c r="EYQ67" s="171"/>
      <c r="EYR67" s="171"/>
      <c r="EYS67" s="171"/>
      <c r="EYT67" s="171"/>
      <c r="EYU67" s="171"/>
      <c r="EYV67" s="171"/>
      <c r="EYW67" s="171"/>
      <c r="EYX67" s="171"/>
      <c r="EYY67" s="171"/>
      <c r="EYZ67" s="171"/>
      <c r="EZA67" s="171"/>
      <c r="EZB67" s="171"/>
      <c r="EZC67" s="171"/>
      <c r="EZD67" s="171"/>
      <c r="EZE67" s="171"/>
      <c r="EZF67" s="171"/>
      <c r="EZG67" s="171"/>
      <c r="EZH67" s="171"/>
      <c r="EZI67" s="171"/>
      <c r="EZJ67" s="171"/>
      <c r="EZK67" s="171"/>
      <c r="EZL67" s="171"/>
      <c r="EZM67" s="171"/>
      <c r="EZN67" s="171"/>
      <c r="EZO67" s="171"/>
      <c r="EZP67" s="171"/>
      <c r="EZQ67" s="171"/>
      <c r="EZR67" s="171"/>
      <c r="EZS67" s="171"/>
      <c r="EZT67" s="171"/>
      <c r="EZU67" s="171"/>
      <c r="EZV67" s="171"/>
      <c r="EZW67" s="171"/>
      <c r="EZX67" s="171"/>
      <c r="EZY67" s="171"/>
      <c r="EZZ67" s="171"/>
      <c r="FAA67" s="171"/>
      <c r="FAB67" s="171"/>
      <c r="FAC67" s="171"/>
      <c r="FAD67" s="171"/>
      <c r="FAE67" s="171"/>
      <c r="FAF67" s="171"/>
      <c r="FAG67" s="171"/>
      <c r="FAH67" s="171"/>
      <c r="FAI67" s="171"/>
      <c r="FAJ67" s="171"/>
      <c r="FAK67" s="171"/>
      <c r="FAL67" s="171"/>
      <c r="FAM67" s="171"/>
      <c r="FAN67" s="171"/>
      <c r="FAO67" s="171"/>
      <c r="FAP67" s="171"/>
      <c r="FAQ67" s="171"/>
      <c r="FAR67" s="171"/>
      <c r="FAS67" s="171"/>
      <c r="FAT67" s="171"/>
      <c r="FAU67" s="171"/>
      <c r="FAV67" s="171"/>
      <c r="FAW67" s="171"/>
      <c r="FAX67" s="171"/>
      <c r="FAY67" s="171"/>
      <c r="FAZ67" s="171"/>
      <c r="FBA67" s="171"/>
      <c r="FBB67" s="171"/>
      <c r="FBC67" s="171"/>
      <c r="FBD67" s="171"/>
      <c r="FBE67" s="171"/>
      <c r="FBF67" s="171"/>
      <c r="FBG67" s="171"/>
      <c r="FBH67" s="171"/>
      <c r="FBI67" s="171"/>
      <c r="FBJ67" s="171"/>
      <c r="FBK67" s="171"/>
      <c r="FBL67" s="171"/>
      <c r="FBM67" s="171"/>
      <c r="FBN67" s="171"/>
      <c r="FBO67" s="171"/>
      <c r="FBP67" s="171"/>
      <c r="FBQ67" s="171"/>
      <c r="FBR67" s="171"/>
      <c r="FBS67" s="171"/>
      <c r="FBT67" s="171"/>
      <c r="FBU67" s="171"/>
      <c r="FBV67" s="171"/>
      <c r="FBW67" s="171"/>
      <c r="FBX67" s="171"/>
      <c r="FBY67" s="171"/>
      <c r="FBZ67" s="171"/>
      <c r="FCA67" s="171"/>
      <c r="FCB67" s="171"/>
      <c r="FCC67" s="171"/>
      <c r="FCD67" s="171"/>
      <c r="FCE67" s="171"/>
      <c r="FCF67" s="171"/>
      <c r="FCG67" s="171"/>
      <c r="FCH67" s="171"/>
      <c r="FCI67" s="171"/>
      <c r="FCJ67" s="171"/>
      <c r="FCK67" s="171"/>
      <c r="FCL67" s="171"/>
      <c r="FCM67" s="171"/>
      <c r="FCN67" s="171"/>
      <c r="FCO67" s="171"/>
      <c r="FCP67" s="171"/>
      <c r="FCQ67" s="171"/>
      <c r="FCR67" s="171"/>
      <c r="FCS67" s="171"/>
      <c r="FCT67" s="171"/>
      <c r="FCU67" s="171"/>
      <c r="FCV67" s="171"/>
      <c r="FCW67" s="171"/>
      <c r="FCX67" s="171"/>
      <c r="FCY67" s="171"/>
      <c r="FCZ67" s="171"/>
      <c r="FDA67" s="171"/>
      <c r="FDB67" s="171"/>
      <c r="FDC67" s="171"/>
      <c r="FDD67" s="171"/>
      <c r="FDE67" s="171"/>
      <c r="FDF67" s="171"/>
      <c r="FDG67" s="171"/>
      <c r="FDH67" s="171"/>
      <c r="FDI67" s="171"/>
      <c r="FDJ67" s="171"/>
      <c r="FDK67" s="171"/>
      <c r="FDL67" s="171"/>
      <c r="FDM67" s="171"/>
      <c r="FDN67" s="171"/>
      <c r="FDO67" s="171"/>
      <c r="FDP67" s="171"/>
      <c r="FDQ67" s="171"/>
      <c r="FDR67" s="171"/>
      <c r="FDS67" s="171"/>
      <c r="FDT67" s="171"/>
      <c r="FDU67" s="171"/>
      <c r="FDV67" s="171"/>
      <c r="FDW67" s="171"/>
      <c r="FDX67" s="171"/>
      <c r="FDY67" s="171"/>
      <c r="FDZ67" s="171"/>
      <c r="FEA67" s="171"/>
      <c r="FEB67" s="171"/>
      <c r="FEC67" s="171"/>
      <c r="FED67" s="171"/>
      <c r="FEE67" s="171"/>
      <c r="FEF67" s="171"/>
      <c r="FEG67" s="171"/>
      <c r="FEH67" s="171"/>
      <c r="FEI67" s="171"/>
      <c r="FEJ67" s="171"/>
      <c r="FEK67" s="171"/>
      <c r="FEL67" s="171"/>
      <c r="FEM67" s="171"/>
      <c r="FEN67" s="171"/>
      <c r="FEO67" s="171"/>
      <c r="FEP67" s="171"/>
      <c r="FEQ67" s="171"/>
      <c r="FER67" s="171"/>
      <c r="FES67" s="171"/>
      <c r="FET67" s="171"/>
      <c r="FEU67" s="171"/>
      <c r="FEV67" s="171"/>
      <c r="FEW67" s="171"/>
      <c r="FEX67" s="171"/>
      <c r="FEY67" s="171"/>
      <c r="FEZ67" s="171"/>
      <c r="FFA67" s="171"/>
      <c r="FFB67" s="171"/>
      <c r="FFC67" s="171"/>
      <c r="FFD67" s="171"/>
      <c r="FFE67" s="171"/>
      <c r="FFF67" s="171"/>
      <c r="FFG67" s="171"/>
      <c r="FFH67" s="171"/>
      <c r="FFI67" s="171"/>
      <c r="FFJ67" s="171"/>
      <c r="FFK67" s="171"/>
      <c r="FFL67" s="171"/>
      <c r="FFM67" s="171"/>
      <c r="FFN67" s="171"/>
      <c r="FFO67" s="171"/>
      <c r="FFP67" s="171"/>
      <c r="FFQ67" s="171"/>
      <c r="FFR67" s="171"/>
      <c r="FFS67" s="171"/>
      <c r="FFT67" s="171"/>
      <c r="FFU67" s="171"/>
      <c r="FFV67" s="171"/>
      <c r="FFW67" s="171"/>
      <c r="FFX67" s="171"/>
      <c r="FFY67" s="171"/>
      <c r="FFZ67" s="171"/>
      <c r="FGA67" s="171"/>
      <c r="FGB67" s="171"/>
      <c r="FGC67" s="171"/>
      <c r="FGD67" s="171"/>
      <c r="FGE67" s="171"/>
      <c r="FGF67" s="171"/>
      <c r="FGG67" s="171"/>
      <c r="FGH67" s="171"/>
      <c r="FGI67" s="171"/>
      <c r="FGJ67" s="171"/>
      <c r="FGK67" s="171"/>
      <c r="FGL67" s="171"/>
      <c r="FGM67" s="171"/>
      <c r="FGN67" s="171"/>
      <c r="FGO67" s="171"/>
      <c r="FGP67" s="171"/>
      <c r="FGQ67" s="171"/>
      <c r="FGR67" s="171"/>
      <c r="FGS67" s="171"/>
      <c r="FGT67" s="171"/>
      <c r="FGU67" s="171"/>
      <c r="FGV67" s="171"/>
      <c r="FGW67" s="171"/>
      <c r="FGX67" s="171"/>
      <c r="FGY67" s="171"/>
      <c r="FGZ67" s="171"/>
      <c r="FHA67" s="171"/>
      <c r="FHB67" s="171"/>
      <c r="FHC67" s="171"/>
      <c r="FHD67" s="171"/>
      <c r="FHE67" s="171"/>
      <c r="FHF67" s="171"/>
      <c r="FHG67" s="171"/>
      <c r="FHH67" s="171"/>
      <c r="FHI67" s="171"/>
      <c r="FHJ67" s="171"/>
      <c r="FHK67" s="171"/>
      <c r="FHL67" s="171"/>
      <c r="FHM67" s="171"/>
      <c r="FHN67" s="171"/>
      <c r="FHO67" s="171"/>
      <c r="FHP67" s="171"/>
      <c r="FHQ67" s="171"/>
      <c r="FHR67" s="171"/>
      <c r="FHS67" s="171"/>
      <c r="FHT67" s="171"/>
      <c r="FHU67" s="171"/>
      <c r="FHV67" s="171"/>
      <c r="FHW67" s="171"/>
      <c r="FHX67" s="171"/>
      <c r="FHY67" s="171"/>
      <c r="FHZ67" s="171"/>
      <c r="FIA67" s="171"/>
      <c r="FIB67" s="171"/>
      <c r="FIC67" s="171"/>
      <c r="FID67" s="171"/>
      <c r="FIE67" s="171"/>
      <c r="FIF67" s="171"/>
      <c r="FIG67" s="171"/>
      <c r="FIH67" s="171"/>
      <c r="FII67" s="171"/>
      <c r="FIJ67" s="171"/>
      <c r="FIK67" s="171"/>
      <c r="FIL67" s="171"/>
      <c r="FIM67" s="171"/>
      <c r="FIN67" s="171"/>
      <c r="FIO67" s="171"/>
      <c r="FIP67" s="171"/>
      <c r="FIQ67" s="171"/>
      <c r="FIR67" s="171"/>
      <c r="FIS67" s="171"/>
      <c r="FIT67" s="171"/>
      <c r="FIU67" s="171"/>
      <c r="FIV67" s="171"/>
      <c r="FIW67" s="171"/>
      <c r="FIX67" s="171"/>
      <c r="FIY67" s="171"/>
      <c r="FIZ67" s="171"/>
      <c r="FJA67" s="171"/>
      <c r="FJB67" s="171"/>
      <c r="FJC67" s="171"/>
      <c r="FJD67" s="171"/>
      <c r="FJE67" s="171"/>
      <c r="FJF67" s="171"/>
      <c r="FJG67" s="171"/>
      <c r="FJH67" s="171"/>
      <c r="FJI67" s="171"/>
      <c r="FJJ67" s="171"/>
      <c r="FJK67" s="171"/>
      <c r="FJL67" s="171"/>
      <c r="FJM67" s="171"/>
      <c r="FJN67" s="171"/>
      <c r="FJO67" s="171"/>
      <c r="FJP67" s="171"/>
      <c r="FJQ67" s="171"/>
      <c r="FJR67" s="171"/>
      <c r="FJS67" s="171"/>
      <c r="FJT67" s="171"/>
      <c r="FJU67" s="171"/>
      <c r="FJV67" s="171"/>
      <c r="FJW67" s="171"/>
      <c r="FJX67" s="171"/>
      <c r="FJY67" s="171"/>
      <c r="FJZ67" s="171"/>
      <c r="FKA67" s="171"/>
      <c r="FKB67" s="171"/>
      <c r="FKC67" s="171"/>
      <c r="FKD67" s="171"/>
      <c r="FKE67" s="171"/>
      <c r="FKF67" s="171"/>
      <c r="FKG67" s="171"/>
      <c r="FKH67" s="171"/>
      <c r="FKI67" s="171"/>
      <c r="FKJ67" s="171"/>
      <c r="FKK67" s="171"/>
      <c r="FKL67" s="171"/>
      <c r="FKM67" s="171"/>
      <c r="FKN67" s="171"/>
      <c r="FKO67" s="171"/>
      <c r="FKP67" s="171"/>
      <c r="FKQ67" s="171"/>
      <c r="FKR67" s="171"/>
      <c r="FKS67" s="171"/>
      <c r="FKT67" s="171"/>
      <c r="FKU67" s="171"/>
      <c r="FKV67" s="171"/>
      <c r="FKW67" s="171"/>
      <c r="FKX67" s="171"/>
      <c r="FKY67" s="171"/>
      <c r="FKZ67" s="171"/>
      <c r="FLA67" s="171"/>
      <c r="FLB67" s="171"/>
      <c r="FLC67" s="171"/>
      <c r="FLD67" s="171"/>
      <c r="FLE67" s="171"/>
      <c r="FLF67" s="171"/>
      <c r="FLG67" s="171"/>
      <c r="FLH67" s="171"/>
      <c r="FLI67" s="171"/>
      <c r="FLJ67" s="171"/>
      <c r="FLK67" s="171"/>
      <c r="FLL67" s="171"/>
      <c r="FLM67" s="171"/>
      <c r="FLN67" s="171"/>
      <c r="FLO67" s="171"/>
      <c r="FLP67" s="171"/>
      <c r="FLQ67" s="171"/>
      <c r="FLR67" s="171"/>
      <c r="FLS67" s="171"/>
      <c r="FLT67" s="171"/>
      <c r="FLU67" s="171"/>
      <c r="FLV67" s="171"/>
      <c r="FLW67" s="171"/>
      <c r="FLX67" s="171"/>
      <c r="FLY67" s="171"/>
      <c r="FLZ67" s="171"/>
      <c r="FMA67" s="171"/>
      <c r="FMB67" s="171"/>
      <c r="FMC67" s="171"/>
      <c r="FMD67" s="171"/>
      <c r="FME67" s="171"/>
      <c r="FMF67" s="171"/>
      <c r="FMG67" s="171"/>
      <c r="FMH67" s="171"/>
      <c r="FMI67" s="171"/>
      <c r="FMJ67" s="171"/>
      <c r="FMK67" s="171"/>
      <c r="FML67" s="171"/>
      <c r="FMM67" s="171"/>
      <c r="FMN67" s="171"/>
      <c r="FMO67" s="171"/>
      <c r="FMP67" s="171"/>
      <c r="FMQ67" s="171"/>
      <c r="FMR67" s="171"/>
      <c r="FMS67" s="171"/>
      <c r="FMT67" s="171"/>
      <c r="FMU67" s="171"/>
      <c r="FMV67" s="171"/>
      <c r="FMW67" s="171"/>
      <c r="FMX67" s="171"/>
      <c r="FMY67" s="171"/>
      <c r="FMZ67" s="171"/>
      <c r="FNA67" s="171"/>
      <c r="FNB67" s="171"/>
      <c r="FNC67" s="171"/>
      <c r="FND67" s="171"/>
      <c r="FNE67" s="171"/>
      <c r="FNF67" s="171"/>
      <c r="FNG67" s="171"/>
      <c r="FNH67" s="171"/>
      <c r="FNI67" s="171"/>
      <c r="FNJ67" s="171"/>
      <c r="FNK67" s="171"/>
      <c r="FNL67" s="171"/>
      <c r="FNM67" s="171"/>
      <c r="FNN67" s="171"/>
      <c r="FNO67" s="171"/>
      <c r="FNP67" s="171"/>
      <c r="FNQ67" s="171"/>
      <c r="FNR67" s="171"/>
      <c r="FNS67" s="171"/>
      <c r="FNT67" s="171"/>
      <c r="FNU67" s="171"/>
      <c r="FNV67" s="171"/>
      <c r="FNW67" s="171"/>
      <c r="FNX67" s="171"/>
      <c r="FNY67" s="171"/>
      <c r="FNZ67" s="171"/>
      <c r="FOA67" s="171"/>
      <c r="FOB67" s="171"/>
      <c r="FOC67" s="171"/>
      <c r="FOD67" s="171"/>
      <c r="FOE67" s="171"/>
      <c r="FOF67" s="171"/>
      <c r="FOG67" s="171"/>
      <c r="FOH67" s="171"/>
      <c r="FOI67" s="171"/>
      <c r="FOJ67" s="171"/>
      <c r="FOK67" s="171"/>
      <c r="FOL67" s="171"/>
      <c r="FOM67" s="171"/>
      <c r="FON67" s="171"/>
      <c r="FOO67" s="171"/>
      <c r="FOP67" s="171"/>
      <c r="FOQ67" s="171"/>
      <c r="FOR67" s="171"/>
      <c r="FOS67" s="171"/>
      <c r="FOT67" s="171"/>
      <c r="FOU67" s="171"/>
      <c r="FOV67" s="171"/>
      <c r="FOW67" s="171"/>
      <c r="FOX67" s="171"/>
      <c r="FOY67" s="171"/>
      <c r="FOZ67" s="171"/>
      <c r="FPA67" s="171"/>
      <c r="FPB67" s="171"/>
      <c r="FPC67" s="171"/>
      <c r="FPD67" s="171"/>
      <c r="FPE67" s="171"/>
      <c r="FPF67" s="171"/>
      <c r="FPG67" s="171"/>
      <c r="FPH67" s="171"/>
      <c r="FPI67" s="171"/>
      <c r="FPJ67" s="171"/>
      <c r="FPK67" s="171"/>
      <c r="FPL67" s="171"/>
      <c r="FPM67" s="171"/>
      <c r="FPN67" s="171"/>
      <c r="FPO67" s="171"/>
      <c r="FPP67" s="171"/>
      <c r="FPQ67" s="171"/>
      <c r="FPR67" s="171"/>
      <c r="FPS67" s="171"/>
      <c r="FPT67" s="171"/>
      <c r="FPU67" s="171"/>
      <c r="FPV67" s="171"/>
      <c r="FPW67" s="171"/>
      <c r="FPX67" s="171"/>
      <c r="FPY67" s="171"/>
      <c r="FPZ67" s="171"/>
      <c r="FQA67" s="171"/>
      <c r="FQB67" s="171"/>
      <c r="FQC67" s="171"/>
      <c r="FQD67" s="171"/>
      <c r="FQE67" s="171"/>
      <c r="FQF67" s="171"/>
      <c r="FQG67" s="171"/>
      <c r="FQH67" s="171"/>
      <c r="FQI67" s="171"/>
      <c r="FQJ67" s="171"/>
      <c r="FQK67" s="171"/>
      <c r="FQL67" s="171"/>
      <c r="FQM67" s="171"/>
      <c r="FQN67" s="171"/>
      <c r="FQO67" s="171"/>
      <c r="FQP67" s="171"/>
      <c r="FQQ67" s="171"/>
      <c r="FQR67" s="171"/>
      <c r="FQS67" s="171"/>
      <c r="FQT67" s="171"/>
      <c r="FQU67" s="171"/>
      <c r="FQV67" s="171"/>
      <c r="FQW67" s="171"/>
      <c r="FQX67" s="171"/>
      <c r="FQY67" s="171"/>
      <c r="FQZ67" s="171"/>
      <c r="FRA67" s="171"/>
      <c r="FRB67" s="171"/>
      <c r="FRC67" s="171"/>
      <c r="FRD67" s="171"/>
      <c r="FRE67" s="171"/>
      <c r="FRF67" s="171"/>
      <c r="FRG67" s="171"/>
      <c r="FRH67" s="171"/>
      <c r="FRI67" s="171"/>
      <c r="FRJ67" s="171"/>
      <c r="FRK67" s="171"/>
      <c r="FRL67" s="171"/>
      <c r="FRM67" s="171"/>
      <c r="FRN67" s="171"/>
      <c r="FRO67" s="171"/>
      <c r="FRP67" s="171"/>
      <c r="FRQ67" s="171"/>
      <c r="FRR67" s="171"/>
      <c r="FRS67" s="171"/>
      <c r="FRT67" s="171"/>
      <c r="FRU67" s="171"/>
      <c r="FRV67" s="171"/>
      <c r="FRW67" s="171"/>
      <c r="FRX67" s="171"/>
      <c r="FRY67" s="171"/>
      <c r="FRZ67" s="171"/>
      <c r="FSA67" s="171"/>
      <c r="FSB67" s="171"/>
      <c r="FSC67" s="171"/>
      <c r="FSD67" s="171"/>
      <c r="FSE67" s="171"/>
      <c r="FSF67" s="171"/>
      <c r="FSG67" s="171"/>
      <c r="FSH67" s="171"/>
      <c r="FSI67" s="171"/>
      <c r="FSJ67" s="171"/>
      <c r="FSK67" s="171"/>
      <c r="FSL67" s="171"/>
      <c r="FSM67" s="171"/>
      <c r="FSN67" s="171"/>
      <c r="FSO67" s="171"/>
      <c r="FSP67" s="171"/>
      <c r="FSQ67" s="171"/>
      <c r="FSR67" s="171"/>
      <c r="FSS67" s="171"/>
      <c r="FST67" s="171"/>
      <c r="FSU67" s="171"/>
      <c r="FSV67" s="171"/>
      <c r="FSW67" s="171"/>
      <c r="FSX67" s="171"/>
      <c r="FSY67" s="171"/>
      <c r="FSZ67" s="171"/>
      <c r="FTA67" s="171"/>
      <c r="FTB67" s="171"/>
      <c r="FTC67" s="171"/>
      <c r="FTD67" s="171"/>
      <c r="FTE67" s="171"/>
      <c r="FTF67" s="171"/>
      <c r="FTG67" s="171"/>
      <c r="FTH67" s="171"/>
      <c r="FTI67" s="171"/>
      <c r="FTJ67" s="171"/>
      <c r="FTK67" s="171"/>
      <c r="FTL67" s="171"/>
      <c r="FTM67" s="171"/>
      <c r="FTN67" s="171"/>
      <c r="FTO67" s="171"/>
      <c r="FTP67" s="171"/>
      <c r="FTQ67" s="171"/>
      <c r="FTR67" s="171"/>
      <c r="FTS67" s="171"/>
      <c r="FTT67" s="171"/>
      <c r="FTU67" s="171"/>
      <c r="FTV67" s="171"/>
      <c r="FTW67" s="171"/>
      <c r="FTX67" s="171"/>
      <c r="FTY67" s="171"/>
      <c r="FTZ67" s="171"/>
      <c r="FUA67" s="171"/>
      <c r="FUB67" s="171"/>
      <c r="FUC67" s="171"/>
      <c r="FUD67" s="171"/>
      <c r="FUE67" s="171"/>
      <c r="FUF67" s="171"/>
      <c r="FUG67" s="171"/>
      <c r="FUH67" s="171"/>
      <c r="FUI67" s="171"/>
      <c r="FUJ67" s="171"/>
      <c r="FUK67" s="171"/>
      <c r="FUL67" s="171"/>
      <c r="FUM67" s="171"/>
      <c r="FUN67" s="171"/>
      <c r="FUO67" s="171"/>
      <c r="FUP67" s="171"/>
      <c r="FUQ67" s="171"/>
      <c r="FUR67" s="171"/>
      <c r="FUS67" s="171"/>
      <c r="FUT67" s="171"/>
      <c r="FUU67" s="171"/>
      <c r="FUV67" s="171"/>
      <c r="FUW67" s="171"/>
      <c r="FUX67" s="171"/>
      <c r="FUY67" s="171"/>
      <c r="FUZ67" s="171"/>
      <c r="FVA67" s="171"/>
      <c r="FVB67" s="171"/>
      <c r="FVC67" s="171"/>
      <c r="FVD67" s="171"/>
      <c r="FVE67" s="171"/>
      <c r="FVF67" s="171"/>
      <c r="FVG67" s="171"/>
      <c r="FVH67" s="171"/>
      <c r="FVI67" s="171"/>
      <c r="FVJ67" s="171"/>
      <c r="FVK67" s="171"/>
      <c r="FVL67" s="171"/>
      <c r="FVM67" s="171"/>
      <c r="FVN67" s="171"/>
      <c r="FVO67" s="171"/>
      <c r="FVP67" s="171"/>
      <c r="FVQ67" s="171"/>
      <c r="FVR67" s="171"/>
      <c r="FVS67" s="171"/>
      <c r="FVT67" s="171"/>
      <c r="FVU67" s="171"/>
      <c r="FVV67" s="171"/>
      <c r="FVW67" s="171"/>
      <c r="FVX67" s="171"/>
      <c r="FVY67" s="171"/>
      <c r="FVZ67" s="171"/>
      <c r="FWA67" s="171"/>
      <c r="FWB67" s="171"/>
      <c r="FWC67" s="171"/>
      <c r="FWD67" s="171"/>
      <c r="FWE67" s="171"/>
      <c r="FWF67" s="171"/>
      <c r="FWG67" s="171"/>
      <c r="FWH67" s="171"/>
      <c r="FWI67" s="171"/>
      <c r="FWJ67" s="171"/>
      <c r="FWK67" s="171"/>
      <c r="FWL67" s="171"/>
      <c r="FWM67" s="171"/>
      <c r="FWN67" s="171"/>
      <c r="FWO67" s="171"/>
      <c r="FWP67" s="171"/>
      <c r="FWQ67" s="171"/>
      <c r="FWR67" s="171"/>
      <c r="FWS67" s="171"/>
      <c r="FWT67" s="171"/>
      <c r="FWU67" s="171"/>
      <c r="FWV67" s="171"/>
      <c r="FWW67" s="171"/>
      <c r="FWX67" s="171"/>
      <c r="FWY67" s="171"/>
      <c r="FWZ67" s="171"/>
      <c r="FXA67" s="171"/>
      <c r="FXB67" s="171"/>
      <c r="FXC67" s="171"/>
      <c r="FXD67" s="171"/>
      <c r="FXE67" s="171"/>
      <c r="FXF67" s="171"/>
      <c r="FXG67" s="171"/>
      <c r="FXH67" s="171"/>
      <c r="FXI67" s="171"/>
      <c r="FXJ67" s="171"/>
      <c r="FXK67" s="171"/>
      <c r="FXL67" s="171"/>
      <c r="FXM67" s="171"/>
      <c r="FXN67" s="171"/>
      <c r="FXO67" s="171"/>
      <c r="FXP67" s="171"/>
      <c r="FXQ67" s="171"/>
      <c r="FXR67" s="171"/>
      <c r="FXS67" s="171"/>
      <c r="FXT67" s="171"/>
      <c r="FXU67" s="171"/>
      <c r="FXV67" s="171"/>
      <c r="FXW67" s="171"/>
      <c r="FXX67" s="171"/>
      <c r="FXY67" s="171"/>
      <c r="FXZ67" s="171"/>
      <c r="FYA67" s="171"/>
      <c r="FYB67" s="171"/>
      <c r="FYC67" s="171"/>
      <c r="FYD67" s="171"/>
      <c r="FYE67" s="171"/>
      <c r="FYF67" s="171"/>
      <c r="FYG67" s="171"/>
      <c r="FYH67" s="171"/>
      <c r="FYI67" s="171"/>
      <c r="FYJ67" s="171"/>
      <c r="FYK67" s="171"/>
      <c r="FYL67" s="171"/>
      <c r="FYM67" s="171"/>
      <c r="FYN67" s="171"/>
      <c r="FYO67" s="171"/>
      <c r="FYP67" s="171"/>
      <c r="FYQ67" s="171"/>
      <c r="FYR67" s="171"/>
      <c r="FYS67" s="171"/>
      <c r="FYT67" s="171"/>
      <c r="FYU67" s="171"/>
      <c r="FYV67" s="171"/>
      <c r="FYW67" s="171"/>
      <c r="FYX67" s="171"/>
      <c r="FYY67" s="171"/>
      <c r="FYZ67" s="171"/>
      <c r="FZA67" s="171"/>
      <c r="FZB67" s="171"/>
      <c r="FZC67" s="171"/>
      <c r="FZD67" s="171"/>
      <c r="FZE67" s="171"/>
      <c r="FZF67" s="171"/>
      <c r="FZG67" s="171"/>
      <c r="FZH67" s="171"/>
      <c r="FZI67" s="171"/>
      <c r="FZJ67" s="171"/>
      <c r="FZK67" s="171"/>
      <c r="FZL67" s="171"/>
      <c r="FZM67" s="171"/>
      <c r="FZN67" s="171"/>
      <c r="FZO67" s="171"/>
      <c r="FZP67" s="171"/>
      <c r="FZQ67" s="171"/>
      <c r="FZR67" s="171"/>
      <c r="FZS67" s="171"/>
      <c r="FZT67" s="171"/>
      <c r="FZU67" s="171"/>
      <c r="FZV67" s="171"/>
      <c r="FZW67" s="171"/>
      <c r="FZX67" s="171"/>
      <c r="FZY67" s="171"/>
      <c r="FZZ67" s="171"/>
      <c r="GAA67" s="171"/>
      <c r="GAB67" s="171"/>
      <c r="GAC67" s="171"/>
      <c r="GAD67" s="171"/>
      <c r="GAE67" s="171"/>
      <c r="GAF67" s="171"/>
      <c r="GAG67" s="171"/>
      <c r="GAH67" s="171"/>
      <c r="GAI67" s="171"/>
      <c r="GAJ67" s="171"/>
      <c r="GAK67" s="171"/>
      <c r="GAL67" s="171"/>
      <c r="GAM67" s="171"/>
      <c r="GAN67" s="171"/>
      <c r="GAO67" s="171"/>
      <c r="GAP67" s="171"/>
      <c r="GAQ67" s="171"/>
      <c r="GAR67" s="171"/>
      <c r="GAS67" s="171"/>
      <c r="GAT67" s="171"/>
      <c r="GAU67" s="171"/>
      <c r="GAV67" s="171"/>
      <c r="GAW67" s="171"/>
      <c r="GAX67" s="171"/>
      <c r="GAY67" s="171"/>
      <c r="GAZ67" s="171"/>
      <c r="GBA67" s="171"/>
      <c r="GBB67" s="171"/>
      <c r="GBC67" s="171"/>
      <c r="GBD67" s="171"/>
      <c r="GBE67" s="171"/>
      <c r="GBF67" s="171"/>
      <c r="GBG67" s="171"/>
      <c r="GBH67" s="171"/>
      <c r="GBI67" s="171"/>
      <c r="GBJ67" s="171"/>
      <c r="GBK67" s="171"/>
      <c r="GBL67" s="171"/>
      <c r="GBM67" s="171"/>
      <c r="GBN67" s="171"/>
      <c r="GBO67" s="171"/>
      <c r="GBP67" s="171"/>
      <c r="GBQ67" s="171"/>
      <c r="GBR67" s="171"/>
      <c r="GBS67" s="171"/>
      <c r="GBT67" s="171"/>
      <c r="GBU67" s="171"/>
      <c r="GBV67" s="171"/>
      <c r="GBW67" s="171"/>
      <c r="GBX67" s="171"/>
      <c r="GBY67" s="171"/>
      <c r="GBZ67" s="171"/>
      <c r="GCA67" s="171"/>
      <c r="GCB67" s="171"/>
      <c r="GCC67" s="171"/>
      <c r="GCD67" s="171"/>
      <c r="GCE67" s="171"/>
      <c r="GCF67" s="171"/>
      <c r="GCG67" s="171"/>
      <c r="GCH67" s="171"/>
      <c r="GCI67" s="171"/>
      <c r="GCJ67" s="171"/>
      <c r="GCK67" s="171"/>
      <c r="GCL67" s="171"/>
      <c r="GCM67" s="171"/>
      <c r="GCN67" s="171"/>
      <c r="GCO67" s="171"/>
      <c r="GCP67" s="171"/>
      <c r="GCQ67" s="171"/>
      <c r="GCR67" s="171"/>
      <c r="GCS67" s="171"/>
      <c r="GCT67" s="171"/>
      <c r="GCU67" s="171"/>
      <c r="GCV67" s="171"/>
      <c r="GCW67" s="171"/>
      <c r="GCX67" s="171"/>
      <c r="GCY67" s="171"/>
      <c r="GCZ67" s="171"/>
      <c r="GDA67" s="171"/>
      <c r="GDB67" s="171"/>
      <c r="GDC67" s="171"/>
      <c r="GDD67" s="171"/>
      <c r="GDE67" s="171"/>
      <c r="GDF67" s="171"/>
      <c r="GDG67" s="171"/>
      <c r="GDH67" s="171"/>
      <c r="GDI67" s="171"/>
      <c r="GDJ67" s="171"/>
      <c r="GDK67" s="171"/>
      <c r="GDL67" s="171"/>
      <c r="GDM67" s="171"/>
      <c r="GDN67" s="171"/>
      <c r="GDO67" s="171"/>
      <c r="GDP67" s="171"/>
      <c r="GDQ67" s="171"/>
      <c r="GDR67" s="171"/>
      <c r="GDS67" s="171"/>
      <c r="GDT67" s="171"/>
      <c r="GDU67" s="171"/>
      <c r="GDV67" s="171"/>
      <c r="GDW67" s="171"/>
      <c r="GDX67" s="171"/>
      <c r="GDY67" s="171"/>
      <c r="GDZ67" s="171"/>
      <c r="GEA67" s="171"/>
      <c r="GEB67" s="171"/>
      <c r="GEC67" s="171"/>
      <c r="GED67" s="171"/>
      <c r="GEE67" s="171"/>
      <c r="GEF67" s="171"/>
      <c r="GEG67" s="171"/>
      <c r="GEH67" s="171"/>
      <c r="GEI67" s="171"/>
      <c r="GEJ67" s="171"/>
      <c r="GEK67" s="171"/>
      <c r="GEL67" s="171"/>
      <c r="GEM67" s="171"/>
      <c r="GEN67" s="171"/>
      <c r="GEO67" s="171"/>
      <c r="GEP67" s="171"/>
      <c r="GEQ67" s="171"/>
      <c r="GER67" s="171"/>
      <c r="GES67" s="171"/>
      <c r="GET67" s="171"/>
      <c r="GEU67" s="171"/>
      <c r="GEV67" s="171"/>
      <c r="GEW67" s="171"/>
      <c r="GEX67" s="171"/>
      <c r="GEY67" s="171"/>
      <c r="GEZ67" s="171"/>
      <c r="GFA67" s="171"/>
      <c r="GFB67" s="171"/>
      <c r="GFC67" s="171"/>
      <c r="GFD67" s="171"/>
      <c r="GFE67" s="171"/>
      <c r="GFF67" s="171"/>
      <c r="GFG67" s="171"/>
      <c r="GFH67" s="171"/>
      <c r="GFI67" s="171"/>
      <c r="GFJ67" s="171"/>
      <c r="GFK67" s="171"/>
      <c r="GFL67" s="171"/>
      <c r="GFM67" s="171"/>
      <c r="GFN67" s="171"/>
      <c r="GFO67" s="171"/>
      <c r="GFP67" s="171"/>
      <c r="GFQ67" s="171"/>
      <c r="GFR67" s="171"/>
      <c r="GFS67" s="171"/>
      <c r="GFT67" s="171"/>
      <c r="GFU67" s="171"/>
      <c r="GFV67" s="171"/>
      <c r="GFW67" s="171"/>
      <c r="GFX67" s="171"/>
      <c r="GFY67" s="171"/>
      <c r="GFZ67" s="171"/>
      <c r="GGA67" s="171"/>
      <c r="GGB67" s="171"/>
      <c r="GGC67" s="171"/>
      <c r="GGD67" s="171"/>
      <c r="GGE67" s="171"/>
      <c r="GGF67" s="171"/>
      <c r="GGG67" s="171"/>
      <c r="GGH67" s="171"/>
      <c r="GGI67" s="171"/>
      <c r="GGJ67" s="171"/>
      <c r="GGK67" s="171"/>
      <c r="GGL67" s="171"/>
      <c r="GGM67" s="171"/>
      <c r="GGN67" s="171"/>
      <c r="GGO67" s="171"/>
      <c r="GGP67" s="171"/>
      <c r="GGQ67" s="171"/>
      <c r="GGR67" s="171"/>
      <c r="GGS67" s="171"/>
      <c r="GGT67" s="171"/>
      <c r="GGU67" s="171"/>
      <c r="GGV67" s="171"/>
      <c r="GGW67" s="171"/>
      <c r="GGX67" s="171"/>
      <c r="GGY67" s="171"/>
      <c r="GGZ67" s="171"/>
      <c r="GHA67" s="171"/>
      <c r="GHB67" s="171"/>
      <c r="GHC67" s="171"/>
      <c r="GHD67" s="171"/>
      <c r="GHE67" s="171"/>
      <c r="GHF67" s="171"/>
      <c r="GHG67" s="171"/>
      <c r="GHH67" s="171"/>
      <c r="GHI67" s="171"/>
      <c r="GHJ67" s="171"/>
      <c r="GHK67" s="171"/>
      <c r="GHL67" s="171"/>
      <c r="GHM67" s="171"/>
      <c r="GHN67" s="171"/>
      <c r="GHO67" s="171"/>
      <c r="GHP67" s="171"/>
      <c r="GHQ67" s="171"/>
      <c r="GHR67" s="171"/>
      <c r="GHS67" s="171"/>
      <c r="GHT67" s="171"/>
      <c r="GHU67" s="171"/>
      <c r="GHV67" s="171"/>
      <c r="GHW67" s="171"/>
      <c r="GHX67" s="171"/>
      <c r="GHY67" s="171"/>
      <c r="GHZ67" s="171"/>
      <c r="GIA67" s="171"/>
      <c r="GIB67" s="171"/>
      <c r="GIC67" s="171"/>
      <c r="GID67" s="171"/>
      <c r="GIE67" s="171"/>
      <c r="GIF67" s="171"/>
      <c r="GIG67" s="171"/>
      <c r="GIH67" s="171"/>
      <c r="GII67" s="171"/>
      <c r="GIJ67" s="171"/>
      <c r="GIK67" s="171"/>
      <c r="GIL67" s="171"/>
      <c r="GIM67" s="171"/>
      <c r="GIN67" s="171"/>
      <c r="GIO67" s="171"/>
      <c r="GIP67" s="171"/>
      <c r="GIQ67" s="171"/>
      <c r="GIR67" s="171"/>
      <c r="GIS67" s="171"/>
      <c r="GIT67" s="171"/>
      <c r="GIU67" s="171"/>
      <c r="GIV67" s="171"/>
      <c r="GIW67" s="171"/>
      <c r="GIX67" s="171"/>
      <c r="GIY67" s="171"/>
      <c r="GIZ67" s="171"/>
      <c r="GJA67" s="171"/>
      <c r="GJB67" s="171"/>
      <c r="GJC67" s="171"/>
      <c r="GJD67" s="171"/>
      <c r="GJE67" s="171"/>
      <c r="GJF67" s="171"/>
      <c r="GJG67" s="171"/>
      <c r="GJH67" s="171"/>
      <c r="GJI67" s="171"/>
      <c r="GJJ67" s="171"/>
      <c r="GJK67" s="171"/>
      <c r="GJL67" s="171"/>
      <c r="GJM67" s="171"/>
      <c r="GJN67" s="171"/>
      <c r="GJO67" s="171"/>
      <c r="GJP67" s="171"/>
      <c r="GJQ67" s="171"/>
      <c r="GJR67" s="171"/>
      <c r="GJS67" s="171"/>
      <c r="GJT67" s="171"/>
      <c r="GJU67" s="171"/>
      <c r="GJV67" s="171"/>
      <c r="GJW67" s="171"/>
      <c r="GJX67" s="171"/>
      <c r="GJY67" s="171"/>
      <c r="GJZ67" s="171"/>
      <c r="GKA67" s="171"/>
      <c r="GKB67" s="171"/>
      <c r="GKC67" s="171"/>
      <c r="GKD67" s="171"/>
      <c r="GKE67" s="171"/>
      <c r="GKF67" s="171"/>
      <c r="GKG67" s="171"/>
      <c r="GKH67" s="171"/>
      <c r="GKI67" s="171"/>
      <c r="GKJ67" s="171"/>
      <c r="GKK67" s="171"/>
      <c r="GKL67" s="171"/>
      <c r="GKM67" s="171"/>
      <c r="GKN67" s="171"/>
      <c r="GKO67" s="171"/>
      <c r="GKP67" s="171"/>
      <c r="GKQ67" s="171"/>
      <c r="GKR67" s="171"/>
      <c r="GKS67" s="171"/>
      <c r="GKT67" s="171"/>
      <c r="GKU67" s="171"/>
      <c r="GKV67" s="171"/>
      <c r="GKW67" s="171"/>
      <c r="GKX67" s="171"/>
      <c r="GKY67" s="171"/>
      <c r="GKZ67" s="171"/>
      <c r="GLA67" s="171"/>
      <c r="GLB67" s="171"/>
      <c r="GLC67" s="171"/>
      <c r="GLD67" s="171"/>
      <c r="GLE67" s="171"/>
      <c r="GLF67" s="171"/>
      <c r="GLG67" s="171"/>
      <c r="GLH67" s="171"/>
      <c r="GLI67" s="171"/>
      <c r="GLJ67" s="171"/>
      <c r="GLK67" s="171"/>
      <c r="GLL67" s="171"/>
      <c r="GLM67" s="171"/>
      <c r="GLN67" s="171"/>
      <c r="GLO67" s="171"/>
      <c r="GLP67" s="171"/>
      <c r="GLQ67" s="171"/>
      <c r="GLR67" s="171"/>
      <c r="GLS67" s="171"/>
      <c r="GLT67" s="171"/>
      <c r="GLU67" s="171"/>
      <c r="GLV67" s="171"/>
      <c r="GLW67" s="171"/>
      <c r="GLX67" s="171"/>
      <c r="GLY67" s="171"/>
      <c r="GLZ67" s="171"/>
      <c r="GMA67" s="171"/>
      <c r="GMB67" s="171"/>
      <c r="GMC67" s="171"/>
      <c r="GMD67" s="171"/>
      <c r="GME67" s="171"/>
      <c r="GMF67" s="171"/>
      <c r="GMG67" s="171"/>
      <c r="GMH67" s="171"/>
      <c r="GMI67" s="171"/>
      <c r="GMJ67" s="171"/>
      <c r="GMK67" s="171"/>
      <c r="GML67" s="171"/>
      <c r="GMM67" s="171"/>
      <c r="GMN67" s="171"/>
      <c r="GMO67" s="171"/>
      <c r="GMP67" s="171"/>
      <c r="GMQ67" s="171"/>
      <c r="GMR67" s="171"/>
      <c r="GMS67" s="171"/>
      <c r="GMT67" s="171"/>
      <c r="GMU67" s="171"/>
      <c r="GMV67" s="171"/>
      <c r="GMW67" s="171"/>
      <c r="GMX67" s="171"/>
      <c r="GMY67" s="171"/>
      <c r="GMZ67" s="171"/>
      <c r="GNA67" s="171"/>
      <c r="GNB67" s="171"/>
      <c r="GNC67" s="171"/>
      <c r="GND67" s="171"/>
      <c r="GNE67" s="171"/>
      <c r="GNF67" s="171"/>
      <c r="GNG67" s="171"/>
      <c r="GNH67" s="171"/>
      <c r="GNI67" s="171"/>
      <c r="GNJ67" s="171"/>
      <c r="GNK67" s="171"/>
      <c r="GNL67" s="171"/>
      <c r="GNM67" s="171"/>
      <c r="GNN67" s="171"/>
      <c r="GNO67" s="171"/>
      <c r="GNP67" s="171"/>
      <c r="GNQ67" s="171"/>
      <c r="GNR67" s="171"/>
      <c r="GNS67" s="171"/>
      <c r="GNT67" s="171"/>
      <c r="GNU67" s="171"/>
      <c r="GNV67" s="171"/>
      <c r="GNW67" s="171"/>
      <c r="GNX67" s="171"/>
      <c r="GNY67" s="171"/>
      <c r="GNZ67" s="171"/>
      <c r="GOA67" s="171"/>
      <c r="GOB67" s="171"/>
      <c r="GOC67" s="171"/>
      <c r="GOD67" s="171"/>
      <c r="GOE67" s="171"/>
      <c r="GOF67" s="171"/>
      <c r="GOG67" s="171"/>
      <c r="GOH67" s="171"/>
      <c r="GOI67" s="171"/>
      <c r="GOJ67" s="171"/>
      <c r="GOK67" s="171"/>
      <c r="GOL67" s="171"/>
      <c r="GOM67" s="171"/>
      <c r="GON67" s="171"/>
      <c r="GOO67" s="171"/>
      <c r="GOP67" s="171"/>
      <c r="GOQ67" s="171"/>
      <c r="GOR67" s="171"/>
      <c r="GOS67" s="171"/>
      <c r="GOT67" s="171"/>
      <c r="GOU67" s="171"/>
      <c r="GOV67" s="171"/>
      <c r="GOW67" s="171"/>
      <c r="GOX67" s="171"/>
      <c r="GOY67" s="171"/>
      <c r="GOZ67" s="171"/>
      <c r="GPA67" s="171"/>
      <c r="GPB67" s="171"/>
      <c r="GPC67" s="171"/>
      <c r="GPD67" s="171"/>
      <c r="GPE67" s="171"/>
      <c r="GPF67" s="171"/>
      <c r="GPG67" s="171"/>
      <c r="GPH67" s="171"/>
      <c r="GPI67" s="171"/>
      <c r="GPJ67" s="171"/>
      <c r="GPK67" s="171"/>
      <c r="GPL67" s="171"/>
      <c r="GPM67" s="171"/>
      <c r="GPN67" s="171"/>
      <c r="GPO67" s="171"/>
      <c r="GPP67" s="171"/>
      <c r="GPQ67" s="171"/>
      <c r="GPR67" s="171"/>
      <c r="GPS67" s="171"/>
      <c r="GPT67" s="171"/>
      <c r="GPU67" s="171"/>
      <c r="GPV67" s="171"/>
      <c r="GPW67" s="171"/>
      <c r="GPX67" s="171"/>
      <c r="GPY67" s="171"/>
      <c r="GPZ67" s="171"/>
      <c r="GQA67" s="171"/>
      <c r="GQB67" s="171"/>
      <c r="GQC67" s="171"/>
      <c r="GQD67" s="171"/>
      <c r="GQE67" s="171"/>
      <c r="GQF67" s="171"/>
      <c r="GQG67" s="171"/>
      <c r="GQH67" s="171"/>
      <c r="GQI67" s="171"/>
      <c r="GQJ67" s="171"/>
      <c r="GQK67" s="171"/>
      <c r="GQL67" s="171"/>
      <c r="GQM67" s="171"/>
      <c r="GQN67" s="171"/>
      <c r="GQO67" s="171"/>
      <c r="GQP67" s="171"/>
      <c r="GQQ67" s="171"/>
      <c r="GQR67" s="171"/>
      <c r="GQS67" s="171"/>
      <c r="GQT67" s="171"/>
      <c r="GQU67" s="171"/>
      <c r="GQV67" s="171"/>
      <c r="GQW67" s="171"/>
      <c r="GQX67" s="171"/>
      <c r="GQY67" s="171"/>
      <c r="GQZ67" s="171"/>
      <c r="GRA67" s="171"/>
      <c r="GRB67" s="171"/>
      <c r="GRC67" s="171"/>
      <c r="GRD67" s="171"/>
      <c r="GRE67" s="171"/>
      <c r="GRF67" s="171"/>
      <c r="GRG67" s="171"/>
      <c r="GRH67" s="171"/>
      <c r="GRI67" s="171"/>
      <c r="GRJ67" s="171"/>
      <c r="GRK67" s="171"/>
      <c r="GRL67" s="171"/>
      <c r="GRM67" s="171"/>
      <c r="GRN67" s="171"/>
      <c r="GRO67" s="171"/>
      <c r="GRP67" s="171"/>
      <c r="GRQ67" s="171"/>
      <c r="GRR67" s="171"/>
      <c r="GRS67" s="171"/>
      <c r="GRT67" s="171"/>
      <c r="GRU67" s="171"/>
      <c r="GRV67" s="171"/>
      <c r="GRW67" s="171"/>
      <c r="GRX67" s="171"/>
      <c r="GRY67" s="171"/>
      <c r="GRZ67" s="171"/>
      <c r="GSA67" s="171"/>
      <c r="GSB67" s="171"/>
      <c r="GSC67" s="171"/>
      <c r="GSD67" s="171"/>
      <c r="GSE67" s="171"/>
      <c r="GSF67" s="171"/>
      <c r="GSG67" s="171"/>
      <c r="GSH67" s="171"/>
      <c r="GSI67" s="171"/>
      <c r="GSJ67" s="171"/>
      <c r="GSK67" s="171"/>
      <c r="GSL67" s="171"/>
      <c r="GSM67" s="171"/>
      <c r="GSN67" s="171"/>
      <c r="GSO67" s="171"/>
      <c r="GSP67" s="171"/>
      <c r="GSQ67" s="171"/>
      <c r="GSR67" s="171"/>
      <c r="GSS67" s="171"/>
      <c r="GST67" s="171"/>
      <c r="GSU67" s="171"/>
      <c r="GSV67" s="171"/>
      <c r="GSW67" s="171"/>
      <c r="GSX67" s="171"/>
      <c r="GSY67" s="171"/>
      <c r="GSZ67" s="171"/>
      <c r="GTA67" s="171"/>
      <c r="GTB67" s="171"/>
      <c r="GTC67" s="171"/>
      <c r="GTD67" s="171"/>
      <c r="GTE67" s="171"/>
      <c r="GTF67" s="171"/>
      <c r="GTG67" s="171"/>
      <c r="GTH67" s="171"/>
      <c r="GTI67" s="171"/>
      <c r="GTJ67" s="171"/>
      <c r="GTK67" s="171"/>
      <c r="GTL67" s="171"/>
      <c r="GTM67" s="171"/>
      <c r="GTN67" s="171"/>
      <c r="GTO67" s="171"/>
      <c r="GTP67" s="171"/>
      <c r="GTQ67" s="171"/>
      <c r="GTR67" s="171"/>
      <c r="GTS67" s="171"/>
      <c r="GTT67" s="171"/>
      <c r="GTU67" s="171"/>
      <c r="GTV67" s="171"/>
      <c r="GTW67" s="171"/>
      <c r="GTX67" s="171"/>
      <c r="GTY67" s="171"/>
      <c r="GTZ67" s="171"/>
      <c r="GUA67" s="171"/>
      <c r="GUB67" s="171"/>
      <c r="GUC67" s="171"/>
      <c r="GUD67" s="171"/>
      <c r="GUE67" s="171"/>
      <c r="GUF67" s="171"/>
      <c r="GUG67" s="171"/>
      <c r="GUH67" s="171"/>
      <c r="GUI67" s="171"/>
      <c r="GUJ67" s="171"/>
      <c r="GUK67" s="171"/>
      <c r="GUL67" s="171"/>
      <c r="GUM67" s="171"/>
      <c r="GUN67" s="171"/>
      <c r="GUO67" s="171"/>
      <c r="GUP67" s="171"/>
      <c r="GUQ67" s="171"/>
      <c r="GUR67" s="171"/>
      <c r="GUS67" s="171"/>
      <c r="GUT67" s="171"/>
      <c r="GUU67" s="171"/>
      <c r="GUV67" s="171"/>
      <c r="GUW67" s="171"/>
      <c r="GUX67" s="171"/>
      <c r="GUY67" s="171"/>
      <c r="GUZ67" s="171"/>
      <c r="GVA67" s="171"/>
      <c r="GVB67" s="171"/>
      <c r="GVC67" s="171"/>
      <c r="GVD67" s="171"/>
      <c r="GVE67" s="171"/>
      <c r="GVF67" s="171"/>
      <c r="GVG67" s="171"/>
      <c r="GVH67" s="171"/>
      <c r="GVI67" s="171"/>
      <c r="GVJ67" s="171"/>
      <c r="GVK67" s="171"/>
      <c r="GVL67" s="171"/>
      <c r="GVM67" s="171"/>
      <c r="GVN67" s="171"/>
      <c r="GVO67" s="171"/>
      <c r="GVP67" s="171"/>
      <c r="GVQ67" s="171"/>
      <c r="GVR67" s="171"/>
      <c r="GVS67" s="171"/>
      <c r="GVT67" s="171"/>
      <c r="GVU67" s="171"/>
      <c r="GVV67" s="171"/>
      <c r="GVW67" s="171"/>
      <c r="GVX67" s="171"/>
      <c r="GVY67" s="171"/>
      <c r="GVZ67" s="171"/>
      <c r="GWA67" s="171"/>
      <c r="GWB67" s="171"/>
      <c r="GWC67" s="171"/>
      <c r="GWD67" s="171"/>
      <c r="GWE67" s="171"/>
      <c r="GWF67" s="171"/>
      <c r="GWG67" s="171"/>
      <c r="GWH67" s="171"/>
      <c r="GWI67" s="171"/>
      <c r="GWJ67" s="171"/>
      <c r="GWK67" s="171"/>
      <c r="GWL67" s="171"/>
      <c r="GWM67" s="171"/>
      <c r="GWN67" s="171"/>
      <c r="GWO67" s="171"/>
      <c r="GWP67" s="171"/>
      <c r="GWQ67" s="171"/>
      <c r="GWR67" s="171"/>
      <c r="GWS67" s="171"/>
      <c r="GWT67" s="171"/>
      <c r="GWU67" s="171"/>
      <c r="GWV67" s="171"/>
      <c r="GWW67" s="171"/>
      <c r="GWX67" s="171"/>
      <c r="GWY67" s="171"/>
      <c r="GWZ67" s="171"/>
      <c r="GXA67" s="171"/>
      <c r="GXB67" s="171"/>
      <c r="GXC67" s="171"/>
      <c r="GXD67" s="171"/>
      <c r="GXE67" s="171"/>
      <c r="GXF67" s="171"/>
      <c r="GXG67" s="171"/>
      <c r="GXH67" s="171"/>
      <c r="GXI67" s="171"/>
      <c r="GXJ67" s="171"/>
      <c r="GXK67" s="171"/>
      <c r="GXL67" s="171"/>
      <c r="GXM67" s="171"/>
      <c r="GXN67" s="171"/>
      <c r="GXO67" s="171"/>
      <c r="GXP67" s="171"/>
      <c r="GXQ67" s="171"/>
      <c r="GXR67" s="171"/>
      <c r="GXS67" s="171"/>
      <c r="GXT67" s="171"/>
      <c r="GXU67" s="171"/>
      <c r="GXV67" s="171"/>
      <c r="GXW67" s="171"/>
      <c r="GXX67" s="171"/>
      <c r="GXY67" s="171"/>
      <c r="GXZ67" s="171"/>
      <c r="GYA67" s="171"/>
      <c r="GYB67" s="171"/>
      <c r="GYC67" s="171"/>
      <c r="GYD67" s="171"/>
      <c r="GYE67" s="171"/>
      <c r="GYF67" s="171"/>
      <c r="GYG67" s="171"/>
      <c r="GYH67" s="171"/>
      <c r="GYI67" s="171"/>
      <c r="GYJ67" s="171"/>
      <c r="GYK67" s="171"/>
      <c r="GYL67" s="171"/>
      <c r="GYM67" s="171"/>
      <c r="GYN67" s="171"/>
      <c r="GYO67" s="171"/>
      <c r="GYP67" s="171"/>
      <c r="GYQ67" s="171"/>
      <c r="GYR67" s="171"/>
      <c r="GYS67" s="171"/>
      <c r="GYT67" s="171"/>
      <c r="GYU67" s="171"/>
      <c r="GYV67" s="171"/>
      <c r="GYW67" s="171"/>
      <c r="GYX67" s="171"/>
      <c r="GYY67" s="171"/>
      <c r="GYZ67" s="171"/>
      <c r="GZA67" s="171"/>
      <c r="GZB67" s="171"/>
      <c r="GZC67" s="171"/>
      <c r="GZD67" s="171"/>
      <c r="GZE67" s="171"/>
      <c r="GZF67" s="171"/>
      <c r="GZG67" s="171"/>
      <c r="GZH67" s="171"/>
      <c r="GZI67" s="171"/>
      <c r="GZJ67" s="171"/>
      <c r="GZK67" s="171"/>
      <c r="GZL67" s="171"/>
      <c r="GZM67" s="171"/>
      <c r="GZN67" s="171"/>
      <c r="GZO67" s="171"/>
      <c r="GZP67" s="171"/>
      <c r="GZQ67" s="171"/>
      <c r="GZR67" s="171"/>
      <c r="GZS67" s="171"/>
      <c r="GZT67" s="171"/>
      <c r="GZU67" s="171"/>
      <c r="GZV67" s="171"/>
      <c r="GZW67" s="171"/>
      <c r="GZX67" s="171"/>
      <c r="GZY67" s="171"/>
      <c r="GZZ67" s="171"/>
      <c r="HAA67" s="171"/>
      <c r="HAB67" s="171"/>
      <c r="HAC67" s="171"/>
      <c r="HAD67" s="171"/>
      <c r="HAE67" s="171"/>
      <c r="HAF67" s="171"/>
      <c r="HAG67" s="171"/>
      <c r="HAH67" s="171"/>
      <c r="HAI67" s="171"/>
      <c r="HAJ67" s="171"/>
      <c r="HAK67" s="171"/>
      <c r="HAL67" s="171"/>
      <c r="HAM67" s="171"/>
      <c r="HAN67" s="171"/>
      <c r="HAO67" s="171"/>
      <c r="HAP67" s="171"/>
      <c r="HAQ67" s="171"/>
      <c r="HAR67" s="171"/>
      <c r="HAS67" s="171"/>
      <c r="HAT67" s="171"/>
      <c r="HAU67" s="171"/>
      <c r="HAV67" s="171"/>
      <c r="HAW67" s="171"/>
      <c r="HAX67" s="171"/>
      <c r="HAY67" s="171"/>
      <c r="HAZ67" s="171"/>
      <c r="HBA67" s="171"/>
      <c r="HBB67" s="171"/>
      <c r="HBC67" s="171"/>
      <c r="HBD67" s="171"/>
      <c r="HBE67" s="171"/>
      <c r="HBF67" s="171"/>
      <c r="HBG67" s="171"/>
      <c r="HBH67" s="171"/>
      <c r="HBI67" s="171"/>
      <c r="HBJ67" s="171"/>
      <c r="HBK67" s="171"/>
      <c r="HBL67" s="171"/>
      <c r="HBM67" s="171"/>
      <c r="HBN67" s="171"/>
      <c r="HBO67" s="171"/>
      <c r="HBP67" s="171"/>
      <c r="HBQ67" s="171"/>
      <c r="HBR67" s="171"/>
      <c r="HBS67" s="171"/>
      <c r="HBT67" s="171"/>
      <c r="HBU67" s="171"/>
      <c r="HBV67" s="171"/>
      <c r="HBW67" s="171"/>
      <c r="HBX67" s="171"/>
      <c r="HBY67" s="171"/>
      <c r="HBZ67" s="171"/>
      <c r="HCA67" s="171"/>
      <c r="HCB67" s="171"/>
      <c r="HCC67" s="171"/>
      <c r="HCD67" s="171"/>
      <c r="HCE67" s="171"/>
      <c r="HCF67" s="171"/>
      <c r="HCG67" s="171"/>
      <c r="HCH67" s="171"/>
      <c r="HCI67" s="171"/>
      <c r="HCJ67" s="171"/>
      <c r="HCK67" s="171"/>
      <c r="HCL67" s="171"/>
      <c r="HCM67" s="171"/>
      <c r="HCN67" s="171"/>
      <c r="HCO67" s="171"/>
      <c r="HCP67" s="171"/>
      <c r="HCQ67" s="171"/>
      <c r="HCR67" s="171"/>
      <c r="HCS67" s="171"/>
      <c r="HCT67" s="171"/>
      <c r="HCU67" s="171"/>
      <c r="HCV67" s="171"/>
      <c r="HCW67" s="171"/>
      <c r="HCX67" s="171"/>
      <c r="HCY67" s="171"/>
      <c r="HCZ67" s="171"/>
      <c r="HDA67" s="171"/>
      <c r="HDB67" s="171"/>
      <c r="HDC67" s="171"/>
      <c r="HDD67" s="171"/>
      <c r="HDE67" s="171"/>
      <c r="HDF67" s="171"/>
      <c r="HDG67" s="171"/>
      <c r="HDH67" s="171"/>
      <c r="HDI67" s="171"/>
      <c r="HDJ67" s="171"/>
      <c r="HDK67" s="171"/>
      <c r="HDL67" s="171"/>
      <c r="HDM67" s="171"/>
      <c r="HDN67" s="171"/>
      <c r="HDO67" s="171"/>
      <c r="HDP67" s="171"/>
      <c r="HDQ67" s="171"/>
      <c r="HDR67" s="171"/>
      <c r="HDS67" s="171"/>
      <c r="HDT67" s="171"/>
      <c r="HDU67" s="171"/>
      <c r="HDV67" s="171"/>
      <c r="HDW67" s="171"/>
      <c r="HDX67" s="171"/>
      <c r="HDY67" s="171"/>
      <c r="HDZ67" s="171"/>
      <c r="HEA67" s="171"/>
      <c r="HEB67" s="171"/>
      <c r="HEC67" s="171"/>
      <c r="HED67" s="171"/>
      <c r="HEE67" s="171"/>
      <c r="HEF67" s="171"/>
      <c r="HEG67" s="171"/>
      <c r="HEH67" s="171"/>
      <c r="HEI67" s="171"/>
      <c r="HEJ67" s="171"/>
      <c r="HEK67" s="171"/>
      <c r="HEL67" s="171"/>
      <c r="HEM67" s="171"/>
      <c r="HEN67" s="171"/>
      <c r="HEO67" s="171"/>
      <c r="HEP67" s="171"/>
      <c r="HEQ67" s="171"/>
      <c r="HER67" s="171"/>
      <c r="HES67" s="171"/>
      <c r="HET67" s="171"/>
      <c r="HEU67" s="171"/>
      <c r="HEV67" s="171"/>
      <c r="HEW67" s="171"/>
      <c r="HEX67" s="171"/>
      <c r="HEY67" s="171"/>
      <c r="HEZ67" s="171"/>
      <c r="HFA67" s="171"/>
      <c r="HFB67" s="171"/>
      <c r="HFC67" s="171"/>
      <c r="HFD67" s="171"/>
      <c r="HFE67" s="171"/>
      <c r="HFF67" s="171"/>
      <c r="HFG67" s="171"/>
      <c r="HFH67" s="171"/>
      <c r="HFI67" s="171"/>
      <c r="HFJ67" s="171"/>
      <c r="HFK67" s="171"/>
      <c r="HFL67" s="171"/>
      <c r="HFM67" s="171"/>
      <c r="HFN67" s="171"/>
      <c r="HFO67" s="171"/>
      <c r="HFP67" s="171"/>
      <c r="HFQ67" s="171"/>
      <c r="HFR67" s="171"/>
      <c r="HFS67" s="171"/>
      <c r="HFT67" s="171"/>
      <c r="HFU67" s="171"/>
      <c r="HFV67" s="171"/>
      <c r="HFW67" s="171"/>
      <c r="HFX67" s="171"/>
      <c r="HFY67" s="171"/>
      <c r="HFZ67" s="171"/>
      <c r="HGA67" s="171"/>
      <c r="HGB67" s="171"/>
      <c r="HGC67" s="171"/>
      <c r="HGD67" s="171"/>
      <c r="HGE67" s="171"/>
      <c r="HGF67" s="171"/>
      <c r="HGG67" s="171"/>
      <c r="HGH67" s="171"/>
      <c r="HGI67" s="171"/>
      <c r="HGJ67" s="171"/>
      <c r="HGK67" s="171"/>
      <c r="HGL67" s="171"/>
      <c r="HGM67" s="171"/>
      <c r="HGN67" s="171"/>
      <c r="HGO67" s="171"/>
      <c r="HGP67" s="171"/>
      <c r="HGQ67" s="171"/>
      <c r="HGR67" s="171"/>
      <c r="HGS67" s="171"/>
      <c r="HGT67" s="171"/>
      <c r="HGU67" s="171"/>
      <c r="HGV67" s="171"/>
      <c r="HGW67" s="171"/>
      <c r="HGX67" s="171"/>
      <c r="HGY67" s="171"/>
      <c r="HGZ67" s="171"/>
      <c r="HHA67" s="171"/>
      <c r="HHB67" s="171"/>
      <c r="HHC67" s="171"/>
      <c r="HHD67" s="171"/>
      <c r="HHE67" s="171"/>
      <c r="HHF67" s="171"/>
      <c r="HHG67" s="171"/>
      <c r="HHH67" s="171"/>
      <c r="HHI67" s="171"/>
      <c r="HHJ67" s="171"/>
      <c r="HHK67" s="171"/>
      <c r="HHL67" s="171"/>
      <c r="HHM67" s="171"/>
      <c r="HHN67" s="171"/>
      <c r="HHO67" s="171"/>
      <c r="HHP67" s="171"/>
      <c r="HHQ67" s="171"/>
      <c r="HHR67" s="171"/>
      <c r="HHS67" s="171"/>
      <c r="HHT67" s="171"/>
      <c r="HHU67" s="171"/>
      <c r="HHV67" s="171"/>
      <c r="HHW67" s="171"/>
      <c r="HHX67" s="171"/>
      <c r="HHY67" s="171"/>
      <c r="HHZ67" s="171"/>
      <c r="HIA67" s="171"/>
      <c r="HIB67" s="171"/>
      <c r="HIC67" s="171"/>
      <c r="HID67" s="171"/>
      <c r="HIE67" s="171"/>
      <c r="HIF67" s="171"/>
      <c r="HIG67" s="171"/>
      <c r="HIH67" s="171"/>
      <c r="HII67" s="171"/>
      <c r="HIJ67" s="171"/>
      <c r="HIK67" s="171"/>
      <c r="HIL67" s="171"/>
      <c r="HIM67" s="171"/>
      <c r="HIN67" s="171"/>
      <c r="HIO67" s="171"/>
      <c r="HIP67" s="171"/>
      <c r="HIQ67" s="171"/>
      <c r="HIR67" s="171"/>
      <c r="HIS67" s="171"/>
      <c r="HIT67" s="171"/>
      <c r="HIU67" s="171"/>
      <c r="HIV67" s="171"/>
      <c r="HIW67" s="171"/>
      <c r="HIX67" s="171"/>
      <c r="HIY67" s="171"/>
      <c r="HIZ67" s="171"/>
      <c r="HJA67" s="171"/>
      <c r="HJB67" s="171"/>
      <c r="HJC67" s="171"/>
      <c r="HJD67" s="171"/>
      <c r="HJE67" s="171"/>
      <c r="HJF67" s="171"/>
      <c r="HJG67" s="171"/>
      <c r="HJH67" s="171"/>
      <c r="HJI67" s="171"/>
      <c r="HJJ67" s="171"/>
      <c r="HJK67" s="171"/>
      <c r="HJL67" s="171"/>
      <c r="HJM67" s="171"/>
      <c r="HJN67" s="171"/>
      <c r="HJO67" s="171"/>
      <c r="HJP67" s="171"/>
      <c r="HJQ67" s="171"/>
      <c r="HJR67" s="171"/>
      <c r="HJS67" s="171"/>
      <c r="HJT67" s="171"/>
      <c r="HJU67" s="171"/>
      <c r="HJV67" s="171"/>
      <c r="HJW67" s="171"/>
      <c r="HJX67" s="171"/>
      <c r="HJY67" s="171"/>
      <c r="HJZ67" s="171"/>
      <c r="HKA67" s="171"/>
      <c r="HKB67" s="171"/>
      <c r="HKC67" s="171"/>
      <c r="HKD67" s="171"/>
      <c r="HKE67" s="171"/>
      <c r="HKF67" s="171"/>
      <c r="HKG67" s="171"/>
      <c r="HKH67" s="171"/>
      <c r="HKI67" s="171"/>
      <c r="HKJ67" s="171"/>
      <c r="HKK67" s="171"/>
      <c r="HKL67" s="171"/>
      <c r="HKM67" s="171"/>
      <c r="HKN67" s="171"/>
      <c r="HKO67" s="171"/>
      <c r="HKP67" s="171"/>
      <c r="HKQ67" s="171"/>
      <c r="HKR67" s="171"/>
      <c r="HKS67" s="171"/>
      <c r="HKT67" s="171"/>
      <c r="HKU67" s="171"/>
      <c r="HKV67" s="171"/>
      <c r="HKW67" s="171"/>
      <c r="HKX67" s="171"/>
      <c r="HKY67" s="171"/>
      <c r="HKZ67" s="171"/>
      <c r="HLA67" s="171"/>
      <c r="HLB67" s="171"/>
      <c r="HLC67" s="171"/>
      <c r="HLD67" s="171"/>
      <c r="HLE67" s="171"/>
      <c r="HLF67" s="171"/>
      <c r="HLG67" s="171"/>
      <c r="HLH67" s="171"/>
      <c r="HLI67" s="171"/>
      <c r="HLJ67" s="171"/>
      <c r="HLK67" s="171"/>
      <c r="HLL67" s="171"/>
      <c r="HLM67" s="171"/>
      <c r="HLN67" s="171"/>
      <c r="HLO67" s="171"/>
      <c r="HLP67" s="171"/>
      <c r="HLQ67" s="171"/>
      <c r="HLR67" s="171"/>
      <c r="HLS67" s="171"/>
      <c r="HLT67" s="171"/>
      <c r="HLU67" s="171"/>
      <c r="HLV67" s="171"/>
      <c r="HLW67" s="171"/>
      <c r="HLX67" s="171"/>
      <c r="HLY67" s="171"/>
      <c r="HLZ67" s="171"/>
      <c r="HMA67" s="171"/>
      <c r="HMB67" s="171"/>
      <c r="HMC67" s="171"/>
      <c r="HMD67" s="171"/>
      <c r="HME67" s="171"/>
      <c r="HMF67" s="171"/>
      <c r="HMG67" s="171"/>
      <c r="HMH67" s="171"/>
      <c r="HMI67" s="171"/>
      <c r="HMJ67" s="171"/>
      <c r="HMK67" s="171"/>
      <c r="HML67" s="171"/>
      <c r="HMM67" s="171"/>
      <c r="HMN67" s="171"/>
      <c r="HMO67" s="171"/>
      <c r="HMP67" s="171"/>
      <c r="HMQ67" s="171"/>
      <c r="HMR67" s="171"/>
      <c r="HMS67" s="171"/>
      <c r="HMT67" s="171"/>
      <c r="HMU67" s="171"/>
      <c r="HMV67" s="171"/>
      <c r="HMW67" s="171"/>
      <c r="HMX67" s="171"/>
      <c r="HMY67" s="171"/>
      <c r="HMZ67" s="171"/>
      <c r="HNA67" s="171"/>
      <c r="HNB67" s="171"/>
      <c r="HNC67" s="171"/>
      <c r="HND67" s="171"/>
      <c r="HNE67" s="171"/>
      <c r="HNF67" s="171"/>
      <c r="HNG67" s="171"/>
      <c r="HNH67" s="171"/>
      <c r="HNI67" s="171"/>
      <c r="HNJ67" s="171"/>
      <c r="HNK67" s="171"/>
      <c r="HNL67" s="171"/>
      <c r="HNM67" s="171"/>
      <c r="HNN67" s="171"/>
      <c r="HNO67" s="171"/>
      <c r="HNP67" s="171"/>
      <c r="HNQ67" s="171"/>
      <c r="HNR67" s="171"/>
      <c r="HNS67" s="171"/>
      <c r="HNT67" s="171"/>
      <c r="HNU67" s="171"/>
      <c r="HNV67" s="171"/>
      <c r="HNW67" s="171"/>
      <c r="HNX67" s="171"/>
      <c r="HNY67" s="171"/>
      <c r="HNZ67" s="171"/>
      <c r="HOA67" s="171"/>
      <c r="HOB67" s="171"/>
      <c r="HOC67" s="171"/>
      <c r="HOD67" s="171"/>
      <c r="HOE67" s="171"/>
      <c r="HOF67" s="171"/>
      <c r="HOG67" s="171"/>
      <c r="HOH67" s="171"/>
      <c r="HOI67" s="171"/>
      <c r="HOJ67" s="171"/>
      <c r="HOK67" s="171"/>
      <c r="HOL67" s="171"/>
      <c r="HOM67" s="171"/>
      <c r="HON67" s="171"/>
      <c r="HOO67" s="171"/>
      <c r="HOP67" s="171"/>
      <c r="HOQ67" s="171"/>
      <c r="HOR67" s="171"/>
      <c r="HOS67" s="171"/>
      <c r="HOT67" s="171"/>
      <c r="HOU67" s="171"/>
      <c r="HOV67" s="171"/>
      <c r="HOW67" s="171"/>
      <c r="HOX67" s="171"/>
      <c r="HOY67" s="171"/>
      <c r="HOZ67" s="171"/>
      <c r="HPA67" s="171"/>
      <c r="HPB67" s="171"/>
      <c r="HPC67" s="171"/>
      <c r="HPD67" s="171"/>
      <c r="HPE67" s="171"/>
      <c r="HPF67" s="171"/>
      <c r="HPG67" s="171"/>
      <c r="HPH67" s="171"/>
      <c r="HPI67" s="171"/>
      <c r="HPJ67" s="171"/>
      <c r="HPK67" s="171"/>
      <c r="HPL67" s="171"/>
      <c r="HPM67" s="171"/>
      <c r="HPN67" s="171"/>
      <c r="HPO67" s="171"/>
      <c r="HPP67" s="171"/>
      <c r="HPQ67" s="171"/>
      <c r="HPR67" s="171"/>
      <c r="HPS67" s="171"/>
      <c r="HPT67" s="171"/>
      <c r="HPU67" s="171"/>
      <c r="HPV67" s="171"/>
      <c r="HPW67" s="171"/>
      <c r="HPX67" s="171"/>
      <c r="HPY67" s="171"/>
      <c r="HPZ67" s="171"/>
      <c r="HQA67" s="171"/>
      <c r="HQB67" s="171"/>
      <c r="HQC67" s="171"/>
      <c r="HQD67" s="171"/>
      <c r="HQE67" s="171"/>
      <c r="HQF67" s="171"/>
      <c r="HQG67" s="171"/>
      <c r="HQH67" s="171"/>
      <c r="HQI67" s="171"/>
      <c r="HQJ67" s="171"/>
      <c r="HQK67" s="171"/>
      <c r="HQL67" s="171"/>
      <c r="HQM67" s="171"/>
      <c r="HQN67" s="171"/>
      <c r="HQO67" s="171"/>
      <c r="HQP67" s="171"/>
      <c r="HQQ67" s="171"/>
      <c r="HQR67" s="171"/>
      <c r="HQS67" s="171"/>
      <c r="HQT67" s="171"/>
      <c r="HQU67" s="171"/>
      <c r="HQV67" s="171"/>
      <c r="HQW67" s="171"/>
      <c r="HQX67" s="171"/>
      <c r="HQY67" s="171"/>
      <c r="HQZ67" s="171"/>
      <c r="HRA67" s="171"/>
      <c r="HRB67" s="171"/>
      <c r="HRC67" s="171"/>
      <c r="HRD67" s="171"/>
      <c r="HRE67" s="171"/>
      <c r="HRF67" s="171"/>
      <c r="HRG67" s="171"/>
      <c r="HRH67" s="171"/>
      <c r="HRI67" s="171"/>
      <c r="HRJ67" s="171"/>
      <c r="HRK67" s="171"/>
      <c r="HRL67" s="171"/>
      <c r="HRM67" s="171"/>
      <c r="HRN67" s="171"/>
      <c r="HRO67" s="171"/>
      <c r="HRP67" s="171"/>
      <c r="HRQ67" s="171"/>
      <c r="HRR67" s="171"/>
      <c r="HRS67" s="171"/>
      <c r="HRT67" s="171"/>
      <c r="HRU67" s="171"/>
      <c r="HRV67" s="171"/>
      <c r="HRW67" s="171"/>
      <c r="HRX67" s="171"/>
      <c r="HRY67" s="171"/>
      <c r="HRZ67" s="171"/>
      <c r="HSA67" s="171"/>
      <c r="HSB67" s="171"/>
      <c r="HSC67" s="171"/>
      <c r="HSD67" s="171"/>
      <c r="HSE67" s="171"/>
      <c r="HSF67" s="171"/>
      <c r="HSG67" s="171"/>
      <c r="HSH67" s="171"/>
      <c r="HSI67" s="171"/>
      <c r="HSJ67" s="171"/>
      <c r="HSK67" s="171"/>
      <c r="HSL67" s="171"/>
      <c r="HSM67" s="171"/>
      <c r="HSN67" s="171"/>
      <c r="HSO67" s="171"/>
      <c r="HSP67" s="171"/>
      <c r="HSQ67" s="171"/>
      <c r="HSR67" s="171"/>
      <c r="HSS67" s="171"/>
      <c r="HST67" s="171"/>
      <c r="HSU67" s="171"/>
      <c r="HSV67" s="171"/>
      <c r="HSW67" s="171"/>
      <c r="HSX67" s="171"/>
      <c r="HSY67" s="171"/>
      <c r="HSZ67" s="171"/>
      <c r="HTA67" s="171"/>
      <c r="HTB67" s="171"/>
      <c r="HTC67" s="171"/>
      <c r="HTD67" s="171"/>
      <c r="HTE67" s="171"/>
      <c r="HTF67" s="171"/>
      <c r="HTG67" s="171"/>
      <c r="HTH67" s="171"/>
      <c r="HTI67" s="171"/>
      <c r="HTJ67" s="171"/>
      <c r="HTK67" s="171"/>
      <c r="HTL67" s="171"/>
      <c r="HTM67" s="171"/>
      <c r="HTN67" s="171"/>
      <c r="HTO67" s="171"/>
      <c r="HTP67" s="171"/>
      <c r="HTQ67" s="171"/>
      <c r="HTR67" s="171"/>
      <c r="HTS67" s="171"/>
      <c r="HTT67" s="171"/>
      <c r="HTU67" s="171"/>
      <c r="HTV67" s="171"/>
      <c r="HTW67" s="171"/>
      <c r="HTX67" s="171"/>
      <c r="HTY67" s="171"/>
      <c r="HTZ67" s="171"/>
      <c r="HUA67" s="171"/>
      <c r="HUB67" s="171"/>
      <c r="HUC67" s="171"/>
      <c r="HUD67" s="171"/>
      <c r="HUE67" s="171"/>
      <c r="HUF67" s="171"/>
      <c r="HUG67" s="171"/>
      <c r="HUH67" s="171"/>
      <c r="HUI67" s="171"/>
      <c r="HUJ67" s="171"/>
      <c r="HUK67" s="171"/>
      <c r="HUL67" s="171"/>
      <c r="HUM67" s="171"/>
      <c r="HUN67" s="171"/>
      <c r="HUO67" s="171"/>
      <c r="HUP67" s="171"/>
      <c r="HUQ67" s="171"/>
      <c r="HUR67" s="171"/>
      <c r="HUS67" s="171"/>
      <c r="HUT67" s="171"/>
      <c r="HUU67" s="171"/>
      <c r="HUV67" s="171"/>
      <c r="HUW67" s="171"/>
      <c r="HUX67" s="171"/>
      <c r="HUY67" s="171"/>
      <c r="HUZ67" s="171"/>
      <c r="HVA67" s="171"/>
      <c r="HVB67" s="171"/>
      <c r="HVC67" s="171"/>
      <c r="HVD67" s="171"/>
      <c r="HVE67" s="171"/>
      <c r="HVF67" s="171"/>
      <c r="HVG67" s="171"/>
      <c r="HVH67" s="171"/>
      <c r="HVI67" s="171"/>
      <c r="HVJ67" s="171"/>
      <c r="HVK67" s="171"/>
      <c r="HVL67" s="171"/>
      <c r="HVM67" s="171"/>
      <c r="HVN67" s="171"/>
      <c r="HVO67" s="171"/>
      <c r="HVP67" s="171"/>
      <c r="HVQ67" s="171"/>
      <c r="HVR67" s="171"/>
      <c r="HVS67" s="171"/>
      <c r="HVT67" s="171"/>
      <c r="HVU67" s="171"/>
      <c r="HVV67" s="171"/>
      <c r="HVW67" s="171"/>
      <c r="HVX67" s="171"/>
      <c r="HVY67" s="171"/>
      <c r="HVZ67" s="171"/>
      <c r="HWA67" s="171"/>
      <c r="HWB67" s="171"/>
      <c r="HWC67" s="171"/>
      <c r="HWD67" s="171"/>
      <c r="HWE67" s="171"/>
      <c r="HWF67" s="171"/>
      <c r="HWG67" s="171"/>
      <c r="HWH67" s="171"/>
      <c r="HWI67" s="171"/>
      <c r="HWJ67" s="171"/>
      <c r="HWK67" s="171"/>
      <c r="HWL67" s="171"/>
      <c r="HWM67" s="171"/>
      <c r="HWN67" s="171"/>
      <c r="HWO67" s="171"/>
      <c r="HWP67" s="171"/>
      <c r="HWQ67" s="171"/>
      <c r="HWR67" s="171"/>
      <c r="HWS67" s="171"/>
      <c r="HWT67" s="171"/>
      <c r="HWU67" s="171"/>
      <c r="HWV67" s="171"/>
      <c r="HWW67" s="171"/>
      <c r="HWX67" s="171"/>
      <c r="HWY67" s="171"/>
      <c r="HWZ67" s="171"/>
      <c r="HXA67" s="171"/>
      <c r="HXB67" s="171"/>
      <c r="HXC67" s="171"/>
      <c r="HXD67" s="171"/>
      <c r="HXE67" s="171"/>
      <c r="HXF67" s="171"/>
      <c r="HXG67" s="171"/>
      <c r="HXH67" s="171"/>
      <c r="HXI67" s="171"/>
      <c r="HXJ67" s="171"/>
      <c r="HXK67" s="171"/>
      <c r="HXL67" s="171"/>
      <c r="HXM67" s="171"/>
      <c r="HXN67" s="171"/>
      <c r="HXO67" s="171"/>
      <c r="HXP67" s="171"/>
      <c r="HXQ67" s="171"/>
      <c r="HXR67" s="171"/>
      <c r="HXS67" s="171"/>
      <c r="HXT67" s="171"/>
      <c r="HXU67" s="171"/>
      <c r="HXV67" s="171"/>
      <c r="HXW67" s="171"/>
      <c r="HXX67" s="171"/>
      <c r="HXY67" s="171"/>
      <c r="HXZ67" s="171"/>
      <c r="HYA67" s="171"/>
      <c r="HYB67" s="171"/>
      <c r="HYC67" s="171"/>
      <c r="HYD67" s="171"/>
      <c r="HYE67" s="171"/>
      <c r="HYF67" s="171"/>
      <c r="HYG67" s="171"/>
      <c r="HYH67" s="171"/>
      <c r="HYI67" s="171"/>
      <c r="HYJ67" s="171"/>
      <c r="HYK67" s="171"/>
      <c r="HYL67" s="171"/>
      <c r="HYM67" s="171"/>
      <c r="HYN67" s="171"/>
      <c r="HYO67" s="171"/>
      <c r="HYP67" s="171"/>
      <c r="HYQ67" s="171"/>
      <c r="HYR67" s="171"/>
      <c r="HYS67" s="171"/>
      <c r="HYT67" s="171"/>
      <c r="HYU67" s="171"/>
      <c r="HYV67" s="171"/>
      <c r="HYW67" s="171"/>
      <c r="HYX67" s="171"/>
      <c r="HYY67" s="171"/>
      <c r="HYZ67" s="171"/>
      <c r="HZA67" s="171"/>
      <c r="HZB67" s="171"/>
      <c r="HZC67" s="171"/>
      <c r="HZD67" s="171"/>
      <c r="HZE67" s="171"/>
      <c r="HZF67" s="171"/>
      <c r="HZG67" s="171"/>
      <c r="HZH67" s="171"/>
      <c r="HZI67" s="171"/>
      <c r="HZJ67" s="171"/>
      <c r="HZK67" s="171"/>
      <c r="HZL67" s="171"/>
      <c r="HZM67" s="171"/>
      <c r="HZN67" s="171"/>
      <c r="HZO67" s="171"/>
      <c r="HZP67" s="171"/>
      <c r="HZQ67" s="171"/>
      <c r="HZR67" s="171"/>
      <c r="HZS67" s="171"/>
      <c r="HZT67" s="171"/>
      <c r="HZU67" s="171"/>
      <c r="HZV67" s="171"/>
      <c r="HZW67" s="171"/>
      <c r="HZX67" s="171"/>
      <c r="HZY67" s="171"/>
      <c r="HZZ67" s="171"/>
      <c r="IAA67" s="171"/>
      <c r="IAB67" s="171"/>
      <c r="IAC67" s="171"/>
      <c r="IAD67" s="171"/>
      <c r="IAE67" s="171"/>
      <c r="IAF67" s="171"/>
      <c r="IAG67" s="171"/>
      <c r="IAH67" s="171"/>
      <c r="IAI67" s="171"/>
      <c r="IAJ67" s="171"/>
      <c r="IAK67" s="171"/>
      <c r="IAL67" s="171"/>
      <c r="IAM67" s="171"/>
      <c r="IAN67" s="171"/>
      <c r="IAO67" s="171"/>
      <c r="IAP67" s="171"/>
      <c r="IAQ67" s="171"/>
      <c r="IAR67" s="171"/>
      <c r="IAS67" s="171"/>
      <c r="IAT67" s="171"/>
      <c r="IAU67" s="171"/>
      <c r="IAV67" s="171"/>
      <c r="IAW67" s="171"/>
      <c r="IAX67" s="171"/>
      <c r="IAY67" s="171"/>
      <c r="IAZ67" s="171"/>
      <c r="IBA67" s="171"/>
      <c r="IBB67" s="171"/>
      <c r="IBC67" s="171"/>
      <c r="IBD67" s="171"/>
      <c r="IBE67" s="171"/>
      <c r="IBF67" s="171"/>
      <c r="IBG67" s="171"/>
      <c r="IBH67" s="171"/>
      <c r="IBI67" s="171"/>
      <c r="IBJ67" s="171"/>
      <c r="IBK67" s="171"/>
      <c r="IBL67" s="171"/>
      <c r="IBM67" s="171"/>
      <c r="IBN67" s="171"/>
      <c r="IBO67" s="171"/>
      <c r="IBP67" s="171"/>
      <c r="IBQ67" s="171"/>
      <c r="IBR67" s="171"/>
      <c r="IBS67" s="171"/>
      <c r="IBT67" s="171"/>
      <c r="IBU67" s="171"/>
      <c r="IBV67" s="171"/>
      <c r="IBW67" s="171"/>
      <c r="IBX67" s="171"/>
      <c r="IBY67" s="171"/>
      <c r="IBZ67" s="171"/>
      <c r="ICA67" s="171"/>
      <c r="ICB67" s="171"/>
      <c r="ICC67" s="171"/>
      <c r="ICD67" s="171"/>
      <c r="ICE67" s="171"/>
      <c r="ICF67" s="171"/>
      <c r="ICG67" s="171"/>
      <c r="ICH67" s="171"/>
      <c r="ICI67" s="171"/>
      <c r="ICJ67" s="171"/>
      <c r="ICK67" s="171"/>
      <c r="ICL67" s="171"/>
      <c r="ICM67" s="171"/>
      <c r="ICN67" s="171"/>
      <c r="ICO67" s="171"/>
      <c r="ICP67" s="171"/>
      <c r="ICQ67" s="171"/>
      <c r="ICR67" s="171"/>
      <c r="ICS67" s="171"/>
      <c r="ICT67" s="171"/>
      <c r="ICU67" s="171"/>
      <c r="ICV67" s="171"/>
      <c r="ICW67" s="171"/>
      <c r="ICX67" s="171"/>
      <c r="ICY67" s="171"/>
      <c r="ICZ67" s="171"/>
      <c r="IDA67" s="171"/>
      <c r="IDB67" s="171"/>
      <c r="IDC67" s="171"/>
      <c r="IDD67" s="171"/>
      <c r="IDE67" s="171"/>
      <c r="IDF67" s="171"/>
      <c r="IDG67" s="171"/>
      <c r="IDH67" s="171"/>
      <c r="IDI67" s="171"/>
      <c r="IDJ67" s="171"/>
      <c r="IDK67" s="171"/>
      <c r="IDL67" s="171"/>
      <c r="IDM67" s="171"/>
      <c r="IDN67" s="171"/>
      <c r="IDO67" s="171"/>
      <c r="IDP67" s="171"/>
      <c r="IDQ67" s="171"/>
      <c r="IDR67" s="171"/>
      <c r="IDS67" s="171"/>
      <c r="IDT67" s="171"/>
      <c r="IDU67" s="171"/>
      <c r="IDV67" s="171"/>
      <c r="IDW67" s="171"/>
      <c r="IDX67" s="171"/>
      <c r="IDY67" s="171"/>
      <c r="IDZ67" s="171"/>
      <c r="IEA67" s="171"/>
      <c r="IEB67" s="171"/>
      <c r="IEC67" s="171"/>
      <c r="IED67" s="171"/>
      <c r="IEE67" s="171"/>
      <c r="IEF67" s="171"/>
      <c r="IEG67" s="171"/>
      <c r="IEH67" s="171"/>
      <c r="IEI67" s="171"/>
      <c r="IEJ67" s="171"/>
      <c r="IEK67" s="171"/>
      <c r="IEL67" s="171"/>
      <c r="IEM67" s="171"/>
      <c r="IEN67" s="171"/>
      <c r="IEO67" s="171"/>
      <c r="IEP67" s="171"/>
      <c r="IEQ67" s="171"/>
      <c r="IER67" s="171"/>
      <c r="IES67" s="171"/>
      <c r="IET67" s="171"/>
      <c r="IEU67" s="171"/>
      <c r="IEV67" s="171"/>
      <c r="IEW67" s="171"/>
      <c r="IEX67" s="171"/>
      <c r="IEY67" s="171"/>
      <c r="IEZ67" s="171"/>
      <c r="IFA67" s="171"/>
      <c r="IFB67" s="171"/>
      <c r="IFC67" s="171"/>
      <c r="IFD67" s="171"/>
      <c r="IFE67" s="171"/>
      <c r="IFF67" s="171"/>
      <c r="IFG67" s="171"/>
      <c r="IFH67" s="171"/>
      <c r="IFI67" s="171"/>
      <c r="IFJ67" s="171"/>
      <c r="IFK67" s="171"/>
      <c r="IFL67" s="171"/>
      <c r="IFM67" s="171"/>
      <c r="IFN67" s="171"/>
      <c r="IFO67" s="171"/>
      <c r="IFP67" s="171"/>
      <c r="IFQ67" s="171"/>
      <c r="IFR67" s="171"/>
      <c r="IFS67" s="171"/>
      <c r="IFT67" s="171"/>
      <c r="IFU67" s="171"/>
      <c r="IFV67" s="171"/>
      <c r="IFW67" s="171"/>
      <c r="IFX67" s="171"/>
      <c r="IFY67" s="171"/>
      <c r="IFZ67" s="171"/>
      <c r="IGA67" s="171"/>
      <c r="IGB67" s="171"/>
      <c r="IGC67" s="171"/>
      <c r="IGD67" s="171"/>
      <c r="IGE67" s="171"/>
      <c r="IGF67" s="171"/>
      <c r="IGG67" s="171"/>
      <c r="IGH67" s="171"/>
      <c r="IGI67" s="171"/>
      <c r="IGJ67" s="171"/>
      <c r="IGK67" s="171"/>
      <c r="IGL67" s="171"/>
      <c r="IGM67" s="171"/>
      <c r="IGN67" s="171"/>
      <c r="IGO67" s="171"/>
      <c r="IGP67" s="171"/>
      <c r="IGQ67" s="171"/>
      <c r="IGR67" s="171"/>
      <c r="IGS67" s="171"/>
      <c r="IGT67" s="171"/>
      <c r="IGU67" s="171"/>
      <c r="IGV67" s="171"/>
      <c r="IGW67" s="171"/>
      <c r="IGX67" s="171"/>
      <c r="IGY67" s="171"/>
      <c r="IGZ67" s="171"/>
      <c r="IHA67" s="171"/>
      <c r="IHB67" s="171"/>
      <c r="IHC67" s="171"/>
      <c r="IHD67" s="171"/>
      <c r="IHE67" s="171"/>
      <c r="IHF67" s="171"/>
      <c r="IHG67" s="171"/>
      <c r="IHH67" s="171"/>
      <c r="IHI67" s="171"/>
      <c r="IHJ67" s="171"/>
      <c r="IHK67" s="171"/>
      <c r="IHL67" s="171"/>
      <c r="IHM67" s="171"/>
      <c r="IHN67" s="171"/>
      <c r="IHO67" s="171"/>
      <c r="IHP67" s="171"/>
      <c r="IHQ67" s="171"/>
      <c r="IHR67" s="171"/>
      <c r="IHS67" s="171"/>
      <c r="IHT67" s="171"/>
      <c r="IHU67" s="171"/>
      <c r="IHV67" s="171"/>
      <c r="IHW67" s="171"/>
      <c r="IHX67" s="171"/>
      <c r="IHY67" s="171"/>
      <c r="IHZ67" s="171"/>
      <c r="IIA67" s="171"/>
      <c r="IIB67" s="171"/>
      <c r="IIC67" s="171"/>
      <c r="IID67" s="171"/>
      <c r="IIE67" s="171"/>
      <c r="IIF67" s="171"/>
      <c r="IIG67" s="171"/>
      <c r="IIH67" s="171"/>
      <c r="III67" s="171"/>
      <c r="IIJ67" s="171"/>
      <c r="IIK67" s="171"/>
      <c r="IIL67" s="171"/>
      <c r="IIM67" s="171"/>
      <c r="IIN67" s="171"/>
      <c r="IIO67" s="171"/>
      <c r="IIP67" s="171"/>
      <c r="IIQ67" s="171"/>
      <c r="IIR67" s="171"/>
      <c r="IIS67" s="171"/>
      <c r="IIT67" s="171"/>
      <c r="IIU67" s="171"/>
      <c r="IIV67" s="171"/>
      <c r="IIW67" s="171"/>
      <c r="IIX67" s="171"/>
      <c r="IIY67" s="171"/>
      <c r="IIZ67" s="171"/>
      <c r="IJA67" s="171"/>
      <c r="IJB67" s="171"/>
      <c r="IJC67" s="171"/>
      <c r="IJD67" s="171"/>
      <c r="IJE67" s="171"/>
      <c r="IJF67" s="171"/>
      <c r="IJG67" s="171"/>
      <c r="IJH67" s="171"/>
      <c r="IJI67" s="171"/>
      <c r="IJJ67" s="171"/>
      <c r="IJK67" s="171"/>
      <c r="IJL67" s="171"/>
      <c r="IJM67" s="171"/>
      <c r="IJN67" s="171"/>
      <c r="IJO67" s="171"/>
      <c r="IJP67" s="171"/>
      <c r="IJQ67" s="171"/>
      <c r="IJR67" s="171"/>
      <c r="IJS67" s="171"/>
      <c r="IJT67" s="171"/>
      <c r="IJU67" s="171"/>
      <c r="IJV67" s="171"/>
      <c r="IJW67" s="171"/>
      <c r="IJX67" s="171"/>
      <c r="IJY67" s="171"/>
      <c r="IJZ67" s="171"/>
      <c r="IKA67" s="171"/>
      <c r="IKB67" s="171"/>
      <c r="IKC67" s="171"/>
      <c r="IKD67" s="171"/>
      <c r="IKE67" s="171"/>
      <c r="IKF67" s="171"/>
      <c r="IKG67" s="171"/>
      <c r="IKH67" s="171"/>
      <c r="IKI67" s="171"/>
      <c r="IKJ67" s="171"/>
      <c r="IKK67" s="171"/>
      <c r="IKL67" s="171"/>
      <c r="IKM67" s="171"/>
      <c r="IKN67" s="171"/>
      <c r="IKO67" s="171"/>
      <c r="IKP67" s="171"/>
      <c r="IKQ67" s="171"/>
      <c r="IKR67" s="171"/>
      <c r="IKS67" s="171"/>
      <c r="IKT67" s="171"/>
      <c r="IKU67" s="171"/>
      <c r="IKV67" s="171"/>
      <c r="IKW67" s="171"/>
      <c r="IKX67" s="171"/>
      <c r="IKY67" s="171"/>
      <c r="IKZ67" s="171"/>
      <c r="ILA67" s="171"/>
      <c r="ILB67" s="171"/>
      <c r="ILC67" s="171"/>
      <c r="ILD67" s="171"/>
      <c r="ILE67" s="171"/>
      <c r="ILF67" s="171"/>
      <c r="ILG67" s="171"/>
      <c r="ILH67" s="171"/>
      <c r="ILI67" s="171"/>
      <c r="ILJ67" s="171"/>
      <c r="ILK67" s="171"/>
      <c r="ILL67" s="171"/>
      <c r="ILM67" s="171"/>
      <c r="ILN67" s="171"/>
      <c r="ILO67" s="171"/>
      <c r="ILP67" s="171"/>
      <c r="ILQ67" s="171"/>
      <c r="ILR67" s="171"/>
      <c r="ILS67" s="171"/>
      <c r="ILT67" s="171"/>
      <c r="ILU67" s="171"/>
      <c r="ILV67" s="171"/>
      <c r="ILW67" s="171"/>
      <c r="ILX67" s="171"/>
      <c r="ILY67" s="171"/>
      <c r="ILZ67" s="171"/>
      <c r="IMA67" s="171"/>
      <c r="IMB67" s="171"/>
      <c r="IMC67" s="171"/>
      <c r="IMD67" s="171"/>
      <c r="IME67" s="171"/>
      <c r="IMF67" s="171"/>
      <c r="IMG67" s="171"/>
      <c r="IMH67" s="171"/>
      <c r="IMI67" s="171"/>
      <c r="IMJ67" s="171"/>
      <c r="IMK67" s="171"/>
      <c r="IML67" s="171"/>
      <c r="IMM67" s="171"/>
      <c r="IMN67" s="171"/>
      <c r="IMO67" s="171"/>
      <c r="IMP67" s="171"/>
      <c r="IMQ67" s="171"/>
      <c r="IMR67" s="171"/>
      <c r="IMS67" s="171"/>
      <c r="IMT67" s="171"/>
      <c r="IMU67" s="171"/>
      <c r="IMV67" s="171"/>
      <c r="IMW67" s="171"/>
      <c r="IMX67" s="171"/>
      <c r="IMY67" s="171"/>
      <c r="IMZ67" s="171"/>
      <c r="INA67" s="171"/>
      <c r="INB67" s="171"/>
      <c r="INC67" s="171"/>
      <c r="IND67" s="171"/>
      <c r="INE67" s="171"/>
      <c r="INF67" s="171"/>
      <c r="ING67" s="171"/>
      <c r="INH67" s="171"/>
      <c r="INI67" s="171"/>
      <c r="INJ67" s="171"/>
      <c r="INK67" s="171"/>
      <c r="INL67" s="171"/>
      <c r="INM67" s="171"/>
      <c r="INN67" s="171"/>
      <c r="INO67" s="171"/>
      <c r="INP67" s="171"/>
      <c r="INQ67" s="171"/>
      <c r="INR67" s="171"/>
      <c r="INS67" s="171"/>
      <c r="INT67" s="171"/>
      <c r="INU67" s="171"/>
      <c r="INV67" s="171"/>
      <c r="INW67" s="171"/>
      <c r="INX67" s="171"/>
      <c r="INY67" s="171"/>
      <c r="INZ67" s="171"/>
      <c r="IOA67" s="171"/>
      <c r="IOB67" s="171"/>
      <c r="IOC67" s="171"/>
      <c r="IOD67" s="171"/>
      <c r="IOE67" s="171"/>
      <c r="IOF67" s="171"/>
      <c r="IOG67" s="171"/>
      <c r="IOH67" s="171"/>
      <c r="IOI67" s="171"/>
      <c r="IOJ67" s="171"/>
      <c r="IOK67" s="171"/>
      <c r="IOL67" s="171"/>
      <c r="IOM67" s="171"/>
      <c r="ION67" s="171"/>
      <c r="IOO67" s="171"/>
      <c r="IOP67" s="171"/>
      <c r="IOQ67" s="171"/>
      <c r="IOR67" s="171"/>
      <c r="IOS67" s="171"/>
      <c r="IOT67" s="171"/>
      <c r="IOU67" s="171"/>
      <c r="IOV67" s="171"/>
      <c r="IOW67" s="171"/>
      <c r="IOX67" s="171"/>
      <c r="IOY67" s="171"/>
      <c r="IOZ67" s="171"/>
      <c r="IPA67" s="171"/>
      <c r="IPB67" s="171"/>
      <c r="IPC67" s="171"/>
      <c r="IPD67" s="171"/>
      <c r="IPE67" s="171"/>
      <c r="IPF67" s="171"/>
      <c r="IPG67" s="171"/>
      <c r="IPH67" s="171"/>
      <c r="IPI67" s="171"/>
      <c r="IPJ67" s="171"/>
      <c r="IPK67" s="171"/>
      <c r="IPL67" s="171"/>
      <c r="IPM67" s="171"/>
      <c r="IPN67" s="171"/>
      <c r="IPO67" s="171"/>
      <c r="IPP67" s="171"/>
      <c r="IPQ67" s="171"/>
      <c r="IPR67" s="171"/>
      <c r="IPS67" s="171"/>
      <c r="IPT67" s="171"/>
      <c r="IPU67" s="171"/>
      <c r="IPV67" s="171"/>
      <c r="IPW67" s="171"/>
      <c r="IPX67" s="171"/>
      <c r="IPY67" s="171"/>
      <c r="IPZ67" s="171"/>
      <c r="IQA67" s="171"/>
      <c r="IQB67" s="171"/>
      <c r="IQC67" s="171"/>
      <c r="IQD67" s="171"/>
      <c r="IQE67" s="171"/>
      <c r="IQF67" s="171"/>
      <c r="IQG67" s="171"/>
      <c r="IQH67" s="171"/>
      <c r="IQI67" s="171"/>
      <c r="IQJ67" s="171"/>
      <c r="IQK67" s="171"/>
      <c r="IQL67" s="171"/>
      <c r="IQM67" s="171"/>
      <c r="IQN67" s="171"/>
      <c r="IQO67" s="171"/>
      <c r="IQP67" s="171"/>
      <c r="IQQ67" s="171"/>
      <c r="IQR67" s="171"/>
      <c r="IQS67" s="171"/>
      <c r="IQT67" s="171"/>
      <c r="IQU67" s="171"/>
      <c r="IQV67" s="171"/>
      <c r="IQW67" s="171"/>
      <c r="IQX67" s="171"/>
      <c r="IQY67" s="171"/>
      <c r="IQZ67" s="171"/>
      <c r="IRA67" s="171"/>
      <c r="IRB67" s="171"/>
      <c r="IRC67" s="171"/>
      <c r="IRD67" s="171"/>
      <c r="IRE67" s="171"/>
      <c r="IRF67" s="171"/>
      <c r="IRG67" s="171"/>
      <c r="IRH67" s="171"/>
      <c r="IRI67" s="171"/>
      <c r="IRJ67" s="171"/>
      <c r="IRK67" s="171"/>
      <c r="IRL67" s="171"/>
      <c r="IRM67" s="171"/>
      <c r="IRN67" s="171"/>
      <c r="IRO67" s="171"/>
      <c r="IRP67" s="171"/>
      <c r="IRQ67" s="171"/>
      <c r="IRR67" s="171"/>
      <c r="IRS67" s="171"/>
      <c r="IRT67" s="171"/>
      <c r="IRU67" s="171"/>
      <c r="IRV67" s="171"/>
      <c r="IRW67" s="171"/>
      <c r="IRX67" s="171"/>
      <c r="IRY67" s="171"/>
      <c r="IRZ67" s="171"/>
      <c r="ISA67" s="171"/>
      <c r="ISB67" s="171"/>
      <c r="ISC67" s="171"/>
      <c r="ISD67" s="171"/>
      <c r="ISE67" s="171"/>
      <c r="ISF67" s="171"/>
      <c r="ISG67" s="171"/>
      <c r="ISH67" s="171"/>
      <c r="ISI67" s="171"/>
      <c r="ISJ67" s="171"/>
      <c r="ISK67" s="171"/>
      <c r="ISL67" s="171"/>
      <c r="ISM67" s="171"/>
      <c r="ISN67" s="171"/>
      <c r="ISO67" s="171"/>
      <c r="ISP67" s="171"/>
      <c r="ISQ67" s="171"/>
      <c r="ISR67" s="171"/>
      <c r="ISS67" s="171"/>
      <c r="IST67" s="171"/>
      <c r="ISU67" s="171"/>
      <c r="ISV67" s="171"/>
      <c r="ISW67" s="171"/>
      <c r="ISX67" s="171"/>
      <c r="ISY67" s="171"/>
      <c r="ISZ67" s="171"/>
      <c r="ITA67" s="171"/>
      <c r="ITB67" s="171"/>
      <c r="ITC67" s="171"/>
      <c r="ITD67" s="171"/>
      <c r="ITE67" s="171"/>
      <c r="ITF67" s="171"/>
      <c r="ITG67" s="171"/>
      <c r="ITH67" s="171"/>
      <c r="ITI67" s="171"/>
      <c r="ITJ67" s="171"/>
      <c r="ITK67" s="171"/>
      <c r="ITL67" s="171"/>
      <c r="ITM67" s="171"/>
      <c r="ITN67" s="171"/>
      <c r="ITO67" s="171"/>
      <c r="ITP67" s="171"/>
      <c r="ITQ67" s="171"/>
      <c r="ITR67" s="171"/>
      <c r="ITS67" s="171"/>
      <c r="ITT67" s="171"/>
      <c r="ITU67" s="171"/>
      <c r="ITV67" s="171"/>
      <c r="ITW67" s="171"/>
      <c r="ITX67" s="171"/>
      <c r="ITY67" s="171"/>
      <c r="ITZ67" s="171"/>
      <c r="IUA67" s="171"/>
      <c r="IUB67" s="171"/>
      <c r="IUC67" s="171"/>
      <c r="IUD67" s="171"/>
      <c r="IUE67" s="171"/>
      <c r="IUF67" s="171"/>
      <c r="IUG67" s="171"/>
      <c r="IUH67" s="171"/>
      <c r="IUI67" s="171"/>
      <c r="IUJ67" s="171"/>
      <c r="IUK67" s="171"/>
      <c r="IUL67" s="171"/>
      <c r="IUM67" s="171"/>
      <c r="IUN67" s="171"/>
      <c r="IUO67" s="171"/>
      <c r="IUP67" s="171"/>
      <c r="IUQ67" s="171"/>
      <c r="IUR67" s="171"/>
      <c r="IUS67" s="171"/>
      <c r="IUT67" s="171"/>
      <c r="IUU67" s="171"/>
      <c r="IUV67" s="171"/>
      <c r="IUW67" s="171"/>
      <c r="IUX67" s="171"/>
      <c r="IUY67" s="171"/>
      <c r="IUZ67" s="171"/>
      <c r="IVA67" s="171"/>
      <c r="IVB67" s="171"/>
      <c r="IVC67" s="171"/>
      <c r="IVD67" s="171"/>
      <c r="IVE67" s="171"/>
      <c r="IVF67" s="171"/>
      <c r="IVG67" s="171"/>
      <c r="IVH67" s="171"/>
      <c r="IVI67" s="171"/>
      <c r="IVJ67" s="171"/>
      <c r="IVK67" s="171"/>
      <c r="IVL67" s="171"/>
      <c r="IVM67" s="171"/>
      <c r="IVN67" s="171"/>
      <c r="IVO67" s="171"/>
      <c r="IVP67" s="171"/>
      <c r="IVQ67" s="171"/>
      <c r="IVR67" s="171"/>
      <c r="IVS67" s="171"/>
      <c r="IVT67" s="171"/>
      <c r="IVU67" s="171"/>
      <c r="IVV67" s="171"/>
      <c r="IVW67" s="171"/>
      <c r="IVX67" s="171"/>
      <c r="IVY67" s="171"/>
      <c r="IVZ67" s="171"/>
      <c r="IWA67" s="171"/>
      <c r="IWB67" s="171"/>
      <c r="IWC67" s="171"/>
      <c r="IWD67" s="171"/>
      <c r="IWE67" s="171"/>
      <c r="IWF67" s="171"/>
      <c r="IWG67" s="171"/>
      <c r="IWH67" s="171"/>
      <c r="IWI67" s="171"/>
      <c r="IWJ67" s="171"/>
      <c r="IWK67" s="171"/>
      <c r="IWL67" s="171"/>
      <c r="IWM67" s="171"/>
      <c r="IWN67" s="171"/>
      <c r="IWO67" s="171"/>
      <c r="IWP67" s="171"/>
      <c r="IWQ67" s="171"/>
      <c r="IWR67" s="171"/>
      <c r="IWS67" s="171"/>
      <c r="IWT67" s="171"/>
      <c r="IWU67" s="171"/>
      <c r="IWV67" s="171"/>
      <c r="IWW67" s="171"/>
      <c r="IWX67" s="171"/>
      <c r="IWY67" s="171"/>
      <c r="IWZ67" s="171"/>
      <c r="IXA67" s="171"/>
      <c r="IXB67" s="171"/>
      <c r="IXC67" s="171"/>
      <c r="IXD67" s="171"/>
      <c r="IXE67" s="171"/>
      <c r="IXF67" s="171"/>
      <c r="IXG67" s="171"/>
      <c r="IXH67" s="171"/>
      <c r="IXI67" s="171"/>
      <c r="IXJ67" s="171"/>
      <c r="IXK67" s="171"/>
      <c r="IXL67" s="171"/>
      <c r="IXM67" s="171"/>
      <c r="IXN67" s="171"/>
      <c r="IXO67" s="171"/>
      <c r="IXP67" s="171"/>
      <c r="IXQ67" s="171"/>
      <c r="IXR67" s="171"/>
      <c r="IXS67" s="171"/>
      <c r="IXT67" s="171"/>
      <c r="IXU67" s="171"/>
      <c r="IXV67" s="171"/>
      <c r="IXW67" s="171"/>
      <c r="IXX67" s="171"/>
      <c r="IXY67" s="171"/>
      <c r="IXZ67" s="171"/>
      <c r="IYA67" s="171"/>
      <c r="IYB67" s="171"/>
      <c r="IYC67" s="171"/>
      <c r="IYD67" s="171"/>
      <c r="IYE67" s="171"/>
      <c r="IYF67" s="171"/>
      <c r="IYG67" s="171"/>
      <c r="IYH67" s="171"/>
      <c r="IYI67" s="171"/>
      <c r="IYJ67" s="171"/>
      <c r="IYK67" s="171"/>
      <c r="IYL67" s="171"/>
      <c r="IYM67" s="171"/>
      <c r="IYN67" s="171"/>
      <c r="IYO67" s="171"/>
      <c r="IYP67" s="171"/>
      <c r="IYQ67" s="171"/>
      <c r="IYR67" s="171"/>
      <c r="IYS67" s="171"/>
      <c r="IYT67" s="171"/>
      <c r="IYU67" s="171"/>
      <c r="IYV67" s="171"/>
      <c r="IYW67" s="171"/>
      <c r="IYX67" s="171"/>
      <c r="IYY67" s="171"/>
      <c r="IYZ67" s="171"/>
      <c r="IZA67" s="171"/>
      <c r="IZB67" s="171"/>
      <c r="IZC67" s="171"/>
      <c r="IZD67" s="171"/>
      <c r="IZE67" s="171"/>
      <c r="IZF67" s="171"/>
      <c r="IZG67" s="171"/>
      <c r="IZH67" s="171"/>
      <c r="IZI67" s="171"/>
      <c r="IZJ67" s="171"/>
      <c r="IZK67" s="171"/>
      <c r="IZL67" s="171"/>
      <c r="IZM67" s="171"/>
      <c r="IZN67" s="171"/>
      <c r="IZO67" s="171"/>
      <c r="IZP67" s="171"/>
      <c r="IZQ67" s="171"/>
      <c r="IZR67" s="171"/>
      <c r="IZS67" s="171"/>
      <c r="IZT67" s="171"/>
      <c r="IZU67" s="171"/>
      <c r="IZV67" s="171"/>
      <c r="IZW67" s="171"/>
      <c r="IZX67" s="171"/>
      <c r="IZY67" s="171"/>
      <c r="IZZ67" s="171"/>
      <c r="JAA67" s="171"/>
      <c r="JAB67" s="171"/>
      <c r="JAC67" s="171"/>
      <c r="JAD67" s="171"/>
      <c r="JAE67" s="171"/>
      <c r="JAF67" s="171"/>
      <c r="JAG67" s="171"/>
      <c r="JAH67" s="171"/>
      <c r="JAI67" s="171"/>
      <c r="JAJ67" s="171"/>
      <c r="JAK67" s="171"/>
      <c r="JAL67" s="171"/>
      <c r="JAM67" s="171"/>
      <c r="JAN67" s="171"/>
      <c r="JAO67" s="171"/>
      <c r="JAP67" s="171"/>
      <c r="JAQ67" s="171"/>
      <c r="JAR67" s="171"/>
      <c r="JAS67" s="171"/>
      <c r="JAT67" s="171"/>
      <c r="JAU67" s="171"/>
      <c r="JAV67" s="171"/>
      <c r="JAW67" s="171"/>
      <c r="JAX67" s="171"/>
      <c r="JAY67" s="171"/>
      <c r="JAZ67" s="171"/>
      <c r="JBA67" s="171"/>
      <c r="JBB67" s="171"/>
      <c r="JBC67" s="171"/>
      <c r="JBD67" s="171"/>
      <c r="JBE67" s="171"/>
      <c r="JBF67" s="171"/>
      <c r="JBG67" s="171"/>
      <c r="JBH67" s="171"/>
      <c r="JBI67" s="171"/>
      <c r="JBJ67" s="171"/>
      <c r="JBK67" s="171"/>
      <c r="JBL67" s="171"/>
      <c r="JBM67" s="171"/>
      <c r="JBN67" s="171"/>
      <c r="JBO67" s="171"/>
      <c r="JBP67" s="171"/>
      <c r="JBQ67" s="171"/>
      <c r="JBR67" s="171"/>
      <c r="JBS67" s="171"/>
      <c r="JBT67" s="171"/>
      <c r="JBU67" s="171"/>
      <c r="JBV67" s="171"/>
      <c r="JBW67" s="171"/>
      <c r="JBX67" s="171"/>
      <c r="JBY67" s="171"/>
      <c r="JBZ67" s="171"/>
      <c r="JCA67" s="171"/>
      <c r="JCB67" s="171"/>
      <c r="JCC67" s="171"/>
      <c r="JCD67" s="171"/>
      <c r="JCE67" s="171"/>
      <c r="JCF67" s="171"/>
      <c r="JCG67" s="171"/>
      <c r="JCH67" s="171"/>
      <c r="JCI67" s="171"/>
      <c r="JCJ67" s="171"/>
      <c r="JCK67" s="171"/>
      <c r="JCL67" s="171"/>
      <c r="JCM67" s="171"/>
      <c r="JCN67" s="171"/>
      <c r="JCO67" s="171"/>
      <c r="JCP67" s="171"/>
      <c r="JCQ67" s="171"/>
      <c r="JCR67" s="171"/>
      <c r="JCS67" s="171"/>
      <c r="JCT67" s="171"/>
      <c r="JCU67" s="171"/>
      <c r="JCV67" s="171"/>
      <c r="JCW67" s="171"/>
      <c r="JCX67" s="171"/>
      <c r="JCY67" s="171"/>
      <c r="JCZ67" s="171"/>
      <c r="JDA67" s="171"/>
      <c r="JDB67" s="171"/>
      <c r="JDC67" s="171"/>
      <c r="JDD67" s="171"/>
      <c r="JDE67" s="171"/>
      <c r="JDF67" s="171"/>
      <c r="JDG67" s="171"/>
      <c r="JDH67" s="171"/>
      <c r="JDI67" s="171"/>
      <c r="JDJ67" s="171"/>
      <c r="JDK67" s="171"/>
      <c r="JDL67" s="171"/>
      <c r="JDM67" s="171"/>
      <c r="JDN67" s="171"/>
      <c r="JDO67" s="171"/>
      <c r="JDP67" s="171"/>
      <c r="JDQ67" s="171"/>
      <c r="JDR67" s="171"/>
      <c r="JDS67" s="171"/>
      <c r="JDT67" s="171"/>
      <c r="JDU67" s="171"/>
      <c r="JDV67" s="171"/>
      <c r="JDW67" s="171"/>
      <c r="JDX67" s="171"/>
      <c r="JDY67" s="171"/>
      <c r="JDZ67" s="171"/>
      <c r="JEA67" s="171"/>
      <c r="JEB67" s="171"/>
      <c r="JEC67" s="171"/>
      <c r="JED67" s="171"/>
      <c r="JEE67" s="171"/>
      <c r="JEF67" s="171"/>
      <c r="JEG67" s="171"/>
      <c r="JEH67" s="171"/>
      <c r="JEI67" s="171"/>
      <c r="JEJ67" s="171"/>
      <c r="JEK67" s="171"/>
      <c r="JEL67" s="171"/>
      <c r="JEM67" s="171"/>
      <c r="JEN67" s="171"/>
      <c r="JEO67" s="171"/>
      <c r="JEP67" s="171"/>
      <c r="JEQ67" s="171"/>
      <c r="JER67" s="171"/>
      <c r="JES67" s="171"/>
      <c r="JET67" s="171"/>
      <c r="JEU67" s="171"/>
      <c r="JEV67" s="171"/>
      <c r="JEW67" s="171"/>
      <c r="JEX67" s="171"/>
      <c r="JEY67" s="171"/>
      <c r="JEZ67" s="171"/>
      <c r="JFA67" s="171"/>
      <c r="JFB67" s="171"/>
      <c r="JFC67" s="171"/>
      <c r="JFD67" s="171"/>
      <c r="JFE67" s="171"/>
      <c r="JFF67" s="171"/>
      <c r="JFG67" s="171"/>
      <c r="JFH67" s="171"/>
      <c r="JFI67" s="171"/>
      <c r="JFJ67" s="171"/>
      <c r="JFK67" s="171"/>
      <c r="JFL67" s="171"/>
      <c r="JFM67" s="171"/>
      <c r="JFN67" s="171"/>
      <c r="JFO67" s="171"/>
      <c r="JFP67" s="171"/>
      <c r="JFQ67" s="171"/>
      <c r="JFR67" s="171"/>
      <c r="JFS67" s="171"/>
      <c r="JFT67" s="171"/>
      <c r="JFU67" s="171"/>
      <c r="JFV67" s="171"/>
      <c r="JFW67" s="171"/>
      <c r="JFX67" s="171"/>
      <c r="JFY67" s="171"/>
      <c r="JFZ67" s="171"/>
      <c r="JGA67" s="171"/>
      <c r="JGB67" s="171"/>
      <c r="JGC67" s="171"/>
      <c r="JGD67" s="171"/>
      <c r="JGE67" s="171"/>
      <c r="JGF67" s="171"/>
      <c r="JGG67" s="171"/>
      <c r="JGH67" s="171"/>
      <c r="JGI67" s="171"/>
      <c r="JGJ67" s="171"/>
      <c r="JGK67" s="171"/>
      <c r="JGL67" s="171"/>
      <c r="JGM67" s="171"/>
      <c r="JGN67" s="171"/>
      <c r="JGO67" s="171"/>
      <c r="JGP67" s="171"/>
      <c r="JGQ67" s="171"/>
      <c r="JGR67" s="171"/>
      <c r="JGS67" s="171"/>
      <c r="JGT67" s="171"/>
      <c r="JGU67" s="171"/>
      <c r="JGV67" s="171"/>
      <c r="JGW67" s="171"/>
      <c r="JGX67" s="171"/>
      <c r="JGY67" s="171"/>
      <c r="JGZ67" s="171"/>
      <c r="JHA67" s="171"/>
      <c r="JHB67" s="171"/>
      <c r="JHC67" s="171"/>
      <c r="JHD67" s="171"/>
      <c r="JHE67" s="171"/>
      <c r="JHF67" s="171"/>
      <c r="JHG67" s="171"/>
      <c r="JHH67" s="171"/>
      <c r="JHI67" s="171"/>
      <c r="JHJ67" s="171"/>
      <c r="JHK67" s="171"/>
      <c r="JHL67" s="171"/>
      <c r="JHM67" s="171"/>
      <c r="JHN67" s="171"/>
      <c r="JHO67" s="171"/>
      <c r="JHP67" s="171"/>
      <c r="JHQ67" s="171"/>
      <c r="JHR67" s="171"/>
      <c r="JHS67" s="171"/>
      <c r="JHT67" s="171"/>
      <c r="JHU67" s="171"/>
      <c r="JHV67" s="171"/>
      <c r="JHW67" s="171"/>
      <c r="JHX67" s="171"/>
      <c r="JHY67" s="171"/>
      <c r="JHZ67" s="171"/>
      <c r="JIA67" s="171"/>
      <c r="JIB67" s="171"/>
      <c r="JIC67" s="171"/>
      <c r="JID67" s="171"/>
      <c r="JIE67" s="171"/>
      <c r="JIF67" s="171"/>
      <c r="JIG67" s="171"/>
      <c r="JIH67" s="171"/>
      <c r="JII67" s="171"/>
      <c r="JIJ67" s="171"/>
      <c r="JIK67" s="171"/>
      <c r="JIL67" s="171"/>
      <c r="JIM67" s="171"/>
      <c r="JIN67" s="171"/>
      <c r="JIO67" s="171"/>
      <c r="JIP67" s="171"/>
      <c r="JIQ67" s="171"/>
      <c r="JIR67" s="171"/>
      <c r="JIS67" s="171"/>
      <c r="JIT67" s="171"/>
      <c r="JIU67" s="171"/>
      <c r="JIV67" s="171"/>
      <c r="JIW67" s="171"/>
      <c r="JIX67" s="171"/>
      <c r="JIY67" s="171"/>
      <c r="JIZ67" s="171"/>
      <c r="JJA67" s="171"/>
      <c r="JJB67" s="171"/>
      <c r="JJC67" s="171"/>
      <c r="JJD67" s="171"/>
      <c r="JJE67" s="171"/>
      <c r="JJF67" s="171"/>
      <c r="JJG67" s="171"/>
      <c r="JJH67" s="171"/>
      <c r="JJI67" s="171"/>
      <c r="JJJ67" s="171"/>
      <c r="JJK67" s="171"/>
      <c r="JJL67" s="171"/>
      <c r="JJM67" s="171"/>
      <c r="JJN67" s="171"/>
      <c r="JJO67" s="171"/>
      <c r="JJP67" s="171"/>
      <c r="JJQ67" s="171"/>
      <c r="JJR67" s="171"/>
      <c r="JJS67" s="171"/>
      <c r="JJT67" s="171"/>
      <c r="JJU67" s="171"/>
      <c r="JJV67" s="171"/>
      <c r="JJW67" s="171"/>
      <c r="JJX67" s="171"/>
      <c r="JJY67" s="171"/>
      <c r="JJZ67" s="171"/>
      <c r="JKA67" s="171"/>
      <c r="JKB67" s="171"/>
      <c r="JKC67" s="171"/>
      <c r="JKD67" s="171"/>
      <c r="JKE67" s="171"/>
      <c r="JKF67" s="171"/>
      <c r="JKG67" s="171"/>
      <c r="JKH67" s="171"/>
      <c r="JKI67" s="171"/>
      <c r="JKJ67" s="171"/>
      <c r="JKK67" s="171"/>
      <c r="JKL67" s="171"/>
      <c r="JKM67" s="171"/>
      <c r="JKN67" s="171"/>
      <c r="JKO67" s="171"/>
      <c r="JKP67" s="171"/>
      <c r="JKQ67" s="171"/>
      <c r="JKR67" s="171"/>
      <c r="JKS67" s="171"/>
      <c r="JKT67" s="171"/>
      <c r="JKU67" s="171"/>
      <c r="JKV67" s="171"/>
      <c r="JKW67" s="171"/>
      <c r="JKX67" s="171"/>
      <c r="JKY67" s="171"/>
      <c r="JKZ67" s="171"/>
      <c r="JLA67" s="171"/>
      <c r="JLB67" s="171"/>
      <c r="JLC67" s="171"/>
      <c r="JLD67" s="171"/>
      <c r="JLE67" s="171"/>
      <c r="JLF67" s="171"/>
      <c r="JLG67" s="171"/>
      <c r="JLH67" s="171"/>
      <c r="JLI67" s="171"/>
      <c r="JLJ67" s="171"/>
      <c r="JLK67" s="171"/>
      <c r="JLL67" s="171"/>
      <c r="JLM67" s="171"/>
      <c r="JLN67" s="171"/>
      <c r="JLO67" s="171"/>
      <c r="JLP67" s="171"/>
      <c r="JLQ67" s="171"/>
      <c r="JLR67" s="171"/>
      <c r="JLS67" s="171"/>
      <c r="JLT67" s="171"/>
      <c r="JLU67" s="171"/>
      <c r="JLV67" s="171"/>
      <c r="JLW67" s="171"/>
      <c r="JLX67" s="171"/>
      <c r="JLY67" s="171"/>
      <c r="JLZ67" s="171"/>
      <c r="JMA67" s="171"/>
      <c r="JMB67" s="171"/>
      <c r="JMC67" s="171"/>
      <c r="JMD67" s="171"/>
      <c r="JME67" s="171"/>
      <c r="JMF67" s="171"/>
      <c r="JMG67" s="171"/>
      <c r="JMH67" s="171"/>
      <c r="JMI67" s="171"/>
      <c r="JMJ67" s="171"/>
      <c r="JMK67" s="171"/>
      <c r="JML67" s="171"/>
      <c r="JMM67" s="171"/>
      <c r="JMN67" s="171"/>
      <c r="JMO67" s="171"/>
      <c r="JMP67" s="171"/>
      <c r="JMQ67" s="171"/>
      <c r="JMR67" s="171"/>
      <c r="JMS67" s="171"/>
      <c r="JMT67" s="171"/>
      <c r="JMU67" s="171"/>
      <c r="JMV67" s="171"/>
      <c r="JMW67" s="171"/>
      <c r="JMX67" s="171"/>
      <c r="JMY67" s="171"/>
      <c r="JMZ67" s="171"/>
      <c r="JNA67" s="171"/>
      <c r="JNB67" s="171"/>
      <c r="JNC67" s="171"/>
      <c r="JND67" s="171"/>
      <c r="JNE67" s="171"/>
      <c r="JNF67" s="171"/>
      <c r="JNG67" s="171"/>
      <c r="JNH67" s="171"/>
      <c r="JNI67" s="171"/>
      <c r="JNJ67" s="171"/>
      <c r="JNK67" s="171"/>
      <c r="JNL67" s="171"/>
      <c r="JNM67" s="171"/>
      <c r="JNN67" s="171"/>
      <c r="JNO67" s="171"/>
      <c r="JNP67" s="171"/>
      <c r="JNQ67" s="171"/>
      <c r="JNR67" s="171"/>
      <c r="JNS67" s="171"/>
      <c r="JNT67" s="171"/>
      <c r="JNU67" s="171"/>
      <c r="JNV67" s="171"/>
      <c r="JNW67" s="171"/>
      <c r="JNX67" s="171"/>
      <c r="JNY67" s="171"/>
      <c r="JNZ67" s="171"/>
      <c r="JOA67" s="171"/>
      <c r="JOB67" s="171"/>
      <c r="JOC67" s="171"/>
      <c r="JOD67" s="171"/>
      <c r="JOE67" s="171"/>
      <c r="JOF67" s="171"/>
      <c r="JOG67" s="171"/>
      <c r="JOH67" s="171"/>
      <c r="JOI67" s="171"/>
      <c r="JOJ67" s="171"/>
      <c r="JOK67" s="171"/>
      <c r="JOL67" s="171"/>
      <c r="JOM67" s="171"/>
      <c r="JON67" s="171"/>
      <c r="JOO67" s="171"/>
      <c r="JOP67" s="171"/>
      <c r="JOQ67" s="171"/>
      <c r="JOR67" s="171"/>
      <c r="JOS67" s="171"/>
      <c r="JOT67" s="171"/>
      <c r="JOU67" s="171"/>
      <c r="JOV67" s="171"/>
      <c r="JOW67" s="171"/>
      <c r="JOX67" s="171"/>
      <c r="JOY67" s="171"/>
      <c r="JOZ67" s="171"/>
      <c r="JPA67" s="171"/>
      <c r="JPB67" s="171"/>
      <c r="JPC67" s="171"/>
      <c r="JPD67" s="171"/>
      <c r="JPE67" s="171"/>
      <c r="JPF67" s="171"/>
      <c r="JPG67" s="171"/>
      <c r="JPH67" s="171"/>
      <c r="JPI67" s="171"/>
      <c r="JPJ67" s="171"/>
      <c r="JPK67" s="171"/>
      <c r="JPL67" s="171"/>
      <c r="JPM67" s="171"/>
      <c r="JPN67" s="171"/>
      <c r="JPO67" s="171"/>
      <c r="JPP67" s="171"/>
      <c r="JPQ67" s="171"/>
      <c r="JPR67" s="171"/>
      <c r="JPS67" s="171"/>
      <c r="JPT67" s="171"/>
      <c r="JPU67" s="171"/>
      <c r="JPV67" s="171"/>
      <c r="JPW67" s="171"/>
      <c r="JPX67" s="171"/>
      <c r="JPY67" s="171"/>
      <c r="JPZ67" s="171"/>
      <c r="JQA67" s="171"/>
      <c r="JQB67" s="171"/>
      <c r="JQC67" s="171"/>
      <c r="JQD67" s="171"/>
      <c r="JQE67" s="171"/>
      <c r="JQF67" s="171"/>
      <c r="JQG67" s="171"/>
      <c r="JQH67" s="171"/>
      <c r="JQI67" s="171"/>
      <c r="JQJ67" s="171"/>
      <c r="JQK67" s="171"/>
      <c r="JQL67" s="171"/>
      <c r="JQM67" s="171"/>
      <c r="JQN67" s="171"/>
      <c r="JQO67" s="171"/>
      <c r="JQP67" s="171"/>
      <c r="JQQ67" s="171"/>
      <c r="JQR67" s="171"/>
      <c r="JQS67" s="171"/>
      <c r="JQT67" s="171"/>
      <c r="JQU67" s="171"/>
      <c r="JQV67" s="171"/>
      <c r="JQW67" s="171"/>
      <c r="JQX67" s="171"/>
      <c r="JQY67" s="171"/>
      <c r="JQZ67" s="171"/>
      <c r="JRA67" s="171"/>
      <c r="JRB67" s="171"/>
      <c r="JRC67" s="171"/>
      <c r="JRD67" s="171"/>
      <c r="JRE67" s="171"/>
      <c r="JRF67" s="171"/>
      <c r="JRG67" s="171"/>
      <c r="JRH67" s="171"/>
      <c r="JRI67" s="171"/>
      <c r="JRJ67" s="171"/>
      <c r="JRK67" s="171"/>
      <c r="JRL67" s="171"/>
      <c r="JRM67" s="171"/>
      <c r="JRN67" s="171"/>
      <c r="JRO67" s="171"/>
      <c r="JRP67" s="171"/>
      <c r="JRQ67" s="171"/>
      <c r="JRR67" s="171"/>
      <c r="JRS67" s="171"/>
      <c r="JRT67" s="171"/>
      <c r="JRU67" s="171"/>
      <c r="JRV67" s="171"/>
      <c r="JRW67" s="171"/>
      <c r="JRX67" s="171"/>
      <c r="JRY67" s="171"/>
      <c r="JRZ67" s="171"/>
      <c r="JSA67" s="171"/>
      <c r="JSB67" s="171"/>
      <c r="JSC67" s="171"/>
      <c r="JSD67" s="171"/>
      <c r="JSE67" s="171"/>
      <c r="JSF67" s="171"/>
      <c r="JSG67" s="171"/>
      <c r="JSH67" s="171"/>
      <c r="JSI67" s="171"/>
      <c r="JSJ67" s="171"/>
      <c r="JSK67" s="171"/>
      <c r="JSL67" s="171"/>
      <c r="JSM67" s="171"/>
      <c r="JSN67" s="171"/>
      <c r="JSO67" s="171"/>
      <c r="JSP67" s="171"/>
      <c r="JSQ67" s="171"/>
      <c r="JSR67" s="171"/>
      <c r="JSS67" s="171"/>
      <c r="JST67" s="171"/>
      <c r="JSU67" s="171"/>
      <c r="JSV67" s="171"/>
      <c r="JSW67" s="171"/>
      <c r="JSX67" s="171"/>
      <c r="JSY67" s="171"/>
      <c r="JSZ67" s="171"/>
      <c r="JTA67" s="171"/>
      <c r="JTB67" s="171"/>
      <c r="JTC67" s="171"/>
      <c r="JTD67" s="171"/>
      <c r="JTE67" s="171"/>
      <c r="JTF67" s="171"/>
      <c r="JTG67" s="171"/>
      <c r="JTH67" s="171"/>
      <c r="JTI67" s="171"/>
      <c r="JTJ67" s="171"/>
      <c r="JTK67" s="171"/>
      <c r="JTL67" s="171"/>
      <c r="JTM67" s="171"/>
      <c r="JTN67" s="171"/>
      <c r="JTO67" s="171"/>
      <c r="JTP67" s="171"/>
      <c r="JTQ67" s="171"/>
      <c r="JTR67" s="171"/>
      <c r="JTS67" s="171"/>
      <c r="JTT67" s="171"/>
      <c r="JTU67" s="171"/>
      <c r="JTV67" s="171"/>
      <c r="JTW67" s="171"/>
      <c r="JTX67" s="171"/>
      <c r="JTY67" s="171"/>
      <c r="JTZ67" s="171"/>
      <c r="JUA67" s="171"/>
      <c r="JUB67" s="171"/>
      <c r="JUC67" s="171"/>
      <c r="JUD67" s="171"/>
      <c r="JUE67" s="171"/>
      <c r="JUF67" s="171"/>
      <c r="JUG67" s="171"/>
      <c r="JUH67" s="171"/>
      <c r="JUI67" s="171"/>
      <c r="JUJ67" s="171"/>
      <c r="JUK67" s="171"/>
      <c r="JUL67" s="171"/>
      <c r="JUM67" s="171"/>
      <c r="JUN67" s="171"/>
      <c r="JUO67" s="171"/>
      <c r="JUP67" s="171"/>
      <c r="JUQ67" s="171"/>
      <c r="JUR67" s="171"/>
      <c r="JUS67" s="171"/>
      <c r="JUT67" s="171"/>
      <c r="JUU67" s="171"/>
      <c r="JUV67" s="171"/>
      <c r="JUW67" s="171"/>
      <c r="JUX67" s="171"/>
      <c r="JUY67" s="171"/>
      <c r="JUZ67" s="171"/>
      <c r="JVA67" s="171"/>
      <c r="JVB67" s="171"/>
      <c r="JVC67" s="171"/>
      <c r="JVD67" s="171"/>
      <c r="JVE67" s="171"/>
      <c r="JVF67" s="171"/>
      <c r="JVG67" s="171"/>
      <c r="JVH67" s="171"/>
      <c r="JVI67" s="171"/>
      <c r="JVJ67" s="171"/>
      <c r="JVK67" s="171"/>
      <c r="JVL67" s="171"/>
      <c r="JVM67" s="171"/>
      <c r="JVN67" s="171"/>
      <c r="JVO67" s="171"/>
      <c r="JVP67" s="171"/>
      <c r="JVQ67" s="171"/>
      <c r="JVR67" s="171"/>
      <c r="JVS67" s="171"/>
      <c r="JVT67" s="171"/>
      <c r="JVU67" s="171"/>
      <c r="JVV67" s="171"/>
      <c r="JVW67" s="171"/>
      <c r="JVX67" s="171"/>
      <c r="JVY67" s="171"/>
      <c r="JVZ67" s="171"/>
      <c r="JWA67" s="171"/>
      <c r="JWB67" s="171"/>
      <c r="JWC67" s="171"/>
      <c r="JWD67" s="171"/>
      <c r="JWE67" s="171"/>
      <c r="JWF67" s="171"/>
      <c r="JWG67" s="171"/>
      <c r="JWH67" s="171"/>
      <c r="JWI67" s="171"/>
      <c r="JWJ67" s="171"/>
      <c r="JWK67" s="171"/>
      <c r="JWL67" s="171"/>
      <c r="JWM67" s="171"/>
      <c r="JWN67" s="171"/>
      <c r="JWO67" s="171"/>
      <c r="JWP67" s="171"/>
      <c r="JWQ67" s="171"/>
      <c r="JWR67" s="171"/>
      <c r="JWS67" s="171"/>
      <c r="JWT67" s="171"/>
      <c r="JWU67" s="171"/>
      <c r="JWV67" s="171"/>
      <c r="JWW67" s="171"/>
      <c r="JWX67" s="171"/>
      <c r="JWY67" s="171"/>
      <c r="JWZ67" s="171"/>
      <c r="JXA67" s="171"/>
      <c r="JXB67" s="171"/>
      <c r="JXC67" s="171"/>
      <c r="JXD67" s="171"/>
      <c r="JXE67" s="171"/>
      <c r="JXF67" s="171"/>
      <c r="JXG67" s="171"/>
      <c r="JXH67" s="171"/>
      <c r="JXI67" s="171"/>
      <c r="JXJ67" s="171"/>
      <c r="JXK67" s="171"/>
      <c r="JXL67" s="171"/>
      <c r="JXM67" s="171"/>
      <c r="JXN67" s="171"/>
      <c r="JXO67" s="171"/>
      <c r="JXP67" s="171"/>
      <c r="JXQ67" s="171"/>
      <c r="JXR67" s="171"/>
      <c r="JXS67" s="171"/>
      <c r="JXT67" s="171"/>
      <c r="JXU67" s="171"/>
      <c r="JXV67" s="171"/>
      <c r="JXW67" s="171"/>
      <c r="JXX67" s="171"/>
      <c r="JXY67" s="171"/>
      <c r="JXZ67" s="171"/>
      <c r="JYA67" s="171"/>
      <c r="JYB67" s="171"/>
      <c r="JYC67" s="171"/>
      <c r="JYD67" s="171"/>
      <c r="JYE67" s="171"/>
      <c r="JYF67" s="171"/>
      <c r="JYG67" s="171"/>
      <c r="JYH67" s="171"/>
      <c r="JYI67" s="171"/>
      <c r="JYJ67" s="171"/>
      <c r="JYK67" s="171"/>
      <c r="JYL67" s="171"/>
      <c r="JYM67" s="171"/>
      <c r="JYN67" s="171"/>
      <c r="JYO67" s="171"/>
      <c r="JYP67" s="171"/>
      <c r="JYQ67" s="171"/>
      <c r="JYR67" s="171"/>
      <c r="JYS67" s="171"/>
      <c r="JYT67" s="171"/>
      <c r="JYU67" s="171"/>
      <c r="JYV67" s="171"/>
      <c r="JYW67" s="171"/>
      <c r="JYX67" s="171"/>
      <c r="JYY67" s="171"/>
      <c r="JYZ67" s="171"/>
      <c r="JZA67" s="171"/>
      <c r="JZB67" s="171"/>
      <c r="JZC67" s="171"/>
      <c r="JZD67" s="171"/>
      <c r="JZE67" s="171"/>
      <c r="JZF67" s="171"/>
      <c r="JZG67" s="171"/>
      <c r="JZH67" s="171"/>
      <c r="JZI67" s="171"/>
      <c r="JZJ67" s="171"/>
      <c r="JZK67" s="171"/>
      <c r="JZL67" s="171"/>
      <c r="JZM67" s="171"/>
      <c r="JZN67" s="171"/>
      <c r="JZO67" s="171"/>
      <c r="JZP67" s="171"/>
      <c r="JZQ67" s="171"/>
      <c r="JZR67" s="171"/>
      <c r="JZS67" s="171"/>
      <c r="JZT67" s="171"/>
      <c r="JZU67" s="171"/>
      <c r="JZV67" s="171"/>
      <c r="JZW67" s="171"/>
      <c r="JZX67" s="171"/>
      <c r="JZY67" s="171"/>
      <c r="JZZ67" s="171"/>
      <c r="KAA67" s="171"/>
      <c r="KAB67" s="171"/>
      <c r="KAC67" s="171"/>
      <c r="KAD67" s="171"/>
      <c r="KAE67" s="171"/>
      <c r="KAF67" s="171"/>
      <c r="KAG67" s="171"/>
      <c r="KAH67" s="171"/>
      <c r="KAI67" s="171"/>
      <c r="KAJ67" s="171"/>
      <c r="KAK67" s="171"/>
      <c r="KAL67" s="171"/>
      <c r="KAM67" s="171"/>
      <c r="KAN67" s="171"/>
      <c r="KAO67" s="171"/>
      <c r="KAP67" s="171"/>
      <c r="KAQ67" s="171"/>
      <c r="KAR67" s="171"/>
      <c r="KAS67" s="171"/>
      <c r="KAT67" s="171"/>
      <c r="KAU67" s="171"/>
      <c r="KAV67" s="171"/>
      <c r="KAW67" s="171"/>
      <c r="KAX67" s="171"/>
      <c r="KAY67" s="171"/>
      <c r="KAZ67" s="171"/>
      <c r="KBA67" s="171"/>
      <c r="KBB67" s="171"/>
      <c r="KBC67" s="171"/>
      <c r="KBD67" s="171"/>
      <c r="KBE67" s="171"/>
      <c r="KBF67" s="171"/>
      <c r="KBG67" s="171"/>
      <c r="KBH67" s="171"/>
      <c r="KBI67" s="171"/>
      <c r="KBJ67" s="171"/>
      <c r="KBK67" s="171"/>
      <c r="KBL67" s="171"/>
      <c r="KBM67" s="171"/>
      <c r="KBN67" s="171"/>
      <c r="KBO67" s="171"/>
      <c r="KBP67" s="171"/>
      <c r="KBQ67" s="171"/>
      <c r="KBR67" s="171"/>
      <c r="KBS67" s="171"/>
      <c r="KBT67" s="171"/>
      <c r="KBU67" s="171"/>
      <c r="KBV67" s="171"/>
      <c r="KBW67" s="171"/>
      <c r="KBX67" s="171"/>
      <c r="KBY67" s="171"/>
      <c r="KBZ67" s="171"/>
      <c r="KCA67" s="171"/>
      <c r="KCB67" s="171"/>
      <c r="KCC67" s="171"/>
      <c r="KCD67" s="171"/>
      <c r="KCE67" s="171"/>
      <c r="KCF67" s="171"/>
      <c r="KCG67" s="171"/>
      <c r="KCH67" s="171"/>
      <c r="KCI67" s="171"/>
      <c r="KCJ67" s="171"/>
      <c r="KCK67" s="171"/>
      <c r="KCL67" s="171"/>
      <c r="KCM67" s="171"/>
      <c r="KCN67" s="171"/>
      <c r="KCO67" s="171"/>
      <c r="KCP67" s="171"/>
      <c r="KCQ67" s="171"/>
      <c r="KCR67" s="171"/>
      <c r="KCS67" s="171"/>
      <c r="KCT67" s="171"/>
      <c r="KCU67" s="171"/>
      <c r="KCV67" s="171"/>
      <c r="KCW67" s="171"/>
      <c r="KCX67" s="171"/>
      <c r="KCY67" s="171"/>
      <c r="KCZ67" s="171"/>
      <c r="KDA67" s="171"/>
      <c r="KDB67" s="171"/>
      <c r="KDC67" s="171"/>
      <c r="KDD67" s="171"/>
      <c r="KDE67" s="171"/>
      <c r="KDF67" s="171"/>
      <c r="KDG67" s="171"/>
      <c r="KDH67" s="171"/>
      <c r="KDI67" s="171"/>
      <c r="KDJ67" s="171"/>
      <c r="KDK67" s="171"/>
      <c r="KDL67" s="171"/>
      <c r="KDM67" s="171"/>
      <c r="KDN67" s="171"/>
      <c r="KDO67" s="171"/>
      <c r="KDP67" s="171"/>
      <c r="KDQ67" s="171"/>
      <c r="KDR67" s="171"/>
      <c r="KDS67" s="171"/>
      <c r="KDT67" s="171"/>
      <c r="KDU67" s="171"/>
      <c r="KDV67" s="171"/>
      <c r="KDW67" s="171"/>
      <c r="KDX67" s="171"/>
      <c r="KDY67" s="171"/>
      <c r="KDZ67" s="171"/>
      <c r="KEA67" s="171"/>
      <c r="KEB67" s="171"/>
      <c r="KEC67" s="171"/>
      <c r="KED67" s="171"/>
      <c r="KEE67" s="171"/>
      <c r="KEF67" s="171"/>
      <c r="KEG67" s="171"/>
      <c r="KEH67" s="171"/>
      <c r="KEI67" s="171"/>
      <c r="KEJ67" s="171"/>
      <c r="KEK67" s="171"/>
      <c r="KEL67" s="171"/>
      <c r="KEM67" s="171"/>
      <c r="KEN67" s="171"/>
      <c r="KEO67" s="171"/>
      <c r="KEP67" s="171"/>
      <c r="KEQ67" s="171"/>
      <c r="KER67" s="171"/>
      <c r="KES67" s="171"/>
      <c r="KET67" s="171"/>
      <c r="KEU67" s="171"/>
      <c r="KEV67" s="171"/>
      <c r="KEW67" s="171"/>
      <c r="KEX67" s="171"/>
      <c r="KEY67" s="171"/>
      <c r="KEZ67" s="171"/>
      <c r="KFA67" s="171"/>
      <c r="KFB67" s="171"/>
      <c r="KFC67" s="171"/>
      <c r="KFD67" s="171"/>
      <c r="KFE67" s="171"/>
      <c r="KFF67" s="171"/>
      <c r="KFG67" s="171"/>
      <c r="KFH67" s="171"/>
      <c r="KFI67" s="171"/>
      <c r="KFJ67" s="171"/>
      <c r="KFK67" s="171"/>
      <c r="KFL67" s="171"/>
      <c r="KFM67" s="171"/>
      <c r="KFN67" s="171"/>
      <c r="KFO67" s="171"/>
      <c r="KFP67" s="171"/>
      <c r="KFQ67" s="171"/>
      <c r="KFR67" s="171"/>
      <c r="KFS67" s="171"/>
      <c r="KFT67" s="171"/>
      <c r="KFU67" s="171"/>
      <c r="KFV67" s="171"/>
      <c r="KFW67" s="171"/>
      <c r="KFX67" s="171"/>
      <c r="KFY67" s="171"/>
      <c r="KFZ67" s="171"/>
      <c r="KGA67" s="171"/>
      <c r="KGB67" s="171"/>
      <c r="KGC67" s="171"/>
      <c r="KGD67" s="171"/>
      <c r="KGE67" s="171"/>
      <c r="KGF67" s="171"/>
      <c r="KGG67" s="171"/>
      <c r="KGH67" s="171"/>
      <c r="KGI67" s="171"/>
      <c r="KGJ67" s="171"/>
      <c r="KGK67" s="171"/>
      <c r="KGL67" s="171"/>
      <c r="KGM67" s="171"/>
      <c r="KGN67" s="171"/>
      <c r="KGO67" s="171"/>
      <c r="KGP67" s="171"/>
      <c r="KGQ67" s="171"/>
      <c r="KGR67" s="171"/>
      <c r="KGS67" s="171"/>
      <c r="KGT67" s="171"/>
      <c r="KGU67" s="171"/>
      <c r="KGV67" s="171"/>
      <c r="KGW67" s="171"/>
      <c r="KGX67" s="171"/>
      <c r="KGY67" s="171"/>
      <c r="KGZ67" s="171"/>
      <c r="KHA67" s="171"/>
      <c r="KHB67" s="171"/>
      <c r="KHC67" s="171"/>
      <c r="KHD67" s="171"/>
      <c r="KHE67" s="171"/>
      <c r="KHF67" s="171"/>
      <c r="KHG67" s="171"/>
      <c r="KHH67" s="171"/>
      <c r="KHI67" s="171"/>
      <c r="KHJ67" s="171"/>
      <c r="KHK67" s="171"/>
      <c r="KHL67" s="171"/>
      <c r="KHM67" s="171"/>
      <c r="KHN67" s="171"/>
      <c r="KHO67" s="171"/>
      <c r="KHP67" s="171"/>
      <c r="KHQ67" s="171"/>
      <c r="KHR67" s="171"/>
      <c r="KHS67" s="171"/>
      <c r="KHT67" s="171"/>
      <c r="KHU67" s="171"/>
      <c r="KHV67" s="171"/>
      <c r="KHW67" s="171"/>
      <c r="KHX67" s="171"/>
      <c r="KHY67" s="171"/>
      <c r="KHZ67" s="171"/>
      <c r="KIA67" s="171"/>
      <c r="KIB67" s="171"/>
      <c r="KIC67" s="171"/>
      <c r="KID67" s="171"/>
      <c r="KIE67" s="171"/>
      <c r="KIF67" s="171"/>
      <c r="KIG67" s="171"/>
      <c r="KIH67" s="171"/>
      <c r="KII67" s="171"/>
      <c r="KIJ67" s="171"/>
      <c r="KIK67" s="171"/>
      <c r="KIL67" s="171"/>
      <c r="KIM67" s="171"/>
      <c r="KIN67" s="171"/>
      <c r="KIO67" s="171"/>
      <c r="KIP67" s="171"/>
      <c r="KIQ67" s="171"/>
      <c r="KIR67" s="171"/>
      <c r="KIS67" s="171"/>
      <c r="KIT67" s="171"/>
      <c r="KIU67" s="171"/>
      <c r="KIV67" s="171"/>
      <c r="KIW67" s="171"/>
      <c r="KIX67" s="171"/>
      <c r="KIY67" s="171"/>
      <c r="KIZ67" s="171"/>
      <c r="KJA67" s="171"/>
      <c r="KJB67" s="171"/>
      <c r="KJC67" s="171"/>
      <c r="KJD67" s="171"/>
      <c r="KJE67" s="171"/>
      <c r="KJF67" s="171"/>
      <c r="KJG67" s="171"/>
      <c r="KJH67" s="171"/>
      <c r="KJI67" s="171"/>
      <c r="KJJ67" s="171"/>
      <c r="KJK67" s="171"/>
      <c r="KJL67" s="171"/>
      <c r="KJM67" s="171"/>
      <c r="KJN67" s="171"/>
      <c r="KJO67" s="171"/>
      <c r="KJP67" s="171"/>
      <c r="KJQ67" s="171"/>
      <c r="KJR67" s="171"/>
      <c r="KJS67" s="171"/>
      <c r="KJT67" s="171"/>
      <c r="KJU67" s="171"/>
      <c r="KJV67" s="171"/>
      <c r="KJW67" s="171"/>
      <c r="KJX67" s="171"/>
      <c r="KJY67" s="171"/>
      <c r="KJZ67" s="171"/>
      <c r="KKA67" s="171"/>
      <c r="KKB67" s="171"/>
      <c r="KKC67" s="171"/>
      <c r="KKD67" s="171"/>
      <c r="KKE67" s="171"/>
      <c r="KKF67" s="171"/>
      <c r="KKG67" s="171"/>
      <c r="KKH67" s="171"/>
      <c r="KKI67" s="171"/>
      <c r="KKJ67" s="171"/>
      <c r="KKK67" s="171"/>
      <c r="KKL67" s="171"/>
      <c r="KKM67" s="171"/>
      <c r="KKN67" s="171"/>
      <c r="KKO67" s="171"/>
      <c r="KKP67" s="171"/>
      <c r="KKQ67" s="171"/>
      <c r="KKR67" s="171"/>
      <c r="KKS67" s="171"/>
      <c r="KKT67" s="171"/>
      <c r="KKU67" s="171"/>
      <c r="KKV67" s="171"/>
      <c r="KKW67" s="171"/>
      <c r="KKX67" s="171"/>
      <c r="KKY67" s="171"/>
      <c r="KKZ67" s="171"/>
      <c r="KLA67" s="171"/>
      <c r="KLB67" s="171"/>
      <c r="KLC67" s="171"/>
      <c r="KLD67" s="171"/>
      <c r="KLE67" s="171"/>
      <c r="KLF67" s="171"/>
      <c r="KLG67" s="171"/>
      <c r="KLH67" s="171"/>
      <c r="KLI67" s="171"/>
      <c r="KLJ67" s="171"/>
      <c r="KLK67" s="171"/>
      <c r="KLL67" s="171"/>
      <c r="KLM67" s="171"/>
      <c r="KLN67" s="171"/>
      <c r="KLO67" s="171"/>
      <c r="KLP67" s="171"/>
      <c r="KLQ67" s="171"/>
      <c r="KLR67" s="171"/>
      <c r="KLS67" s="171"/>
      <c r="KLT67" s="171"/>
      <c r="KLU67" s="171"/>
      <c r="KLV67" s="171"/>
      <c r="KLW67" s="171"/>
      <c r="KLX67" s="171"/>
      <c r="KLY67" s="171"/>
      <c r="KLZ67" s="171"/>
      <c r="KMA67" s="171"/>
      <c r="KMB67" s="171"/>
      <c r="KMC67" s="171"/>
      <c r="KMD67" s="171"/>
      <c r="KME67" s="171"/>
      <c r="KMF67" s="171"/>
      <c r="KMG67" s="171"/>
      <c r="KMH67" s="171"/>
      <c r="KMI67" s="171"/>
      <c r="KMJ67" s="171"/>
      <c r="KMK67" s="171"/>
      <c r="KML67" s="171"/>
      <c r="KMM67" s="171"/>
      <c r="KMN67" s="171"/>
      <c r="KMO67" s="171"/>
      <c r="KMP67" s="171"/>
      <c r="KMQ67" s="171"/>
      <c r="KMR67" s="171"/>
      <c r="KMS67" s="171"/>
      <c r="KMT67" s="171"/>
      <c r="KMU67" s="171"/>
      <c r="KMV67" s="171"/>
      <c r="KMW67" s="171"/>
      <c r="KMX67" s="171"/>
      <c r="KMY67" s="171"/>
      <c r="KMZ67" s="171"/>
      <c r="KNA67" s="171"/>
      <c r="KNB67" s="171"/>
      <c r="KNC67" s="171"/>
      <c r="KND67" s="171"/>
      <c r="KNE67" s="171"/>
      <c r="KNF67" s="171"/>
      <c r="KNG67" s="171"/>
      <c r="KNH67" s="171"/>
      <c r="KNI67" s="171"/>
      <c r="KNJ67" s="171"/>
      <c r="KNK67" s="171"/>
      <c r="KNL67" s="171"/>
      <c r="KNM67" s="171"/>
      <c r="KNN67" s="171"/>
      <c r="KNO67" s="171"/>
      <c r="KNP67" s="171"/>
      <c r="KNQ67" s="171"/>
      <c r="KNR67" s="171"/>
      <c r="KNS67" s="171"/>
      <c r="KNT67" s="171"/>
      <c r="KNU67" s="171"/>
      <c r="KNV67" s="171"/>
      <c r="KNW67" s="171"/>
      <c r="KNX67" s="171"/>
      <c r="KNY67" s="171"/>
      <c r="KNZ67" s="171"/>
      <c r="KOA67" s="171"/>
      <c r="KOB67" s="171"/>
      <c r="KOC67" s="171"/>
      <c r="KOD67" s="171"/>
      <c r="KOE67" s="171"/>
      <c r="KOF67" s="171"/>
      <c r="KOG67" s="171"/>
      <c r="KOH67" s="171"/>
      <c r="KOI67" s="171"/>
      <c r="KOJ67" s="171"/>
      <c r="KOK67" s="171"/>
      <c r="KOL67" s="171"/>
      <c r="KOM67" s="171"/>
      <c r="KON67" s="171"/>
      <c r="KOO67" s="171"/>
      <c r="KOP67" s="171"/>
      <c r="KOQ67" s="171"/>
      <c r="KOR67" s="171"/>
      <c r="KOS67" s="171"/>
      <c r="KOT67" s="171"/>
      <c r="KOU67" s="171"/>
      <c r="KOV67" s="171"/>
      <c r="KOW67" s="171"/>
      <c r="KOX67" s="171"/>
      <c r="KOY67" s="171"/>
      <c r="KOZ67" s="171"/>
      <c r="KPA67" s="171"/>
      <c r="KPB67" s="171"/>
      <c r="KPC67" s="171"/>
      <c r="KPD67" s="171"/>
      <c r="KPE67" s="171"/>
      <c r="KPF67" s="171"/>
      <c r="KPG67" s="171"/>
      <c r="KPH67" s="171"/>
      <c r="KPI67" s="171"/>
      <c r="KPJ67" s="171"/>
      <c r="KPK67" s="171"/>
      <c r="KPL67" s="171"/>
      <c r="KPM67" s="171"/>
      <c r="KPN67" s="171"/>
      <c r="KPO67" s="171"/>
      <c r="KPP67" s="171"/>
      <c r="KPQ67" s="171"/>
      <c r="KPR67" s="171"/>
      <c r="KPS67" s="171"/>
      <c r="KPT67" s="171"/>
      <c r="KPU67" s="171"/>
      <c r="KPV67" s="171"/>
      <c r="KPW67" s="171"/>
      <c r="KPX67" s="171"/>
      <c r="KPY67" s="171"/>
      <c r="KPZ67" s="171"/>
      <c r="KQA67" s="171"/>
      <c r="KQB67" s="171"/>
      <c r="KQC67" s="171"/>
      <c r="KQD67" s="171"/>
      <c r="KQE67" s="171"/>
      <c r="KQF67" s="171"/>
      <c r="KQG67" s="171"/>
      <c r="KQH67" s="171"/>
      <c r="KQI67" s="171"/>
      <c r="KQJ67" s="171"/>
      <c r="KQK67" s="171"/>
      <c r="KQL67" s="171"/>
      <c r="KQM67" s="171"/>
      <c r="KQN67" s="171"/>
      <c r="KQO67" s="171"/>
      <c r="KQP67" s="171"/>
      <c r="KQQ67" s="171"/>
      <c r="KQR67" s="171"/>
      <c r="KQS67" s="171"/>
      <c r="KQT67" s="171"/>
      <c r="KQU67" s="171"/>
      <c r="KQV67" s="171"/>
      <c r="KQW67" s="171"/>
      <c r="KQX67" s="171"/>
      <c r="KQY67" s="171"/>
      <c r="KQZ67" s="171"/>
      <c r="KRA67" s="171"/>
      <c r="KRB67" s="171"/>
      <c r="KRC67" s="171"/>
      <c r="KRD67" s="171"/>
      <c r="KRE67" s="171"/>
      <c r="KRF67" s="171"/>
      <c r="KRG67" s="171"/>
      <c r="KRH67" s="171"/>
      <c r="KRI67" s="171"/>
      <c r="KRJ67" s="171"/>
      <c r="KRK67" s="171"/>
      <c r="KRL67" s="171"/>
      <c r="KRM67" s="171"/>
      <c r="KRN67" s="171"/>
      <c r="KRO67" s="171"/>
      <c r="KRP67" s="171"/>
      <c r="KRQ67" s="171"/>
      <c r="KRR67" s="171"/>
      <c r="KRS67" s="171"/>
      <c r="KRT67" s="171"/>
      <c r="KRU67" s="171"/>
      <c r="KRV67" s="171"/>
      <c r="KRW67" s="171"/>
      <c r="KRX67" s="171"/>
      <c r="KRY67" s="171"/>
      <c r="KRZ67" s="171"/>
      <c r="KSA67" s="171"/>
      <c r="KSB67" s="171"/>
      <c r="KSC67" s="171"/>
      <c r="KSD67" s="171"/>
      <c r="KSE67" s="171"/>
      <c r="KSF67" s="171"/>
      <c r="KSG67" s="171"/>
      <c r="KSH67" s="171"/>
      <c r="KSI67" s="171"/>
      <c r="KSJ67" s="171"/>
      <c r="KSK67" s="171"/>
      <c r="KSL67" s="171"/>
      <c r="KSM67" s="171"/>
      <c r="KSN67" s="171"/>
      <c r="KSO67" s="171"/>
      <c r="KSP67" s="171"/>
      <c r="KSQ67" s="171"/>
      <c r="KSR67" s="171"/>
      <c r="KSS67" s="171"/>
      <c r="KST67" s="171"/>
      <c r="KSU67" s="171"/>
      <c r="KSV67" s="171"/>
      <c r="KSW67" s="171"/>
      <c r="KSX67" s="171"/>
      <c r="KSY67" s="171"/>
      <c r="KSZ67" s="171"/>
      <c r="KTA67" s="171"/>
      <c r="KTB67" s="171"/>
      <c r="KTC67" s="171"/>
      <c r="KTD67" s="171"/>
      <c r="KTE67" s="171"/>
      <c r="KTF67" s="171"/>
      <c r="KTG67" s="171"/>
      <c r="KTH67" s="171"/>
      <c r="KTI67" s="171"/>
      <c r="KTJ67" s="171"/>
      <c r="KTK67" s="171"/>
      <c r="KTL67" s="171"/>
      <c r="KTM67" s="171"/>
      <c r="KTN67" s="171"/>
      <c r="KTO67" s="171"/>
      <c r="KTP67" s="171"/>
      <c r="KTQ67" s="171"/>
      <c r="KTR67" s="171"/>
      <c r="KTS67" s="171"/>
      <c r="KTT67" s="171"/>
      <c r="KTU67" s="171"/>
      <c r="KTV67" s="171"/>
      <c r="KTW67" s="171"/>
      <c r="KTX67" s="171"/>
      <c r="KTY67" s="171"/>
      <c r="KTZ67" s="171"/>
      <c r="KUA67" s="171"/>
      <c r="KUB67" s="171"/>
      <c r="KUC67" s="171"/>
      <c r="KUD67" s="171"/>
      <c r="KUE67" s="171"/>
      <c r="KUF67" s="171"/>
      <c r="KUG67" s="171"/>
      <c r="KUH67" s="171"/>
      <c r="KUI67" s="171"/>
      <c r="KUJ67" s="171"/>
      <c r="KUK67" s="171"/>
      <c r="KUL67" s="171"/>
      <c r="KUM67" s="171"/>
      <c r="KUN67" s="171"/>
      <c r="KUO67" s="171"/>
      <c r="KUP67" s="171"/>
      <c r="KUQ67" s="171"/>
      <c r="KUR67" s="171"/>
      <c r="KUS67" s="171"/>
      <c r="KUT67" s="171"/>
      <c r="KUU67" s="171"/>
      <c r="KUV67" s="171"/>
      <c r="KUW67" s="171"/>
      <c r="KUX67" s="171"/>
      <c r="KUY67" s="171"/>
      <c r="KUZ67" s="171"/>
      <c r="KVA67" s="171"/>
      <c r="KVB67" s="171"/>
      <c r="KVC67" s="171"/>
      <c r="KVD67" s="171"/>
      <c r="KVE67" s="171"/>
      <c r="KVF67" s="171"/>
      <c r="KVG67" s="171"/>
      <c r="KVH67" s="171"/>
      <c r="KVI67" s="171"/>
      <c r="KVJ67" s="171"/>
      <c r="KVK67" s="171"/>
      <c r="KVL67" s="171"/>
      <c r="KVM67" s="171"/>
      <c r="KVN67" s="171"/>
      <c r="KVO67" s="171"/>
      <c r="KVP67" s="171"/>
      <c r="KVQ67" s="171"/>
      <c r="KVR67" s="171"/>
      <c r="KVS67" s="171"/>
      <c r="KVT67" s="171"/>
      <c r="KVU67" s="171"/>
      <c r="KVV67" s="171"/>
      <c r="KVW67" s="171"/>
      <c r="KVX67" s="171"/>
      <c r="KVY67" s="171"/>
      <c r="KVZ67" s="171"/>
      <c r="KWA67" s="171"/>
      <c r="KWB67" s="171"/>
      <c r="KWC67" s="171"/>
      <c r="KWD67" s="171"/>
      <c r="KWE67" s="171"/>
      <c r="KWF67" s="171"/>
      <c r="KWG67" s="171"/>
      <c r="KWH67" s="171"/>
      <c r="KWI67" s="171"/>
      <c r="KWJ67" s="171"/>
      <c r="KWK67" s="171"/>
      <c r="KWL67" s="171"/>
      <c r="KWM67" s="171"/>
      <c r="KWN67" s="171"/>
      <c r="KWO67" s="171"/>
      <c r="KWP67" s="171"/>
      <c r="KWQ67" s="171"/>
      <c r="KWR67" s="171"/>
      <c r="KWS67" s="171"/>
      <c r="KWT67" s="171"/>
      <c r="KWU67" s="171"/>
      <c r="KWV67" s="171"/>
      <c r="KWW67" s="171"/>
      <c r="KWX67" s="171"/>
      <c r="KWY67" s="171"/>
      <c r="KWZ67" s="171"/>
      <c r="KXA67" s="171"/>
      <c r="KXB67" s="171"/>
      <c r="KXC67" s="171"/>
      <c r="KXD67" s="171"/>
      <c r="KXE67" s="171"/>
      <c r="KXF67" s="171"/>
      <c r="KXG67" s="171"/>
      <c r="KXH67" s="171"/>
      <c r="KXI67" s="171"/>
      <c r="KXJ67" s="171"/>
      <c r="KXK67" s="171"/>
      <c r="KXL67" s="171"/>
      <c r="KXM67" s="171"/>
      <c r="KXN67" s="171"/>
      <c r="KXO67" s="171"/>
      <c r="KXP67" s="171"/>
      <c r="KXQ67" s="171"/>
      <c r="KXR67" s="171"/>
      <c r="KXS67" s="171"/>
      <c r="KXT67" s="171"/>
      <c r="KXU67" s="171"/>
      <c r="KXV67" s="171"/>
      <c r="KXW67" s="171"/>
      <c r="KXX67" s="171"/>
      <c r="KXY67" s="171"/>
      <c r="KXZ67" s="171"/>
      <c r="KYA67" s="171"/>
      <c r="KYB67" s="171"/>
      <c r="KYC67" s="171"/>
      <c r="KYD67" s="171"/>
      <c r="KYE67" s="171"/>
      <c r="KYF67" s="171"/>
      <c r="KYG67" s="171"/>
      <c r="KYH67" s="171"/>
      <c r="KYI67" s="171"/>
      <c r="KYJ67" s="171"/>
      <c r="KYK67" s="171"/>
      <c r="KYL67" s="171"/>
      <c r="KYM67" s="171"/>
      <c r="KYN67" s="171"/>
      <c r="KYO67" s="171"/>
      <c r="KYP67" s="171"/>
      <c r="KYQ67" s="171"/>
      <c r="KYR67" s="171"/>
      <c r="KYS67" s="171"/>
      <c r="KYT67" s="171"/>
      <c r="KYU67" s="171"/>
      <c r="KYV67" s="171"/>
      <c r="KYW67" s="171"/>
      <c r="KYX67" s="171"/>
      <c r="KYY67" s="171"/>
      <c r="KYZ67" s="171"/>
      <c r="KZA67" s="171"/>
      <c r="KZB67" s="171"/>
      <c r="KZC67" s="171"/>
      <c r="KZD67" s="171"/>
      <c r="KZE67" s="171"/>
      <c r="KZF67" s="171"/>
      <c r="KZG67" s="171"/>
      <c r="KZH67" s="171"/>
      <c r="KZI67" s="171"/>
      <c r="KZJ67" s="171"/>
      <c r="KZK67" s="171"/>
      <c r="KZL67" s="171"/>
      <c r="KZM67" s="171"/>
      <c r="KZN67" s="171"/>
      <c r="KZO67" s="171"/>
      <c r="KZP67" s="171"/>
      <c r="KZQ67" s="171"/>
      <c r="KZR67" s="171"/>
      <c r="KZS67" s="171"/>
      <c r="KZT67" s="171"/>
      <c r="KZU67" s="171"/>
      <c r="KZV67" s="171"/>
      <c r="KZW67" s="171"/>
      <c r="KZX67" s="171"/>
      <c r="KZY67" s="171"/>
      <c r="KZZ67" s="171"/>
      <c r="LAA67" s="171"/>
      <c r="LAB67" s="171"/>
      <c r="LAC67" s="171"/>
      <c r="LAD67" s="171"/>
      <c r="LAE67" s="171"/>
      <c r="LAF67" s="171"/>
      <c r="LAG67" s="171"/>
      <c r="LAH67" s="171"/>
      <c r="LAI67" s="171"/>
      <c r="LAJ67" s="171"/>
      <c r="LAK67" s="171"/>
      <c r="LAL67" s="171"/>
      <c r="LAM67" s="171"/>
      <c r="LAN67" s="171"/>
      <c r="LAO67" s="171"/>
      <c r="LAP67" s="171"/>
      <c r="LAQ67" s="171"/>
      <c r="LAR67" s="171"/>
      <c r="LAS67" s="171"/>
      <c r="LAT67" s="171"/>
      <c r="LAU67" s="171"/>
      <c r="LAV67" s="171"/>
      <c r="LAW67" s="171"/>
      <c r="LAX67" s="171"/>
      <c r="LAY67" s="171"/>
      <c r="LAZ67" s="171"/>
      <c r="LBA67" s="171"/>
      <c r="LBB67" s="171"/>
      <c r="LBC67" s="171"/>
      <c r="LBD67" s="171"/>
      <c r="LBE67" s="171"/>
      <c r="LBF67" s="171"/>
      <c r="LBG67" s="171"/>
      <c r="LBH67" s="171"/>
      <c r="LBI67" s="171"/>
      <c r="LBJ67" s="171"/>
      <c r="LBK67" s="171"/>
      <c r="LBL67" s="171"/>
      <c r="LBM67" s="171"/>
      <c r="LBN67" s="171"/>
      <c r="LBO67" s="171"/>
      <c r="LBP67" s="171"/>
      <c r="LBQ67" s="171"/>
      <c r="LBR67" s="171"/>
      <c r="LBS67" s="171"/>
      <c r="LBT67" s="171"/>
      <c r="LBU67" s="171"/>
      <c r="LBV67" s="171"/>
      <c r="LBW67" s="171"/>
      <c r="LBX67" s="171"/>
      <c r="LBY67" s="171"/>
      <c r="LBZ67" s="171"/>
      <c r="LCA67" s="171"/>
      <c r="LCB67" s="171"/>
      <c r="LCC67" s="171"/>
      <c r="LCD67" s="171"/>
      <c r="LCE67" s="171"/>
      <c r="LCF67" s="171"/>
      <c r="LCG67" s="171"/>
      <c r="LCH67" s="171"/>
      <c r="LCI67" s="171"/>
      <c r="LCJ67" s="171"/>
      <c r="LCK67" s="171"/>
      <c r="LCL67" s="171"/>
      <c r="LCM67" s="171"/>
      <c r="LCN67" s="171"/>
      <c r="LCO67" s="171"/>
      <c r="LCP67" s="171"/>
      <c r="LCQ67" s="171"/>
      <c r="LCR67" s="171"/>
      <c r="LCS67" s="171"/>
      <c r="LCT67" s="171"/>
      <c r="LCU67" s="171"/>
      <c r="LCV67" s="171"/>
      <c r="LCW67" s="171"/>
      <c r="LCX67" s="171"/>
      <c r="LCY67" s="171"/>
      <c r="LCZ67" s="171"/>
      <c r="LDA67" s="171"/>
      <c r="LDB67" s="171"/>
      <c r="LDC67" s="171"/>
      <c r="LDD67" s="171"/>
      <c r="LDE67" s="171"/>
      <c r="LDF67" s="171"/>
      <c r="LDG67" s="171"/>
      <c r="LDH67" s="171"/>
      <c r="LDI67" s="171"/>
      <c r="LDJ67" s="171"/>
      <c r="LDK67" s="171"/>
      <c r="LDL67" s="171"/>
      <c r="LDM67" s="171"/>
      <c r="LDN67" s="171"/>
      <c r="LDO67" s="171"/>
      <c r="LDP67" s="171"/>
      <c r="LDQ67" s="171"/>
      <c r="LDR67" s="171"/>
      <c r="LDS67" s="171"/>
      <c r="LDT67" s="171"/>
      <c r="LDU67" s="171"/>
      <c r="LDV67" s="171"/>
      <c r="LDW67" s="171"/>
      <c r="LDX67" s="171"/>
      <c r="LDY67" s="171"/>
      <c r="LDZ67" s="171"/>
      <c r="LEA67" s="171"/>
      <c r="LEB67" s="171"/>
      <c r="LEC67" s="171"/>
      <c r="LED67" s="171"/>
      <c r="LEE67" s="171"/>
      <c r="LEF67" s="171"/>
      <c r="LEG67" s="171"/>
      <c r="LEH67" s="171"/>
      <c r="LEI67" s="171"/>
      <c r="LEJ67" s="171"/>
      <c r="LEK67" s="171"/>
      <c r="LEL67" s="171"/>
      <c r="LEM67" s="171"/>
      <c r="LEN67" s="171"/>
      <c r="LEO67" s="171"/>
      <c r="LEP67" s="171"/>
      <c r="LEQ67" s="171"/>
      <c r="LER67" s="171"/>
      <c r="LES67" s="171"/>
      <c r="LET67" s="171"/>
      <c r="LEU67" s="171"/>
      <c r="LEV67" s="171"/>
      <c r="LEW67" s="171"/>
      <c r="LEX67" s="171"/>
      <c r="LEY67" s="171"/>
      <c r="LEZ67" s="171"/>
      <c r="LFA67" s="171"/>
      <c r="LFB67" s="171"/>
      <c r="LFC67" s="171"/>
      <c r="LFD67" s="171"/>
      <c r="LFE67" s="171"/>
      <c r="LFF67" s="171"/>
      <c r="LFG67" s="171"/>
      <c r="LFH67" s="171"/>
      <c r="LFI67" s="171"/>
      <c r="LFJ67" s="171"/>
      <c r="LFK67" s="171"/>
      <c r="LFL67" s="171"/>
      <c r="LFM67" s="171"/>
      <c r="LFN67" s="171"/>
      <c r="LFO67" s="171"/>
      <c r="LFP67" s="171"/>
      <c r="LFQ67" s="171"/>
      <c r="LFR67" s="171"/>
      <c r="LFS67" s="171"/>
      <c r="LFT67" s="171"/>
      <c r="LFU67" s="171"/>
      <c r="LFV67" s="171"/>
      <c r="LFW67" s="171"/>
      <c r="LFX67" s="171"/>
      <c r="LFY67" s="171"/>
      <c r="LFZ67" s="171"/>
      <c r="LGA67" s="171"/>
      <c r="LGB67" s="171"/>
      <c r="LGC67" s="171"/>
      <c r="LGD67" s="171"/>
      <c r="LGE67" s="171"/>
      <c r="LGF67" s="171"/>
      <c r="LGG67" s="171"/>
      <c r="LGH67" s="171"/>
      <c r="LGI67" s="171"/>
      <c r="LGJ67" s="171"/>
      <c r="LGK67" s="171"/>
      <c r="LGL67" s="171"/>
      <c r="LGM67" s="171"/>
      <c r="LGN67" s="171"/>
      <c r="LGO67" s="171"/>
      <c r="LGP67" s="171"/>
      <c r="LGQ67" s="171"/>
      <c r="LGR67" s="171"/>
      <c r="LGS67" s="171"/>
      <c r="LGT67" s="171"/>
      <c r="LGU67" s="171"/>
      <c r="LGV67" s="171"/>
      <c r="LGW67" s="171"/>
      <c r="LGX67" s="171"/>
      <c r="LGY67" s="171"/>
      <c r="LGZ67" s="171"/>
      <c r="LHA67" s="171"/>
      <c r="LHB67" s="171"/>
      <c r="LHC67" s="171"/>
      <c r="LHD67" s="171"/>
      <c r="LHE67" s="171"/>
      <c r="LHF67" s="171"/>
      <c r="LHG67" s="171"/>
      <c r="LHH67" s="171"/>
      <c r="LHI67" s="171"/>
      <c r="LHJ67" s="171"/>
      <c r="LHK67" s="171"/>
      <c r="LHL67" s="171"/>
      <c r="LHM67" s="171"/>
      <c r="LHN67" s="171"/>
      <c r="LHO67" s="171"/>
      <c r="LHP67" s="171"/>
      <c r="LHQ67" s="171"/>
      <c r="LHR67" s="171"/>
      <c r="LHS67" s="171"/>
      <c r="LHT67" s="171"/>
      <c r="LHU67" s="171"/>
      <c r="LHV67" s="171"/>
      <c r="LHW67" s="171"/>
      <c r="LHX67" s="171"/>
      <c r="LHY67" s="171"/>
      <c r="LHZ67" s="171"/>
      <c r="LIA67" s="171"/>
      <c r="LIB67" s="171"/>
      <c r="LIC67" s="171"/>
      <c r="LID67" s="171"/>
      <c r="LIE67" s="171"/>
      <c r="LIF67" s="171"/>
      <c r="LIG67" s="171"/>
      <c r="LIH67" s="171"/>
      <c r="LII67" s="171"/>
      <c r="LIJ67" s="171"/>
      <c r="LIK67" s="171"/>
      <c r="LIL67" s="171"/>
      <c r="LIM67" s="171"/>
      <c r="LIN67" s="171"/>
      <c r="LIO67" s="171"/>
      <c r="LIP67" s="171"/>
      <c r="LIQ67" s="171"/>
      <c r="LIR67" s="171"/>
      <c r="LIS67" s="171"/>
      <c r="LIT67" s="171"/>
      <c r="LIU67" s="171"/>
      <c r="LIV67" s="171"/>
      <c r="LIW67" s="171"/>
      <c r="LIX67" s="171"/>
      <c r="LIY67" s="171"/>
      <c r="LIZ67" s="171"/>
      <c r="LJA67" s="171"/>
      <c r="LJB67" s="171"/>
      <c r="LJC67" s="171"/>
      <c r="LJD67" s="171"/>
      <c r="LJE67" s="171"/>
      <c r="LJF67" s="171"/>
      <c r="LJG67" s="171"/>
      <c r="LJH67" s="171"/>
      <c r="LJI67" s="171"/>
      <c r="LJJ67" s="171"/>
      <c r="LJK67" s="171"/>
      <c r="LJL67" s="171"/>
      <c r="LJM67" s="171"/>
      <c r="LJN67" s="171"/>
      <c r="LJO67" s="171"/>
      <c r="LJP67" s="171"/>
      <c r="LJQ67" s="171"/>
      <c r="LJR67" s="171"/>
      <c r="LJS67" s="171"/>
      <c r="LJT67" s="171"/>
      <c r="LJU67" s="171"/>
      <c r="LJV67" s="171"/>
      <c r="LJW67" s="171"/>
      <c r="LJX67" s="171"/>
      <c r="LJY67" s="171"/>
      <c r="LJZ67" s="171"/>
      <c r="LKA67" s="171"/>
      <c r="LKB67" s="171"/>
      <c r="LKC67" s="171"/>
      <c r="LKD67" s="171"/>
      <c r="LKE67" s="171"/>
      <c r="LKF67" s="171"/>
      <c r="LKG67" s="171"/>
      <c r="LKH67" s="171"/>
      <c r="LKI67" s="171"/>
      <c r="LKJ67" s="171"/>
      <c r="LKK67" s="171"/>
      <c r="LKL67" s="171"/>
      <c r="LKM67" s="171"/>
      <c r="LKN67" s="171"/>
      <c r="LKO67" s="171"/>
      <c r="LKP67" s="171"/>
      <c r="LKQ67" s="171"/>
      <c r="LKR67" s="171"/>
      <c r="LKS67" s="171"/>
      <c r="LKT67" s="171"/>
      <c r="LKU67" s="171"/>
      <c r="LKV67" s="171"/>
      <c r="LKW67" s="171"/>
      <c r="LKX67" s="171"/>
      <c r="LKY67" s="171"/>
      <c r="LKZ67" s="171"/>
      <c r="LLA67" s="171"/>
      <c r="LLB67" s="171"/>
      <c r="LLC67" s="171"/>
      <c r="LLD67" s="171"/>
      <c r="LLE67" s="171"/>
      <c r="LLF67" s="171"/>
      <c r="LLG67" s="171"/>
      <c r="LLH67" s="171"/>
      <c r="LLI67" s="171"/>
      <c r="LLJ67" s="171"/>
      <c r="LLK67" s="171"/>
      <c r="LLL67" s="171"/>
      <c r="LLM67" s="171"/>
      <c r="LLN67" s="171"/>
      <c r="LLO67" s="171"/>
      <c r="LLP67" s="171"/>
      <c r="LLQ67" s="171"/>
      <c r="LLR67" s="171"/>
      <c r="LLS67" s="171"/>
      <c r="LLT67" s="171"/>
      <c r="LLU67" s="171"/>
      <c r="LLV67" s="171"/>
      <c r="LLW67" s="171"/>
      <c r="LLX67" s="171"/>
      <c r="LLY67" s="171"/>
      <c r="LLZ67" s="171"/>
      <c r="LMA67" s="171"/>
      <c r="LMB67" s="171"/>
      <c r="LMC67" s="171"/>
      <c r="LMD67" s="171"/>
      <c r="LME67" s="171"/>
      <c r="LMF67" s="171"/>
      <c r="LMG67" s="171"/>
      <c r="LMH67" s="171"/>
      <c r="LMI67" s="171"/>
      <c r="LMJ67" s="171"/>
      <c r="LMK67" s="171"/>
      <c r="LML67" s="171"/>
      <c r="LMM67" s="171"/>
      <c r="LMN67" s="171"/>
      <c r="LMO67" s="171"/>
      <c r="LMP67" s="171"/>
      <c r="LMQ67" s="171"/>
      <c r="LMR67" s="171"/>
      <c r="LMS67" s="171"/>
      <c r="LMT67" s="171"/>
      <c r="LMU67" s="171"/>
      <c r="LMV67" s="171"/>
      <c r="LMW67" s="171"/>
      <c r="LMX67" s="171"/>
      <c r="LMY67" s="171"/>
      <c r="LMZ67" s="171"/>
      <c r="LNA67" s="171"/>
      <c r="LNB67" s="171"/>
      <c r="LNC67" s="171"/>
      <c r="LND67" s="171"/>
      <c r="LNE67" s="171"/>
      <c r="LNF67" s="171"/>
      <c r="LNG67" s="171"/>
      <c r="LNH67" s="171"/>
      <c r="LNI67" s="171"/>
      <c r="LNJ67" s="171"/>
      <c r="LNK67" s="171"/>
      <c r="LNL67" s="171"/>
      <c r="LNM67" s="171"/>
      <c r="LNN67" s="171"/>
      <c r="LNO67" s="171"/>
      <c r="LNP67" s="171"/>
      <c r="LNQ67" s="171"/>
      <c r="LNR67" s="171"/>
      <c r="LNS67" s="171"/>
      <c r="LNT67" s="171"/>
      <c r="LNU67" s="171"/>
      <c r="LNV67" s="171"/>
      <c r="LNW67" s="171"/>
      <c r="LNX67" s="171"/>
      <c r="LNY67" s="171"/>
      <c r="LNZ67" s="171"/>
      <c r="LOA67" s="171"/>
      <c r="LOB67" s="171"/>
      <c r="LOC67" s="171"/>
      <c r="LOD67" s="171"/>
      <c r="LOE67" s="171"/>
      <c r="LOF67" s="171"/>
      <c r="LOG67" s="171"/>
      <c r="LOH67" s="171"/>
      <c r="LOI67" s="171"/>
      <c r="LOJ67" s="171"/>
      <c r="LOK67" s="171"/>
      <c r="LOL67" s="171"/>
      <c r="LOM67" s="171"/>
      <c r="LON67" s="171"/>
      <c r="LOO67" s="171"/>
      <c r="LOP67" s="171"/>
      <c r="LOQ67" s="171"/>
      <c r="LOR67" s="171"/>
      <c r="LOS67" s="171"/>
      <c r="LOT67" s="171"/>
      <c r="LOU67" s="171"/>
      <c r="LOV67" s="171"/>
      <c r="LOW67" s="171"/>
      <c r="LOX67" s="171"/>
      <c r="LOY67" s="171"/>
      <c r="LOZ67" s="171"/>
      <c r="LPA67" s="171"/>
      <c r="LPB67" s="171"/>
      <c r="LPC67" s="171"/>
      <c r="LPD67" s="171"/>
      <c r="LPE67" s="171"/>
      <c r="LPF67" s="171"/>
      <c r="LPG67" s="171"/>
      <c r="LPH67" s="171"/>
      <c r="LPI67" s="171"/>
      <c r="LPJ67" s="171"/>
      <c r="LPK67" s="171"/>
      <c r="LPL67" s="171"/>
      <c r="LPM67" s="171"/>
      <c r="LPN67" s="171"/>
      <c r="LPO67" s="171"/>
      <c r="LPP67" s="171"/>
      <c r="LPQ67" s="171"/>
      <c r="LPR67" s="171"/>
      <c r="LPS67" s="171"/>
      <c r="LPT67" s="171"/>
      <c r="LPU67" s="171"/>
      <c r="LPV67" s="171"/>
      <c r="LPW67" s="171"/>
      <c r="LPX67" s="171"/>
      <c r="LPY67" s="171"/>
      <c r="LPZ67" s="171"/>
      <c r="LQA67" s="171"/>
      <c r="LQB67" s="171"/>
      <c r="LQC67" s="171"/>
      <c r="LQD67" s="171"/>
      <c r="LQE67" s="171"/>
      <c r="LQF67" s="171"/>
      <c r="LQG67" s="171"/>
      <c r="LQH67" s="171"/>
      <c r="LQI67" s="171"/>
      <c r="LQJ67" s="171"/>
      <c r="LQK67" s="171"/>
      <c r="LQL67" s="171"/>
      <c r="LQM67" s="171"/>
      <c r="LQN67" s="171"/>
      <c r="LQO67" s="171"/>
      <c r="LQP67" s="171"/>
      <c r="LQQ67" s="171"/>
      <c r="LQR67" s="171"/>
      <c r="LQS67" s="171"/>
      <c r="LQT67" s="171"/>
      <c r="LQU67" s="171"/>
      <c r="LQV67" s="171"/>
      <c r="LQW67" s="171"/>
      <c r="LQX67" s="171"/>
      <c r="LQY67" s="171"/>
      <c r="LQZ67" s="171"/>
      <c r="LRA67" s="171"/>
      <c r="LRB67" s="171"/>
      <c r="LRC67" s="171"/>
      <c r="LRD67" s="171"/>
      <c r="LRE67" s="171"/>
      <c r="LRF67" s="171"/>
      <c r="LRG67" s="171"/>
      <c r="LRH67" s="171"/>
      <c r="LRI67" s="171"/>
      <c r="LRJ67" s="171"/>
      <c r="LRK67" s="171"/>
      <c r="LRL67" s="171"/>
      <c r="LRM67" s="171"/>
      <c r="LRN67" s="171"/>
      <c r="LRO67" s="171"/>
      <c r="LRP67" s="171"/>
      <c r="LRQ67" s="171"/>
      <c r="LRR67" s="171"/>
      <c r="LRS67" s="171"/>
      <c r="LRT67" s="171"/>
      <c r="LRU67" s="171"/>
      <c r="LRV67" s="171"/>
      <c r="LRW67" s="171"/>
      <c r="LRX67" s="171"/>
      <c r="LRY67" s="171"/>
      <c r="LRZ67" s="171"/>
      <c r="LSA67" s="171"/>
      <c r="LSB67" s="171"/>
      <c r="LSC67" s="171"/>
      <c r="LSD67" s="171"/>
      <c r="LSE67" s="171"/>
      <c r="LSF67" s="171"/>
      <c r="LSG67" s="171"/>
      <c r="LSH67" s="171"/>
      <c r="LSI67" s="171"/>
      <c r="LSJ67" s="171"/>
      <c r="LSK67" s="171"/>
      <c r="LSL67" s="171"/>
      <c r="LSM67" s="171"/>
      <c r="LSN67" s="171"/>
      <c r="LSO67" s="171"/>
      <c r="LSP67" s="171"/>
      <c r="LSQ67" s="171"/>
      <c r="LSR67" s="171"/>
      <c r="LSS67" s="171"/>
      <c r="LST67" s="171"/>
      <c r="LSU67" s="171"/>
      <c r="LSV67" s="171"/>
      <c r="LSW67" s="171"/>
      <c r="LSX67" s="171"/>
      <c r="LSY67" s="171"/>
      <c r="LSZ67" s="171"/>
      <c r="LTA67" s="171"/>
      <c r="LTB67" s="171"/>
      <c r="LTC67" s="171"/>
      <c r="LTD67" s="171"/>
      <c r="LTE67" s="171"/>
      <c r="LTF67" s="171"/>
      <c r="LTG67" s="171"/>
      <c r="LTH67" s="171"/>
      <c r="LTI67" s="171"/>
      <c r="LTJ67" s="171"/>
      <c r="LTK67" s="171"/>
      <c r="LTL67" s="171"/>
      <c r="LTM67" s="171"/>
      <c r="LTN67" s="171"/>
      <c r="LTO67" s="171"/>
      <c r="LTP67" s="171"/>
      <c r="LTQ67" s="171"/>
      <c r="LTR67" s="171"/>
      <c r="LTS67" s="171"/>
      <c r="LTT67" s="171"/>
      <c r="LTU67" s="171"/>
      <c r="LTV67" s="171"/>
      <c r="LTW67" s="171"/>
      <c r="LTX67" s="171"/>
      <c r="LTY67" s="171"/>
      <c r="LTZ67" s="171"/>
      <c r="LUA67" s="171"/>
      <c r="LUB67" s="171"/>
      <c r="LUC67" s="171"/>
      <c r="LUD67" s="171"/>
      <c r="LUE67" s="171"/>
      <c r="LUF67" s="171"/>
      <c r="LUG67" s="171"/>
      <c r="LUH67" s="171"/>
      <c r="LUI67" s="171"/>
      <c r="LUJ67" s="171"/>
      <c r="LUK67" s="171"/>
      <c r="LUL67" s="171"/>
      <c r="LUM67" s="171"/>
      <c r="LUN67" s="171"/>
      <c r="LUO67" s="171"/>
      <c r="LUP67" s="171"/>
      <c r="LUQ67" s="171"/>
      <c r="LUR67" s="171"/>
      <c r="LUS67" s="171"/>
      <c r="LUT67" s="171"/>
      <c r="LUU67" s="171"/>
      <c r="LUV67" s="171"/>
      <c r="LUW67" s="171"/>
      <c r="LUX67" s="171"/>
      <c r="LUY67" s="171"/>
      <c r="LUZ67" s="171"/>
      <c r="LVA67" s="171"/>
      <c r="LVB67" s="171"/>
      <c r="LVC67" s="171"/>
      <c r="LVD67" s="171"/>
      <c r="LVE67" s="171"/>
      <c r="LVF67" s="171"/>
      <c r="LVG67" s="171"/>
      <c r="LVH67" s="171"/>
      <c r="LVI67" s="171"/>
      <c r="LVJ67" s="171"/>
      <c r="LVK67" s="171"/>
      <c r="LVL67" s="171"/>
      <c r="LVM67" s="171"/>
      <c r="LVN67" s="171"/>
      <c r="LVO67" s="171"/>
      <c r="LVP67" s="171"/>
      <c r="LVQ67" s="171"/>
      <c r="LVR67" s="171"/>
      <c r="LVS67" s="171"/>
      <c r="LVT67" s="171"/>
      <c r="LVU67" s="171"/>
      <c r="LVV67" s="171"/>
      <c r="LVW67" s="171"/>
      <c r="LVX67" s="171"/>
      <c r="LVY67" s="171"/>
      <c r="LVZ67" s="171"/>
      <c r="LWA67" s="171"/>
      <c r="LWB67" s="171"/>
      <c r="LWC67" s="171"/>
      <c r="LWD67" s="171"/>
      <c r="LWE67" s="171"/>
      <c r="LWF67" s="171"/>
      <c r="LWG67" s="171"/>
      <c r="LWH67" s="171"/>
      <c r="LWI67" s="171"/>
      <c r="LWJ67" s="171"/>
      <c r="LWK67" s="171"/>
      <c r="LWL67" s="171"/>
      <c r="LWM67" s="171"/>
      <c r="LWN67" s="171"/>
      <c r="LWO67" s="171"/>
      <c r="LWP67" s="171"/>
      <c r="LWQ67" s="171"/>
      <c r="LWR67" s="171"/>
      <c r="LWS67" s="171"/>
      <c r="LWT67" s="171"/>
      <c r="LWU67" s="171"/>
      <c r="LWV67" s="171"/>
      <c r="LWW67" s="171"/>
      <c r="LWX67" s="171"/>
      <c r="LWY67" s="171"/>
      <c r="LWZ67" s="171"/>
      <c r="LXA67" s="171"/>
      <c r="LXB67" s="171"/>
      <c r="LXC67" s="171"/>
      <c r="LXD67" s="171"/>
      <c r="LXE67" s="171"/>
      <c r="LXF67" s="171"/>
      <c r="LXG67" s="171"/>
      <c r="LXH67" s="171"/>
      <c r="LXI67" s="171"/>
      <c r="LXJ67" s="171"/>
      <c r="LXK67" s="171"/>
      <c r="LXL67" s="171"/>
      <c r="LXM67" s="171"/>
      <c r="LXN67" s="171"/>
      <c r="LXO67" s="171"/>
      <c r="LXP67" s="171"/>
      <c r="LXQ67" s="171"/>
      <c r="LXR67" s="171"/>
      <c r="LXS67" s="171"/>
      <c r="LXT67" s="171"/>
      <c r="LXU67" s="171"/>
      <c r="LXV67" s="171"/>
      <c r="LXW67" s="171"/>
      <c r="LXX67" s="171"/>
      <c r="LXY67" s="171"/>
      <c r="LXZ67" s="171"/>
      <c r="LYA67" s="171"/>
      <c r="LYB67" s="171"/>
      <c r="LYC67" s="171"/>
      <c r="LYD67" s="171"/>
      <c r="LYE67" s="171"/>
      <c r="LYF67" s="171"/>
      <c r="LYG67" s="171"/>
      <c r="LYH67" s="171"/>
      <c r="LYI67" s="171"/>
      <c r="LYJ67" s="171"/>
      <c r="LYK67" s="171"/>
      <c r="LYL67" s="171"/>
      <c r="LYM67" s="171"/>
      <c r="LYN67" s="171"/>
      <c r="LYO67" s="171"/>
      <c r="LYP67" s="171"/>
      <c r="LYQ67" s="171"/>
      <c r="LYR67" s="171"/>
      <c r="LYS67" s="171"/>
      <c r="LYT67" s="171"/>
      <c r="LYU67" s="171"/>
      <c r="LYV67" s="171"/>
      <c r="LYW67" s="171"/>
      <c r="LYX67" s="171"/>
      <c r="LYY67" s="171"/>
      <c r="LYZ67" s="171"/>
      <c r="LZA67" s="171"/>
      <c r="LZB67" s="171"/>
      <c r="LZC67" s="171"/>
      <c r="LZD67" s="171"/>
      <c r="LZE67" s="171"/>
      <c r="LZF67" s="171"/>
      <c r="LZG67" s="171"/>
      <c r="LZH67" s="171"/>
      <c r="LZI67" s="171"/>
      <c r="LZJ67" s="171"/>
      <c r="LZK67" s="171"/>
      <c r="LZL67" s="171"/>
      <c r="LZM67" s="171"/>
      <c r="LZN67" s="171"/>
      <c r="LZO67" s="171"/>
      <c r="LZP67" s="171"/>
      <c r="LZQ67" s="171"/>
      <c r="LZR67" s="171"/>
      <c r="LZS67" s="171"/>
      <c r="LZT67" s="171"/>
      <c r="LZU67" s="171"/>
      <c r="LZV67" s="171"/>
      <c r="LZW67" s="171"/>
      <c r="LZX67" s="171"/>
      <c r="LZY67" s="171"/>
      <c r="LZZ67" s="171"/>
      <c r="MAA67" s="171"/>
      <c r="MAB67" s="171"/>
      <c r="MAC67" s="171"/>
      <c r="MAD67" s="171"/>
      <c r="MAE67" s="171"/>
      <c r="MAF67" s="171"/>
      <c r="MAG67" s="171"/>
      <c r="MAH67" s="171"/>
      <c r="MAI67" s="171"/>
      <c r="MAJ67" s="171"/>
      <c r="MAK67" s="171"/>
      <c r="MAL67" s="171"/>
      <c r="MAM67" s="171"/>
      <c r="MAN67" s="171"/>
      <c r="MAO67" s="171"/>
      <c r="MAP67" s="171"/>
      <c r="MAQ67" s="171"/>
      <c r="MAR67" s="171"/>
      <c r="MAS67" s="171"/>
      <c r="MAT67" s="171"/>
      <c r="MAU67" s="171"/>
      <c r="MAV67" s="171"/>
      <c r="MAW67" s="171"/>
      <c r="MAX67" s="171"/>
      <c r="MAY67" s="171"/>
      <c r="MAZ67" s="171"/>
      <c r="MBA67" s="171"/>
      <c r="MBB67" s="171"/>
      <c r="MBC67" s="171"/>
      <c r="MBD67" s="171"/>
      <c r="MBE67" s="171"/>
      <c r="MBF67" s="171"/>
      <c r="MBG67" s="171"/>
      <c r="MBH67" s="171"/>
      <c r="MBI67" s="171"/>
      <c r="MBJ67" s="171"/>
      <c r="MBK67" s="171"/>
      <c r="MBL67" s="171"/>
      <c r="MBM67" s="171"/>
      <c r="MBN67" s="171"/>
      <c r="MBO67" s="171"/>
      <c r="MBP67" s="171"/>
      <c r="MBQ67" s="171"/>
      <c r="MBR67" s="171"/>
      <c r="MBS67" s="171"/>
      <c r="MBT67" s="171"/>
      <c r="MBU67" s="171"/>
      <c r="MBV67" s="171"/>
      <c r="MBW67" s="171"/>
      <c r="MBX67" s="171"/>
      <c r="MBY67" s="171"/>
      <c r="MBZ67" s="171"/>
      <c r="MCA67" s="171"/>
      <c r="MCB67" s="171"/>
      <c r="MCC67" s="171"/>
      <c r="MCD67" s="171"/>
      <c r="MCE67" s="171"/>
      <c r="MCF67" s="171"/>
      <c r="MCG67" s="171"/>
      <c r="MCH67" s="171"/>
      <c r="MCI67" s="171"/>
      <c r="MCJ67" s="171"/>
      <c r="MCK67" s="171"/>
      <c r="MCL67" s="171"/>
      <c r="MCM67" s="171"/>
      <c r="MCN67" s="171"/>
      <c r="MCO67" s="171"/>
      <c r="MCP67" s="171"/>
      <c r="MCQ67" s="171"/>
      <c r="MCR67" s="171"/>
      <c r="MCS67" s="171"/>
      <c r="MCT67" s="171"/>
      <c r="MCU67" s="171"/>
      <c r="MCV67" s="171"/>
      <c r="MCW67" s="171"/>
      <c r="MCX67" s="171"/>
      <c r="MCY67" s="171"/>
      <c r="MCZ67" s="171"/>
      <c r="MDA67" s="171"/>
      <c r="MDB67" s="171"/>
      <c r="MDC67" s="171"/>
      <c r="MDD67" s="171"/>
      <c r="MDE67" s="171"/>
      <c r="MDF67" s="171"/>
      <c r="MDG67" s="171"/>
      <c r="MDH67" s="171"/>
      <c r="MDI67" s="171"/>
      <c r="MDJ67" s="171"/>
      <c r="MDK67" s="171"/>
      <c r="MDL67" s="171"/>
      <c r="MDM67" s="171"/>
      <c r="MDN67" s="171"/>
      <c r="MDO67" s="171"/>
      <c r="MDP67" s="171"/>
      <c r="MDQ67" s="171"/>
      <c r="MDR67" s="171"/>
      <c r="MDS67" s="171"/>
      <c r="MDT67" s="171"/>
      <c r="MDU67" s="171"/>
      <c r="MDV67" s="171"/>
      <c r="MDW67" s="171"/>
      <c r="MDX67" s="171"/>
      <c r="MDY67" s="171"/>
      <c r="MDZ67" s="171"/>
      <c r="MEA67" s="171"/>
      <c r="MEB67" s="171"/>
      <c r="MEC67" s="171"/>
      <c r="MED67" s="171"/>
      <c r="MEE67" s="171"/>
      <c r="MEF67" s="171"/>
      <c r="MEG67" s="171"/>
      <c r="MEH67" s="171"/>
      <c r="MEI67" s="171"/>
      <c r="MEJ67" s="171"/>
      <c r="MEK67" s="171"/>
      <c r="MEL67" s="171"/>
      <c r="MEM67" s="171"/>
      <c r="MEN67" s="171"/>
      <c r="MEO67" s="171"/>
      <c r="MEP67" s="171"/>
      <c r="MEQ67" s="171"/>
      <c r="MER67" s="171"/>
      <c r="MES67" s="171"/>
      <c r="MET67" s="171"/>
      <c r="MEU67" s="171"/>
      <c r="MEV67" s="171"/>
      <c r="MEW67" s="171"/>
      <c r="MEX67" s="171"/>
      <c r="MEY67" s="171"/>
      <c r="MEZ67" s="171"/>
      <c r="MFA67" s="171"/>
      <c r="MFB67" s="171"/>
      <c r="MFC67" s="171"/>
      <c r="MFD67" s="171"/>
      <c r="MFE67" s="171"/>
      <c r="MFF67" s="171"/>
      <c r="MFG67" s="171"/>
      <c r="MFH67" s="171"/>
      <c r="MFI67" s="171"/>
      <c r="MFJ67" s="171"/>
      <c r="MFK67" s="171"/>
      <c r="MFL67" s="171"/>
      <c r="MFM67" s="171"/>
      <c r="MFN67" s="171"/>
      <c r="MFO67" s="171"/>
      <c r="MFP67" s="171"/>
      <c r="MFQ67" s="171"/>
      <c r="MFR67" s="171"/>
      <c r="MFS67" s="171"/>
      <c r="MFT67" s="171"/>
      <c r="MFU67" s="171"/>
      <c r="MFV67" s="171"/>
      <c r="MFW67" s="171"/>
      <c r="MFX67" s="171"/>
      <c r="MFY67" s="171"/>
      <c r="MFZ67" s="171"/>
      <c r="MGA67" s="171"/>
      <c r="MGB67" s="171"/>
      <c r="MGC67" s="171"/>
      <c r="MGD67" s="171"/>
      <c r="MGE67" s="171"/>
      <c r="MGF67" s="171"/>
      <c r="MGG67" s="171"/>
      <c r="MGH67" s="171"/>
      <c r="MGI67" s="171"/>
      <c r="MGJ67" s="171"/>
      <c r="MGK67" s="171"/>
      <c r="MGL67" s="171"/>
      <c r="MGM67" s="171"/>
      <c r="MGN67" s="171"/>
      <c r="MGO67" s="171"/>
      <c r="MGP67" s="171"/>
      <c r="MGQ67" s="171"/>
      <c r="MGR67" s="171"/>
      <c r="MGS67" s="171"/>
      <c r="MGT67" s="171"/>
      <c r="MGU67" s="171"/>
      <c r="MGV67" s="171"/>
      <c r="MGW67" s="171"/>
      <c r="MGX67" s="171"/>
      <c r="MGY67" s="171"/>
      <c r="MGZ67" s="171"/>
      <c r="MHA67" s="171"/>
      <c r="MHB67" s="171"/>
      <c r="MHC67" s="171"/>
      <c r="MHD67" s="171"/>
      <c r="MHE67" s="171"/>
      <c r="MHF67" s="171"/>
      <c r="MHG67" s="171"/>
      <c r="MHH67" s="171"/>
      <c r="MHI67" s="171"/>
      <c r="MHJ67" s="171"/>
      <c r="MHK67" s="171"/>
      <c r="MHL67" s="171"/>
      <c r="MHM67" s="171"/>
      <c r="MHN67" s="171"/>
      <c r="MHO67" s="171"/>
      <c r="MHP67" s="171"/>
      <c r="MHQ67" s="171"/>
      <c r="MHR67" s="171"/>
      <c r="MHS67" s="171"/>
      <c r="MHT67" s="171"/>
      <c r="MHU67" s="171"/>
      <c r="MHV67" s="171"/>
      <c r="MHW67" s="171"/>
      <c r="MHX67" s="171"/>
      <c r="MHY67" s="171"/>
      <c r="MHZ67" s="171"/>
      <c r="MIA67" s="171"/>
      <c r="MIB67" s="171"/>
      <c r="MIC67" s="171"/>
      <c r="MID67" s="171"/>
      <c r="MIE67" s="171"/>
      <c r="MIF67" s="171"/>
      <c r="MIG67" s="171"/>
      <c r="MIH67" s="171"/>
      <c r="MII67" s="171"/>
      <c r="MIJ67" s="171"/>
      <c r="MIK67" s="171"/>
      <c r="MIL67" s="171"/>
      <c r="MIM67" s="171"/>
      <c r="MIN67" s="171"/>
      <c r="MIO67" s="171"/>
      <c r="MIP67" s="171"/>
      <c r="MIQ67" s="171"/>
      <c r="MIR67" s="171"/>
      <c r="MIS67" s="171"/>
      <c r="MIT67" s="171"/>
      <c r="MIU67" s="171"/>
      <c r="MIV67" s="171"/>
      <c r="MIW67" s="171"/>
      <c r="MIX67" s="171"/>
      <c r="MIY67" s="171"/>
      <c r="MIZ67" s="171"/>
      <c r="MJA67" s="171"/>
      <c r="MJB67" s="171"/>
      <c r="MJC67" s="171"/>
      <c r="MJD67" s="171"/>
      <c r="MJE67" s="171"/>
      <c r="MJF67" s="171"/>
      <c r="MJG67" s="171"/>
      <c r="MJH67" s="171"/>
      <c r="MJI67" s="171"/>
      <c r="MJJ67" s="171"/>
      <c r="MJK67" s="171"/>
      <c r="MJL67" s="171"/>
      <c r="MJM67" s="171"/>
      <c r="MJN67" s="171"/>
      <c r="MJO67" s="171"/>
      <c r="MJP67" s="171"/>
      <c r="MJQ67" s="171"/>
      <c r="MJR67" s="171"/>
      <c r="MJS67" s="171"/>
      <c r="MJT67" s="171"/>
      <c r="MJU67" s="171"/>
      <c r="MJV67" s="171"/>
      <c r="MJW67" s="171"/>
      <c r="MJX67" s="171"/>
      <c r="MJY67" s="171"/>
      <c r="MJZ67" s="171"/>
      <c r="MKA67" s="171"/>
      <c r="MKB67" s="171"/>
      <c r="MKC67" s="171"/>
      <c r="MKD67" s="171"/>
      <c r="MKE67" s="171"/>
      <c r="MKF67" s="171"/>
      <c r="MKG67" s="171"/>
      <c r="MKH67" s="171"/>
      <c r="MKI67" s="171"/>
      <c r="MKJ67" s="171"/>
      <c r="MKK67" s="171"/>
      <c r="MKL67" s="171"/>
      <c r="MKM67" s="171"/>
      <c r="MKN67" s="171"/>
      <c r="MKO67" s="171"/>
      <c r="MKP67" s="171"/>
      <c r="MKQ67" s="171"/>
      <c r="MKR67" s="171"/>
      <c r="MKS67" s="171"/>
      <c r="MKT67" s="171"/>
      <c r="MKU67" s="171"/>
      <c r="MKV67" s="171"/>
      <c r="MKW67" s="171"/>
      <c r="MKX67" s="171"/>
      <c r="MKY67" s="171"/>
      <c r="MKZ67" s="171"/>
      <c r="MLA67" s="171"/>
      <c r="MLB67" s="171"/>
      <c r="MLC67" s="171"/>
      <c r="MLD67" s="171"/>
      <c r="MLE67" s="171"/>
      <c r="MLF67" s="171"/>
      <c r="MLG67" s="171"/>
      <c r="MLH67" s="171"/>
      <c r="MLI67" s="171"/>
      <c r="MLJ67" s="171"/>
      <c r="MLK67" s="171"/>
      <c r="MLL67" s="171"/>
      <c r="MLM67" s="171"/>
      <c r="MLN67" s="171"/>
      <c r="MLO67" s="171"/>
      <c r="MLP67" s="171"/>
      <c r="MLQ67" s="171"/>
      <c r="MLR67" s="171"/>
      <c r="MLS67" s="171"/>
      <c r="MLT67" s="171"/>
      <c r="MLU67" s="171"/>
      <c r="MLV67" s="171"/>
      <c r="MLW67" s="171"/>
      <c r="MLX67" s="171"/>
      <c r="MLY67" s="171"/>
      <c r="MLZ67" s="171"/>
      <c r="MMA67" s="171"/>
      <c r="MMB67" s="171"/>
      <c r="MMC67" s="171"/>
      <c r="MMD67" s="171"/>
      <c r="MME67" s="171"/>
      <c r="MMF67" s="171"/>
      <c r="MMG67" s="171"/>
      <c r="MMH67" s="171"/>
      <c r="MMI67" s="171"/>
      <c r="MMJ67" s="171"/>
      <c r="MMK67" s="171"/>
      <c r="MML67" s="171"/>
      <c r="MMM67" s="171"/>
      <c r="MMN67" s="171"/>
      <c r="MMO67" s="171"/>
      <c r="MMP67" s="171"/>
      <c r="MMQ67" s="171"/>
      <c r="MMR67" s="171"/>
      <c r="MMS67" s="171"/>
      <c r="MMT67" s="171"/>
      <c r="MMU67" s="171"/>
      <c r="MMV67" s="171"/>
      <c r="MMW67" s="171"/>
      <c r="MMX67" s="171"/>
      <c r="MMY67" s="171"/>
      <c r="MMZ67" s="171"/>
      <c r="MNA67" s="171"/>
      <c r="MNB67" s="171"/>
      <c r="MNC67" s="171"/>
      <c r="MND67" s="171"/>
      <c r="MNE67" s="171"/>
      <c r="MNF67" s="171"/>
      <c r="MNG67" s="171"/>
      <c r="MNH67" s="171"/>
      <c r="MNI67" s="171"/>
      <c r="MNJ67" s="171"/>
      <c r="MNK67" s="171"/>
      <c r="MNL67" s="171"/>
      <c r="MNM67" s="171"/>
      <c r="MNN67" s="171"/>
      <c r="MNO67" s="171"/>
      <c r="MNP67" s="171"/>
      <c r="MNQ67" s="171"/>
      <c r="MNR67" s="171"/>
      <c r="MNS67" s="171"/>
      <c r="MNT67" s="171"/>
      <c r="MNU67" s="171"/>
      <c r="MNV67" s="171"/>
      <c r="MNW67" s="171"/>
      <c r="MNX67" s="171"/>
      <c r="MNY67" s="171"/>
      <c r="MNZ67" s="171"/>
      <c r="MOA67" s="171"/>
      <c r="MOB67" s="171"/>
      <c r="MOC67" s="171"/>
      <c r="MOD67" s="171"/>
      <c r="MOE67" s="171"/>
      <c r="MOF67" s="171"/>
      <c r="MOG67" s="171"/>
      <c r="MOH67" s="171"/>
      <c r="MOI67" s="171"/>
      <c r="MOJ67" s="171"/>
      <c r="MOK67" s="171"/>
      <c r="MOL67" s="171"/>
      <c r="MOM67" s="171"/>
      <c r="MON67" s="171"/>
      <c r="MOO67" s="171"/>
      <c r="MOP67" s="171"/>
      <c r="MOQ67" s="171"/>
      <c r="MOR67" s="171"/>
      <c r="MOS67" s="171"/>
      <c r="MOT67" s="171"/>
      <c r="MOU67" s="171"/>
      <c r="MOV67" s="171"/>
      <c r="MOW67" s="171"/>
      <c r="MOX67" s="171"/>
      <c r="MOY67" s="171"/>
      <c r="MOZ67" s="171"/>
      <c r="MPA67" s="171"/>
      <c r="MPB67" s="171"/>
      <c r="MPC67" s="171"/>
      <c r="MPD67" s="171"/>
      <c r="MPE67" s="171"/>
      <c r="MPF67" s="171"/>
      <c r="MPG67" s="171"/>
      <c r="MPH67" s="171"/>
      <c r="MPI67" s="171"/>
      <c r="MPJ67" s="171"/>
      <c r="MPK67" s="171"/>
      <c r="MPL67" s="171"/>
      <c r="MPM67" s="171"/>
      <c r="MPN67" s="171"/>
      <c r="MPO67" s="171"/>
      <c r="MPP67" s="171"/>
      <c r="MPQ67" s="171"/>
      <c r="MPR67" s="171"/>
      <c r="MPS67" s="171"/>
      <c r="MPT67" s="171"/>
      <c r="MPU67" s="171"/>
      <c r="MPV67" s="171"/>
      <c r="MPW67" s="171"/>
      <c r="MPX67" s="171"/>
      <c r="MPY67" s="171"/>
      <c r="MPZ67" s="171"/>
      <c r="MQA67" s="171"/>
      <c r="MQB67" s="171"/>
      <c r="MQC67" s="171"/>
      <c r="MQD67" s="171"/>
      <c r="MQE67" s="171"/>
      <c r="MQF67" s="171"/>
      <c r="MQG67" s="171"/>
      <c r="MQH67" s="171"/>
      <c r="MQI67" s="171"/>
      <c r="MQJ67" s="171"/>
      <c r="MQK67" s="171"/>
      <c r="MQL67" s="171"/>
      <c r="MQM67" s="171"/>
      <c r="MQN67" s="171"/>
      <c r="MQO67" s="171"/>
      <c r="MQP67" s="171"/>
      <c r="MQQ67" s="171"/>
      <c r="MQR67" s="171"/>
      <c r="MQS67" s="171"/>
      <c r="MQT67" s="171"/>
      <c r="MQU67" s="171"/>
      <c r="MQV67" s="171"/>
      <c r="MQW67" s="171"/>
      <c r="MQX67" s="171"/>
      <c r="MQY67" s="171"/>
      <c r="MQZ67" s="171"/>
      <c r="MRA67" s="171"/>
      <c r="MRB67" s="171"/>
      <c r="MRC67" s="171"/>
      <c r="MRD67" s="171"/>
      <c r="MRE67" s="171"/>
      <c r="MRF67" s="171"/>
      <c r="MRG67" s="171"/>
      <c r="MRH67" s="171"/>
      <c r="MRI67" s="171"/>
      <c r="MRJ67" s="171"/>
      <c r="MRK67" s="171"/>
      <c r="MRL67" s="171"/>
      <c r="MRM67" s="171"/>
      <c r="MRN67" s="171"/>
      <c r="MRO67" s="171"/>
      <c r="MRP67" s="171"/>
      <c r="MRQ67" s="171"/>
      <c r="MRR67" s="171"/>
      <c r="MRS67" s="171"/>
      <c r="MRT67" s="171"/>
      <c r="MRU67" s="171"/>
      <c r="MRV67" s="171"/>
      <c r="MRW67" s="171"/>
      <c r="MRX67" s="171"/>
      <c r="MRY67" s="171"/>
      <c r="MRZ67" s="171"/>
      <c r="MSA67" s="171"/>
      <c r="MSB67" s="171"/>
      <c r="MSC67" s="171"/>
      <c r="MSD67" s="171"/>
      <c r="MSE67" s="171"/>
      <c r="MSF67" s="171"/>
      <c r="MSG67" s="171"/>
      <c r="MSH67" s="171"/>
      <c r="MSI67" s="171"/>
      <c r="MSJ67" s="171"/>
      <c r="MSK67" s="171"/>
      <c r="MSL67" s="171"/>
      <c r="MSM67" s="171"/>
      <c r="MSN67" s="171"/>
      <c r="MSO67" s="171"/>
      <c r="MSP67" s="171"/>
      <c r="MSQ67" s="171"/>
      <c r="MSR67" s="171"/>
      <c r="MSS67" s="171"/>
      <c r="MST67" s="171"/>
      <c r="MSU67" s="171"/>
      <c r="MSV67" s="171"/>
      <c r="MSW67" s="171"/>
      <c r="MSX67" s="171"/>
      <c r="MSY67" s="171"/>
      <c r="MSZ67" s="171"/>
      <c r="MTA67" s="171"/>
      <c r="MTB67" s="171"/>
      <c r="MTC67" s="171"/>
      <c r="MTD67" s="171"/>
      <c r="MTE67" s="171"/>
      <c r="MTF67" s="171"/>
      <c r="MTG67" s="171"/>
      <c r="MTH67" s="171"/>
      <c r="MTI67" s="171"/>
      <c r="MTJ67" s="171"/>
      <c r="MTK67" s="171"/>
      <c r="MTL67" s="171"/>
      <c r="MTM67" s="171"/>
      <c r="MTN67" s="171"/>
      <c r="MTO67" s="171"/>
      <c r="MTP67" s="171"/>
      <c r="MTQ67" s="171"/>
      <c r="MTR67" s="171"/>
      <c r="MTS67" s="171"/>
      <c r="MTT67" s="171"/>
      <c r="MTU67" s="171"/>
      <c r="MTV67" s="171"/>
      <c r="MTW67" s="171"/>
      <c r="MTX67" s="171"/>
      <c r="MTY67" s="171"/>
      <c r="MTZ67" s="171"/>
      <c r="MUA67" s="171"/>
      <c r="MUB67" s="171"/>
      <c r="MUC67" s="171"/>
      <c r="MUD67" s="171"/>
      <c r="MUE67" s="171"/>
      <c r="MUF67" s="171"/>
      <c r="MUG67" s="171"/>
      <c r="MUH67" s="171"/>
      <c r="MUI67" s="171"/>
      <c r="MUJ67" s="171"/>
      <c r="MUK67" s="171"/>
      <c r="MUL67" s="171"/>
      <c r="MUM67" s="171"/>
      <c r="MUN67" s="171"/>
      <c r="MUO67" s="171"/>
      <c r="MUP67" s="171"/>
      <c r="MUQ67" s="171"/>
      <c r="MUR67" s="171"/>
      <c r="MUS67" s="171"/>
      <c r="MUT67" s="171"/>
      <c r="MUU67" s="171"/>
      <c r="MUV67" s="171"/>
      <c r="MUW67" s="171"/>
      <c r="MUX67" s="171"/>
      <c r="MUY67" s="171"/>
      <c r="MUZ67" s="171"/>
      <c r="MVA67" s="171"/>
      <c r="MVB67" s="171"/>
      <c r="MVC67" s="171"/>
      <c r="MVD67" s="171"/>
      <c r="MVE67" s="171"/>
      <c r="MVF67" s="171"/>
      <c r="MVG67" s="171"/>
      <c r="MVH67" s="171"/>
      <c r="MVI67" s="171"/>
      <c r="MVJ67" s="171"/>
      <c r="MVK67" s="171"/>
      <c r="MVL67" s="171"/>
      <c r="MVM67" s="171"/>
      <c r="MVN67" s="171"/>
      <c r="MVO67" s="171"/>
      <c r="MVP67" s="171"/>
      <c r="MVQ67" s="171"/>
      <c r="MVR67" s="171"/>
      <c r="MVS67" s="171"/>
      <c r="MVT67" s="171"/>
      <c r="MVU67" s="171"/>
      <c r="MVV67" s="171"/>
      <c r="MVW67" s="171"/>
      <c r="MVX67" s="171"/>
      <c r="MVY67" s="171"/>
      <c r="MVZ67" s="171"/>
      <c r="MWA67" s="171"/>
      <c r="MWB67" s="171"/>
      <c r="MWC67" s="171"/>
      <c r="MWD67" s="171"/>
      <c r="MWE67" s="171"/>
      <c r="MWF67" s="171"/>
      <c r="MWG67" s="171"/>
      <c r="MWH67" s="171"/>
      <c r="MWI67" s="171"/>
      <c r="MWJ67" s="171"/>
      <c r="MWK67" s="171"/>
      <c r="MWL67" s="171"/>
      <c r="MWM67" s="171"/>
      <c r="MWN67" s="171"/>
      <c r="MWO67" s="171"/>
      <c r="MWP67" s="171"/>
      <c r="MWQ67" s="171"/>
      <c r="MWR67" s="171"/>
      <c r="MWS67" s="171"/>
      <c r="MWT67" s="171"/>
      <c r="MWU67" s="171"/>
      <c r="MWV67" s="171"/>
      <c r="MWW67" s="171"/>
      <c r="MWX67" s="171"/>
      <c r="MWY67" s="171"/>
      <c r="MWZ67" s="171"/>
      <c r="MXA67" s="171"/>
      <c r="MXB67" s="171"/>
      <c r="MXC67" s="171"/>
      <c r="MXD67" s="171"/>
      <c r="MXE67" s="171"/>
      <c r="MXF67" s="171"/>
      <c r="MXG67" s="171"/>
      <c r="MXH67" s="171"/>
      <c r="MXI67" s="171"/>
      <c r="MXJ67" s="171"/>
      <c r="MXK67" s="171"/>
      <c r="MXL67" s="171"/>
      <c r="MXM67" s="171"/>
      <c r="MXN67" s="171"/>
      <c r="MXO67" s="171"/>
      <c r="MXP67" s="171"/>
      <c r="MXQ67" s="171"/>
      <c r="MXR67" s="171"/>
      <c r="MXS67" s="171"/>
      <c r="MXT67" s="171"/>
      <c r="MXU67" s="171"/>
      <c r="MXV67" s="171"/>
      <c r="MXW67" s="171"/>
      <c r="MXX67" s="171"/>
      <c r="MXY67" s="171"/>
      <c r="MXZ67" s="171"/>
      <c r="MYA67" s="171"/>
      <c r="MYB67" s="171"/>
      <c r="MYC67" s="171"/>
      <c r="MYD67" s="171"/>
      <c r="MYE67" s="171"/>
      <c r="MYF67" s="171"/>
      <c r="MYG67" s="171"/>
      <c r="MYH67" s="171"/>
      <c r="MYI67" s="171"/>
      <c r="MYJ67" s="171"/>
      <c r="MYK67" s="171"/>
      <c r="MYL67" s="171"/>
      <c r="MYM67" s="171"/>
      <c r="MYN67" s="171"/>
      <c r="MYO67" s="171"/>
      <c r="MYP67" s="171"/>
      <c r="MYQ67" s="171"/>
      <c r="MYR67" s="171"/>
      <c r="MYS67" s="171"/>
      <c r="MYT67" s="171"/>
      <c r="MYU67" s="171"/>
      <c r="MYV67" s="171"/>
      <c r="MYW67" s="171"/>
      <c r="MYX67" s="171"/>
      <c r="MYY67" s="171"/>
      <c r="MYZ67" s="171"/>
      <c r="MZA67" s="171"/>
      <c r="MZB67" s="171"/>
      <c r="MZC67" s="171"/>
      <c r="MZD67" s="171"/>
      <c r="MZE67" s="171"/>
      <c r="MZF67" s="171"/>
      <c r="MZG67" s="171"/>
      <c r="MZH67" s="171"/>
      <c r="MZI67" s="171"/>
      <c r="MZJ67" s="171"/>
      <c r="MZK67" s="171"/>
      <c r="MZL67" s="171"/>
      <c r="MZM67" s="171"/>
      <c r="MZN67" s="171"/>
      <c r="MZO67" s="171"/>
      <c r="MZP67" s="171"/>
      <c r="MZQ67" s="171"/>
      <c r="MZR67" s="171"/>
      <c r="MZS67" s="171"/>
      <c r="MZT67" s="171"/>
      <c r="MZU67" s="171"/>
      <c r="MZV67" s="171"/>
      <c r="MZW67" s="171"/>
      <c r="MZX67" s="171"/>
      <c r="MZY67" s="171"/>
      <c r="MZZ67" s="171"/>
      <c r="NAA67" s="171"/>
      <c r="NAB67" s="171"/>
      <c r="NAC67" s="171"/>
      <c r="NAD67" s="171"/>
      <c r="NAE67" s="171"/>
      <c r="NAF67" s="171"/>
      <c r="NAG67" s="171"/>
      <c r="NAH67" s="171"/>
      <c r="NAI67" s="171"/>
      <c r="NAJ67" s="171"/>
      <c r="NAK67" s="171"/>
      <c r="NAL67" s="171"/>
      <c r="NAM67" s="171"/>
      <c r="NAN67" s="171"/>
      <c r="NAO67" s="171"/>
      <c r="NAP67" s="171"/>
      <c r="NAQ67" s="171"/>
      <c r="NAR67" s="171"/>
      <c r="NAS67" s="171"/>
      <c r="NAT67" s="171"/>
      <c r="NAU67" s="171"/>
      <c r="NAV67" s="171"/>
      <c r="NAW67" s="171"/>
      <c r="NAX67" s="171"/>
      <c r="NAY67" s="171"/>
      <c r="NAZ67" s="171"/>
      <c r="NBA67" s="171"/>
      <c r="NBB67" s="171"/>
      <c r="NBC67" s="171"/>
      <c r="NBD67" s="171"/>
      <c r="NBE67" s="171"/>
      <c r="NBF67" s="171"/>
      <c r="NBG67" s="171"/>
      <c r="NBH67" s="171"/>
      <c r="NBI67" s="171"/>
      <c r="NBJ67" s="171"/>
      <c r="NBK67" s="171"/>
      <c r="NBL67" s="171"/>
      <c r="NBM67" s="171"/>
      <c r="NBN67" s="171"/>
      <c r="NBO67" s="171"/>
      <c r="NBP67" s="171"/>
      <c r="NBQ67" s="171"/>
      <c r="NBR67" s="171"/>
      <c r="NBS67" s="171"/>
      <c r="NBT67" s="171"/>
      <c r="NBU67" s="171"/>
      <c r="NBV67" s="171"/>
      <c r="NBW67" s="171"/>
      <c r="NBX67" s="171"/>
      <c r="NBY67" s="171"/>
      <c r="NBZ67" s="171"/>
      <c r="NCA67" s="171"/>
      <c r="NCB67" s="171"/>
      <c r="NCC67" s="171"/>
      <c r="NCD67" s="171"/>
      <c r="NCE67" s="171"/>
      <c r="NCF67" s="171"/>
      <c r="NCG67" s="171"/>
      <c r="NCH67" s="171"/>
      <c r="NCI67" s="171"/>
      <c r="NCJ67" s="171"/>
      <c r="NCK67" s="171"/>
      <c r="NCL67" s="171"/>
      <c r="NCM67" s="171"/>
      <c r="NCN67" s="171"/>
      <c r="NCO67" s="171"/>
      <c r="NCP67" s="171"/>
      <c r="NCQ67" s="171"/>
      <c r="NCR67" s="171"/>
      <c r="NCS67" s="171"/>
      <c r="NCT67" s="171"/>
      <c r="NCU67" s="171"/>
      <c r="NCV67" s="171"/>
      <c r="NCW67" s="171"/>
      <c r="NCX67" s="171"/>
      <c r="NCY67" s="171"/>
      <c r="NCZ67" s="171"/>
      <c r="NDA67" s="171"/>
      <c r="NDB67" s="171"/>
      <c r="NDC67" s="171"/>
      <c r="NDD67" s="171"/>
      <c r="NDE67" s="171"/>
      <c r="NDF67" s="171"/>
      <c r="NDG67" s="171"/>
      <c r="NDH67" s="171"/>
      <c r="NDI67" s="171"/>
      <c r="NDJ67" s="171"/>
      <c r="NDK67" s="171"/>
      <c r="NDL67" s="171"/>
      <c r="NDM67" s="171"/>
      <c r="NDN67" s="171"/>
      <c r="NDO67" s="171"/>
      <c r="NDP67" s="171"/>
      <c r="NDQ67" s="171"/>
      <c r="NDR67" s="171"/>
      <c r="NDS67" s="171"/>
      <c r="NDT67" s="171"/>
      <c r="NDU67" s="171"/>
      <c r="NDV67" s="171"/>
      <c r="NDW67" s="171"/>
      <c r="NDX67" s="171"/>
      <c r="NDY67" s="171"/>
      <c r="NDZ67" s="171"/>
      <c r="NEA67" s="171"/>
      <c r="NEB67" s="171"/>
      <c r="NEC67" s="171"/>
      <c r="NED67" s="171"/>
      <c r="NEE67" s="171"/>
      <c r="NEF67" s="171"/>
      <c r="NEG67" s="171"/>
      <c r="NEH67" s="171"/>
      <c r="NEI67" s="171"/>
      <c r="NEJ67" s="171"/>
      <c r="NEK67" s="171"/>
      <c r="NEL67" s="171"/>
      <c r="NEM67" s="171"/>
      <c r="NEN67" s="171"/>
      <c r="NEO67" s="171"/>
      <c r="NEP67" s="171"/>
      <c r="NEQ67" s="171"/>
      <c r="NER67" s="171"/>
      <c r="NES67" s="171"/>
      <c r="NET67" s="171"/>
      <c r="NEU67" s="171"/>
      <c r="NEV67" s="171"/>
      <c r="NEW67" s="171"/>
      <c r="NEX67" s="171"/>
      <c r="NEY67" s="171"/>
      <c r="NEZ67" s="171"/>
      <c r="NFA67" s="171"/>
      <c r="NFB67" s="171"/>
      <c r="NFC67" s="171"/>
      <c r="NFD67" s="171"/>
      <c r="NFE67" s="171"/>
      <c r="NFF67" s="171"/>
      <c r="NFG67" s="171"/>
      <c r="NFH67" s="171"/>
      <c r="NFI67" s="171"/>
      <c r="NFJ67" s="171"/>
      <c r="NFK67" s="171"/>
      <c r="NFL67" s="171"/>
      <c r="NFM67" s="171"/>
      <c r="NFN67" s="171"/>
      <c r="NFO67" s="171"/>
      <c r="NFP67" s="171"/>
      <c r="NFQ67" s="171"/>
      <c r="NFR67" s="171"/>
      <c r="NFS67" s="171"/>
      <c r="NFT67" s="171"/>
      <c r="NFU67" s="171"/>
      <c r="NFV67" s="171"/>
      <c r="NFW67" s="171"/>
      <c r="NFX67" s="171"/>
      <c r="NFY67" s="171"/>
      <c r="NFZ67" s="171"/>
      <c r="NGA67" s="171"/>
      <c r="NGB67" s="171"/>
      <c r="NGC67" s="171"/>
      <c r="NGD67" s="171"/>
      <c r="NGE67" s="171"/>
      <c r="NGF67" s="171"/>
      <c r="NGG67" s="171"/>
      <c r="NGH67" s="171"/>
      <c r="NGI67" s="171"/>
      <c r="NGJ67" s="171"/>
      <c r="NGK67" s="171"/>
      <c r="NGL67" s="171"/>
      <c r="NGM67" s="171"/>
      <c r="NGN67" s="171"/>
      <c r="NGO67" s="171"/>
      <c r="NGP67" s="171"/>
      <c r="NGQ67" s="171"/>
      <c r="NGR67" s="171"/>
      <c r="NGS67" s="171"/>
      <c r="NGT67" s="171"/>
      <c r="NGU67" s="171"/>
      <c r="NGV67" s="171"/>
      <c r="NGW67" s="171"/>
      <c r="NGX67" s="171"/>
      <c r="NGY67" s="171"/>
      <c r="NGZ67" s="171"/>
      <c r="NHA67" s="171"/>
      <c r="NHB67" s="171"/>
      <c r="NHC67" s="171"/>
      <c r="NHD67" s="171"/>
      <c r="NHE67" s="171"/>
      <c r="NHF67" s="171"/>
      <c r="NHG67" s="171"/>
      <c r="NHH67" s="171"/>
      <c r="NHI67" s="171"/>
      <c r="NHJ67" s="171"/>
      <c r="NHK67" s="171"/>
      <c r="NHL67" s="171"/>
      <c r="NHM67" s="171"/>
      <c r="NHN67" s="171"/>
      <c r="NHO67" s="171"/>
      <c r="NHP67" s="171"/>
      <c r="NHQ67" s="171"/>
      <c r="NHR67" s="171"/>
      <c r="NHS67" s="171"/>
      <c r="NHT67" s="171"/>
      <c r="NHU67" s="171"/>
      <c r="NHV67" s="171"/>
      <c r="NHW67" s="171"/>
      <c r="NHX67" s="171"/>
      <c r="NHY67" s="171"/>
      <c r="NHZ67" s="171"/>
      <c r="NIA67" s="171"/>
      <c r="NIB67" s="171"/>
      <c r="NIC67" s="171"/>
      <c r="NID67" s="171"/>
      <c r="NIE67" s="171"/>
      <c r="NIF67" s="171"/>
      <c r="NIG67" s="171"/>
      <c r="NIH67" s="171"/>
      <c r="NII67" s="171"/>
      <c r="NIJ67" s="171"/>
      <c r="NIK67" s="171"/>
      <c r="NIL67" s="171"/>
      <c r="NIM67" s="171"/>
      <c r="NIN67" s="171"/>
      <c r="NIO67" s="171"/>
      <c r="NIP67" s="171"/>
      <c r="NIQ67" s="171"/>
      <c r="NIR67" s="171"/>
      <c r="NIS67" s="171"/>
      <c r="NIT67" s="171"/>
      <c r="NIU67" s="171"/>
      <c r="NIV67" s="171"/>
      <c r="NIW67" s="171"/>
      <c r="NIX67" s="171"/>
      <c r="NIY67" s="171"/>
      <c r="NIZ67" s="171"/>
      <c r="NJA67" s="171"/>
      <c r="NJB67" s="171"/>
      <c r="NJC67" s="171"/>
      <c r="NJD67" s="171"/>
      <c r="NJE67" s="171"/>
      <c r="NJF67" s="171"/>
      <c r="NJG67" s="171"/>
      <c r="NJH67" s="171"/>
      <c r="NJI67" s="171"/>
      <c r="NJJ67" s="171"/>
      <c r="NJK67" s="171"/>
      <c r="NJL67" s="171"/>
      <c r="NJM67" s="171"/>
      <c r="NJN67" s="171"/>
      <c r="NJO67" s="171"/>
      <c r="NJP67" s="171"/>
      <c r="NJQ67" s="171"/>
      <c r="NJR67" s="171"/>
      <c r="NJS67" s="171"/>
      <c r="NJT67" s="171"/>
      <c r="NJU67" s="171"/>
      <c r="NJV67" s="171"/>
      <c r="NJW67" s="171"/>
      <c r="NJX67" s="171"/>
      <c r="NJY67" s="171"/>
      <c r="NJZ67" s="171"/>
      <c r="NKA67" s="171"/>
      <c r="NKB67" s="171"/>
      <c r="NKC67" s="171"/>
      <c r="NKD67" s="171"/>
      <c r="NKE67" s="171"/>
      <c r="NKF67" s="171"/>
      <c r="NKG67" s="171"/>
      <c r="NKH67" s="171"/>
      <c r="NKI67" s="171"/>
      <c r="NKJ67" s="171"/>
      <c r="NKK67" s="171"/>
      <c r="NKL67" s="171"/>
      <c r="NKM67" s="171"/>
      <c r="NKN67" s="171"/>
      <c r="NKO67" s="171"/>
      <c r="NKP67" s="171"/>
      <c r="NKQ67" s="171"/>
      <c r="NKR67" s="171"/>
      <c r="NKS67" s="171"/>
      <c r="NKT67" s="171"/>
      <c r="NKU67" s="171"/>
      <c r="NKV67" s="171"/>
      <c r="NKW67" s="171"/>
      <c r="NKX67" s="171"/>
      <c r="NKY67" s="171"/>
      <c r="NKZ67" s="171"/>
      <c r="NLA67" s="171"/>
      <c r="NLB67" s="171"/>
      <c r="NLC67" s="171"/>
      <c r="NLD67" s="171"/>
      <c r="NLE67" s="171"/>
      <c r="NLF67" s="171"/>
      <c r="NLG67" s="171"/>
      <c r="NLH67" s="171"/>
      <c r="NLI67" s="171"/>
      <c r="NLJ67" s="171"/>
      <c r="NLK67" s="171"/>
      <c r="NLL67" s="171"/>
      <c r="NLM67" s="171"/>
      <c r="NLN67" s="171"/>
      <c r="NLO67" s="171"/>
      <c r="NLP67" s="171"/>
      <c r="NLQ67" s="171"/>
      <c r="NLR67" s="171"/>
      <c r="NLS67" s="171"/>
      <c r="NLT67" s="171"/>
      <c r="NLU67" s="171"/>
      <c r="NLV67" s="171"/>
      <c r="NLW67" s="171"/>
      <c r="NLX67" s="171"/>
      <c r="NLY67" s="171"/>
      <c r="NLZ67" s="171"/>
      <c r="NMA67" s="171"/>
      <c r="NMB67" s="171"/>
      <c r="NMC67" s="171"/>
      <c r="NMD67" s="171"/>
      <c r="NME67" s="171"/>
      <c r="NMF67" s="171"/>
      <c r="NMG67" s="171"/>
      <c r="NMH67" s="171"/>
      <c r="NMI67" s="171"/>
      <c r="NMJ67" s="171"/>
      <c r="NMK67" s="171"/>
      <c r="NML67" s="171"/>
      <c r="NMM67" s="171"/>
      <c r="NMN67" s="171"/>
      <c r="NMO67" s="171"/>
      <c r="NMP67" s="171"/>
      <c r="NMQ67" s="171"/>
      <c r="NMR67" s="171"/>
      <c r="NMS67" s="171"/>
      <c r="NMT67" s="171"/>
      <c r="NMU67" s="171"/>
      <c r="NMV67" s="171"/>
      <c r="NMW67" s="171"/>
      <c r="NMX67" s="171"/>
      <c r="NMY67" s="171"/>
      <c r="NMZ67" s="171"/>
      <c r="NNA67" s="171"/>
      <c r="NNB67" s="171"/>
      <c r="NNC67" s="171"/>
      <c r="NND67" s="171"/>
      <c r="NNE67" s="171"/>
      <c r="NNF67" s="171"/>
      <c r="NNG67" s="171"/>
      <c r="NNH67" s="171"/>
      <c r="NNI67" s="171"/>
      <c r="NNJ67" s="171"/>
      <c r="NNK67" s="171"/>
      <c r="NNL67" s="171"/>
      <c r="NNM67" s="171"/>
      <c r="NNN67" s="171"/>
      <c r="NNO67" s="171"/>
      <c r="NNP67" s="171"/>
      <c r="NNQ67" s="171"/>
      <c r="NNR67" s="171"/>
      <c r="NNS67" s="171"/>
      <c r="NNT67" s="171"/>
      <c r="NNU67" s="171"/>
      <c r="NNV67" s="171"/>
      <c r="NNW67" s="171"/>
      <c r="NNX67" s="171"/>
      <c r="NNY67" s="171"/>
      <c r="NNZ67" s="171"/>
      <c r="NOA67" s="171"/>
      <c r="NOB67" s="171"/>
      <c r="NOC67" s="171"/>
      <c r="NOD67" s="171"/>
      <c r="NOE67" s="171"/>
      <c r="NOF67" s="171"/>
      <c r="NOG67" s="171"/>
      <c r="NOH67" s="171"/>
      <c r="NOI67" s="171"/>
      <c r="NOJ67" s="171"/>
      <c r="NOK67" s="171"/>
      <c r="NOL67" s="171"/>
      <c r="NOM67" s="171"/>
      <c r="NON67" s="171"/>
      <c r="NOO67" s="171"/>
      <c r="NOP67" s="171"/>
      <c r="NOQ67" s="171"/>
      <c r="NOR67" s="171"/>
      <c r="NOS67" s="171"/>
      <c r="NOT67" s="171"/>
      <c r="NOU67" s="171"/>
      <c r="NOV67" s="171"/>
      <c r="NOW67" s="171"/>
      <c r="NOX67" s="171"/>
      <c r="NOY67" s="171"/>
      <c r="NOZ67" s="171"/>
      <c r="NPA67" s="171"/>
      <c r="NPB67" s="171"/>
      <c r="NPC67" s="171"/>
      <c r="NPD67" s="171"/>
      <c r="NPE67" s="171"/>
      <c r="NPF67" s="171"/>
      <c r="NPG67" s="171"/>
      <c r="NPH67" s="171"/>
      <c r="NPI67" s="171"/>
      <c r="NPJ67" s="171"/>
      <c r="NPK67" s="171"/>
      <c r="NPL67" s="171"/>
      <c r="NPM67" s="171"/>
      <c r="NPN67" s="171"/>
      <c r="NPO67" s="171"/>
      <c r="NPP67" s="171"/>
      <c r="NPQ67" s="171"/>
      <c r="NPR67" s="171"/>
      <c r="NPS67" s="171"/>
      <c r="NPT67" s="171"/>
      <c r="NPU67" s="171"/>
      <c r="NPV67" s="171"/>
      <c r="NPW67" s="171"/>
      <c r="NPX67" s="171"/>
      <c r="NPY67" s="171"/>
      <c r="NPZ67" s="171"/>
      <c r="NQA67" s="171"/>
      <c r="NQB67" s="171"/>
      <c r="NQC67" s="171"/>
      <c r="NQD67" s="171"/>
      <c r="NQE67" s="171"/>
      <c r="NQF67" s="171"/>
      <c r="NQG67" s="171"/>
      <c r="NQH67" s="171"/>
      <c r="NQI67" s="171"/>
      <c r="NQJ67" s="171"/>
      <c r="NQK67" s="171"/>
      <c r="NQL67" s="171"/>
      <c r="NQM67" s="171"/>
      <c r="NQN67" s="171"/>
      <c r="NQO67" s="171"/>
      <c r="NQP67" s="171"/>
      <c r="NQQ67" s="171"/>
      <c r="NQR67" s="171"/>
      <c r="NQS67" s="171"/>
      <c r="NQT67" s="171"/>
      <c r="NQU67" s="171"/>
      <c r="NQV67" s="171"/>
      <c r="NQW67" s="171"/>
      <c r="NQX67" s="171"/>
      <c r="NQY67" s="171"/>
      <c r="NQZ67" s="171"/>
      <c r="NRA67" s="171"/>
      <c r="NRB67" s="171"/>
      <c r="NRC67" s="171"/>
      <c r="NRD67" s="171"/>
      <c r="NRE67" s="171"/>
      <c r="NRF67" s="171"/>
      <c r="NRG67" s="171"/>
      <c r="NRH67" s="171"/>
      <c r="NRI67" s="171"/>
      <c r="NRJ67" s="171"/>
      <c r="NRK67" s="171"/>
      <c r="NRL67" s="171"/>
      <c r="NRM67" s="171"/>
      <c r="NRN67" s="171"/>
      <c r="NRO67" s="171"/>
      <c r="NRP67" s="171"/>
      <c r="NRQ67" s="171"/>
      <c r="NRR67" s="171"/>
      <c r="NRS67" s="171"/>
      <c r="NRT67" s="171"/>
      <c r="NRU67" s="171"/>
      <c r="NRV67" s="171"/>
      <c r="NRW67" s="171"/>
      <c r="NRX67" s="171"/>
      <c r="NRY67" s="171"/>
      <c r="NRZ67" s="171"/>
      <c r="NSA67" s="171"/>
      <c r="NSB67" s="171"/>
      <c r="NSC67" s="171"/>
      <c r="NSD67" s="171"/>
      <c r="NSE67" s="171"/>
      <c r="NSF67" s="171"/>
      <c r="NSG67" s="171"/>
      <c r="NSH67" s="171"/>
      <c r="NSI67" s="171"/>
      <c r="NSJ67" s="171"/>
      <c r="NSK67" s="171"/>
      <c r="NSL67" s="171"/>
      <c r="NSM67" s="171"/>
      <c r="NSN67" s="171"/>
      <c r="NSO67" s="171"/>
      <c r="NSP67" s="171"/>
      <c r="NSQ67" s="171"/>
      <c r="NSR67" s="171"/>
      <c r="NSS67" s="171"/>
      <c r="NST67" s="171"/>
      <c r="NSU67" s="171"/>
      <c r="NSV67" s="171"/>
      <c r="NSW67" s="171"/>
      <c r="NSX67" s="171"/>
      <c r="NSY67" s="171"/>
      <c r="NSZ67" s="171"/>
      <c r="NTA67" s="171"/>
      <c r="NTB67" s="171"/>
      <c r="NTC67" s="171"/>
      <c r="NTD67" s="171"/>
      <c r="NTE67" s="171"/>
      <c r="NTF67" s="171"/>
      <c r="NTG67" s="171"/>
      <c r="NTH67" s="171"/>
      <c r="NTI67" s="171"/>
      <c r="NTJ67" s="171"/>
      <c r="NTK67" s="171"/>
      <c r="NTL67" s="171"/>
      <c r="NTM67" s="171"/>
      <c r="NTN67" s="171"/>
      <c r="NTO67" s="171"/>
      <c r="NTP67" s="171"/>
      <c r="NTQ67" s="171"/>
      <c r="NTR67" s="171"/>
      <c r="NTS67" s="171"/>
      <c r="NTT67" s="171"/>
      <c r="NTU67" s="171"/>
      <c r="NTV67" s="171"/>
      <c r="NTW67" s="171"/>
      <c r="NTX67" s="171"/>
      <c r="NTY67" s="171"/>
      <c r="NTZ67" s="171"/>
      <c r="NUA67" s="171"/>
      <c r="NUB67" s="171"/>
      <c r="NUC67" s="171"/>
      <c r="NUD67" s="171"/>
      <c r="NUE67" s="171"/>
      <c r="NUF67" s="171"/>
      <c r="NUG67" s="171"/>
      <c r="NUH67" s="171"/>
      <c r="NUI67" s="171"/>
      <c r="NUJ67" s="171"/>
      <c r="NUK67" s="171"/>
      <c r="NUL67" s="171"/>
      <c r="NUM67" s="171"/>
      <c r="NUN67" s="171"/>
      <c r="NUO67" s="171"/>
      <c r="NUP67" s="171"/>
      <c r="NUQ67" s="171"/>
      <c r="NUR67" s="171"/>
      <c r="NUS67" s="171"/>
      <c r="NUT67" s="171"/>
      <c r="NUU67" s="171"/>
      <c r="NUV67" s="171"/>
      <c r="NUW67" s="171"/>
      <c r="NUX67" s="171"/>
      <c r="NUY67" s="171"/>
      <c r="NUZ67" s="171"/>
      <c r="NVA67" s="171"/>
      <c r="NVB67" s="171"/>
      <c r="NVC67" s="171"/>
      <c r="NVD67" s="171"/>
      <c r="NVE67" s="171"/>
      <c r="NVF67" s="171"/>
      <c r="NVG67" s="171"/>
      <c r="NVH67" s="171"/>
      <c r="NVI67" s="171"/>
      <c r="NVJ67" s="171"/>
      <c r="NVK67" s="171"/>
      <c r="NVL67" s="171"/>
      <c r="NVM67" s="171"/>
      <c r="NVN67" s="171"/>
      <c r="NVO67" s="171"/>
      <c r="NVP67" s="171"/>
      <c r="NVQ67" s="171"/>
      <c r="NVR67" s="171"/>
      <c r="NVS67" s="171"/>
      <c r="NVT67" s="171"/>
      <c r="NVU67" s="171"/>
      <c r="NVV67" s="171"/>
      <c r="NVW67" s="171"/>
      <c r="NVX67" s="171"/>
      <c r="NVY67" s="171"/>
      <c r="NVZ67" s="171"/>
      <c r="NWA67" s="171"/>
      <c r="NWB67" s="171"/>
      <c r="NWC67" s="171"/>
      <c r="NWD67" s="171"/>
      <c r="NWE67" s="171"/>
      <c r="NWF67" s="171"/>
      <c r="NWG67" s="171"/>
      <c r="NWH67" s="171"/>
      <c r="NWI67" s="171"/>
      <c r="NWJ67" s="171"/>
      <c r="NWK67" s="171"/>
      <c r="NWL67" s="171"/>
      <c r="NWM67" s="171"/>
      <c r="NWN67" s="171"/>
      <c r="NWO67" s="171"/>
      <c r="NWP67" s="171"/>
      <c r="NWQ67" s="171"/>
      <c r="NWR67" s="171"/>
      <c r="NWS67" s="171"/>
      <c r="NWT67" s="171"/>
      <c r="NWU67" s="171"/>
      <c r="NWV67" s="171"/>
      <c r="NWW67" s="171"/>
      <c r="NWX67" s="171"/>
      <c r="NWY67" s="171"/>
      <c r="NWZ67" s="171"/>
      <c r="NXA67" s="171"/>
      <c r="NXB67" s="171"/>
      <c r="NXC67" s="171"/>
      <c r="NXD67" s="171"/>
      <c r="NXE67" s="171"/>
      <c r="NXF67" s="171"/>
      <c r="NXG67" s="171"/>
      <c r="NXH67" s="171"/>
      <c r="NXI67" s="171"/>
      <c r="NXJ67" s="171"/>
      <c r="NXK67" s="171"/>
      <c r="NXL67" s="171"/>
      <c r="NXM67" s="171"/>
      <c r="NXN67" s="171"/>
      <c r="NXO67" s="171"/>
      <c r="NXP67" s="171"/>
      <c r="NXQ67" s="171"/>
      <c r="NXR67" s="171"/>
      <c r="NXS67" s="171"/>
      <c r="NXT67" s="171"/>
      <c r="NXU67" s="171"/>
      <c r="NXV67" s="171"/>
      <c r="NXW67" s="171"/>
      <c r="NXX67" s="171"/>
      <c r="NXY67" s="171"/>
      <c r="NXZ67" s="171"/>
      <c r="NYA67" s="171"/>
      <c r="NYB67" s="171"/>
      <c r="NYC67" s="171"/>
      <c r="NYD67" s="171"/>
      <c r="NYE67" s="171"/>
      <c r="NYF67" s="171"/>
      <c r="NYG67" s="171"/>
      <c r="NYH67" s="171"/>
      <c r="NYI67" s="171"/>
      <c r="NYJ67" s="171"/>
      <c r="NYK67" s="171"/>
      <c r="NYL67" s="171"/>
      <c r="NYM67" s="171"/>
      <c r="NYN67" s="171"/>
      <c r="NYO67" s="171"/>
      <c r="NYP67" s="171"/>
      <c r="NYQ67" s="171"/>
      <c r="NYR67" s="171"/>
      <c r="NYS67" s="171"/>
      <c r="NYT67" s="171"/>
      <c r="NYU67" s="171"/>
      <c r="NYV67" s="171"/>
      <c r="NYW67" s="171"/>
      <c r="NYX67" s="171"/>
      <c r="NYY67" s="171"/>
      <c r="NYZ67" s="171"/>
      <c r="NZA67" s="171"/>
      <c r="NZB67" s="171"/>
      <c r="NZC67" s="171"/>
      <c r="NZD67" s="171"/>
      <c r="NZE67" s="171"/>
      <c r="NZF67" s="171"/>
      <c r="NZG67" s="171"/>
      <c r="NZH67" s="171"/>
      <c r="NZI67" s="171"/>
      <c r="NZJ67" s="171"/>
      <c r="NZK67" s="171"/>
      <c r="NZL67" s="171"/>
      <c r="NZM67" s="171"/>
      <c r="NZN67" s="171"/>
      <c r="NZO67" s="171"/>
      <c r="NZP67" s="171"/>
      <c r="NZQ67" s="171"/>
      <c r="NZR67" s="171"/>
      <c r="NZS67" s="171"/>
      <c r="NZT67" s="171"/>
      <c r="NZU67" s="171"/>
      <c r="NZV67" s="171"/>
      <c r="NZW67" s="171"/>
      <c r="NZX67" s="171"/>
      <c r="NZY67" s="171"/>
      <c r="NZZ67" s="171"/>
      <c r="OAA67" s="171"/>
      <c r="OAB67" s="171"/>
      <c r="OAC67" s="171"/>
      <c r="OAD67" s="171"/>
      <c r="OAE67" s="171"/>
      <c r="OAF67" s="171"/>
      <c r="OAG67" s="171"/>
      <c r="OAH67" s="171"/>
      <c r="OAI67" s="171"/>
      <c r="OAJ67" s="171"/>
      <c r="OAK67" s="171"/>
      <c r="OAL67" s="171"/>
      <c r="OAM67" s="171"/>
      <c r="OAN67" s="171"/>
      <c r="OAO67" s="171"/>
      <c r="OAP67" s="171"/>
      <c r="OAQ67" s="171"/>
      <c r="OAR67" s="171"/>
      <c r="OAS67" s="171"/>
      <c r="OAT67" s="171"/>
      <c r="OAU67" s="171"/>
      <c r="OAV67" s="171"/>
      <c r="OAW67" s="171"/>
      <c r="OAX67" s="171"/>
      <c r="OAY67" s="171"/>
      <c r="OAZ67" s="171"/>
      <c r="OBA67" s="171"/>
      <c r="OBB67" s="171"/>
      <c r="OBC67" s="171"/>
      <c r="OBD67" s="171"/>
      <c r="OBE67" s="171"/>
      <c r="OBF67" s="171"/>
      <c r="OBG67" s="171"/>
      <c r="OBH67" s="171"/>
      <c r="OBI67" s="171"/>
      <c r="OBJ67" s="171"/>
      <c r="OBK67" s="171"/>
      <c r="OBL67" s="171"/>
      <c r="OBM67" s="171"/>
      <c r="OBN67" s="171"/>
      <c r="OBO67" s="171"/>
      <c r="OBP67" s="171"/>
      <c r="OBQ67" s="171"/>
      <c r="OBR67" s="171"/>
      <c r="OBS67" s="171"/>
      <c r="OBT67" s="171"/>
      <c r="OBU67" s="171"/>
      <c r="OBV67" s="171"/>
      <c r="OBW67" s="171"/>
      <c r="OBX67" s="171"/>
      <c r="OBY67" s="171"/>
      <c r="OBZ67" s="171"/>
      <c r="OCA67" s="171"/>
      <c r="OCB67" s="171"/>
      <c r="OCC67" s="171"/>
      <c r="OCD67" s="171"/>
      <c r="OCE67" s="171"/>
      <c r="OCF67" s="171"/>
      <c r="OCG67" s="171"/>
      <c r="OCH67" s="171"/>
      <c r="OCI67" s="171"/>
      <c r="OCJ67" s="171"/>
      <c r="OCK67" s="171"/>
      <c r="OCL67" s="171"/>
      <c r="OCM67" s="171"/>
      <c r="OCN67" s="171"/>
      <c r="OCO67" s="171"/>
      <c r="OCP67" s="171"/>
      <c r="OCQ67" s="171"/>
      <c r="OCR67" s="171"/>
      <c r="OCS67" s="171"/>
      <c r="OCT67" s="171"/>
      <c r="OCU67" s="171"/>
      <c r="OCV67" s="171"/>
      <c r="OCW67" s="171"/>
      <c r="OCX67" s="171"/>
      <c r="OCY67" s="171"/>
      <c r="OCZ67" s="171"/>
      <c r="ODA67" s="171"/>
      <c r="ODB67" s="171"/>
      <c r="ODC67" s="171"/>
      <c r="ODD67" s="171"/>
      <c r="ODE67" s="171"/>
      <c r="ODF67" s="171"/>
      <c r="ODG67" s="171"/>
      <c r="ODH67" s="171"/>
      <c r="ODI67" s="171"/>
      <c r="ODJ67" s="171"/>
      <c r="ODK67" s="171"/>
      <c r="ODL67" s="171"/>
      <c r="ODM67" s="171"/>
      <c r="ODN67" s="171"/>
      <c r="ODO67" s="171"/>
      <c r="ODP67" s="171"/>
      <c r="ODQ67" s="171"/>
      <c r="ODR67" s="171"/>
      <c r="ODS67" s="171"/>
      <c r="ODT67" s="171"/>
      <c r="ODU67" s="171"/>
      <c r="ODV67" s="171"/>
      <c r="ODW67" s="171"/>
      <c r="ODX67" s="171"/>
      <c r="ODY67" s="171"/>
      <c r="ODZ67" s="171"/>
      <c r="OEA67" s="171"/>
      <c r="OEB67" s="171"/>
      <c r="OEC67" s="171"/>
      <c r="OED67" s="171"/>
      <c r="OEE67" s="171"/>
      <c r="OEF67" s="171"/>
      <c r="OEG67" s="171"/>
      <c r="OEH67" s="171"/>
      <c r="OEI67" s="171"/>
      <c r="OEJ67" s="171"/>
      <c r="OEK67" s="171"/>
      <c r="OEL67" s="171"/>
      <c r="OEM67" s="171"/>
      <c r="OEN67" s="171"/>
      <c r="OEO67" s="171"/>
      <c r="OEP67" s="171"/>
      <c r="OEQ67" s="171"/>
      <c r="OER67" s="171"/>
      <c r="OES67" s="171"/>
      <c r="OET67" s="171"/>
      <c r="OEU67" s="171"/>
      <c r="OEV67" s="171"/>
      <c r="OEW67" s="171"/>
      <c r="OEX67" s="171"/>
      <c r="OEY67" s="171"/>
      <c r="OEZ67" s="171"/>
      <c r="OFA67" s="171"/>
      <c r="OFB67" s="171"/>
      <c r="OFC67" s="171"/>
      <c r="OFD67" s="171"/>
      <c r="OFE67" s="171"/>
      <c r="OFF67" s="171"/>
      <c r="OFG67" s="171"/>
      <c r="OFH67" s="171"/>
      <c r="OFI67" s="171"/>
      <c r="OFJ67" s="171"/>
      <c r="OFK67" s="171"/>
      <c r="OFL67" s="171"/>
      <c r="OFM67" s="171"/>
      <c r="OFN67" s="171"/>
      <c r="OFO67" s="171"/>
      <c r="OFP67" s="171"/>
      <c r="OFQ67" s="171"/>
      <c r="OFR67" s="171"/>
      <c r="OFS67" s="171"/>
      <c r="OFT67" s="171"/>
      <c r="OFU67" s="171"/>
      <c r="OFV67" s="171"/>
      <c r="OFW67" s="171"/>
      <c r="OFX67" s="171"/>
      <c r="OFY67" s="171"/>
      <c r="OFZ67" s="171"/>
      <c r="OGA67" s="171"/>
      <c r="OGB67" s="171"/>
      <c r="OGC67" s="171"/>
      <c r="OGD67" s="171"/>
      <c r="OGE67" s="171"/>
      <c r="OGF67" s="171"/>
      <c r="OGG67" s="171"/>
      <c r="OGH67" s="171"/>
      <c r="OGI67" s="171"/>
      <c r="OGJ67" s="171"/>
      <c r="OGK67" s="171"/>
      <c r="OGL67" s="171"/>
      <c r="OGM67" s="171"/>
      <c r="OGN67" s="171"/>
      <c r="OGO67" s="171"/>
      <c r="OGP67" s="171"/>
      <c r="OGQ67" s="171"/>
      <c r="OGR67" s="171"/>
      <c r="OGS67" s="171"/>
      <c r="OGT67" s="171"/>
      <c r="OGU67" s="171"/>
      <c r="OGV67" s="171"/>
      <c r="OGW67" s="171"/>
      <c r="OGX67" s="171"/>
      <c r="OGY67" s="171"/>
      <c r="OGZ67" s="171"/>
      <c r="OHA67" s="171"/>
      <c r="OHB67" s="171"/>
      <c r="OHC67" s="171"/>
      <c r="OHD67" s="171"/>
      <c r="OHE67" s="171"/>
      <c r="OHF67" s="171"/>
      <c r="OHG67" s="171"/>
      <c r="OHH67" s="171"/>
      <c r="OHI67" s="171"/>
      <c r="OHJ67" s="171"/>
      <c r="OHK67" s="171"/>
      <c r="OHL67" s="171"/>
      <c r="OHM67" s="171"/>
      <c r="OHN67" s="171"/>
      <c r="OHO67" s="171"/>
      <c r="OHP67" s="171"/>
      <c r="OHQ67" s="171"/>
      <c r="OHR67" s="171"/>
      <c r="OHS67" s="171"/>
      <c r="OHT67" s="171"/>
      <c r="OHU67" s="171"/>
      <c r="OHV67" s="171"/>
      <c r="OHW67" s="171"/>
      <c r="OHX67" s="171"/>
      <c r="OHY67" s="171"/>
      <c r="OHZ67" s="171"/>
      <c r="OIA67" s="171"/>
      <c r="OIB67" s="171"/>
      <c r="OIC67" s="171"/>
      <c r="OID67" s="171"/>
      <c r="OIE67" s="171"/>
      <c r="OIF67" s="171"/>
      <c r="OIG67" s="171"/>
      <c r="OIH67" s="171"/>
      <c r="OII67" s="171"/>
      <c r="OIJ67" s="171"/>
      <c r="OIK67" s="171"/>
      <c r="OIL67" s="171"/>
      <c r="OIM67" s="171"/>
      <c r="OIN67" s="171"/>
      <c r="OIO67" s="171"/>
      <c r="OIP67" s="171"/>
      <c r="OIQ67" s="171"/>
      <c r="OIR67" s="171"/>
      <c r="OIS67" s="171"/>
      <c r="OIT67" s="171"/>
      <c r="OIU67" s="171"/>
      <c r="OIV67" s="171"/>
      <c r="OIW67" s="171"/>
      <c r="OIX67" s="171"/>
      <c r="OIY67" s="171"/>
      <c r="OIZ67" s="171"/>
      <c r="OJA67" s="171"/>
      <c r="OJB67" s="171"/>
      <c r="OJC67" s="171"/>
      <c r="OJD67" s="171"/>
      <c r="OJE67" s="171"/>
      <c r="OJF67" s="171"/>
      <c r="OJG67" s="171"/>
      <c r="OJH67" s="171"/>
      <c r="OJI67" s="171"/>
      <c r="OJJ67" s="171"/>
      <c r="OJK67" s="171"/>
      <c r="OJL67" s="171"/>
      <c r="OJM67" s="171"/>
      <c r="OJN67" s="171"/>
      <c r="OJO67" s="171"/>
      <c r="OJP67" s="171"/>
      <c r="OJQ67" s="171"/>
      <c r="OJR67" s="171"/>
      <c r="OJS67" s="171"/>
      <c r="OJT67" s="171"/>
      <c r="OJU67" s="171"/>
      <c r="OJV67" s="171"/>
      <c r="OJW67" s="171"/>
      <c r="OJX67" s="171"/>
      <c r="OJY67" s="171"/>
      <c r="OJZ67" s="171"/>
      <c r="OKA67" s="171"/>
      <c r="OKB67" s="171"/>
      <c r="OKC67" s="171"/>
      <c r="OKD67" s="171"/>
      <c r="OKE67" s="171"/>
      <c r="OKF67" s="171"/>
      <c r="OKG67" s="171"/>
      <c r="OKH67" s="171"/>
      <c r="OKI67" s="171"/>
      <c r="OKJ67" s="171"/>
      <c r="OKK67" s="171"/>
      <c r="OKL67" s="171"/>
      <c r="OKM67" s="171"/>
      <c r="OKN67" s="171"/>
      <c r="OKO67" s="171"/>
      <c r="OKP67" s="171"/>
      <c r="OKQ67" s="171"/>
      <c r="OKR67" s="171"/>
      <c r="OKS67" s="171"/>
      <c r="OKT67" s="171"/>
      <c r="OKU67" s="171"/>
      <c r="OKV67" s="171"/>
      <c r="OKW67" s="171"/>
      <c r="OKX67" s="171"/>
      <c r="OKY67" s="171"/>
      <c r="OKZ67" s="171"/>
      <c r="OLA67" s="171"/>
      <c r="OLB67" s="171"/>
      <c r="OLC67" s="171"/>
      <c r="OLD67" s="171"/>
      <c r="OLE67" s="171"/>
      <c r="OLF67" s="171"/>
      <c r="OLG67" s="171"/>
      <c r="OLH67" s="171"/>
      <c r="OLI67" s="171"/>
      <c r="OLJ67" s="171"/>
      <c r="OLK67" s="171"/>
      <c r="OLL67" s="171"/>
      <c r="OLM67" s="171"/>
      <c r="OLN67" s="171"/>
      <c r="OLO67" s="171"/>
      <c r="OLP67" s="171"/>
      <c r="OLQ67" s="171"/>
      <c r="OLR67" s="171"/>
      <c r="OLS67" s="171"/>
      <c r="OLT67" s="171"/>
      <c r="OLU67" s="171"/>
      <c r="OLV67" s="171"/>
      <c r="OLW67" s="171"/>
      <c r="OLX67" s="171"/>
      <c r="OLY67" s="171"/>
      <c r="OLZ67" s="171"/>
      <c r="OMA67" s="171"/>
      <c r="OMB67" s="171"/>
      <c r="OMC67" s="171"/>
      <c r="OMD67" s="171"/>
      <c r="OME67" s="171"/>
      <c r="OMF67" s="171"/>
      <c r="OMG67" s="171"/>
      <c r="OMH67" s="171"/>
      <c r="OMI67" s="171"/>
      <c r="OMJ67" s="171"/>
      <c r="OMK67" s="171"/>
      <c r="OML67" s="171"/>
      <c r="OMM67" s="171"/>
      <c r="OMN67" s="171"/>
      <c r="OMO67" s="171"/>
      <c r="OMP67" s="171"/>
      <c r="OMQ67" s="171"/>
      <c r="OMR67" s="171"/>
      <c r="OMS67" s="171"/>
      <c r="OMT67" s="171"/>
      <c r="OMU67" s="171"/>
      <c r="OMV67" s="171"/>
      <c r="OMW67" s="171"/>
      <c r="OMX67" s="171"/>
      <c r="OMY67" s="171"/>
      <c r="OMZ67" s="171"/>
      <c r="ONA67" s="171"/>
      <c r="ONB67" s="171"/>
      <c r="ONC67" s="171"/>
      <c r="OND67" s="171"/>
      <c r="ONE67" s="171"/>
      <c r="ONF67" s="171"/>
      <c r="ONG67" s="171"/>
      <c r="ONH67" s="171"/>
      <c r="ONI67" s="171"/>
      <c r="ONJ67" s="171"/>
      <c r="ONK67" s="171"/>
      <c r="ONL67" s="171"/>
      <c r="ONM67" s="171"/>
      <c r="ONN67" s="171"/>
      <c r="ONO67" s="171"/>
      <c r="ONP67" s="171"/>
      <c r="ONQ67" s="171"/>
      <c r="ONR67" s="171"/>
      <c r="ONS67" s="171"/>
      <c r="ONT67" s="171"/>
      <c r="ONU67" s="171"/>
      <c r="ONV67" s="171"/>
      <c r="ONW67" s="171"/>
      <c r="ONX67" s="171"/>
      <c r="ONY67" s="171"/>
      <c r="ONZ67" s="171"/>
      <c r="OOA67" s="171"/>
      <c r="OOB67" s="171"/>
      <c r="OOC67" s="171"/>
      <c r="OOD67" s="171"/>
      <c r="OOE67" s="171"/>
      <c r="OOF67" s="171"/>
      <c r="OOG67" s="171"/>
      <c r="OOH67" s="171"/>
      <c r="OOI67" s="171"/>
      <c r="OOJ67" s="171"/>
      <c r="OOK67" s="171"/>
      <c r="OOL67" s="171"/>
      <c r="OOM67" s="171"/>
      <c r="OON67" s="171"/>
      <c r="OOO67" s="171"/>
      <c r="OOP67" s="171"/>
      <c r="OOQ67" s="171"/>
      <c r="OOR67" s="171"/>
      <c r="OOS67" s="171"/>
      <c r="OOT67" s="171"/>
      <c r="OOU67" s="171"/>
      <c r="OOV67" s="171"/>
      <c r="OOW67" s="171"/>
      <c r="OOX67" s="171"/>
      <c r="OOY67" s="171"/>
      <c r="OOZ67" s="171"/>
      <c r="OPA67" s="171"/>
      <c r="OPB67" s="171"/>
      <c r="OPC67" s="171"/>
      <c r="OPD67" s="171"/>
      <c r="OPE67" s="171"/>
      <c r="OPF67" s="171"/>
      <c r="OPG67" s="171"/>
      <c r="OPH67" s="171"/>
      <c r="OPI67" s="171"/>
      <c r="OPJ67" s="171"/>
      <c r="OPK67" s="171"/>
      <c r="OPL67" s="171"/>
      <c r="OPM67" s="171"/>
      <c r="OPN67" s="171"/>
      <c r="OPO67" s="171"/>
      <c r="OPP67" s="171"/>
      <c r="OPQ67" s="171"/>
      <c r="OPR67" s="171"/>
      <c r="OPS67" s="171"/>
      <c r="OPT67" s="171"/>
      <c r="OPU67" s="171"/>
      <c r="OPV67" s="171"/>
      <c r="OPW67" s="171"/>
      <c r="OPX67" s="171"/>
      <c r="OPY67" s="171"/>
      <c r="OPZ67" s="171"/>
      <c r="OQA67" s="171"/>
      <c r="OQB67" s="171"/>
      <c r="OQC67" s="171"/>
      <c r="OQD67" s="171"/>
      <c r="OQE67" s="171"/>
      <c r="OQF67" s="171"/>
      <c r="OQG67" s="171"/>
      <c r="OQH67" s="171"/>
      <c r="OQI67" s="171"/>
      <c r="OQJ67" s="171"/>
      <c r="OQK67" s="171"/>
      <c r="OQL67" s="171"/>
      <c r="OQM67" s="171"/>
      <c r="OQN67" s="171"/>
      <c r="OQO67" s="171"/>
      <c r="OQP67" s="171"/>
      <c r="OQQ67" s="171"/>
      <c r="OQR67" s="171"/>
      <c r="OQS67" s="171"/>
      <c r="OQT67" s="171"/>
      <c r="OQU67" s="171"/>
      <c r="OQV67" s="171"/>
      <c r="OQW67" s="171"/>
      <c r="OQX67" s="171"/>
      <c r="OQY67" s="171"/>
      <c r="OQZ67" s="171"/>
      <c r="ORA67" s="171"/>
      <c r="ORB67" s="171"/>
      <c r="ORC67" s="171"/>
      <c r="ORD67" s="171"/>
      <c r="ORE67" s="171"/>
      <c r="ORF67" s="171"/>
      <c r="ORG67" s="171"/>
      <c r="ORH67" s="171"/>
      <c r="ORI67" s="171"/>
      <c r="ORJ67" s="171"/>
      <c r="ORK67" s="171"/>
      <c r="ORL67" s="171"/>
      <c r="ORM67" s="171"/>
      <c r="ORN67" s="171"/>
      <c r="ORO67" s="171"/>
      <c r="ORP67" s="171"/>
      <c r="ORQ67" s="171"/>
      <c r="ORR67" s="171"/>
      <c r="ORS67" s="171"/>
      <c r="ORT67" s="171"/>
      <c r="ORU67" s="171"/>
      <c r="ORV67" s="171"/>
      <c r="ORW67" s="171"/>
      <c r="ORX67" s="171"/>
      <c r="ORY67" s="171"/>
      <c r="ORZ67" s="171"/>
      <c r="OSA67" s="171"/>
      <c r="OSB67" s="171"/>
      <c r="OSC67" s="171"/>
      <c r="OSD67" s="171"/>
      <c r="OSE67" s="171"/>
      <c r="OSF67" s="171"/>
      <c r="OSG67" s="171"/>
      <c r="OSH67" s="171"/>
      <c r="OSI67" s="171"/>
      <c r="OSJ67" s="171"/>
      <c r="OSK67" s="171"/>
      <c r="OSL67" s="171"/>
      <c r="OSM67" s="171"/>
      <c r="OSN67" s="171"/>
      <c r="OSO67" s="171"/>
      <c r="OSP67" s="171"/>
      <c r="OSQ67" s="171"/>
      <c r="OSR67" s="171"/>
      <c r="OSS67" s="171"/>
      <c r="OST67" s="171"/>
      <c r="OSU67" s="171"/>
      <c r="OSV67" s="171"/>
      <c r="OSW67" s="171"/>
      <c r="OSX67" s="171"/>
      <c r="OSY67" s="171"/>
      <c r="OSZ67" s="171"/>
      <c r="OTA67" s="171"/>
      <c r="OTB67" s="171"/>
      <c r="OTC67" s="171"/>
      <c r="OTD67" s="171"/>
      <c r="OTE67" s="171"/>
      <c r="OTF67" s="171"/>
      <c r="OTG67" s="171"/>
      <c r="OTH67" s="171"/>
      <c r="OTI67" s="171"/>
      <c r="OTJ67" s="171"/>
      <c r="OTK67" s="171"/>
      <c r="OTL67" s="171"/>
      <c r="OTM67" s="171"/>
      <c r="OTN67" s="171"/>
      <c r="OTO67" s="171"/>
      <c r="OTP67" s="171"/>
      <c r="OTQ67" s="171"/>
      <c r="OTR67" s="171"/>
      <c r="OTS67" s="171"/>
      <c r="OTT67" s="171"/>
      <c r="OTU67" s="171"/>
      <c r="OTV67" s="171"/>
      <c r="OTW67" s="171"/>
      <c r="OTX67" s="171"/>
      <c r="OTY67" s="171"/>
      <c r="OTZ67" s="171"/>
      <c r="OUA67" s="171"/>
      <c r="OUB67" s="171"/>
      <c r="OUC67" s="171"/>
      <c r="OUD67" s="171"/>
      <c r="OUE67" s="171"/>
      <c r="OUF67" s="171"/>
      <c r="OUG67" s="171"/>
      <c r="OUH67" s="171"/>
      <c r="OUI67" s="171"/>
      <c r="OUJ67" s="171"/>
      <c r="OUK67" s="171"/>
      <c r="OUL67" s="171"/>
      <c r="OUM67" s="171"/>
      <c r="OUN67" s="171"/>
      <c r="OUO67" s="171"/>
      <c r="OUP67" s="171"/>
      <c r="OUQ67" s="171"/>
      <c r="OUR67" s="171"/>
      <c r="OUS67" s="171"/>
      <c r="OUT67" s="171"/>
      <c r="OUU67" s="171"/>
      <c r="OUV67" s="171"/>
      <c r="OUW67" s="171"/>
      <c r="OUX67" s="171"/>
      <c r="OUY67" s="171"/>
      <c r="OUZ67" s="171"/>
      <c r="OVA67" s="171"/>
      <c r="OVB67" s="171"/>
      <c r="OVC67" s="171"/>
      <c r="OVD67" s="171"/>
      <c r="OVE67" s="171"/>
      <c r="OVF67" s="171"/>
      <c r="OVG67" s="171"/>
      <c r="OVH67" s="171"/>
      <c r="OVI67" s="171"/>
      <c r="OVJ67" s="171"/>
      <c r="OVK67" s="171"/>
      <c r="OVL67" s="171"/>
      <c r="OVM67" s="171"/>
      <c r="OVN67" s="171"/>
      <c r="OVO67" s="171"/>
      <c r="OVP67" s="171"/>
      <c r="OVQ67" s="171"/>
      <c r="OVR67" s="171"/>
      <c r="OVS67" s="171"/>
      <c r="OVT67" s="171"/>
      <c r="OVU67" s="171"/>
      <c r="OVV67" s="171"/>
      <c r="OVW67" s="171"/>
      <c r="OVX67" s="171"/>
      <c r="OVY67" s="171"/>
      <c r="OVZ67" s="171"/>
      <c r="OWA67" s="171"/>
      <c r="OWB67" s="171"/>
      <c r="OWC67" s="171"/>
      <c r="OWD67" s="171"/>
      <c r="OWE67" s="171"/>
      <c r="OWF67" s="171"/>
      <c r="OWG67" s="171"/>
      <c r="OWH67" s="171"/>
      <c r="OWI67" s="171"/>
      <c r="OWJ67" s="171"/>
      <c r="OWK67" s="171"/>
      <c r="OWL67" s="171"/>
      <c r="OWM67" s="171"/>
      <c r="OWN67" s="171"/>
      <c r="OWO67" s="171"/>
      <c r="OWP67" s="171"/>
      <c r="OWQ67" s="171"/>
      <c r="OWR67" s="171"/>
      <c r="OWS67" s="171"/>
      <c r="OWT67" s="171"/>
      <c r="OWU67" s="171"/>
      <c r="OWV67" s="171"/>
      <c r="OWW67" s="171"/>
      <c r="OWX67" s="171"/>
      <c r="OWY67" s="171"/>
      <c r="OWZ67" s="171"/>
      <c r="OXA67" s="171"/>
      <c r="OXB67" s="171"/>
      <c r="OXC67" s="171"/>
      <c r="OXD67" s="171"/>
      <c r="OXE67" s="171"/>
      <c r="OXF67" s="171"/>
      <c r="OXG67" s="171"/>
      <c r="OXH67" s="171"/>
      <c r="OXI67" s="171"/>
      <c r="OXJ67" s="171"/>
      <c r="OXK67" s="171"/>
      <c r="OXL67" s="171"/>
      <c r="OXM67" s="171"/>
      <c r="OXN67" s="171"/>
      <c r="OXO67" s="171"/>
      <c r="OXP67" s="171"/>
      <c r="OXQ67" s="171"/>
      <c r="OXR67" s="171"/>
      <c r="OXS67" s="171"/>
      <c r="OXT67" s="171"/>
      <c r="OXU67" s="171"/>
      <c r="OXV67" s="171"/>
      <c r="OXW67" s="171"/>
      <c r="OXX67" s="171"/>
      <c r="OXY67" s="171"/>
      <c r="OXZ67" s="171"/>
      <c r="OYA67" s="171"/>
      <c r="OYB67" s="171"/>
      <c r="OYC67" s="171"/>
      <c r="OYD67" s="171"/>
      <c r="OYE67" s="171"/>
      <c r="OYF67" s="171"/>
      <c r="OYG67" s="171"/>
      <c r="OYH67" s="171"/>
      <c r="OYI67" s="171"/>
      <c r="OYJ67" s="171"/>
      <c r="OYK67" s="171"/>
      <c r="OYL67" s="171"/>
      <c r="OYM67" s="171"/>
      <c r="OYN67" s="171"/>
      <c r="OYO67" s="171"/>
      <c r="OYP67" s="171"/>
      <c r="OYQ67" s="171"/>
      <c r="OYR67" s="171"/>
      <c r="OYS67" s="171"/>
      <c r="OYT67" s="171"/>
      <c r="OYU67" s="171"/>
      <c r="OYV67" s="171"/>
      <c r="OYW67" s="171"/>
      <c r="OYX67" s="171"/>
      <c r="OYY67" s="171"/>
      <c r="OYZ67" s="171"/>
      <c r="OZA67" s="171"/>
      <c r="OZB67" s="171"/>
      <c r="OZC67" s="171"/>
      <c r="OZD67" s="171"/>
      <c r="OZE67" s="171"/>
      <c r="OZF67" s="171"/>
      <c r="OZG67" s="171"/>
      <c r="OZH67" s="171"/>
      <c r="OZI67" s="171"/>
      <c r="OZJ67" s="171"/>
      <c r="OZK67" s="171"/>
      <c r="OZL67" s="171"/>
      <c r="OZM67" s="171"/>
      <c r="OZN67" s="171"/>
      <c r="OZO67" s="171"/>
      <c r="OZP67" s="171"/>
      <c r="OZQ67" s="171"/>
      <c r="OZR67" s="171"/>
      <c r="OZS67" s="171"/>
      <c r="OZT67" s="171"/>
      <c r="OZU67" s="171"/>
      <c r="OZV67" s="171"/>
      <c r="OZW67" s="171"/>
      <c r="OZX67" s="171"/>
      <c r="OZY67" s="171"/>
      <c r="OZZ67" s="171"/>
      <c r="PAA67" s="171"/>
      <c r="PAB67" s="171"/>
      <c r="PAC67" s="171"/>
      <c r="PAD67" s="171"/>
      <c r="PAE67" s="171"/>
      <c r="PAF67" s="171"/>
      <c r="PAG67" s="171"/>
      <c r="PAH67" s="171"/>
      <c r="PAI67" s="171"/>
      <c r="PAJ67" s="171"/>
      <c r="PAK67" s="171"/>
      <c r="PAL67" s="171"/>
      <c r="PAM67" s="171"/>
      <c r="PAN67" s="171"/>
      <c r="PAO67" s="171"/>
      <c r="PAP67" s="171"/>
      <c r="PAQ67" s="171"/>
      <c r="PAR67" s="171"/>
      <c r="PAS67" s="171"/>
      <c r="PAT67" s="171"/>
      <c r="PAU67" s="171"/>
      <c r="PAV67" s="171"/>
      <c r="PAW67" s="171"/>
      <c r="PAX67" s="171"/>
      <c r="PAY67" s="171"/>
      <c r="PAZ67" s="171"/>
      <c r="PBA67" s="171"/>
      <c r="PBB67" s="171"/>
      <c r="PBC67" s="171"/>
      <c r="PBD67" s="171"/>
      <c r="PBE67" s="171"/>
      <c r="PBF67" s="171"/>
      <c r="PBG67" s="171"/>
      <c r="PBH67" s="171"/>
      <c r="PBI67" s="171"/>
      <c r="PBJ67" s="171"/>
      <c r="PBK67" s="171"/>
      <c r="PBL67" s="171"/>
      <c r="PBM67" s="171"/>
      <c r="PBN67" s="171"/>
      <c r="PBO67" s="171"/>
      <c r="PBP67" s="171"/>
      <c r="PBQ67" s="171"/>
      <c r="PBR67" s="171"/>
      <c r="PBS67" s="171"/>
      <c r="PBT67" s="171"/>
      <c r="PBU67" s="171"/>
      <c r="PBV67" s="171"/>
      <c r="PBW67" s="171"/>
      <c r="PBX67" s="171"/>
      <c r="PBY67" s="171"/>
      <c r="PBZ67" s="171"/>
      <c r="PCA67" s="171"/>
      <c r="PCB67" s="171"/>
      <c r="PCC67" s="171"/>
      <c r="PCD67" s="171"/>
      <c r="PCE67" s="171"/>
      <c r="PCF67" s="171"/>
      <c r="PCG67" s="171"/>
      <c r="PCH67" s="171"/>
      <c r="PCI67" s="171"/>
      <c r="PCJ67" s="171"/>
      <c r="PCK67" s="171"/>
      <c r="PCL67" s="171"/>
      <c r="PCM67" s="171"/>
      <c r="PCN67" s="171"/>
      <c r="PCO67" s="171"/>
      <c r="PCP67" s="171"/>
      <c r="PCQ67" s="171"/>
      <c r="PCR67" s="171"/>
      <c r="PCS67" s="171"/>
      <c r="PCT67" s="171"/>
      <c r="PCU67" s="171"/>
      <c r="PCV67" s="171"/>
      <c r="PCW67" s="171"/>
      <c r="PCX67" s="171"/>
      <c r="PCY67" s="171"/>
      <c r="PCZ67" s="171"/>
      <c r="PDA67" s="171"/>
      <c r="PDB67" s="171"/>
      <c r="PDC67" s="171"/>
      <c r="PDD67" s="171"/>
      <c r="PDE67" s="171"/>
      <c r="PDF67" s="171"/>
      <c r="PDG67" s="171"/>
      <c r="PDH67" s="171"/>
      <c r="PDI67" s="171"/>
      <c r="PDJ67" s="171"/>
      <c r="PDK67" s="171"/>
      <c r="PDL67" s="171"/>
      <c r="PDM67" s="171"/>
      <c r="PDN67" s="171"/>
      <c r="PDO67" s="171"/>
      <c r="PDP67" s="171"/>
      <c r="PDQ67" s="171"/>
      <c r="PDR67" s="171"/>
      <c r="PDS67" s="171"/>
      <c r="PDT67" s="171"/>
      <c r="PDU67" s="171"/>
      <c r="PDV67" s="171"/>
      <c r="PDW67" s="171"/>
      <c r="PDX67" s="171"/>
      <c r="PDY67" s="171"/>
      <c r="PDZ67" s="171"/>
      <c r="PEA67" s="171"/>
      <c r="PEB67" s="171"/>
      <c r="PEC67" s="171"/>
      <c r="PED67" s="171"/>
      <c r="PEE67" s="171"/>
      <c r="PEF67" s="171"/>
      <c r="PEG67" s="171"/>
      <c r="PEH67" s="171"/>
      <c r="PEI67" s="171"/>
      <c r="PEJ67" s="171"/>
      <c r="PEK67" s="171"/>
      <c r="PEL67" s="171"/>
      <c r="PEM67" s="171"/>
      <c r="PEN67" s="171"/>
      <c r="PEO67" s="171"/>
      <c r="PEP67" s="171"/>
      <c r="PEQ67" s="171"/>
      <c r="PER67" s="171"/>
      <c r="PES67" s="171"/>
      <c r="PET67" s="171"/>
      <c r="PEU67" s="171"/>
      <c r="PEV67" s="171"/>
      <c r="PEW67" s="171"/>
      <c r="PEX67" s="171"/>
      <c r="PEY67" s="171"/>
      <c r="PEZ67" s="171"/>
      <c r="PFA67" s="171"/>
      <c r="PFB67" s="171"/>
      <c r="PFC67" s="171"/>
      <c r="PFD67" s="171"/>
      <c r="PFE67" s="171"/>
      <c r="PFF67" s="171"/>
      <c r="PFG67" s="171"/>
      <c r="PFH67" s="171"/>
      <c r="PFI67" s="171"/>
      <c r="PFJ67" s="171"/>
      <c r="PFK67" s="171"/>
      <c r="PFL67" s="171"/>
      <c r="PFM67" s="171"/>
      <c r="PFN67" s="171"/>
      <c r="PFO67" s="171"/>
      <c r="PFP67" s="171"/>
      <c r="PFQ67" s="171"/>
      <c r="PFR67" s="171"/>
      <c r="PFS67" s="171"/>
      <c r="PFT67" s="171"/>
      <c r="PFU67" s="171"/>
      <c r="PFV67" s="171"/>
      <c r="PFW67" s="171"/>
      <c r="PFX67" s="171"/>
      <c r="PFY67" s="171"/>
      <c r="PFZ67" s="171"/>
      <c r="PGA67" s="171"/>
      <c r="PGB67" s="171"/>
      <c r="PGC67" s="171"/>
      <c r="PGD67" s="171"/>
      <c r="PGE67" s="171"/>
      <c r="PGF67" s="171"/>
      <c r="PGG67" s="171"/>
      <c r="PGH67" s="171"/>
      <c r="PGI67" s="171"/>
      <c r="PGJ67" s="171"/>
      <c r="PGK67" s="171"/>
      <c r="PGL67" s="171"/>
      <c r="PGM67" s="171"/>
      <c r="PGN67" s="171"/>
      <c r="PGO67" s="171"/>
      <c r="PGP67" s="171"/>
      <c r="PGQ67" s="171"/>
      <c r="PGR67" s="171"/>
      <c r="PGS67" s="171"/>
      <c r="PGT67" s="171"/>
      <c r="PGU67" s="171"/>
      <c r="PGV67" s="171"/>
      <c r="PGW67" s="171"/>
      <c r="PGX67" s="171"/>
      <c r="PGY67" s="171"/>
      <c r="PGZ67" s="171"/>
      <c r="PHA67" s="171"/>
      <c r="PHB67" s="171"/>
      <c r="PHC67" s="171"/>
      <c r="PHD67" s="171"/>
      <c r="PHE67" s="171"/>
      <c r="PHF67" s="171"/>
      <c r="PHG67" s="171"/>
      <c r="PHH67" s="171"/>
      <c r="PHI67" s="171"/>
      <c r="PHJ67" s="171"/>
      <c r="PHK67" s="171"/>
      <c r="PHL67" s="171"/>
      <c r="PHM67" s="171"/>
      <c r="PHN67" s="171"/>
      <c r="PHO67" s="171"/>
      <c r="PHP67" s="171"/>
      <c r="PHQ67" s="171"/>
      <c r="PHR67" s="171"/>
      <c r="PHS67" s="171"/>
      <c r="PHT67" s="171"/>
      <c r="PHU67" s="171"/>
      <c r="PHV67" s="171"/>
      <c r="PHW67" s="171"/>
      <c r="PHX67" s="171"/>
      <c r="PHY67" s="171"/>
      <c r="PHZ67" s="171"/>
      <c r="PIA67" s="171"/>
      <c r="PIB67" s="171"/>
      <c r="PIC67" s="171"/>
      <c r="PID67" s="171"/>
      <c r="PIE67" s="171"/>
      <c r="PIF67" s="171"/>
      <c r="PIG67" s="171"/>
      <c r="PIH67" s="171"/>
      <c r="PII67" s="171"/>
      <c r="PIJ67" s="171"/>
      <c r="PIK67" s="171"/>
      <c r="PIL67" s="171"/>
      <c r="PIM67" s="171"/>
      <c r="PIN67" s="171"/>
      <c r="PIO67" s="171"/>
      <c r="PIP67" s="171"/>
      <c r="PIQ67" s="171"/>
      <c r="PIR67" s="171"/>
      <c r="PIS67" s="171"/>
      <c r="PIT67" s="171"/>
      <c r="PIU67" s="171"/>
      <c r="PIV67" s="171"/>
      <c r="PIW67" s="171"/>
      <c r="PIX67" s="171"/>
      <c r="PIY67" s="171"/>
      <c r="PIZ67" s="171"/>
      <c r="PJA67" s="171"/>
      <c r="PJB67" s="171"/>
      <c r="PJC67" s="171"/>
      <c r="PJD67" s="171"/>
      <c r="PJE67" s="171"/>
      <c r="PJF67" s="171"/>
      <c r="PJG67" s="171"/>
      <c r="PJH67" s="171"/>
      <c r="PJI67" s="171"/>
      <c r="PJJ67" s="171"/>
      <c r="PJK67" s="171"/>
      <c r="PJL67" s="171"/>
      <c r="PJM67" s="171"/>
      <c r="PJN67" s="171"/>
      <c r="PJO67" s="171"/>
      <c r="PJP67" s="171"/>
      <c r="PJQ67" s="171"/>
      <c r="PJR67" s="171"/>
      <c r="PJS67" s="171"/>
      <c r="PJT67" s="171"/>
      <c r="PJU67" s="171"/>
      <c r="PJV67" s="171"/>
      <c r="PJW67" s="171"/>
      <c r="PJX67" s="171"/>
      <c r="PJY67" s="171"/>
      <c r="PJZ67" s="171"/>
      <c r="PKA67" s="171"/>
      <c r="PKB67" s="171"/>
      <c r="PKC67" s="171"/>
      <c r="PKD67" s="171"/>
      <c r="PKE67" s="171"/>
      <c r="PKF67" s="171"/>
      <c r="PKG67" s="171"/>
      <c r="PKH67" s="171"/>
      <c r="PKI67" s="171"/>
      <c r="PKJ67" s="171"/>
      <c r="PKK67" s="171"/>
      <c r="PKL67" s="171"/>
      <c r="PKM67" s="171"/>
      <c r="PKN67" s="171"/>
      <c r="PKO67" s="171"/>
      <c r="PKP67" s="171"/>
      <c r="PKQ67" s="171"/>
      <c r="PKR67" s="171"/>
      <c r="PKS67" s="171"/>
      <c r="PKT67" s="171"/>
      <c r="PKU67" s="171"/>
      <c r="PKV67" s="171"/>
      <c r="PKW67" s="171"/>
      <c r="PKX67" s="171"/>
      <c r="PKY67" s="171"/>
      <c r="PKZ67" s="171"/>
      <c r="PLA67" s="171"/>
      <c r="PLB67" s="171"/>
      <c r="PLC67" s="171"/>
      <c r="PLD67" s="171"/>
      <c r="PLE67" s="171"/>
      <c r="PLF67" s="171"/>
      <c r="PLG67" s="171"/>
      <c r="PLH67" s="171"/>
      <c r="PLI67" s="171"/>
      <c r="PLJ67" s="171"/>
      <c r="PLK67" s="171"/>
      <c r="PLL67" s="171"/>
      <c r="PLM67" s="171"/>
      <c r="PLN67" s="171"/>
      <c r="PLO67" s="171"/>
      <c r="PLP67" s="171"/>
      <c r="PLQ67" s="171"/>
      <c r="PLR67" s="171"/>
      <c r="PLS67" s="171"/>
      <c r="PLT67" s="171"/>
      <c r="PLU67" s="171"/>
      <c r="PLV67" s="171"/>
      <c r="PLW67" s="171"/>
      <c r="PLX67" s="171"/>
      <c r="PLY67" s="171"/>
      <c r="PLZ67" s="171"/>
      <c r="PMA67" s="171"/>
      <c r="PMB67" s="171"/>
      <c r="PMC67" s="171"/>
      <c r="PMD67" s="171"/>
      <c r="PME67" s="171"/>
      <c r="PMF67" s="171"/>
      <c r="PMG67" s="171"/>
      <c r="PMH67" s="171"/>
      <c r="PMI67" s="171"/>
      <c r="PMJ67" s="171"/>
      <c r="PMK67" s="171"/>
      <c r="PML67" s="171"/>
      <c r="PMM67" s="171"/>
      <c r="PMN67" s="171"/>
      <c r="PMO67" s="171"/>
      <c r="PMP67" s="171"/>
      <c r="PMQ67" s="171"/>
      <c r="PMR67" s="171"/>
      <c r="PMS67" s="171"/>
      <c r="PMT67" s="171"/>
      <c r="PMU67" s="171"/>
      <c r="PMV67" s="171"/>
      <c r="PMW67" s="171"/>
      <c r="PMX67" s="171"/>
      <c r="PMY67" s="171"/>
      <c r="PMZ67" s="171"/>
      <c r="PNA67" s="171"/>
      <c r="PNB67" s="171"/>
      <c r="PNC67" s="171"/>
      <c r="PND67" s="171"/>
      <c r="PNE67" s="171"/>
      <c r="PNF67" s="171"/>
      <c r="PNG67" s="171"/>
      <c r="PNH67" s="171"/>
      <c r="PNI67" s="171"/>
      <c r="PNJ67" s="171"/>
      <c r="PNK67" s="171"/>
      <c r="PNL67" s="171"/>
      <c r="PNM67" s="171"/>
      <c r="PNN67" s="171"/>
      <c r="PNO67" s="171"/>
      <c r="PNP67" s="171"/>
      <c r="PNQ67" s="171"/>
      <c r="PNR67" s="171"/>
      <c r="PNS67" s="171"/>
      <c r="PNT67" s="171"/>
      <c r="PNU67" s="171"/>
      <c r="PNV67" s="171"/>
      <c r="PNW67" s="171"/>
      <c r="PNX67" s="171"/>
      <c r="PNY67" s="171"/>
      <c r="PNZ67" s="171"/>
      <c r="POA67" s="171"/>
      <c r="POB67" s="171"/>
      <c r="POC67" s="171"/>
      <c r="POD67" s="171"/>
      <c r="POE67" s="171"/>
      <c r="POF67" s="171"/>
      <c r="POG67" s="171"/>
      <c r="POH67" s="171"/>
      <c r="POI67" s="171"/>
      <c r="POJ67" s="171"/>
      <c r="POK67" s="171"/>
      <c r="POL67" s="171"/>
      <c r="POM67" s="171"/>
      <c r="PON67" s="171"/>
      <c r="POO67" s="171"/>
      <c r="POP67" s="171"/>
      <c r="POQ67" s="171"/>
      <c r="POR67" s="171"/>
      <c r="POS67" s="171"/>
      <c r="POT67" s="171"/>
      <c r="POU67" s="171"/>
      <c r="POV67" s="171"/>
      <c r="POW67" s="171"/>
      <c r="POX67" s="171"/>
      <c r="POY67" s="171"/>
      <c r="POZ67" s="171"/>
      <c r="PPA67" s="171"/>
      <c r="PPB67" s="171"/>
      <c r="PPC67" s="171"/>
      <c r="PPD67" s="171"/>
      <c r="PPE67" s="171"/>
      <c r="PPF67" s="171"/>
      <c r="PPG67" s="171"/>
      <c r="PPH67" s="171"/>
      <c r="PPI67" s="171"/>
      <c r="PPJ67" s="171"/>
      <c r="PPK67" s="171"/>
      <c r="PPL67" s="171"/>
      <c r="PPM67" s="171"/>
      <c r="PPN67" s="171"/>
      <c r="PPO67" s="171"/>
      <c r="PPP67" s="171"/>
      <c r="PPQ67" s="171"/>
      <c r="PPR67" s="171"/>
      <c r="PPS67" s="171"/>
      <c r="PPT67" s="171"/>
      <c r="PPU67" s="171"/>
      <c r="PPV67" s="171"/>
      <c r="PPW67" s="171"/>
      <c r="PPX67" s="171"/>
      <c r="PPY67" s="171"/>
      <c r="PPZ67" s="171"/>
      <c r="PQA67" s="171"/>
      <c r="PQB67" s="171"/>
      <c r="PQC67" s="171"/>
      <c r="PQD67" s="171"/>
      <c r="PQE67" s="171"/>
      <c r="PQF67" s="171"/>
      <c r="PQG67" s="171"/>
      <c r="PQH67" s="171"/>
      <c r="PQI67" s="171"/>
      <c r="PQJ67" s="171"/>
      <c r="PQK67" s="171"/>
      <c r="PQL67" s="171"/>
      <c r="PQM67" s="171"/>
      <c r="PQN67" s="171"/>
      <c r="PQO67" s="171"/>
      <c r="PQP67" s="171"/>
      <c r="PQQ67" s="171"/>
      <c r="PQR67" s="171"/>
      <c r="PQS67" s="171"/>
      <c r="PQT67" s="171"/>
      <c r="PQU67" s="171"/>
      <c r="PQV67" s="171"/>
      <c r="PQW67" s="171"/>
      <c r="PQX67" s="171"/>
      <c r="PQY67" s="171"/>
      <c r="PQZ67" s="171"/>
      <c r="PRA67" s="171"/>
      <c r="PRB67" s="171"/>
      <c r="PRC67" s="171"/>
      <c r="PRD67" s="171"/>
      <c r="PRE67" s="171"/>
      <c r="PRF67" s="171"/>
      <c r="PRG67" s="171"/>
      <c r="PRH67" s="171"/>
      <c r="PRI67" s="171"/>
      <c r="PRJ67" s="171"/>
      <c r="PRK67" s="171"/>
      <c r="PRL67" s="171"/>
      <c r="PRM67" s="171"/>
      <c r="PRN67" s="171"/>
      <c r="PRO67" s="171"/>
      <c r="PRP67" s="171"/>
      <c r="PRQ67" s="171"/>
      <c r="PRR67" s="171"/>
      <c r="PRS67" s="171"/>
      <c r="PRT67" s="171"/>
      <c r="PRU67" s="171"/>
      <c r="PRV67" s="171"/>
      <c r="PRW67" s="171"/>
      <c r="PRX67" s="171"/>
      <c r="PRY67" s="171"/>
      <c r="PRZ67" s="171"/>
      <c r="PSA67" s="171"/>
      <c r="PSB67" s="171"/>
      <c r="PSC67" s="171"/>
      <c r="PSD67" s="171"/>
      <c r="PSE67" s="171"/>
      <c r="PSF67" s="171"/>
      <c r="PSG67" s="171"/>
      <c r="PSH67" s="171"/>
      <c r="PSI67" s="171"/>
      <c r="PSJ67" s="171"/>
      <c r="PSK67" s="171"/>
      <c r="PSL67" s="171"/>
      <c r="PSM67" s="171"/>
      <c r="PSN67" s="171"/>
      <c r="PSO67" s="171"/>
      <c r="PSP67" s="171"/>
      <c r="PSQ67" s="171"/>
      <c r="PSR67" s="171"/>
      <c r="PSS67" s="171"/>
      <c r="PST67" s="171"/>
      <c r="PSU67" s="171"/>
      <c r="PSV67" s="171"/>
      <c r="PSW67" s="171"/>
      <c r="PSX67" s="171"/>
      <c r="PSY67" s="171"/>
      <c r="PSZ67" s="171"/>
      <c r="PTA67" s="171"/>
      <c r="PTB67" s="171"/>
      <c r="PTC67" s="171"/>
      <c r="PTD67" s="171"/>
      <c r="PTE67" s="171"/>
      <c r="PTF67" s="171"/>
      <c r="PTG67" s="171"/>
      <c r="PTH67" s="171"/>
      <c r="PTI67" s="171"/>
      <c r="PTJ67" s="171"/>
      <c r="PTK67" s="171"/>
      <c r="PTL67" s="171"/>
      <c r="PTM67" s="171"/>
      <c r="PTN67" s="171"/>
      <c r="PTO67" s="171"/>
      <c r="PTP67" s="171"/>
      <c r="PTQ67" s="171"/>
      <c r="PTR67" s="171"/>
      <c r="PTS67" s="171"/>
      <c r="PTT67" s="171"/>
      <c r="PTU67" s="171"/>
      <c r="PTV67" s="171"/>
      <c r="PTW67" s="171"/>
      <c r="PTX67" s="171"/>
      <c r="PTY67" s="171"/>
      <c r="PTZ67" s="171"/>
      <c r="PUA67" s="171"/>
      <c r="PUB67" s="171"/>
      <c r="PUC67" s="171"/>
      <c r="PUD67" s="171"/>
      <c r="PUE67" s="171"/>
      <c r="PUF67" s="171"/>
      <c r="PUG67" s="171"/>
      <c r="PUH67" s="171"/>
      <c r="PUI67" s="171"/>
      <c r="PUJ67" s="171"/>
      <c r="PUK67" s="171"/>
      <c r="PUL67" s="171"/>
      <c r="PUM67" s="171"/>
      <c r="PUN67" s="171"/>
      <c r="PUO67" s="171"/>
      <c r="PUP67" s="171"/>
      <c r="PUQ67" s="171"/>
      <c r="PUR67" s="171"/>
      <c r="PUS67" s="171"/>
      <c r="PUT67" s="171"/>
      <c r="PUU67" s="171"/>
      <c r="PUV67" s="171"/>
      <c r="PUW67" s="171"/>
      <c r="PUX67" s="171"/>
      <c r="PUY67" s="171"/>
      <c r="PUZ67" s="171"/>
      <c r="PVA67" s="171"/>
      <c r="PVB67" s="171"/>
      <c r="PVC67" s="171"/>
      <c r="PVD67" s="171"/>
      <c r="PVE67" s="171"/>
      <c r="PVF67" s="171"/>
      <c r="PVG67" s="171"/>
      <c r="PVH67" s="171"/>
      <c r="PVI67" s="171"/>
      <c r="PVJ67" s="171"/>
      <c r="PVK67" s="171"/>
      <c r="PVL67" s="171"/>
      <c r="PVM67" s="171"/>
      <c r="PVN67" s="171"/>
      <c r="PVO67" s="171"/>
      <c r="PVP67" s="171"/>
      <c r="PVQ67" s="171"/>
      <c r="PVR67" s="171"/>
      <c r="PVS67" s="171"/>
      <c r="PVT67" s="171"/>
      <c r="PVU67" s="171"/>
      <c r="PVV67" s="171"/>
      <c r="PVW67" s="171"/>
      <c r="PVX67" s="171"/>
      <c r="PVY67" s="171"/>
      <c r="PVZ67" s="171"/>
      <c r="PWA67" s="171"/>
      <c r="PWB67" s="171"/>
      <c r="PWC67" s="171"/>
      <c r="PWD67" s="171"/>
      <c r="PWE67" s="171"/>
      <c r="PWF67" s="171"/>
      <c r="PWG67" s="171"/>
      <c r="PWH67" s="171"/>
      <c r="PWI67" s="171"/>
      <c r="PWJ67" s="171"/>
      <c r="PWK67" s="171"/>
      <c r="PWL67" s="171"/>
      <c r="PWM67" s="171"/>
      <c r="PWN67" s="171"/>
      <c r="PWO67" s="171"/>
      <c r="PWP67" s="171"/>
      <c r="PWQ67" s="171"/>
      <c r="PWR67" s="171"/>
      <c r="PWS67" s="171"/>
      <c r="PWT67" s="171"/>
      <c r="PWU67" s="171"/>
      <c r="PWV67" s="171"/>
      <c r="PWW67" s="171"/>
      <c r="PWX67" s="171"/>
      <c r="PWY67" s="171"/>
      <c r="PWZ67" s="171"/>
      <c r="PXA67" s="171"/>
      <c r="PXB67" s="171"/>
      <c r="PXC67" s="171"/>
      <c r="PXD67" s="171"/>
      <c r="PXE67" s="171"/>
      <c r="PXF67" s="171"/>
      <c r="PXG67" s="171"/>
      <c r="PXH67" s="171"/>
      <c r="PXI67" s="171"/>
      <c r="PXJ67" s="171"/>
      <c r="PXK67" s="171"/>
      <c r="PXL67" s="171"/>
      <c r="PXM67" s="171"/>
      <c r="PXN67" s="171"/>
      <c r="PXO67" s="171"/>
      <c r="PXP67" s="171"/>
      <c r="PXQ67" s="171"/>
      <c r="PXR67" s="171"/>
      <c r="PXS67" s="171"/>
      <c r="PXT67" s="171"/>
      <c r="PXU67" s="171"/>
      <c r="PXV67" s="171"/>
      <c r="PXW67" s="171"/>
      <c r="PXX67" s="171"/>
      <c r="PXY67" s="171"/>
      <c r="PXZ67" s="171"/>
      <c r="PYA67" s="171"/>
      <c r="PYB67" s="171"/>
      <c r="PYC67" s="171"/>
      <c r="PYD67" s="171"/>
      <c r="PYE67" s="171"/>
      <c r="PYF67" s="171"/>
      <c r="PYG67" s="171"/>
      <c r="PYH67" s="171"/>
      <c r="PYI67" s="171"/>
      <c r="PYJ67" s="171"/>
      <c r="PYK67" s="171"/>
      <c r="PYL67" s="171"/>
      <c r="PYM67" s="171"/>
      <c r="PYN67" s="171"/>
      <c r="PYO67" s="171"/>
      <c r="PYP67" s="171"/>
      <c r="PYQ67" s="171"/>
      <c r="PYR67" s="171"/>
      <c r="PYS67" s="171"/>
      <c r="PYT67" s="171"/>
      <c r="PYU67" s="171"/>
      <c r="PYV67" s="171"/>
      <c r="PYW67" s="171"/>
      <c r="PYX67" s="171"/>
      <c r="PYY67" s="171"/>
      <c r="PYZ67" s="171"/>
      <c r="PZA67" s="171"/>
      <c r="PZB67" s="171"/>
      <c r="PZC67" s="171"/>
      <c r="PZD67" s="171"/>
      <c r="PZE67" s="171"/>
      <c r="PZF67" s="171"/>
      <c r="PZG67" s="171"/>
      <c r="PZH67" s="171"/>
      <c r="PZI67" s="171"/>
      <c r="PZJ67" s="171"/>
      <c r="PZK67" s="171"/>
      <c r="PZL67" s="171"/>
      <c r="PZM67" s="171"/>
      <c r="PZN67" s="171"/>
      <c r="PZO67" s="171"/>
      <c r="PZP67" s="171"/>
      <c r="PZQ67" s="171"/>
      <c r="PZR67" s="171"/>
      <c r="PZS67" s="171"/>
      <c r="PZT67" s="171"/>
      <c r="PZU67" s="171"/>
      <c r="PZV67" s="171"/>
      <c r="PZW67" s="171"/>
      <c r="PZX67" s="171"/>
      <c r="PZY67" s="171"/>
      <c r="PZZ67" s="171"/>
      <c r="QAA67" s="171"/>
      <c r="QAB67" s="171"/>
      <c r="QAC67" s="171"/>
      <c r="QAD67" s="171"/>
      <c r="QAE67" s="171"/>
      <c r="QAF67" s="171"/>
      <c r="QAG67" s="171"/>
      <c r="QAH67" s="171"/>
      <c r="QAI67" s="171"/>
      <c r="QAJ67" s="171"/>
      <c r="QAK67" s="171"/>
      <c r="QAL67" s="171"/>
      <c r="QAM67" s="171"/>
      <c r="QAN67" s="171"/>
      <c r="QAO67" s="171"/>
      <c r="QAP67" s="171"/>
      <c r="QAQ67" s="171"/>
      <c r="QAR67" s="171"/>
      <c r="QAS67" s="171"/>
      <c r="QAT67" s="171"/>
      <c r="QAU67" s="171"/>
      <c r="QAV67" s="171"/>
      <c r="QAW67" s="171"/>
      <c r="QAX67" s="171"/>
      <c r="QAY67" s="171"/>
      <c r="QAZ67" s="171"/>
      <c r="QBA67" s="171"/>
      <c r="QBB67" s="171"/>
      <c r="QBC67" s="171"/>
      <c r="QBD67" s="171"/>
      <c r="QBE67" s="171"/>
      <c r="QBF67" s="171"/>
      <c r="QBG67" s="171"/>
      <c r="QBH67" s="171"/>
      <c r="QBI67" s="171"/>
      <c r="QBJ67" s="171"/>
      <c r="QBK67" s="171"/>
      <c r="QBL67" s="171"/>
      <c r="QBM67" s="171"/>
      <c r="QBN67" s="171"/>
      <c r="QBO67" s="171"/>
      <c r="QBP67" s="171"/>
      <c r="QBQ67" s="171"/>
      <c r="QBR67" s="171"/>
      <c r="QBS67" s="171"/>
      <c r="QBT67" s="171"/>
      <c r="QBU67" s="171"/>
      <c r="QBV67" s="171"/>
      <c r="QBW67" s="171"/>
      <c r="QBX67" s="171"/>
      <c r="QBY67" s="171"/>
      <c r="QBZ67" s="171"/>
      <c r="QCA67" s="171"/>
      <c r="QCB67" s="171"/>
      <c r="QCC67" s="171"/>
      <c r="QCD67" s="171"/>
      <c r="QCE67" s="171"/>
      <c r="QCF67" s="171"/>
      <c r="QCG67" s="171"/>
      <c r="QCH67" s="171"/>
      <c r="QCI67" s="171"/>
      <c r="QCJ67" s="171"/>
      <c r="QCK67" s="171"/>
      <c r="QCL67" s="171"/>
      <c r="QCM67" s="171"/>
      <c r="QCN67" s="171"/>
      <c r="QCO67" s="171"/>
      <c r="QCP67" s="171"/>
      <c r="QCQ67" s="171"/>
      <c r="QCR67" s="171"/>
      <c r="QCS67" s="171"/>
      <c r="QCT67" s="171"/>
      <c r="QCU67" s="171"/>
      <c r="QCV67" s="171"/>
      <c r="QCW67" s="171"/>
      <c r="QCX67" s="171"/>
      <c r="QCY67" s="171"/>
      <c r="QCZ67" s="171"/>
      <c r="QDA67" s="171"/>
      <c r="QDB67" s="171"/>
      <c r="QDC67" s="171"/>
      <c r="QDD67" s="171"/>
      <c r="QDE67" s="171"/>
      <c r="QDF67" s="171"/>
      <c r="QDG67" s="171"/>
      <c r="QDH67" s="171"/>
      <c r="QDI67" s="171"/>
      <c r="QDJ67" s="171"/>
      <c r="QDK67" s="171"/>
      <c r="QDL67" s="171"/>
      <c r="QDM67" s="171"/>
      <c r="QDN67" s="171"/>
      <c r="QDO67" s="171"/>
      <c r="QDP67" s="171"/>
      <c r="QDQ67" s="171"/>
      <c r="QDR67" s="171"/>
      <c r="QDS67" s="171"/>
      <c r="QDT67" s="171"/>
      <c r="QDU67" s="171"/>
      <c r="QDV67" s="171"/>
      <c r="QDW67" s="171"/>
      <c r="QDX67" s="171"/>
      <c r="QDY67" s="171"/>
      <c r="QDZ67" s="171"/>
      <c r="QEA67" s="171"/>
      <c r="QEB67" s="171"/>
      <c r="QEC67" s="171"/>
      <c r="QED67" s="171"/>
      <c r="QEE67" s="171"/>
      <c r="QEF67" s="171"/>
      <c r="QEG67" s="171"/>
      <c r="QEH67" s="171"/>
      <c r="QEI67" s="171"/>
      <c r="QEJ67" s="171"/>
      <c r="QEK67" s="171"/>
      <c r="QEL67" s="171"/>
      <c r="QEM67" s="171"/>
      <c r="QEN67" s="171"/>
      <c r="QEO67" s="171"/>
      <c r="QEP67" s="171"/>
      <c r="QEQ67" s="171"/>
      <c r="QER67" s="171"/>
      <c r="QES67" s="171"/>
      <c r="QET67" s="171"/>
      <c r="QEU67" s="171"/>
      <c r="QEV67" s="171"/>
      <c r="QEW67" s="171"/>
      <c r="QEX67" s="171"/>
      <c r="QEY67" s="171"/>
      <c r="QEZ67" s="171"/>
      <c r="QFA67" s="171"/>
      <c r="QFB67" s="171"/>
      <c r="QFC67" s="171"/>
      <c r="QFD67" s="171"/>
      <c r="QFE67" s="171"/>
      <c r="QFF67" s="171"/>
      <c r="QFG67" s="171"/>
      <c r="QFH67" s="171"/>
      <c r="QFI67" s="171"/>
      <c r="QFJ67" s="171"/>
      <c r="QFK67" s="171"/>
      <c r="QFL67" s="171"/>
      <c r="QFM67" s="171"/>
      <c r="QFN67" s="171"/>
      <c r="QFO67" s="171"/>
      <c r="QFP67" s="171"/>
      <c r="QFQ67" s="171"/>
      <c r="QFR67" s="171"/>
      <c r="QFS67" s="171"/>
      <c r="QFT67" s="171"/>
      <c r="QFU67" s="171"/>
      <c r="QFV67" s="171"/>
      <c r="QFW67" s="171"/>
      <c r="QFX67" s="171"/>
      <c r="QFY67" s="171"/>
      <c r="QFZ67" s="171"/>
      <c r="QGA67" s="171"/>
      <c r="QGB67" s="171"/>
      <c r="QGC67" s="171"/>
      <c r="QGD67" s="171"/>
      <c r="QGE67" s="171"/>
      <c r="QGF67" s="171"/>
      <c r="QGG67" s="171"/>
      <c r="QGH67" s="171"/>
      <c r="QGI67" s="171"/>
      <c r="QGJ67" s="171"/>
      <c r="QGK67" s="171"/>
      <c r="QGL67" s="171"/>
      <c r="QGM67" s="171"/>
      <c r="QGN67" s="171"/>
      <c r="QGO67" s="171"/>
      <c r="QGP67" s="171"/>
      <c r="QGQ67" s="171"/>
      <c r="QGR67" s="171"/>
      <c r="QGS67" s="171"/>
      <c r="QGT67" s="171"/>
      <c r="QGU67" s="171"/>
      <c r="QGV67" s="171"/>
      <c r="QGW67" s="171"/>
      <c r="QGX67" s="171"/>
      <c r="QGY67" s="171"/>
      <c r="QGZ67" s="171"/>
      <c r="QHA67" s="171"/>
      <c r="QHB67" s="171"/>
      <c r="QHC67" s="171"/>
      <c r="QHD67" s="171"/>
      <c r="QHE67" s="171"/>
      <c r="QHF67" s="171"/>
      <c r="QHG67" s="171"/>
      <c r="QHH67" s="171"/>
      <c r="QHI67" s="171"/>
      <c r="QHJ67" s="171"/>
      <c r="QHK67" s="171"/>
      <c r="QHL67" s="171"/>
      <c r="QHM67" s="171"/>
      <c r="QHN67" s="171"/>
      <c r="QHO67" s="171"/>
      <c r="QHP67" s="171"/>
      <c r="QHQ67" s="171"/>
      <c r="QHR67" s="171"/>
      <c r="QHS67" s="171"/>
      <c r="QHT67" s="171"/>
      <c r="QHU67" s="171"/>
      <c r="QHV67" s="171"/>
      <c r="QHW67" s="171"/>
      <c r="QHX67" s="171"/>
      <c r="QHY67" s="171"/>
      <c r="QHZ67" s="171"/>
      <c r="QIA67" s="171"/>
      <c r="QIB67" s="171"/>
      <c r="QIC67" s="171"/>
      <c r="QID67" s="171"/>
      <c r="QIE67" s="171"/>
      <c r="QIF67" s="171"/>
      <c r="QIG67" s="171"/>
      <c r="QIH67" s="171"/>
      <c r="QII67" s="171"/>
      <c r="QIJ67" s="171"/>
      <c r="QIK67" s="171"/>
      <c r="QIL67" s="171"/>
      <c r="QIM67" s="171"/>
      <c r="QIN67" s="171"/>
      <c r="QIO67" s="171"/>
      <c r="QIP67" s="171"/>
      <c r="QIQ67" s="171"/>
      <c r="QIR67" s="171"/>
      <c r="QIS67" s="171"/>
      <c r="QIT67" s="171"/>
      <c r="QIU67" s="171"/>
      <c r="QIV67" s="171"/>
      <c r="QIW67" s="171"/>
      <c r="QIX67" s="171"/>
      <c r="QIY67" s="171"/>
      <c r="QIZ67" s="171"/>
      <c r="QJA67" s="171"/>
      <c r="QJB67" s="171"/>
      <c r="QJC67" s="171"/>
      <c r="QJD67" s="171"/>
      <c r="QJE67" s="171"/>
      <c r="QJF67" s="171"/>
      <c r="QJG67" s="171"/>
      <c r="QJH67" s="171"/>
      <c r="QJI67" s="171"/>
      <c r="QJJ67" s="171"/>
      <c r="QJK67" s="171"/>
      <c r="QJL67" s="171"/>
      <c r="QJM67" s="171"/>
      <c r="QJN67" s="171"/>
      <c r="QJO67" s="171"/>
      <c r="QJP67" s="171"/>
      <c r="QJQ67" s="171"/>
      <c r="QJR67" s="171"/>
      <c r="QJS67" s="171"/>
      <c r="QJT67" s="171"/>
      <c r="QJU67" s="171"/>
      <c r="QJV67" s="171"/>
      <c r="QJW67" s="171"/>
      <c r="QJX67" s="171"/>
      <c r="QJY67" s="171"/>
      <c r="QJZ67" s="171"/>
      <c r="QKA67" s="171"/>
      <c r="QKB67" s="171"/>
      <c r="QKC67" s="171"/>
      <c r="QKD67" s="171"/>
      <c r="QKE67" s="171"/>
      <c r="QKF67" s="171"/>
      <c r="QKG67" s="171"/>
      <c r="QKH67" s="171"/>
      <c r="QKI67" s="171"/>
      <c r="QKJ67" s="171"/>
      <c r="QKK67" s="171"/>
      <c r="QKL67" s="171"/>
      <c r="QKM67" s="171"/>
      <c r="QKN67" s="171"/>
      <c r="QKO67" s="171"/>
      <c r="QKP67" s="171"/>
      <c r="QKQ67" s="171"/>
      <c r="QKR67" s="171"/>
      <c r="QKS67" s="171"/>
      <c r="QKT67" s="171"/>
      <c r="QKU67" s="171"/>
      <c r="QKV67" s="171"/>
      <c r="QKW67" s="171"/>
      <c r="QKX67" s="171"/>
      <c r="QKY67" s="171"/>
      <c r="QKZ67" s="171"/>
      <c r="QLA67" s="171"/>
      <c r="QLB67" s="171"/>
      <c r="QLC67" s="171"/>
      <c r="QLD67" s="171"/>
      <c r="QLE67" s="171"/>
      <c r="QLF67" s="171"/>
      <c r="QLG67" s="171"/>
      <c r="QLH67" s="171"/>
      <c r="QLI67" s="171"/>
      <c r="QLJ67" s="171"/>
      <c r="QLK67" s="171"/>
      <c r="QLL67" s="171"/>
      <c r="QLM67" s="171"/>
      <c r="QLN67" s="171"/>
      <c r="QLO67" s="171"/>
      <c r="QLP67" s="171"/>
      <c r="QLQ67" s="171"/>
      <c r="QLR67" s="171"/>
      <c r="QLS67" s="171"/>
      <c r="QLT67" s="171"/>
      <c r="QLU67" s="171"/>
      <c r="QLV67" s="171"/>
      <c r="QLW67" s="171"/>
      <c r="QLX67" s="171"/>
      <c r="QLY67" s="171"/>
      <c r="QLZ67" s="171"/>
      <c r="QMA67" s="171"/>
      <c r="QMB67" s="171"/>
      <c r="QMC67" s="171"/>
      <c r="QMD67" s="171"/>
      <c r="QME67" s="171"/>
      <c r="QMF67" s="171"/>
      <c r="QMG67" s="171"/>
      <c r="QMH67" s="171"/>
      <c r="QMI67" s="171"/>
      <c r="QMJ67" s="171"/>
      <c r="QMK67" s="171"/>
      <c r="QML67" s="171"/>
      <c r="QMM67" s="171"/>
      <c r="QMN67" s="171"/>
      <c r="QMO67" s="171"/>
      <c r="QMP67" s="171"/>
      <c r="QMQ67" s="171"/>
      <c r="QMR67" s="171"/>
      <c r="QMS67" s="171"/>
      <c r="QMT67" s="171"/>
      <c r="QMU67" s="171"/>
      <c r="QMV67" s="171"/>
      <c r="QMW67" s="171"/>
      <c r="QMX67" s="171"/>
      <c r="QMY67" s="171"/>
      <c r="QMZ67" s="171"/>
      <c r="QNA67" s="171"/>
      <c r="QNB67" s="171"/>
      <c r="QNC67" s="171"/>
      <c r="QND67" s="171"/>
      <c r="QNE67" s="171"/>
      <c r="QNF67" s="171"/>
      <c r="QNG67" s="171"/>
      <c r="QNH67" s="171"/>
      <c r="QNI67" s="171"/>
      <c r="QNJ67" s="171"/>
      <c r="QNK67" s="171"/>
      <c r="QNL67" s="171"/>
      <c r="QNM67" s="171"/>
      <c r="QNN67" s="171"/>
      <c r="QNO67" s="171"/>
      <c r="QNP67" s="171"/>
      <c r="QNQ67" s="171"/>
      <c r="QNR67" s="171"/>
      <c r="QNS67" s="171"/>
      <c r="QNT67" s="171"/>
      <c r="QNU67" s="171"/>
      <c r="QNV67" s="171"/>
      <c r="QNW67" s="171"/>
      <c r="QNX67" s="171"/>
      <c r="QNY67" s="171"/>
      <c r="QNZ67" s="171"/>
      <c r="QOA67" s="171"/>
      <c r="QOB67" s="171"/>
      <c r="QOC67" s="171"/>
      <c r="QOD67" s="171"/>
      <c r="QOE67" s="171"/>
      <c r="QOF67" s="171"/>
      <c r="QOG67" s="171"/>
      <c r="QOH67" s="171"/>
      <c r="QOI67" s="171"/>
      <c r="QOJ67" s="171"/>
      <c r="QOK67" s="171"/>
      <c r="QOL67" s="171"/>
      <c r="QOM67" s="171"/>
      <c r="QON67" s="171"/>
      <c r="QOO67" s="171"/>
      <c r="QOP67" s="171"/>
      <c r="QOQ67" s="171"/>
      <c r="QOR67" s="171"/>
      <c r="QOS67" s="171"/>
      <c r="QOT67" s="171"/>
      <c r="QOU67" s="171"/>
      <c r="QOV67" s="171"/>
      <c r="QOW67" s="171"/>
      <c r="QOX67" s="171"/>
      <c r="QOY67" s="171"/>
      <c r="QOZ67" s="171"/>
      <c r="QPA67" s="171"/>
      <c r="QPB67" s="171"/>
      <c r="QPC67" s="171"/>
      <c r="QPD67" s="171"/>
      <c r="QPE67" s="171"/>
      <c r="QPF67" s="171"/>
      <c r="QPG67" s="171"/>
      <c r="QPH67" s="171"/>
      <c r="QPI67" s="171"/>
      <c r="QPJ67" s="171"/>
      <c r="QPK67" s="171"/>
      <c r="QPL67" s="171"/>
      <c r="QPM67" s="171"/>
      <c r="QPN67" s="171"/>
      <c r="QPO67" s="171"/>
      <c r="QPP67" s="171"/>
      <c r="QPQ67" s="171"/>
      <c r="QPR67" s="171"/>
      <c r="QPS67" s="171"/>
      <c r="QPT67" s="171"/>
      <c r="QPU67" s="171"/>
      <c r="QPV67" s="171"/>
      <c r="QPW67" s="171"/>
      <c r="QPX67" s="171"/>
      <c r="QPY67" s="171"/>
      <c r="QPZ67" s="171"/>
      <c r="QQA67" s="171"/>
      <c r="QQB67" s="171"/>
      <c r="QQC67" s="171"/>
      <c r="QQD67" s="171"/>
      <c r="QQE67" s="171"/>
      <c r="QQF67" s="171"/>
      <c r="QQG67" s="171"/>
      <c r="QQH67" s="171"/>
      <c r="QQI67" s="171"/>
      <c r="QQJ67" s="171"/>
      <c r="QQK67" s="171"/>
      <c r="QQL67" s="171"/>
      <c r="QQM67" s="171"/>
      <c r="QQN67" s="171"/>
      <c r="QQO67" s="171"/>
      <c r="QQP67" s="171"/>
      <c r="QQQ67" s="171"/>
      <c r="QQR67" s="171"/>
      <c r="QQS67" s="171"/>
      <c r="QQT67" s="171"/>
      <c r="QQU67" s="171"/>
      <c r="QQV67" s="171"/>
      <c r="QQW67" s="171"/>
      <c r="QQX67" s="171"/>
      <c r="QQY67" s="171"/>
      <c r="QQZ67" s="171"/>
      <c r="QRA67" s="171"/>
      <c r="QRB67" s="171"/>
      <c r="QRC67" s="171"/>
      <c r="QRD67" s="171"/>
      <c r="QRE67" s="171"/>
      <c r="QRF67" s="171"/>
      <c r="QRG67" s="171"/>
      <c r="QRH67" s="171"/>
      <c r="QRI67" s="171"/>
      <c r="QRJ67" s="171"/>
      <c r="QRK67" s="171"/>
      <c r="QRL67" s="171"/>
      <c r="QRM67" s="171"/>
      <c r="QRN67" s="171"/>
      <c r="QRO67" s="171"/>
      <c r="QRP67" s="171"/>
      <c r="QRQ67" s="171"/>
      <c r="QRR67" s="171"/>
      <c r="QRS67" s="171"/>
      <c r="QRT67" s="171"/>
      <c r="QRU67" s="171"/>
      <c r="QRV67" s="171"/>
      <c r="QRW67" s="171"/>
      <c r="QRX67" s="171"/>
      <c r="QRY67" s="171"/>
      <c r="QRZ67" s="171"/>
      <c r="QSA67" s="171"/>
      <c r="QSB67" s="171"/>
      <c r="QSC67" s="171"/>
      <c r="QSD67" s="171"/>
      <c r="QSE67" s="171"/>
      <c r="QSF67" s="171"/>
      <c r="QSG67" s="171"/>
      <c r="QSH67" s="171"/>
      <c r="QSI67" s="171"/>
      <c r="QSJ67" s="171"/>
      <c r="QSK67" s="171"/>
      <c r="QSL67" s="171"/>
      <c r="QSM67" s="171"/>
      <c r="QSN67" s="171"/>
      <c r="QSO67" s="171"/>
      <c r="QSP67" s="171"/>
      <c r="QSQ67" s="171"/>
      <c r="QSR67" s="171"/>
      <c r="QSS67" s="171"/>
      <c r="QST67" s="171"/>
      <c r="QSU67" s="171"/>
      <c r="QSV67" s="171"/>
      <c r="QSW67" s="171"/>
      <c r="QSX67" s="171"/>
      <c r="QSY67" s="171"/>
      <c r="QSZ67" s="171"/>
      <c r="QTA67" s="171"/>
      <c r="QTB67" s="171"/>
      <c r="QTC67" s="171"/>
      <c r="QTD67" s="171"/>
      <c r="QTE67" s="171"/>
      <c r="QTF67" s="171"/>
      <c r="QTG67" s="171"/>
      <c r="QTH67" s="171"/>
      <c r="QTI67" s="171"/>
      <c r="QTJ67" s="171"/>
      <c r="QTK67" s="171"/>
      <c r="QTL67" s="171"/>
      <c r="QTM67" s="171"/>
      <c r="QTN67" s="171"/>
      <c r="QTO67" s="171"/>
      <c r="QTP67" s="171"/>
      <c r="QTQ67" s="171"/>
      <c r="QTR67" s="171"/>
      <c r="QTS67" s="171"/>
      <c r="QTT67" s="171"/>
      <c r="QTU67" s="171"/>
      <c r="QTV67" s="171"/>
      <c r="QTW67" s="171"/>
      <c r="QTX67" s="171"/>
      <c r="QTY67" s="171"/>
      <c r="QTZ67" s="171"/>
      <c r="QUA67" s="171"/>
      <c r="QUB67" s="171"/>
      <c r="QUC67" s="171"/>
      <c r="QUD67" s="171"/>
      <c r="QUE67" s="171"/>
      <c r="QUF67" s="171"/>
      <c r="QUG67" s="171"/>
      <c r="QUH67" s="171"/>
      <c r="QUI67" s="171"/>
      <c r="QUJ67" s="171"/>
      <c r="QUK67" s="171"/>
      <c r="QUL67" s="171"/>
      <c r="QUM67" s="171"/>
      <c r="QUN67" s="171"/>
      <c r="QUO67" s="171"/>
      <c r="QUP67" s="171"/>
      <c r="QUQ67" s="171"/>
      <c r="QUR67" s="171"/>
      <c r="QUS67" s="171"/>
      <c r="QUT67" s="171"/>
      <c r="QUU67" s="171"/>
      <c r="QUV67" s="171"/>
      <c r="QUW67" s="171"/>
      <c r="QUX67" s="171"/>
      <c r="QUY67" s="171"/>
      <c r="QUZ67" s="171"/>
      <c r="QVA67" s="171"/>
      <c r="QVB67" s="171"/>
      <c r="QVC67" s="171"/>
      <c r="QVD67" s="171"/>
      <c r="QVE67" s="171"/>
      <c r="QVF67" s="171"/>
      <c r="QVG67" s="171"/>
      <c r="QVH67" s="171"/>
      <c r="QVI67" s="171"/>
      <c r="QVJ67" s="171"/>
      <c r="QVK67" s="171"/>
      <c r="QVL67" s="171"/>
      <c r="QVM67" s="171"/>
      <c r="QVN67" s="171"/>
      <c r="QVO67" s="171"/>
      <c r="QVP67" s="171"/>
      <c r="QVQ67" s="171"/>
      <c r="QVR67" s="171"/>
      <c r="QVS67" s="171"/>
      <c r="QVT67" s="171"/>
      <c r="QVU67" s="171"/>
      <c r="QVV67" s="171"/>
      <c r="QVW67" s="171"/>
      <c r="QVX67" s="171"/>
      <c r="QVY67" s="171"/>
      <c r="QVZ67" s="171"/>
      <c r="QWA67" s="171"/>
      <c r="QWB67" s="171"/>
      <c r="QWC67" s="171"/>
      <c r="QWD67" s="171"/>
      <c r="QWE67" s="171"/>
      <c r="QWF67" s="171"/>
      <c r="QWG67" s="171"/>
      <c r="QWH67" s="171"/>
      <c r="QWI67" s="171"/>
      <c r="QWJ67" s="171"/>
      <c r="QWK67" s="171"/>
      <c r="QWL67" s="171"/>
      <c r="QWM67" s="171"/>
      <c r="QWN67" s="171"/>
      <c r="QWO67" s="171"/>
      <c r="QWP67" s="171"/>
      <c r="QWQ67" s="171"/>
      <c r="QWR67" s="171"/>
      <c r="QWS67" s="171"/>
      <c r="QWT67" s="171"/>
      <c r="QWU67" s="171"/>
      <c r="QWV67" s="171"/>
      <c r="QWW67" s="171"/>
      <c r="QWX67" s="171"/>
      <c r="QWY67" s="171"/>
      <c r="QWZ67" s="171"/>
      <c r="QXA67" s="171"/>
      <c r="QXB67" s="171"/>
      <c r="QXC67" s="171"/>
      <c r="QXD67" s="171"/>
      <c r="QXE67" s="171"/>
      <c r="QXF67" s="171"/>
      <c r="QXG67" s="171"/>
      <c r="QXH67" s="171"/>
      <c r="QXI67" s="171"/>
      <c r="QXJ67" s="171"/>
      <c r="QXK67" s="171"/>
      <c r="QXL67" s="171"/>
      <c r="QXM67" s="171"/>
      <c r="QXN67" s="171"/>
      <c r="QXO67" s="171"/>
      <c r="QXP67" s="171"/>
      <c r="QXQ67" s="171"/>
      <c r="QXR67" s="171"/>
      <c r="QXS67" s="171"/>
      <c r="QXT67" s="171"/>
      <c r="QXU67" s="171"/>
      <c r="QXV67" s="171"/>
      <c r="QXW67" s="171"/>
      <c r="QXX67" s="171"/>
      <c r="QXY67" s="171"/>
      <c r="QXZ67" s="171"/>
      <c r="QYA67" s="171"/>
      <c r="QYB67" s="171"/>
      <c r="QYC67" s="171"/>
      <c r="QYD67" s="171"/>
      <c r="QYE67" s="171"/>
      <c r="QYF67" s="171"/>
      <c r="QYG67" s="171"/>
      <c r="QYH67" s="171"/>
      <c r="QYI67" s="171"/>
      <c r="QYJ67" s="171"/>
      <c r="QYK67" s="171"/>
      <c r="QYL67" s="171"/>
      <c r="QYM67" s="171"/>
      <c r="QYN67" s="171"/>
      <c r="QYO67" s="171"/>
      <c r="QYP67" s="171"/>
      <c r="QYQ67" s="171"/>
      <c r="QYR67" s="171"/>
      <c r="QYS67" s="171"/>
      <c r="QYT67" s="171"/>
      <c r="QYU67" s="171"/>
      <c r="QYV67" s="171"/>
      <c r="QYW67" s="171"/>
      <c r="QYX67" s="171"/>
      <c r="QYY67" s="171"/>
      <c r="QYZ67" s="171"/>
      <c r="QZA67" s="171"/>
      <c r="QZB67" s="171"/>
      <c r="QZC67" s="171"/>
      <c r="QZD67" s="171"/>
      <c r="QZE67" s="171"/>
      <c r="QZF67" s="171"/>
      <c r="QZG67" s="171"/>
      <c r="QZH67" s="171"/>
      <c r="QZI67" s="171"/>
      <c r="QZJ67" s="171"/>
      <c r="QZK67" s="171"/>
      <c r="QZL67" s="171"/>
      <c r="QZM67" s="171"/>
      <c r="QZN67" s="171"/>
      <c r="QZO67" s="171"/>
      <c r="QZP67" s="171"/>
      <c r="QZQ67" s="171"/>
      <c r="QZR67" s="171"/>
      <c r="QZS67" s="171"/>
      <c r="QZT67" s="171"/>
      <c r="QZU67" s="171"/>
      <c r="QZV67" s="171"/>
      <c r="QZW67" s="171"/>
      <c r="QZX67" s="171"/>
      <c r="QZY67" s="171"/>
      <c r="QZZ67" s="171"/>
      <c r="RAA67" s="171"/>
      <c r="RAB67" s="171"/>
      <c r="RAC67" s="171"/>
      <c r="RAD67" s="171"/>
      <c r="RAE67" s="171"/>
      <c r="RAF67" s="171"/>
      <c r="RAG67" s="171"/>
      <c r="RAH67" s="171"/>
      <c r="RAI67" s="171"/>
      <c r="RAJ67" s="171"/>
      <c r="RAK67" s="171"/>
      <c r="RAL67" s="171"/>
      <c r="RAM67" s="171"/>
      <c r="RAN67" s="171"/>
      <c r="RAO67" s="171"/>
      <c r="RAP67" s="171"/>
      <c r="RAQ67" s="171"/>
      <c r="RAR67" s="171"/>
      <c r="RAS67" s="171"/>
      <c r="RAT67" s="171"/>
      <c r="RAU67" s="171"/>
      <c r="RAV67" s="171"/>
      <c r="RAW67" s="171"/>
      <c r="RAX67" s="171"/>
      <c r="RAY67" s="171"/>
      <c r="RAZ67" s="171"/>
      <c r="RBA67" s="171"/>
      <c r="RBB67" s="171"/>
      <c r="RBC67" s="171"/>
      <c r="RBD67" s="171"/>
      <c r="RBE67" s="171"/>
      <c r="RBF67" s="171"/>
      <c r="RBG67" s="171"/>
      <c r="RBH67" s="171"/>
      <c r="RBI67" s="171"/>
      <c r="RBJ67" s="171"/>
      <c r="RBK67" s="171"/>
      <c r="RBL67" s="171"/>
      <c r="RBM67" s="171"/>
      <c r="RBN67" s="171"/>
      <c r="RBO67" s="171"/>
      <c r="RBP67" s="171"/>
      <c r="RBQ67" s="171"/>
      <c r="RBR67" s="171"/>
      <c r="RBS67" s="171"/>
      <c r="RBT67" s="171"/>
      <c r="RBU67" s="171"/>
      <c r="RBV67" s="171"/>
      <c r="RBW67" s="171"/>
      <c r="RBX67" s="171"/>
      <c r="RBY67" s="171"/>
      <c r="RBZ67" s="171"/>
      <c r="RCA67" s="171"/>
      <c r="RCB67" s="171"/>
      <c r="RCC67" s="171"/>
      <c r="RCD67" s="171"/>
      <c r="RCE67" s="171"/>
      <c r="RCF67" s="171"/>
      <c r="RCG67" s="171"/>
      <c r="RCH67" s="171"/>
      <c r="RCI67" s="171"/>
      <c r="RCJ67" s="171"/>
      <c r="RCK67" s="171"/>
      <c r="RCL67" s="171"/>
      <c r="RCM67" s="171"/>
      <c r="RCN67" s="171"/>
      <c r="RCO67" s="171"/>
      <c r="RCP67" s="171"/>
      <c r="RCQ67" s="171"/>
      <c r="RCR67" s="171"/>
      <c r="RCS67" s="171"/>
      <c r="RCT67" s="171"/>
      <c r="RCU67" s="171"/>
      <c r="RCV67" s="171"/>
      <c r="RCW67" s="171"/>
      <c r="RCX67" s="171"/>
      <c r="RCY67" s="171"/>
      <c r="RCZ67" s="171"/>
      <c r="RDA67" s="171"/>
      <c r="RDB67" s="171"/>
      <c r="RDC67" s="171"/>
      <c r="RDD67" s="171"/>
      <c r="RDE67" s="171"/>
      <c r="RDF67" s="171"/>
      <c r="RDG67" s="171"/>
      <c r="RDH67" s="171"/>
      <c r="RDI67" s="171"/>
      <c r="RDJ67" s="171"/>
      <c r="RDK67" s="171"/>
      <c r="RDL67" s="171"/>
      <c r="RDM67" s="171"/>
      <c r="RDN67" s="171"/>
      <c r="RDO67" s="171"/>
      <c r="RDP67" s="171"/>
      <c r="RDQ67" s="171"/>
      <c r="RDR67" s="171"/>
      <c r="RDS67" s="171"/>
      <c r="RDT67" s="171"/>
      <c r="RDU67" s="171"/>
      <c r="RDV67" s="171"/>
      <c r="RDW67" s="171"/>
      <c r="RDX67" s="171"/>
      <c r="RDY67" s="171"/>
      <c r="RDZ67" s="171"/>
      <c r="REA67" s="171"/>
      <c r="REB67" s="171"/>
      <c r="REC67" s="171"/>
      <c r="RED67" s="171"/>
      <c r="REE67" s="171"/>
      <c r="REF67" s="171"/>
      <c r="REG67" s="171"/>
      <c r="REH67" s="171"/>
      <c r="REI67" s="171"/>
      <c r="REJ67" s="171"/>
      <c r="REK67" s="171"/>
      <c r="REL67" s="171"/>
      <c r="REM67" s="171"/>
      <c r="REN67" s="171"/>
      <c r="REO67" s="171"/>
      <c r="REP67" s="171"/>
      <c r="REQ67" s="171"/>
      <c r="RER67" s="171"/>
      <c r="RES67" s="171"/>
      <c r="RET67" s="171"/>
      <c r="REU67" s="171"/>
      <c r="REV67" s="171"/>
      <c r="REW67" s="171"/>
      <c r="REX67" s="171"/>
      <c r="REY67" s="171"/>
      <c r="REZ67" s="171"/>
      <c r="RFA67" s="171"/>
      <c r="RFB67" s="171"/>
      <c r="RFC67" s="171"/>
      <c r="RFD67" s="171"/>
      <c r="RFE67" s="171"/>
      <c r="RFF67" s="171"/>
      <c r="RFG67" s="171"/>
      <c r="RFH67" s="171"/>
      <c r="RFI67" s="171"/>
      <c r="RFJ67" s="171"/>
      <c r="RFK67" s="171"/>
      <c r="RFL67" s="171"/>
      <c r="RFM67" s="171"/>
      <c r="RFN67" s="171"/>
      <c r="RFO67" s="171"/>
      <c r="RFP67" s="171"/>
      <c r="RFQ67" s="171"/>
      <c r="RFR67" s="171"/>
      <c r="RFS67" s="171"/>
      <c r="RFT67" s="171"/>
      <c r="RFU67" s="171"/>
      <c r="RFV67" s="171"/>
      <c r="RFW67" s="171"/>
      <c r="RFX67" s="171"/>
      <c r="RFY67" s="171"/>
      <c r="RFZ67" s="171"/>
      <c r="RGA67" s="171"/>
      <c r="RGB67" s="171"/>
      <c r="RGC67" s="171"/>
      <c r="RGD67" s="171"/>
      <c r="RGE67" s="171"/>
      <c r="RGF67" s="171"/>
      <c r="RGG67" s="171"/>
      <c r="RGH67" s="171"/>
      <c r="RGI67" s="171"/>
      <c r="RGJ67" s="171"/>
      <c r="RGK67" s="171"/>
      <c r="RGL67" s="171"/>
      <c r="RGM67" s="171"/>
      <c r="RGN67" s="171"/>
      <c r="RGO67" s="171"/>
      <c r="RGP67" s="171"/>
      <c r="RGQ67" s="171"/>
      <c r="RGR67" s="171"/>
      <c r="RGS67" s="171"/>
      <c r="RGT67" s="171"/>
      <c r="RGU67" s="171"/>
      <c r="RGV67" s="171"/>
      <c r="RGW67" s="171"/>
      <c r="RGX67" s="171"/>
      <c r="RGY67" s="171"/>
      <c r="RGZ67" s="171"/>
      <c r="RHA67" s="171"/>
      <c r="RHB67" s="171"/>
      <c r="RHC67" s="171"/>
      <c r="RHD67" s="171"/>
      <c r="RHE67" s="171"/>
      <c r="RHF67" s="171"/>
      <c r="RHG67" s="171"/>
      <c r="RHH67" s="171"/>
      <c r="RHI67" s="171"/>
      <c r="RHJ67" s="171"/>
      <c r="RHK67" s="171"/>
      <c r="RHL67" s="171"/>
      <c r="RHM67" s="171"/>
      <c r="RHN67" s="171"/>
      <c r="RHO67" s="171"/>
      <c r="RHP67" s="171"/>
      <c r="RHQ67" s="171"/>
      <c r="RHR67" s="171"/>
      <c r="RHS67" s="171"/>
      <c r="RHT67" s="171"/>
      <c r="RHU67" s="171"/>
      <c r="RHV67" s="171"/>
      <c r="RHW67" s="171"/>
      <c r="RHX67" s="171"/>
      <c r="RHY67" s="171"/>
      <c r="RHZ67" s="171"/>
      <c r="RIA67" s="171"/>
      <c r="RIB67" s="171"/>
      <c r="RIC67" s="171"/>
      <c r="RID67" s="171"/>
      <c r="RIE67" s="171"/>
      <c r="RIF67" s="171"/>
      <c r="RIG67" s="171"/>
      <c r="RIH67" s="171"/>
      <c r="RII67" s="171"/>
      <c r="RIJ67" s="171"/>
      <c r="RIK67" s="171"/>
      <c r="RIL67" s="171"/>
      <c r="RIM67" s="171"/>
      <c r="RIN67" s="171"/>
      <c r="RIO67" s="171"/>
      <c r="RIP67" s="171"/>
      <c r="RIQ67" s="171"/>
      <c r="RIR67" s="171"/>
      <c r="RIS67" s="171"/>
      <c r="RIT67" s="171"/>
      <c r="RIU67" s="171"/>
      <c r="RIV67" s="171"/>
      <c r="RIW67" s="171"/>
      <c r="RIX67" s="171"/>
      <c r="RIY67" s="171"/>
      <c r="RIZ67" s="171"/>
      <c r="RJA67" s="171"/>
      <c r="RJB67" s="171"/>
      <c r="RJC67" s="171"/>
      <c r="RJD67" s="171"/>
      <c r="RJE67" s="171"/>
      <c r="RJF67" s="171"/>
      <c r="RJG67" s="171"/>
      <c r="RJH67" s="171"/>
      <c r="RJI67" s="171"/>
      <c r="RJJ67" s="171"/>
      <c r="RJK67" s="171"/>
      <c r="RJL67" s="171"/>
      <c r="RJM67" s="171"/>
      <c r="RJN67" s="171"/>
      <c r="RJO67" s="171"/>
      <c r="RJP67" s="171"/>
      <c r="RJQ67" s="171"/>
      <c r="RJR67" s="171"/>
      <c r="RJS67" s="171"/>
      <c r="RJT67" s="171"/>
      <c r="RJU67" s="171"/>
      <c r="RJV67" s="171"/>
      <c r="RJW67" s="171"/>
      <c r="RJX67" s="171"/>
      <c r="RJY67" s="171"/>
      <c r="RJZ67" s="171"/>
      <c r="RKA67" s="171"/>
      <c r="RKB67" s="171"/>
      <c r="RKC67" s="171"/>
      <c r="RKD67" s="171"/>
      <c r="RKE67" s="171"/>
      <c r="RKF67" s="171"/>
      <c r="RKG67" s="171"/>
      <c r="RKH67" s="171"/>
      <c r="RKI67" s="171"/>
      <c r="RKJ67" s="171"/>
      <c r="RKK67" s="171"/>
      <c r="RKL67" s="171"/>
      <c r="RKM67" s="171"/>
      <c r="RKN67" s="171"/>
      <c r="RKO67" s="171"/>
      <c r="RKP67" s="171"/>
      <c r="RKQ67" s="171"/>
      <c r="RKR67" s="171"/>
      <c r="RKS67" s="171"/>
      <c r="RKT67" s="171"/>
      <c r="RKU67" s="171"/>
      <c r="RKV67" s="171"/>
      <c r="RKW67" s="171"/>
      <c r="RKX67" s="171"/>
      <c r="RKY67" s="171"/>
      <c r="RKZ67" s="171"/>
      <c r="RLA67" s="171"/>
      <c r="RLB67" s="171"/>
      <c r="RLC67" s="171"/>
      <c r="RLD67" s="171"/>
      <c r="RLE67" s="171"/>
      <c r="RLF67" s="171"/>
      <c r="RLG67" s="171"/>
      <c r="RLH67" s="171"/>
      <c r="RLI67" s="171"/>
      <c r="RLJ67" s="171"/>
      <c r="RLK67" s="171"/>
      <c r="RLL67" s="171"/>
      <c r="RLM67" s="171"/>
      <c r="RLN67" s="171"/>
      <c r="RLO67" s="171"/>
      <c r="RLP67" s="171"/>
      <c r="RLQ67" s="171"/>
      <c r="RLR67" s="171"/>
      <c r="RLS67" s="171"/>
      <c r="RLT67" s="171"/>
      <c r="RLU67" s="171"/>
      <c r="RLV67" s="171"/>
      <c r="RLW67" s="171"/>
      <c r="RLX67" s="171"/>
      <c r="RLY67" s="171"/>
      <c r="RLZ67" s="171"/>
      <c r="RMA67" s="171"/>
      <c r="RMB67" s="171"/>
      <c r="RMC67" s="171"/>
      <c r="RMD67" s="171"/>
      <c r="RME67" s="171"/>
      <c r="RMF67" s="171"/>
      <c r="RMG67" s="171"/>
      <c r="RMH67" s="171"/>
      <c r="RMI67" s="171"/>
      <c r="RMJ67" s="171"/>
      <c r="RMK67" s="171"/>
      <c r="RML67" s="171"/>
      <c r="RMM67" s="171"/>
      <c r="RMN67" s="171"/>
      <c r="RMO67" s="171"/>
      <c r="RMP67" s="171"/>
      <c r="RMQ67" s="171"/>
      <c r="RMR67" s="171"/>
      <c r="RMS67" s="171"/>
      <c r="RMT67" s="171"/>
      <c r="RMU67" s="171"/>
      <c r="RMV67" s="171"/>
      <c r="RMW67" s="171"/>
      <c r="RMX67" s="171"/>
      <c r="RMY67" s="171"/>
      <c r="RMZ67" s="171"/>
      <c r="RNA67" s="171"/>
      <c r="RNB67" s="171"/>
      <c r="RNC67" s="171"/>
      <c r="RND67" s="171"/>
      <c r="RNE67" s="171"/>
      <c r="RNF67" s="171"/>
      <c r="RNG67" s="171"/>
      <c r="RNH67" s="171"/>
      <c r="RNI67" s="171"/>
      <c r="RNJ67" s="171"/>
      <c r="RNK67" s="171"/>
      <c r="RNL67" s="171"/>
      <c r="RNM67" s="171"/>
      <c r="RNN67" s="171"/>
      <c r="RNO67" s="171"/>
      <c r="RNP67" s="171"/>
      <c r="RNQ67" s="171"/>
      <c r="RNR67" s="171"/>
      <c r="RNS67" s="171"/>
      <c r="RNT67" s="171"/>
      <c r="RNU67" s="171"/>
      <c r="RNV67" s="171"/>
      <c r="RNW67" s="171"/>
      <c r="RNX67" s="171"/>
      <c r="RNY67" s="171"/>
      <c r="RNZ67" s="171"/>
      <c r="ROA67" s="171"/>
      <c r="ROB67" s="171"/>
      <c r="ROC67" s="171"/>
      <c r="ROD67" s="171"/>
      <c r="ROE67" s="171"/>
      <c r="ROF67" s="171"/>
      <c r="ROG67" s="171"/>
      <c r="ROH67" s="171"/>
      <c r="ROI67" s="171"/>
      <c r="ROJ67" s="171"/>
      <c r="ROK67" s="171"/>
      <c r="ROL67" s="171"/>
      <c r="ROM67" s="171"/>
      <c r="RON67" s="171"/>
      <c r="ROO67" s="171"/>
      <c r="ROP67" s="171"/>
      <c r="ROQ67" s="171"/>
      <c r="ROR67" s="171"/>
      <c r="ROS67" s="171"/>
      <c r="ROT67" s="171"/>
      <c r="ROU67" s="171"/>
      <c r="ROV67" s="171"/>
      <c r="ROW67" s="171"/>
      <c r="ROX67" s="171"/>
      <c r="ROY67" s="171"/>
      <c r="ROZ67" s="171"/>
      <c r="RPA67" s="171"/>
      <c r="RPB67" s="171"/>
      <c r="RPC67" s="171"/>
      <c r="RPD67" s="171"/>
      <c r="RPE67" s="171"/>
      <c r="RPF67" s="171"/>
      <c r="RPG67" s="171"/>
      <c r="RPH67" s="171"/>
      <c r="RPI67" s="171"/>
      <c r="RPJ67" s="171"/>
      <c r="RPK67" s="171"/>
      <c r="RPL67" s="171"/>
      <c r="RPM67" s="171"/>
      <c r="RPN67" s="171"/>
      <c r="RPO67" s="171"/>
      <c r="RPP67" s="171"/>
      <c r="RPQ67" s="171"/>
      <c r="RPR67" s="171"/>
      <c r="RPS67" s="171"/>
      <c r="RPT67" s="171"/>
      <c r="RPU67" s="171"/>
      <c r="RPV67" s="171"/>
      <c r="RPW67" s="171"/>
      <c r="RPX67" s="171"/>
      <c r="RPY67" s="171"/>
      <c r="RPZ67" s="171"/>
      <c r="RQA67" s="171"/>
      <c r="RQB67" s="171"/>
      <c r="RQC67" s="171"/>
      <c r="RQD67" s="171"/>
      <c r="RQE67" s="171"/>
      <c r="RQF67" s="171"/>
      <c r="RQG67" s="171"/>
      <c r="RQH67" s="171"/>
      <c r="RQI67" s="171"/>
      <c r="RQJ67" s="171"/>
      <c r="RQK67" s="171"/>
      <c r="RQL67" s="171"/>
      <c r="RQM67" s="171"/>
      <c r="RQN67" s="171"/>
      <c r="RQO67" s="171"/>
      <c r="RQP67" s="171"/>
      <c r="RQQ67" s="171"/>
      <c r="RQR67" s="171"/>
      <c r="RQS67" s="171"/>
      <c r="RQT67" s="171"/>
      <c r="RQU67" s="171"/>
      <c r="RQV67" s="171"/>
      <c r="RQW67" s="171"/>
      <c r="RQX67" s="171"/>
      <c r="RQY67" s="171"/>
      <c r="RQZ67" s="171"/>
      <c r="RRA67" s="171"/>
      <c r="RRB67" s="171"/>
      <c r="RRC67" s="171"/>
      <c r="RRD67" s="171"/>
      <c r="RRE67" s="171"/>
      <c r="RRF67" s="171"/>
      <c r="RRG67" s="171"/>
      <c r="RRH67" s="171"/>
      <c r="RRI67" s="171"/>
      <c r="RRJ67" s="171"/>
      <c r="RRK67" s="171"/>
      <c r="RRL67" s="171"/>
      <c r="RRM67" s="171"/>
      <c r="RRN67" s="171"/>
      <c r="RRO67" s="171"/>
      <c r="RRP67" s="171"/>
      <c r="RRQ67" s="171"/>
      <c r="RRR67" s="171"/>
      <c r="RRS67" s="171"/>
      <c r="RRT67" s="171"/>
      <c r="RRU67" s="171"/>
      <c r="RRV67" s="171"/>
      <c r="RRW67" s="171"/>
      <c r="RRX67" s="171"/>
      <c r="RRY67" s="171"/>
      <c r="RRZ67" s="171"/>
      <c r="RSA67" s="171"/>
      <c r="RSB67" s="171"/>
      <c r="RSC67" s="171"/>
      <c r="RSD67" s="171"/>
      <c r="RSE67" s="171"/>
      <c r="RSF67" s="171"/>
      <c r="RSG67" s="171"/>
      <c r="RSH67" s="171"/>
      <c r="RSI67" s="171"/>
      <c r="RSJ67" s="171"/>
      <c r="RSK67" s="171"/>
      <c r="RSL67" s="171"/>
      <c r="RSM67" s="171"/>
      <c r="RSN67" s="171"/>
      <c r="RSO67" s="171"/>
      <c r="RSP67" s="171"/>
      <c r="RSQ67" s="171"/>
      <c r="RSR67" s="171"/>
      <c r="RSS67" s="171"/>
      <c r="RST67" s="171"/>
      <c r="RSU67" s="171"/>
      <c r="RSV67" s="171"/>
      <c r="RSW67" s="171"/>
      <c r="RSX67" s="171"/>
      <c r="RSY67" s="171"/>
      <c r="RSZ67" s="171"/>
      <c r="RTA67" s="171"/>
      <c r="RTB67" s="171"/>
      <c r="RTC67" s="171"/>
      <c r="RTD67" s="171"/>
      <c r="RTE67" s="171"/>
      <c r="RTF67" s="171"/>
      <c r="RTG67" s="171"/>
      <c r="RTH67" s="171"/>
      <c r="RTI67" s="171"/>
      <c r="RTJ67" s="171"/>
      <c r="RTK67" s="171"/>
      <c r="RTL67" s="171"/>
      <c r="RTM67" s="171"/>
      <c r="RTN67" s="171"/>
      <c r="RTO67" s="171"/>
      <c r="RTP67" s="171"/>
      <c r="RTQ67" s="171"/>
      <c r="RTR67" s="171"/>
      <c r="RTS67" s="171"/>
      <c r="RTT67" s="171"/>
      <c r="RTU67" s="171"/>
      <c r="RTV67" s="171"/>
      <c r="RTW67" s="171"/>
      <c r="RTX67" s="171"/>
      <c r="RTY67" s="171"/>
      <c r="RTZ67" s="171"/>
      <c r="RUA67" s="171"/>
      <c r="RUB67" s="171"/>
      <c r="RUC67" s="171"/>
      <c r="RUD67" s="171"/>
      <c r="RUE67" s="171"/>
      <c r="RUF67" s="171"/>
      <c r="RUG67" s="171"/>
      <c r="RUH67" s="171"/>
      <c r="RUI67" s="171"/>
      <c r="RUJ67" s="171"/>
      <c r="RUK67" s="171"/>
      <c r="RUL67" s="171"/>
      <c r="RUM67" s="171"/>
      <c r="RUN67" s="171"/>
      <c r="RUO67" s="171"/>
      <c r="RUP67" s="171"/>
      <c r="RUQ67" s="171"/>
      <c r="RUR67" s="171"/>
      <c r="RUS67" s="171"/>
      <c r="RUT67" s="171"/>
      <c r="RUU67" s="171"/>
      <c r="RUV67" s="171"/>
      <c r="RUW67" s="171"/>
      <c r="RUX67" s="171"/>
      <c r="RUY67" s="171"/>
      <c r="RUZ67" s="171"/>
      <c r="RVA67" s="171"/>
      <c r="RVB67" s="171"/>
      <c r="RVC67" s="171"/>
      <c r="RVD67" s="171"/>
      <c r="RVE67" s="171"/>
      <c r="RVF67" s="171"/>
      <c r="RVG67" s="171"/>
      <c r="RVH67" s="171"/>
      <c r="RVI67" s="171"/>
      <c r="RVJ67" s="171"/>
      <c r="RVK67" s="171"/>
      <c r="RVL67" s="171"/>
      <c r="RVM67" s="171"/>
      <c r="RVN67" s="171"/>
      <c r="RVO67" s="171"/>
      <c r="RVP67" s="171"/>
      <c r="RVQ67" s="171"/>
      <c r="RVR67" s="171"/>
      <c r="RVS67" s="171"/>
      <c r="RVT67" s="171"/>
      <c r="RVU67" s="171"/>
      <c r="RVV67" s="171"/>
      <c r="RVW67" s="171"/>
      <c r="RVX67" s="171"/>
      <c r="RVY67" s="171"/>
      <c r="RVZ67" s="171"/>
      <c r="RWA67" s="171"/>
      <c r="RWB67" s="171"/>
      <c r="RWC67" s="171"/>
      <c r="RWD67" s="171"/>
      <c r="RWE67" s="171"/>
      <c r="RWF67" s="171"/>
      <c r="RWG67" s="171"/>
      <c r="RWH67" s="171"/>
      <c r="RWI67" s="171"/>
      <c r="RWJ67" s="171"/>
      <c r="RWK67" s="171"/>
      <c r="RWL67" s="171"/>
      <c r="RWM67" s="171"/>
      <c r="RWN67" s="171"/>
      <c r="RWO67" s="171"/>
      <c r="RWP67" s="171"/>
      <c r="RWQ67" s="171"/>
      <c r="RWR67" s="171"/>
      <c r="RWS67" s="171"/>
      <c r="RWT67" s="171"/>
      <c r="RWU67" s="171"/>
      <c r="RWV67" s="171"/>
      <c r="RWW67" s="171"/>
      <c r="RWX67" s="171"/>
      <c r="RWY67" s="171"/>
      <c r="RWZ67" s="171"/>
      <c r="RXA67" s="171"/>
      <c r="RXB67" s="171"/>
      <c r="RXC67" s="171"/>
      <c r="RXD67" s="171"/>
      <c r="RXE67" s="171"/>
      <c r="RXF67" s="171"/>
      <c r="RXG67" s="171"/>
      <c r="RXH67" s="171"/>
      <c r="RXI67" s="171"/>
      <c r="RXJ67" s="171"/>
      <c r="RXK67" s="171"/>
      <c r="RXL67" s="171"/>
      <c r="RXM67" s="171"/>
      <c r="RXN67" s="171"/>
      <c r="RXO67" s="171"/>
      <c r="RXP67" s="171"/>
      <c r="RXQ67" s="171"/>
      <c r="RXR67" s="171"/>
      <c r="RXS67" s="171"/>
      <c r="RXT67" s="171"/>
      <c r="RXU67" s="171"/>
      <c r="RXV67" s="171"/>
      <c r="RXW67" s="171"/>
      <c r="RXX67" s="171"/>
      <c r="RXY67" s="171"/>
      <c r="RXZ67" s="171"/>
      <c r="RYA67" s="171"/>
      <c r="RYB67" s="171"/>
      <c r="RYC67" s="171"/>
      <c r="RYD67" s="171"/>
      <c r="RYE67" s="171"/>
      <c r="RYF67" s="171"/>
      <c r="RYG67" s="171"/>
      <c r="RYH67" s="171"/>
      <c r="RYI67" s="171"/>
      <c r="RYJ67" s="171"/>
      <c r="RYK67" s="171"/>
      <c r="RYL67" s="171"/>
      <c r="RYM67" s="171"/>
      <c r="RYN67" s="171"/>
      <c r="RYO67" s="171"/>
      <c r="RYP67" s="171"/>
      <c r="RYQ67" s="171"/>
      <c r="RYR67" s="171"/>
      <c r="RYS67" s="171"/>
      <c r="RYT67" s="171"/>
      <c r="RYU67" s="171"/>
      <c r="RYV67" s="171"/>
      <c r="RYW67" s="171"/>
      <c r="RYX67" s="171"/>
      <c r="RYY67" s="171"/>
      <c r="RYZ67" s="171"/>
      <c r="RZA67" s="171"/>
      <c r="RZB67" s="171"/>
      <c r="RZC67" s="171"/>
      <c r="RZD67" s="171"/>
      <c r="RZE67" s="171"/>
      <c r="RZF67" s="171"/>
      <c r="RZG67" s="171"/>
      <c r="RZH67" s="171"/>
      <c r="RZI67" s="171"/>
      <c r="RZJ67" s="171"/>
      <c r="RZK67" s="171"/>
      <c r="RZL67" s="171"/>
      <c r="RZM67" s="171"/>
      <c r="RZN67" s="171"/>
      <c r="RZO67" s="171"/>
      <c r="RZP67" s="171"/>
      <c r="RZQ67" s="171"/>
      <c r="RZR67" s="171"/>
      <c r="RZS67" s="171"/>
      <c r="RZT67" s="171"/>
      <c r="RZU67" s="171"/>
      <c r="RZV67" s="171"/>
      <c r="RZW67" s="171"/>
      <c r="RZX67" s="171"/>
      <c r="RZY67" s="171"/>
      <c r="RZZ67" s="171"/>
      <c r="SAA67" s="171"/>
      <c r="SAB67" s="171"/>
      <c r="SAC67" s="171"/>
      <c r="SAD67" s="171"/>
      <c r="SAE67" s="171"/>
      <c r="SAF67" s="171"/>
      <c r="SAG67" s="171"/>
      <c r="SAH67" s="171"/>
      <c r="SAI67" s="171"/>
      <c r="SAJ67" s="171"/>
      <c r="SAK67" s="171"/>
      <c r="SAL67" s="171"/>
      <c r="SAM67" s="171"/>
      <c r="SAN67" s="171"/>
      <c r="SAO67" s="171"/>
      <c r="SAP67" s="171"/>
      <c r="SAQ67" s="171"/>
      <c r="SAR67" s="171"/>
      <c r="SAS67" s="171"/>
      <c r="SAT67" s="171"/>
      <c r="SAU67" s="171"/>
      <c r="SAV67" s="171"/>
      <c r="SAW67" s="171"/>
      <c r="SAX67" s="171"/>
      <c r="SAY67" s="171"/>
      <c r="SAZ67" s="171"/>
      <c r="SBA67" s="171"/>
      <c r="SBB67" s="171"/>
      <c r="SBC67" s="171"/>
      <c r="SBD67" s="171"/>
      <c r="SBE67" s="171"/>
      <c r="SBF67" s="171"/>
      <c r="SBG67" s="171"/>
      <c r="SBH67" s="171"/>
      <c r="SBI67" s="171"/>
      <c r="SBJ67" s="171"/>
      <c r="SBK67" s="171"/>
      <c r="SBL67" s="171"/>
      <c r="SBM67" s="171"/>
      <c r="SBN67" s="171"/>
      <c r="SBO67" s="171"/>
      <c r="SBP67" s="171"/>
      <c r="SBQ67" s="171"/>
      <c r="SBR67" s="171"/>
      <c r="SBS67" s="171"/>
      <c r="SBT67" s="171"/>
      <c r="SBU67" s="171"/>
      <c r="SBV67" s="171"/>
      <c r="SBW67" s="171"/>
      <c r="SBX67" s="171"/>
      <c r="SBY67" s="171"/>
      <c r="SBZ67" s="171"/>
      <c r="SCA67" s="171"/>
      <c r="SCB67" s="171"/>
      <c r="SCC67" s="171"/>
      <c r="SCD67" s="171"/>
      <c r="SCE67" s="171"/>
      <c r="SCF67" s="171"/>
      <c r="SCG67" s="171"/>
      <c r="SCH67" s="171"/>
      <c r="SCI67" s="171"/>
      <c r="SCJ67" s="171"/>
      <c r="SCK67" s="171"/>
      <c r="SCL67" s="171"/>
      <c r="SCM67" s="171"/>
      <c r="SCN67" s="171"/>
      <c r="SCO67" s="171"/>
      <c r="SCP67" s="171"/>
      <c r="SCQ67" s="171"/>
      <c r="SCR67" s="171"/>
      <c r="SCS67" s="171"/>
      <c r="SCT67" s="171"/>
      <c r="SCU67" s="171"/>
      <c r="SCV67" s="171"/>
      <c r="SCW67" s="171"/>
      <c r="SCX67" s="171"/>
      <c r="SCY67" s="171"/>
      <c r="SCZ67" s="171"/>
      <c r="SDA67" s="171"/>
      <c r="SDB67" s="171"/>
      <c r="SDC67" s="171"/>
      <c r="SDD67" s="171"/>
      <c r="SDE67" s="171"/>
      <c r="SDF67" s="171"/>
      <c r="SDG67" s="171"/>
      <c r="SDH67" s="171"/>
      <c r="SDI67" s="171"/>
      <c r="SDJ67" s="171"/>
      <c r="SDK67" s="171"/>
      <c r="SDL67" s="171"/>
      <c r="SDM67" s="171"/>
      <c r="SDN67" s="171"/>
      <c r="SDO67" s="171"/>
      <c r="SDP67" s="171"/>
      <c r="SDQ67" s="171"/>
      <c r="SDR67" s="171"/>
      <c r="SDS67" s="171"/>
      <c r="SDT67" s="171"/>
      <c r="SDU67" s="171"/>
      <c r="SDV67" s="171"/>
      <c r="SDW67" s="171"/>
      <c r="SDX67" s="171"/>
      <c r="SDY67" s="171"/>
      <c r="SDZ67" s="171"/>
      <c r="SEA67" s="171"/>
      <c r="SEB67" s="171"/>
      <c r="SEC67" s="171"/>
      <c r="SED67" s="171"/>
      <c r="SEE67" s="171"/>
      <c r="SEF67" s="171"/>
      <c r="SEG67" s="171"/>
      <c r="SEH67" s="171"/>
      <c r="SEI67" s="171"/>
      <c r="SEJ67" s="171"/>
      <c r="SEK67" s="171"/>
      <c r="SEL67" s="171"/>
      <c r="SEM67" s="171"/>
      <c r="SEN67" s="171"/>
      <c r="SEO67" s="171"/>
      <c r="SEP67" s="171"/>
      <c r="SEQ67" s="171"/>
      <c r="SER67" s="171"/>
      <c r="SES67" s="171"/>
      <c r="SET67" s="171"/>
      <c r="SEU67" s="171"/>
      <c r="SEV67" s="171"/>
      <c r="SEW67" s="171"/>
      <c r="SEX67" s="171"/>
      <c r="SEY67" s="171"/>
      <c r="SEZ67" s="171"/>
      <c r="SFA67" s="171"/>
      <c r="SFB67" s="171"/>
      <c r="SFC67" s="171"/>
      <c r="SFD67" s="171"/>
      <c r="SFE67" s="171"/>
      <c r="SFF67" s="171"/>
      <c r="SFG67" s="171"/>
      <c r="SFH67" s="171"/>
      <c r="SFI67" s="171"/>
      <c r="SFJ67" s="171"/>
      <c r="SFK67" s="171"/>
      <c r="SFL67" s="171"/>
      <c r="SFM67" s="171"/>
      <c r="SFN67" s="171"/>
      <c r="SFO67" s="171"/>
      <c r="SFP67" s="171"/>
      <c r="SFQ67" s="171"/>
      <c r="SFR67" s="171"/>
      <c r="SFS67" s="171"/>
      <c r="SFT67" s="171"/>
      <c r="SFU67" s="171"/>
      <c r="SFV67" s="171"/>
      <c r="SFW67" s="171"/>
      <c r="SFX67" s="171"/>
      <c r="SFY67" s="171"/>
      <c r="SFZ67" s="171"/>
      <c r="SGA67" s="171"/>
      <c r="SGB67" s="171"/>
      <c r="SGC67" s="171"/>
      <c r="SGD67" s="171"/>
      <c r="SGE67" s="171"/>
      <c r="SGF67" s="171"/>
      <c r="SGG67" s="171"/>
      <c r="SGH67" s="171"/>
      <c r="SGI67" s="171"/>
      <c r="SGJ67" s="171"/>
      <c r="SGK67" s="171"/>
      <c r="SGL67" s="171"/>
      <c r="SGM67" s="171"/>
      <c r="SGN67" s="171"/>
      <c r="SGO67" s="171"/>
      <c r="SGP67" s="171"/>
      <c r="SGQ67" s="171"/>
      <c r="SGR67" s="171"/>
      <c r="SGS67" s="171"/>
      <c r="SGT67" s="171"/>
      <c r="SGU67" s="171"/>
      <c r="SGV67" s="171"/>
      <c r="SGW67" s="171"/>
      <c r="SGX67" s="171"/>
      <c r="SGY67" s="171"/>
      <c r="SGZ67" s="171"/>
      <c r="SHA67" s="171"/>
      <c r="SHB67" s="171"/>
      <c r="SHC67" s="171"/>
      <c r="SHD67" s="171"/>
      <c r="SHE67" s="171"/>
      <c r="SHF67" s="171"/>
      <c r="SHG67" s="171"/>
      <c r="SHH67" s="171"/>
      <c r="SHI67" s="171"/>
      <c r="SHJ67" s="171"/>
      <c r="SHK67" s="171"/>
      <c r="SHL67" s="171"/>
      <c r="SHM67" s="171"/>
      <c r="SHN67" s="171"/>
      <c r="SHO67" s="171"/>
      <c r="SHP67" s="171"/>
      <c r="SHQ67" s="171"/>
      <c r="SHR67" s="171"/>
      <c r="SHS67" s="171"/>
      <c r="SHT67" s="171"/>
      <c r="SHU67" s="171"/>
      <c r="SHV67" s="171"/>
      <c r="SHW67" s="171"/>
      <c r="SHX67" s="171"/>
      <c r="SHY67" s="171"/>
      <c r="SHZ67" s="171"/>
      <c r="SIA67" s="171"/>
      <c r="SIB67" s="171"/>
      <c r="SIC67" s="171"/>
      <c r="SID67" s="171"/>
      <c r="SIE67" s="171"/>
      <c r="SIF67" s="171"/>
      <c r="SIG67" s="171"/>
      <c r="SIH67" s="171"/>
      <c r="SII67" s="171"/>
      <c r="SIJ67" s="171"/>
      <c r="SIK67" s="171"/>
      <c r="SIL67" s="171"/>
      <c r="SIM67" s="171"/>
      <c r="SIN67" s="171"/>
      <c r="SIO67" s="171"/>
      <c r="SIP67" s="171"/>
      <c r="SIQ67" s="171"/>
      <c r="SIR67" s="171"/>
      <c r="SIS67" s="171"/>
      <c r="SIT67" s="171"/>
      <c r="SIU67" s="171"/>
      <c r="SIV67" s="171"/>
      <c r="SIW67" s="171"/>
      <c r="SIX67" s="171"/>
      <c r="SIY67" s="171"/>
      <c r="SIZ67" s="171"/>
      <c r="SJA67" s="171"/>
      <c r="SJB67" s="171"/>
      <c r="SJC67" s="171"/>
      <c r="SJD67" s="171"/>
      <c r="SJE67" s="171"/>
      <c r="SJF67" s="171"/>
      <c r="SJG67" s="171"/>
      <c r="SJH67" s="171"/>
      <c r="SJI67" s="171"/>
      <c r="SJJ67" s="171"/>
      <c r="SJK67" s="171"/>
      <c r="SJL67" s="171"/>
      <c r="SJM67" s="171"/>
      <c r="SJN67" s="171"/>
      <c r="SJO67" s="171"/>
      <c r="SJP67" s="171"/>
      <c r="SJQ67" s="171"/>
      <c r="SJR67" s="171"/>
      <c r="SJS67" s="171"/>
      <c r="SJT67" s="171"/>
      <c r="SJU67" s="171"/>
      <c r="SJV67" s="171"/>
      <c r="SJW67" s="171"/>
      <c r="SJX67" s="171"/>
      <c r="SJY67" s="171"/>
      <c r="SJZ67" s="171"/>
      <c r="SKA67" s="171"/>
      <c r="SKB67" s="171"/>
      <c r="SKC67" s="171"/>
      <c r="SKD67" s="171"/>
      <c r="SKE67" s="171"/>
      <c r="SKF67" s="171"/>
      <c r="SKG67" s="171"/>
      <c r="SKH67" s="171"/>
      <c r="SKI67" s="171"/>
      <c r="SKJ67" s="171"/>
      <c r="SKK67" s="171"/>
      <c r="SKL67" s="171"/>
      <c r="SKM67" s="171"/>
      <c r="SKN67" s="171"/>
      <c r="SKO67" s="171"/>
      <c r="SKP67" s="171"/>
      <c r="SKQ67" s="171"/>
      <c r="SKR67" s="171"/>
      <c r="SKS67" s="171"/>
      <c r="SKT67" s="171"/>
      <c r="SKU67" s="171"/>
      <c r="SKV67" s="171"/>
      <c r="SKW67" s="171"/>
      <c r="SKX67" s="171"/>
      <c r="SKY67" s="171"/>
      <c r="SKZ67" s="171"/>
      <c r="SLA67" s="171"/>
      <c r="SLB67" s="171"/>
      <c r="SLC67" s="171"/>
      <c r="SLD67" s="171"/>
      <c r="SLE67" s="171"/>
      <c r="SLF67" s="171"/>
      <c r="SLG67" s="171"/>
      <c r="SLH67" s="171"/>
      <c r="SLI67" s="171"/>
      <c r="SLJ67" s="171"/>
      <c r="SLK67" s="171"/>
      <c r="SLL67" s="171"/>
      <c r="SLM67" s="171"/>
      <c r="SLN67" s="171"/>
      <c r="SLO67" s="171"/>
      <c r="SLP67" s="171"/>
      <c r="SLQ67" s="171"/>
      <c r="SLR67" s="171"/>
      <c r="SLS67" s="171"/>
      <c r="SLT67" s="171"/>
      <c r="SLU67" s="171"/>
      <c r="SLV67" s="171"/>
      <c r="SLW67" s="171"/>
      <c r="SLX67" s="171"/>
      <c r="SLY67" s="171"/>
      <c r="SLZ67" s="171"/>
      <c r="SMA67" s="171"/>
      <c r="SMB67" s="171"/>
      <c r="SMC67" s="171"/>
      <c r="SMD67" s="171"/>
      <c r="SME67" s="171"/>
      <c r="SMF67" s="171"/>
      <c r="SMG67" s="171"/>
      <c r="SMH67" s="171"/>
      <c r="SMI67" s="171"/>
      <c r="SMJ67" s="171"/>
      <c r="SMK67" s="171"/>
      <c r="SML67" s="171"/>
      <c r="SMM67" s="171"/>
      <c r="SMN67" s="171"/>
      <c r="SMO67" s="171"/>
      <c r="SMP67" s="171"/>
      <c r="SMQ67" s="171"/>
      <c r="SMR67" s="171"/>
      <c r="SMS67" s="171"/>
      <c r="SMT67" s="171"/>
      <c r="SMU67" s="171"/>
      <c r="SMV67" s="171"/>
      <c r="SMW67" s="171"/>
      <c r="SMX67" s="171"/>
      <c r="SMY67" s="171"/>
      <c r="SMZ67" s="171"/>
      <c r="SNA67" s="171"/>
      <c r="SNB67" s="171"/>
      <c r="SNC67" s="171"/>
      <c r="SND67" s="171"/>
      <c r="SNE67" s="171"/>
      <c r="SNF67" s="171"/>
      <c r="SNG67" s="171"/>
      <c r="SNH67" s="171"/>
      <c r="SNI67" s="171"/>
      <c r="SNJ67" s="171"/>
      <c r="SNK67" s="171"/>
      <c r="SNL67" s="171"/>
      <c r="SNM67" s="171"/>
      <c r="SNN67" s="171"/>
      <c r="SNO67" s="171"/>
      <c r="SNP67" s="171"/>
      <c r="SNQ67" s="171"/>
      <c r="SNR67" s="171"/>
      <c r="SNS67" s="171"/>
      <c r="SNT67" s="171"/>
      <c r="SNU67" s="171"/>
      <c r="SNV67" s="171"/>
      <c r="SNW67" s="171"/>
      <c r="SNX67" s="171"/>
      <c r="SNY67" s="171"/>
      <c r="SNZ67" s="171"/>
      <c r="SOA67" s="171"/>
      <c r="SOB67" s="171"/>
      <c r="SOC67" s="171"/>
      <c r="SOD67" s="171"/>
      <c r="SOE67" s="171"/>
      <c r="SOF67" s="171"/>
      <c r="SOG67" s="171"/>
      <c r="SOH67" s="171"/>
      <c r="SOI67" s="171"/>
      <c r="SOJ67" s="171"/>
      <c r="SOK67" s="171"/>
      <c r="SOL67" s="171"/>
      <c r="SOM67" s="171"/>
      <c r="SON67" s="171"/>
      <c r="SOO67" s="171"/>
      <c r="SOP67" s="171"/>
      <c r="SOQ67" s="171"/>
      <c r="SOR67" s="171"/>
      <c r="SOS67" s="171"/>
      <c r="SOT67" s="171"/>
      <c r="SOU67" s="171"/>
      <c r="SOV67" s="171"/>
      <c r="SOW67" s="171"/>
      <c r="SOX67" s="171"/>
      <c r="SOY67" s="171"/>
      <c r="SOZ67" s="171"/>
      <c r="SPA67" s="171"/>
      <c r="SPB67" s="171"/>
      <c r="SPC67" s="171"/>
      <c r="SPD67" s="171"/>
      <c r="SPE67" s="171"/>
      <c r="SPF67" s="171"/>
      <c r="SPG67" s="171"/>
      <c r="SPH67" s="171"/>
      <c r="SPI67" s="171"/>
      <c r="SPJ67" s="171"/>
      <c r="SPK67" s="171"/>
      <c r="SPL67" s="171"/>
      <c r="SPM67" s="171"/>
      <c r="SPN67" s="171"/>
      <c r="SPO67" s="171"/>
      <c r="SPP67" s="171"/>
      <c r="SPQ67" s="171"/>
      <c r="SPR67" s="171"/>
      <c r="SPS67" s="171"/>
      <c r="SPT67" s="171"/>
      <c r="SPU67" s="171"/>
      <c r="SPV67" s="171"/>
      <c r="SPW67" s="171"/>
      <c r="SPX67" s="171"/>
      <c r="SPY67" s="171"/>
      <c r="SPZ67" s="171"/>
      <c r="SQA67" s="171"/>
      <c r="SQB67" s="171"/>
      <c r="SQC67" s="171"/>
      <c r="SQD67" s="171"/>
      <c r="SQE67" s="171"/>
      <c r="SQF67" s="171"/>
      <c r="SQG67" s="171"/>
      <c r="SQH67" s="171"/>
      <c r="SQI67" s="171"/>
      <c r="SQJ67" s="171"/>
      <c r="SQK67" s="171"/>
      <c r="SQL67" s="171"/>
      <c r="SQM67" s="171"/>
      <c r="SQN67" s="171"/>
      <c r="SQO67" s="171"/>
      <c r="SQP67" s="171"/>
      <c r="SQQ67" s="171"/>
      <c r="SQR67" s="171"/>
      <c r="SQS67" s="171"/>
      <c r="SQT67" s="171"/>
      <c r="SQU67" s="171"/>
      <c r="SQV67" s="171"/>
      <c r="SQW67" s="171"/>
      <c r="SQX67" s="171"/>
      <c r="SQY67" s="171"/>
      <c r="SQZ67" s="171"/>
      <c r="SRA67" s="171"/>
      <c r="SRB67" s="171"/>
      <c r="SRC67" s="171"/>
      <c r="SRD67" s="171"/>
      <c r="SRE67" s="171"/>
      <c r="SRF67" s="171"/>
      <c r="SRG67" s="171"/>
      <c r="SRH67" s="171"/>
      <c r="SRI67" s="171"/>
      <c r="SRJ67" s="171"/>
      <c r="SRK67" s="171"/>
      <c r="SRL67" s="171"/>
      <c r="SRM67" s="171"/>
      <c r="SRN67" s="171"/>
      <c r="SRO67" s="171"/>
      <c r="SRP67" s="171"/>
      <c r="SRQ67" s="171"/>
      <c r="SRR67" s="171"/>
      <c r="SRS67" s="171"/>
      <c r="SRT67" s="171"/>
      <c r="SRU67" s="171"/>
      <c r="SRV67" s="171"/>
      <c r="SRW67" s="171"/>
      <c r="SRX67" s="171"/>
      <c r="SRY67" s="171"/>
      <c r="SRZ67" s="171"/>
      <c r="SSA67" s="171"/>
      <c r="SSB67" s="171"/>
      <c r="SSC67" s="171"/>
      <c r="SSD67" s="171"/>
      <c r="SSE67" s="171"/>
      <c r="SSF67" s="171"/>
      <c r="SSG67" s="171"/>
      <c r="SSH67" s="171"/>
      <c r="SSI67" s="171"/>
      <c r="SSJ67" s="171"/>
      <c r="SSK67" s="171"/>
      <c r="SSL67" s="171"/>
      <c r="SSM67" s="171"/>
      <c r="SSN67" s="171"/>
      <c r="SSO67" s="171"/>
      <c r="SSP67" s="171"/>
      <c r="SSQ67" s="171"/>
      <c r="SSR67" s="171"/>
      <c r="SSS67" s="171"/>
      <c r="SST67" s="171"/>
      <c r="SSU67" s="171"/>
      <c r="SSV67" s="171"/>
      <c r="SSW67" s="171"/>
      <c r="SSX67" s="171"/>
      <c r="SSY67" s="171"/>
      <c r="SSZ67" s="171"/>
      <c r="STA67" s="171"/>
      <c r="STB67" s="171"/>
      <c r="STC67" s="171"/>
      <c r="STD67" s="171"/>
      <c r="STE67" s="171"/>
      <c r="STF67" s="171"/>
      <c r="STG67" s="171"/>
      <c r="STH67" s="171"/>
      <c r="STI67" s="171"/>
      <c r="STJ67" s="171"/>
      <c r="STK67" s="171"/>
      <c r="STL67" s="171"/>
      <c r="STM67" s="171"/>
      <c r="STN67" s="171"/>
      <c r="STO67" s="171"/>
      <c r="STP67" s="171"/>
      <c r="STQ67" s="171"/>
      <c r="STR67" s="171"/>
      <c r="STS67" s="171"/>
      <c r="STT67" s="171"/>
      <c r="STU67" s="171"/>
      <c r="STV67" s="171"/>
      <c r="STW67" s="171"/>
      <c r="STX67" s="171"/>
      <c r="STY67" s="171"/>
      <c r="STZ67" s="171"/>
      <c r="SUA67" s="171"/>
      <c r="SUB67" s="171"/>
      <c r="SUC67" s="171"/>
      <c r="SUD67" s="171"/>
      <c r="SUE67" s="171"/>
      <c r="SUF67" s="171"/>
      <c r="SUG67" s="171"/>
      <c r="SUH67" s="171"/>
      <c r="SUI67" s="171"/>
      <c r="SUJ67" s="171"/>
      <c r="SUK67" s="171"/>
      <c r="SUL67" s="171"/>
      <c r="SUM67" s="171"/>
      <c r="SUN67" s="171"/>
      <c r="SUO67" s="171"/>
      <c r="SUP67" s="171"/>
      <c r="SUQ67" s="171"/>
      <c r="SUR67" s="171"/>
      <c r="SUS67" s="171"/>
      <c r="SUT67" s="171"/>
      <c r="SUU67" s="171"/>
      <c r="SUV67" s="171"/>
      <c r="SUW67" s="171"/>
      <c r="SUX67" s="171"/>
      <c r="SUY67" s="171"/>
      <c r="SUZ67" s="171"/>
      <c r="SVA67" s="171"/>
      <c r="SVB67" s="171"/>
      <c r="SVC67" s="171"/>
      <c r="SVD67" s="171"/>
      <c r="SVE67" s="171"/>
      <c r="SVF67" s="171"/>
      <c r="SVG67" s="171"/>
      <c r="SVH67" s="171"/>
      <c r="SVI67" s="171"/>
      <c r="SVJ67" s="171"/>
      <c r="SVK67" s="171"/>
      <c r="SVL67" s="171"/>
      <c r="SVM67" s="171"/>
      <c r="SVN67" s="171"/>
      <c r="SVO67" s="171"/>
      <c r="SVP67" s="171"/>
      <c r="SVQ67" s="171"/>
      <c r="SVR67" s="171"/>
      <c r="SVS67" s="171"/>
      <c r="SVT67" s="171"/>
      <c r="SVU67" s="171"/>
      <c r="SVV67" s="171"/>
      <c r="SVW67" s="171"/>
      <c r="SVX67" s="171"/>
      <c r="SVY67" s="171"/>
      <c r="SVZ67" s="171"/>
      <c r="SWA67" s="171"/>
      <c r="SWB67" s="171"/>
      <c r="SWC67" s="171"/>
      <c r="SWD67" s="171"/>
      <c r="SWE67" s="171"/>
      <c r="SWF67" s="171"/>
      <c r="SWG67" s="171"/>
      <c r="SWH67" s="171"/>
      <c r="SWI67" s="171"/>
      <c r="SWJ67" s="171"/>
      <c r="SWK67" s="171"/>
      <c r="SWL67" s="171"/>
      <c r="SWM67" s="171"/>
      <c r="SWN67" s="171"/>
      <c r="SWO67" s="171"/>
      <c r="SWP67" s="171"/>
      <c r="SWQ67" s="171"/>
      <c r="SWR67" s="171"/>
      <c r="SWS67" s="171"/>
      <c r="SWT67" s="171"/>
      <c r="SWU67" s="171"/>
      <c r="SWV67" s="171"/>
      <c r="SWW67" s="171"/>
      <c r="SWX67" s="171"/>
      <c r="SWY67" s="171"/>
      <c r="SWZ67" s="171"/>
      <c r="SXA67" s="171"/>
      <c r="SXB67" s="171"/>
      <c r="SXC67" s="171"/>
      <c r="SXD67" s="171"/>
      <c r="SXE67" s="171"/>
      <c r="SXF67" s="171"/>
      <c r="SXG67" s="171"/>
      <c r="SXH67" s="171"/>
      <c r="SXI67" s="171"/>
      <c r="SXJ67" s="171"/>
      <c r="SXK67" s="171"/>
      <c r="SXL67" s="171"/>
      <c r="SXM67" s="171"/>
      <c r="SXN67" s="171"/>
      <c r="SXO67" s="171"/>
      <c r="SXP67" s="171"/>
      <c r="SXQ67" s="171"/>
      <c r="SXR67" s="171"/>
      <c r="SXS67" s="171"/>
      <c r="SXT67" s="171"/>
      <c r="SXU67" s="171"/>
      <c r="SXV67" s="171"/>
      <c r="SXW67" s="171"/>
      <c r="SXX67" s="171"/>
      <c r="SXY67" s="171"/>
      <c r="SXZ67" s="171"/>
      <c r="SYA67" s="171"/>
      <c r="SYB67" s="171"/>
      <c r="SYC67" s="171"/>
      <c r="SYD67" s="171"/>
      <c r="SYE67" s="171"/>
      <c r="SYF67" s="171"/>
      <c r="SYG67" s="171"/>
      <c r="SYH67" s="171"/>
      <c r="SYI67" s="171"/>
      <c r="SYJ67" s="171"/>
      <c r="SYK67" s="171"/>
      <c r="SYL67" s="171"/>
      <c r="SYM67" s="171"/>
      <c r="SYN67" s="171"/>
      <c r="SYO67" s="171"/>
      <c r="SYP67" s="171"/>
      <c r="SYQ67" s="171"/>
      <c r="SYR67" s="171"/>
      <c r="SYS67" s="171"/>
      <c r="SYT67" s="171"/>
      <c r="SYU67" s="171"/>
      <c r="SYV67" s="171"/>
      <c r="SYW67" s="171"/>
      <c r="SYX67" s="171"/>
      <c r="SYY67" s="171"/>
      <c r="SYZ67" s="171"/>
      <c r="SZA67" s="171"/>
      <c r="SZB67" s="171"/>
      <c r="SZC67" s="171"/>
      <c r="SZD67" s="171"/>
      <c r="SZE67" s="171"/>
      <c r="SZF67" s="171"/>
      <c r="SZG67" s="171"/>
      <c r="SZH67" s="171"/>
      <c r="SZI67" s="171"/>
      <c r="SZJ67" s="171"/>
      <c r="SZK67" s="171"/>
      <c r="SZL67" s="171"/>
      <c r="SZM67" s="171"/>
      <c r="SZN67" s="171"/>
      <c r="SZO67" s="171"/>
      <c r="SZP67" s="171"/>
      <c r="SZQ67" s="171"/>
      <c r="SZR67" s="171"/>
      <c r="SZS67" s="171"/>
      <c r="SZT67" s="171"/>
      <c r="SZU67" s="171"/>
      <c r="SZV67" s="171"/>
      <c r="SZW67" s="171"/>
      <c r="SZX67" s="171"/>
      <c r="SZY67" s="171"/>
      <c r="SZZ67" s="171"/>
      <c r="TAA67" s="171"/>
      <c r="TAB67" s="171"/>
      <c r="TAC67" s="171"/>
      <c r="TAD67" s="171"/>
      <c r="TAE67" s="171"/>
      <c r="TAF67" s="171"/>
      <c r="TAG67" s="171"/>
      <c r="TAH67" s="171"/>
      <c r="TAI67" s="171"/>
      <c r="TAJ67" s="171"/>
      <c r="TAK67" s="171"/>
      <c r="TAL67" s="171"/>
      <c r="TAM67" s="171"/>
      <c r="TAN67" s="171"/>
      <c r="TAO67" s="171"/>
      <c r="TAP67" s="171"/>
      <c r="TAQ67" s="171"/>
      <c r="TAR67" s="171"/>
      <c r="TAS67" s="171"/>
      <c r="TAT67" s="171"/>
      <c r="TAU67" s="171"/>
      <c r="TAV67" s="171"/>
      <c r="TAW67" s="171"/>
      <c r="TAX67" s="171"/>
      <c r="TAY67" s="171"/>
      <c r="TAZ67" s="171"/>
      <c r="TBA67" s="171"/>
      <c r="TBB67" s="171"/>
      <c r="TBC67" s="171"/>
      <c r="TBD67" s="171"/>
      <c r="TBE67" s="171"/>
      <c r="TBF67" s="171"/>
      <c r="TBG67" s="171"/>
      <c r="TBH67" s="171"/>
      <c r="TBI67" s="171"/>
      <c r="TBJ67" s="171"/>
      <c r="TBK67" s="171"/>
      <c r="TBL67" s="171"/>
      <c r="TBM67" s="171"/>
      <c r="TBN67" s="171"/>
      <c r="TBO67" s="171"/>
      <c r="TBP67" s="171"/>
      <c r="TBQ67" s="171"/>
      <c r="TBR67" s="171"/>
      <c r="TBS67" s="171"/>
      <c r="TBT67" s="171"/>
      <c r="TBU67" s="171"/>
      <c r="TBV67" s="171"/>
      <c r="TBW67" s="171"/>
      <c r="TBX67" s="171"/>
      <c r="TBY67" s="171"/>
      <c r="TBZ67" s="171"/>
      <c r="TCA67" s="171"/>
      <c r="TCB67" s="171"/>
      <c r="TCC67" s="171"/>
      <c r="TCD67" s="171"/>
      <c r="TCE67" s="171"/>
      <c r="TCF67" s="171"/>
      <c r="TCG67" s="171"/>
      <c r="TCH67" s="171"/>
      <c r="TCI67" s="171"/>
      <c r="TCJ67" s="171"/>
      <c r="TCK67" s="171"/>
      <c r="TCL67" s="171"/>
      <c r="TCM67" s="171"/>
      <c r="TCN67" s="171"/>
      <c r="TCO67" s="171"/>
      <c r="TCP67" s="171"/>
      <c r="TCQ67" s="171"/>
      <c r="TCR67" s="171"/>
      <c r="TCS67" s="171"/>
      <c r="TCT67" s="171"/>
      <c r="TCU67" s="171"/>
      <c r="TCV67" s="171"/>
      <c r="TCW67" s="171"/>
      <c r="TCX67" s="171"/>
      <c r="TCY67" s="171"/>
      <c r="TCZ67" s="171"/>
      <c r="TDA67" s="171"/>
      <c r="TDB67" s="171"/>
      <c r="TDC67" s="171"/>
      <c r="TDD67" s="171"/>
      <c r="TDE67" s="171"/>
      <c r="TDF67" s="171"/>
      <c r="TDG67" s="171"/>
      <c r="TDH67" s="171"/>
      <c r="TDI67" s="171"/>
      <c r="TDJ67" s="171"/>
      <c r="TDK67" s="171"/>
      <c r="TDL67" s="171"/>
      <c r="TDM67" s="171"/>
      <c r="TDN67" s="171"/>
      <c r="TDO67" s="171"/>
      <c r="TDP67" s="171"/>
      <c r="TDQ67" s="171"/>
      <c r="TDR67" s="171"/>
      <c r="TDS67" s="171"/>
      <c r="TDT67" s="171"/>
      <c r="TDU67" s="171"/>
      <c r="TDV67" s="171"/>
      <c r="TDW67" s="171"/>
      <c r="TDX67" s="171"/>
      <c r="TDY67" s="171"/>
      <c r="TDZ67" s="171"/>
      <c r="TEA67" s="171"/>
      <c r="TEB67" s="171"/>
      <c r="TEC67" s="171"/>
      <c r="TED67" s="171"/>
      <c r="TEE67" s="171"/>
      <c r="TEF67" s="171"/>
      <c r="TEG67" s="171"/>
      <c r="TEH67" s="171"/>
      <c r="TEI67" s="171"/>
      <c r="TEJ67" s="171"/>
      <c r="TEK67" s="171"/>
      <c r="TEL67" s="171"/>
      <c r="TEM67" s="171"/>
      <c r="TEN67" s="171"/>
      <c r="TEO67" s="171"/>
      <c r="TEP67" s="171"/>
      <c r="TEQ67" s="171"/>
      <c r="TER67" s="171"/>
      <c r="TES67" s="171"/>
      <c r="TET67" s="171"/>
      <c r="TEU67" s="171"/>
      <c r="TEV67" s="171"/>
      <c r="TEW67" s="171"/>
      <c r="TEX67" s="171"/>
      <c r="TEY67" s="171"/>
      <c r="TEZ67" s="171"/>
      <c r="TFA67" s="171"/>
      <c r="TFB67" s="171"/>
      <c r="TFC67" s="171"/>
      <c r="TFD67" s="171"/>
      <c r="TFE67" s="171"/>
      <c r="TFF67" s="171"/>
      <c r="TFG67" s="171"/>
      <c r="TFH67" s="171"/>
      <c r="TFI67" s="171"/>
      <c r="TFJ67" s="171"/>
      <c r="TFK67" s="171"/>
      <c r="TFL67" s="171"/>
      <c r="TFM67" s="171"/>
      <c r="TFN67" s="171"/>
      <c r="TFO67" s="171"/>
      <c r="TFP67" s="171"/>
      <c r="TFQ67" s="171"/>
      <c r="TFR67" s="171"/>
      <c r="TFS67" s="171"/>
      <c r="TFT67" s="171"/>
      <c r="TFU67" s="171"/>
      <c r="TFV67" s="171"/>
      <c r="TFW67" s="171"/>
      <c r="TFX67" s="171"/>
      <c r="TFY67" s="171"/>
      <c r="TFZ67" s="171"/>
      <c r="TGA67" s="171"/>
      <c r="TGB67" s="171"/>
      <c r="TGC67" s="171"/>
      <c r="TGD67" s="171"/>
      <c r="TGE67" s="171"/>
      <c r="TGF67" s="171"/>
      <c r="TGG67" s="171"/>
      <c r="TGH67" s="171"/>
      <c r="TGI67" s="171"/>
      <c r="TGJ67" s="171"/>
      <c r="TGK67" s="171"/>
      <c r="TGL67" s="171"/>
      <c r="TGM67" s="171"/>
      <c r="TGN67" s="171"/>
      <c r="TGO67" s="171"/>
      <c r="TGP67" s="171"/>
      <c r="TGQ67" s="171"/>
      <c r="TGR67" s="171"/>
      <c r="TGS67" s="171"/>
      <c r="TGT67" s="171"/>
      <c r="TGU67" s="171"/>
      <c r="TGV67" s="171"/>
      <c r="TGW67" s="171"/>
      <c r="TGX67" s="171"/>
      <c r="TGY67" s="171"/>
      <c r="TGZ67" s="171"/>
      <c r="THA67" s="171"/>
      <c r="THB67" s="171"/>
      <c r="THC67" s="171"/>
      <c r="THD67" s="171"/>
      <c r="THE67" s="171"/>
      <c r="THF67" s="171"/>
      <c r="THG67" s="171"/>
      <c r="THH67" s="171"/>
      <c r="THI67" s="171"/>
      <c r="THJ67" s="171"/>
      <c r="THK67" s="171"/>
      <c r="THL67" s="171"/>
      <c r="THM67" s="171"/>
      <c r="THN67" s="171"/>
      <c r="THO67" s="171"/>
      <c r="THP67" s="171"/>
      <c r="THQ67" s="171"/>
      <c r="THR67" s="171"/>
      <c r="THS67" s="171"/>
      <c r="THT67" s="171"/>
      <c r="THU67" s="171"/>
      <c r="THV67" s="171"/>
      <c r="THW67" s="171"/>
      <c r="THX67" s="171"/>
      <c r="THY67" s="171"/>
      <c r="THZ67" s="171"/>
      <c r="TIA67" s="171"/>
      <c r="TIB67" s="171"/>
      <c r="TIC67" s="171"/>
      <c r="TID67" s="171"/>
      <c r="TIE67" s="171"/>
      <c r="TIF67" s="171"/>
      <c r="TIG67" s="171"/>
      <c r="TIH67" s="171"/>
      <c r="TII67" s="171"/>
      <c r="TIJ67" s="171"/>
      <c r="TIK67" s="171"/>
      <c r="TIL67" s="171"/>
      <c r="TIM67" s="171"/>
      <c r="TIN67" s="171"/>
      <c r="TIO67" s="171"/>
      <c r="TIP67" s="171"/>
      <c r="TIQ67" s="171"/>
      <c r="TIR67" s="171"/>
      <c r="TIS67" s="171"/>
      <c r="TIT67" s="171"/>
      <c r="TIU67" s="171"/>
      <c r="TIV67" s="171"/>
      <c r="TIW67" s="171"/>
      <c r="TIX67" s="171"/>
      <c r="TIY67" s="171"/>
      <c r="TIZ67" s="171"/>
      <c r="TJA67" s="171"/>
      <c r="TJB67" s="171"/>
      <c r="TJC67" s="171"/>
      <c r="TJD67" s="171"/>
      <c r="TJE67" s="171"/>
      <c r="TJF67" s="171"/>
      <c r="TJG67" s="171"/>
      <c r="TJH67" s="171"/>
      <c r="TJI67" s="171"/>
      <c r="TJJ67" s="171"/>
      <c r="TJK67" s="171"/>
      <c r="TJL67" s="171"/>
      <c r="TJM67" s="171"/>
      <c r="TJN67" s="171"/>
      <c r="TJO67" s="171"/>
      <c r="TJP67" s="171"/>
      <c r="TJQ67" s="171"/>
      <c r="TJR67" s="171"/>
      <c r="TJS67" s="171"/>
      <c r="TJT67" s="171"/>
      <c r="TJU67" s="171"/>
      <c r="TJV67" s="171"/>
      <c r="TJW67" s="171"/>
      <c r="TJX67" s="171"/>
      <c r="TJY67" s="171"/>
      <c r="TJZ67" s="171"/>
      <c r="TKA67" s="171"/>
      <c r="TKB67" s="171"/>
      <c r="TKC67" s="171"/>
      <c r="TKD67" s="171"/>
      <c r="TKE67" s="171"/>
      <c r="TKF67" s="171"/>
      <c r="TKG67" s="171"/>
      <c r="TKH67" s="171"/>
      <c r="TKI67" s="171"/>
      <c r="TKJ67" s="171"/>
      <c r="TKK67" s="171"/>
      <c r="TKL67" s="171"/>
      <c r="TKM67" s="171"/>
      <c r="TKN67" s="171"/>
      <c r="TKO67" s="171"/>
      <c r="TKP67" s="171"/>
      <c r="TKQ67" s="171"/>
      <c r="TKR67" s="171"/>
      <c r="TKS67" s="171"/>
      <c r="TKT67" s="171"/>
      <c r="TKU67" s="171"/>
      <c r="TKV67" s="171"/>
      <c r="TKW67" s="171"/>
      <c r="TKX67" s="171"/>
      <c r="TKY67" s="171"/>
      <c r="TKZ67" s="171"/>
      <c r="TLA67" s="171"/>
      <c r="TLB67" s="171"/>
      <c r="TLC67" s="171"/>
      <c r="TLD67" s="171"/>
      <c r="TLE67" s="171"/>
      <c r="TLF67" s="171"/>
      <c r="TLG67" s="171"/>
      <c r="TLH67" s="171"/>
      <c r="TLI67" s="171"/>
      <c r="TLJ67" s="171"/>
      <c r="TLK67" s="171"/>
      <c r="TLL67" s="171"/>
      <c r="TLM67" s="171"/>
      <c r="TLN67" s="171"/>
      <c r="TLO67" s="171"/>
      <c r="TLP67" s="171"/>
      <c r="TLQ67" s="171"/>
      <c r="TLR67" s="171"/>
      <c r="TLS67" s="171"/>
      <c r="TLT67" s="171"/>
      <c r="TLU67" s="171"/>
      <c r="TLV67" s="171"/>
      <c r="TLW67" s="171"/>
      <c r="TLX67" s="171"/>
      <c r="TLY67" s="171"/>
      <c r="TLZ67" s="171"/>
      <c r="TMA67" s="171"/>
      <c r="TMB67" s="171"/>
      <c r="TMC67" s="171"/>
      <c r="TMD67" s="171"/>
      <c r="TME67" s="171"/>
      <c r="TMF67" s="171"/>
      <c r="TMG67" s="171"/>
      <c r="TMH67" s="171"/>
      <c r="TMI67" s="171"/>
      <c r="TMJ67" s="171"/>
      <c r="TMK67" s="171"/>
      <c r="TML67" s="171"/>
      <c r="TMM67" s="171"/>
      <c r="TMN67" s="171"/>
      <c r="TMO67" s="171"/>
      <c r="TMP67" s="171"/>
      <c r="TMQ67" s="171"/>
      <c r="TMR67" s="171"/>
      <c r="TMS67" s="171"/>
      <c r="TMT67" s="171"/>
      <c r="TMU67" s="171"/>
      <c r="TMV67" s="171"/>
      <c r="TMW67" s="171"/>
      <c r="TMX67" s="171"/>
      <c r="TMY67" s="171"/>
      <c r="TMZ67" s="171"/>
      <c r="TNA67" s="171"/>
      <c r="TNB67" s="171"/>
      <c r="TNC67" s="171"/>
      <c r="TND67" s="171"/>
      <c r="TNE67" s="171"/>
      <c r="TNF67" s="171"/>
      <c r="TNG67" s="171"/>
      <c r="TNH67" s="171"/>
      <c r="TNI67" s="171"/>
      <c r="TNJ67" s="171"/>
      <c r="TNK67" s="171"/>
      <c r="TNL67" s="171"/>
      <c r="TNM67" s="171"/>
      <c r="TNN67" s="171"/>
      <c r="TNO67" s="171"/>
      <c r="TNP67" s="171"/>
      <c r="TNQ67" s="171"/>
      <c r="TNR67" s="171"/>
      <c r="TNS67" s="171"/>
      <c r="TNT67" s="171"/>
      <c r="TNU67" s="171"/>
      <c r="TNV67" s="171"/>
      <c r="TNW67" s="171"/>
      <c r="TNX67" s="171"/>
      <c r="TNY67" s="171"/>
      <c r="TNZ67" s="171"/>
      <c r="TOA67" s="171"/>
      <c r="TOB67" s="171"/>
      <c r="TOC67" s="171"/>
      <c r="TOD67" s="171"/>
      <c r="TOE67" s="171"/>
      <c r="TOF67" s="171"/>
      <c r="TOG67" s="171"/>
      <c r="TOH67" s="171"/>
      <c r="TOI67" s="171"/>
      <c r="TOJ67" s="171"/>
      <c r="TOK67" s="171"/>
      <c r="TOL67" s="171"/>
      <c r="TOM67" s="171"/>
      <c r="TON67" s="171"/>
      <c r="TOO67" s="171"/>
      <c r="TOP67" s="171"/>
      <c r="TOQ67" s="171"/>
      <c r="TOR67" s="171"/>
      <c r="TOS67" s="171"/>
      <c r="TOT67" s="171"/>
      <c r="TOU67" s="171"/>
      <c r="TOV67" s="171"/>
      <c r="TOW67" s="171"/>
      <c r="TOX67" s="171"/>
      <c r="TOY67" s="171"/>
      <c r="TOZ67" s="171"/>
      <c r="TPA67" s="171"/>
      <c r="TPB67" s="171"/>
      <c r="TPC67" s="171"/>
      <c r="TPD67" s="171"/>
      <c r="TPE67" s="171"/>
      <c r="TPF67" s="171"/>
      <c r="TPG67" s="171"/>
      <c r="TPH67" s="171"/>
      <c r="TPI67" s="171"/>
      <c r="TPJ67" s="171"/>
      <c r="TPK67" s="171"/>
      <c r="TPL67" s="171"/>
      <c r="TPM67" s="171"/>
      <c r="TPN67" s="171"/>
      <c r="TPO67" s="171"/>
      <c r="TPP67" s="171"/>
      <c r="TPQ67" s="171"/>
      <c r="TPR67" s="171"/>
      <c r="TPS67" s="171"/>
      <c r="TPT67" s="171"/>
      <c r="TPU67" s="171"/>
      <c r="TPV67" s="171"/>
      <c r="TPW67" s="171"/>
      <c r="TPX67" s="171"/>
      <c r="TPY67" s="171"/>
      <c r="TPZ67" s="171"/>
      <c r="TQA67" s="171"/>
      <c r="TQB67" s="171"/>
      <c r="TQC67" s="171"/>
      <c r="TQD67" s="171"/>
      <c r="TQE67" s="171"/>
      <c r="TQF67" s="171"/>
      <c r="TQG67" s="171"/>
      <c r="TQH67" s="171"/>
      <c r="TQI67" s="171"/>
      <c r="TQJ67" s="171"/>
      <c r="TQK67" s="171"/>
      <c r="TQL67" s="171"/>
      <c r="TQM67" s="171"/>
      <c r="TQN67" s="171"/>
      <c r="TQO67" s="171"/>
      <c r="TQP67" s="171"/>
      <c r="TQQ67" s="171"/>
      <c r="TQR67" s="171"/>
      <c r="TQS67" s="171"/>
      <c r="TQT67" s="171"/>
      <c r="TQU67" s="171"/>
      <c r="TQV67" s="171"/>
      <c r="TQW67" s="171"/>
      <c r="TQX67" s="171"/>
      <c r="TQY67" s="171"/>
      <c r="TQZ67" s="171"/>
      <c r="TRA67" s="171"/>
      <c r="TRB67" s="171"/>
      <c r="TRC67" s="171"/>
      <c r="TRD67" s="171"/>
      <c r="TRE67" s="171"/>
      <c r="TRF67" s="171"/>
      <c r="TRG67" s="171"/>
      <c r="TRH67" s="171"/>
      <c r="TRI67" s="171"/>
      <c r="TRJ67" s="171"/>
      <c r="TRK67" s="171"/>
      <c r="TRL67" s="171"/>
      <c r="TRM67" s="171"/>
      <c r="TRN67" s="171"/>
      <c r="TRO67" s="171"/>
      <c r="TRP67" s="171"/>
      <c r="TRQ67" s="171"/>
      <c r="TRR67" s="171"/>
      <c r="TRS67" s="171"/>
      <c r="TRT67" s="171"/>
      <c r="TRU67" s="171"/>
      <c r="TRV67" s="171"/>
      <c r="TRW67" s="171"/>
      <c r="TRX67" s="171"/>
      <c r="TRY67" s="171"/>
      <c r="TRZ67" s="171"/>
      <c r="TSA67" s="171"/>
      <c r="TSB67" s="171"/>
      <c r="TSC67" s="171"/>
      <c r="TSD67" s="171"/>
      <c r="TSE67" s="171"/>
      <c r="TSF67" s="171"/>
      <c r="TSG67" s="171"/>
      <c r="TSH67" s="171"/>
      <c r="TSI67" s="171"/>
      <c r="TSJ67" s="171"/>
      <c r="TSK67" s="171"/>
      <c r="TSL67" s="171"/>
      <c r="TSM67" s="171"/>
      <c r="TSN67" s="171"/>
      <c r="TSO67" s="171"/>
      <c r="TSP67" s="171"/>
      <c r="TSQ67" s="171"/>
      <c r="TSR67" s="171"/>
      <c r="TSS67" s="171"/>
      <c r="TST67" s="171"/>
      <c r="TSU67" s="171"/>
      <c r="TSV67" s="171"/>
      <c r="TSW67" s="171"/>
      <c r="TSX67" s="171"/>
      <c r="TSY67" s="171"/>
      <c r="TSZ67" s="171"/>
      <c r="TTA67" s="171"/>
      <c r="TTB67" s="171"/>
      <c r="TTC67" s="171"/>
      <c r="TTD67" s="171"/>
      <c r="TTE67" s="171"/>
      <c r="TTF67" s="171"/>
      <c r="TTG67" s="171"/>
      <c r="TTH67" s="171"/>
      <c r="TTI67" s="171"/>
      <c r="TTJ67" s="171"/>
      <c r="TTK67" s="171"/>
      <c r="TTL67" s="171"/>
      <c r="TTM67" s="171"/>
      <c r="TTN67" s="171"/>
      <c r="TTO67" s="171"/>
      <c r="TTP67" s="171"/>
      <c r="TTQ67" s="171"/>
      <c r="TTR67" s="171"/>
      <c r="TTS67" s="171"/>
      <c r="TTT67" s="171"/>
      <c r="TTU67" s="171"/>
      <c r="TTV67" s="171"/>
      <c r="TTW67" s="171"/>
      <c r="TTX67" s="171"/>
      <c r="TTY67" s="171"/>
      <c r="TTZ67" s="171"/>
      <c r="TUA67" s="171"/>
      <c r="TUB67" s="171"/>
      <c r="TUC67" s="171"/>
      <c r="TUD67" s="171"/>
      <c r="TUE67" s="171"/>
      <c r="TUF67" s="171"/>
      <c r="TUG67" s="171"/>
      <c r="TUH67" s="171"/>
      <c r="TUI67" s="171"/>
      <c r="TUJ67" s="171"/>
      <c r="TUK67" s="171"/>
      <c r="TUL67" s="171"/>
      <c r="TUM67" s="171"/>
      <c r="TUN67" s="171"/>
      <c r="TUO67" s="171"/>
      <c r="TUP67" s="171"/>
      <c r="TUQ67" s="171"/>
      <c r="TUR67" s="171"/>
      <c r="TUS67" s="171"/>
      <c r="TUT67" s="171"/>
      <c r="TUU67" s="171"/>
      <c r="TUV67" s="171"/>
      <c r="TUW67" s="171"/>
      <c r="TUX67" s="171"/>
      <c r="TUY67" s="171"/>
      <c r="TUZ67" s="171"/>
      <c r="TVA67" s="171"/>
      <c r="TVB67" s="171"/>
      <c r="TVC67" s="171"/>
      <c r="TVD67" s="171"/>
      <c r="TVE67" s="171"/>
      <c r="TVF67" s="171"/>
      <c r="TVG67" s="171"/>
      <c r="TVH67" s="171"/>
      <c r="TVI67" s="171"/>
      <c r="TVJ67" s="171"/>
      <c r="TVK67" s="171"/>
      <c r="TVL67" s="171"/>
      <c r="TVM67" s="171"/>
      <c r="TVN67" s="171"/>
      <c r="TVO67" s="171"/>
      <c r="TVP67" s="171"/>
      <c r="TVQ67" s="171"/>
      <c r="TVR67" s="171"/>
      <c r="TVS67" s="171"/>
      <c r="TVT67" s="171"/>
      <c r="TVU67" s="171"/>
      <c r="TVV67" s="171"/>
      <c r="TVW67" s="171"/>
      <c r="TVX67" s="171"/>
      <c r="TVY67" s="171"/>
      <c r="TVZ67" s="171"/>
      <c r="TWA67" s="171"/>
      <c r="TWB67" s="171"/>
      <c r="TWC67" s="171"/>
      <c r="TWD67" s="171"/>
      <c r="TWE67" s="171"/>
      <c r="TWF67" s="171"/>
      <c r="TWG67" s="171"/>
      <c r="TWH67" s="171"/>
      <c r="TWI67" s="171"/>
      <c r="TWJ67" s="171"/>
      <c r="TWK67" s="171"/>
      <c r="TWL67" s="171"/>
      <c r="TWM67" s="171"/>
      <c r="TWN67" s="171"/>
      <c r="TWO67" s="171"/>
      <c r="TWP67" s="171"/>
      <c r="TWQ67" s="171"/>
      <c r="TWR67" s="171"/>
      <c r="TWS67" s="171"/>
      <c r="TWT67" s="171"/>
      <c r="TWU67" s="171"/>
      <c r="TWV67" s="171"/>
      <c r="TWW67" s="171"/>
      <c r="TWX67" s="171"/>
      <c r="TWY67" s="171"/>
      <c r="TWZ67" s="171"/>
      <c r="TXA67" s="171"/>
      <c r="TXB67" s="171"/>
      <c r="TXC67" s="171"/>
      <c r="TXD67" s="171"/>
      <c r="TXE67" s="171"/>
      <c r="TXF67" s="171"/>
      <c r="TXG67" s="171"/>
      <c r="TXH67" s="171"/>
      <c r="TXI67" s="171"/>
      <c r="TXJ67" s="171"/>
      <c r="TXK67" s="171"/>
      <c r="TXL67" s="171"/>
      <c r="TXM67" s="171"/>
      <c r="TXN67" s="171"/>
      <c r="TXO67" s="171"/>
      <c r="TXP67" s="171"/>
      <c r="TXQ67" s="171"/>
      <c r="TXR67" s="171"/>
      <c r="TXS67" s="171"/>
      <c r="TXT67" s="171"/>
      <c r="TXU67" s="171"/>
      <c r="TXV67" s="171"/>
      <c r="TXW67" s="171"/>
      <c r="TXX67" s="171"/>
      <c r="TXY67" s="171"/>
      <c r="TXZ67" s="171"/>
      <c r="TYA67" s="171"/>
      <c r="TYB67" s="171"/>
      <c r="TYC67" s="171"/>
      <c r="TYD67" s="171"/>
      <c r="TYE67" s="171"/>
      <c r="TYF67" s="171"/>
      <c r="TYG67" s="171"/>
      <c r="TYH67" s="171"/>
      <c r="TYI67" s="171"/>
      <c r="TYJ67" s="171"/>
      <c r="TYK67" s="171"/>
      <c r="TYL67" s="171"/>
      <c r="TYM67" s="171"/>
      <c r="TYN67" s="171"/>
      <c r="TYO67" s="171"/>
      <c r="TYP67" s="171"/>
      <c r="TYQ67" s="171"/>
      <c r="TYR67" s="171"/>
      <c r="TYS67" s="171"/>
      <c r="TYT67" s="171"/>
      <c r="TYU67" s="171"/>
      <c r="TYV67" s="171"/>
      <c r="TYW67" s="171"/>
      <c r="TYX67" s="171"/>
      <c r="TYY67" s="171"/>
      <c r="TYZ67" s="171"/>
      <c r="TZA67" s="171"/>
      <c r="TZB67" s="171"/>
      <c r="TZC67" s="171"/>
      <c r="TZD67" s="171"/>
      <c r="TZE67" s="171"/>
      <c r="TZF67" s="171"/>
      <c r="TZG67" s="171"/>
      <c r="TZH67" s="171"/>
      <c r="TZI67" s="171"/>
      <c r="TZJ67" s="171"/>
      <c r="TZK67" s="171"/>
      <c r="TZL67" s="171"/>
      <c r="TZM67" s="171"/>
      <c r="TZN67" s="171"/>
      <c r="TZO67" s="171"/>
      <c r="TZP67" s="171"/>
      <c r="TZQ67" s="171"/>
      <c r="TZR67" s="171"/>
      <c r="TZS67" s="171"/>
      <c r="TZT67" s="171"/>
      <c r="TZU67" s="171"/>
      <c r="TZV67" s="171"/>
      <c r="TZW67" s="171"/>
      <c r="TZX67" s="171"/>
      <c r="TZY67" s="171"/>
      <c r="TZZ67" s="171"/>
      <c r="UAA67" s="171"/>
      <c r="UAB67" s="171"/>
      <c r="UAC67" s="171"/>
      <c r="UAD67" s="171"/>
      <c r="UAE67" s="171"/>
      <c r="UAF67" s="171"/>
      <c r="UAG67" s="171"/>
      <c r="UAH67" s="171"/>
      <c r="UAI67" s="171"/>
      <c r="UAJ67" s="171"/>
      <c r="UAK67" s="171"/>
      <c r="UAL67" s="171"/>
      <c r="UAM67" s="171"/>
      <c r="UAN67" s="171"/>
      <c r="UAO67" s="171"/>
      <c r="UAP67" s="171"/>
      <c r="UAQ67" s="171"/>
      <c r="UAR67" s="171"/>
      <c r="UAS67" s="171"/>
      <c r="UAT67" s="171"/>
      <c r="UAU67" s="171"/>
      <c r="UAV67" s="171"/>
      <c r="UAW67" s="171"/>
      <c r="UAX67" s="171"/>
      <c r="UAY67" s="171"/>
      <c r="UAZ67" s="171"/>
      <c r="UBA67" s="171"/>
      <c r="UBB67" s="171"/>
      <c r="UBC67" s="171"/>
      <c r="UBD67" s="171"/>
      <c r="UBE67" s="171"/>
      <c r="UBF67" s="171"/>
      <c r="UBG67" s="171"/>
      <c r="UBH67" s="171"/>
      <c r="UBI67" s="171"/>
      <c r="UBJ67" s="171"/>
      <c r="UBK67" s="171"/>
      <c r="UBL67" s="171"/>
      <c r="UBM67" s="171"/>
      <c r="UBN67" s="171"/>
      <c r="UBO67" s="171"/>
      <c r="UBP67" s="171"/>
      <c r="UBQ67" s="171"/>
      <c r="UBR67" s="171"/>
      <c r="UBS67" s="171"/>
      <c r="UBT67" s="171"/>
      <c r="UBU67" s="171"/>
      <c r="UBV67" s="171"/>
      <c r="UBW67" s="171"/>
      <c r="UBX67" s="171"/>
      <c r="UBY67" s="171"/>
      <c r="UBZ67" s="171"/>
      <c r="UCA67" s="171"/>
      <c r="UCB67" s="171"/>
      <c r="UCC67" s="171"/>
      <c r="UCD67" s="171"/>
      <c r="UCE67" s="171"/>
      <c r="UCF67" s="171"/>
      <c r="UCG67" s="171"/>
      <c r="UCH67" s="171"/>
      <c r="UCI67" s="171"/>
      <c r="UCJ67" s="171"/>
      <c r="UCK67" s="171"/>
      <c r="UCL67" s="171"/>
      <c r="UCM67" s="171"/>
      <c r="UCN67" s="171"/>
      <c r="UCO67" s="171"/>
      <c r="UCP67" s="171"/>
      <c r="UCQ67" s="171"/>
      <c r="UCR67" s="171"/>
      <c r="UCS67" s="171"/>
      <c r="UCT67" s="171"/>
      <c r="UCU67" s="171"/>
      <c r="UCV67" s="171"/>
      <c r="UCW67" s="171"/>
      <c r="UCX67" s="171"/>
      <c r="UCY67" s="171"/>
      <c r="UCZ67" s="171"/>
      <c r="UDA67" s="171"/>
      <c r="UDB67" s="171"/>
      <c r="UDC67" s="171"/>
      <c r="UDD67" s="171"/>
      <c r="UDE67" s="171"/>
      <c r="UDF67" s="171"/>
      <c r="UDG67" s="171"/>
      <c r="UDH67" s="171"/>
      <c r="UDI67" s="171"/>
      <c r="UDJ67" s="171"/>
      <c r="UDK67" s="171"/>
      <c r="UDL67" s="171"/>
      <c r="UDM67" s="171"/>
      <c r="UDN67" s="171"/>
      <c r="UDO67" s="171"/>
      <c r="UDP67" s="171"/>
      <c r="UDQ67" s="171"/>
      <c r="UDR67" s="171"/>
      <c r="UDS67" s="171"/>
      <c r="UDT67" s="171"/>
      <c r="UDU67" s="171"/>
      <c r="UDV67" s="171"/>
      <c r="UDW67" s="171"/>
      <c r="UDX67" s="171"/>
      <c r="UDY67" s="171"/>
      <c r="UDZ67" s="171"/>
      <c r="UEA67" s="171"/>
      <c r="UEB67" s="171"/>
      <c r="UEC67" s="171"/>
      <c r="UED67" s="171"/>
      <c r="UEE67" s="171"/>
      <c r="UEF67" s="171"/>
      <c r="UEG67" s="171"/>
      <c r="UEH67" s="171"/>
      <c r="UEI67" s="171"/>
      <c r="UEJ67" s="171"/>
      <c r="UEK67" s="171"/>
      <c r="UEL67" s="171"/>
      <c r="UEM67" s="171"/>
      <c r="UEN67" s="171"/>
      <c r="UEO67" s="171"/>
      <c r="UEP67" s="171"/>
      <c r="UEQ67" s="171"/>
      <c r="UER67" s="171"/>
      <c r="UES67" s="171"/>
      <c r="UET67" s="171"/>
      <c r="UEU67" s="171"/>
      <c r="UEV67" s="171"/>
      <c r="UEW67" s="171"/>
      <c r="UEX67" s="171"/>
      <c r="UEY67" s="171"/>
      <c r="UEZ67" s="171"/>
      <c r="UFA67" s="171"/>
      <c r="UFB67" s="171"/>
      <c r="UFC67" s="171"/>
      <c r="UFD67" s="171"/>
      <c r="UFE67" s="171"/>
      <c r="UFF67" s="171"/>
      <c r="UFG67" s="171"/>
      <c r="UFH67" s="171"/>
      <c r="UFI67" s="171"/>
      <c r="UFJ67" s="171"/>
      <c r="UFK67" s="171"/>
      <c r="UFL67" s="171"/>
      <c r="UFM67" s="171"/>
      <c r="UFN67" s="171"/>
      <c r="UFO67" s="171"/>
      <c r="UFP67" s="171"/>
      <c r="UFQ67" s="171"/>
      <c r="UFR67" s="171"/>
      <c r="UFS67" s="171"/>
      <c r="UFT67" s="171"/>
      <c r="UFU67" s="171"/>
      <c r="UFV67" s="171"/>
      <c r="UFW67" s="171"/>
      <c r="UFX67" s="171"/>
      <c r="UFY67" s="171"/>
      <c r="UFZ67" s="171"/>
      <c r="UGA67" s="171"/>
      <c r="UGB67" s="171"/>
      <c r="UGC67" s="171"/>
      <c r="UGD67" s="171"/>
      <c r="UGE67" s="171"/>
      <c r="UGF67" s="171"/>
      <c r="UGG67" s="171"/>
      <c r="UGH67" s="171"/>
      <c r="UGI67" s="171"/>
      <c r="UGJ67" s="171"/>
      <c r="UGK67" s="171"/>
      <c r="UGL67" s="171"/>
      <c r="UGM67" s="171"/>
      <c r="UGN67" s="171"/>
      <c r="UGO67" s="171"/>
      <c r="UGP67" s="171"/>
      <c r="UGQ67" s="171"/>
      <c r="UGR67" s="171"/>
      <c r="UGS67" s="171"/>
      <c r="UGT67" s="171"/>
      <c r="UGU67" s="171"/>
      <c r="UGV67" s="171"/>
      <c r="UGW67" s="171"/>
      <c r="UGX67" s="171"/>
      <c r="UGY67" s="171"/>
      <c r="UGZ67" s="171"/>
      <c r="UHA67" s="171"/>
      <c r="UHB67" s="171"/>
      <c r="UHC67" s="171"/>
      <c r="UHD67" s="171"/>
      <c r="UHE67" s="171"/>
      <c r="UHF67" s="171"/>
      <c r="UHG67" s="171"/>
      <c r="UHH67" s="171"/>
      <c r="UHI67" s="171"/>
      <c r="UHJ67" s="171"/>
      <c r="UHK67" s="171"/>
      <c r="UHL67" s="171"/>
      <c r="UHM67" s="171"/>
      <c r="UHN67" s="171"/>
      <c r="UHO67" s="171"/>
      <c r="UHP67" s="171"/>
      <c r="UHQ67" s="171"/>
      <c r="UHR67" s="171"/>
      <c r="UHS67" s="171"/>
      <c r="UHT67" s="171"/>
      <c r="UHU67" s="171"/>
      <c r="UHV67" s="171"/>
      <c r="UHW67" s="171"/>
      <c r="UHX67" s="171"/>
      <c r="UHY67" s="171"/>
      <c r="UHZ67" s="171"/>
      <c r="UIA67" s="171"/>
      <c r="UIB67" s="171"/>
      <c r="UIC67" s="171"/>
      <c r="UID67" s="171"/>
      <c r="UIE67" s="171"/>
      <c r="UIF67" s="171"/>
      <c r="UIG67" s="171"/>
      <c r="UIH67" s="171"/>
      <c r="UII67" s="171"/>
      <c r="UIJ67" s="171"/>
      <c r="UIK67" s="171"/>
      <c r="UIL67" s="171"/>
      <c r="UIM67" s="171"/>
      <c r="UIN67" s="171"/>
      <c r="UIO67" s="171"/>
      <c r="UIP67" s="171"/>
      <c r="UIQ67" s="171"/>
      <c r="UIR67" s="171"/>
      <c r="UIS67" s="171"/>
      <c r="UIT67" s="171"/>
      <c r="UIU67" s="171"/>
      <c r="UIV67" s="171"/>
      <c r="UIW67" s="171"/>
      <c r="UIX67" s="171"/>
      <c r="UIY67" s="171"/>
      <c r="UIZ67" s="171"/>
      <c r="UJA67" s="171"/>
      <c r="UJB67" s="171"/>
      <c r="UJC67" s="171"/>
      <c r="UJD67" s="171"/>
      <c r="UJE67" s="171"/>
      <c r="UJF67" s="171"/>
      <c r="UJG67" s="171"/>
      <c r="UJH67" s="171"/>
      <c r="UJI67" s="171"/>
      <c r="UJJ67" s="171"/>
      <c r="UJK67" s="171"/>
      <c r="UJL67" s="171"/>
      <c r="UJM67" s="171"/>
      <c r="UJN67" s="171"/>
      <c r="UJO67" s="171"/>
      <c r="UJP67" s="171"/>
      <c r="UJQ67" s="171"/>
      <c r="UJR67" s="171"/>
      <c r="UJS67" s="171"/>
      <c r="UJT67" s="171"/>
      <c r="UJU67" s="171"/>
      <c r="UJV67" s="171"/>
      <c r="UJW67" s="171"/>
      <c r="UJX67" s="171"/>
      <c r="UJY67" s="171"/>
      <c r="UJZ67" s="171"/>
      <c r="UKA67" s="171"/>
      <c r="UKB67" s="171"/>
      <c r="UKC67" s="171"/>
      <c r="UKD67" s="171"/>
      <c r="UKE67" s="171"/>
      <c r="UKF67" s="171"/>
      <c r="UKG67" s="171"/>
      <c r="UKH67" s="171"/>
      <c r="UKI67" s="171"/>
      <c r="UKJ67" s="171"/>
      <c r="UKK67" s="171"/>
      <c r="UKL67" s="171"/>
      <c r="UKM67" s="171"/>
      <c r="UKN67" s="171"/>
      <c r="UKO67" s="171"/>
      <c r="UKP67" s="171"/>
      <c r="UKQ67" s="171"/>
      <c r="UKR67" s="171"/>
      <c r="UKS67" s="171"/>
      <c r="UKT67" s="171"/>
      <c r="UKU67" s="171"/>
      <c r="UKV67" s="171"/>
      <c r="UKW67" s="171"/>
      <c r="UKX67" s="171"/>
      <c r="UKY67" s="171"/>
      <c r="UKZ67" s="171"/>
      <c r="ULA67" s="171"/>
      <c r="ULB67" s="171"/>
      <c r="ULC67" s="171"/>
      <c r="ULD67" s="171"/>
      <c r="ULE67" s="171"/>
      <c r="ULF67" s="171"/>
      <c r="ULG67" s="171"/>
      <c r="ULH67" s="171"/>
      <c r="ULI67" s="171"/>
      <c r="ULJ67" s="171"/>
      <c r="ULK67" s="171"/>
      <c r="ULL67" s="171"/>
      <c r="ULM67" s="171"/>
      <c r="ULN67" s="171"/>
      <c r="ULO67" s="171"/>
      <c r="ULP67" s="171"/>
      <c r="ULQ67" s="171"/>
      <c r="ULR67" s="171"/>
      <c r="ULS67" s="171"/>
      <c r="ULT67" s="171"/>
      <c r="ULU67" s="171"/>
      <c r="ULV67" s="171"/>
      <c r="ULW67" s="171"/>
      <c r="ULX67" s="171"/>
      <c r="ULY67" s="171"/>
      <c r="ULZ67" s="171"/>
      <c r="UMA67" s="171"/>
      <c r="UMB67" s="171"/>
      <c r="UMC67" s="171"/>
      <c r="UMD67" s="171"/>
      <c r="UME67" s="171"/>
      <c r="UMF67" s="171"/>
      <c r="UMG67" s="171"/>
      <c r="UMH67" s="171"/>
      <c r="UMI67" s="171"/>
      <c r="UMJ67" s="171"/>
      <c r="UMK67" s="171"/>
      <c r="UML67" s="171"/>
      <c r="UMM67" s="171"/>
      <c r="UMN67" s="171"/>
      <c r="UMO67" s="171"/>
      <c r="UMP67" s="171"/>
      <c r="UMQ67" s="171"/>
      <c r="UMR67" s="171"/>
      <c r="UMS67" s="171"/>
      <c r="UMT67" s="171"/>
      <c r="UMU67" s="171"/>
      <c r="UMV67" s="171"/>
      <c r="UMW67" s="171"/>
      <c r="UMX67" s="171"/>
      <c r="UMY67" s="171"/>
      <c r="UMZ67" s="171"/>
      <c r="UNA67" s="171"/>
      <c r="UNB67" s="171"/>
      <c r="UNC67" s="171"/>
      <c r="UND67" s="171"/>
      <c r="UNE67" s="171"/>
      <c r="UNF67" s="171"/>
      <c r="UNG67" s="171"/>
      <c r="UNH67" s="171"/>
      <c r="UNI67" s="171"/>
      <c r="UNJ67" s="171"/>
      <c r="UNK67" s="171"/>
      <c r="UNL67" s="171"/>
      <c r="UNM67" s="171"/>
      <c r="UNN67" s="171"/>
      <c r="UNO67" s="171"/>
      <c r="UNP67" s="171"/>
      <c r="UNQ67" s="171"/>
      <c r="UNR67" s="171"/>
      <c r="UNS67" s="171"/>
      <c r="UNT67" s="171"/>
      <c r="UNU67" s="171"/>
      <c r="UNV67" s="171"/>
      <c r="UNW67" s="171"/>
      <c r="UNX67" s="171"/>
      <c r="UNY67" s="171"/>
      <c r="UNZ67" s="171"/>
      <c r="UOA67" s="171"/>
      <c r="UOB67" s="171"/>
      <c r="UOC67" s="171"/>
      <c r="UOD67" s="171"/>
      <c r="UOE67" s="171"/>
      <c r="UOF67" s="171"/>
      <c r="UOG67" s="171"/>
      <c r="UOH67" s="171"/>
      <c r="UOI67" s="171"/>
      <c r="UOJ67" s="171"/>
      <c r="UOK67" s="171"/>
      <c r="UOL67" s="171"/>
      <c r="UOM67" s="171"/>
      <c r="UON67" s="171"/>
      <c r="UOO67" s="171"/>
      <c r="UOP67" s="171"/>
      <c r="UOQ67" s="171"/>
      <c r="UOR67" s="171"/>
      <c r="UOS67" s="171"/>
      <c r="UOT67" s="171"/>
      <c r="UOU67" s="171"/>
      <c r="UOV67" s="171"/>
      <c r="UOW67" s="171"/>
      <c r="UOX67" s="171"/>
      <c r="UOY67" s="171"/>
      <c r="UOZ67" s="171"/>
      <c r="UPA67" s="171"/>
      <c r="UPB67" s="171"/>
      <c r="UPC67" s="171"/>
      <c r="UPD67" s="171"/>
      <c r="UPE67" s="171"/>
      <c r="UPF67" s="171"/>
      <c r="UPG67" s="171"/>
      <c r="UPH67" s="171"/>
      <c r="UPI67" s="171"/>
      <c r="UPJ67" s="171"/>
      <c r="UPK67" s="171"/>
      <c r="UPL67" s="171"/>
      <c r="UPM67" s="171"/>
      <c r="UPN67" s="171"/>
      <c r="UPO67" s="171"/>
      <c r="UPP67" s="171"/>
      <c r="UPQ67" s="171"/>
      <c r="UPR67" s="171"/>
      <c r="UPS67" s="171"/>
      <c r="UPT67" s="171"/>
      <c r="UPU67" s="171"/>
      <c r="UPV67" s="171"/>
      <c r="UPW67" s="171"/>
      <c r="UPX67" s="171"/>
      <c r="UPY67" s="171"/>
      <c r="UPZ67" s="171"/>
      <c r="UQA67" s="171"/>
      <c r="UQB67" s="171"/>
      <c r="UQC67" s="171"/>
      <c r="UQD67" s="171"/>
      <c r="UQE67" s="171"/>
      <c r="UQF67" s="171"/>
      <c r="UQG67" s="171"/>
      <c r="UQH67" s="171"/>
      <c r="UQI67" s="171"/>
      <c r="UQJ67" s="171"/>
      <c r="UQK67" s="171"/>
      <c r="UQL67" s="171"/>
      <c r="UQM67" s="171"/>
      <c r="UQN67" s="171"/>
      <c r="UQO67" s="171"/>
      <c r="UQP67" s="171"/>
      <c r="UQQ67" s="171"/>
      <c r="UQR67" s="171"/>
      <c r="UQS67" s="171"/>
      <c r="UQT67" s="171"/>
      <c r="UQU67" s="171"/>
      <c r="UQV67" s="171"/>
      <c r="UQW67" s="171"/>
      <c r="UQX67" s="171"/>
      <c r="UQY67" s="171"/>
      <c r="UQZ67" s="171"/>
      <c r="URA67" s="171"/>
      <c r="URB67" s="171"/>
      <c r="URC67" s="171"/>
      <c r="URD67" s="171"/>
      <c r="URE67" s="171"/>
      <c r="URF67" s="171"/>
      <c r="URG67" s="171"/>
      <c r="URH67" s="171"/>
      <c r="URI67" s="171"/>
      <c r="URJ67" s="171"/>
      <c r="URK67" s="171"/>
      <c r="URL67" s="171"/>
      <c r="URM67" s="171"/>
      <c r="URN67" s="171"/>
      <c r="URO67" s="171"/>
      <c r="URP67" s="171"/>
      <c r="URQ67" s="171"/>
      <c r="URR67" s="171"/>
      <c r="URS67" s="171"/>
      <c r="URT67" s="171"/>
      <c r="URU67" s="171"/>
      <c r="URV67" s="171"/>
      <c r="URW67" s="171"/>
      <c r="URX67" s="171"/>
      <c r="URY67" s="171"/>
      <c r="URZ67" s="171"/>
      <c r="USA67" s="171"/>
      <c r="USB67" s="171"/>
      <c r="USC67" s="171"/>
      <c r="USD67" s="171"/>
      <c r="USE67" s="171"/>
      <c r="USF67" s="171"/>
      <c r="USG67" s="171"/>
      <c r="USH67" s="171"/>
      <c r="USI67" s="171"/>
      <c r="USJ67" s="171"/>
      <c r="USK67" s="171"/>
      <c r="USL67" s="171"/>
      <c r="USM67" s="171"/>
      <c r="USN67" s="171"/>
      <c r="USO67" s="171"/>
      <c r="USP67" s="171"/>
      <c r="USQ67" s="171"/>
      <c r="USR67" s="171"/>
      <c r="USS67" s="171"/>
      <c r="UST67" s="171"/>
      <c r="USU67" s="171"/>
      <c r="USV67" s="171"/>
      <c r="USW67" s="171"/>
      <c r="USX67" s="171"/>
      <c r="USY67" s="171"/>
      <c r="USZ67" s="171"/>
      <c r="UTA67" s="171"/>
      <c r="UTB67" s="171"/>
      <c r="UTC67" s="171"/>
      <c r="UTD67" s="171"/>
      <c r="UTE67" s="171"/>
      <c r="UTF67" s="171"/>
      <c r="UTG67" s="171"/>
      <c r="UTH67" s="171"/>
      <c r="UTI67" s="171"/>
      <c r="UTJ67" s="171"/>
      <c r="UTK67" s="171"/>
      <c r="UTL67" s="171"/>
      <c r="UTM67" s="171"/>
      <c r="UTN67" s="171"/>
      <c r="UTO67" s="171"/>
      <c r="UTP67" s="171"/>
      <c r="UTQ67" s="171"/>
      <c r="UTR67" s="171"/>
      <c r="UTS67" s="171"/>
      <c r="UTT67" s="171"/>
      <c r="UTU67" s="171"/>
      <c r="UTV67" s="171"/>
      <c r="UTW67" s="171"/>
      <c r="UTX67" s="171"/>
      <c r="UTY67" s="171"/>
      <c r="UTZ67" s="171"/>
      <c r="UUA67" s="171"/>
      <c r="UUB67" s="171"/>
      <c r="UUC67" s="171"/>
      <c r="UUD67" s="171"/>
      <c r="UUE67" s="171"/>
      <c r="UUF67" s="171"/>
      <c r="UUG67" s="171"/>
      <c r="UUH67" s="171"/>
      <c r="UUI67" s="171"/>
      <c r="UUJ67" s="171"/>
      <c r="UUK67" s="171"/>
      <c r="UUL67" s="171"/>
      <c r="UUM67" s="171"/>
      <c r="UUN67" s="171"/>
      <c r="UUO67" s="171"/>
      <c r="UUP67" s="171"/>
      <c r="UUQ67" s="171"/>
      <c r="UUR67" s="171"/>
      <c r="UUS67" s="171"/>
      <c r="UUT67" s="171"/>
      <c r="UUU67" s="171"/>
      <c r="UUV67" s="171"/>
      <c r="UUW67" s="171"/>
      <c r="UUX67" s="171"/>
      <c r="UUY67" s="171"/>
      <c r="UUZ67" s="171"/>
      <c r="UVA67" s="171"/>
      <c r="UVB67" s="171"/>
      <c r="UVC67" s="171"/>
      <c r="UVD67" s="171"/>
      <c r="UVE67" s="171"/>
      <c r="UVF67" s="171"/>
      <c r="UVG67" s="171"/>
      <c r="UVH67" s="171"/>
      <c r="UVI67" s="171"/>
      <c r="UVJ67" s="171"/>
      <c r="UVK67" s="171"/>
      <c r="UVL67" s="171"/>
      <c r="UVM67" s="171"/>
      <c r="UVN67" s="171"/>
      <c r="UVO67" s="171"/>
      <c r="UVP67" s="171"/>
      <c r="UVQ67" s="171"/>
      <c r="UVR67" s="171"/>
      <c r="UVS67" s="171"/>
      <c r="UVT67" s="171"/>
      <c r="UVU67" s="171"/>
      <c r="UVV67" s="171"/>
      <c r="UVW67" s="171"/>
      <c r="UVX67" s="171"/>
      <c r="UVY67" s="171"/>
      <c r="UVZ67" s="171"/>
      <c r="UWA67" s="171"/>
      <c r="UWB67" s="171"/>
      <c r="UWC67" s="171"/>
      <c r="UWD67" s="171"/>
      <c r="UWE67" s="171"/>
      <c r="UWF67" s="171"/>
      <c r="UWG67" s="171"/>
      <c r="UWH67" s="171"/>
      <c r="UWI67" s="171"/>
      <c r="UWJ67" s="171"/>
      <c r="UWK67" s="171"/>
      <c r="UWL67" s="171"/>
      <c r="UWM67" s="171"/>
      <c r="UWN67" s="171"/>
      <c r="UWO67" s="171"/>
      <c r="UWP67" s="171"/>
      <c r="UWQ67" s="171"/>
      <c r="UWR67" s="171"/>
      <c r="UWS67" s="171"/>
      <c r="UWT67" s="171"/>
      <c r="UWU67" s="171"/>
      <c r="UWV67" s="171"/>
      <c r="UWW67" s="171"/>
      <c r="UWX67" s="171"/>
      <c r="UWY67" s="171"/>
      <c r="UWZ67" s="171"/>
      <c r="UXA67" s="171"/>
      <c r="UXB67" s="171"/>
      <c r="UXC67" s="171"/>
      <c r="UXD67" s="171"/>
      <c r="UXE67" s="171"/>
      <c r="UXF67" s="171"/>
      <c r="UXG67" s="171"/>
      <c r="UXH67" s="171"/>
      <c r="UXI67" s="171"/>
      <c r="UXJ67" s="171"/>
      <c r="UXK67" s="171"/>
      <c r="UXL67" s="171"/>
      <c r="UXM67" s="171"/>
      <c r="UXN67" s="171"/>
      <c r="UXO67" s="171"/>
      <c r="UXP67" s="171"/>
      <c r="UXQ67" s="171"/>
      <c r="UXR67" s="171"/>
      <c r="UXS67" s="171"/>
      <c r="UXT67" s="171"/>
      <c r="UXU67" s="171"/>
      <c r="UXV67" s="171"/>
      <c r="UXW67" s="171"/>
      <c r="UXX67" s="171"/>
      <c r="UXY67" s="171"/>
      <c r="UXZ67" s="171"/>
      <c r="UYA67" s="171"/>
      <c r="UYB67" s="171"/>
      <c r="UYC67" s="171"/>
      <c r="UYD67" s="171"/>
      <c r="UYE67" s="171"/>
      <c r="UYF67" s="171"/>
      <c r="UYG67" s="171"/>
      <c r="UYH67" s="171"/>
      <c r="UYI67" s="171"/>
      <c r="UYJ67" s="171"/>
      <c r="UYK67" s="171"/>
      <c r="UYL67" s="171"/>
      <c r="UYM67" s="171"/>
      <c r="UYN67" s="171"/>
      <c r="UYO67" s="171"/>
      <c r="UYP67" s="171"/>
      <c r="UYQ67" s="171"/>
      <c r="UYR67" s="171"/>
      <c r="UYS67" s="171"/>
      <c r="UYT67" s="171"/>
      <c r="UYU67" s="171"/>
      <c r="UYV67" s="171"/>
      <c r="UYW67" s="171"/>
      <c r="UYX67" s="171"/>
      <c r="UYY67" s="171"/>
      <c r="UYZ67" s="171"/>
      <c r="UZA67" s="171"/>
      <c r="UZB67" s="171"/>
      <c r="UZC67" s="171"/>
      <c r="UZD67" s="171"/>
      <c r="UZE67" s="171"/>
      <c r="UZF67" s="171"/>
      <c r="UZG67" s="171"/>
      <c r="UZH67" s="171"/>
      <c r="UZI67" s="171"/>
      <c r="UZJ67" s="171"/>
      <c r="UZK67" s="171"/>
      <c r="UZL67" s="171"/>
      <c r="UZM67" s="171"/>
      <c r="UZN67" s="171"/>
      <c r="UZO67" s="171"/>
      <c r="UZP67" s="171"/>
      <c r="UZQ67" s="171"/>
      <c r="UZR67" s="171"/>
      <c r="UZS67" s="171"/>
      <c r="UZT67" s="171"/>
      <c r="UZU67" s="171"/>
      <c r="UZV67" s="171"/>
      <c r="UZW67" s="171"/>
      <c r="UZX67" s="171"/>
      <c r="UZY67" s="171"/>
      <c r="UZZ67" s="171"/>
      <c r="VAA67" s="171"/>
      <c r="VAB67" s="171"/>
      <c r="VAC67" s="171"/>
      <c r="VAD67" s="171"/>
      <c r="VAE67" s="171"/>
      <c r="VAF67" s="171"/>
      <c r="VAG67" s="171"/>
      <c r="VAH67" s="171"/>
      <c r="VAI67" s="171"/>
      <c r="VAJ67" s="171"/>
      <c r="VAK67" s="171"/>
      <c r="VAL67" s="171"/>
      <c r="VAM67" s="171"/>
      <c r="VAN67" s="171"/>
      <c r="VAO67" s="171"/>
      <c r="VAP67" s="171"/>
      <c r="VAQ67" s="171"/>
      <c r="VAR67" s="171"/>
      <c r="VAS67" s="171"/>
      <c r="VAT67" s="171"/>
      <c r="VAU67" s="171"/>
      <c r="VAV67" s="171"/>
      <c r="VAW67" s="171"/>
      <c r="VAX67" s="171"/>
      <c r="VAY67" s="171"/>
      <c r="VAZ67" s="171"/>
      <c r="VBA67" s="171"/>
      <c r="VBB67" s="171"/>
      <c r="VBC67" s="171"/>
      <c r="VBD67" s="171"/>
      <c r="VBE67" s="171"/>
      <c r="VBF67" s="171"/>
      <c r="VBG67" s="171"/>
      <c r="VBH67" s="171"/>
      <c r="VBI67" s="171"/>
      <c r="VBJ67" s="171"/>
      <c r="VBK67" s="171"/>
      <c r="VBL67" s="171"/>
      <c r="VBM67" s="171"/>
      <c r="VBN67" s="171"/>
      <c r="VBO67" s="171"/>
      <c r="VBP67" s="171"/>
      <c r="VBQ67" s="171"/>
      <c r="VBR67" s="171"/>
      <c r="VBS67" s="171"/>
      <c r="VBT67" s="171"/>
      <c r="VBU67" s="171"/>
      <c r="VBV67" s="171"/>
      <c r="VBW67" s="171"/>
      <c r="VBX67" s="171"/>
      <c r="VBY67" s="171"/>
      <c r="VBZ67" s="171"/>
      <c r="VCA67" s="171"/>
      <c r="VCB67" s="171"/>
      <c r="VCC67" s="171"/>
      <c r="VCD67" s="171"/>
      <c r="VCE67" s="171"/>
      <c r="VCF67" s="171"/>
      <c r="VCG67" s="171"/>
      <c r="VCH67" s="171"/>
      <c r="VCI67" s="171"/>
      <c r="VCJ67" s="171"/>
      <c r="VCK67" s="171"/>
      <c r="VCL67" s="171"/>
      <c r="VCM67" s="171"/>
      <c r="VCN67" s="171"/>
      <c r="VCO67" s="171"/>
      <c r="VCP67" s="171"/>
      <c r="VCQ67" s="171"/>
      <c r="VCR67" s="171"/>
      <c r="VCS67" s="171"/>
      <c r="VCT67" s="171"/>
      <c r="VCU67" s="171"/>
      <c r="VCV67" s="171"/>
      <c r="VCW67" s="171"/>
      <c r="VCX67" s="171"/>
      <c r="VCY67" s="171"/>
      <c r="VCZ67" s="171"/>
      <c r="VDA67" s="171"/>
      <c r="VDB67" s="171"/>
      <c r="VDC67" s="171"/>
      <c r="VDD67" s="171"/>
      <c r="VDE67" s="171"/>
      <c r="VDF67" s="171"/>
      <c r="VDG67" s="171"/>
      <c r="VDH67" s="171"/>
      <c r="VDI67" s="171"/>
      <c r="VDJ67" s="171"/>
      <c r="VDK67" s="171"/>
      <c r="VDL67" s="171"/>
      <c r="VDM67" s="171"/>
      <c r="VDN67" s="171"/>
      <c r="VDO67" s="171"/>
      <c r="VDP67" s="171"/>
      <c r="VDQ67" s="171"/>
      <c r="VDR67" s="171"/>
      <c r="VDS67" s="171"/>
      <c r="VDT67" s="171"/>
      <c r="VDU67" s="171"/>
      <c r="VDV67" s="171"/>
      <c r="VDW67" s="171"/>
      <c r="VDX67" s="171"/>
      <c r="VDY67" s="171"/>
      <c r="VDZ67" s="171"/>
      <c r="VEA67" s="171"/>
      <c r="VEB67" s="171"/>
      <c r="VEC67" s="171"/>
      <c r="VED67" s="171"/>
      <c r="VEE67" s="171"/>
      <c r="VEF67" s="171"/>
      <c r="VEG67" s="171"/>
      <c r="VEH67" s="171"/>
      <c r="VEI67" s="171"/>
      <c r="VEJ67" s="171"/>
      <c r="VEK67" s="171"/>
      <c r="VEL67" s="171"/>
      <c r="VEM67" s="171"/>
      <c r="VEN67" s="171"/>
      <c r="VEO67" s="171"/>
      <c r="VEP67" s="171"/>
      <c r="VEQ67" s="171"/>
      <c r="VER67" s="171"/>
      <c r="VES67" s="171"/>
      <c r="VET67" s="171"/>
      <c r="VEU67" s="171"/>
      <c r="VEV67" s="171"/>
      <c r="VEW67" s="171"/>
      <c r="VEX67" s="171"/>
      <c r="VEY67" s="171"/>
      <c r="VEZ67" s="171"/>
      <c r="VFA67" s="171"/>
      <c r="VFB67" s="171"/>
      <c r="VFC67" s="171"/>
      <c r="VFD67" s="171"/>
      <c r="VFE67" s="171"/>
      <c r="VFF67" s="171"/>
      <c r="VFG67" s="171"/>
      <c r="VFH67" s="171"/>
      <c r="VFI67" s="171"/>
      <c r="VFJ67" s="171"/>
      <c r="VFK67" s="171"/>
      <c r="VFL67" s="171"/>
      <c r="VFM67" s="171"/>
      <c r="VFN67" s="171"/>
      <c r="VFO67" s="171"/>
      <c r="VFP67" s="171"/>
      <c r="VFQ67" s="171"/>
      <c r="VFR67" s="171"/>
      <c r="VFS67" s="171"/>
      <c r="VFT67" s="171"/>
      <c r="VFU67" s="171"/>
      <c r="VFV67" s="171"/>
      <c r="VFW67" s="171"/>
      <c r="VFX67" s="171"/>
      <c r="VFY67" s="171"/>
      <c r="VFZ67" s="171"/>
      <c r="VGA67" s="171"/>
      <c r="VGB67" s="171"/>
      <c r="VGC67" s="171"/>
      <c r="VGD67" s="171"/>
      <c r="VGE67" s="171"/>
      <c r="VGF67" s="171"/>
      <c r="VGG67" s="171"/>
      <c r="VGH67" s="171"/>
      <c r="VGI67" s="171"/>
      <c r="VGJ67" s="171"/>
      <c r="VGK67" s="171"/>
      <c r="VGL67" s="171"/>
      <c r="VGM67" s="171"/>
      <c r="VGN67" s="171"/>
      <c r="VGO67" s="171"/>
      <c r="VGP67" s="171"/>
      <c r="VGQ67" s="171"/>
      <c r="VGR67" s="171"/>
      <c r="VGS67" s="171"/>
      <c r="VGT67" s="171"/>
      <c r="VGU67" s="171"/>
      <c r="VGV67" s="171"/>
      <c r="VGW67" s="171"/>
      <c r="VGX67" s="171"/>
      <c r="VGY67" s="171"/>
      <c r="VGZ67" s="171"/>
      <c r="VHA67" s="171"/>
      <c r="VHB67" s="171"/>
      <c r="VHC67" s="171"/>
      <c r="VHD67" s="171"/>
      <c r="VHE67" s="171"/>
      <c r="VHF67" s="171"/>
      <c r="VHG67" s="171"/>
      <c r="VHH67" s="171"/>
      <c r="VHI67" s="171"/>
      <c r="VHJ67" s="171"/>
      <c r="VHK67" s="171"/>
      <c r="VHL67" s="171"/>
      <c r="VHM67" s="171"/>
      <c r="VHN67" s="171"/>
      <c r="VHO67" s="171"/>
      <c r="VHP67" s="171"/>
      <c r="VHQ67" s="171"/>
      <c r="VHR67" s="171"/>
      <c r="VHS67" s="171"/>
      <c r="VHT67" s="171"/>
      <c r="VHU67" s="171"/>
      <c r="VHV67" s="171"/>
      <c r="VHW67" s="171"/>
      <c r="VHX67" s="171"/>
      <c r="VHY67" s="171"/>
      <c r="VHZ67" s="171"/>
      <c r="VIA67" s="171"/>
      <c r="VIB67" s="171"/>
      <c r="VIC67" s="171"/>
      <c r="VID67" s="171"/>
      <c r="VIE67" s="171"/>
      <c r="VIF67" s="171"/>
      <c r="VIG67" s="171"/>
      <c r="VIH67" s="171"/>
      <c r="VII67" s="171"/>
      <c r="VIJ67" s="171"/>
      <c r="VIK67" s="171"/>
      <c r="VIL67" s="171"/>
      <c r="VIM67" s="171"/>
      <c r="VIN67" s="171"/>
      <c r="VIO67" s="171"/>
      <c r="VIP67" s="171"/>
      <c r="VIQ67" s="171"/>
      <c r="VIR67" s="171"/>
      <c r="VIS67" s="171"/>
      <c r="VIT67" s="171"/>
      <c r="VIU67" s="171"/>
      <c r="VIV67" s="171"/>
      <c r="VIW67" s="171"/>
      <c r="VIX67" s="171"/>
      <c r="VIY67" s="171"/>
      <c r="VIZ67" s="171"/>
      <c r="VJA67" s="171"/>
      <c r="VJB67" s="171"/>
      <c r="VJC67" s="171"/>
      <c r="VJD67" s="171"/>
      <c r="VJE67" s="171"/>
      <c r="VJF67" s="171"/>
      <c r="VJG67" s="171"/>
      <c r="VJH67" s="171"/>
      <c r="VJI67" s="171"/>
      <c r="VJJ67" s="171"/>
      <c r="VJK67" s="171"/>
      <c r="VJL67" s="171"/>
      <c r="VJM67" s="171"/>
      <c r="VJN67" s="171"/>
      <c r="VJO67" s="171"/>
      <c r="VJP67" s="171"/>
      <c r="VJQ67" s="171"/>
      <c r="VJR67" s="171"/>
      <c r="VJS67" s="171"/>
      <c r="VJT67" s="171"/>
      <c r="VJU67" s="171"/>
      <c r="VJV67" s="171"/>
      <c r="VJW67" s="171"/>
      <c r="VJX67" s="171"/>
      <c r="VJY67" s="171"/>
      <c r="VJZ67" s="171"/>
      <c r="VKA67" s="171"/>
      <c r="VKB67" s="171"/>
      <c r="VKC67" s="171"/>
      <c r="VKD67" s="171"/>
      <c r="VKE67" s="171"/>
      <c r="VKF67" s="171"/>
      <c r="VKG67" s="171"/>
      <c r="VKH67" s="171"/>
      <c r="VKI67" s="171"/>
      <c r="VKJ67" s="171"/>
      <c r="VKK67" s="171"/>
      <c r="VKL67" s="171"/>
      <c r="VKM67" s="171"/>
      <c r="VKN67" s="171"/>
      <c r="VKO67" s="171"/>
      <c r="VKP67" s="171"/>
      <c r="VKQ67" s="171"/>
      <c r="VKR67" s="171"/>
      <c r="VKS67" s="171"/>
      <c r="VKT67" s="171"/>
      <c r="VKU67" s="171"/>
      <c r="VKV67" s="171"/>
      <c r="VKW67" s="171"/>
      <c r="VKX67" s="171"/>
      <c r="VKY67" s="171"/>
      <c r="VKZ67" s="171"/>
      <c r="VLA67" s="171"/>
      <c r="VLB67" s="171"/>
      <c r="VLC67" s="171"/>
      <c r="VLD67" s="171"/>
      <c r="VLE67" s="171"/>
      <c r="VLF67" s="171"/>
      <c r="VLG67" s="171"/>
      <c r="VLH67" s="171"/>
      <c r="VLI67" s="171"/>
      <c r="VLJ67" s="171"/>
      <c r="VLK67" s="171"/>
      <c r="VLL67" s="171"/>
      <c r="VLM67" s="171"/>
      <c r="VLN67" s="171"/>
      <c r="VLO67" s="171"/>
      <c r="VLP67" s="171"/>
      <c r="VLQ67" s="171"/>
      <c r="VLR67" s="171"/>
      <c r="VLS67" s="171"/>
      <c r="VLT67" s="171"/>
      <c r="VLU67" s="171"/>
      <c r="VLV67" s="171"/>
      <c r="VLW67" s="171"/>
      <c r="VLX67" s="171"/>
      <c r="VLY67" s="171"/>
      <c r="VLZ67" s="171"/>
      <c r="VMA67" s="171"/>
      <c r="VMB67" s="171"/>
      <c r="VMC67" s="171"/>
      <c r="VMD67" s="171"/>
      <c r="VME67" s="171"/>
      <c r="VMF67" s="171"/>
      <c r="VMG67" s="171"/>
      <c r="VMH67" s="171"/>
      <c r="VMI67" s="171"/>
      <c r="VMJ67" s="171"/>
      <c r="VMK67" s="171"/>
      <c r="VML67" s="171"/>
      <c r="VMM67" s="171"/>
      <c r="VMN67" s="171"/>
      <c r="VMO67" s="171"/>
      <c r="VMP67" s="171"/>
      <c r="VMQ67" s="171"/>
      <c r="VMR67" s="171"/>
      <c r="VMS67" s="171"/>
      <c r="VMT67" s="171"/>
      <c r="VMU67" s="171"/>
      <c r="VMV67" s="171"/>
      <c r="VMW67" s="171"/>
      <c r="VMX67" s="171"/>
      <c r="VMY67" s="171"/>
      <c r="VMZ67" s="171"/>
      <c r="VNA67" s="171"/>
      <c r="VNB67" s="171"/>
      <c r="VNC67" s="171"/>
      <c r="VND67" s="171"/>
      <c r="VNE67" s="171"/>
      <c r="VNF67" s="171"/>
      <c r="VNG67" s="171"/>
      <c r="VNH67" s="171"/>
      <c r="VNI67" s="171"/>
      <c r="VNJ67" s="171"/>
      <c r="VNK67" s="171"/>
      <c r="VNL67" s="171"/>
      <c r="VNM67" s="171"/>
      <c r="VNN67" s="171"/>
      <c r="VNO67" s="171"/>
      <c r="VNP67" s="171"/>
      <c r="VNQ67" s="171"/>
      <c r="VNR67" s="171"/>
      <c r="VNS67" s="171"/>
      <c r="VNT67" s="171"/>
      <c r="VNU67" s="171"/>
      <c r="VNV67" s="171"/>
      <c r="VNW67" s="171"/>
      <c r="VNX67" s="171"/>
      <c r="VNY67" s="171"/>
      <c r="VNZ67" s="171"/>
      <c r="VOA67" s="171"/>
      <c r="VOB67" s="171"/>
      <c r="VOC67" s="171"/>
      <c r="VOD67" s="171"/>
      <c r="VOE67" s="171"/>
      <c r="VOF67" s="171"/>
      <c r="VOG67" s="171"/>
      <c r="VOH67" s="171"/>
      <c r="VOI67" s="171"/>
      <c r="VOJ67" s="171"/>
      <c r="VOK67" s="171"/>
      <c r="VOL67" s="171"/>
      <c r="VOM67" s="171"/>
      <c r="VON67" s="171"/>
      <c r="VOO67" s="171"/>
      <c r="VOP67" s="171"/>
      <c r="VOQ67" s="171"/>
      <c r="VOR67" s="171"/>
      <c r="VOS67" s="171"/>
      <c r="VOT67" s="171"/>
      <c r="VOU67" s="171"/>
      <c r="VOV67" s="171"/>
      <c r="VOW67" s="171"/>
      <c r="VOX67" s="171"/>
      <c r="VOY67" s="171"/>
      <c r="VOZ67" s="171"/>
      <c r="VPA67" s="171"/>
      <c r="VPB67" s="171"/>
      <c r="VPC67" s="171"/>
      <c r="VPD67" s="171"/>
      <c r="VPE67" s="171"/>
      <c r="VPF67" s="171"/>
      <c r="VPG67" s="171"/>
      <c r="VPH67" s="171"/>
      <c r="VPI67" s="171"/>
      <c r="VPJ67" s="171"/>
      <c r="VPK67" s="171"/>
      <c r="VPL67" s="171"/>
      <c r="VPM67" s="171"/>
      <c r="VPN67" s="171"/>
      <c r="VPO67" s="171"/>
      <c r="VPP67" s="171"/>
      <c r="VPQ67" s="171"/>
      <c r="VPR67" s="171"/>
      <c r="VPS67" s="171"/>
      <c r="VPT67" s="171"/>
      <c r="VPU67" s="171"/>
      <c r="VPV67" s="171"/>
      <c r="VPW67" s="171"/>
      <c r="VPX67" s="171"/>
      <c r="VPY67" s="171"/>
      <c r="VPZ67" s="171"/>
      <c r="VQA67" s="171"/>
      <c r="VQB67" s="171"/>
      <c r="VQC67" s="171"/>
      <c r="VQD67" s="171"/>
      <c r="VQE67" s="171"/>
      <c r="VQF67" s="171"/>
      <c r="VQG67" s="171"/>
      <c r="VQH67" s="171"/>
      <c r="VQI67" s="171"/>
      <c r="VQJ67" s="171"/>
      <c r="VQK67" s="171"/>
      <c r="VQL67" s="171"/>
      <c r="VQM67" s="171"/>
      <c r="VQN67" s="171"/>
      <c r="VQO67" s="171"/>
      <c r="VQP67" s="171"/>
      <c r="VQQ67" s="171"/>
      <c r="VQR67" s="171"/>
      <c r="VQS67" s="171"/>
      <c r="VQT67" s="171"/>
      <c r="VQU67" s="171"/>
      <c r="VQV67" s="171"/>
      <c r="VQW67" s="171"/>
      <c r="VQX67" s="171"/>
      <c r="VQY67" s="171"/>
      <c r="VQZ67" s="171"/>
      <c r="VRA67" s="171"/>
      <c r="VRB67" s="171"/>
      <c r="VRC67" s="171"/>
      <c r="VRD67" s="171"/>
      <c r="VRE67" s="171"/>
      <c r="VRF67" s="171"/>
      <c r="VRG67" s="171"/>
      <c r="VRH67" s="171"/>
      <c r="VRI67" s="171"/>
      <c r="VRJ67" s="171"/>
      <c r="VRK67" s="171"/>
      <c r="VRL67" s="171"/>
      <c r="VRM67" s="171"/>
      <c r="VRN67" s="171"/>
      <c r="VRO67" s="171"/>
      <c r="VRP67" s="171"/>
      <c r="VRQ67" s="171"/>
      <c r="VRR67" s="171"/>
      <c r="VRS67" s="171"/>
      <c r="VRT67" s="171"/>
      <c r="VRU67" s="171"/>
      <c r="VRV67" s="171"/>
      <c r="VRW67" s="171"/>
      <c r="VRX67" s="171"/>
      <c r="VRY67" s="171"/>
      <c r="VRZ67" s="171"/>
      <c r="VSA67" s="171"/>
      <c r="VSB67" s="171"/>
      <c r="VSC67" s="171"/>
      <c r="VSD67" s="171"/>
      <c r="VSE67" s="171"/>
      <c r="VSF67" s="171"/>
      <c r="VSG67" s="171"/>
      <c r="VSH67" s="171"/>
      <c r="VSI67" s="171"/>
      <c r="VSJ67" s="171"/>
      <c r="VSK67" s="171"/>
      <c r="VSL67" s="171"/>
      <c r="VSM67" s="171"/>
      <c r="VSN67" s="171"/>
      <c r="VSO67" s="171"/>
      <c r="VSP67" s="171"/>
      <c r="VSQ67" s="171"/>
      <c r="VSR67" s="171"/>
      <c r="VSS67" s="171"/>
      <c r="VST67" s="171"/>
      <c r="VSU67" s="171"/>
      <c r="VSV67" s="171"/>
      <c r="VSW67" s="171"/>
      <c r="VSX67" s="171"/>
      <c r="VSY67" s="171"/>
      <c r="VSZ67" s="171"/>
      <c r="VTA67" s="171"/>
      <c r="VTB67" s="171"/>
      <c r="VTC67" s="171"/>
      <c r="VTD67" s="171"/>
      <c r="VTE67" s="171"/>
      <c r="VTF67" s="171"/>
      <c r="VTG67" s="171"/>
      <c r="VTH67" s="171"/>
      <c r="VTI67" s="171"/>
      <c r="VTJ67" s="171"/>
      <c r="VTK67" s="171"/>
      <c r="VTL67" s="171"/>
      <c r="VTM67" s="171"/>
      <c r="VTN67" s="171"/>
      <c r="VTO67" s="171"/>
      <c r="VTP67" s="171"/>
      <c r="VTQ67" s="171"/>
      <c r="VTR67" s="171"/>
      <c r="VTS67" s="171"/>
      <c r="VTT67" s="171"/>
      <c r="VTU67" s="171"/>
      <c r="VTV67" s="171"/>
      <c r="VTW67" s="171"/>
      <c r="VTX67" s="171"/>
      <c r="VTY67" s="171"/>
      <c r="VTZ67" s="171"/>
      <c r="VUA67" s="171"/>
      <c r="VUB67" s="171"/>
      <c r="VUC67" s="171"/>
      <c r="VUD67" s="171"/>
      <c r="VUE67" s="171"/>
      <c r="VUF67" s="171"/>
      <c r="VUG67" s="171"/>
      <c r="VUH67" s="171"/>
      <c r="VUI67" s="171"/>
      <c r="VUJ67" s="171"/>
      <c r="VUK67" s="171"/>
      <c r="VUL67" s="171"/>
      <c r="VUM67" s="171"/>
      <c r="VUN67" s="171"/>
      <c r="VUO67" s="171"/>
      <c r="VUP67" s="171"/>
      <c r="VUQ67" s="171"/>
      <c r="VUR67" s="171"/>
      <c r="VUS67" s="171"/>
      <c r="VUT67" s="171"/>
      <c r="VUU67" s="171"/>
      <c r="VUV67" s="171"/>
      <c r="VUW67" s="171"/>
      <c r="VUX67" s="171"/>
      <c r="VUY67" s="171"/>
      <c r="VUZ67" s="171"/>
      <c r="VVA67" s="171"/>
      <c r="VVB67" s="171"/>
      <c r="VVC67" s="171"/>
      <c r="VVD67" s="171"/>
      <c r="VVE67" s="171"/>
      <c r="VVF67" s="171"/>
      <c r="VVG67" s="171"/>
      <c r="VVH67" s="171"/>
      <c r="VVI67" s="171"/>
      <c r="VVJ67" s="171"/>
      <c r="VVK67" s="171"/>
      <c r="VVL67" s="171"/>
      <c r="VVM67" s="171"/>
      <c r="VVN67" s="171"/>
      <c r="VVO67" s="171"/>
      <c r="VVP67" s="171"/>
      <c r="VVQ67" s="171"/>
      <c r="VVR67" s="171"/>
      <c r="VVS67" s="171"/>
      <c r="VVT67" s="171"/>
      <c r="VVU67" s="171"/>
      <c r="VVV67" s="171"/>
      <c r="VVW67" s="171"/>
      <c r="VVX67" s="171"/>
      <c r="VVY67" s="171"/>
      <c r="VVZ67" s="171"/>
      <c r="VWA67" s="171"/>
      <c r="VWB67" s="171"/>
      <c r="VWC67" s="171"/>
      <c r="VWD67" s="171"/>
      <c r="VWE67" s="171"/>
      <c r="VWF67" s="171"/>
      <c r="VWG67" s="171"/>
      <c r="VWH67" s="171"/>
      <c r="VWI67" s="171"/>
      <c r="VWJ67" s="171"/>
      <c r="VWK67" s="171"/>
      <c r="VWL67" s="171"/>
      <c r="VWM67" s="171"/>
      <c r="VWN67" s="171"/>
      <c r="VWO67" s="171"/>
      <c r="VWP67" s="171"/>
      <c r="VWQ67" s="171"/>
      <c r="VWR67" s="171"/>
      <c r="VWS67" s="171"/>
      <c r="VWT67" s="171"/>
      <c r="VWU67" s="171"/>
      <c r="VWV67" s="171"/>
      <c r="VWW67" s="171"/>
      <c r="VWX67" s="171"/>
      <c r="VWY67" s="171"/>
      <c r="VWZ67" s="171"/>
      <c r="VXA67" s="171"/>
      <c r="VXB67" s="171"/>
      <c r="VXC67" s="171"/>
      <c r="VXD67" s="171"/>
      <c r="VXE67" s="171"/>
      <c r="VXF67" s="171"/>
      <c r="VXG67" s="171"/>
      <c r="VXH67" s="171"/>
      <c r="VXI67" s="171"/>
      <c r="VXJ67" s="171"/>
      <c r="VXK67" s="171"/>
      <c r="VXL67" s="171"/>
      <c r="VXM67" s="171"/>
      <c r="VXN67" s="171"/>
      <c r="VXO67" s="171"/>
      <c r="VXP67" s="171"/>
      <c r="VXQ67" s="171"/>
      <c r="VXR67" s="171"/>
      <c r="VXS67" s="171"/>
      <c r="VXT67" s="171"/>
      <c r="VXU67" s="171"/>
      <c r="VXV67" s="171"/>
      <c r="VXW67" s="171"/>
      <c r="VXX67" s="171"/>
      <c r="VXY67" s="171"/>
      <c r="VXZ67" s="171"/>
      <c r="VYA67" s="171"/>
      <c r="VYB67" s="171"/>
      <c r="VYC67" s="171"/>
      <c r="VYD67" s="171"/>
      <c r="VYE67" s="171"/>
      <c r="VYF67" s="171"/>
      <c r="VYG67" s="171"/>
      <c r="VYH67" s="171"/>
      <c r="VYI67" s="171"/>
      <c r="VYJ67" s="171"/>
      <c r="VYK67" s="171"/>
      <c r="VYL67" s="171"/>
      <c r="VYM67" s="171"/>
      <c r="VYN67" s="171"/>
      <c r="VYO67" s="171"/>
      <c r="VYP67" s="171"/>
      <c r="VYQ67" s="171"/>
      <c r="VYR67" s="171"/>
      <c r="VYS67" s="171"/>
      <c r="VYT67" s="171"/>
      <c r="VYU67" s="171"/>
      <c r="VYV67" s="171"/>
      <c r="VYW67" s="171"/>
      <c r="VYX67" s="171"/>
      <c r="VYY67" s="171"/>
      <c r="VYZ67" s="171"/>
      <c r="VZA67" s="171"/>
      <c r="VZB67" s="171"/>
      <c r="VZC67" s="171"/>
      <c r="VZD67" s="171"/>
      <c r="VZE67" s="171"/>
      <c r="VZF67" s="171"/>
      <c r="VZG67" s="171"/>
      <c r="VZH67" s="171"/>
      <c r="VZI67" s="171"/>
      <c r="VZJ67" s="171"/>
      <c r="VZK67" s="171"/>
      <c r="VZL67" s="171"/>
      <c r="VZM67" s="171"/>
      <c r="VZN67" s="171"/>
      <c r="VZO67" s="171"/>
      <c r="VZP67" s="171"/>
      <c r="VZQ67" s="171"/>
      <c r="VZR67" s="171"/>
      <c r="VZS67" s="171"/>
      <c r="VZT67" s="171"/>
      <c r="VZU67" s="171"/>
      <c r="VZV67" s="171"/>
      <c r="VZW67" s="171"/>
      <c r="VZX67" s="171"/>
      <c r="VZY67" s="171"/>
      <c r="VZZ67" s="171"/>
      <c r="WAA67" s="171"/>
      <c r="WAB67" s="171"/>
      <c r="WAC67" s="171"/>
      <c r="WAD67" s="171"/>
      <c r="WAE67" s="171"/>
      <c r="WAF67" s="171"/>
      <c r="WAG67" s="171"/>
      <c r="WAH67" s="171"/>
      <c r="WAI67" s="171"/>
      <c r="WAJ67" s="171"/>
      <c r="WAK67" s="171"/>
      <c r="WAL67" s="171"/>
      <c r="WAM67" s="171"/>
      <c r="WAN67" s="171"/>
      <c r="WAO67" s="171"/>
      <c r="WAP67" s="171"/>
      <c r="WAQ67" s="171"/>
      <c r="WAR67" s="171"/>
      <c r="WAS67" s="171"/>
      <c r="WAT67" s="171"/>
      <c r="WAU67" s="171"/>
      <c r="WAV67" s="171"/>
      <c r="WAW67" s="171"/>
      <c r="WAX67" s="171"/>
      <c r="WAY67" s="171"/>
      <c r="WAZ67" s="171"/>
      <c r="WBA67" s="171"/>
      <c r="WBB67" s="171"/>
      <c r="WBC67" s="171"/>
      <c r="WBD67" s="171"/>
      <c r="WBE67" s="171"/>
      <c r="WBF67" s="171"/>
      <c r="WBG67" s="171"/>
      <c r="WBH67" s="171"/>
      <c r="WBI67" s="171"/>
      <c r="WBJ67" s="171"/>
      <c r="WBK67" s="171"/>
      <c r="WBL67" s="171"/>
      <c r="WBM67" s="171"/>
      <c r="WBN67" s="171"/>
      <c r="WBO67" s="171"/>
      <c r="WBP67" s="171"/>
      <c r="WBQ67" s="171"/>
      <c r="WBR67" s="171"/>
      <c r="WBS67" s="171"/>
      <c r="WBT67" s="171"/>
      <c r="WBU67" s="171"/>
      <c r="WBV67" s="171"/>
      <c r="WBW67" s="171"/>
      <c r="WBX67" s="171"/>
      <c r="WBY67" s="171"/>
      <c r="WBZ67" s="171"/>
      <c r="WCA67" s="171"/>
      <c r="WCB67" s="171"/>
      <c r="WCC67" s="171"/>
      <c r="WCD67" s="171"/>
      <c r="WCE67" s="171"/>
      <c r="WCF67" s="171"/>
      <c r="WCG67" s="171"/>
      <c r="WCH67" s="171"/>
      <c r="WCI67" s="171"/>
      <c r="WCJ67" s="171"/>
      <c r="WCK67" s="171"/>
      <c r="WCL67" s="171"/>
      <c r="WCM67" s="171"/>
      <c r="WCN67" s="171"/>
      <c r="WCO67" s="171"/>
      <c r="WCP67" s="171"/>
      <c r="WCQ67" s="171"/>
      <c r="WCR67" s="171"/>
      <c r="WCS67" s="171"/>
      <c r="WCT67" s="171"/>
      <c r="WCU67" s="171"/>
      <c r="WCV67" s="171"/>
      <c r="WCW67" s="171"/>
      <c r="WCX67" s="171"/>
      <c r="WCY67" s="171"/>
      <c r="WCZ67" s="171"/>
      <c r="WDA67" s="171"/>
      <c r="WDB67" s="171"/>
      <c r="WDC67" s="171"/>
      <c r="WDD67" s="171"/>
      <c r="WDE67" s="171"/>
      <c r="WDF67" s="171"/>
      <c r="WDG67" s="171"/>
      <c r="WDH67" s="171"/>
      <c r="WDI67" s="171"/>
      <c r="WDJ67" s="171"/>
      <c r="WDK67" s="171"/>
      <c r="WDL67" s="171"/>
      <c r="WDM67" s="171"/>
      <c r="WDN67" s="171"/>
      <c r="WDO67" s="171"/>
      <c r="WDP67" s="171"/>
      <c r="WDQ67" s="171"/>
      <c r="WDR67" s="171"/>
      <c r="WDS67" s="171"/>
      <c r="WDT67" s="171"/>
      <c r="WDU67" s="171"/>
      <c r="WDV67" s="171"/>
      <c r="WDW67" s="171"/>
      <c r="WDX67" s="171"/>
      <c r="WDY67" s="171"/>
      <c r="WDZ67" s="171"/>
      <c r="WEA67" s="171"/>
      <c r="WEB67" s="171"/>
      <c r="WEC67" s="171"/>
      <c r="WED67" s="171"/>
      <c r="WEE67" s="171"/>
      <c r="WEF67" s="171"/>
      <c r="WEG67" s="171"/>
      <c r="WEH67" s="171"/>
      <c r="WEI67" s="171"/>
      <c r="WEJ67" s="171"/>
      <c r="WEK67" s="171"/>
      <c r="WEL67" s="171"/>
      <c r="WEM67" s="171"/>
      <c r="WEN67" s="171"/>
      <c r="WEO67" s="171"/>
      <c r="WEP67" s="171"/>
      <c r="WEQ67" s="171"/>
      <c r="WER67" s="171"/>
      <c r="WES67" s="171"/>
      <c r="WET67" s="171"/>
      <c r="WEU67" s="171"/>
      <c r="WEV67" s="171"/>
      <c r="WEW67" s="171"/>
      <c r="WEX67" s="171"/>
      <c r="WEY67" s="171"/>
      <c r="WEZ67" s="171"/>
      <c r="WFA67" s="171"/>
      <c r="WFB67" s="171"/>
      <c r="WFC67" s="171"/>
      <c r="WFD67" s="171"/>
      <c r="WFE67" s="171"/>
      <c r="WFF67" s="171"/>
      <c r="WFG67" s="171"/>
      <c r="WFH67" s="171"/>
      <c r="WFI67" s="171"/>
      <c r="WFJ67" s="171"/>
      <c r="WFK67" s="171"/>
      <c r="WFL67" s="171"/>
      <c r="WFM67" s="171"/>
      <c r="WFN67" s="171"/>
      <c r="WFO67" s="171"/>
      <c r="WFP67" s="171"/>
      <c r="WFQ67" s="171"/>
      <c r="WFR67" s="171"/>
      <c r="WFS67" s="171"/>
      <c r="WFT67" s="171"/>
      <c r="WFU67" s="171"/>
      <c r="WFV67" s="171"/>
      <c r="WFW67" s="171"/>
      <c r="WFX67" s="171"/>
      <c r="WFY67" s="171"/>
      <c r="WFZ67" s="171"/>
      <c r="WGA67" s="171"/>
      <c r="WGB67" s="171"/>
      <c r="WGC67" s="171"/>
      <c r="WGD67" s="171"/>
      <c r="WGE67" s="171"/>
      <c r="WGF67" s="171"/>
      <c r="WGG67" s="171"/>
      <c r="WGH67" s="171"/>
      <c r="WGI67" s="171"/>
      <c r="WGJ67" s="171"/>
      <c r="WGK67" s="171"/>
      <c r="WGL67" s="171"/>
      <c r="WGM67" s="171"/>
      <c r="WGN67" s="171"/>
      <c r="WGO67" s="171"/>
      <c r="WGP67" s="171"/>
      <c r="WGQ67" s="171"/>
      <c r="WGR67" s="171"/>
      <c r="WGS67" s="171"/>
      <c r="WGT67" s="171"/>
      <c r="WGU67" s="171"/>
      <c r="WGV67" s="171"/>
      <c r="WGW67" s="171"/>
      <c r="WGX67" s="171"/>
      <c r="WGY67" s="171"/>
      <c r="WGZ67" s="171"/>
      <c r="WHA67" s="171"/>
      <c r="WHB67" s="171"/>
      <c r="WHC67" s="171"/>
      <c r="WHD67" s="171"/>
      <c r="WHE67" s="171"/>
      <c r="WHF67" s="171"/>
      <c r="WHG67" s="171"/>
      <c r="WHH67" s="171"/>
      <c r="WHI67" s="171"/>
      <c r="WHJ67" s="171"/>
      <c r="WHK67" s="171"/>
      <c r="WHL67" s="171"/>
      <c r="WHM67" s="171"/>
      <c r="WHN67" s="171"/>
      <c r="WHO67" s="171"/>
      <c r="WHP67" s="171"/>
      <c r="WHQ67" s="171"/>
      <c r="WHR67" s="171"/>
      <c r="WHS67" s="171"/>
      <c r="WHT67" s="171"/>
      <c r="WHU67" s="171"/>
      <c r="WHV67" s="171"/>
      <c r="WHW67" s="171"/>
      <c r="WHX67" s="171"/>
      <c r="WHY67" s="171"/>
      <c r="WHZ67" s="171"/>
      <c r="WIA67" s="171"/>
      <c r="WIB67" s="171"/>
      <c r="WIC67" s="171"/>
      <c r="WID67" s="171"/>
      <c r="WIE67" s="171"/>
      <c r="WIF67" s="171"/>
      <c r="WIG67" s="171"/>
      <c r="WIH67" s="171"/>
      <c r="WII67" s="171"/>
      <c r="WIJ67" s="171"/>
      <c r="WIK67" s="171"/>
      <c r="WIL67" s="171"/>
      <c r="WIM67" s="171"/>
      <c r="WIN67" s="171"/>
      <c r="WIO67" s="171"/>
      <c r="WIP67" s="171"/>
      <c r="WIQ67" s="171"/>
      <c r="WIR67" s="171"/>
      <c r="WIS67" s="171"/>
      <c r="WIT67" s="171"/>
      <c r="WIU67" s="171"/>
      <c r="WIV67" s="171"/>
      <c r="WIW67" s="171"/>
      <c r="WIX67" s="171"/>
      <c r="WIY67" s="171"/>
      <c r="WIZ67" s="171"/>
      <c r="WJA67" s="171"/>
      <c r="WJB67" s="171"/>
      <c r="WJC67" s="171"/>
      <c r="WJD67" s="171"/>
      <c r="WJE67" s="171"/>
      <c r="WJF67" s="171"/>
      <c r="WJG67" s="171"/>
      <c r="WJH67" s="171"/>
      <c r="WJI67" s="171"/>
      <c r="WJJ67" s="171"/>
      <c r="WJK67" s="171"/>
      <c r="WJL67" s="171"/>
      <c r="WJM67" s="171"/>
      <c r="WJN67" s="171"/>
      <c r="WJO67" s="171"/>
      <c r="WJP67" s="171"/>
      <c r="WJQ67" s="171"/>
      <c r="WJR67" s="171"/>
      <c r="WJS67" s="171"/>
      <c r="WJT67" s="171"/>
      <c r="WJU67" s="171"/>
      <c r="WJV67" s="171"/>
      <c r="WJW67" s="171"/>
      <c r="WJX67" s="171"/>
      <c r="WJY67" s="171"/>
      <c r="WJZ67" s="171"/>
      <c r="WKA67" s="171"/>
      <c r="WKB67" s="171"/>
      <c r="WKC67" s="171"/>
      <c r="WKD67" s="171"/>
      <c r="WKE67" s="171"/>
      <c r="WKF67" s="171"/>
      <c r="WKG67" s="171"/>
      <c r="WKH67" s="171"/>
      <c r="WKI67" s="171"/>
      <c r="WKJ67" s="171"/>
      <c r="WKK67" s="171"/>
      <c r="WKL67" s="171"/>
      <c r="WKM67" s="171"/>
      <c r="WKN67" s="171"/>
      <c r="WKO67" s="171"/>
      <c r="WKP67" s="171"/>
      <c r="WKQ67" s="171"/>
      <c r="WKR67" s="171"/>
      <c r="WKS67" s="171"/>
      <c r="WKT67" s="171"/>
      <c r="WKU67" s="171"/>
      <c r="WKV67" s="171"/>
      <c r="WKW67" s="171"/>
      <c r="WKX67" s="171"/>
      <c r="WKY67" s="171"/>
      <c r="WKZ67" s="171"/>
      <c r="WLA67" s="171"/>
      <c r="WLB67" s="171"/>
      <c r="WLC67" s="171"/>
      <c r="WLD67" s="171"/>
      <c r="WLE67" s="171"/>
      <c r="WLF67" s="171"/>
      <c r="WLG67" s="171"/>
      <c r="WLH67" s="171"/>
      <c r="WLI67" s="171"/>
      <c r="WLJ67" s="171"/>
      <c r="WLK67" s="171"/>
      <c r="WLL67" s="171"/>
      <c r="WLM67" s="171"/>
      <c r="WLN67" s="171"/>
      <c r="WLO67" s="171"/>
      <c r="WLP67" s="171"/>
      <c r="WLQ67" s="171"/>
      <c r="WLR67" s="171"/>
      <c r="WLS67" s="171"/>
      <c r="WLT67" s="171"/>
      <c r="WLU67" s="171"/>
      <c r="WLV67" s="171"/>
      <c r="WLW67" s="171"/>
      <c r="WLX67" s="171"/>
      <c r="WLY67" s="171"/>
      <c r="WLZ67" s="171"/>
      <c r="WMA67" s="171"/>
      <c r="WMB67" s="171"/>
      <c r="WMC67" s="171"/>
      <c r="WMD67" s="171"/>
      <c r="WME67" s="171"/>
      <c r="WMF67" s="171"/>
      <c r="WMG67" s="171"/>
      <c r="WMH67" s="171"/>
      <c r="WMI67" s="171"/>
      <c r="WMJ67" s="171"/>
      <c r="WMK67" s="171"/>
      <c r="WML67" s="171"/>
      <c r="WMM67" s="171"/>
      <c r="WMN67" s="171"/>
      <c r="WMO67" s="171"/>
      <c r="WMP67" s="171"/>
      <c r="WMQ67" s="171"/>
      <c r="WMR67" s="171"/>
      <c r="WMS67" s="171"/>
      <c r="WMT67" s="171"/>
      <c r="WMU67" s="171"/>
      <c r="WMV67" s="171"/>
      <c r="WMW67" s="171"/>
      <c r="WMX67" s="171"/>
      <c r="WMY67" s="171"/>
      <c r="WMZ67" s="171"/>
      <c r="WNA67" s="171"/>
      <c r="WNB67" s="171"/>
      <c r="WNC67" s="171"/>
      <c r="WND67" s="171"/>
      <c r="WNE67" s="171"/>
      <c r="WNF67" s="171"/>
      <c r="WNG67" s="171"/>
      <c r="WNH67" s="171"/>
      <c r="WNI67" s="171"/>
      <c r="WNJ67" s="171"/>
      <c r="WNK67" s="171"/>
      <c r="WNL67" s="171"/>
      <c r="WNM67" s="171"/>
      <c r="WNN67" s="171"/>
      <c r="WNO67" s="171"/>
      <c r="WNP67" s="171"/>
      <c r="WNQ67" s="171"/>
      <c r="WNR67" s="171"/>
      <c r="WNS67" s="171"/>
      <c r="WNT67" s="171"/>
      <c r="WNU67" s="171"/>
      <c r="WNV67" s="171"/>
      <c r="WNW67" s="171"/>
      <c r="WNX67" s="171"/>
      <c r="WNY67" s="171"/>
      <c r="WNZ67" s="171"/>
      <c r="WOA67" s="171"/>
      <c r="WOB67" s="171"/>
      <c r="WOC67" s="171"/>
      <c r="WOD67" s="171"/>
      <c r="WOE67" s="171"/>
      <c r="WOF67" s="171"/>
      <c r="WOG67" s="171"/>
      <c r="WOH67" s="171"/>
      <c r="WOI67" s="171"/>
      <c r="WOJ67" s="171"/>
      <c r="WOK67" s="171"/>
      <c r="WOL67" s="171"/>
      <c r="WOM67" s="171"/>
      <c r="WON67" s="171"/>
      <c r="WOO67" s="171"/>
      <c r="WOP67" s="171"/>
      <c r="WOQ67" s="171"/>
      <c r="WOR67" s="171"/>
      <c r="WOS67" s="171"/>
      <c r="WOT67" s="171"/>
      <c r="WOU67" s="171"/>
      <c r="WOV67" s="171"/>
      <c r="WOW67" s="171"/>
      <c r="WOX67" s="171"/>
      <c r="WOY67" s="171"/>
      <c r="WOZ67" s="171"/>
      <c r="WPA67" s="171"/>
      <c r="WPB67" s="171"/>
      <c r="WPC67" s="171"/>
      <c r="WPD67" s="171"/>
      <c r="WPE67" s="171"/>
      <c r="WPF67" s="171"/>
      <c r="WPG67" s="171"/>
      <c r="WPH67" s="171"/>
      <c r="WPI67" s="171"/>
      <c r="WPJ67" s="171"/>
      <c r="WPK67" s="171"/>
      <c r="WPL67" s="171"/>
      <c r="WPM67" s="171"/>
      <c r="WPN67" s="171"/>
      <c r="WPO67" s="171"/>
      <c r="WPP67" s="171"/>
      <c r="WPQ67" s="171"/>
      <c r="WPR67" s="171"/>
      <c r="WPS67" s="171"/>
      <c r="WPT67" s="171"/>
      <c r="WPU67" s="171"/>
      <c r="WPV67" s="171"/>
      <c r="WPW67" s="171"/>
      <c r="WPX67" s="171"/>
      <c r="WPY67" s="171"/>
      <c r="WPZ67" s="171"/>
      <c r="WQA67" s="171"/>
      <c r="WQB67" s="171"/>
      <c r="WQC67" s="171"/>
      <c r="WQD67" s="171"/>
      <c r="WQE67" s="171"/>
      <c r="WQF67" s="171"/>
      <c r="WQG67" s="171"/>
      <c r="WQH67" s="171"/>
      <c r="WQI67" s="171"/>
      <c r="WQJ67" s="171"/>
      <c r="WQK67" s="171"/>
      <c r="WQL67" s="171"/>
      <c r="WQM67" s="171"/>
      <c r="WQN67" s="171"/>
      <c r="WQO67" s="171"/>
      <c r="WQP67" s="171"/>
      <c r="WQQ67" s="171"/>
      <c r="WQR67" s="171"/>
      <c r="WQS67" s="171"/>
      <c r="WQT67" s="171"/>
      <c r="WQU67" s="171"/>
      <c r="WQV67" s="171"/>
      <c r="WQW67" s="171"/>
      <c r="WQX67" s="171"/>
      <c r="WQY67" s="171"/>
      <c r="WQZ67" s="171"/>
      <c r="WRA67" s="171"/>
      <c r="WRB67" s="171"/>
      <c r="WRC67" s="171"/>
      <c r="WRD67" s="171"/>
      <c r="WRE67" s="171"/>
      <c r="WRF67" s="171"/>
      <c r="WRG67" s="171"/>
      <c r="WRH67" s="171"/>
      <c r="WRI67" s="171"/>
      <c r="WRJ67" s="171"/>
      <c r="WRK67" s="171"/>
      <c r="WRL67" s="171"/>
      <c r="WRM67" s="171"/>
      <c r="WRN67" s="171"/>
      <c r="WRO67" s="171"/>
      <c r="WRP67" s="171"/>
      <c r="WRQ67" s="171"/>
      <c r="WRR67" s="171"/>
      <c r="WRS67" s="171"/>
      <c r="WRT67" s="171"/>
      <c r="WRU67" s="171"/>
      <c r="WRV67" s="171"/>
      <c r="WRW67" s="171"/>
      <c r="WRX67" s="171"/>
      <c r="WRY67" s="171"/>
      <c r="WRZ67" s="171"/>
      <c r="WSA67" s="171"/>
      <c r="WSB67" s="171"/>
      <c r="WSC67" s="171"/>
      <c r="WSD67" s="171"/>
      <c r="WSE67" s="171"/>
      <c r="WSF67" s="171"/>
      <c r="WSG67" s="171"/>
      <c r="WSH67" s="171"/>
      <c r="WSI67" s="171"/>
      <c r="WSJ67" s="171"/>
      <c r="WSK67" s="171"/>
      <c r="WSL67" s="171"/>
      <c r="WSM67" s="171"/>
      <c r="WSN67" s="171"/>
      <c r="WSO67" s="171"/>
      <c r="WSP67" s="171"/>
      <c r="WSQ67" s="171"/>
      <c r="WSR67" s="171"/>
      <c r="WSS67" s="171"/>
      <c r="WST67" s="171"/>
      <c r="WSU67" s="171"/>
      <c r="WSV67" s="171"/>
      <c r="WSW67" s="171"/>
      <c r="WSX67" s="171"/>
      <c r="WSY67" s="171"/>
      <c r="WSZ67" s="171"/>
      <c r="WTA67" s="171"/>
      <c r="WTB67" s="171"/>
      <c r="WTC67" s="171"/>
      <c r="WTD67" s="171"/>
      <c r="WTE67" s="171"/>
      <c r="WTF67" s="171"/>
      <c r="WTG67" s="171"/>
      <c r="WTH67" s="171"/>
      <c r="WTI67" s="171"/>
      <c r="WTJ67" s="171"/>
      <c r="WTK67" s="171"/>
      <c r="WTL67" s="171"/>
      <c r="WTM67" s="171"/>
      <c r="WTN67" s="171"/>
      <c r="WTO67" s="171"/>
      <c r="WTP67" s="171"/>
      <c r="WTQ67" s="171"/>
      <c r="WTR67" s="171"/>
      <c r="WTS67" s="171"/>
      <c r="WTT67" s="171"/>
      <c r="WTU67" s="171"/>
      <c r="WTV67" s="171"/>
      <c r="WTW67" s="171"/>
      <c r="WTX67" s="171"/>
      <c r="WTY67" s="171"/>
      <c r="WTZ67" s="171"/>
      <c r="WUA67" s="171"/>
      <c r="WUB67" s="171"/>
      <c r="WUC67" s="171"/>
      <c r="WUD67" s="171"/>
      <c r="WUE67" s="171"/>
      <c r="WUF67" s="171"/>
      <c r="WUG67" s="171"/>
      <c r="WUH67" s="171"/>
      <c r="WUI67" s="171"/>
      <c r="WUJ67" s="171"/>
      <c r="WUK67" s="171"/>
      <c r="WUL67" s="171"/>
      <c r="WUM67" s="171"/>
      <c r="WUN67" s="171"/>
      <c r="WUO67" s="171"/>
      <c r="WUP67" s="171"/>
      <c r="WUQ67" s="171"/>
      <c r="WUR67" s="171"/>
      <c r="WUS67" s="171"/>
      <c r="WUT67" s="171"/>
      <c r="WUU67" s="171"/>
      <c r="WUV67" s="171"/>
      <c r="WUW67" s="171"/>
      <c r="WUX67" s="171"/>
      <c r="WUY67" s="171"/>
      <c r="WUZ67" s="171"/>
      <c r="WVA67" s="171"/>
      <c r="WVB67" s="171"/>
      <c r="WVC67" s="171"/>
      <c r="WVD67" s="171"/>
      <c r="WVE67" s="171"/>
      <c r="WVF67" s="171"/>
      <c r="WVG67" s="171"/>
      <c r="WVH67" s="171"/>
      <c r="WVI67" s="171"/>
      <c r="WVJ67" s="171"/>
      <c r="WVK67" s="171"/>
      <c r="WVL67" s="171"/>
      <c r="WVM67" s="171"/>
      <c r="WVN67" s="171"/>
      <c r="WVO67" s="171"/>
      <c r="WVP67" s="171"/>
      <c r="WVQ67" s="171"/>
      <c r="WVR67" s="171"/>
      <c r="WVS67" s="171"/>
      <c r="WVT67" s="171"/>
      <c r="WVU67" s="171"/>
      <c r="WVV67" s="171"/>
      <c r="WVW67" s="171"/>
      <c r="WVX67" s="171"/>
      <c r="WVY67" s="171"/>
      <c r="WVZ67" s="171"/>
      <c r="WWA67" s="171"/>
      <c r="WWB67" s="171"/>
      <c r="WWC67" s="171"/>
      <c r="WWD67" s="171"/>
      <c r="WWE67" s="171"/>
      <c r="WWF67" s="171"/>
      <c r="WWG67" s="171"/>
      <c r="WWH67" s="171"/>
      <c r="WWI67" s="171"/>
      <c r="WWJ67" s="171"/>
      <c r="WWK67" s="171"/>
      <c r="WWL67" s="171"/>
      <c r="WWM67" s="171"/>
      <c r="WWN67" s="171"/>
      <c r="WWO67" s="171"/>
    </row>
    <row r="68" spans="1:16161" s="145" customFormat="1" ht="45.75" customHeight="1">
      <c r="A68" s="165">
        <v>62</v>
      </c>
      <c r="B68" s="545" t="s">
        <v>476</v>
      </c>
      <c r="C68" s="546" t="s">
        <v>480</v>
      </c>
      <c r="D68" s="547">
        <v>23</v>
      </c>
      <c r="E68" s="547"/>
      <c r="F68" s="548" t="s">
        <v>421</v>
      </c>
      <c r="G68" s="547" t="s">
        <v>224</v>
      </c>
      <c r="H68" s="558">
        <v>9972000</v>
      </c>
      <c r="I68" s="539" t="s">
        <v>202</v>
      </c>
      <c r="J68" s="166">
        <f t="shared" si="6"/>
        <v>1047060.0000000002</v>
      </c>
      <c r="K68" s="323" t="s">
        <v>208</v>
      </c>
      <c r="L68" s="166">
        <f t="shared" si="7"/>
        <v>299160</v>
      </c>
      <c r="M68" s="323" t="s">
        <v>213</v>
      </c>
      <c r="N68" s="166">
        <f t="shared" si="8"/>
        <v>199440</v>
      </c>
      <c r="O68" s="323" t="s">
        <v>214</v>
      </c>
      <c r="P68" s="166">
        <f t="shared" si="9"/>
        <v>99720</v>
      </c>
      <c r="Q68" s="167">
        <f t="shared" si="10"/>
        <v>49860</v>
      </c>
      <c r="R68" s="167">
        <f t="shared" si="5"/>
        <v>1695240.0000000002</v>
      </c>
      <c r="S68" s="187"/>
      <c r="T68" s="170"/>
      <c r="U68" s="170"/>
      <c r="V68" s="170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71"/>
      <c r="DL68" s="171"/>
      <c r="DM68" s="171"/>
      <c r="DN68" s="171"/>
      <c r="DO68" s="171"/>
      <c r="DP68" s="171"/>
      <c r="DQ68" s="171"/>
      <c r="DR68" s="171"/>
      <c r="DS68" s="171"/>
      <c r="DT68" s="171"/>
      <c r="DU68" s="171"/>
      <c r="DV68" s="171"/>
      <c r="DW68" s="171"/>
      <c r="DX68" s="171"/>
      <c r="DY68" s="171"/>
      <c r="DZ68" s="171"/>
      <c r="EA68" s="171"/>
      <c r="EB68" s="171"/>
      <c r="EC68" s="171"/>
      <c r="ED68" s="171"/>
      <c r="EE68" s="171"/>
      <c r="EF68" s="171"/>
      <c r="EG68" s="171"/>
      <c r="EH68" s="171"/>
      <c r="EI68" s="171"/>
      <c r="EJ68" s="171"/>
      <c r="EK68" s="171"/>
      <c r="EL68" s="171"/>
      <c r="EM68" s="171"/>
      <c r="EN68" s="171"/>
      <c r="EO68" s="171"/>
      <c r="EP68" s="171"/>
      <c r="EQ68" s="171"/>
      <c r="ER68" s="171"/>
      <c r="ES68" s="171"/>
      <c r="ET68" s="171"/>
      <c r="EU68" s="171"/>
      <c r="EV68" s="171"/>
      <c r="EW68" s="171"/>
      <c r="EX68" s="171"/>
      <c r="EY68" s="171"/>
      <c r="EZ68" s="171"/>
      <c r="FA68" s="171"/>
      <c r="FB68" s="171"/>
      <c r="FC68" s="171"/>
      <c r="FD68" s="171"/>
      <c r="FE68" s="171"/>
      <c r="FF68" s="171"/>
      <c r="FG68" s="171"/>
      <c r="FH68" s="171"/>
      <c r="FI68" s="171"/>
      <c r="FJ68" s="171"/>
      <c r="FK68" s="171"/>
      <c r="FL68" s="171"/>
      <c r="FM68" s="171"/>
      <c r="FN68" s="171"/>
      <c r="FO68" s="171"/>
      <c r="FP68" s="171"/>
      <c r="FQ68" s="171"/>
      <c r="FR68" s="171"/>
      <c r="FS68" s="171"/>
      <c r="FT68" s="171"/>
      <c r="FU68" s="171"/>
      <c r="FV68" s="171"/>
      <c r="FW68" s="171"/>
      <c r="FX68" s="171"/>
      <c r="FY68" s="171"/>
      <c r="FZ68" s="171"/>
      <c r="GA68" s="171"/>
      <c r="GB68" s="171"/>
      <c r="GC68" s="171"/>
      <c r="GD68" s="171"/>
      <c r="GE68" s="171"/>
      <c r="GF68" s="171"/>
      <c r="GG68" s="171"/>
      <c r="GH68" s="171"/>
      <c r="GI68" s="171"/>
      <c r="GJ68" s="171"/>
      <c r="GK68" s="171"/>
      <c r="GL68" s="171"/>
      <c r="GM68" s="171"/>
      <c r="GN68" s="171"/>
      <c r="GO68" s="171"/>
      <c r="GP68" s="171"/>
      <c r="GQ68" s="171"/>
      <c r="GR68" s="171"/>
      <c r="GS68" s="171"/>
      <c r="GT68" s="171"/>
      <c r="GU68" s="171"/>
      <c r="GV68" s="171"/>
      <c r="GW68" s="171"/>
      <c r="GX68" s="171"/>
      <c r="GY68" s="171"/>
      <c r="GZ68" s="171"/>
      <c r="HA68" s="171"/>
      <c r="HB68" s="171"/>
      <c r="HC68" s="171"/>
      <c r="HD68" s="171"/>
      <c r="HE68" s="171"/>
      <c r="HF68" s="171"/>
      <c r="HG68" s="171"/>
      <c r="HH68" s="171"/>
      <c r="HI68" s="171"/>
      <c r="HJ68" s="171"/>
      <c r="HK68" s="171"/>
      <c r="HL68" s="171"/>
      <c r="HM68" s="171"/>
      <c r="HN68" s="171"/>
      <c r="HO68" s="171"/>
      <c r="HP68" s="171"/>
      <c r="HQ68" s="171"/>
      <c r="HR68" s="171"/>
      <c r="HS68" s="171"/>
      <c r="HT68" s="171"/>
      <c r="HU68" s="171"/>
      <c r="HV68" s="171"/>
      <c r="HW68" s="171"/>
      <c r="HX68" s="171"/>
      <c r="HY68" s="171"/>
      <c r="HZ68" s="171"/>
      <c r="IA68" s="171"/>
      <c r="IB68" s="171"/>
      <c r="IC68" s="171"/>
      <c r="ID68" s="171"/>
      <c r="IE68" s="171"/>
      <c r="IF68" s="171"/>
      <c r="IG68" s="171"/>
      <c r="IH68" s="171"/>
      <c r="II68" s="171"/>
      <c r="IJ68" s="171"/>
      <c r="IK68" s="171"/>
      <c r="IL68" s="171"/>
      <c r="IM68" s="171"/>
      <c r="IN68" s="171"/>
      <c r="IO68" s="171"/>
      <c r="IP68" s="171"/>
      <c r="IQ68" s="171"/>
      <c r="IR68" s="171"/>
      <c r="IS68" s="171"/>
      <c r="IT68" s="171"/>
      <c r="IU68" s="171"/>
      <c r="IV68" s="171"/>
      <c r="IW68" s="171"/>
      <c r="IX68" s="171"/>
      <c r="IY68" s="171"/>
      <c r="IZ68" s="171"/>
      <c r="JA68" s="171"/>
      <c r="JB68" s="171"/>
      <c r="JC68" s="171"/>
      <c r="JD68" s="171"/>
      <c r="JE68" s="171"/>
      <c r="JF68" s="171"/>
      <c r="JG68" s="171"/>
      <c r="JH68" s="171"/>
      <c r="JI68" s="171"/>
      <c r="JJ68" s="171"/>
      <c r="JK68" s="171"/>
      <c r="JL68" s="171"/>
      <c r="JM68" s="171"/>
      <c r="JN68" s="171"/>
      <c r="JO68" s="171"/>
      <c r="JP68" s="171"/>
      <c r="JQ68" s="171"/>
      <c r="JR68" s="171"/>
      <c r="JS68" s="171"/>
      <c r="JT68" s="171"/>
      <c r="JU68" s="171"/>
      <c r="JV68" s="171"/>
      <c r="JW68" s="171"/>
      <c r="JX68" s="171"/>
      <c r="JY68" s="171"/>
      <c r="JZ68" s="171"/>
      <c r="KA68" s="171"/>
      <c r="KB68" s="171"/>
      <c r="KC68" s="171"/>
      <c r="KD68" s="171"/>
      <c r="KE68" s="171"/>
      <c r="KF68" s="171"/>
      <c r="KG68" s="171"/>
      <c r="KH68" s="171"/>
      <c r="KI68" s="171"/>
      <c r="KJ68" s="171"/>
      <c r="KK68" s="171"/>
      <c r="KL68" s="171"/>
      <c r="KM68" s="171"/>
      <c r="KN68" s="171"/>
      <c r="KO68" s="171"/>
      <c r="KP68" s="171"/>
      <c r="KQ68" s="171"/>
      <c r="KR68" s="171"/>
      <c r="KS68" s="171"/>
      <c r="KT68" s="171"/>
      <c r="KU68" s="171"/>
      <c r="KV68" s="171"/>
      <c r="KW68" s="171"/>
      <c r="KX68" s="171"/>
      <c r="KY68" s="171"/>
      <c r="KZ68" s="171"/>
      <c r="LA68" s="171"/>
      <c r="LB68" s="171"/>
      <c r="LC68" s="171"/>
      <c r="LD68" s="171"/>
      <c r="LE68" s="171"/>
      <c r="LF68" s="171"/>
      <c r="LG68" s="171"/>
      <c r="LH68" s="171"/>
      <c r="LI68" s="171"/>
      <c r="LJ68" s="171"/>
      <c r="LK68" s="171"/>
      <c r="LL68" s="171"/>
      <c r="LM68" s="171"/>
      <c r="LN68" s="171"/>
      <c r="LO68" s="171"/>
      <c r="LP68" s="171"/>
      <c r="LQ68" s="171"/>
      <c r="LR68" s="171"/>
      <c r="LS68" s="171"/>
      <c r="LT68" s="171"/>
      <c r="LU68" s="171"/>
      <c r="LV68" s="171"/>
      <c r="LW68" s="171"/>
      <c r="LX68" s="171"/>
      <c r="LY68" s="171"/>
      <c r="LZ68" s="171"/>
      <c r="MA68" s="171"/>
      <c r="MB68" s="171"/>
      <c r="MC68" s="171"/>
      <c r="MD68" s="171"/>
      <c r="ME68" s="171"/>
      <c r="MF68" s="171"/>
      <c r="MG68" s="171"/>
      <c r="MH68" s="171"/>
      <c r="MI68" s="171"/>
      <c r="MJ68" s="171"/>
      <c r="MK68" s="171"/>
      <c r="ML68" s="171"/>
      <c r="MM68" s="171"/>
      <c r="MN68" s="171"/>
      <c r="MO68" s="171"/>
      <c r="MP68" s="171"/>
      <c r="MQ68" s="171"/>
      <c r="MR68" s="171"/>
      <c r="MS68" s="171"/>
      <c r="MT68" s="171"/>
      <c r="MU68" s="171"/>
      <c r="MV68" s="171"/>
      <c r="MW68" s="171"/>
      <c r="MX68" s="171"/>
      <c r="MY68" s="171"/>
      <c r="MZ68" s="171"/>
      <c r="NA68" s="171"/>
      <c r="NB68" s="171"/>
      <c r="NC68" s="171"/>
      <c r="ND68" s="171"/>
      <c r="NE68" s="171"/>
      <c r="NF68" s="171"/>
      <c r="NG68" s="171"/>
      <c r="NH68" s="171"/>
      <c r="NI68" s="171"/>
      <c r="NJ68" s="171"/>
      <c r="NK68" s="171"/>
      <c r="NL68" s="171"/>
      <c r="NM68" s="171"/>
      <c r="NN68" s="171"/>
      <c r="NO68" s="171"/>
      <c r="NP68" s="171"/>
      <c r="NQ68" s="171"/>
      <c r="NR68" s="171"/>
      <c r="NS68" s="171"/>
      <c r="NT68" s="171"/>
      <c r="NU68" s="171"/>
      <c r="NV68" s="171"/>
      <c r="NW68" s="171"/>
      <c r="NX68" s="171"/>
      <c r="NY68" s="171"/>
      <c r="NZ68" s="171"/>
      <c r="OA68" s="171"/>
      <c r="OB68" s="171"/>
      <c r="OC68" s="171"/>
      <c r="OD68" s="171"/>
      <c r="OE68" s="171"/>
      <c r="OF68" s="171"/>
      <c r="OG68" s="171"/>
      <c r="OH68" s="171"/>
      <c r="OI68" s="171"/>
      <c r="OJ68" s="171"/>
      <c r="OK68" s="171"/>
      <c r="OL68" s="171"/>
      <c r="OM68" s="171"/>
      <c r="ON68" s="171"/>
      <c r="OO68" s="171"/>
      <c r="OP68" s="171"/>
      <c r="OQ68" s="171"/>
      <c r="OR68" s="171"/>
      <c r="OS68" s="171"/>
      <c r="OT68" s="171"/>
      <c r="OU68" s="171"/>
      <c r="OV68" s="171"/>
      <c r="OW68" s="171"/>
      <c r="OX68" s="171"/>
      <c r="OY68" s="171"/>
      <c r="OZ68" s="171"/>
      <c r="PA68" s="171"/>
      <c r="PB68" s="171"/>
      <c r="PC68" s="171"/>
      <c r="PD68" s="171"/>
      <c r="PE68" s="171"/>
      <c r="PF68" s="171"/>
      <c r="PG68" s="171"/>
      <c r="PH68" s="171"/>
      <c r="PI68" s="171"/>
      <c r="PJ68" s="171"/>
      <c r="PK68" s="171"/>
      <c r="PL68" s="171"/>
      <c r="PM68" s="171"/>
      <c r="PN68" s="171"/>
      <c r="PO68" s="171"/>
      <c r="PP68" s="171"/>
      <c r="PQ68" s="171"/>
      <c r="PR68" s="171"/>
      <c r="PS68" s="171"/>
      <c r="PT68" s="171"/>
      <c r="PU68" s="171"/>
      <c r="PV68" s="171"/>
      <c r="PW68" s="171"/>
      <c r="PX68" s="171"/>
      <c r="PY68" s="171"/>
      <c r="PZ68" s="171"/>
      <c r="QA68" s="171"/>
      <c r="QB68" s="171"/>
      <c r="QC68" s="171"/>
      <c r="QD68" s="171"/>
      <c r="QE68" s="171"/>
      <c r="QF68" s="171"/>
      <c r="QG68" s="171"/>
      <c r="QH68" s="171"/>
      <c r="QI68" s="171"/>
      <c r="QJ68" s="171"/>
      <c r="QK68" s="171"/>
      <c r="QL68" s="171"/>
      <c r="QM68" s="171"/>
      <c r="QN68" s="171"/>
      <c r="QO68" s="171"/>
      <c r="QP68" s="171"/>
      <c r="QQ68" s="171"/>
      <c r="QR68" s="171"/>
      <c r="QS68" s="171"/>
      <c r="QT68" s="171"/>
      <c r="QU68" s="171"/>
      <c r="QV68" s="171"/>
      <c r="QW68" s="171"/>
      <c r="QX68" s="171"/>
      <c r="QY68" s="171"/>
      <c r="QZ68" s="171"/>
      <c r="RA68" s="171"/>
      <c r="RB68" s="171"/>
      <c r="RC68" s="171"/>
      <c r="RD68" s="171"/>
      <c r="RE68" s="171"/>
      <c r="RF68" s="171"/>
      <c r="RG68" s="171"/>
      <c r="RH68" s="171"/>
      <c r="RI68" s="171"/>
      <c r="RJ68" s="171"/>
      <c r="RK68" s="171"/>
      <c r="RL68" s="171"/>
      <c r="RM68" s="171"/>
      <c r="RN68" s="171"/>
      <c r="RO68" s="171"/>
      <c r="RP68" s="171"/>
      <c r="RQ68" s="171"/>
      <c r="RR68" s="171"/>
      <c r="RS68" s="171"/>
      <c r="RT68" s="171"/>
      <c r="RU68" s="171"/>
      <c r="RV68" s="171"/>
      <c r="RW68" s="171"/>
      <c r="RX68" s="171"/>
      <c r="RY68" s="171"/>
      <c r="RZ68" s="171"/>
      <c r="SA68" s="171"/>
      <c r="SB68" s="171"/>
      <c r="SC68" s="171"/>
      <c r="SD68" s="171"/>
      <c r="SE68" s="171"/>
      <c r="SF68" s="171"/>
      <c r="SG68" s="171"/>
      <c r="SH68" s="171"/>
      <c r="SI68" s="171"/>
      <c r="SJ68" s="171"/>
      <c r="SK68" s="171"/>
      <c r="SL68" s="171"/>
      <c r="SM68" s="171"/>
      <c r="SN68" s="171"/>
      <c r="SO68" s="171"/>
      <c r="SP68" s="171"/>
      <c r="SQ68" s="171"/>
      <c r="SR68" s="171"/>
      <c r="SS68" s="171"/>
      <c r="ST68" s="171"/>
      <c r="SU68" s="171"/>
      <c r="SV68" s="171"/>
      <c r="SW68" s="171"/>
      <c r="SX68" s="171"/>
      <c r="SY68" s="171"/>
      <c r="SZ68" s="171"/>
      <c r="TA68" s="171"/>
      <c r="TB68" s="171"/>
      <c r="TC68" s="171"/>
      <c r="TD68" s="171"/>
      <c r="TE68" s="171"/>
      <c r="TF68" s="171"/>
      <c r="TG68" s="171"/>
      <c r="TH68" s="171"/>
      <c r="TI68" s="171"/>
      <c r="TJ68" s="171"/>
      <c r="TK68" s="171"/>
      <c r="TL68" s="171"/>
      <c r="TM68" s="171"/>
      <c r="TN68" s="171"/>
      <c r="TO68" s="171"/>
      <c r="TP68" s="171"/>
      <c r="TQ68" s="171"/>
      <c r="TR68" s="171"/>
      <c r="TS68" s="171"/>
      <c r="TT68" s="171"/>
      <c r="TU68" s="171"/>
      <c r="TV68" s="171"/>
      <c r="TW68" s="171"/>
      <c r="TX68" s="171"/>
      <c r="TY68" s="171"/>
      <c r="TZ68" s="171"/>
      <c r="UA68" s="171"/>
      <c r="UB68" s="171"/>
      <c r="UC68" s="171"/>
      <c r="UD68" s="171"/>
      <c r="UE68" s="171"/>
      <c r="UF68" s="171"/>
      <c r="UG68" s="171"/>
      <c r="UH68" s="171"/>
      <c r="UI68" s="171"/>
      <c r="UJ68" s="171"/>
      <c r="UK68" s="171"/>
      <c r="UL68" s="171"/>
      <c r="UM68" s="171"/>
      <c r="UN68" s="171"/>
      <c r="UO68" s="171"/>
      <c r="UP68" s="171"/>
      <c r="UQ68" s="171"/>
      <c r="UR68" s="171"/>
      <c r="US68" s="171"/>
      <c r="UT68" s="171"/>
      <c r="UU68" s="171"/>
      <c r="UV68" s="171"/>
      <c r="UW68" s="171"/>
      <c r="UX68" s="171"/>
      <c r="UY68" s="171"/>
      <c r="UZ68" s="171"/>
      <c r="VA68" s="171"/>
      <c r="VB68" s="171"/>
      <c r="VC68" s="171"/>
      <c r="VD68" s="171"/>
      <c r="VE68" s="171"/>
      <c r="VF68" s="171"/>
      <c r="VG68" s="171"/>
      <c r="VH68" s="171"/>
      <c r="VI68" s="171"/>
      <c r="VJ68" s="171"/>
      <c r="VK68" s="171"/>
      <c r="VL68" s="171"/>
      <c r="VM68" s="171"/>
      <c r="VN68" s="171"/>
      <c r="VO68" s="171"/>
      <c r="VP68" s="171"/>
      <c r="VQ68" s="171"/>
      <c r="VR68" s="171"/>
      <c r="VS68" s="171"/>
      <c r="VT68" s="171"/>
      <c r="VU68" s="171"/>
      <c r="VV68" s="171"/>
      <c r="VW68" s="171"/>
      <c r="VX68" s="171"/>
      <c r="VY68" s="171"/>
      <c r="VZ68" s="171"/>
      <c r="WA68" s="171"/>
      <c r="WB68" s="171"/>
      <c r="WC68" s="171"/>
      <c r="WD68" s="171"/>
      <c r="WE68" s="171"/>
      <c r="WF68" s="171"/>
      <c r="WG68" s="171"/>
      <c r="WH68" s="171"/>
      <c r="WI68" s="171"/>
      <c r="WJ68" s="171"/>
      <c r="WK68" s="171"/>
      <c r="WL68" s="171"/>
      <c r="WM68" s="171"/>
      <c r="WN68" s="171"/>
      <c r="WO68" s="171"/>
      <c r="WP68" s="171"/>
      <c r="WQ68" s="171"/>
      <c r="WR68" s="171"/>
      <c r="WS68" s="171"/>
      <c r="WT68" s="171"/>
      <c r="WU68" s="171"/>
      <c r="WV68" s="171"/>
      <c r="WW68" s="171"/>
      <c r="WX68" s="171"/>
      <c r="WY68" s="171"/>
      <c r="WZ68" s="171"/>
      <c r="XA68" s="171"/>
      <c r="XB68" s="171"/>
      <c r="XC68" s="171"/>
      <c r="XD68" s="171"/>
      <c r="XE68" s="171"/>
      <c r="XF68" s="171"/>
      <c r="XG68" s="171"/>
      <c r="XH68" s="171"/>
      <c r="XI68" s="171"/>
      <c r="XJ68" s="171"/>
      <c r="XK68" s="171"/>
      <c r="XL68" s="171"/>
      <c r="XM68" s="171"/>
      <c r="XN68" s="171"/>
      <c r="XO68" s="171"/>
      <c r="XP68" s="171"/>
      <c r="XQ68" s="171"/>
      <c r="XR68" s="171"/>
      <c r="XS68" s="171"/>
      <c r="XT68" s="171"/>
      <c r="XU68" s="171"/>
      <c r="XV68" s="171"/>
      <c r="XW68" s="171"/>
      <c r="XX68" s="171"/>
      <c r="XY68" s="171"/>
      <c r="XZ68" s="171"/>
      <c r="YA68" s="171"/>
      <c r="YB68" s="171"/>
      <c r="YC68" s="171"/>
      <c r="YD68" s="171"/>
      <c r="YE68" s="171"/>
      <c r="YF68" s="171"/>
      <c r="YG68" s="171"/>
      <c r="YH68" s="171"/>
      <c r="YI68" s="171"/>
      <c r="YJ68" s="171"/>
      <c r="YK68" s="171"/>
      <c r="YL68" s="171"/>
      <c r="YM68" s="171"/>
      <c r="YN68" s="171"/>
      <c r="YO68" s="171"/>
      <c r="YP68" s="171"/>
      <c r="YQ68" s="171"/>
      <c r="YR68" s="171"/>
      <c r="YS68" s="171"/>
      <c r="YT68" s="171"/>
      <c r="YU68" s="171"/>
      <c r="YV68" s="171"/>
      <c r="YW68" s="171"/>
      <c r="YX68" s="171"/>
      <c r="YY68" s="171"/>
      <c r="YZ68" s="171"/>
      <c r="ZA68" s="171"/>
      <c r="ZB68" s="171"/>
      <c r="ZC68" s="171"/>
      <c r="ZD68" s="171"/>
      <c r="ZE68" s="171"/>
      <c r="ZF68" s="171"/>
      <c r="ZG68" s="171"/>
      <c r="ZH68" s="171"/>
      <c r="ZI68" s="171"/>
      <c r="ZJ68" s="171"/>
      <c r="ZK68" s="171"/>
      <c r="ZL68" s="171"/>
      <c r="ZM68" s="171"/>
      <c r="ZN68" s="171"/>
      <c r="ZO68" s="171"/>
      <c r="ZP68" s="171"/>
      <c r="ZQ68" s="171"/>
      <c r="ZR68" s="171"/>
      <c r="ZS68" s="171"/>
      <c r="ZT68" s="171"/>
      <c r="ZU68" s="171"/>
      <c r="ZV68" s="171"/>
      <c r="ZW68" s="171"/>
      <c r="ZX68" s="171"/>
      <c r="ZY68" s="171"/>
      <c r="ZZ68" s="171"/>
      <c r="AAA68" s="171"/>
      <c r="AAB68" s="171"/>
      <c r="AAC68" s="171"/>
      <c r="AAD68" s="171"/>
      <c r="AAE68" s="171"/>
      <c r="AAF68" s="171"/>
      <c r="AAG68" s="171"/>
      <c r="AAH68" s="171"/>
      <c r="AAI68" s="171"/>
      <c r="AAJ68" s="171"/>
      <c r="AAK68" s="171"/>
      <c r="AAL68" s="171"/>
      <c r="AAM68" s="171"/>
      <c r="AAN68" s="171"/>
      <c r="AAO68" s="171"/>
      <c r="AAP68" s="171"/>
      <c r="AAQ68" s="171"/>
      <c r="AAR68" s="171"/>
      <c r="AAS68" s="171"/>
      <c r="AAT68" s="171"/>
      <c r="AAU68" s="171"/>
      <c r="AAV68" s="171"/>
      <c r="AAW68" s="171"/>
      <c r="AAX68" s="171"/>
      <c r="AAY68" s="171"/>
      <c r="AAZ68" s="171"/>
      <c r="ABA68" s="171"/>
      <c r="ABB68" s="171"/>
      <c r="ABC68" s="171"/>
      <c r="ABD68" s="171"/>
      <c r="ABE68" s="171"/>
      <c r="ABF68" s="171"/>
      <c r="ABG68" s="171"/>
      <c r="ABH68" s="171"/>
      <c r="ABI68" s="171"/>
      <c r="ABJ68" s="171"/>
      <c r="ABK68" s="171"/>
      <c r="ABL68" s="171"/>
      <c r="ABM68" s="171"/>
      <c r="ABN68" s="171"/>
      <c r="ABO68" s="171"/>
      <c r="ABP68" s="171"/>
      <c r="ABQ68" s="171"/>
      <c r="ABR68" s="171"/>
      <c r="ABS68" s="171"/>
      <c r="ABT68" s="171"/>
      <c r="ABU68" s="171"/>
      <c r="ABV68" s="171"/>
      <c r="ABW68" s="171"/>
      <c r="ABX68" s="171"/>
      <c r="ABY68" s="171"/>
      <c r="ABZ68" s="171"/>
      <c r="ACA68" s="171"/>
      <c r="ACB68" s="171"/>
      <c r="ACC68" s="171"/>
      <c r="ACD68" s="171"/>
      <c r="ACE68" s="171"/>
      <c r="ACF68" s="171"/>
      <c r="ACG68" s="171"/>
      <c r="ACH68" s="171"/>
      <c r="ACI68" s="171"/>
      <c r="ACJ68" s="171"/>
      <c r="ACK68" s="171"/>
      <c r="ACL68" s="171"/>
      <c r="ACM68" s="171"/>
      <c r="ACN68" s="171"/>
      <c r="ACO68" s="171"/>
      <c r="ACP68" s="171"/>
      <c r="ACQ68" s="171"/>
      <c r="ACR68" s="171"/>
      <c r="ACS68" s="171"/>
      <c r="ACT68" s="171"/>
      <c r="ACU68" s="171"/>
      <c r="ACV68" s="171"/>
      <c r="ACW68" s="171"/>
      <c r="ACX68" s="171"/>
      <c r="ACY68" s="171"/>
      <c r="ACZ68" s="171"/>
      <c r="ADA68" s="171"/>
      <c r="ADB68" s="171"/>
      <c r="ADC68" s="171"/>
      <c r="ADD68" s="171"/>
      <c r="ADE68" s="171"/>
      <c r="ADF68" s="171"/>
      <c r="ADG68" s="171"/>
      <c r="ADH68" s="171"/>
      <c r="ADI68" s="171"/>
      <c r="ADJ68" s="171"/>
      <c r="ADK68" s="171"/>
      <c r="ADL68" s="171"/>
      <c r="ADM68" s="171"/>
      <c r="ADN68" s="171"/>
      <c r="ADO68" s="171"/>
      <c r="ADP68" s="171"/>
      <c r="ADQ68" s="171"/>
      <c r="ADR68" s="171"/>
      <c r="ADS68" s="171"/>
      <c r="ADT68" s="171"/>
      <c r="ADU68" s="171"/>
      <c r="ADV68" s="171"/>
      <c r="ADW68" s="171"/>
      <c r="ADX68" s="171"/>
      <c r="ADY68" s="171"/>
      <c r="ADZ68" s="171"/>
      <c r="AEA68" s="171"/>
      <c r="AEB68" s="171"/>
      <c r="AEC68" s="171"/>
      <c r="AED68" s="171"/>
      <c r="AEE68" s="171"/>
      <c r="AEF68" s="171"/>
      <c r="AEG68" s="171"/>
      <c r="AEH68" s="171"/>
      <c r="AEI68" s="171"/>
      <c r="AEJ68" s="171"/>
      <c r="AEK68" s="171"/>
      <c r="AEL68" s="171"/>
      <c r="AEM68" s="171"/>
      <c r="AEN68" s="171"/>
      <c r="AEO68" s="171"/>
      <c r="AEP68" s="171"/>
      <c r="AEQ68" s="171"/>
      <c r="AER68" s="171"/>
      <c r="AES68" s="171"/>
      <c r="AET68" s="171"/>
      <c r="AEU68" s="171"/>
      <c r="AEV68" s="171"/>
      <c r="AEW68" s="171"/>
      <c r="AEX68" s="171"/>
      <c r="AEY68" s="171"/>
      <c r="AEZ68" s="171"/>
      <c r="AFA68" s="171"/>
      <c r="AFB68" s="171"/>
      <c r="AFC68" s="171"/>
      <c r="AFD68" s="171"/>
      <c r="AFE68" s="171"/>
      <c r="AFF68" s="171"/>
      <c r="AFG68" s="171"/>
      <c r="AFH68" s="171"/>
      <c r="AFI68" s="171"/>
      <c r="AFJ68" s="171"/>
      <c r="AFK68" s="171"/>
      <c r="AFL68" s="171"/>
      <c r="AFM68" s="171"/>
      <c r="AFN68" s="171"/>
      <c r="AFO68" s="171"/>
      <c r="AFP68" s="171"/>
      <c r="AFQ68" s="171"/>
      <c r="AFR68" s="171"/>
      <c r="AFS68" s="171"/>
      <c r="AFT68" s="171"/>
      <c r="AFU68" s="171"/>
      <c r="AFV68" s="171"/>
      <c r="AFW68" s="171"/>
      <c r="AFX68" s="171"/>
      <c r="AFY68" s="171"/>
      <c r="AFZ68" s="171"/>
      <c r="AGA68" s="171"/>
      <c r="AGB68" s="171"/>
      <c r="AGC68" s="171"/>
      <c r="AGD68" s="171"/>
      <c r="AGE68" s="171"/>
      <c r="AGF68" s="171"/>
      <c r="AGG68" s="171"/>
      <c r="AGH68" s="171"/>
      <c r="AGI68" s="171"/>
      <c r="AGJ68" s="171"/>
      <c r="AGK68" s="171"/>
      <c r="AGL68" s="171"/>
      <c r="AGM68" s="171"/>
      <c r="AGN68" s="171"/>
      <c r="AGO68" s="171"/>
      <c r="AGP68" s="171"/>
      <c r="AGQ68" s="171"/>
      <c r="AGR68" s="171"/>
      <c r="AGS68" s="171"/>
      <c r="AGT68" s="171"/>
      <c r="AGU68" s="171"/>
      <c r="AGV68" s="171"/>
      <c r="AGW68" s="171"/>
      <c r="AGX68" s="171"/>
      <c r="AGY68" s="171"/>
      <c r="AGZ68" s="171"/>
      <c r="AHA68" s="171"/>
      <c r="AHB68" s="171"/>
      <c r="AHC68" s="171"/>
      <c r="AHD68" s="171"/>
      <c r="AHE68" s="171"/>
      <c r="AHF68" s="171"/>
      <c r="AHG68" s="171"/>
      <c r="AHH68" s="171"/>
      <c r="AHI68" s="171"/>
      <c r="AHJ68" s="171"/>
      <c r="AHK68" s="171"/>
      <c r="AHL68" s="171"/>
      <c r="AHM68" s="171"/>
      <c r="AHN68" s="171"/>
      <c r="AHO68" s="171"/>
      <c r="AHP68" s="171"/>
      <c r="AHQ68" s="171"/>
      <c r="AHR68" s="171"/>
      <c r="AHS68" s="171"/>
      <c r="AHT68" s="171"/>
      <c r="AHU68" s="171"/>
      <c r="AHV68" s="171"/>
      <c r="AHW68" s="171"/>
      <c r="AHX68" s="171"/>
      <c r="AHY68" s="171"/>
      <c r="AHZ68" s="171"/>
      <c r="AIA68" s="171"/>
      <c r="AIB68" s="171"/>
      <c r="AIC68" s="171"/>
      <c r="AID68" s="171"/>
      <c r="AIE68" s="171"/>
      <c r="AIF68" s="171"/>
      <c r="AIG68" s="171"/>
      <c r="AIH68" s="171"/>
      <c r="AII68" s="171"/>
      <c r="AIJ68" s="171"/>
      <c r="AIK68" s="171"/>
      <c r="AIL68" s="171"/>
      <c r="AIM68" s="171"/>
      <c r="AIN68" s="171"/>
      <c r="AIO68" s="171"/>
      <c r="AIP68" s="171"/>
      <c r="AIQ68" s="171"/>
      <c r="AIR68" s="171"/>
      <c r="AIS68" s="171"/>
      <c r="AIT68" s="171"/>
      <c r="AIU68" s="171"/>
      <c r="AIV68" s="171"/>
      <c r="AIW68" s="171"/>
      <c r="AIX68" s="171"/>
      <c r="AIY68" s="171"/>
      <c r="AIZ68" s="171"/>
      <c r="AJA68" s="171"/>
      <c r="AJB68" s="171"/>
      <c r="AJC68" s="171"/>
      <c r="AJD68" s="171"/>
      <c r="AJE68" s="171"/>
      <c r="AJF68" s="171"/>
      <c r="AJG68" s="171"/>
      <c r="AJH68" s="171"/>
      <c r="AJI68" s="171"/>
      <c r="AJJ68" s="171"/>
      <c r="AJK68" s="171"/>
      <c r="AJL68" s="171"/>
      <c r="AJM68" s="171"/>
      <c r="AJN68" s="171"/>
      <c r="AJO68" s="171"/>
      <c r="AJP68" s="171"/>
      <c r="AJQ68" s="171"/>
      <c r="AJR68" s="171"/>
      <c r="AJS68" s="171"/>
      <c r="AJT68" s="171"/>
      <c r="AJU68" s="171"/>
      <c r="AJV68" s="171"/>
      <c r="AJW68" s="171"/>
      <c r="AJX68" s="171"/>
      <c r="AJY68" s="171"/>
      <c r="AJZ68" s="171"/>
      <c r="AKA68" s="171"/>
      <c r="AKB68" s="171"/>
      <c r="AKC68" s="171"/>
      <c r="AKD68" s="171"/>
      <c r="AKE68" s="171"/>
      <c r="AKF68" s="171"/>
      <c r="AKG68" s="171"/>
      <c r="AKH68" s="171"/>
      <c r="AKI68" s="171"/>
      <c r="AKJ68" s="171"/>
      <c r="AKK68" s="171"/>
      <c r="AKL68" s="171"/>
      <c r="AKM68" s="171"/>
      <c r="AKN68" s="171"/>
      <c r="AKO68" s="171"/>
      <c r="AKP68" s="171"/>
      <c r="AKQ68" s="171"/>
      <c r="AKR68" s="171"/>
      <c r="AKS68" s="171"/>
      <c r="AKT68" s="171"/>
      <c r="AKU68" s="171"/>
      <c r="AKV68" s="171"/>
      <c r="AKW68" s="171"/>
      <c r="AKX68" s="171"/>
      <c r="AKY68" s="171"/>
      <c r="AKZ68" s="171"/>
      <c r="ALA68" s="171"/>
      <c r="ALB68" s="171"/>
      <c r="ALC68" s="171"/>
      <c r="ALD68" s="171"/>
      <c r="ALE68" s="171"/>
      <c r="ALF68" s="171"/>
      <c r="ALG68" s="171"/>
      <c r="ALH68" s="171"/>
      <c r="ALI68" s="171"/>
      <c r="ALJ68" s="171"/>
      <c r="ALK68" s="171"/>
      <c r="ALL68" s="171"/>
      <c r="ALM68" s="171"/>
      <c r="ALN68" s="171"/>
      <c r="ALO68" s="171"/>
      <c r="ALP68" s="171"/>
      <c r="ALQ68" s="171"/>
      <c r="ALR68" s="171"/>
      <c r="ALS68" s="171"/>
      <c r="ALT68" s="171"/>
      <c r="ALU68" s="171"/>
      <c r="ALV68" s="171"/>
      <c r="ALW68" s="171"/>
      <c r="ALX68" s="171"/>
      <c r="ALY68" s="171"/>
      <c r="ALZ68" s="171"/>
      <c r="AMA68" s="171"/>
      <c r="AMB68" s="171"/>
      <c r="AMC68" s="171"/>
      <c r="AMD68" s="171"/>
      <c r="AME68" s="171"/>
      <c r="AMF68" s="171"/>
      <c r="AMG68" s="171"/>
      <c r="AMH68" s="171"/>
      <c r="AMI68" s="171"/>
      <c r="AMJ68" s="171"/>
      <c r="AMK68" s="171"/>
      <c r="AML68" s="171"/>
      <c r="AMM68" s="171"/>
      <c r="AMN68" s="171"/>
      <c r="AMO68" s="171"/>
      <c r="AMP68" s="171"/>
      <c r="AMQ68" s="171"/>
      <c r="AMR68" s="171"/>
      <c r="AMS68" s="171"/>
      <c r="AMT68" s="171"/>
      <c r="AMU68" s="171"/>
      <c r="AMV68" s="171"/>
      <c r="AMW68" s="171"/>
      <c r="AMX68" s="171"/>
      <c r="AMY68" s="171"/>
      <c r="AMZ68" s="171"/>
      <c r="ANA68" s="171"/>
      <c r="ANB68" s="171"/>
      <c r="ANC68" s="171"/>
      <c r="AND68" s="171"/>
      <c r="ANE68" s="171"/>
      <c r="ANF68" s="171"/>
      <c r="ANG68" s="171"/>
      <c r="ANH68" s="171"/>
      <c r="ANI68" s="171"/>
      <c r="ANJ68" s="171"/>
      <c r="ANK68" s="171"/>
      <c r="ANL68" s="171"/>
      <c r="ANM68" s="171"/>
      <c r="ANN68" s="171"/>
      <c r="ANO68" s="171"/>
      <c r="ANP68" s="171"/>
      <c r="ANQ68" s="171"/>
      <c r="ANR68" s="171"/>
      <c r="ANS68" s="171"/>
      <c r="ANT68" s="171"/>
      <c r="ANU68" s="171"/>
      <c r="ANV68" s="171"/>
      <c r="ANW68" s="171"/>
      <c r="ANX68" s="171"/>
      <c r="ANY68" s="171"/>
      <c r="ANZ68" s="171"/>
      <c r="AOA68" s="171"/>
      <c r="AOB68" s="171"/>
      <c r="AOC68" s="171"/>
      <c r="AOD68" s="171"/>
      <c r="AOE68" s="171"/>
      <c r="AOF68" s="171"/>
      <c r="AOG68" s="171"/>
      <c r="AOH68" s="171"/>
      <c r="AOI68" s="171"/>
      <c r="AOJ68" s="171"/>
      <c r="AOK68" s="171"/>
      <c r="AOL68" s="171"/>
      <c r="AOM68" s="171"/>
      <c r="AON68" s="171"/>
      <c r="AOO68" s="171"/>
      <c r="AOP68" s="171"/>
      <c r="AOQ68" s="171"/>
      <c r="AOR68" s="171"/>
      <c r="AOS68" s="171"/>
      <c r="AOT68" s="171"/>
      <c r="AOU68" s="171"/>
      <c r="AOV68" s="171"/>
      <c r="AOW68" s="171"/>
      <c r="AOX68" s="171"/>
      <c r="AOY68" s="171"/>
      <c r="AOZ68" s="171"/>
      <c r="APA68" s="171"/>
      <c r="APB68" s="171"/>
      <c r="APC68" s="171"/>
      <c r="APD68" s="171"/>
      <c r="APE68" s="171"/>
      <c r="APF68" s="171"/>
      <c r="APG68" s="171"/>
      <c r="APH68" s="171"/>
      <c r="API68" s="171"/>
      <c r="APJ68" s="171"/>
      <c r="APK68" s="171"/>
      <c r="APL68" s="171"/>
      <c r="APM68" s="171"/>
      <c r="APN68" s="171"/>
      <c r="APO68" s="171"/>
      <c r="APP68" s="171"/>
      <c r="APQ68" s="171"/>
      <c r="APR68" s="171"/>
      <c r="APS68" s="171"/>
      <c r="APT68" s="171"/>
      <c r="APU68" s="171"/>
      <c r="APV68" s="171"/>
      <c r="APW68" s="171"/>
      <c r="APX68" s="171"/>
      <c r="APY68" s="171"/>
      <c r="APZ68" s="171"/>
      <c r="AQA68" s="171"/>
      <c r="AQB68" s="171"/>
      <c r="AQC68" s="171"/>
      <c r="AQD68" s="171"/>
      <c r="AQE68" s="171"/>
      <c r="AQF68" s="171"/>
      <c r="AQG68" s="171"/>
      <c r="AQH68" s="171"/>
      <c r="AQI68" s="171"/>
      <c r="AQJ68" s="171"/>
      <c r="AQK68" s="171"/>
      <c r="AQL68" s="171"/>
      <c r="AQM68" s="171"/>
      <c r="AQN68" s="171"/>
      <c r="AQO68" s="171"/>
      <c r="AQP68" s="171"/>
      <c r="AQQ68" s="171"/>
      <c r="AQR68" s="171"/>
      <c r="AQS68" s="171"/>
      <c r="AQT68" s="171"/>
      <c r="AQU68" s="171"/>
      <c r="AQV68" s="171"/>
      <c r="AQW68" s="171"/>
      <c r="AQX68" s="171"/>
      <c r="AQY68" s="171"/>
      <c r="AQZ68" s="171"/>
      <c r="ARA68" s="171"/>
      <c r="ARB68" s="171"/>
      <c r="ARC68" s="171"/>
      <c r="ARD68" s="171"/>
      <c r="ARE68" s="171"/>
      <c r="ARF68" s="171"/>
      <c r="ARG68" s="171"/>
      <c r="ARH68" s="171"/>
      <c r="ARI68" s="171"/>
      <c r="ARJ68" s="171"/>
      <c r="ARK68" s="171"/>
      <c r="ARL68" s="171"/>
      <c r="ARM68" s="171"/>
      <c r="ARN68" s="171"/>
      <c r="ARO68" s="171"/>
      <c r="ARP68" s="171"/>
      <c r="ARQ68" s="171"/>
      <c r="ARR68" s="171"/>
      <c r="ARS68" s="171"/>
      <c r="ART68" s="171"/>
      <c r="ARU68" s="171"/>
      <c r="ARV68" s="171"/>
      <c r="ARW68" s="171"/>
      <c r="ARX68" s="171"/>
      <c r="ARY68" s="171"/>
      <c r="ARZ68" s="171"/>
      <c r="ASA68" s="171"/>
      <c r="ASB68" s="171"/>
      <c r="ASC68" s="171"/>
      <c r="ASD68" s="171"/>
      <c r="ASE68" s="171"/>
      <c r="ASF68" s="171"/>
      <c r="ASG68" s="171"/>
      <c r="ASH68" s="171"/>
      <c r="ASI68" s="171"/>
      <c r="ASJ68" s="171"/>
      <c r="ASK68" s="171"/>
      <c r="ASL68" s="171"/>
      <c r="ASM68" s="171"/>
      <c r="ASN68" s="171"/>
      <c r="ASO68" s="171"/>
      <c r="ASP68" s="171"/>
      <c r="ASQ68" s="171"/>
      <c r="ASR68" s="171"/>
      <c r="ASS68" s="171"/>
      <c r="AST68" s="171"/>
      <c r="ASU68" s="171"/>
      <c r="ASV68" s="171"/>
      <c r="ASW68" s="171"/>
      <c r="ASX68" s="171"/>
      <c r="ASY68" s="171"/>
      <c r="ASZ68" s="171"/>
      <c r="ATA68" s="171"/>
      <c r="ATB68" s="171"/>
      <c r="ATC68" s="171"/>
      <c r="ATD68" s="171"/>
      <c r="ATE68" s="171"/>
      <c r="ATF68" s="171"/>
      <c r="ATG68" s="171"/>
      <c r="ATH68" s="171"/>
      <c r="ATI68" s="171"/>
      <c r="ATJ68" s="171"/>
      <c r="ATK68" s="171"/>
      <c r="ATL68" s="171"/>
      <c r="ATM68" s="171"/>
      <c r="ATN68" s="171"/>
      <c r="ATO68" s="171"/>
      <c r="ATP68" s="171"/>
      <c r="ATQ68" s="171"/>
      <c r="ATR68" s="171"/>
      <c r="ATS68" s="171"/>
      <c r="ATT68" s="171"/>
      <c r="ATU68" s="171"/>
      <c r="ATV68" s="171"/>
      <c r="ATW68" s="171"/>
      <c r="ATX68" s="171"/>
      <c r="ATY68" s="171"/>
      <c r="ATZ68" s="171"/>
      <c r="AUA68" s="171"/>
      <c r="AUB68" s="171"/>
      <c r="AUC68" s="171"/>
      <c r="AUD68" s="171"/>
      <c r="AUE68" s="171"/>
      <c r="AUF68" s="171"/>
      <c r="AUG68" s="171"/>
      <c r="AUH68" s="171"/>
      <c r="AUI68" s="171"/>
      <c r="AUJ68" s="171"/>
      <c r="AUK68" s="171"/>
      <c r="AUL68" s="171"/>
      <c r="AUM68" s="171"/>
      <c r="AUN68" s="171"/>
      <c r="AUO68" s="171"/>
      <c r="AUP68" s="171"/>
      <c r="AUQ68" s="171"/>
      <c r="AUR68" s="171"/>
      <c r="AUS68" s="171"/>
      <c r="AUT68" s="171"/>
      <c r="AUU68" s="171"/>
      <c r="AUV68" s="171"/>
      <c r="AUW68" s="171"/>
      <c r="AUX68" s="171"/>
      <c r="AUY68" s="171"/>
      <c r="AUZ68" s="171"/>
      <c r="AVA68" s="171"/>
      <c r="AVB68" s="171"/>
      <c r="AVC68" s="171"/>
      <c r="AVD68" s="171"/>
      <c r="AVE68" s="171"/>
      <c r="AVF68" s="171"/>
      <c r="AVG68" s="171"/>
      <c r="AVH68" s="171"/>
      <c r="AVI68" s="171"/>
      <c r="AVJ68" s="171"/>
      <c r="AVK68" s="171"/>
      <c r="AVL68" s="171"/>
      <c r="AVM68" s="171"/>
      <c r="AVN68" s="171"/>
      <c r="AVO68" s="171"/>
      <c r="AVP68" s="171"/>
      <c r="AVQ68" s="171"/>
      <c r="AVR68" s="171"/>
      <c r="AVS68" s="171"/>
      <c r="AVT68" s="171"/>
      <c r="AVU68" s="171"/>
      <c r="AVV68" s="171"/>
      <c r="AVW68" s="171"/>
      <c r="AVX68" s="171"/>
      <c r="AVY68" s="171"/>
      <c r="AVZ68" s="171"/>
      <c r="AWA68" s="171"/>
      <c r="AWB68" s="171"/>
      <c r="AWC68" s="171"/>
      <c r="AWD68" s="171"/>
      <c r="AWE68" s="171"/>
      <c r="AWF68" s="171"/>
      <c r="AWG68" s="171"/>
      <c r="AWH68" s="171"/>
      <c r="AWI68" s="171"/>
      <c r="AWJ68" s="171"/>
      <c r="AWK68" s="171"/>
      <c r="AWL68" s="171"/>
      <c r="AWM68" s="171"/>
      <c r="AWN68" s="171"/>
      <c r="AWO68" s="171"/>
      <c r="AWP68" s="171"/>
      <c r="AWQ68" s="171"/>
      <c r="AWR68" s="171"/>
      <c r="AWS68" s="171"/>
      <c r="AWT68" s="171"/>
      <c r="AWU68" s="171"/>
      <c r="AWV68" s="171"/>
      <c r="AWW68" s="171"/>
      <c r="AWX68" s="171"/>
      <c r="AWY68" s="171"/>
      <c r="AWZ68" s="171"/>
      <c r="AXA68" s="171"/>
      <c r="AXB68" s="171"/>
      <c r="AXC68" s="171"/>
      <c r="AXD68" s="171"/>
      <c r="AXE68" s="171"/>
      <c r="AXF68" s="171"/>
      <c r="AXG68" s="171"/>
      <c r="AXH68" s="171"/>
      <c r="AXI68" s="171"/>
      <c r="AXJ68" s="171"/>
      <c r="AXK68" s="171"/>
      <c r="AXL68" s="171"/>
      <c r="AXM68" s="171"/>
      <c r="AXN68" s="171"/>
      <c r="AXO68" s="171"/>
      <c r="AXP68" s="171"/>
      <c r="AXQ68" s="171"/>
      <c r="AXR68" s="171"/>
      <c r="AXS68" s="171"/>
      <c r="AXT68" s="171"/>
      <c r="AXU68" s="171"/>
      <c r="AXV68" s="171"/>
      <c r="AXW68" s="171"/>
      <c r="AXX68" s="171"/>
      <c r="AXY68" s="171"/>
      <c r="AXZ68" s="171"/>
      <c r="AYA68" s="171"/>
      <c r="AYB68" s="171"/>
      <c r="AYC68" s="171"/>
      <c r="AYD68" s="171"/>
      <c r="AYE68" s="171"/>
      <c r="AYF68" s="171"/>
      <c r="AYG68" s="171"/>
      <c r="AYH68" s="171"/>
      <c r="AYI68" s="171"/>
      <c r="AYJ68" s="171"/>
      <c r="AYK68" s="171"/>
      <c r="AYL68" s="171"/>
      <c r="AYM68" s="171"/>
      <c r="AYN68" s="171"/>
      <c r="AYO68" s="171"/>
      <c r="AYP68" s="171"/>
      <c r="AYQ68" s="171"/>
      <c r="AYR68" s="171"/>
      <c r="AYS68" s="171"/>
      <c r="AYT68" s="171"/>
      <c r="AYU68" s="171"/>
      <c r="AYV68" s="171"/>
      <c r="AYW68" s="171"/>
      <c r="AYX68" s="171"/>
      <c r="AYY68" s="171"/>
      <c r="AYZ68" s="171"/>
      <c r="AZA68" s="171"/>
      <c r="AZB68" s="171"/>
      <c r="AZC68" s="171"/>
      <c r="AZD68" s="171"/>
      <c r="AZE68" s="171"/>
      <c r="AZF68" s="171"/>
      <c r="AZG68" s="171"/>
      <c r="AZH68" s="171"/>
      <c r="AZI68" s="171"/>
      <c r="AZJ68" s="171"/>
      <c r="AZK68" s="171"/>
      <c r="AZL68" s="171"/>
      <c r="AZM68" s="171"/>
      <c r="AZN68" s="171"/>
      <c r="AZO68" s="171"/>
      <c r="AZP68" s="171"/>
      <c r="AZQ68" s="171"/>
      <c r="AZR68" s="171"/>
      <c r="AZS68" s="171"/>
      <c r="AZT68" s="171"/>
      <c r="AZU68" s="171"/>
      <c r="AZV68" s="171"/>
      <c r="AZW68" s="171"/>
      <c r="AZX68" s="171"/>
      <c r="AZY68" s="171"/>
      <c r="AZZ68" s="171"/>
      <c r="BAA68" s="171"/>
      <c r="BAB68" s="171"/>
      <c r="BAC68" s="171"/>
      <c r="BAD68" s="171"/>
      <c r="BAE68" s="171"/>
      <c r="BAF68" s="171"/>
      <c r="BAG68" s="171"/>
      <c r="BAH68" s="171"/>
      <c r="BAI68" s="171"/>
      <c r="BAJ68" s="171"/>
      <c r="BAK68" s="171"/>
      <c r="BAL68" s="171"/>
      <c r="BAM68" s="171"/>
      <c r="BAN68" s="171"/>
      <c r="BAO68" s="171"/>
      <c r="BAP68" s="171"/>
      <c r="BAQ68" s="171"/>
      <c r="BAR68" s="171"/>
      <c r="BAS68" s="171"/>
      <c r="BAT68" s="171"/>
      <c r="BAU68" s="171"/>
      <c r="BAV68" s="171"/>
      <c r="BAW68" s="171"/>
      <c r="BAX68" s="171"/>
      <c r="BAY68" s="171"/>
      <c r="BAZ68" s="171"/>
      <c r="BBA68" s="171"/>
      <c r="BBB68" s="171"/>
      <c r="BBC68" s="171"/>
      <c r="BBD68" s="171"/>
      <c r="BBE68" s="171"/>
      <c r="BBF68" s="171"/>
      <c r="BBG68" s="171"/>
      <c r="BBH68" s="171"/>
      <c r="BBI68" s="171"/>
      <c r="BBJ68" s="171"/>
      <c r="BBK68" s="171"/>
      <c r="BBL68" s="171"/>
      <c r="BBM68" s="171"/>
      <c r="BBN68" s="171"/>
      <c r="BBO68" s="171"/>
      <c r="BBP68" s="171"/>
      <c r="BBQ68" s="171"/>
      <c r="BBR68" s="171"/>
      <c r="BBS68" s="171"/>
      <c r="BBT68" s="171"/>
      <c r="BBU68" s="171"/>
      <c r="BBV68" s="171"/>
      <c r="BBW68" s="171"/>
      <c r="BBX68" s="171"/>
      <c r="BBY68" s="171"/>
      <c r="BBZ68" s="171"/>
      <c r="BCA68" s="171"/>
      <c r="BCB68" s="171"/>
      <c r="BCC68" s="171"/>
      <c r="BCD68" s="171"/>
      <c r="BCE68" s="171"/>
      <c r="BCF68" s="171"/>
      <c r="BCG68" s="171"/>
      <c r="BCH68" s="171"/>
      <c r="BCI68" s="171"/>
      <c r="BCJ68" s="171"/>
      <c r="BCK68" s="171"/>
      <c r="BCL68" s="171"/>
      <c r="BCM68" s="171"/>
      <c r="BCN68" s="171"/>
      <c r="BCO68" s="171"/>
      <c r="BCP68" s="171"/>
      <c r="BCQ68" s="171"/>
      <c r="BCR68" s="171"/>
      <c r="BCS68" s="171"/>
      <c r="BCT68" s="171"/>
      <c r="BCU68" s="171"/>
      <c r="BCV68" s="171"/>
      <c r="BCW68" s="171"/>
      <c r="BCX68" s="171"/>
      <c r="BCY68" s="171"/>
      <c r="BCZ68" s="171"/>
      <c r="BDA68" s="171"/>
      <c r="BDB68" s="171"/>
      <c r="BDC68" s="171"/>
      <c r="BDD68" s="171"/>
      <c r="BDE68" s="171"/>
      <c r="BDF68" s="171"/>
      <c r="BDG68" s="171"/>
      <c r="BDH68" s="171"/>
      <c r="BDI68" s="171"/>
      <c r="BDJ68" s="171"/>
      <c r="BDK68" s="171"/>
      <c r="BDL68" s="171"/>
      <c r="BDM68" s="171"/>
      <c r="BDN68" s="171"/>
      <c r="BDO68" s="171"/>
      <c r="BDP68" s="171"/>
      <c r="BDQ68" s="171"/>
      <c r="BDR68" s="171"/>
      <c r="BDS68" s="171"/>
      <c r="BDT68" s="171"/>
      <c r="BDU68" s="171"/>
      <c r="BDV68" s="171"/>
      <c r="BDW68" s="171"/>
      <c r="BDX68" s="171"/>
      <c r="BDY68" s="171"/>
      <c r="BDZ68" s="171"/>
      <c r="BEA68" s="171"/>
      <c r="BEB68" s="171"/>
      <c r="BEC68" s="171"/>
      <c r="BED68" s="171"/>
      <c r="BEE68" s="171"/>
      <c r="BEF68" s="171"/>
      <c r="BEG68" s="171"/>
      <c r="BEH68" s="171"/>
      <c r="BEI68" s="171"/>
      <c r="BEJ68" s="171"/>
      <c r="BEK68" s="171"/>
      <c r="BEL68" s="171"/>
      <c r="BEM68" s="171"/>
      <c r="BEN68" s="171"/>
      <c r="BEO68" s="171"/>
      <c r="BEP68" s="171"/>
      <c r="BEQ68" s="171"/>
      <c r="BER68" s="171"/>
      <c r="BES68" s="171"/>
      <c r="BET68" s="171"/>
      <c r="BEU68" s="171"/>
      <c r="BEV68" s="171"/>
      <c r="BEW68" s="171"/>
      <c r="BEX68" s="171"/>
      <c r="BEY68" s="171"/>
      <c r="BEZ68" s="171"/>
      <c r="BFA68" s="171"/>
      <c r="BFB68" s="171"/>
      <c r="BFC68" s="171"/>
      <c r="BFD68" s="171"/>
      <c r="BFE68" s="171"/>
      <c r="BFF68" s="171"/>
      <c r="BFG68" s="171"/>
      <c r="BFH68" s="171"/>
      <c r="BFI68" s="171"/>
      <c r="BFJ68" s="171"/>
      <c r="BFK68" s="171"/>
      <c r="BFL68" s="171"/>
      <c r="BFM68" s="171"/>
      <c r="BFN68" s="171"/>
      <c r="BFO68" s="171"/>
      <c r="BFP68" s="171"/>
      <c r="BFQ68" s="171"/>
      <c r="BFR68" s="171"/>
      <c r="BFS68" s="171"/>
      <c r="BFT68" s="171"/>
      <c r="BFU68" s="171"/>
      <c r="BFV68" s="171"/>
      <c r="BFW68" s="171"/>
      <c r="BFX68" s="171"/>
      <c r="BFY68" s="171"/>
      <c r="BFZ68" s="171"/>
      <c r="BGA68" s="171"/>
      <c r="BGB68" s="171"/>
      <c r="BGC68" s="171"/>
      <c r="BGD68" s="171"/>
      <c r="BGE68" s="171"/>
      <c r="BGF68" s="171"/>
      <c r="BGG68" s="171"/>
      <c r="BGH68" s="171"/>
      <c r="BGI68" s="171"/>
      <c r="BGJ68" s="171"/>
      <c r="BGK68" s="171"/>
      <c r="BGL68" s="171"/>
      <c r="BGM68" s="171"/>
      <c r="BGN68" s="171"/>
      <c r="BGO68" s="171"/>
      <c r="BGP68" s="171"/>
      <c r="BGQ68" s="171"/>
      <c r="BGR68" s="171"/>
      <c r="BGS68" s="171"/>
      <c r="BGT68" s="171"/>
      <c r="BGU68" s="171"/>
      <c r="BGV68" s="171"/>
      <c r="BGW68" s="171"/>
      <c r="BGX68" s="171"/>
      <c r="BGY68" s="171"/>
      <c r="BGZ68" s="171"/>
      <c r="BHA68" s="171"/>
      <c r="BHB68" s="171"/>
      <c r="BHC68" s="171"/>
      <c r="BHD68" s="171"/>
      <c r="BHE68" s="171"/>
      <c r="BHF68" s="171"/>
      <c r="BHG68" s="171"/>
      <c r="BHH68" s="171"/>
      <c r="BHI68" s="171"/>
      <c r="BHJ68" s="171"/>
      <c r="BHK68" s="171"/>
      <c r="BHL68" s="171"/>
      <c r="BHM68" s="171"/>
      <c r="BHN68" s="171"/>
      <c r="BHO68" s="171"/>
      <c r="BHP68" s="171"/>
      <c r="BHQ68" s="171"/>
      <c r="BHR68" s="171"/>
      <c r="BHS68" s="171"/>
      <c r="BHT68" s="171"/>
      <c r="BHU68" s="171"/>
      <c r="BHV68" s="171"/>
      <c r="BHW68" s="171"/>
      <c r="BHX68" s="171"/>
      <c r="BHY68" s="171"/>
      <c r="BHZ68" s="171"/>
      <c r="BIA68" s="171"/>
      <c r="BIB68" s="171"/>
      <c r="BIC68" s="171"/>
      <c r="BID68" s="171"/>
      <c r="BIE68" s="171"/>
      <c r="BIF68" s="171"/>
      <c r="BIG68" s="171"/>
      <c r="BIH68" s="171"/>
      <c r="BII68" s="171"/>
      <c r="BIJ68" s="171"/>
      <c r="BIK68" s="171"/>
      <c r="BIL68" s="171"/>
      <c r="BIM68" s="171"/>
      <c r="BIN68" s="171"/>
      <c r="BIO68" s="171"/>
      <c r="BIP68" s="171"/>
      <c r="BIQ68" s="171"/>
      <c r="BIR68" s="171"/>
      <c r="BIS68" s="171"/>
      <c r="BIT68" s="171"/>
      <c r="BIU68" s="171"/>
      <c r="BIV68" s="171"/>
      <c r="BIW68" s="171"/>
      <c r="BIX68" s="171"/>
      <c r="BIY68" s="171"/>
      <c r="BIZ68" s="171"/>
      <c r="BJA68" s="171"/>
      <c r="BJB68" s="171"/>
      <c r="BJC68" s="171"/>
      <c r="BJD68" s="171"/>
      <c r="BJE68" s="171"/>
      <c r="BJF68" s="171"/>
      <c r="BJG68" s="171"/>
      <c r="BJH68" s="171"/>
      <c r="BJI68" s="171"/>
      <c r="BJJ68" s="171"/>
      <c r="BJK68" s="171"/>
      <c r="BJL68" s="171"/>
      <c r="BJM68" s="171"/>
      <c r="BJN68" s="171"/>
      <c r="BJO68" s="171"/>
      <c r="BJP68" s="171"/>
      <c r="BJQ68" s="171"/>
      <c r="BJR68" s="171"/>
      <c r="BJS68" s="171"/>
      <c r="BJT68" s="171"/>
      <c r="BJU68" s="171"/>
      <c r="BJV68" s="171"/>
      <c r="BJW68" s="171"/>
      <c r="BJX68" s="171"/>
      <c r="BJY68" s="171"/>
      <c r="BJZ68" s="171"/>
      <c r="BKA68" s="171"/>
      <c r="BKB68" s="171"/>
      <c r="BKC68" s="171"/>
      <c r="BKD68" s="171"/>
      <c r="BKE68" s="171"/>
      <c r="BKF68" s="171"/>
      <c r="BKG68" s="171"/>
      <c r="BKH68" s="171"/>
      <c r="BKI68" s="171"/>
      <c r="BKJ68" s="171"/>
      <c r="BKK68" s="171"/>
      <c r="BKL68" s="171"/>
      <c r="BKM68" s="171"/>
      <c r="BKN68" s="171"/>
      <c r="BKO68" s="171"/>
      <c r="BKP68" s="171"/>
      <c r="BKQ68" s="171"/>
      <c r="BKR68" s="171"/>
      <c r="BKS68" s="171"/>
      <c r="BKT68" s="171"/>
      <c r="BKU68" s="171"/>
      <c r="BKV68" s="171"/>
      <c r="BKW68" s="171"/>
      <c r="BKX68" s="171"/>
      <c r="BKY68" s="171"/>
      <c r="BKZ68" s="171"/>
      <c r="BLA68" s="171"/>
      <c r="BLB68" s="171"/>
      <c r="BLC68" s="171"/>
      <c r="BLD68" s="171"/>
      <c r="BLE68" s="171"/>
      <c r="BLF68" s="171"/>
      <c r="BLG68" s="171"/>
      <c r="BLH68" s="171"/>
      <c r="BLI68" s="171"/>
      <c r="BLJ68" s="171"/>
      <c r="BLK68" s="171"/>
      <c r="BLL68" s="171"/>
      <c r="BLM68" s="171"/>
      <c r="BLN68" s="171"/>
      <c r="BLO68" s="171"/>
      <c r="BLP68" s="171"/>
      <c r="BLQ68" s="171"/>
      <c r="BLR68" s="171"/>
      <c r="BLS68" s="171"/>
      <c r="BLT68" s="171"/>
      <c r="BLU68" s="171"/>
      <c r="BLV68" s="171"/>
      <c r="BLW68" s="171"/>
      <c r="BLX68" s="171"/>
      <c r="BLY68" s="171"/>
      <c r="BLZ68" s="171"/>
      <c r="BMA68" s="171"/>
      <c r="BMB68" s="171"/>
      <c r="BMC68" s="171"/>
      <c r="BMD68" s="171"/>
      <c r="BME68" s="171"/>
      <c r="BMF68" s="171"/>
      <c r="BMG68" s="171"/>
      <c r="BMH68" s="171"/>
      <c r="BMI68" s="171"/>
      <c r="BMJ68" s="171"/>
      <c r="BMK68" s="171"/>
      <c r="BML68" s="171"/>
      <c r="BMM68" s="171"/>
      <c r="BMN68" s="171"/>
      <c r="BMO68" s="171"/>
      <c r="BMP68" s="171"/>
      <c r="BMQ68" s="171"/>
      <c r="BMR68" s="171"/>
      <c r="BMS68" s="171"/>
      <c r="BMT68" s="171"/>
      <c r="BMU68" s="171"/>
      <c r="BMV68" s="171"/>
      <c r="BMW68" s="171"/>
      <c r="BMX68" s="171"/>
      <c r="BMY68" s="171"/>
      <c r="BMZ68" s="171"/>
      <c r="BNA68" s="171"/>
      <c r="BNB68" s="171"/>
      <c r="BNC68" s="171"/>
      <c r="BND68" s="171"/>
      <c r="BNE68" s="171"/>
      <c r="BNF68" s="171"/>
      <c r="BNG68" s="171"/>
      <c r="BNH68" s="171"/>
      <c r="BNI68" s="171"/>
      <c r="BNJ68" s="171"/>
      <c r="BNK68" s="171"/>
      <c r="BNL68" s="171"/>
      <c r="BNM68" s="171"/>
      <c r="BNN68" s="171"/>
      <c r="BNO68" s="171"/>
      <c r="BNP68" s="171"/>
      <c r="BNQ68" s="171"/>
      <c r="BNR68" s="171"/>
      <c r="BNS68" s="171"/>
      <c r="BNT68" s="171"/>
      <c r="BNU68" s="171"/>
      <c r="BNV68" s="171"/>
      <c r="BNW68" s="171"/>
      <c r="BNX68" s="171"/>
      <c r="BNY68" s="171"/>
      <c r="BNZ68" s="171"/>
      <c r="BOA68" s="171"/>
      <c r="BOB68" s="171"/>
      <c r="BOC68" s="171"/>
      <c r="BOD68" s="171"/>
      <c r="BOE68" s="171"/>
      <c r="BOF68" s="171"/>
      <c r="BOG68" s="171"/>
      <c r="BOH68" s="171"/>
      <c r="BOI68" s="171"/>
      <c r="BOJ68" s="171"/>
      <c r="BOK68" s="171"/>
      <c r="BOL68" s="171"/>
      <c r="BOM68" s="171"/>
      <c r="BON68" s="171"/>
      <c r="BOO68" s="171"/>
      <c r="BOP68" s="171"/>
      <c r="BOQ68" s="171"/>
      <c r="BOR68" s="171"/>
      <c r="BOS68" s="171"/>
      <c r="BOT68" s="171"/>
      <c r="BOU68" s="171"/>
      <c r="BOV68" s="171"/>
      <c r="BOW68" s="171"/>
      <c r="BOX68" s="171"/>
      <c r="BOY68" s="171"/>
      <c r="BOZ68" s="171"/>
      <c r="BPA68" s="171"/>
      <c r="BPB68" s="171"/>
      <c r="BPC68" s="171"/>
      <c r="BPD68" s="171"/>
      <c r="BPE68" s="171"/>
      <c r="BPF68" s="171"/>
      <c r="BPG68" s="171"/>
      <c r="BPH68" s="171"/>
      <c r="BPI68" s="171"/>
      <c r="BPJ68" s="171"/>
      <c r="BPK68" s="171"/>
      <c r="BPL68" s="171"/>
      <c r="BPM68" s="171"/>
      <c r="BPN68" s="171"/>
      <c r="BPO68" s="171"/>
      <c r="BPP68" s="171"/>
      <c r="BPQ68" s="171"/>
      <c r="BPR68" s="171"/>
      <c r="BPS68" s="171"/>
      <c r="BPT68" s="171"/>
      <c r="BPU68" s="171"/>
      <c r="BPV68" s="171"/>
      <c r="BPW68" s="171"/>
      <c r="BPX68" s="171"/>
      <c r="BPY68" s="171"/>
      <c r="BPZ68" s="171"/>
      <c r="BQA68" s="171"/>
      <c r="BQB68" s="171"/>
      <c r="BQC68" s="171"/>
      <c r="BQD68" s="171"/>
      <c r="BQE68" s="171"/>
      <c r="BQF68" s="171"/>
      <c r="BQG68" s="171"/>
      <c r="BQH68" s="171"/>
      <c r="BQI68" s="171"/>
      <c r="BQJ68" s="171"/>
      <c r="BQK68" s="171"/>
      <c r="BQL68" s="171"/>
      <c r="BQM68" s="171"/>
      <c r="BQN68" s="171"/>
      <c r="BQO68" s="171"/>
      <c r="BQP68" s="171"/>
      <c r="BQQ68" s="171"/>
      <c r="BQR68" s="171"/>
      <c r="BQS68" s="171"/>
      <c r="BQT68" s="171"/>
      <c r="BQU68" s="171"/>
      <c r="BQV68" s="171"/>
      <c r="BQW68" s="171"/>
      <c r="BQX68" s="171"/>
      <c r="BQY68" s="171"/>
      <c r="BQZ68" s="171"/>
      <c r="BRA68" s="171"/>
      <c r="BRB68" s="171"/>
      <c r="BRC68" s="171"/>
      <c r="BRD68" s="171"/>
      <c r="BRE68" s="171"/>
      <c r="BRF68" s="171"/>
      <c r="BRG68" s="171"/>
      <c r="BRH68" s="171"/>
      <c r="BRI68" s="171"/>
      <c r="BRJ68" s="171"/>
      <c r="BRK68" s="171"/>
      <c r="BRL68" s="171"/>
      <c r="BRM68" s="171"/>
      <c r="BRN68" s="171"/>
      <c r="BRO68" s="171"/>
      <c r="BRP68" s="171"/>
      <c r="BRQ68" s="171"/>
      <c r="BRR68" s="171"/>
      <c r="BRS68" s="171"/>
      <c r="BRT68" s="171"/>
      <c r="BRU68" s="171"/>
      <c r="BRV68" s="171"/>
      <c r="BRW68" s="171"/>
      <c r="BRX68" s="171"/>
      <c r="BRY68" s="171"/>
      <c r="BRZ68" s="171"/>
      <c r="BSA68" s="171"/>
      <c r="BSB68" s="171"/>
      <c r="BSC68" s="171"/>
      <c r="BSD68" s="171"/>
      <c r="BSE68" s="171"/>
      <c r="BSF68" s="171"/>
      <c r="BSG68" s="171"/>
      <c r="BSH68" s="171"/>
      <c r="BSI68" s="171"/>
      <c r="BSJ68" s="171"/>
      <c r="BSK68" s="171"/>
      <c r="BSL68" s="171"/>
      <c r="BSM68" s="171"/>
      <c r="BSN68" s="171"/>
      <c r="BSO68" s="171"/>
      <c r="BSP68" s="171"/>
      <c r="BSQ68" s="171"/>
      <c r="BSR68" s="171"/>
      <c r="BSS68" s="171"/>
      <c r="BST68" s="171"/>
      <c r="BSU68" s="171"/>
      <c r="BSV68" s="171"/>
      <c r="BSW68" s="171"/>
      <c r="BSX68" s="171"/>
      <c r="BSY68" s="171"/>
      <c r="BSZ68" s="171"/>
      <c r="BTA68" s="171"/>
      <c r="BTB68" s="171"/>
      <c r="BTC68" s="171"/>
      <c r="BTD68" s="171"/>
      <c r="BTE68" s="171"/>
      <c r="BTF68" s="171"/>
      <c r="BTG68" s="171"/>
      <c r="BTH68" s="171"/>
      <c r="BTI68" s="171"/>
      <c r="BTJ68" s="171"/>
      <c r="BTK68" s="171"/>
      <c r="BTL68" s="171"/>
      <c r="BTM68" s="171"/>
      <c r="BTN68" s="171"/>
      <c r="BTO68" s="171"/>
      <c r="BTP68" s="171"/>
      <c r="BTQ68" s="171"/>
      <c r="BTR68" s="171"/>
      <c r="BTS68" s="171"/>
      <c r="BTT68" s="171"/>
      <c r="BTU68" s="171"/>
      <c r="BTV68" s="171"/>
      <c r="BTW68" s="171"/>
      <c r="BTX68" s="171"/>
      <c r="BTY68" s="171"/>
      <c r="BTZ68" s="171"/>
      <c r="BUA68" s="171"/>
      <c r="BUB68" s="171"/>
      <c r="BUC68" s="171"/>
      <c r="BUD68" s="171"/>
      <c r="BUE68" s="171"/>
      <c r="BUF68" s="171"/>
      <c r="BUG68" s="171"/>
      <c r="BUH68" s="171"/>
      <c r="BUI68" s="171"/>
      <c r="BUJ68" s="171"/>
      <c r="BUK68" s="171"/>
      <c r="BUL68" s="171"/>
      <c r="BUM68" s="171"/>
      <c r="BUN68" s="171"/>
      <c r="BUO68" s="171"/>
      <c r="BUP68" s="171"/>
      <c r="BUQ68" s="171"/>
      <c r="BUR68" s="171"/>
      <c r="BUS68" s="171"/>
      <c r="BUT68" s="171"/>
      <c r="BUU68" s="171"/>
      <c r="BUV68" s="171"/>
      <c r="BUW68" s="171"/>
      <c r="BUX68" s="171"/>
      <c r="BUY68" s="171"/>
      <c r="BUZ68" s="171"/>
      <c r="BVA68" s="171"/>
      <c r="BVB68" s="171"/>
      <c r="BVC68" s="171"/>
      <c r="BVD68" s="171"/>
      <c r="BVE68" s="171"/>
      <c r="BVF68" s="171"/>
      <c r="BVG68" s="171"/>
      <c r="BVH68" s="171"/>
      <c r="BVI68" s="171"/>
      <c r="BVJ68" s="171"/>
      <c r="BVK68" s="171"/>
      <c r="BVL68" s="171"/>
      <c r="BVM68" s="171"/>
      <c r="BVN68" s="171"/>
      <c r="BVO68" s="171"/>
      <c r="BVP68" s="171"/>
      <c r="BVQ68" s="171"/>
      <c r="BVR68" s="171"/>
      <c r="BVS68" s="171"/>
      <c r="BVT68" s="171"/>
      <c r="BVU68" s="171"/>
      <c r="BVV68" s="171"/>
      <c r="BVW68" s="171"/>
      <c r="BVX68" s="171"/>
      <c r="BVY68" s="171"/>
      <c r="BVZ68" s="171"/>
      <c r="BWA68" s="171"/>
      <c r="BWB68" s="171"/>
      <c r="BWC68" s="171"/>
      <c r="BWD68" s="171"/>
      <c r="BWE68" s="171"/>
      <c r="BWF68" s="171"/>
      <c r="BWG68" s="171"/>
      <c r="BWH68" s="171"/>
      <c r="BWI68" s="171"/>
      <c r="BWJ68" s="171"/>
      <c r="BWK68" s="171"/>
      <c r="BWL68" s="171"/>
      <c r="BWM68" s="171"/>
      <c r="BWN68" s="171"/>
      <c r="BWO68" s="171"/>
      <c r="BWP68" s="171"/>
      <c r="BWQ68" s="171"/>
      <c r="BWR68" s="171"/>
      <c r="BWS68" s="171"/>
      <c r="BWT68" s="171"/>
      <c r="BWU68" s="171"/>
      <c r="BWV68" s="171"/>
      <c r="BWW68" s="171"/>
      <c r="BWX68" s="171"/>
      <c r="BWY68" s="171"/>
      <c r="BWZ68" s="171"/>
      <c r="BXA68" s="171"/>
      <c r="BXB68" s="171"/>
      <c r="BXC68" s="171"/>
      <c r="BXD68" s="171"/>
      <c r="BXE68" s="171"/>
      <c r="BXF68" s="171"/>
      <c r="BXG68" s="171"/>
      <c r="BXH68" s="171"/>
      <c r="BXI68" s="171"/>
      <c r="BXJ68" s="171"/>
      <c r="BXK68" s="171"/>
      <c r="BXL68" s="171"/>
      <c r="BXM68" s="171"/>
      <c r="BXN68" s="171"/>
      <c r="BXO68" s="171"/>
      <c r="BXP68" s="171"/>
      <c r="BXQ68" s="171"/>
      <c r="BXR68" s="171"/>
      <c r="BXS68" s="171"/>
      <c r="BXT68" s="171"/>
      <c r="BXU68" s="171"/>
      <c r="BXV68" s="171"/>
      <c r="BXW68" s="171"/>
      <c r="BXX68" s="171"/>
      <c r="BXY68" s="171"/>
      <c r="BXZ68" s="171"/>
      <c r="BYA68" s="171"/>
      <c r="BYB68" s="171"/>
      <c r="BYC68" s="171"/>
      <c r="BYD68" s="171"/>
      <c r="BYE68" s="171"/>
      <c r="BYF68" s="171"/>
      <c r="BYG68" s="171"/>
      <c r="BYH68" s="171"/>
      <c r="BYI68" s="171"/>
      <c r="BYJ68" s="171"/>
      <c r="BYK68" s="171"/>
      <c r="BYL68" s="171"/>
      <c r="BYM68" s="171"/>
      <c r="BYN68" s="171"/>
      <c r="BYO68" s="171"/>
      <c r="BYP68" s="171"/>
      <c r="BYQ68" s="171"/>
      <c r="BYR68" s="171"/>
      <c r="BYS68" s="171"/>
      <c r="BYT68" s="171"/>
      <c r="BYU68" s="171"/>
      <c r="BYV68" s="171"/>
      <c r="BYW68" s="171"/>
      <c r="BYX68" s="171"/>
      <c r="BYY68" s="171"/>
      <c r="BYZ68" s="171"/>
      <c r="BZA68" s="171"/>
      <c r="BZB68" s="171"/>
      <c r="BZC68" s="171"/>
      <c r="BZD68" s="171"/>
      <c r="BZE68" s="171"/>
      <c r="BZF68" s="171"/>
      <c r="BZG68" s="171"/>
      <c r="BZH68" s="171"/>
      <c r="BZI68" s="171"/>
      <c r="BZJ68" s="171"/>
      <c r="BZK68" s="171"/>
      <c r="BZL68" s="171"/>
      <c r="BZM68" s="171"/>
      <c r="BZN68" s="171"/>
      <c r="BZO68" s="171"/>
      <c r="BZP68" s="171"/>
      <c r="BZQ68" s="171"/>
      <c r="BZR68" s="171"/>
      <c r="BZS68" s="171"/>
      <c r="BZT68" s="171"/>
      <c r="BZU68" s="171"/>
      <c r="BZV68" s="171"/>
      <c r="BZW68" s="171"/>
      <c r="BZX68" s="171"/>
      <c r="BZY68" s="171"/>
      <c r="BZZ68" s="171"/>
      <c r="CAA68" s="171"/>
      <c r="CAB68" s="171"/>
      <c r="CAC68" s="171"/>
      <c r="CAD68" s="171"/>
      <c r="CAE68" s="171"/>
      <c r="CAF68" s="171"/>
      <c r="CAG68" s="171"/>
      <c r="CAH68" s="171"/>
      <c r="CAI68" s="171"/>
      <c r="CAJ68" s="171"/>
      <c r="CAK68" s="171"/>
      <c r="CAL68" s="171"/>
      <c r="CAM68" s="171"/>
      <c r="CAN68" s="171"/>
      <c r="CAO68" s="171"/>
      <c r="CAP68" s="171"/>
      <c r="CAQ68" s="171"/>
      <c r="CAR68" s="171"/>
      <c r="CAS68" s="171"/>
      <c r="CAT68" s="171"/>
      <c r="CAU68" s="171"/>
      <c r="CAV68" s="171"/>
      <c r="CAW68" s="171"/>
      <c r="CAX68" s="171"/>
      <c r="CAY68" s="171"/>
      <c r="CAZ68" s="171"/>
      <c r="CBA68" s="171"/>
      <c r="CBB68" s="171"/>
      <c r="CBC68" s="171"/>
      <c r="CBD68" s="171"/>
      <c r="CBE68" s="171"/>
      <c r="CBF68" s="171"/>
      <c r="CBG68" s="171"/>
      <c r="CBH68" s="171"/>
      <c r="CBI68" s="171"/>
      <c r="CBJ68" s="171"/>
      <c r="CBK68" s="171"/>
      <c r="CBL68" s="171"/>
      <c r="CBM68" s="171"/>
      <c r="CBN68" s="171"/>
      <c r="CBO68" s="171"/>
      <c r="CBP68" s="171"/>
      <c r="CBQ68" s="171"/>
      <c r="CBR68" s="171"/>
      <c r="CBS68" s="171"/>
      <c r="CBT68" s="171"/>
      <c r="CBU68" s="171"/>
      <c r="CBV68" s="171"/>
      <c r="CBW68" s="171"/>
      <c r="CBX68" s="171"/>
      <c r="CBY68" s="171"/>
      <c r="CBZ68" s="171"/>
      <c r="CCA68" s="171"/>
      <c r="CCB68" s="171"/>
      <c r="CCC68" s="171"/>
      <c r="CCD68" s="171"/>
      <c r="CCE68" s="171"/>
      <c r="CCF68" s="171"/>
      <c r="CCG68" s="171"/>
      <c r="CCH68" s="171"/>
      <c r="CCI68" s="171"/>
      <c r="CCJ68" s="171"/>
      <c r="CCK68" s="171"/>
      <c r="CCL68" s="171"/>
      <c r="CCM68" s="171"/>
      <c r="CCN68" s="171"/>
      <c r="CCO68" s="171"/>
      <c r="CCP68" s="171"/>
      <c r="CCQ68" s="171"/>
      <c r="CCR68" s="171"/>
      <c r="CCS68" s="171"/>
      <c r="CCT68" s="171"/>
      <c r="CCU68" s="171"/>
      <c r="CCV68" s="171"/>
      <c r="CCW68" s="171"/>
      <c r="CCX68" s="171"/>
      <c r="CCY68" s="171"/>
      <c r="CCZ68" s="171"/>
      <c r="CDA68" s="171"/>
      <c r="CDB68" s="171"/>
      <c r="CDC68" s="171"/>
      <c r="CDD68" s="171"/>
      <c r="CDE68" s="171"/>
      <c r="CDF68" s="171"/>
      <c r="CDG68" s="171"/>
      <c r="CDH68" s="171"/>
      <c r="CDI68" s="171"/>
      <c r="CDJ68" s="171"/>
      <c r="CDK68" s="171"/>
      <c r="CDL68" s="171"/>
      <c r="CDM68" s="171"/>
      <c r="CDN68" s="171"/>
      <c r="CDO68" s="171"/>
      <c r="CDP68" s="171"/>
      <c r="CDQ68" s="171"/>
      <c r="CDR68" s="171"/>
      <c r="CDS68" s="171"/>
      <c r="CDT68" s="171"/>
      <c r="CDU68" s="171"/>
      <c r="CDV68" s="171"/>
      <c r="CDW68" s="171"/>
      <c r="CDX68" s="171"/>
      <c r="CDY68" s="171"/>
      <c r="CDZ68" s="171"/>
      <c r="CEA68" s="171"/>
      <c r="CEB68" s="171"/>
      <c r="CEC68" s="171"/>
      <c r="CED68" s="171"/>
      <c r="CEE68" s="171"/>
      <c r="CEF68" s="171"/>
      <c r="CEG68" s="171"/>
      <c r="CEH68" s="171"/>
      <c r="CEI68" s="171"/>
      <c r="CEJ68" s="171"/>
      <c r="CEK68" s="171"/>
      <c r="CEL68" s="171"/>
      <c r="CEM68" s="171"/>
      <c r="CEN68" s="171"/>
      <c r="CEO68" s="171"/>
      <c r="CEP68" s="171"/>
      <c r="CEQ68" s="171"/>
      <c r="CER68" s="171"/>
      <c r="CES68" s="171"/>
      <c r="CET68" s="171"/>
      <c r="CEU68" s="171"/>
      <c r="CEV68" s="171"/>
      <c r="CEW68" s="171"/>
      <c r="CEX68" s="171"/>
      <c r="CEY68" s="171"/>
      <c r="CEZ68" s="171"/>
      <c r="CFA68" s="171"/>
      <c r="CFB68" s="171"/>
      <c r="CFC68" s="171"/>
      <c r="CFD68" s="171"/>
      <c r="CFE68" s="171"/>
      <c r="CFF68" s="171"/>
      <c r="CFG68" s="171"/>
      <c r="CFH68" s="171"/>
      <c r="CFI68" s="171"/>
      <c r="CFJ68" s="171"/>
      <c r="CFK68" s="171"/>
      <c r="CFL68" s="171"/>
      <c r="CFM68" s="171"/>
      <c r="CFN68" s="171"/>
      <c r="CFO68" s="171"/>
      <c r="CFP68" s="171"/>
      <c r="CFQ68" s="171"/>
      <c r="CFR68" s="171"/>
      <c r="CFS68" s="171"/>
      <c r="CFT68" s="171"/>
      <c r="CFU68" s="171"/>
      <c r="CFV68" s="171"/>
      <c r="CFW68" s="171"/>
      <c r="CFX68" s="171"/>
      <c r="CFY68" s="171"/>
      <c r="CFZ68" s="171"/>
      <c r="CGA68" s="171"/>
      <c r="CGB68" s="171"/>
      <c r="CGC68" s="171"/>
      <c r="CGD68" s="171"/>
      <c r="CGE68" s="171"/>
      <c r="CGF68" s="171"/>
      <c r="CGG68" s="171"/>
      <c r="CGH68" s="171"/>
      <c r="CGI68" s="171"/>
      <c r="CGJ68" s="171"/>
      <c r="CGK68" s="171"/>
      <c r="CGL68" s="171"/>
      <c r="CGM68" s="171"/>
      <c r="CGN68" s="171"/>
      <c r="CGO68" s="171"/>
      <c r="CGP68" s="171"/>
      <c r="CGQ68" s="171"/>
      <c r="CGR68" s="171"/>
      <c r="CGS68" s="171"/>
      <c r="CGT68" s="171"/>
      <c r="CGU68" s="171"/>
      <c r="CGV68" s="171"/>
      <c r="CGW68" s="171"/>
      <c r="CGX68" s="171"/>
      <c r="CGY68" s="171"/>
      <c r="CGZ68" s="171"/>
      <c r="CHA68" s="171"/>
      <c r="CHB68" s="171"/>
      <c r="CHC68" s="171"/>
      <c r="CHD68" s="171"/>
      <c r="CHE68" s="171"/>
      <c r="CHF68" s="171"/>
      <c r="CHG68" s="171"/>
      <c r="CHH68" s="171"/>
      <c r="CHI68" s="171"/>
      <c r="CHJ68" s="171"/>
      <c r="CHK68" s="171"/>
      <c r="CHL68" s="171"/>
      <c r="CHM68" s="171"/>
      <c r="CHN68" s="171"/>
      <c r="CHO68" s="171"/>
      <c r="CHP68" s="171"/>
      <c r="CHQ68" s="171"/>
      <c r="CHR68" s="171"/>
      <c r="CHS68" s="171"/>
      <c r="CHT68" s="171"/>
      <c r="CHU68" s="171"/>
      <c r="CHV68" s="171"/>
      <c r="CHW68" s="171"/>
      <c r="CHX68" s="171"/>
      <c r="CHY68" s="171"/>
      <c r="CHZ68" s="171"/>
      <c r="CIA68" s="171"/>
      <c r="CIB68" s="171"/>
      <c r="CIC68" s="171"/>
      <c r="CID68" s="171"/>
      <c r="CIE68" s="171"/>
      <c r="CIF68" s="171"/>
      <c r="CIG68" s="171"/>
      <c r="CIH68" s="171"/>
      <c r="CII68" s="171"/>
      <c r="CIJ68" s="171"/>
      <c r="CIK68" s="171"/>
      <c r="CIL68" s="171"/>
      <c r="CIM68" s="171"/>
      <c r="CIN68" s="171"/>
      <c r="CIO68" s="171"/>
      <c r="CIP68" s="171"/>
      <c r="CIQ68" s="171"/>
      <c r="CIR68" s="171"/>
      <c r="CIS68" s="171"/>
      <c r="CIT68" s="171"/>
      <c r="CIU68" s="171"/>
      <c r="CIV68" s="171"/>
      <c r="CIW68" s="171"/>
      <c r="CIX68" s="171"/>
      <c r="CIY68" s="171"/>
      <c r="CIZ68" s="171"/>
      <c r="CJA68" s="171"/>
      <c r="CJB68" s="171"/>
      <c r="CJC68" s="171"/>
      <c r="CJD68" s="171"/>
      <c r="CJE68" s="171"/>
      <c r="CJF68" s="171"/>
      <c r="CJG68" s="171"/>
      <c r="CJH68" s="171"/>
      <c r="CJI68" s="171"/>
      <c r="CJJ68" s="171"/>
      <c r="CJK68" s="171"/>
      <c r="CJL68" s="171"/>
      <c r="CJM68" s="171"/>
      <c r="CJN68" s="171"/>
      <c r="CJO68" s="171"/>
      <c r="CJP68" s="171"/>
      <c r="CJQ68" s="171"/>
      <c r="CJR68" s="171"/>
      <c r="CJS68" s="171"/>
      <c r="CJT68" s="171"/>
      <c r="CJU68" s="171"/>
      <c r="CJV68" s="171"/>
      <c r="CJW68" s="171"/>
      <c r="CJX68" s="171"/>
      <c r="CJY68" s="171"/>
      <c r="CJZ68" s="171"/>
      <c r="CKA68" s="171"/>
      <c r="CKB68" s="171"/>
      <c r="CKC68" s="171"/>
      <c r="CKD68" s="171"/>
      <c r="CKE68" s="171"/>
      <c r="CKF68" s="171"/>
      <c r="CKG68" s="171"/>
      <c r="CKH68" s="171"/>
      <c r="CKI68" s="171"/>
      <c r="CKJ68" s="171"/>
      <c r="CKK68" s="171"/>
      <c r="CKL68" s="171"/>
      <c r="CKM68" s="171"/>
      <c r="CKN68" s="171"/>
      <c r="CKO68" s="171"/>
      <c r="CKP68" s="171"/>
      <c r="CKQ68" s="171"/>
      <c r="CKR68" s="171"/>
      <c r="CKS68" s="171"/>
      <c r="CKT68" s="171"/>
      <c r="CKU68" s="171"/>
      <c r="CKV68" s="171"/>
      <c r="CKW68" s="171"/>
      <c r="CKX68" s="171"/>
      <c r="CKY68" s="171"/>
      <c r="CKZ68" s="171"/>
      <c r="CLA68" s="171"/>
      <c r="CLB68" s="171"/>
      <c r="CLC68" s="171"/>
      <c r="CLD68" s="171"/>
      <c r="CLE68" s="171"/>
      <c r="CLF68" s="171"/>
      <c r="CLG68" s="171"/>
      <c r="CLH68" s="171"/>
      <c r="CLI68" s="171"/>
      <c r="CLJ68" s="171"/>
      <c r="CLK68" s="171"/>
      <c r="CLL68" s="171"/>
      <c r="CLM68" s="171"/>
      <c r="CLN68" s="171"/>
      <c r="CLO68" s="171"/>
      <c r="CLP68" s="171"/>
      <c r="CLQ68" s="171"/>
      <c r="CLR68" s="171"/>
      <c r="CLS68" s="171"/>
      <c r="CLT68" s="171"/>
      <c r="CLU68" s="171"/>
      <c r="CLV68" s="171"/>
      <c r="CLW68" s="171"/>
      <c r="CLX68" s="171"/>
      <c r="CLY68" s="171"/>
      <c r="CLZ68" s="171"/>
      <c r="CMA68" s="171"/>
      <c r="CMB68" s="171"/>
      <c r="CMC68" s="171"/>
      <c r="CMD68" s="171"/>
      <c r="CME68" s="171"/>
      <c r="CMF68" s="171"/>
      <c r="CMG68" s="171"/>
      <c r="CMH68" s="171"/>
      <c r="CMI68" s="171"/>
      <c r="CMJ68" s="171"/>
      <c r="CMK68" s="171"/>
      <c r="CML68" s="171"/>
      <c r="CMM68" s="171"/>
      <c r="CMN68" s="171"/>
      <c r="CMO68" s="171"/>
      <c r="CMP68" s="171"/>
      <c r="CMQ68" s="171"/>
      <c r="CMR68" s="171"/>
      <c r="CMS68" s="171"/>
      <c r="CMT68" s="171"/>
      <c r="CMU68" s="171"/>
      <c r="CMV68" s="171"/>
      <c r="CMW68" s="171"/>
      <c r="CMX68" s="171"/>
      <c r="CMY68" s="171"/>
      <c r="CMZ68" s="171"/>
      <c r="CNA68" s="171"/>
      <c r="CNB68" s="171"/>
      <c r="CNC68" s="171"/>
      <c r="CND68" s="171"/>
      <c r="CNE68" s="171"/>
      <c r="CNF68" s="171"/>
      <c r="CNG68" s="171"/>
      <c r="CNH68" s="171"/>
      <c r="CNI68" s="171"/>
      <c r="CNJ68" s="171"/>
      <c r="CNK68" s="171"/>
      <c r="CNL68" s="171"/>
      <c r="CNM68" s="171"/>
      <c r="CNN68" s="171"/>
      <c r="CNO68" s="171"/>
      <c r="CNP68" s="171"/>
      <c r="CNQ68" s="171"/>
      <c r="CNR68" s="171"/>
      <c r="CNS68" s="171"/>
      <c r="CNT68" s="171"/>
      <c r="CNU68" s="171"/>
      <c r="CNV68" s="171"/>
      <c r="CNW68" s="171"/>
      <c r="CNX68" s="171"/>
      <c r="CNY68" s="171"/>
      <c r="CNZ68" s="171"/>
      <c r="COA68" s="171"/>
      <c r="COB68" s="171"/>
      <c r="COC68" s="171"/>
      <c r="COD68" s="171"/>
      <c r="COE68" s="171"/>
      <c r="COF68" s="171"/>
      <c r="COG68" s="171"/>
      <c r="COH68" s="171"/>
      <c r="COI68" s="171"/>
      <c r="COJ68" s="171"/>
      <c r="COK68" s="171"/>
      <c r="COL68" s="171"/>
      <c r="COM68" s="171"/>
      <c r="CON68" s="171"/>
      <c r="COO68" s="171"/>
      <c r="COP68" s="171"/>
      <c r="COQ68" s="171"/>
      <c r="COR68" s="171"/>
      <c r="COS68" s="171"/>
      <c r="COT68" s="171"/>
      <c r="COU68" s="171"/>
      <c r="COV68" s="171"/>
      <c r="COW68" s="171"/>
      <c r="COX68" s="171"/>
      <c r="COY68" s="171"/>
      <c r="COZ68" s="171"/>
      <c r="CPA68" s="171"/>
      <c r="CPB68" s="171"/>
      <c r="CPC68" s="171"/>
      <c r="CPD68" s="171"/>
      <c r="CPE68" s="171"/>
      <c r="CPF68" s="171"/>
      <c r="CPG68" s="171"/>
      <c r="CPH68" s="171"/>
      <c r="CPI68" s="171"/>
      <c r="CPJ68" s="171"/>
      <c r="CPK68" s="171"/>
      <c r="CPL68" s="171"/>
      <c r="CPM68" s="171"/>
      <c r="CPN68" s="171"/>
      <c r="CPO68" s="171"/>
      <c r="CPP68" s="171"/>
      <c r="CPQ68" s="171"/>
      <c r="CPR68" s="171"/>
      <c r="CPS68" s="171"/>
      <c r="CPT68" s="171"/>
      <c r="CPU68" s="171"/>
      <c r="CPV68" s="171"/>
      <c r="CPW68" s="171"/>
      <c r="CPX68" s="171"/>
      <c r="CPY68" s="171"/>
      <c r="CPZ68" s="171"/>
      <c r="CQA68" s="171"/>
      <c r="CQB68" s="171"/>
      <c r="CQC68" s="171"/>
      <c r="CQD68" s="171"/>
      <c r="CQE68" s="171"/>
      <c r="CQF68" s="171"/>
      <c r="CQG68" s="171"/>
      <c r="CQH68" s="171"/>
      <c r="CQI68" s="171"/>
      <c r="CQJ68" s="171"/>
      <c r="CQK68" s="171"/>
      <c r="CQL68" s="171"/>
      <c r="CQM68" s="171"/>
      <c r="CQN68" s="171"/>
      <c r="CQO68" s="171"/>
      <c r="CQP68" s="171"/>
      <c r="CQQ68" s="171"/>
      <c r="CQR68" s="171"/>
      <c r="CQS68" s="171"/>
      <c r="CQT68" s="171"/>
      <c r="CQU68" s="171"/>
      <c r="CQV68" s="171"/>
      <c r="CQW68" s="171"/>
      <c r="CQX68" s="171"/>
      <c r="CQY68" s="171"/>
      <c r="CQZ68" s="171"/>
      <c r="CRA68" s="171"/>
      <c r="CRB68" s="171"/>
      <c r="CRC68" s="171"/>
      <c r="CRD68" s="171"/>
      <c r="CRE68" s="171"/>
      <c r="CRF68" s="171"/>
      <c r="CRG68" s="171"/>
      <c r="CRH68" s="171"/>
      <c r="CRI68" s="171"/>
      <c r="CRJ68" s="171"/>
      <c r="CRK68" s="171"/>
      <c r="CRL68" s="171"/>
      <c r="CRM68" s="171"/>
      <c r="CRN68" s="171"/>
      <c r="CRO68" s="171"/>
      <c r="CRP68" s="171"/>
      <c r="CRQ68" s="171"/>
      <c r="CRR68" s="171"/>
      <c r="CRS68" s="171"/>
      <c r="CRT68" s="171"/>
      <c r="CRU68" s="171"/>
      <c r="CRV68" s="171"/>
      <c r="CRW68" s="171"/>
      <c r="CRX68" s="171"/>
      <c r="CRY68" s="171"/>
      <c r="CRZ68" s="171"/>
      <c r="CSA68" s="171"/>
      <c r="CSB68" s="171"/>
      <c r="CSC68" s="171"/>
      <c r="CSD68" s="171"/>
      <c r="CSE68" s="171"/>
      <c r="CSF68" s="171"/>
      <c r="CSG68" s="171"/>
      <c r="CSH68" s="171"/>
      <c r="CSI68" s="171"/>
      <c r="CSJ68" s="171"/>
      <c r="CSK68" s="171"/>
      <c r="CSL68" s="171"/>
      <c r="CSM68" s="171"/>
      <c r="CSN68" s="171"/>
      <c r="CSO68" s="171"/>
      <c r="CSP68" s="171"/>
      <c r="CSQ68" s="171"/>
      <c r="CSR68" s="171"/>
      <c r="CSS68" s="171"/>
      <c r="CST68" s="171"/>
      <c r="CSU68" s="171"/>
      <c r="CSV68" s="171"/>
      <c r="CSW68" s="171"/>
      <c r="CSX68" s="171"/>
      <c r="CSY68" s="171"/>
      <c r="CSZ68" s="171"/>
      <c r="CTA68" s="171"/>
      <c r="CTB68" s="171"/>
      <c r="CTC68" s="171"/>
      <c r="CTD68" s="171"/>
      <c r="CTE68" s="171"/>
      <c r="CTF68" s="171"/>
      <c r="CTG68" s="171"/>
      <c r="CTH68" s="171"/>
      <c r="CTI68" s="171"/>
      <c r="CTJ68" s="171"/>
      <c r="CTK68" s="171"/>
      <c r="CTL68" s="171"/>
      <c r="CTM68" s="171"/>
      <c r="CTN68" s="171"/>
      <c r="CTO68" s="171"/>
      <c r="CTP68" s="171"/>
      <c r="CTQ68" s="171"/>
      <c r="CTR68" s="171"/>
      <c r="CTS68" s="171"/>
      <c r="CTT68" s="171"/>
      <c r="CTU68" s="171"/>
      <c r="CTV68" s="171"/>
      <c r="CTW68" s="171"/>
      <c r="CTX68" s="171"/>
      <c r="CTY68" s="171"/>
      <c r="CTZ68" s="171"/>
      <c r="CUA68" s="171"/>
      <c r="CUB68" s="171"/>
      <c r="CUC68" s="171"/>
      <c r="CUD68" s="171"/>
      <c r="CUE68" s="171"/>
      <c r="CUF68" s="171"/>
      <c r="CUG68" s="171"/>
      <c r="CUH68" s="171"/>
      <c r="CUI68" s="171"/>
      <c r="CUJ68" s="171"/>
      <c r="CUK68" s="171"/>
      <c r="CUL68" s="171"/>
      <c r="CUM68" s="171"/>
      <c r="CUN68" s="171"/>
      <c r="CUO68" s="171"/>
      <c r="CUP68" s="171"/>
      <c r="CUQ68" s="171"/>
      <c r="CUR68" s="171"/>
      <c r="CUS68" s="171"/>
      <c r="CUT68" s="171"/>
      <c r="CUU68" s="171"/>
      <c r="CUV68" s="171"/>
      <c r="CUW68" s="171"/>
      <c r="CUX68" s="171"/>
      <c r="CUY68" s="171"/>
      <c r="CUZ68" s="171"/>
      <c r="CVA68" s="171"/>
      <c r="CVB68" s="171"/>
      <c r="CVC68" s="171"/>
      <c r="CVD68" s="171"/>
      <c r="CVE68" s="171"/>
      <c r="CVF68" s="171"/>
      <c r="CVG68" s="171"/>
      <c r="CVH68" s="171"/>
      <c r="CVI68" s="171"/>
      <c r="CVJ68" s="171"/>
      <c r="CVK68" s="171"/>
      <c r="CVL68" s="171"/>
      <c r="CVM68" s="171"/>
      <c r="CVN68" s="171"/>
      <c r="CVO68" s="171"/>
      <c r="CVP68" s="171"/>
      <c r="CVQ68" s="171"/>
      <c r="CVR68" s="171"/>
      <c r="CVS68" s="171"/>
      <c r="CVT68" s="171"/>
      <c r="CVU68" s="171"/>
      <c r="CVV68" s="171"/>
      <c r="CVW68" s="171"/>
      <c r="CVX68" s="171"/>
      <c r="CVY68" s="171"/>
      <c r="CVZ68" s="171"/>
      <c r="CWA68" s="171"/>
      <c r="CWB68" s="171"/>
      <c r="CWC68" s="171"/>
      <c r="CWD68" s="171"/>
      <c r="CWE68" s="171"/>
      <c r="CWF68" s="171"/>
      <c r="CWG68" s="171"/>
      <c r="CWH68" s="171"/>
      <c r="CWI68" s="171"/>
      <c r="CWJ68" s="171"/>
      <c r="CWK68" s="171"/>
      <c r="CWL68" s="171"/>
      <c r="CWM68" s="171"/>
      <c r="CWN68" s="171"/>
      <c r="CWO68" s="171"/>
      <c r="CWP68" s="171"/>
      <c r="CWQ68" s="171"/>
      <c r="CWR68" s="171"/>
      <c r="CWS68" s="171"/>
      <c r="CWT68" s="171"/>
      <c r="CWU68" s="171"/>
      <c r="CWV68" s="171"/>
      <c r="CWW68" s="171"/>
      <c r="CWX68" s="171"/>
      <c r="CWY68" s="171"/>
      <c r="CWZ68" s="171"/>
      <c r="CXA68" s="171"/>
      <c r="CXB68" s="171"/>
      <c r="CXC68" s="171"/>
      <c r="CXD68" s="171"/>
      <c r="CXE68" s="171"/>
      <c r="CXF68" s="171"/>
      <c r="CXG68" s="171"/>
      <c r="CXH68" s="171"/>
      <c r="CXI68" s="171"/>
      <c r="CXJ68" s="171"/>
      <c r="CXK68" s="171"/>
      <c r="CXL68" s="171"/>
      <c r="CXM68" s="171"/>
      <c r="CXN68" s="171"/>
      <c r="CXO68" s="171"/>
      <c r="CXP68" s="171"/>
      <c r="CXQ68" s="171"/>
      <c r="CXR68" s="171"/>
      <c r="CXS68" s="171"/>
      <c r="CXT68" s="171"/>
      <c r="CXU68" s="171"/>
      <c r="CXV68" s="171"/>
      <c r="CXW68" s="171"/>
      <c r="CXX68" s="171"/>
      <c r="CXY68" s="171"/>
      <c r="CXZ68" s="171"/>
      <c r="CYA68" s="171"/>
      <c r="CYB68" s="171"/>
      <c r="CYC68" s="171"/>
      <c r="CYD68" s="171"/>
      <c r="CYE68" s="171"/>
      <c r="CYF68" s="171"/>
      <c r="CYG68" s="171"/>
      <c r="CYH68" s="171"/>
      <c r="CYI68" s="171"/>
      <c r="CYJ68" s="171"/>
      <c r="CYK68" s="171"/>
      <c r="CYL68" s="171"/>
      <c r="CYM68" s="171"/>
      <c r="CYN68" s="171"/>
      <c r="CYO68" s="171"/>
      <c r="CYP68" s="171"/>
      <c r="CYQ68" s="171"/>
      <c r="CYR68" s="171"/>
      <c r="CYS68" s="171"/>
      <c r="CYT68" s="171"/>
      <c r="CYU68" s="171"/>
      <c r="CYV68" s="171"/>
      <c r="CYW68" s="171"/>
      <c r="CYX68" s="171"/>
      <c r="CYY68" s="171"/>
      <c r="CYZ68" s="171"/>
      <c r="CZA68" s="171"/>
      <c r="CZB68" s="171"/>
      <c r="CZC68" s="171"/>
      <c r="CZD68" s="171"/>
      <c r="CZE68" s="171"/>
      <c r="CZF68" s="171"/>
      <c r="CZG68" s="171"/>
      <c r="CZH68" s="171"/>
      <c r="CZI68" s="171"/>
      <c r="CZJ68" s="171"/>
      <c r="CZK68" s="171"/>
      <c r="CZL68" s="171"/>
      <c r="CZM68" s="171"/>
      <c r="CZN68" s="171"/>
      <c r="CZO68" s="171"/>
      <c r="CZP68" s="171"/>
      <c r="CZQ68" s="171"/>
      <c r="CZR68" s="171"/>
      <c r="CZS68" s="171"/>
      <c r="CZT68" s="171"/>
      <c r="CZU68" s="171"/>
      <c r="CZV68" s="171"/>
      <c r="CZW68" s="171"/>
      <c r="CZX68" s="171"/>
      <c r="CZY68" s="171"/>
      <c r="CZZ68" s="171"/>
      <c r="DAA68" s="171"/>
      <c r="DAB68" s="171"/>
      <c r="DAC68" s="171"/>
      <c r="DAD68" s="171"/>
      <c r="DAE68" s="171"/>
      <c r="DAF68" s="171"/>
      <c r="DAG68" s="171"/>
      <c r="DAH68" s="171"/>
      <c r="DAI68" s="171"/>
      <c r="DAJ68" s="171"/>
      <c r="DAK68" s="171"/>
      <c r="DAL68" s="171"/>
      <c r="DAM68" s="171"/>
      <c r="DAN68" s="171"/>
      <c r="DAO68" s="171"/>
      <c r="DAP68" s="171"/>
      <c r="DAQ68" s="171"/>
      <c r="DAR68" s="171"/>
      <c r="DAS68" s="171"/>
      <c r="DAT68" s="171"/>
      <c r="DAU68" s="171"/>
      <c r="DAV68" s="171"/>
      <c r="DAW68" s="171"/>
      <c r="DAX68" s="171"/>
      <c r="DAY68" s="171"/>
      <c r="DAZ68" s="171"/>
      <c r="DBA68" s="171"/>
      <c r="DBB68" s="171"/>
      <c r="DBC68" s="171"/>
      <c r="DBD68" s="171"/>
      <c r="DBE68" s="171"/>
      <c r="DBF68" s="171"/>
      <c r="DBG68" s="171"/>
      <c r="DBH68" s="171"/>
      <c r="DBI68" s="171"/>
      <c r="DBJ68" s="171"/>
      <c r="DBK68" s="171"/>
      <c r="DBL68" s="171"/>
      <c r="DBM68" s="171"/>
      <c r="DBN68" s="171"/>
      <c r="DBO68" s="171"/>
      <c r="DBP68" s="171"/>
      <c r="DBQ68" s="171"/>
      <c r="DBR68" s="171"/>
      <c r="DBS68" s="171"/>
      <c r="DBT68" s="171"/>
      <c r="DBU68" s="171"/>
      <c r="DBV68" s="171"/>
      <c r="DBW68" s="171"/>
      <c r="DBX68" s="171"/>
      <c r="DBY68" s="171"/>
      <c r="DBZ68" s="171"/>
      <c r="DCA68" s="171"/>
      <c r="DCB68" s="171"/>
      <c r="DCC68" s="171"/>
      <c r="DCD68" s="171"/>
      <c r="DCE68" s="171"/>
      <c r="DCF68" s="171"/>
      <c r="DCG68" s="171"/>
      <c r="DCH68" s="171"/>
      <c r="DCI68" s="171"/>
      <c r="DCJ68" s="171"/>
      <c r="DCK68" s="171"/>
      <c r="DCL68" s="171"/>
      <c r="DCM68" s="171"/>
      <c r="DCN68" s="171"/>
      <c r="DCO68" s="171"/>
      <c r="DCP68" s="171"/>
      <c r="DCQ68" s="171"/>
      <c r="DCR68" s="171"/>
      <c r="DCS68" s="171"/>
      <c r="DCT68" s="171"/>
      <c r="DCU68" s="171"/>
      <c r="DCV68" s="171"/>
      <c r="DCW68" s="171"/>
      <c r="DCX68" s="171"/>
      <c r="DCY68" s="171"/>
      <c r="DCZ68" s="171"/>
      <c r="DDA68" s="171"/>
      <c r="DDB68" s="171"/>
      <c r="DDC68" s="171"/>
      <c r="DDD68" s="171"/>
      <c r="DDE68" s="171"/>
      <c r="DDF68" s="171"/>
      <c r="DDG68" s="171"/>
      <c r="DDH68" s="171"/>
      <c r="DDI68" s="171"/>
      <c r="DDJ68" s="171"/>
      <c r="DDK68" s="171"/>
      <c r="DDL68" s="171"/>
      <c r="DDM68" s="171"/>
      <c r="DDN68" s="171"/>
      <c r="DDO68" s="171"/>
      <c r="DDP68" s="171"/>
      <c r="DDQ68" s="171"/>
      <c r="DDR68" s="171"/>
      <c r="DDS68" s="171"/>
      <c r="DDT68" s="171"/>
      <c r="DDU68" s="171"/>
      <c r="DDV68" s="171"/>
      <c r="DDW68" s="171"/>
      <c r="DDX68" s="171"/>
      <c r="DDY68" s="171"/>
      <c r="DDZ68" s="171"/>
      <c r="DEA68" s="171"/>
      <c r="DEB68" s="171"/>
      <c r="DEC68" s="171"/>
      <c r="DED68" s="171"/>
      <c r="DEE68" s="171"/>
      <c r="DEF68" s="171"/>
      <c r="DEG68" s="171"/>
      <c r="DEH68" s="171"/>
      <c r="DEI68" s="171"/>
      <c r="DEJ68" s="171"/>
      <c r="DEK68" s="171"/>
      <c r="DEL68" s="171"/>
      <c r="DEM68" s="171"/>
      <c r="DEN68" s="171"/>
      <c r="DEO68" s="171"/>
      <c r="DEP68" s="171"/>
      <c r="DEQ68" s="171"/>
      <c r="DER68" s="171"/>
      <c r="DES68" s="171"/>
      <c r="DET68" s="171"/>
      <c r="DEU68" s="171"/>
      <c r="DEV68" s="171"/>
      <c r="DEW68" s="171"/>
      <c r="DEX68" s="171"/>
      <c r="DEY68" s="171"/>
      <c r="DEZ68" s="171"/>
      <c r="DFA68" s="171"/>
      <c r="DFB68" s="171"/>
      <c r="DFC68" s="171"/>
      <c r="DFD68" s="171"/>
      <c r="DFE68" s="171"/>
      <c r="DFF68" s="171"/>
      <c r="DFG68" s="171"/>
      <c r="DFH68" s="171"/>
      <c r="DFI68" s="171"/>
      <c r="DFJ68" s="171"/>
      <c r="DFK68" s="171"/>
      <c r="DFL68" s="171"/>
      <c r="DFM68" s="171"/>
      <c r="DFN68" s="171"/>
      <c r="DFO68" s="171"/>
      <c r="DFP68" s="171"/>
      <c r="DFQ68" s="171"/>
      <c r="DFR68" s="171"/>
      <c r="DFS68" s="171"/>
      <c r="DFT68" s="171"/>
      <c r="DFU68" s="171"/>
      <c r="DFV68" s="171"/>
      <c r="DFW68" s="171"/>
      <c r="DFX68" s="171"/>
      <c r="DFY68" s="171"/>
      <c r="DFZ68" s="171"/>
      <c r="DGA68" s="171"/>
      <c r="DGB68" s="171"/>
      <c r="DGC68" s="171"/>
      <c r="DGD68" s="171"/>
      <c r="DGE68" s="171"/>
      <c r="DGF68" s="171"/>
      <c r="DGG68" s="171"/>
      <c r="DGH68" s="171"/>
      <c r="DGI68" s="171"/>
      <c r="DGJ68" s="171"/>
      <c r="DGK68" s="171"/>
      <c r="DGL68" s="171"/>
      <c r="DGM68" s="171"/>
      <c r="DGN68" s="171"/>
      <c r="DGO68" s="171"/>
      <c r="DGP68" s="171"/>
      <c r="DGQ68" s="171"/>
      <c r="DGR68" s="171"/>
      <c r="DGS68" s="171"/>
      <c r="DGT68" s="171"/>
      <c r="DGU68" s="171"/>
      <c r="DGV68" s="171"/>
      <c r="DGW68" s="171"/>
      <c r="DGX68" s="171"/>
      <c r="DGY68" s="171"/>
      <c r="DGZ68" s="171"/>
      <c r="DHA68" s="171"/>
      <c r="DHB68" s="171"/>
      <c r="DHC68" s="171"/>
      <c r="DHD68" s="171"/>
      <c r="DHE68" s="171"/>
      <c r="DHF68" s="171"/>
      <c r="DHG68" s="171"/>
      <c r="DHH68" s="171"/>
      <c r="DHI68" s="171"/>
      <c r="DHJ68" s="171"/>
      <c r="DHK68" s="171"/>
      <c r="DHL68" s="171"/>
      <c r="DHM68" s="171"/>
      <c r="DHN68" s="171"/>
      <c r="DHO68" s="171"/>
      <c r="DHP68" s="171"/>
      <c r="DHQ68" s="171"/>
      <c r="DHR68" s="171"/>
      <c r="DHS68" s="171"/>
      <c r="DHT68" s="171"/>
      <c r="DHU68" s="171"/>
      <c r="DHV68" s="171"/>
      <c r="DHW68" s="171"/>
      <c r="DHX68" s="171"/>
      <c r="DHY68" s="171"/>
      <c r="DHZ68" s="171"/>
      <c r="DIA68" s="171"/>
      <c r="DIB68" s="171"/>
      <c r="DIC68" s="171"/>
      <c r="DID68" s="171"/>
      <c r="DIE68" s="171"/>
      <c r="DIF68" s="171"/>
      <c r="DIG68" s="171"/>
      <c r="DIH68" s="171"/>
      <c r="DII68" s="171"/>
      <c r="DIJ68" s="171"/>
      <c r="DIK68" s="171"/>
      <c r="DIL68" s="171"/>
      <c r="DIM68" s="171"/>
      <c r="DIN68" s="171"/>
      <c r="DIO68" s="171"/>
      <c r="DIP68" s="171"/>
      <c r="DIQ68" s="171"/>
      <c r="DIR68" s="171"/>
      <c r="DIS68" s="171"/>
      <c r="DIT68" s="171"/>
      <c r="DIU68" s="171"/>
      <c r="DIV68" s="171"/>
      <c r="DIW68" s="171"/>
      <c r="DIX68" s="171"/>
      <c r="DIY68" s="171"/>
      <c r="DIZ68" s="171"/>
      <c r="DJA68" s="171"/>
      <c r="DJB68" s="171"/>
      <c r="DJC68" s="171"/>
      <c r="DJD68" s="171"/>
      <c r="DJE68" s="171"/>
      <c r="DJF68" s="171"/>
      <c r="DJG68" s="171"/>
      <c r="DJH68" s="171"/>
      <c r="DJI68" s="171"/>
      <c r="DJJ68" s="171"/>
      <c r="DJK68" s="171"/>
      <c r="DJL68" s="171"/>
      <c r="DJM68" s="171"/>
      <c r="DJN68" s="171"/>
      <c r="DJO68" s="171"/>
      <c r="DJP68" s="171"/>
      <c r="DJQ68" s="171"/>
      <c r="DJR68" s="171"/>
      <c r="DJS68" s="171"/>
      <c r="DJT68" s="171"/>
      <c r="DJU68" s="171"/>
      <c r="DJV68" s="171"/>
      <c r="DJW68" s="171"/>
      <c r="DJX68" s="171"/>
      <c r="DJY68" s="171"/>
      <c r="DJZ68" s="171"/>
      <c r="DKA68" s="171"/>
      <c r="DKB68" s="171"/>
      <c r="DKC68" s="171"/>
      <c r="DKD68" s="171"/>
      <c r="DKE68" s="171"/>
      <c r="DKF68" s="171"/>
      <c r="DKG68" s="171"/>
      <c r="DKH68" s="171"/>
      <c r="DKI68" s="171"/>
      <c r="DKJ68" s="171"/>
      <c r="DKK68" s="171"/>
      <c r="DKL68" s="171"/>
      <c r="DKM68" s="171"/>
      <c r="DKN68" s="171"/>
      <c r="DKO68" s="171"/>
      <c r="DKP68" s="171"/>
      <c r="DKQ68" s="171"/>
      <c r="DKR68" s="171"/>
      <c r="DKS68" s="171"/>
      <c r="DKT68" s="171"/>
      <c r="DKU68" s="171"/>
      <c r="DKV68" s="171"/>
      <c r="DKW68" s="171"/>
      <c r="DKX68" s="171"/>
      <c r="DKY68" s="171"/>
      <c r="DKZ68" s="171"/>
      <c r="DLA68" s="171"/>
      <c r="DLB68" s="171"/>
      <c r="DLC68" s="171"/>
      <c r="DLD68" s="171"/>
      <c r="DLE68" s="171"/>
      <c r="DLF68" s="171"/>
      <c r="DLG68" s="171"/>
      <c r="DLH68" s="171"/>
      <c r="DLI68" s="171"/>
      <c r="DLJ68" s="171"/>
      <c r="DLK68" s="171"/>
      <c r="DLL68" s="171"/>
      <c r="DLM68" s="171"/>
      <c r="DLN68" s="171"/>
      <c r="DLO68" s="171"/>
      <c r="DLP68" s="171"/>
      <c r="DLQ68" s="171"/>
      <c r="DLR68" s="171"/>
      <c r="DLS68" s="171"/>
      <c r="DLT68" s="171"/>
      <c r="DLU68" s="171"/>
      <c r="DLV68" s="171"/>
      <c r="DLW68" s="171"/>
      <c r="DLX68" s="171"/>
      <c r="DLY68" s="171"/>
      <c r="DLZ68" s="171"/>
      <c r="DMA68" s="171"/>
      <c r="DMB68" s="171"/>
      <c r="DMC68" s="171"/>
      <c r="DMD68" s="171"/>
      <c r="DME68" s="171"/>
      <c r="DMF68" s="171"/>
      <c r="DMG68" s="171"/>
      <c r="DMH68" s="171"/>
      <c r="DMI68" s="171"/>
      <c r="DMJ68" s="171"/>
      <c r="DMK68" s="171"/>
      <c r="DML68" s="171"/>
      <c r="DMM68" s="171"/>
      <c r="DMN68" s="171"/>
      <c r="DMO68" s="171"/>
      <c r="DMP68" s="171"/>
      <c r="DMQ68" s="171"/>
      <c r="DMR68" s="171"/>
      <c r="DMS68" s="171"/>
      <c r="DMT68" s="171"/>
      <c r="DMU68" s="171"/>
      <c r="DMV68" s="171"/>
      <c r="DMW68" s="171"/>
      <c r="DMX68" s="171"/>
      <c r="DMY68" s="171"/>
      <c r="DMZ68" s="171"/>
      <c r="DNA68" s="171"/>
      <c r="DNB68" s="171"/>
      <c r="DNC68" s="171"/>
      <c r="DND68" s="171"/>
      <c r="DNE68" s="171"/>
      <c r="DNF68" s="171"/>
      <c r="DNG68" s="171"/>
      <c r="DNH68" s="171"/>
      <c r="DNI68" s="171"/>
      <c r="DNJ68" s="171"/>
      <c r="DNK68" s="171"/>
      <c r="DNL68" s="171"/>
      <c r="DNM68" s="171"/>
      <c r="DNN68" s="171"/>
      <c r="DNO68" s="171"/>
      <c r="DNP68" s="171"/>
      <c r="DNQ68" s="171"/>
      <c r="DNR68" s="171"/>
      <c r="DNS68" s="171"/>
      <c r="DNT68" s="171"/>
      <c r="DNU68" s="171"/>
      <c r="DNV68" s="171"/>
      <c r="DNW68" s="171"/>
      <c r="DNX68" s="171"/>
      <c r="DNY68" s="171"/>
      <c r="DNZ68" s="171"/>
      <c r="DOA68" s="171"/>
      <c r="DOB68" s="171"/>
      <c r="DOC68" s="171"/>
      <c r="DOD68" s="171"/>
      <c r="DOE68" s="171"/>
      <c r="DOF68" s="171"/>
      <c r="DOG68" s="171"/>
      <c r="DOH68" s="171"/>
      <c r="DOI68" s="171"/>
      <c r="DOJ68" s="171"/>
      <c r="DOK68" s="171"/>
      <c r="DOL68" s="171"/>
      <c r="DOM68" s="171"/>
      <c r="DON68" s="171"/>
      <c r="DOO68" s="171"/>
      <c r="DOP68" s="171"/>
      <c r="DOQ68" s="171"/>
      <c r="DOR68" s="171"/>
      <c r="DOS68" s="171"/>
      <c r="DOT68" s="171"/>
      <c r="DOU68" s="171"/>
      <c r="DOV68" s="171"/>
      <c r="DOW68" s="171"/>
      <c r="DOX68" s="171"/>
      <c r="DOY68" s="171"/>
      <c r="DOZ68" s="171"/>
      <c r="DPA68" s="171"/>
      <c r="DPB68" s="171"/>
      <c r="DPC68" s="171"/>
      <c r="DPD68" s="171"/>
      <c r="DPE68" s="171"/>
      <c r="DPF68" s="171"/>
      <c r="DPG68" s="171"/>
      <c r="DPH68" s="171"/>
      <c r="DPI68" s="171"/>
      <c r="DPJ68" s="171"/>
      <c r="DPK68" s="171"/>
      <c r="DPL68" s="171"/>
      <c r="DPM68" s="171"/>
      <c r="DPN68" s="171"/>
      <c r="DPO68" s="171"/>
      <c r="DPP68" s="171"/>
      <c r="DPQ68" s="171"/>
      <c r="DPR68" s="171"/>
      <c r="DPS68" s="171"/>
      <c r="DPT68" s="171"/>
      <c r="DPU68" s="171"/>
      <c r="DPV68" s="171"/>
      <c r="DPW68" s="171"/>
      <c r="DPX68" s="171"/>
      <c r="DPY68" s="171"/>
      <c r="DPZ68" s="171"/>
      <c r="DQA68" s="171"/>
      <c r="DQB68" s="171"/>
      <c r="DQC68" s="171"/>
      <c r="DQD68" s="171"/>
      <c r="DQE68" s="171"/>
      <c r="DQF68" s="171"/>
      <c r="DQG68" s="171"/>
      <c r="DQH68" s="171"/>
      <c r="DQI68" s="171"/>
      <c r="DQJ68" s="171"/>
      <c r="DQK68" s="171"/>
      <c r="DQL68" s="171"/>
      <c r="DQM68" s="171"/>
      <c r="DQN68" s="171"/>
      <c r="DQO68" s="171"/>
      <c r="DQP68" s="171"/>
      <c r="DQQ68" s="171"/>
      <c r="DQR68" s="171"/>
      <c r="DQS68" s="171"/>
      <c r="DQT68" s="171"/>
      <c r="DQU68" s="171"/>
      <c r="DQV68" s="171"/>
      <c r="DQW68" s="171"/>
      <c r="DQX68" s="171"/>
      <c r="DQY68" s="171"/>
      <c r="DQZ68" s="171"/>
      <c r="DRA68" s="171"/>
      <c r="DRB68" s="171"/>
      <c r="DRC68" s="171"/>
      <c r="DRD68" s="171"/>
      <c r="DRE68" s="171"/>
      <c r="DRF68" s="171"/>
      <c r="DRG68" s="171"/>
      <c r="DRH68" s="171"/>
      <c r="DRI68" s="171"/>
      <c r="DRJ68" s="171"/>
      <c r="DRK68" s="171"/>
      <c r="DRL68" s="171"/>
      <c r="DRM68" s="171"/>
      <c r="DRN68" s="171"/>
      <c r="DRO68" s="171"/>
      <c r="DRP68" s="171"/>
      <c r="DRQ68" s="171"/>
      <c r="DRR68" s="171"/>
      <c r="DRS68" s="171"/>
      <c r="DRT68" s="171"/>
      <c r="DRU68" s="171"/>
      <c r="DRV68" s="171"/>
      <c r="DRW68" s="171"/>
      <c r="DRX68" s="171"/>
      <c r="DRY68" s="171"/>
      <c r="DRZ68" s="171"/>
      <c r="DSA68" s="171"/>
      <c r="DSB68" s="171"/>
      <c r="DSC68" s="171"/>
      <c r="DSD68" s="171"/>
      <c r="DSE68" s="171"/>
      <c r="DSF68" s="171"/>
      <c r="DSG68" s="171"/>
      <c r="DSH68" s="171"/>
      <c r="DSI68" s="171"/>
      <c r="DSJ68" s="171"/>
      <c r="DSK68" s="171"/>
      <c r="DSL68" s="171"/>
      <c r="DSM68" s="171"/>
      <c r="DSN68" s="171"/>
      <c r="DSO68" s="171"/>
      <c r="DSP68" s="171"/>
      <c r="DSQ68" s="171"/>
      <c r="DSR68" s="171"/>
      <c r="DSS68" s="171"/>
      <c r="DST68" s="171"/>
      <c r="DSU68" s="171"/>
      <c r="DSV68" s="171"/>
      <c r="DSW68" s="171"/>
      <c r="DSX68" s="171"/>
      <c r="DSY68" s="171"/>
      <c r="DSZ68" s="171"/>
      <c r="DTA68" s="171"/>
      <c r="DTB68" s="171"/>
      <c r="DTC68" s="171"/>
      <c r="DTD68" s="171"/>
      <c r="DTE68" s="171"/>
      <c r="DTF68" s="171"/>
      <c r="DTG68" s="171"/>
      <c r="DTH68" s="171"/>
      <c r="DTI68" s="171"/>
      <c r="DTJ68" s="171"/>
      <c r="DTK68" s="171"/>
      <c r="DTL68" s="171"/>
      <c r="DTM68" s="171"/>
      <c r="DTN68" s="171"/>
      <c r="DTO68" s="171"/>
      <c r="DTP68" s="171"/>
      <c r="DTQ68" s="171"/>
      <c r="DTR68" s="171"/>
      <c r="DTS68" s="171"/>
      <c r="DTT68" s="171"/>
      <c r="DTU68" s="171"/>
      <c r="DTV68" s="171"/>
      <c r="DTW68" s="171"/>
      <c r="DTX68" s="171"/>
      <c r="DTY68" s="171"/>
      <c r="DTZ68" s="171"/>
      <c r="DUA68" s="171"/>
      <c r="DUB68" s="171"/>
      <c r="DUC68" s="171"/>
      <c r="DUD68" s="171"/>
      <c r="DUE68" s="171"/>
      <c r="DUF68" s="171"/>
      <c r="DUG68" s="171"/>
      <c r="DUH68" s="171"/>
      <c r="DUI68" s="171"/>
      <c r="DUJ68" s="171"/>
      <c r="DUK68" s="171"/>
      <c r="DUL68" s="171"/>
      <c r="DUM68" s="171"/>
      <c r="DUN68" s="171"/>
      <c r="DUO68" s="171"/>
      <c r="DUP68" s="171"/>
      <c r="DUQ68" s="171"/>
      <c r="DUR68" s="171"/>
      <c r="DUS68" s="171"/>
      <c r="DUT68" s="171"/>
      <c r="DUU68" s="171"/>
      <c r="DUV68" s="171"/>
      <c r="DUW68" s="171"/>
      <c r="DUX68" s="171"/>
      <c r="DUY68" s="171"/>
      <c r="DUZ68" s="171"/>
      <c r="DVA68" s="171"/>
      <c r="DVB68" s="171"/>
      <c r="DVC68" s="171"/>
      <c r="DVD68" s="171"/>
      <c r="DVE68" s="171"/>
      <c r="DVF68" s="171"/>
      <c r="DVG68" s="171"/>
      <c r="DVH68" s="171"/>
      <c r="DVI68" s="171"/>
      <c r="DVJ68" s="171"/>
      <c r="DVK68" s="171"/>
      <c r="DVL68" s="171"/>
      <c r="DVM68" s="171"/>
      <c r="DVN68" s="171"/>
      <c r="DVO68" s="171"/>
      <c r="DVP68" s="171"/>
      <c r="DVQ68" s="171"/>
      <c r="DVR68" s="171"/>
      <c r="DVS68" s="171"/>
      <c r="DVT68" s="171"/>
      <c r="DVU68" s="171"/>
      <c r="DVV68" s="171"/>
      <c r="DVW68" s="171"/>
      <c r="DVX68" s="171"/>
      <c r="DVY68" s="171"/>
      <c r="DVZ68" s="171"/>
      <c r="DWA68" s="171"/>
      <c r="DWB68" s="171"/>
      <c r="DWC68" s="171"/>
      <c r="DWD68" s="171"/>
      <c r="DWE68" s="171"/>
      <c r="DWF68" s="171"/>
      <c r="DWG68" s="171"/>
      <c r="DWH68" s="171"/>
      <c r="DWI68" s="171"/>
      <c r="DWJ68" s="171"/>
      <c r="DWK68" s="171"/>
      <c r="DWL68" s="171"/>
      <c r="DWM68" s="171"/>
      <c r="DWN68" s="171"/>
      <c r="DWO68" s="171"/>
      <c r="DWP68" s="171"/>
      <c r="DWQ68" s="171"/>
      <c r="DWR68" s="171"/>
      <c r="DWS68" s="171"/>
      <c r="DWT68" s="171"/>
      <c r="DWU68" s="171"/>
      <c r="DWV68" s="171"/>
      <c r="DWW68" s="171"/>
      <c r="DWX68" s="171"/>
      <c r="DWY68" s="171"/>
      <c r="DWZ68" s="171"/>
      <c r="DXA68" s="171"/>
      <c r="DXB68" s="171"/>
      <c r="DXC68" s="171"/>
      <c r="DXD68" s="171"/>
      <c r="DXE68" s="171"/>
      <c r="DXF68" s="171"/>
      <c r="DXG68" s="171"/>
      <c r="DXH68" s="171"/>
      <c r="DXI68" s="171"/>
      <c r="DXJ68" s="171"/>
      <c r="DXK68" s="171"/>
      <c r="DXL68" s="171"/>
      <c r="DXM68" s="171"/>
      <c r="DXN68" s="171"/>
      <c r="DXO68" s="171"/>
      <c r="DXP68" s="171"/>
      <c r="DXQ68" s="171"/>
      <c r="DXR68" s="171"/>
      <c r="DXS68" s="171"/>
      <c r="DXT68" s="171"/>
      <c r="DXU68" s="171"/>
      <c r="DXV68" s="171"/>
      <c r="DXW68" s="171"/>
      <c r="DXX68" s="171"/>
      <c r="DXY68" s="171"/>
      <c r="DXZ68" s="171"/>
      <c r="DYA68" s="171"/>
      <c r="DYB68" s="171"/>
      <c r="DYC68" s="171"/>
      <c r="DYD68" s="171"/>
      <c r="DYE68" s="171"/>
      <c r="DYF68" s="171"/>
      <c r="DYG68" s="171"/>
      <c r="DYH68" s="171"/>
      <c r="DYI68" s="171"/>
      <c r="DYJ68" s="171"/>
      <c r="DYK68" s="171"/>
      <c r="DYL68" s="171"/>
      <c r="DYM68" s="171"/>
      <c r="DYN68" s="171"/>
      <c r="DYO68" s="171"/>
      <c r="DYP68" s="171"/>
      <c r="DYQ68" s="171"/>
      <c r="DYR68" s="171"/>
      <c r="DYS68" s="171"/>
      <c r="DYT68" s="171"/>
      <c r="DYU68" s="171"/>
      <c r="DYV68" s="171"/>
      <c r="DYW68" s="171"/>
      <c r="DYX68" s="171"/>
      <c r="DYY68" s="171"/>
      <c r="DYZ68" s="171"/>
      <c r="DZA68" s="171"/>
      <c r="DZB68" s="171"/>
      <c r="DZC68" s="171"/>
      <c r="DZD68" s="171"/>
      <c r="DZE68" s="171"/>
      <c r="DZF68" s="171"/>
      <c r="DZG68" s="171"/>
      <c r="DZH68" s="171"/>
      <c r="DZI68" s="171"/>
      <c r="DZJ68" s="171"/>
      <c r="DZK68" s="171"/>
      <c r="DZL68" s="171"/>
      <c r="DZM68" s="171"/>
      <c r="DZN68" s="171"/>
      <c r="DZO68" s="171"/>
      <c r="DZP68" s="171"/>
      <c r="DZQ68" s="171"/>
      <c r="DZR68" s="171"/>
      <c r="DZS68" s="171"/>
      <c r="DZT68" s="171"/>
      <c r="DZU68" s="171"/>
      <c r="DZV68" s="171"/>
      <c r="DZW68" s="171"/>
      <c r="DZX68" s="171"/>
      <c r="DZY68" s="171"/>
      <c r="DZZ68" s="171"/>
      <c r="EAA68" s="171"/>
      <c r="EAB68" s="171"/>
      <c r="EAC68" s="171"/>
      <c r="EAD68" s="171"/>
      <c r="EAE68" s="171"/>
      <c r="EAF68" s="171"/>
      <c r="EAG68" s="171"/>
      <c r="EAH68" s="171"/>
      <c r="EAI68" s="171"/>
      <c r="EAJ68" s="171"/>
      <c r="EAK68" s="171"/>
      <c r="EAL68" s="171"/>
      <c r="EAM68" s="171"/>
      <c r="EAN68" s="171"/>
      <c r="EAO68" s="171"/>
      <c r="EAP68" s="171"/>
      <c r="EAQ68" s="171"/>
      <c r="EAR68" s="171"/>
      <c r="EAS68" s="171"/>
      <c r="EAT68" s="171"/>
      <c r="EAU68" s="171"/>
      <c r="EAV68" s="171"/>
      <c r="EAW68" s="171"/>
      <c r="EAX68" s="171"/>
      <c r="EAY68" s="171"/>
      <c r="EAZ68" s="171"/>
      <c r="EBA68" s="171"/>
      <c r="EBB68" s="171"/>
      <c r="EBC68" s="171"/>
      <c r="EBD68" s="171"/>
      <c r="EBE68" s="171"/>
      <c r="EBF68" s="171"/>
      <c r="EBG68" s="171"/>
      <c r="EBH68" s="171"/>
      <c r="EBI68" s="171"/>
      <c r="EBJ68" s="171"/>
      <c r="EBK68" s="171"/>
      <c r="EBL68" s="171"/>
      <c r="EBM68" s="171"/>
      <c r="EBN68" s="171"/>
      <c r="EBO68" s="171"/>
      <c r="EBP68" s="171"/>
      <c r="EBQ68" s="171"/>
      <c r="EBR68" s="171"/>
      <c r="EBS68" s="171"/>
      <c r="EBT68" s="171"/>
      <c r="EBU68" s="171"/>
      <c r="EBV68" s="171"/>
      <c r="EBW68" s="171"/>
      <c r="EBX68" s="171"/>
      <c r="EBY68" s="171"/>
      <c r="EBZ68" s="171"/>
      <c r="ECA68" s="171"/>
      <c r="ECB68" s="171"/>
      <c r="ECC68" s="171"/>
      <c r="ECD68" s="171"/>
      <c r="ECE68" s="171"/>
      <c r="ECF68" s="171"/>
      <c r="ECG68" s="171"/>
      <c r="ECH68" s="171"/>
      <c r="ECI68" s="171"/>
      <c r="ECJ68" s="171"/>
      <c r="ECK68" s="171"/>
      <c r="ECL68" s="171"/>
      <c r="ECM68" s="171"/>
      <c r="ECN68" s="171"/>
      <c r="ECO68" s="171"/>
      <c r="ECP68" s="171"/>
      <c r="ECQ68" s="171"/>
      <c r="ECR68" s="171"/>
      <c r="ECS68" s="171"/>
      <c r="ECT68" s="171"/>
      <c r="ECU68" s="171"/>
      <c r="ECV68" s="171"/>
      <c r="ECW68" s="171"/>
      <c r="ECX68" s="171"/>
      <c r="ECY68" s="171"/>
      <c r="ECZ68" s="171"/>
      <c r="EDA68" s="171"/>
      <c r="EDB68" s="171"/>
      <c r="EDC68" s="171"/>
      <c r="EDD68" s="171"/>
      <c r="EDE68" s="171"/>
      <c r="EDF68" s="171"/>
      <c r="EDG68" s="171"/>
      <c r="EDH68" s="171"/>
      <c r="EDI68" s="171"/>
      <c r="EDJ68" s="171"/>
      <c r="EDK68" s="171"/>
      <c r="EDL68" s="171"/>
      <c r="EDM68" s="171"/>
      <c r="EDN68" s="171"/>
      <c r="EDO68" s="171"/>
      <c r="EDP68" s="171"/>
      <c r="EDQ68" s="171"/>
      <c r="EDR68" s="171"/>
      <c r="EDS68" s="171"/>
      <c r="EDT68" s="171"/>
      <c r="EDU68" s="171"/>
      <c r="EDV68" s="171"/>
      <c r="EDW68" s="171"/>
      <c r="EDX68" s="171"/>
      <c r="EDY68" s="171"/>
      <c r="EDZ68" s="171"/>
      <c r="EEA68" s="171"/>
      <c r="EEB68" s="171"/>
      <c r="EEC68" s="171"/>
      <c r="EED68" s="171"/>
      <c r="EEE68" s="171"/>
      <c r="EEF68" s="171"/>
      <c r="EEG68" s="171"/>
      <c r="EEH68" s="171"/>
      <c r="EEI68" s="171"/>
      <c r="EEJ68" s="171"/>
      <c r="EEK68" s="171"/>
      <c r="EEL68" s="171"/>
      <c r="EEM68" s="171"/>
      <c r="EEN68" s="171"/>
      <c r="EEO68" s="171"/>
      <c r="EEP68" s="171"/>
      <c r="EEQ68" s="171"/>
      <c r="EER68" s="171"/>
      <c r="EES68" s="171"/>
      <c r="EET68" s="171"/>
      <c r="EEU68" s="171"/>
      <c r="EEV68" s="171"/>
      <c r="EEW68" s="171"/>
      <c r="EEX68" s="171"/>
      <c r="EEY68" s="171"/>
      <c r="EEZ68" s="171"/>
      <c r="EFA68" s="171"/>
      <c r="EFB68" s="171"/>
      <c r="EFC68" s="171"/>
      <c r="EFD68" s="171"/>
      <c r="EFE68" s="171"/>
      <c r="EFF68" s="171"/>
      <c r="EFG68" s="171"/>
      <c r="EFH68" s="171"/>
      <c r="EFI68" s="171"/>
      <c r="EFJ68" s="171"/>
      <c r="EFK68" s="171"/>
      <c r="EFL68" s="171"/>
      <c r="EFM68" s="171"/>
      <c r="EFN68" s="171"/>
      <c r="EFO68" s="171"/>
      <c r="EFP68" s="171"/>
      <c r="EFQ68" s="171"/>
      <c r="EFR68" s="171"/>
      <c r="EFS68" s="171"/>
      <c r="EFT68" s="171"/>
      <c r="EFU68" s="171"/>
      <c r="EFV68" s="171"/>
      <c r="EFW68" s="171"/>
      <c r="EFX68" s="171"/>
      <c r="EFY68" s="171"/>
      <c r="EFZ68" s="171"/>
      <c r="EGA68" s="171"/>
      <c r="EGB68" s="171"/>
      <c r="EGC68" s="171"/>
      <c r="EGD68" s="171"/>
      <c r="EGE68" s="171"/>
      <c r="EGF68" s="171"/>
      <c r="EGG68" s="171"/>
      <c r="EGH68" s="171"/>
      <c r="EGI68" s="171"/>
      <c r="EGJ68" s="171"/>
      <c r="EGK68" s="171"/>
      <c r="EGL68" s="171"/>
      <c r="EGM68" s="171"/>
      <c r="EGN68" s="171"/>
      <c r="EGO68" s="171"/>
      <c r="EGP68" s="171"/>
      <c r="EGQ68" s="171"/>
      <c r="EGR68" s="171"/>
      <c r="EGS68" s="171"/>
      <c r="EGT68" s="171"/>
      <c r="EGU68" s="171"/>
      <c r="EGV68" s="171"/>
      <c r="EGW68" s="171"/>
      <c r="EGX68" s="171"/>
      <c r="EGY68" s="171"/>
      <c r="EGZ68" s="171"/>
      <c r="EHA68" s="171"/>
      <c r="EHB68" s="171"/>
      <c r="EHC68" s="171"/>
      <c r="EHD68" s="171"/>
      <c r="EHE68" s="171"/>
      <c r="EHF68" s="171"/>
      <c r="EHG68" s="171"/>
      <c r="EHH68" s="171"/>
      <c r="EHI68" s="171"/>
      <c r="EHJ68" s="171"/>
      <c r="EHK68" s="171"/>
      <c r="EHL68" s="171"/>
      <c r="EHM68" s="171"/>
      <c r="EHN68" s="171"/>
      <c r="EHO68" s="171"/>
      <c r="EHP68" s="171"/>
      <c r="EHQ68" s="171"/>
      <c r="EHR68" s="171"/>
      <c r="EHS68" s="171"/>
      <c r="EHT68" s="171"/>
      <c r="EHU68" s="171"/>
      <c r="EHV68" s="171"/>
      <c r="EHW68" s="171"/>
      <c r="EHX68" s="171"/>
      <c r="EHY68" s="171"/>
      <c r="EHZ68" s="171"/>
      <c r="EIA68" s="171"/>
      <c r="EIB68" s="171"/>
      <c r="EIC68" s="171"/>
      <c r="EID68" s="171"/>
      <c r="EIE68" s="171"/>
      <c r="EIF68" s="171"/>
      <c r="EIG68" s="171"/>
      <c r="EIH68" s="171"/>
      <c r="EII68" s="171"/>
      <c r="EIJ68" s="171"/>
      <c r="EIK68" s="171"/>
      <c r="EIL68" s="171"/>
      <c r="EIM68" s="171"/>
      <c r="EIN68" s="171"/>
      <c r="EIO68" s="171"/>
      <c r="EIP68" s="171"/>
      <c r="EIQ68" s="171"/>
      <c r="EIR68" s="171"/>
      <c r="EIS68" s="171"/>
      <c r="EIT68" s="171"/>
      <c r="EIU68" s="171"/>
      <c r="EIV68" s="171"/>
      <c r="EIW68" s="171"/>
      <c r="EIX68" s="171"/>
      <c r="EIY68" s="171"/>
      <c r="EIZ68" s="171"/>
      <c r="EJA68" s="171"/>
      <c r="EJB68" s="171"/>
      <c r="EJC68" s="171"/>
      <c r="EJD68" s="171"/>
      <c r="EJE68" s="171"/>
      <c r="EJF68" s="171"/>
      <c r="EJG68" s="171"/>
      <c r="EJH68" s="171"/>
      <c r="EJI68" s="171"/>
      <c r="EJJ68" s="171"/>
      <c r="EJK68" s="171"/>
      <c r="EJL68" s="171"/>
      <c r="EJM68" s="171"/>
      <c r="EJN68" s="171"/>
      <c r="EJO68" s="171"/>
      <c r="EJP68" s="171"/>
      <c r="EJQ68" s="171"/>
      <c r="EJR68" s="171"/>
      <c r="EJS68" s="171"/>
      <c r="EJT68" s="171"/>
      <c r="EJU68" s="171"/>
      <c r="EJV68" s="171"/>
      <c r="EJW68" s="171"/>
      <c r="EJX68" s="171"/>
      <c r="EJY68" s="171"/>
      <c r="EJZ68" s="171"/>
      <c r="EKA68" s="171"/>
      <c r="EKB68" s="171"/>
      <c r="EKC68" s="171"/>
      <c r="EKD68" s="171"/>
      <c r="EKE68" s="171"/>
      <c r="EKF68" s="171"/>
      <c r="EKG68" s="171"/>
      <c r="EKH68" s="171"/>
      <c r="EKI68" s="171"/>
      <c r="EKJ68" s="171"/>
      <c r="EKK68" s="171"/>
      <c r="EKL68" s="171"/>
      <c r="EKM68" s="171"/>
      <c r="EKN68" s="171"/>
      <c r="EKO68" s="171"/>
      <c r="EKP68" s="171"/>
      <c r="EKQ68" s="171"/>
      <c r="EKR68" s="171"/>
      <c r="EKS68" s="171"/>
      <c r="EKT68" s="171"/>
      <c r="EKU68" s="171"/>
      <c r="EKV68" s="171"/>
      <c r="EKW68" s="171"/>
      <c r="EKX68" s="171"/>
      <c r="EKY68" s="171"/>
      <c r="EKZ68" s="171"/>
      <c r="ELA68" s="171"/>
      <c r="ELB68" s="171"/>
      <c r="ELC68" s="171"/>
      <c r="ELD68" s="171"/>
      <c r="ELE68" s="171"/>
      <c r="ELF68" s="171"/>
      <c r="ELG68" s="171"/>
      <c r="ELH68" s="171"/>
      <c r="ELI68" s="171"/>
      <c r="ELJ68" s="171"/>
      <c r="ELK68" s="171"/>
      <c r="ELL68" s="171"/>
      <c r="ELM68" s="171"/>
      <c r="ELN68" s="171"/>
      <c r="ELO68" s="171"/>
      <c r="ELP68" s="171"/>
      <c r="ELQ68" s="171"/>
      <c r="ELR68" s="171"/>
      <c r="ELS68" s="171"/>
      <c r="ELT68" s="171"/>
      <c r="ELU68" s="171"/>
      <c r="ELV68" s="171"/>
      <c r="ELW68" s="171"/>
      <c r="ELX68" s="171"/>
      <c r="ELY68" s="171"/>
      <c r="ELZ68" s="171"/>
      <c r="EMA68" s="171"/>
      <c r="EMB68" s="171"/>
      <c r="EMC68" s="171"/>
      <c r="EMD68" s="171"/>
      <c r="EME68" s="171"/>
      <c r="EMF68" s="171"/>
      <c r="EMG68" s="171"/>
      <c r="EMH68" s="171"/>
      <c r="EMI68" s="171"/>
      <c r="EMJ68" s="171"/>
      <c r="EMK68" s="171"/>
      <c r="EML68" s="171"/>
      <c r="EMM68" s="171"/>
      <c r="EMN68" s="171"/>
      <c r="EMO68" s="171"/>
      <c r="EMP68" s="171"/>
      <c r="EMQ68" s="171"/>
      <c r="EMR68" s="171"/>
      <c r="EMS68" s="171"/>
      <c r="EMT68" s="171"/>
      <c r="EMU68" s="171"/>
      <c r="EMV68" s="171"/>
      <c r="EMW68" s="171"/>
      <c r="EMX68" s="171"/>
      <c r="EMY68" s="171"/>
      <c r="EMZ68" s="171"/>
      <c r="ENA68" s="171"/>
      <c r="ENB68" s="171"/>
      <c r="ENC68" s="171"/>
      <c r="END68" s="171"/>
      <c r="ENE68" s="171"/>
      <c r="ENF68" s="171"/>
      <c r="ENG68" s="171"/>
      <c r="ENH68" s="171"/>
      <c r="ENI68" s="171"/>
      <c r="ENJ68" s="171"/>
      <c r="ENK68" s="171"/>
      <c r="ENL68" s="171"/>
      <c r="ENM68" s="171"/>
      <c r="ENN68" s="171"/>
      <c r="ENO68" s="171"/>
      <c r="ENP68" s="171"/>
      <c r="ENQ68" s="171"/>
      <c r="ENR68" s="171"/>
      <c r="ENS68" s="171"/>
      <c r="ENT68" s="171"/>
      <c r="ENU68" s="171"/>
      <c r="ENV68" s="171"/>
      <c r="ENW68" s="171"/>
      <c r="ENX68" s="171"/>
      <c r="ENY68" s="171"/>
      <c r="ENZ68" s="171"/>
      <c r="EOA68" s="171"/>
      <c r="EOB68" s="171"/>
      <c r="EOC68" s="171"/>
      <c r="EOD68" s="171"/>
      <c r="EOE68" s="171"/>
      <c r="EOF68" s="171"/>
      <c r="EOG68" s="171"/>
      <c r="EOH68" s="171"/>
      <c r="EOI68" s="171"/>
      <c r="EOJ68" s="171"/>
      <c r="EOK68" s="171"/>
      <c r="EOL68" s="171"/>
      <c r="EOM68" s="171"/>
      <c r="EON68" s="171"/>
      <c r="EOO68" s="171"/>
      <c r="EOP68" s="171"/>
      <c r="EOQ68" s="171"/>
      <c r="EOR68" s="171"/>
      <c r="EOS68" s="171"/>
      <c r="EOT68" s="171"/>
      <c r="EOU68" s="171"/>
      <c r="EOV68" s="171"/>
      <c r="EOW68" s="171"/>
      <c r="EOX68" s="171"/>
      <c r="EOY68" s="171"/>
      <c r="EOZ68" s="171"/>
      <c r="EPA68" s="171"/>
      <c r="EPB68" s="171"/>
      <c r="EPC68" s="171"/>
      <c r="EPD68" s="171"/>
      <c r="EPE68" s="171"/>
      <c r="EPF68" s="171"/>
      <c r="EPG68" s="171"/>
      <c r="EPH68" s="171"/>
      <c r="EPI68" s="171"/>
      <c r="EPJ68" s="171"/>
      <c r="EPK68" s="171"/>
      <c r="EPL68" s="171"/>
      <c r="EPM68" s="171"/>
      <c r="EPN68" s="171"/>
      <c r="EPO68" s="171"/>
      <c r="EPP68" s="171"/>
      <c r="EPQ68" s="171"/>
      <c r="EPR68" s="171"/>
      <c r="EPS68" s="171"/>
      <c r="EPT68" s="171"/>
      <c r="EPU68" s="171"/>
      <c r="EPV68" s="171"/>
      <c r="EPW68" s="171"/>
      <c r="EPX68" s="171"/>
      <c r="EPY68" s="171"/>
      <c r="EPZ68" s="171"/>
      <c r="EQA68" s="171"/>
      <c r="EQB68" s="171"/>
      <c r="EQC68" s="171"/>
      <c r="EQD68" s="171"/>
      <c r="EQE68" s="171"/>
      <c r="EQF68" s="171"/>
      <c r="EQG68" s="171"/>
      <c r="EQH68" s="171"/>
      <c r="EQI68" s="171"/>
      <c r="EQJ68" s="171"/>
      <c r="EQK68" s="171"/>
      <c r="EQL68" s="171"/>
      <c r="EQM68" s="171"/>
      <c r="EQN68" s="171"/>
      <c r="EQO68" s="171"/>
      <c r="EQP68" s="171"/>
      <c r="EQQ68" s="171"/>
      <c r="EQR68" s="171"/>
      <c r="EQS68" s="171"/>
      <c r="EQT68" s="171"/>
      <c r="EQU68" s="171"/>
      <c r="EQV68" s="171"/>
      <c r="EQW68" s="171"/>
      <c r="EQX68" s="171"/>
      <c r="EQY68" s="171"/>
      <c r="EQZ68" s="171"/>
      <c r="ERA68" s="171"/>
      <c r="ERB68" s="171"/>
      <c r="ERC68" s="171"/>
      <c r="ERD68" s="171"/>
      <c r="ERE68" s="171"/>
      <c r="ERF68" s="171"/>
      <c r="ERG68" s="171"/>
      <c r="ERH68" s="171"/>
      <c r="ERI68" s="171"/>
      <c r="ERJ68" s="171"/>
      <c r="ERK68" s="171"/>
      <c r="ERL68" s="171"/>
      <c r="ERM68" s="171"/>
      <c r="ERN68" s="171"/>
      <c r="ERO68" s="171"/>
      <c r="ERP68" s="171"/>
      <c r="ERQ68" s="171"/>
      <c r="ERR68" s="171"/>
      <c r="ERS68" s="171"/>
      <c r="ERT68" s="171"/>
      <c r="ERU68" s="171"/>
      <c r="ERV68" s="171"/>
      <c r="ERW68" s="171"/>
      <c r="ERX68" s="171"/>
      <c r="ERY68" s="171"/>
      <c r="ERZ68" s="171"/>
      <c r="ESA68" s="171"/>
      <c r="ESB68" s="171"/>
      <c r="ESC68" s="171"/>
      <c r="ESD68" s="171"/>
      <c r="ESE68" s="171"/>
      <c r="ESF68" s="171"/>
      <c r="ESG68" s="171"/>
      <c r="ESH68" s="171"/>
      <c r="ESI68" s="171"/>
      <c r="ESJ68" s="171"/>
      <c r="ESK68" s="171"/>
      <c r="ESL68" s="171"/>
      <c r="ESM68" s="171"/>
      <c r="ESN68" s="171"/>
      <c r="ESO68" s="171"/>
      <c r="ESP68" s="171"/>
      <c r="ESQ68" s="171"/>
      <c r="ESR68" s="171"/>
      <c r="ESS68" s="171"/>
      <c r="EST68" s="171"/>
      <c r="ESU68" s="171"/>
      <c r="ESV68" s="171"/>
      <c r="ESW68" s="171"/>
      <c r="ESX68" s="171"/>
      <c r="ESY68" s="171"/>
      <c r="ESZ68" s="171"/>
      <c r="ETA68" s="171"/>
      <c r="ETB68" s="171"/>
      <c r="ETC68" s="171"/>
      <c r="ETD68" s="171"/>
      <c r="ETE68" s="171"/>
      <c r="ETF68" s="171"/>
      <c r="ETG68" s="171"/>
      <c r="ETH68" s="171"/>
      <c r="ETI68" s="171"/>
      <c r="ETJ68" s="171"/>
      <c r="ETK68" s="171"/>
      <c r="ETL68" s="171"/>
      <c r="ETM68" s="171"/>
      <c r="ETN68" s="171"/>
      <c r="ETO68" s="171"/>
      <c r="ETP68" s="171"/>
      <c r="ETQ68" s="171"/>
      <c r="ETR68" s="171"/>
      <c r="ETS68" s="171"/>
      <c r="ETT68" s="171"/>
      <c r="ETU68" s="171"/>
      <c r="ETV68" s="171"/>
      <c r="ETW68" s="171"/>
      <c r="ETX68" s="171"/>
      <c r="ETY68" s="171"/>
      <c r="ETZ68" s="171"/>
      <c r="EUA68" s="171"/>
      <c r="EUB68" s="171"/>
      <c r="EUC68" s="171"/>
      <c r="EUD68" s="171"/>
      <c r="EUE68" s="171"/>
      <c r="EUF68" s="171"/>
      <c r="EUG68" s="171"/>
      <c r="EUH68" s="171"/>
      <c r="EUI68" s="171"/>
      <c r="EUJ68" s="171"/>
      <c r="EUK68" s="171"/>
      <c r="EUL68" s="171"/>
      <c r="EUM68" s="171"/>
      <c r="EUN68" s="171"/>
      <c r="EUO68" s="171"/>
      <c r="EUP68" s="171"/>
      <c r="EUQ68" s="171"/>
      <c r="EUR68" s="171"/>
      <c r="EUS68" s="171"/>
      <c r="EUT68" s="171"/>
      <c r="EUU68" s="171"/>
      <c r="EUV68" s="171"/>
      <c r="EUW68" s="171"/>
      <c r="EUX68" s="171"/>
      <c r="EUY68" s="171"/>
      <c r="EUZ68" s="171"/>
      <c r="EVA68" s="171"/>
      <c r="EVB68" s="171"/>
      <c r="EVC68" s="171"/>
      <c r="EVD68" s="171"/>
      <c r="EVE68" s="171"/>
      <c r="EVF68" s="171"/>
      <c r="EVG68" s="171"/>
      <c r="EVH68" s="171"/>
      <c r="EVI68" s="171"/>
      <c r="EVJ68" s="171"/>
      <c r="EVK68" s="171"/>
      <c r="EVL68" s="171"/>
      <c r="EVM68" s="171"/>
      <c r="EVN68" s="171"/>
      <c r="EVO68" s="171"/>
      <c r="EVP68" s="171"/>
      <c r="EVQ68" s="171"/>
      <c r="EVR68" s="171"/>
      <c r="EVS68" s="171"/>
      <c r="EVT68" s="171"/>
      <c r="EVU68" s="171"/>
      <c r="EVV68" s="171"/>
      <c r="EVW68" s="171"/>
      <c r="EVX68" s="171"/>
      <c r="EVY68" s="171"/>
      <c r="EVZ68" s="171"/>
      <c r="EWA68" s="171"/>
      <c r="EWB68" s="171"/>
      <c r="EWC68" s="171"/>
      <c r="EWD68" s="171"/>
      <c r="EWE68" s="171"/>
      <c r="EWF68" s="171"/>
      <c r="EWG68" s="171"/>
      <c r="EWH68" s="171"/>
      <c r="EWI68" s="171"/>
      <c r="EWJ68" s="171"/>
      <c r="EWK68" s="171"/>
      <c r="EWL68" s="171"/>
      <c r="EWM68" s="171"/>
      <c r="EWN68" s="171"/>
      <c r="EWO68" s="171"/>
      <c r="EWP68" s="171"/>
      <c r="EWQ68" s="171"/>
      <c r="EWR68" s="171"/>
      <c r="EWS68" s="171"/>
      <c r="EWT68" s="171"/>
      <c r="EWU68" s="171"/>
      <c r="EWV68" s="171"/>
      <c r="EWW68" s="171"/>
      <c r="EWX68" s="171"/>
      <c r="EWY68" s="171"/>
      <c r="EWZ68" s="171"/>
      <c r="EXA68" s="171"/>
      <c r="EXB68" s="171"/>
      <c r="EXC68" s="171"/>
      <c r="EXD68" s="171"/>
      <c r="EXE68" s="171"/>
      <c r="EXF68" s="171"/>
      <c r="EXG68" s="171"/>
      <c r="EXH68" s="171"/>
      <c r="EXI68" s="171"/>
      <c r="EXJ68" s="171"/>
      <c r="EXK68" s="171"/>
      <c r="EXL68" s="171"/>
      <c r="EXM68" s="171"/>
      <c r="EXN68" s="171"/>
      <c r="EXO68" s="171"/>
      <c r="EXP68" s="171"/>
      <c r="EXQ68" s="171"/>
      <c r="EXR68" s="171"/>
      <c r="EXS68" s="171"/>
      <c r="EXT68" s="171"/>
      <c r="EXU68" s="171"/>
      <c r="EXV68" s="171"/>
      <c r="EXW68" s="171"/>
      <c r="EXX68" s="171"/>
      <c r="EXY68" s="171"/>
      <c r="EXZ68" s="171"/>
      <c r="EYA68" s="171"/>
      <c r="EYB68" s="171"/>
      <c r="EYC68" s="171"/>
      <c r="EYD68" s="171"/>
      <c r="EYE68" s="171"/>
      <c r="EYF68" s="171"/>
      <c r="EYG68" s="171"/>
      <c r="EYH68" s="171"/>
      <c r="EYI68" s="171"/>
      <c r="EYJ68" s="171"/>
      <c r="EYK68" s="171"/>
      <c r="EYL68" s="171"/>
      <c r="EYM68" s="171"/>
      <c r="EYN68" s="171"/>
      <c r="EYO68" s="171"/>
      <c r="EYP68" s="171"/>
      <c r="EYQ68" s="171"/>
      <c r="EYR68" s="171"/>
      <c r="EYS68" s="171"/>
      <c r="EYT68" s="171"/>
      <c r="EYU68" s="171"/>
      <c r="EYV68" s="171"/>
      <c r="EYW68" s="171"/>
      <c r="EYX68" s="171"/>
      <c r="EYY68" s="171"/>
      <c r="EYZ68" s="171"/>
      <c r="EZA68" s="171"/>
      <c r="EZB68" s="171"/>
      <c r="EZC68" s="171"/>
      <c r="EZD68" s="171"/>
      <c r="EZE68" s="171"/>
      <c r="EZF68" s="171"/>
      <c r="EZG68" s="171"/>
      <c r="EZH68" s="171"/>
      <c r="EZI68" s="171"/>
      <c r="EZJ68" s="171"/>
      <c r="EZK68" s="171"/>
      <c r="EZL68" s="171"/>
      <c r="EZM68" s="171"/>
      <c r="EZN68" s="171"/>
      <c r="EZO68" s="171"/>
      <c r="EZP68" s="171"/>
      <c r="EZQ68" s="171"/>
      <c r="EZR68" s="171"/>
      <c r="EZS68" s="171"/>
      <c r="EZT68" s="171"/>
      <c r="EZU68" s="171"/>
      <c r="EZV68" s="171"/>
      <c r="EZW68" s="171"/>
      <c r="EZX68" s="171"/>
      <c r="EZY68" s="171"/>
      <c r="EZZ68" s="171"/>
      <c r="FAA68" s="171"/>
      <c r="FAB68" s="171"/>
      <c r="FAC68" s="171"/>
      <c r="FAD68" s="171"/>
      <c r="FAE68" s="171"/>
      <c r="FAF68" s="171"/>
      <c r="FAG68" s="171"/>
      <c r="FAH68" s="171"/>
      <c r="FAI68" s="171"/>
      <c r="FAJ68" s="171"/>
      <c r="FAK68" s="171"/>
      <c r="FAL68" s="171"/>
      <c r="FAM68" s="171"/>
      <c r="FAN68" s="171"/>
      <c r="FAO68" s="171"/>
      <c r="FAP68" s="171"/>
      <c r="FAQ68" s="171"/>
      <c r="FAR68" s="171"/>
      <c r="FAS68" s="171"/>
      <c r="FAT68" s="171"/>
      <c r="FAU68" s="171"/>
      <c r="FAV68" s="171"/>
      <c r="FAW68" s="171"/>
      <c r="FAX68" s="171"/>
      <c r="FAY68" s="171"/>
      <c r="FAZ68" s="171"/>
      <c r="FBA68" s="171"/>
      <c r="FBB68" s="171"/>
      <c r="FBC68" s="171"/>
      <c r="FBD68" s="171"/>
      <c r="FBE68" s="171"/>
      <c r="FBF68" s="171"/>
      <c r="FBG68" s="171"/>
      <c r="FBH68" s="171"/>
      <c r="FBI68" s="171"/>
      <c r="FBJ68" s="171"/>
      <c r="FBK68" s="171"/>
      <c r="FBL68" s="171"/>
      <c r="FBM68" s="171"/>
      <c r="FBN68" s="171"/>
      <c r="FBO68" s="171"/>
      <c r="FBP68" s="171"/>
      <c r="FBQ68" s="171"/>
      <c r="FBR68" s="171"/>
      <c r="FBS68" s="171"/>
      <c r="FBT68" s="171"/>
      <c r="FBU68" s="171"/>
      <c r="FBV68" s="171"/>
      <c r="FBW68" s="171"/>
      <c r="FBX68" s="171"/>
      <c r="FBY68" s="171"/>
      <c r="FBZ68" s="171"/>
      <c r="FCA68" s="171"/>
      <c r="FCB68" s="171"/>
      <c r="FCC68" s="171"/>
      <c r="FCD68" s="171"/>
      <c r="FCE68" s="171"/>
      <c r="FCF68" s="171"/>
      <c r="FCG68" s="171"/>
      <c r="FCH68" s="171"/>
      <c r="FCI68" s="171"/>
      <c r="FCJ68" s="171"/>
      <c r="FCK68" s="171"/>
      <c r="FCL68" s="171"/>
      <c r="FCM68" s="171"/>
      <c r="FCN68" s="171"/>
      <c r="FCO68" s="171"/>
      <c r="FCP68" s="171"/>
      <c r="FCQ68" s="171"/>
      <c r="FCR68" s="171"/>
      <c r="FCS68" s="171"/>
      <c r="FCT68" s="171"/>
      <c r="FCU68" s="171"/>
      <c r="FCV68" s="171"/>
      <c r="FCW68" s="171"/>
      <c r="FCX68" s="171"/>
      <c r="FCY68" s="171"/>
      <c r="FCZ68" s="171"/>
      <c r="FDA68" s="171"/>
      <c r="FDB68" s="171"/>
      <c r="FDC68" s="171"/>
      <c r="FDD68" s="171"/>
      <c r="FDE68" s="171"/>
      <c r="FDF68" s="171"/>
      <c r="FDG68" s="171"/>
      <c r="FDH68" s="171"/>
      <c r="FDI68" s="171"/>
      <c r="FDJ68" s="171"/>
      <c r="FDK68" s="171"/>
      <c r="FDL68" s="171"/>
      <c r="FDM68" s="171"/>
      <c r="FDN68" s="171"/>
      <c r="FDO68" s="171"/>
      <c r="FDP68" s="171"/>
      <c r="FDQ68" s="171"/>
      <c r="FDR68" s="171"/>
      <c r="FDS68" s="171"/>
      <c r="FDT68" s="171"/>
      <c r="FDU68" s="171"/>
      <c r="FDV68" s="171"/>
      <c r="FDW68" s="171"/>
      <c r="FDX68" s="171"/>
      <c r="FDY68" s="171"/>
      <c r="FDZ68" s="171"/>
      <c r="FEA68" s="171"/>
      <c r="FEB68" s="171"/>
      <c r="FEC68" s="171"/>
      <c r="FED68" s="171"/>
      <c r="FEE68" s="171"/>
      <c r="FEF68" s="171"/>
      <c r="FEG68" s="171"/>
      <c r="FEH68" s="171"/>
      <c r="FEI68" s="171"/>
      <c r="FEJ68" s="171"/>
      <c r="FEK68" s="171"/>
      <c r="FEL68" s="171"/>
      <c r="FEM68" s="171"/>
      <c r="FEN68" s="171"/>
      <c r="FEO68" s="171"/>
      <c r="FEP68" s="171"/>
      <c r="FEQ68" s="171"/>
      <c r="FER68" s="171"/>
      <c r="FES68" s="171"/>
      <c r="FET68" s="171"/>
      <c r="FEU68" s="171"/>
      <c r="FEV68" s="171"/>
      <c r="FEW68" s="171"/>
      <c r="FEX68" s="171"/>
      <c r="FEY68" s="171"/>
      <c r="FEZ68" s="171"/>
      <c r="FFA68" s="171"/>
      <c r="FFB68" s="171"/>
      <c r="FFC68" s="171"/>
      <c r="FFD68" s="171"/>
      <c r="FFE68" s="171"/>
      <c r="FFF68" s="171"/>
      <c r="FFG68" s="171"/>
      <c r="FFH68" s="171"/>
      <c r="FFI68" s="171"/>
      <c r="FFJ68" s="171"/>
      <c r="FFK68" s="171"/>
      <c r="FFL68" s="171"/>
      <c r="FFM68" s="171"/>
      <c r="FFN68" s="171"/>
      <c r="FFO68" s="171"/>
      <c r="FFP68" s="171"/>
      <c r="FFQ68" s="171"/>
      <c r="FFR68" s="171"/>
      <c r="FFS68" s="171"/>
      <c r="FFT68" s="171"/>
      <c r="FFU68" s="171"/>
      <c r="FFV68" s="171"/>
      <c r="FFW68" s="171"/>
      <c r="FFX68" s="171"/>
      <c r="FFY68" s="171"/>
      <c r="FFZ68" s="171"/>
      <c r="FGA68" s="171"/>
      <c r="FGB68" s="171"/>
      <c r="FGC68" s="171"/>
      <c r="FGD68" s="171"/>
      <c r="FGE68" s="171"/>
      <c r="FGF68" s="171"/>
      <c r="FGG68" s="171"/>
      <c r="FGH68" s="171"/>
      <c r="FGI68" s="171"/>
      <c r="FGJ68" s="171"/>
      <c r="FGK68" s="171"/>
      <c r="FGL68" s="171"/>
      <c r="FGM68" s="171"/>
      <c r="FGN68" s="171"/>
      <c r="FGO68" s="171"/>
      <c r="FGP68" s="171"/>
      <c r="FGQ68" s="171"/>
      <c r="FGR68" s="171"/>
      <c r="FGS68" s="171"/>
      <c r="FGT68" s="171"/>
      <c r="FGU68" s="171"/>
      <c r="FGV68" s="171"/>
      <c r="FGW68" s="171"/>
      <c r="FGX68" s="171"/>
      <c r="FGY68" s="171"/>
      <c r="FGZ68" s="171"/>
      <c r="FHA68" s="171"/>
      <c r="FHB68" s="171"/>
      <c r="FHC68" s="171"/>
      <c r="FHD68" s="171"/>
      <c r="FHE68" s="171"/>
      <c r="FHF68" s="171"/>
      <c r="FHG68" s="171"/>
      <c r="FHH68" s="171"/>
      <c r="FHI68" s="171"/>
      <c r="FHJ68" s="171"/>
      <c r="FHK68" s="171"/>
      <c r="FHL68" s="171"/>
      <c r="FHM68" s="171"/>
      <c r="FHN68" s="171"/>
      <c r="FHO68" s="171"/>
      <c r="FHP68" s="171"/>
      <c r="FHQ68" s="171"/>
      <c r="FHR68" s="171"/>
      <c r="FHS68" s="171"/>
      <c r="FHT68" s="171"/>
      <c r="FHU68" s="171"/>
      <c r="FHV68" s="171"/>
      <c r="FHW68" s="171"/>
      <c r="FHX68" s="171"/>
      <c r="FHY68" s="171"/>
      <c r="FHZ68" s="171"/>
      <c r="FIA68" s="171"/>
      <c r="FIB68" s="171"/>
      <c r="FIC68" s="171"/>
      <c r="FID68" s="171"/>
      <c r="FIE68" s="171"/>
      <c r="FIF68" s="171"/>
      <c r="FIG68" s="171"/>
      <c r="FIH68" s="171"/>
      <c r="FII68" s="171"/>
      <c r="FIJ68" s="171"/>
      <c r="FIK68" s="171"/>
      <c r="FIL68" s="171"/>
      <c r="FIM68" s="171"/>
      <c r="FIN68" s="171"/>
      <c r="FIO68" s="171"/>
      <c r="FIP68" s="171"/>
      <c r="FIQ68" s="171"/>
      <c r="FIR68" s="171"/>
      <c r="FIS68" s="171"/>
      <c r="FIT68" s="171"/>
      <c r="FIU68" s="171"/>
      <c r="FIV68" s="171"/>
      <c r="FIW68" s="171"/>
      <c r="FIX68" s="171"/>
      <c r="FIY68" s="171"/>
      <c r="FIZ68" s="171"/>
      <c r="FJA68" s="171"/>
      <c r="FJB68" s="171"/>
      <c r="FJC68" s="171"/>
      <c r="FJD68" s="171"/>
      <c r="FJE68" s="171"/>
      <c r="FJF68" s="171"/>
      <c r="FJG68" s="171"/>
      <c r="FJH68" s="171"/>
      <c r="FJI68" s="171"/>
      <c r="FJJ68" s="171"/>
      <c r="FJK68" s="171"/>
      <c r="FJL68" s="171"/>
      <c r="FJM68" s="171"/>
      <c r="FJN68" s="171"/>
      <c r="FJO68" s="171"/>
      <c r="FJP68" s="171"/>
      <c r="FJQ68" s="171"/>
      <c r="FJR68" s="171"/>
      <c r="FJS68" s="171"/>
      <c r="FJT68" s="171"/>
      <c r="FJU68" s="171"/>
      <c r="FJV68" s="171"/>
      <c r="FJW68" s="171"/>
      <c r="FJX68" s="171"/>
      <c r="FJY68" s="171"/>
      <c r="FJZ68" s="171"/>
      <c r="FKA68" s="171"/>
      <c r="FKB68" s="171"/>
      <c r="FKC68" s="171"/>
      <c r="FKD68" s="171"/>
      <c r="FKE68" s="171"/>
      <c r="FKF68" s="171"/>
      <c r="FKG68" s="171"/>
      <c r="FKH68" s="171"/>
      <c r="FKI68" s="171"/>
      <c r="FKJ68" s="171"/>
      <c r="FKK68" s="171"/>
      <c r="FKL68" s="171"/>
      <c r="FKM68" s="171"/>
      <c r="FKN68" s="171"/>
      <c r="FKO68" s="171"/>
      <c r="FKP68" s="171"/>
      <c r="FKQ68" s="171"/>
      <c r="FKR68" s="171"/>
      <c r="FKS68" s="171"/>
      <c r="FKT68" s="171"/>
      <c r="FKU68" s="171"/>
      <c r="FKV68" s="171"/>
      <c r="FKW68" s="171"/>
      <c r="FKX68" s="171"/>
      <c r="FKY68" s="171"/>
      <c r="FKZ68" s="171"/>
      <c r="FLA68" s="171"/>
      <c r="FLB68" s="171"/>
      <c r="FLC68" s="171"/>
      <c r="FLD68" s="171"/>
      <c r="FLE68" s="171"/>
      <c r="FLF68" s="171"/>
      <c r="FLG68" s="171"/>
      <c r="FLH68" s="171"/>
      <c r="FLI68" s="171"/>
      <c r="FLJ68" s="171"/>
      <c r="FLK68" s="171"/>
      <c r="FLL68" s="171"/>
      <c r="FLM68" s="171"/>
      <c r="FLN68" s="171"/>
      <c r="FLO68" s="171"/>
      <c r="FLP68" s="171"/>
      <c r="FLQ68" s="171"/>
      <c r="FLR68" s="171"/>
      <c r="FLS68" s="171"/>
      <c r="FLT68" s="171"/>
      <c r="FLU68" s="171"/>
      <c r="FLV68" s="171"/>
      <c r="FLW68" s="171"/>
      <c r="FLX68" s="171"/>
      <c r="FLY68" s="171"/>
      <c r="FLZ68" s="171"/>
      <c r="FMA68" s="171"/>
      <c r="FMB68" s="171"/>
      <c r="FMC68" s="171"/>
      <c r="FMD68" s="171"/>
      <c r="FME68" s="171"/>
      <c r="FMF68" s="171"/>
      <c r="FMG68" s="171"/>
      <c r="FMH68" s="171"/>
      <c r="FMI68" s="171"/>
      <c r="FMJ68" s="171"/>
      <c r="FMK68" s="171"/>
      <c r="FML68" s="171"/>
      <c r="FMM68" s="171"/>
      <c r="FMN68" s="171"/>
      <c r="FMO68" s="171"/>
      <c r="FMP68" s="171"/>
      <c r="FMQ68" s="171"/>
      <c r="FMR68" s="171"/>
      <c r="FMS68" s="171"/>
      <c r="FMT68" s="171"/>
      <c r="FMU68" s="171"/>
      <c r="FMV68" s="171"/>
      <c r="FMW68" s="171"/>
      <c r="FMX68" s="171"/>
      <c r="FMY68" s="171"/>
      <c r="FMZ68" s="171"/>
      <c r="FNA68" s="171"/>
      <c r="FNB68" s="171"/>
      <c r="FNC68" s="171"/>
      <c r="FND68" s="171"/>
      <c r="FNE68" s="171"/>
      <c r="FNF68" s="171"/>
      <c r="FNG68" s="171"/>
      <c r="FNH68" s="171"/>
      <c r="FNI68" s="171"/>
      <c r="FNJ68" s="171"/>
      <c r="FNK68" s="171"/>
      <c r="FNL68" s="171"/>
      <c r="FNM68" s="171"/>
      <c r="FNN68" s="171"/>
      <c r="FNO68" s="171"/>
      <c r="FNP68" s="171"/>
      <c r="FNQ68" s="171"/>
      <c r="FNR68" s="171"/>
      <c r="FNS68" s="171"/>
      <c r="FNT68" s="171"/>
      <c r="FNU68" s="171"/>
      <c r="FNV68" s="171"/>
      <c r="FNW68" s="171"/>
      <c r="FNX68" s="171"/>
      <c r="FNY68" s="171"/>
      <c r="FNZ68" s="171"/>
      <c r="FOA68" s="171"/>
      <c r="FOB68" s="171"/>
      <c r="FOC68" s="171"/>
      <c r="FOD68" s="171"/>
      <c r="FOE68" s="171"/>
      <c r="FOF68" s="171"/>
      <c r="FOG68" s="171"/>
      <c r="FOH68" s="171"/>
      <c r="FOI68" s="171"/>
      <c r="FOJ68" s="171"/>
      <c r="FOK68" s="171"/>
      <c r="FOL68" s="171"/>
      <c r="FOM68" s="171"/>
      <c r="FON68" s="171"/>
      <c r="FOO68" s="171"/>
      <c r="FOP68" s="171"/>
      <c r="FOQ68" s="171"/>
      <c r="FOR68" s="171"/>
      <c r="FOS68" s="171"/>
      <c r="FOT68" s="171"/>
      <c r="FOU68" s="171"/>
      <c r="FOV68" s="171"/>
      <c r="FOW68" s="171"/>
      <c r="FOX68" s="171"/>
      <c r="FOY68" s="171"/>
      <c r="FOZ68" s="171"/>
      <c r="FPA68" s="171"/>
      <c r="FPB68" s="171"/>
      <c r="FPC68" s="171"/>
      <c r="FPD68" s="171"/>
      <c r="FPE68" s="171"/>
      <c r="FPF68" s="171"/>
      <c r="FPG68" s="171"/>
      <c r="FPH68" s="171"/>
      <c r="FPI68" s="171"/>
      <c r="FPJ68" s="171"/>
      <c r="FPK68" s="171"/>
      <c r="FPL68" s="171"/>
      <c r="FPM68" s="171"/>
      <c r="FPN68" s="171"/>
      <c r="FPO68" s="171"/>
      <c r="FPP68" s="171"/>
      <c r="FPQ68" s="171"/>
      <c r="FPR68" s="171"/>
      <c r="FPS68" s="171"/>
      <c r="FPT68" s="171"/>
      <c r="FPU68" s="171"/>
      <c r="FPV68" s="171"/>
      <c r="FPW68" s="171"/>
      <c r="FPX68" s="171"/>
      <c r="FPY68" s="171"/>
      <c r="FPZ68" s="171"/>
      <c r="FQA68" s="171"/>
      <c r="FQB68" s="171"/>
      <c r="FQC68" s="171"/>
      <c r="FQD68" s="171"/>
      <c r="FQE68" s="171"/>
      <c r="FQF68" s="171"/>
      <c r="FQG68" s="171"/>
      <c r="FQH68" s="171"/>
      <c r="FQI68" s="171"/>
      <c r="FQJ68" s="171"/>
      <c r="FQK68" s="171"/>
      <c r="FQL68" s="171"/>
      <c r="FQM68" s="171"/>
      <c r="FQN68" s="171"/>
      <c r="FQO68" s="171"/>
      <c r="FQP68" s="171"/>
      <c r="FQQ68" s="171"/>
      <c r="FQR68" s="171"/>
      <c r="FQS68" s="171"/>
      <c r="FQT68" s="171"/>
      <c r="FQU68" s="171"/>
      <c r="FQV68" s="171"/>
      <c r="FQW68" s="171"/>
      <c r="FQX68" s="171"/>
      <c r="FQY68" s="171"/>
      <c r="FQZ68" s="171"/>
      <c r="FRA68" s="171"/>
      <c r="FRB68" s="171"/>
      <c r="FRC68" s="171"/>
      <c r="FRD68" s="171"/>
      <c r="FRE68" s="171"/>
      <c r="FRF68" s="171"/>
      <c r="FRG68" s="171"/>
      <c r="FRH68" s="171"/>
      <c r="FRI68" s="171"/>
      <c r="FRJ68" s="171"/>
      <c r="FRK68" s="171"/>
      <c r="FRL68" s="171"/>
      <c r="FRM68" s="171"/>
      <c r="FRN68" s="171"/>
      <c r="FRO68" s="171"/>
      <c r="FRP68" s="171"/>
      <c r="FRQ68" s="171"/>
      <c r="FRR68" s="171"/>
      <c r="FRS68" s="171"/>
      <c r="FRT68" s="171"/>
      <c r="FRU68" s="171"/>
      <c r="FRV68" s="171"/>
      <c r="FRW68" s="171"/>
      <c r="FRX68" s="171"/>
      <c r="FRY68" s="171"/>
      <c r="FRZ68" s="171"/>
      <c r="FSA68" s="171"/>
      <c r="FSB68" s="171"/>
      <c r="FSC68" s="171"/>
      <c r="FSD68" s="171"/>
      <c r="FSE68" s="171"/>
      <c r="FSF68" s="171"/>
      <c r="FSG68" s="171"/>
      <c r="FSH68" s="171"/>
      <c r="FSI68" s="171"/>
      <c r="FSJ68" s="171"/>
      <c r="FSK68" s="171"/>
      <c r="FSL68" s="171"/>
      <c r="FSM68" s="171"/>
      <c r="FSN68" s="171"/>
      <c r="FSO68" s="171"/>
      <c r="FSP68" s="171"/>
      <c r="FSQ68" s="171"/>
      <c r="FSR68" s="171"/>
      <c r="FSS68" s="171"/>
      <c r="FST68" s="171"/>
      <c r="FSU68" s="171"/>
      <c r="FSV68" s="171"/>
      <c r="FSW68" s="171"/>
      <c r="FSX68" s="171"/>
      <c r="FSY68" s="171"/>
      <c r="FSZ68" s="171"/>
      <c r="FTA68" s="171"/>
      <c r="FTB68" s="171"/>
      <c r="FTC68" s="171"/>
      <c r="FTD68" s="171"/>
      <c r="FTE68" s="171"/>
      <c r="FTF68" s="171"/>
      <c r="FTG68" s="171"/>
      <c r="FTH68" s="171"/>
      <c r="FTI68" s="171"/>
      <c r="FTJ68" s="171"/>
      <c r="FTK68" s="171"/>
      <c r="FTL68" s="171"/>
      <c r="FTM68" s="171"/>
      <c r="FTN68" s="171"/>
      <c r="FTO68" s="171"/>
      <c r="FTP68" s="171"/>
      <c r="FTQ68" s="171"/>
      <c r="FTR68" s="171"/>
      <c r="FTS68" s="171"/>
      <c r="FTT68" s="171"/>
      <c r="FTU68" s="171"/>
      <c r="FTV68" s="171"/>
      <c r="FTW68" s="171"/>
      <c r="FTX68" s="171"/>
      <c r="FTY68" s="171"/>
      <c r="FTZ68" s="171"/>
      <c r="FUA68" s="171"/>
      <c r="FUB68" s="171"/>
      <c r="FUC68" s="171"/>
      <c r="FUD68" s="171"/>
      <c r="FUE68" s="171"/>
      <c r="FUF68" s="171"/>
      <c r="FUG68" s="171"/>
      <c r="FUH68" s="171"/>
      <c r="FUI68" s="171"/>
      <c r="FUJ68" s="171"/>
      <c r="FUK68" s="171"/>
      <c r="FUL68" s="171"/>
      <c r="FUM68" s="171"/>
      <c r="FUN68" s="171"/>
      <c r="FUO68" s="171"/>
      <c r="FUP68" s="171"/>
      <c r="FUQ68" s="171"/>
      <c r="FUR68" s="171"/>
      <c r="FUS68" s="171"/>
      <c r="FUT68" s="171"/>
      <c r="FUU68" s="171"/>
      <c r="FUV68" s="171"/>
      <c r="FUW68" s="171"/>
      <c r="FUX68" s="171"/>
      <c r="FUY68" s="171"/>
      <c r="FUZ68" s="171"/>
      <c r="FVA68" s="171"/>
      <c r="FVB68" s="171"/>
      <c r="FVC68" s="171"/>
      <c r="FVD68" s="171"/>
      <c r="FVE68" s="171"/>
      <c r="FVF68" s="171"/>
      <c r="FVG68" s="171"/>
      <c r="FVH68" s="171"/>
      <c r="FVI68" s="171"/>
      <c r="FVJ68" s="171"/>
      <c r="FVK68" s="171"/>
      <c r="FVL68" s="171"/>
      <c r="FVM68" s="171"/>
      <c r="FVN68" s="171"/>
      <c r="FVO68" s="171"/>
      <c r="FVP68" s="171"/>
      <c r="FVQ68" s="171"/>
      <c r="FVR68" s="171"/>
      <c r="FVS68" s="171"/>
      <c r="FVT68" s="171"/>
      <c r="FVU68" s="171"/>
      <c r="FVV68" s="171"/>
      <c r="FVW68" s="171"/>
      <c r="FVX68" s="171"/>
      <c r="FVY68" s="171"/>
      <c r="FVZ68" s="171"/>
      <c r="FWA68" s="171"/>
      <c r="FWB68" s="171"/>
      <c r="FWC68" s="171"/>
      <c r="FWD68" s="171"/>
      <c r="FWE68" s="171"/>
      <c r="FWF68" s="171"/>
      <c r="FWG68" s="171"/>
      <c r="FWH68" s="171"/>
      <c r="FWI68" s="171"/>
      <c r="FWJ68" s="171"/>
      <c r="FWK68" s="171"/>
      <c r="FWL68" s="171"/>
      <c r="FWM68" s="171"/>
      <c r="FWN68" s="171"/>
      <c r="FWO68" s="171"/>
      <c r="FWP68" s="171"/>
      <c r="FWQ68" s="171"/>
      <c r="FWR68" s="171"/>
      <c r="FWS68" s="171"/>
      <c r="FWT68" s="171"/>
      <c r="FWU68" s="171"/>
      <c r="FWV68" s="171"/>
      <c r="FWW68" s="171"/>
      <c r="FWX68" s="171"/>
      <c r="FWY68" s="171"/>
      <c r="FWZ68" s="171"/>
      <c r="FXA68" s="171"/>
      <c r="FXB68" s="171"/>
      <c r="FXC68" s="171"/>
      <c r="FXD68" s="171"/>
      <c r="FXE68" s="171"/>
      <c r="FXF68" s="171"/>
      <c r="FXG68" s="171"/>
      <c r="FXH68" s="171"/>
      <c r="FXI68" s="171"/>
      <c r="FXJ68" s="171"/>
      <c r="FXK68" s="171"/>
      <c r="FXL68" s="171"/>
      <c r="FXM68" s="171"/>
      <c r="FXN68" s="171"/>
      <c r="FXO68" s="171"/>
      <c r="FXP68" s="171"/>
      <c r="FXQ68" s="171"/>
      <c r="FXR68" s="171"/>
      <c r="FXS68" s="171"/>
      <c r="FXT68" s="171"/>
      <c r="FXU68" s="171"/>
      <c r="FXV68" s="171"/>
      <c r="FXW68" s="171"/>
      <c r="FXX68" s="171"/>
      <c r="FXY68" s="171"/>
      <c r="FXZ68" s="171"/>
      <c r="FYA68" s="171"/>
      <c r="FYB68" s="171"/>
      <c r="FYC68" s="171"/>
      <c r="FYD68" s="171"/>
      <c r="FYE68" s="171"/>
      <c r="FYF68" s="171"/>
      <c r="FYG68" s="171"/>
      <c r="FYH68" s="171"/>
      <c r="FYI68" s="171"/>
      <c r="FYJ68" s="171"/>
      <c r="FYK68" s="171"/>
      <c r="FYL68" s="171"/>
      <c r="FYM68" s="171"/>
      <c r="FYN68" s="171"/>
      <c r="FYO68" s="171"/>
      <c r="FYP68" s="171"/>
      <c r="FYQ68" s="171"/>
      <c r="FYR68" s="171"/>
      <c r="FYS68" s="171"/>
      <c r="FYT68" s="171"/>
      <c r="FYU68" s="171"/>
      <c r="FYV68" s="171"/>
      <c r="FYW68" s="171"/>
      <c r="FYX68" s="171"/>
      <c r="FYY68" s="171"/>
      <c r="FYZ68" s="171"/>
      <c r="FZA68" s="171"/>
      <c r="FZB68" s="171"/>
      <c r="FZC68" s="171"/>
      <c r="FZD68" s="171"/>
      <c r="FZE68" s="171"/>
      <c r="FZF68" s="171"/>
      <c r="FZG68" s="171"/>
      <c r="FZH68" s="171"/>
      <c r="FZI68" s="171"/>
      <c r="FZJ68" s="171"/>
      <c r="FZK68" s="171"/>
      <c r="FZL68" s="171"/>
      <c r="FZM68" s="171"/>
      <c r="FZN68" s="171"/>
      <c r="FZO68" s="171"/>
      <c r="FZP68" s="171"/>
      <c r="FZQ68" s="171"/>
      <c r="FZR68" s="171"/>
      <c r="FZS68" s="171"/>
      <c r="FZT68" s="171"/>
      <c r="FZU68" s="171"/>
      <c r="FZV68" s="171"/>
      <c r="FZW68" s="171"/>
      <c r="FZX68" s="171"/>
      <c r="FZY68" s="171"/>
      <c r="FZZ68" s="171"/>
      <c r="GAA68" s="171"/>
      <c r="GAB68" s="171"/>
      <c r="GAC68" s="171"/>
      <c r="GAD68" s="171"/>
      <c r="GAE68" s="171"/>
      <c r="GAF68" s="171"/>
      <c r="GAG68" s="171"/>
      <c r="GAH68" s="171"/>
      <c r="GAI68" s="171"/>
      <c r="GAJ68" s="171"/>
      <c r="GAK68" s="171"/>
      <c r="GAL68" s="171"/>
      <c r="GAM68" s="171"/>
      <c r="GAN68" s="171"/>
      <c r="GAO68" s="171"/>
      <c r="GAP68" s="171"/>
      <c r="GAQ68" s="171"/>
      <c r="GAR68" s="171"/>
      <c r="GAS68" s="171"/>
      <c r="GAT68" s="171"/>
      <c r="GAU68" s="171"/>
      <c r="GAV68" s="171"/>
      <c r="GAW68" s="171"/>
      <c r="GAX68" s="171"/>
      <c r="GAY68" s="171"/>
      <c r="GAZ68" s="171"/>
      <c r="GBA68" s="171"/>
      <c r="GBB68" s="171"/>
      <c r="GBC68" s="171"/>
      <c r="GBD68" s="171"/>
      <c r="GBE68" s="171"/>
      <c r="GBF68" s="171"/>
      <c r="GBG68" s="171"/>
      <c r="GBH68" s="171"/>
      <c r="GBI68" s="171"/>
      <c r="GBJ68" s="171"/>
      <c r="GBK68" s="171"/>
      <c r="GBL68" s="171"/>
      <c r="GBM68" s="171"/>
      <c r="GBN68" s="171"/>
      <c r="GBO68" s="171"/>
      <c r="GBP68" s="171"/>
      <c r="GBQ68" s="171"/>
      <c r="GBR68" s="171"/>
      <c r="GBS68" s="171"/>
      <c r="GBT68" s="171"/>
      <c r="GBU68" s="171"/>
      <c r="GBV68" s="171"/>
      <c r="GBW68" s="171"/>
      <c r="GBX68" s="171"/>
      <c r="GBY68" s="171"/>
      <c r="GBZ68" s="171"/>
      <c r="GCA68" s="171"/>
      <c r="GCB68" s="171"/>
      <c r="GCC68" s="171"/>
      <c r="GCD68" s="171"/>
      <c r="GCE68" s="171"/>
      <c r="GCF68" s="171"/>
      <c r="GCG68" s="171"/>
      <c r="GCH68" s="171"/>
      <c r="GCI68" s="171"/>
      <c r="GCJ68" s="171"/>
      <c r="GCK68" s="171"/>
      <c r="GCL68" s="171"/>
      <c r="GCM68" s="171"/>
      <c r="GCN68" s="171"/>
      <c r="GCO68" s="171"/>
      <c r="GCP68" s="171"/>
      <c r="GCQ68" s="171"/>
      <c r="GCR68" s="171"/>
      <c r="GCS68" s="171"/>
      <c r="GCT68" s="171"/>
      <c r="GCU68" s="171"/>
      <c r="GCV68" s="171"/>
      <c r="GCW68" s="171"/>
      <c r="GCX68" s="171"/>
      <c r="GCY68" s="171"/>
      <c r="GCZ68" s="171"/>
      <c r="GDA68" s="171"/>
      <c r="GDB68" s="171"/>
      <c r="GDC68" s="171"/>
      <c r="GDD68" s="171"/>
      <c r="GDE68" s="171"/>
      <c r="GDF68" s="171"/>
      <c r="GDG68" s="171"/>
      <c r="GDH68" s="171"/>
      <c r="GDI68" s="171"/>
      <c r="GDJ68" s="171"/>
      <c r="GDK68" s="171"/>
      <c r="GDL68" s="171"/>
      <c r="GDM68" s="171"/>
      <c r="GDN68" s="171"/>
      <c r="GDO68" s="171"/>
      <c r="GDP68" s="171"/>
      <c r="GDQ68" s="171"/>
      <c r="GDR68" s="171"/>
      <c r="GDS68" s="171"/>
      <c r="GDT68" s="171"/>
      <c r="GDU68" s="171"/>
      <c r="GDV68" s="171"/>
      <c r="GDW68" s="171"/>
      <c r="GDX68" s="171"/>
      <c r="GDY68" s="171"/>
      <c r="GDZ68" s="171"/>
      <c r="GEA68" s="171"/>
      <c r="GEB68" s="171"/>
      <c r="GEC68" s="171"/>
      <c r="GED68" s="171"/>
      <c r="GEE68" s="171"/>
      <c r="GEF68" s="171"/>
      <c r="GEG68" s="171"/>
      <c r="GEH68" s="171"/>
      <c r="GEI68" s="171"/>
      <c r="GEJ68" s="171"/>
      <c r="GEK68" s="171"/>
      <c r="GEL68" s="171"/>
      <c r="GEM68" s="171"/>
      <c r="GEN68" s="171"/>
      <c r="GEO68" s="171"/>
      <c r="GEP68" s="171"/>
      <c r="GEQ68" s="171"/>
      <c r="GER68" s="171"/>
      <c r="GES68" s="171"/>
      <c r="GET68" s="171"/>
      <c r="GEU68" s="171"/>
      <c r="GEV68" s="171"/>
      <c r="GEW68" s="171"/>
      <c r="GEX68" s="171"/>
      <c r="GEY68" s="171"/>
      <c r="GEZ68" s="171"/>
      <c r="GFA68" s="171"/>
      <c r="GFB68" s="171"/>
      <c r="GFC68" s="171"/>
      <c r="GFD68" s="171"/>
      <c r="GFE68" s="171"/>
      <c r="GFF68" s="171"/>
      <c r="GFG68" s="171"/>
      <c r="GFH68" s="171"/>
      <c r="GFI68" s="171"/>
      <c r="GFJ68" s="171"/>
      <c r="GFK68" s="171"/>
      <c r="GFL68" s="171"/>
      <c r="GFM68" s="171"/>
      <c r="GFN68" s="171"/>
      <c r="GFO68" s="171"/>
      <c r="GFP68" s="171"/>
      <c r="GFQ68" s="171"/>
      <c r="GFR68" s="171"/>
      <c r="GFS68" s="171"/>
      <c r="GFT68" s="171"/>
      <c r="GFU68" s="171"/>
      <c r="GFV68" s="171"/>
      <c r="GFW68" s="171"/>
      <c r="GFX68" s="171"/>
      <c r="GFY68" s="171"/>
      <c r="GFZ68" s="171"/>
      <c r="GGA68" s="171"/>
      <c r="GGB68" s="171"/>
      <c r="GGC68" s="171"/>
      <c r="GGD68" s="171"/>
      <c r="GGE68" s="171"/>
      <c r="GGF68" s="171"/>
      <c r="GGG68" s="171"/>
      <c r="GGH68" s="171"/>
      <c r="GGI68" s="171"/>
      <c r="GGJ68" s="171"/>
      <c r="GGK68" s="171"/>
      <c r="GGL68" s="171"/>
      <c r="GGM68" s="171"/>
      <c r="GGN68" s="171"/>
      <c r="GGO68" s="171"/>
      <c r="GGP68" s="171"/>
      <c r="GGQ68" s="171"/>
      <c r="GGR68" s="171"/>
      <c r="GGS68" s="171"/>
      <c r="GGT68" s="171"/>
      <c r="GGU68" s="171"/>
      <c r="GGV68" s="171"/>
      <c r="GGW68" s="171"/>
      <c r="GGX68" s="171"/>
      <c r="GGY68" s="171"/>
      <c r="GGZ68" s="171"/>
      <c r="GHA68" s="171"/>
      <c r="GHB68" s="171"/>
      <c r="GHC68" s="171"/>
      <c r="GHD68" s="171"/>
      <c r="GHE68" s="171"/>
      <c r="GHF68" s="171"/>
      <c r="GHG68" s="171"/>
      <c r="GHH68" s="171"/>
      <c r="GHI68" s="171"/>
      <c r="GHJ68" s="171"/>
      <c r="GHK68" s="171"/>
      <c r="GHL68" s="171"/>
      <c r="GHM68" s="171"/>
      <c r="GHN68" s="171"/>
      <c r="GHO68" s="171"/>
      <c r="GHP68" s="171"/>
      <c r="GHQ68" s="171"/>
      <c r="GHR68" s="171"/>
      <c r="GHS68" s="171"/>
      <c r="GHT68" s="171"/>
      <c r="GHU68" s="171"/>
      <c r="GHV68" s="171"/>
      <c r="GHW68" s="171"/>
      <c r="GHX68" s="171"/>
      <c r="GHY68" s="171"/>
      <c r="GHZ68" s="171"/>
      <c r="GIA68" s="171"/>
      <c r="GIB68" s="171"/>
      <c r="GIC68" s="171"/>
      <c r="GID68" s="171"/>
      <c r="GIE68" s="171"/>
      <c r="GIF68" s="171"/>
      <c r="GIG68" s="171"/>
      <c r="GIH68" s="171"/>
      <c r="GII68" s="171"/>
      <c r="GIJ68" s="171"/>
      <c r="GIK68" s="171"/>
      <c r="GIL68" s="171"/>
      <c r="GIM68" s="171"/>
      <c r="GIN68" s="171"/>
      <c r="GIO68" s="171"/>
      <c r="GIP68" s="171"/>
      <c r="GIQ68" s="171"/>
      <c r="GIR68" s="171"/>
      <c r="GIS68" s="171"/>
      <c r="GIT68" s="171"/>
      <c r="GIU68" s="171"/>
      <c r="GIV68" s="171"/>
      <c r="GIW68" s="171"/>
      <c r="GIX68" s="171"/>
      <c r="GIY68" s="171"/>
      <c r="GIZ68" s="171"/>
      <c r="GJA68" s="171"/>
      <c r="GJB68" s="171"/>
      <c r="GJC68" s="171"/>
      <c r="GJD68" s="171"/>
      <c r="GJE68" s="171"/>
      <c r="GJF68" s="171"/>
      <c r="GJG68" s="171"/>
      <c r="GJH68" s="171"/>
      <c r="GJI68" s="171"/>
      <c r="GJJ68" s="171"/>
      <c r="GJK68" s="171"/>
      <c r="GJL68" s="171"/>
      <c r="GJM68" s="171"/>
      <c r="GJN68" s="171"/>
      <c r="GJO68" s="171"/>
      <c r="GJP68" s="171"/>
      <c r="GJQ68" s="171"/>
      <c r="GJR68" s="171"/>
      <c r="GJS68" s="171"/>
      <c r="GJT68" s="171"/>
      <c r="GJU68" s="171"/>
      <c r="GJV68" s="171"/>
      <c r="GJW68" s="171"/>
      <c r="GJX68" s="171"/>
      <c r="GJY68" s="171"/>
      <c r="GJZ68" s="171"/>
      <c r="GKA68" s="171"/>
      <c r="GKB68" s="171"/>
      <c r="GKC68" s="171"/>
      <c r="GKD68" s="171"/>
      <c r="GKE68" s="171"/>
      <c r="GKF68" s="171"/>
      <c r="GKG68" s="171"/>
      <c r="GKH68" s="171"/>
      <c r="GKI68" s="171"/>
      <c r="GKJ68" s="171"/>
      <c r="GKK68" s="171"/>
      <c r="GKL68" s="171"/>
      <c r="GKM68" s="171"/>
      <c r="GKN68" s="171"/>
      <c r="GKO68" s="171"/>
      <c r="GKP68" s="171"/>
      <c r="GKQ68" s="171"/>
      <c r="GKR68" s="171"/>
      <c r="GKS68" s="171"/>
      <c r="GKT68" s="171"/>
      <c r="GKU68" s="171"/>
      <c r="GKV68" s="171"/>
      <c r="GKW68" s="171"/>
      <c r="GKX68" s="171"/>
      <c r="GKY68" s="171"/>
      <c r="GKZ68" s="171"/>
      <c r="GLA68" s="171"/>
      <c r="GLB68" s="171"/>
      <c r="GLC68" s="171"/>
      <c r="GLD68" s="171"/>
      <c r="GLE68" s="171"/>
      <c r="GLF68" s="171"/>
      <c r="GLG68" s="171"/>
      <c r="GLH68" s="171"/>
      <c r="GLI68" s="171"/>
      <c r="GLJ68" s="171"/>
      <c r="GLK68" s="171"/>
      <c r="GLL68" s="171"/>
      <c r="GLM68" s="171"/>
      <c r="GLN68" s="171"/>
      <c r="GLO68" s="171"/>
      <c r="GLP68" s="171"/>
      <c r="GLQ68" s="171"/>
      <c r="GLR68" s="171"/>
      <c r="GLS68" s="171"/>
      <c r="GLT68" s="171"/>
      <c r="GLU68" s="171"/>
      <c r="GLV68" s="171"/>
      <c r="GLW68" s="171"/>
      <c r="GLX68" s="171"/>
      <c r="GLY68" s="171"/>
      <c r="GLZ68" s="171"/>
      <c r="GMA68" s="171"/>
      <c r="GMB68" s="171"/>
      <c r="GMC68" s="171"/>
      <c r="GMD68" s="171"/>
      <c r="GME68" s="171"/>
      <c r="GMF68" s="171"/>
      <c r="GMG68" s="171"/>
      <c r="GMH68" s="171"/>
      <c r="GMI68" s="171"/>
      <c r="GMJ68" s="171"/>
      <c r="GMK68" s="171"/>
      <c r="GML68" s="171"/>
      <c r="GMM68" s="171"/>
      <c r="GMN68" s="171"/>
      <c r="GMO68" s="171"/>
      <c r="GMP68" s="171"/>
      <c r="GMQ68" s="171"/>
      <c r="GMR68" s="171"/>
      <c r="GMS68" s="171"/>
      <c r="GMT68" s="171"/>
      <c r="GMU68" s="171"/>
      <c r="GMV68" s="171"/>
      <c r="GMW68" s="171"/>
      <c r="GMX68" s="171"/>
      <c r="GMY68" s="171"/>
      <c r="GMZ68" s="171"/>
      <c r="GNA68" s="171"/>
      <c r="GNB68" s="171"/>
      <c r="GNC68" s="171"/>
      <c r="GND68" s="171"/>
      <c r="GNE68" s="171"/>
      <c r="GNF68" s="171"/>
      <c r="GNG68" s="171"/>
      <c r="GNH68" s="171"/>
      <c r="GNI68" s="171"/>
      <c r="GNJ68" s="171"/>
      <c r="GNK68" s="171"/>
      <c r="GNL68" s="171"/>
      <c r="GNM68" s="171"/>
      <c r="GNN68" s="171"/>
      <c r="GNO68" s="171"/>
      <c r="GNP68" s="171"/>
      <c r="GNQ68" s="171"/>
      <c r="GNR68" s="171"/>
      <c r="GNS68" s="171"/>
      <c r="GNT68" s="171"/>
      <c r="GNU68" s="171"/>
      <c r="GNV68" s="171"/>
      <c r="GNW68" s="171"/>
      <c r="GNX68" s="171"/>
      <c r="GNY68" s="171"/>
      <c r="GNZ68" s="171"/>
      <c r="GOA68" s="171"/>
      <c r="GOB68" s="171"/>
      <c r="GOC68" s="171"/>
      <c r="GOD68" s="171"/>
      <c r="GOE68" s="171"/>
      <c r="GOF68" s="171"/>
      <c r="GOG68" s="171"/>
      <c r="GOH68" s="171"/>
      <c r="GOI68" s="171"/>
      <c r="GOJ68" s="171"/>
      <c r="GOK68" s="171"/>
      <c r="GOL68" s="171"/>
      <c r="GOM68" s="171"/>
      <c r="GON68" s="171"/>
      <c r="GOO68" s="171"/>
      <c r="GOP68" s="171"/>
      <c r="GOQ68" s="171"/>
      <c r="GOR68" s="171"/>
      <c r="GOS68" s="171"/>
      <c r="GOT68" s="171"/>
      <c r="GOU68" s="171"/>
      <c r="GOV68" s="171"/>
      <c r="GOW68" s="171"/>
      <c r="GOX68" s="171"/>
      <c r="GOY68" s="171"/>
      <c r="GOZ68" s="171"/>
      <c r="GPA68" s="171"/>
      <c r="GPB68" s="171"/>
      <c r="GPC68" s="171"/>
      <c r="GPD68" s="171"/>
      <c r="GPE68" s="171"/>
      <c r="GPF68" s="171"/>
      <c r="GPG68" s="171"/>
      <c r="GPH68" s="171"/>
      <c r="GPI68" s="171"/>
      <c r="GPJ68" s="171"/>
      <c r="GPK68" s="171"/>
      <c r="GPL68" s="171"/>
      <c r="GPM68" s="171"/>
      <c r="GPN68" s="171"/>
      <c r="GPO68" s="171"/>
      <c r="GPP68" s="171"/>
      <c r="GPQ68" s="171"/>
      <c r="GPR68" s="171"/>
      <c r="GPS68" s="171"/>
      <c r="GPT68" s="171"/>
      <c r="GPU68" s="171"/>
      <c r="GPV68" s="171"/>
      <c r="GPW68" s="171"/>
      <c r="GPX68" s="171"/>
      <c r="GPY68" s="171"/>
      <c r="GPZ68" s="171"/>
      <c r="GQA68" s="171"/>
      <c r="GQB68" s="171"/>
      <c r="GQC68" s="171"/>
      <c r="GQD68" s="171"/>
      <c r="GQE68" s="171"/>
      <c r="GQF68" s="171"/>
      <c r="GQG68" s="171"/>
      <c r="GQH68" s="171"/>
      <c r="GQI68" s="171"/>
      <c r="GQJ68" s="171"/>
      <c r="GQK68" s="171"/>
      <c r="GQL68" s="171"/>
      <c r="GQM68" s="171"/>
      <c r="GQN68" s="171"/>
      <c r="GQO68" s="171"/>
      <c r="GQP68" s="171"/>
      <c r="GQQ68" s="171"/>
      <c r="GQR68" s="171"/>
      <c r="GQS68" s="171"/>
      <c r="GQT68" s="171"/>
      <c r="GQU68" s="171"/>
      <c r="GQV68" s="171"/>
      <c r="GQW68" s="171"/>
      <c r="GQX68" s="171"/>
      <c r="GQY68" s="171"/>
      <c r="GQZ68" s="171"/>
      <c r="GRA68" s="171"/>
      <c r="GRB68" s="171"/>
      <c r="GRC68" s="171"/>
      <c r="GRD68" s="171"/>
      <c r="GRE68" s="171"/>
      <c r="GRF68" s="171"/>
      <c r="GRG68" s="171"/>
      <c r="GRH68" s="171"/>
      <c r="GRI68" s="171"/>
      <c r="GRJ68" s="171"/>
      <c r="GRK68" s="171"/>
      <c r="GRL68" s="171"/>
      <c r="GRM68" s="171"/>
      <c r="GRN68" s="171"/>
      <c r="GRO68" s="171"/>
      <c r="GRP68" s="171"/>
      <c r="GRQ68" s="171"/>
      <c r="GRR68" s="171"/>
      <c r="GRS68" s="171"/>
      <c r="GRT68" s="171"/>
      <c r="GRU68" s="171"/>
      <c r="GRV68" s="171"/>
      <c r="GRW68" s="171"/>
      <c r="GRX68" s="171"/>
      <c r="GRY68" s="171"/>
      <c r="GRZ68" s="171"/>
      <c r="GSA68" s="171"/>
      <c r="GSB68" s="171"/>
      <c r="GSC68" s="171"/>
      <c r="GSD68" s="171"/>
      <c r="GSE68" s="171"/>
      <c r="GSF68" s="171"/>
      <c r="GSG68" s="171"/>
      <c r="GSH68" s="171"/>
      <c r="GSI68" s="171"/>
      <c r="GSJ68" s="171"/>
      <c r="GSK68" s="171"/>
      <c r="GSL68" s="171"/>
      <c r="GSM68" s="171"/>
      <c r="GSN68" s="171"/>
      <c r="GSO68" s="171"/>
      <c r="GSP68" s="171"/>
      <c r="GSQ68" s="171"/>
      <c r="GSR68" s="171"/>
      <c r="GSS68" s="171"/>
      <c r="GST68" s="171"/>
      <c r="GSU68" s="171"/>
      <c r="GSV68" s="171"/>
      <c r="GSW68" s="171"/>
      <c r="GSX68" s="171"/>
      <c r="GSY68" s="171"/>
      <c r="GSZ68" s="171"/>
      <c r="GTA68" s="171"/>
      <c r="GTB68" s="171"/>
      <c r="GTC68" s="171"/>
      <c r="GTD68" s="171"/>
      <c r="GTE68" s="171"/>
      <c r="GTF68" s="171"/>
      <c r="GTG68" s="171"/>
      <c r="GTH68" s="171"/>
      <c r="GTI68" s="171"/>
      <c r="GTJ68" s="171"/>
      <c r="GTK68" s="171"/>
      <c r="GTL68" s="171"/>
      <c r="GTM68" s="171"/>
      <c r="GTN68" s="171"/>
      <c r="GTO68" s="171"/>
      <c r="GTP68" s="171"/>
      <c r="GTQ68" s="171"/>
      <c r="GTR68" s="171"/>
      <c r="GTS68" s="171"/>
      <c r="GTT68" s="171"/>
      <c r="GTU68" s="171"/>
      <c r="GTV68" s="171"/>
      <c r="GTW68" s="171"/>
      <c r="GTX68" s="171"/>
      <c r="GTY68" s="171"/>
      <c r="GTZ68" s="171"/>
      <c r="GUA68" s="171"/>
      <c r="GUB68" s="171"/>
      <c r="GUC68" s="171"/>
      <c r="GUD68" s="171"/>
      <c r="GUE68" s="171"/>
      <c r="GUF68" s="171"/>
      <c r="GUG68" s="171"/>
      <c r="GUH68" s="171"/>
      <c r="GUI68" s="171"/>
      <c r="GUJ68" s="171"/>
      <c r="GUK68" s="171"/>
      <c r="GUL68" s="171"/>
      <c r="GUM68" s="171"/>
      <c r="GUN68" s="171"/>
      <c r="GUO68" s="171"/>
      <c r="GUP68" s="171"/>
      <c r="GUQ68" s="171"/>
      <c r="GUR68" s="171"/>
      <c r="GUS68" s="171"/>
      <c r="GUT68" s="171"/>
      <c r="GUU68" s="171"/>
      <c r="GUV68" s="171"/>
      <c r="GUW68" s="171"/>
      <c r="GUX68" s="171"/>
      <c r="GUY68" s="171"/>
      <c r="GUZ68" s="171"/>
      <c r="GVA68" s="171"/>
      <c r="GVB68" s="171"/>
      <c r="GVC68" s="171"/>
      <c r="GVD68" s="171"/>
      <c r="GVE68" s="171"/>
      <c r="GVF68" s="171"/>
      <c r="GVG68" s="171"/>
      <c r="GVH68" s="171"/>
      <c r="GVI68" s="171"/>
      <c r="GVJ68" s="171"/>
      <c r="GVK68" s="171"/>
      <c r="GVL68" s="171"/>
      <c r="GVM68" s="171"/>
      <c r="GVN68" s="171"/>
      <c r="GVO68" s="171"/>
      <c r="GVP68" s="171"/>
      <c r="GVQ68" s="171"/>
      <c r="GVR68" s="171"/>
      <c r="GVS68" s="171"/>
      <c r="GVT68" s="171"/>
      <c r="GVU68" s="171"/>
      <c r="GVV68" s="171"/>
      <c r="GVW68" s="171"/>
      <c r="GVX68" s="171"/>
      <c r="GVY68" s="171"/>
      <c r="GVZ68" s="171"/>
      <c r="GWA68" s="171"/>
      <c r="GWB68" s="171"/>
      <c r="GWC68" s="171"/>
      <c r="GWD68" s="171"/>
      <c r="GWE68" s="171"/>
      <c r="GWF68" s="171"/>
      <c r="GWG68" s="171"/>
      <c r="GWH68" s="171"/>
      <c r="GWI68" s="171"/>
      <c r="GWJ68" s="171"/>
      <c r="GWK68" s="171"/>
      <c r="GWL68" s="171"/>
      <c r="GWM68" s="171"/>
      <c r="GWN68" s="171"/>
      <c r="GWO68" s="171"/>
      <c r="GWP68" s="171"/>
      <c r="GWQ68" s="171"/>
      <c r="GWR68" s="171"/>
      <c r="GWS68" s="171"/>
      <c r="GWT68" s="171"/>
      <c r="GWU68" s="171"/>
      <c r="GWV68" s="171"/>
      <c r="GWW68" s="171"/>
      <c r="GWX68" s="171"/>
      <c r="GWY68" s="171"/>
      <c r="GWZ68" s="171"/>
      <c r="GXA68" s="171"/>
      <c r="GXB68" s="171"/>
      <c r="GXC68" s="171"/>
      <c r="GXD68" s="171"/>
      <c r="GXE68" s="171"/>
      <c r="GXF68" s="171"/>
      <c r="GXG68" s="171"/>
      <c r="GXH68" s="171"/>
      <c r="GXI68" s="171"/>
      <c r="GXJ68" s="171"/>
      <c r="GXK68" s="171"/>
      <c r="GXL68" s="171"/>
      <c r="GXM68" s="171"/>
      <c r="GXN68" s="171"/>
      <c r="GXO68" s="171"/>
      <c r="GXP68" s="171"/>
      <c r="GXQ68" s="171"/>
      <c r="GXR68" s="171"/>
      <c r="GXS68" s="171"/>
      <c r="GXT68" s="171"/>
      <c r="GXU68" s="171"/>
      <c r="GXV68" s="171"/>
      <c r="GXW68" s="171"/>
      <c r="GXX68" s="171"/>
      <c r="GXY68" s="171"/>
      <c r="GXZ68" s="171"/>
      <c r="GYA68" s="171"/>
      <c r="GYB68" s="171"/>
      <c r="GYC68" s="171"/>
      <c r="GYD68" s="171"/>
      <c r="GYE68" s="171"/>
      <c r="GYF68" s="171"/>
      <c r="GYG68" s="171"/>
      <c r="GYH68" s="171"/>
      <c r="GYI68" s="171"/>
      <c r="GYJ68" s="171"/>
      <c r="GYK68" s="171"/>
      <c r="GYL68" s="171"/>
      <c r="GYM68" s="171"/>
      <c r="GYN68" s="171"/>
      <c r="GYO68" s="171"/>
      <c r="GYP68" s="171"/>
      <c r="GYQ68" s="171"/>
      <c r="GYR68" s="171"/>
      <c r="GYS68" s="171"/>
      <c r="GYT68" s="171"/>
      <c r="GYU68" s="171"/>
      <c r="GYV68" s="171"/>
      <c r="GYW68" s="171"/>
      <c r="GYX68" s="171"/>
      <c r="GYY68" s="171"/>
      <c r="GYZ68" s="171"/>
      <c r="GZA68" s="171"/>
      <c r="GZB68" s="171"/>
      <c r="GZC68" s="171"/>
      <c r="GZD68" s="171"/>
      <c r="GZE68" s="171"/>
      <c r="GZF68" s="171"/>
      <c r="GZG68" s="171"/>
      <c r="GZH68" s="171"/>
      <c r="GZI68" s="171"/>
      <c r="GZJ68" s="171"/>
      <c r="GZK68" s="171"/>
      <c r="GZL68" s="171"/>
      <c r="GZM68" s="171"/>
      <c r="GZN68" s="171"/>
      <c r="GZO68" s="171"/>
      <c r="GZP68" s="171"/>
      <c r="GZQ68" s="171"/>
      <c r="GZR68" s="171"/>
      <c r="GZS68" s="171"/>
      <c r="GZT68" s="171"/>
      <c r="GZU68" s="171"/>
      <c r="GZV68" s="171"/>
      <c r="GZW68" s="171"/>
      <c r="GZX68" s="171"/>
      <c r="GZY68" s="171"/>
      <c r="GZZ68" s="171"/>
      <c r="HAA68" s="171"/>
      <c r="HAB68" s="171"/>
      <c r="HAC68" s="171"/>
      <c r="HAD68" s="171"/>
      <c r="HAE68" s="171"/>
      <c r="HAF68" s="171"/>
      <c r="HAG68" s="171"/>
      <c r="HAH68" s="171"/>
      <c r="HAI68" s="171"/>
      <c r="HAJ68" s="171"/>
      <c r="HAK68" s="171"/>
      <c r="HAL68" s="171"/>
      <c r="HAM68" s="171"/>
      <c r="HAN68" s="171"/>
      <c r="HAO68" s="171"/>
      <c r="HAP68" s="171"/>
      <c r="HAQ68" s="171"/>
      <c r="HAR68" s="171"/>
      <c r="HAS68" s="171"/>
      <c r="HAT68" s="171"/>
      <c r="HAU68" s="171"/>
      <c r="HAV68" s="171"/>
      <c r="HAW68" s="171"/>
      <c r="HAX68" s="171"/>
      <c r="HAY68" s="171"/>
      <c r="HAZ68" s="171"/>
      <c r="HBA68" s="171"/>
      <c r="HBB68" s="171"/>
      <c r="HBC68" s="171"/>
      <c r="HBD68" s="171"/>
      <c r="HBE68" s="171"/>
      <c r="HBF68" s="171"/>
      <c r="HBG68" s="171"/>
      <c r="HBH68" s="171"/>
      <c r="HBI68" s="171"/>
      <c r="HBJ68" s="171"/>
      <c r="HBK68" s="171"/>
      <c r="HBL68" s="171"/>
      <c r="HBM68" s="171"/>
      <c r="HBN68" s="171"/>
      <c r="HBO68" s="171"/>
      <c r="HBP68" s="171"/>
      <c r="HBQ68" s="171"/>
      <c r="HBR68" s="171"/>
      <c r="HBS68" s="171"/>
      <c r="HBT68" s="171"/>
      <c r="HBU68" s="171"/>
      <c r="HBV68" s="171"/>
      <c r="HBW68" s="171"/>
      <c r="HBX68" s="171"/>
      <c r="HBY68" s="171"/>
      <c r="HBZ68" s="171"/>
      <c r="HCA68" s="171"/>
      <c r="HCB68" s="171"/>
      <c r="HCC68" s="171"/>
      <c r="HCD68" s="171"/>
      <c r="HCE68" s="171"/>
      <c r="HCF68" s="171"/>
      <c r="HCG68" s="171"/>
      <c r="HCH68" s="171"/>
      <c r="HCI68" s="171"/>
      <c r="HCJ68" s="171"/>
      <c r="HCK68" s="171"/>
      <c r="HCL68" s="171"/>
      <c r="HCM68" s="171"/>
      <c r="HCN68" s="171"/>
      <c r="HCO68" s="171"/>
      <c r="HCP68" s="171"/>
      <c r="HCQ68" s="171"/>
      <c r="HCR68" s="171"/>
      <c r="HCS68" s="171"/>
      <c r="HCT68" s="171"/>
      <c r="HCU68" s="171"/>
      <c r="HCV68" s="171"/>
      <c r="HCW68" s="171"/>
      <c r="HCX68" s="171"/>
      <c r="HCY68" s="171"/>
      <c r="HCZ68" s="171"/>
      <c r="HDA68" s="171"/>
      <c r="HDB68" s="171"/>
      <c r="HDC68" s="171"/>
      <c r="HDD68" s="171"/>
      <c r="HDE68" s="171"/>
      <c r="HDF68" s="171"/>
      <c r="HDG68" s="171"/>
      <c r="HDH68" s="171"/>
      <c r="HDI68" s="171"/>
      <c r="HDJ68" s="171"/>
      <c r="HDK68" s="171"/>
      <c r="HDL68" s="171"/>
      <c r="HDM68" s="171"/>
      <c r="HDN68" s="171"/>
      <c r="HDO68" s="171"/>
      <c r="HDP68" s="171"/>
      <c r="HDQ68" s="171"/>
      <c r="HDR68" s="171"/>
      <c r="HDS68" s="171"/>
      <c r="HDT68" s="171"/>
      <c r="HDU68" s="171"/>
      <c r="HDV68" s="171"/>
      <c r="HDW68" s="171"/>
      <c r="HDX68" s="171"/>
      <c r="HDY68" s="171"/>
      <c r="HDZ68" s="171"/>
      <c r="HEA68" s="171"/>
      <c r="HEB68" s="171"/>
      <c r="HEC68" s="171"/>
      <c r="HED68" s="171"/>
      <c r="HEE68" s="171"/>
      <c r="HEF68" s="171"/>
      <c r="HEG68" s="171"/>
      <c r="HEH68" s="171"/>
      <c r="HEI68" s="171"/>
      <c r="HEJ68" s="171"/>
      <c r="HEK68" s="171"/>
      <c r="HEL68" s="171"/>
      <c r="HEM68" s="171"/>
      <c r="HEN68" s="171"/>
      <c r="HEO68" s="171"/>
      <c r="HEP68" s="171"/>
      <c r="HEQ68" s="171"/>
      <c r="HER68" s="171"/>
      <c r="HES68" s="171"/>
      <c r="HET68" s="171"/>
      <c r="HEU68" s="171"/>
      <c r="HEV68" s="171"/>
      <c r="HEW68" s="171"/>
      <c r="HEX68" s="171"/>
      <c r="HEY68" s="171"/>
      <c r="HEZ68" s="171"/>
      <c r="HFA68" s="171"/>
      <c r="HFB68" s="171"/>
      <c r="HFC68" s="171"/>
      <c r="HFD68" s="171"/>
      <c r="HFE68" s="171"/>
      <c r="HFF68" s="171"/>
      <c r="HFG68" s="171"/>
      <c r="HFH68" s="171"/>
      <c r="HFI68" s="171"/>
      <c r="HFJ68" s="171"/>
      <c r="HFK68" s="171"/>
      <c r="HFL68" s="171"/>
      <c r="HFM68" s="171"/>
      <c r="HFN68" s="171"/>
      <c r="HFO68" s="171"/>
      <c r="HFP68" s="171"/>
      <c r="HFQ68" s="171"/>
      <c r="HFR68" s="171"/>
      <c r="HFS68" s="171"/>
      <c r="HFT68" s="171"/>
      <c r="HFU68" s="171"/>
      <c r="HFV68" s="171"/>
      <c r="HFW68" s="171"/>
      <c r="HFX68" s="171"/>
      <c r="HFY68" s="171"/>
      <c r="HFZ68" s="171"/>
      <c r="HGA68" s="171"/>
      <c r="HGB68" s="171"/>
      <c r="HGC68" s="171"/>
      <c r="HGD68" s="171"/>
      <c r="HGE68" s="171"/>
      <c r="HGF68" s="171"/>
      <c r="HGG68" s="171"/>
      <c r="HGH68" s="171"/>
      <c r="HGI68" s="171"/>
      <c r="HGJ68" s="171"/>
      <c r="HGK68" s="171"/>
      <c r="HGL68" s="171"/>
      <c r="HGM68" s="171"/>
      <c r="HGN68" s="171"/>
      <c r="HGO68" s="171"/>
      <c r="HGP68" s="171"/>
      <c r="HGQ68" s="171"/>
      <c r="HGR68" s="171"/>
      <c r="HGS68" s="171"/>
      <c r="HGT68" s="171"/>
      <c r="HGU68" s="171"/>
      <c r="HGV68" s="171"/>
      <c r="HGW68" s="171"/>
      <c r="HGX68" s="171"/>
      <c r="HGY68" s="171"/>
      <c r="HGZ68" s="171"/>
      <c r="HHA68" s="171"/>
      <c r="HHB68" s="171"/>
      <c r="HHC68" s="171"/>
      <c r="HHD68" s="171"/>
      <c r="HHE68" s="171"/>
      <c r="HHF68" s="171"/>
      <c r="HHG68" s="171"/>
      <c r="HHH68" s="171"/>
      <c r="HHI68" s="171"/>
      <c r="HHJ68" s="171"/>
      <c r="HHK68" s="171"/>
      <c r="HHL68" s="171"/>
      <c r="HHM68" s="171"/>
      <c r="HHN68" s="171"/>
      <c r="HHO68" s="171"/>
      <c r="HHP68" s="171"/>
      <c r="HHQ68" s="171"/>
      <c r="HHR68" s="171"/>
      <c r="HHS68" s="171"/>
      <c r="HHT68" s="171"/>
      <c r="HHU68" s="171"/>
      <c r="HHV68" s="171"/>
      <c r="HHW68" s="171"/>
      <c r="HHX68" s="171"/>
      <c r="HHY68" s="171"/>
      <c r="HHZ68" s="171"/>
      <c r="HIA68" s="171"/>
      <c r="HIB68" s="171"/>
      <c r="HIC68" s="171"/>
      <c r="HID68" s="171"/>
      <c r="HIE68" s="171"/>
      <c r="HIF68" s="171"/>
      <c r="HIG68" s="171"/>
      <c r="HIH68" s="171"/>
      <c r="HII68" s="171"/>
      <c r="HIJ68" s="171"/>
      <c r="HIK68" s="171"/>
      <c r="HIL68" s="171"/>
      <c r="HIM68" s="171"/>
      <c r="HIN68" s="171"/>
      <c r="HIO68" s="171"/>
      <c r="HIP68" s="171"/>
      <c r="HIQ68" s="171"/>
      <c r="HIR68" s="171"/>
      <c r="HIS68" s="171"/>
      <c r="HIT68" s="171"/>
      <c r="HIU68" s="171"/>
      <c r="HIV68" s="171"/>
      <c r="HIW68" s="171"/>
      <c r="HIX68" s="171"/>
      <c r="HIY68" s="171"/>
      <c r="HIZ68" s="171"/>
      <c r="HJA68" s="171"/>
      <c r="HJB68" s="171"/>
      <c r="HJC68" s="171"/>
      <c r="HJD68" s="171"/>
      <c r="HJE68" s="171"/>
      <c r="HJF68" s="171"/>
      <c r="HJG68" s="171"/>
      <c r="HJH68" s="171"/>
      <c r="HJI68" s="171"/>
      <c r="HJJ68" s="171"/>
      <c r="HJK68" s="171"/>
      <c r="HJL68" s="171"/>
      <c r="HJM68" s="171"/>
      <c r="HJN68" s="171"/>
      <c r="HJO68" s="171"/>
      <c r="HJP68" s="171"/>
      <c r="HJQ68" s="171"/>
      <c r="HJR68" s="171"/>
      <c r="HJS68" s="171"/>
      <c r="HJT68" s="171"/>
      <c r="HJU68" s="171"/>
      <c r="HJV68" s="171"/>
      <c r="HJW68" s="171"/>
      <c r="HJX68" s="171"/>
      <c r="HJY68" s="171"/>
      <c r="HJZ68" s="171"/>
      <c r="HKA68" s="171"/>
      <c r="HKB68" s="171"/>
      <c r="HKC68" s="171"/>
      <c r="HKD68" s="171"/>
      <c r="HKE68" s="171"/>
      <c r="HKF68" s="171"/>
      <c r="HKG68" s="171"/>
      <c r="HKH68" s="171"/>
      <c r="HKI68" s="171"/>
      <c r="HKJ68" s="171"/>
      <c r="HKK68" s="171"/>
      <c r="HKL68" s="171"/>
      <c r="HKM68" s="171"/>
      <c r="HKN68" s="171"/>
      <c r="HKO68" s="171"/>
      <c r="HKP68" s="171"/>
      <c r="HKQ68" s="171"/>
      <c r="HKR68" s="171"/>
      <c r="HKS68" s="171"/>
      <c r="HKT68" s="171"/>
      <c r="HKU68" s="171"/>
      <c r="HKV68" s="171"/>
      <c r="HKW68" s="171"/>
      <c r="HKX68" s="171"/>
      <c r="HKY68" s="171"/>
      <c r="HKZ68" s="171"/>
      <c r="HLA68" s="171"/>
      <c r="HLB68" s="171"/>
      <c r="HLC68" s="171"/>
      <c r="HLD68" s="171"/>
      <c r="HLE68" s="171"/>
      <c r="HLF68" s="171"/>
      <c r="HLG68" s="171"/>
      <c r="HLH68" s="171"/>
      <c r="HLI68" s="171"/>
      <c r="HLJ68" s="171"/>
      <c r="HLK68" s="171"/>
      <c r="HLL68" s="171"/>
      <c r="HLM68" s="171"/>
      <c r="HLN68" s="171"/>
      <c r="HLO68" s="171"/>
      <c r="HLP68" s="171"/>
      <c r="HLQ68" s="171"/>
      <c r="HLR68" s="171"/>
      <c r="HLS68" s="171"/>
      <c r="HLT68" s="171"/>
      <c r="HLU68" s="171"/>
      <c r="HLV68" s="171"/>
      <c r="HLW68" s="171"/>
      <c r="HLX68" s="171"/>
      <c r="HLY68" s="171"/>
      <c r="HLZ68" s="171"/>
      <c r="HMA68" s="171"/>
      <c r="HMB68" s="171"/>
      <c r="HMC68" s="171"/>
      <c r="HMD68" s="171"/>
      <c r="HME68" s="171"/>
      <c r="HMF68" s="171"/>
      <c r="HMG68" s="171"/>
      <c r="HMH68" s="171"/>
      <c r="HMI68" s="171"/>
      <c r="HMJ68" s="171"/>
      <c r="HMK68" s="171"/>
      <c r="HML68" s="171"/>
      <c r="HMM68" s="171"/>
      <c r="HMN68" s="171"/>
      <c r="HMO68" s="171"/>
      <c r="HMP68" s="171"/>
      <c r="HMQ68" s="171"/>
      <c r="HMR68" s="171"/>
      <c r="HMS68" s="171"/>
      <c r="HMT68" s="171"/>
      <c r="HMU68" s="171"/>
      <c r="HMV68" s="171"/>
      <c r="HMW68" s="171"/>
      <c r="HMX68" s="171"/>
      <c r="HMY68" s="171"/>
      <c r="HMZ68" s="171"/>
      <c r="HNA68" s="171"/>
      <c r="HNB68" s="171"/>
      <c r="HNC68" s="171"/>
      <c r="HND68" s="171"/>
      <c r="HNE68" s="171"/>
      <c r="HNF68" s="171"/>
      <c r="HNG68" s="171"/>
      <c r="HNH68" s="171"/>
      <c r="HNI68" s="171"/>
      <c r="HNJ68" s="171"/>
      <c r="HNK68" s="171"/>
      <c r="HNL68" s="171"/>
      <c r="HNM68" s="171"/>
      <c r="HNN68" s="171"/>
      <c r="HNO68" s="171"/>
      <c r="HNP68" s="171"/>
      <c r="HNQ68" s="171"/>
      <c r="HNR68" s="171"/>
      <c r="HNS68" s="171"/>
      <c r="HNT68" s="171"/>
      <c r="HNU68" s="171"/>
      <c r="HNV68" s="171"/>
      <c r="HNW68" s="171"/>
      <c r="HNX68" s="171"/>
      <c r="HNY68" s="171"/>
      <c r="HNZ68" s="171"/>
      <c r="HOA68" s="171"/>
      <c r="HOB68" s="171"/>
      <c r="HOC68" s="171"/>
      <c r="HOD68" s="171"/>
      <c r="HOE68" s="171"/>
      <c r="HOF68" s="171"/>
      <c r="HOG68" s="171"/>
      <c r="HOH68" s="171"/>
      <c r="HOI68" s="171"/>
      <c r="HOJ68" s="171"/>
      <c r="HOK68" s="171"/>
      <c r="HOL68" s="171"/>
      <c r="HOM68" s="171"/>
      <c r="HON68" s="171"/>
      <c r="HOO68" s="171"/>
      <c r="HOP68" s="171"/>
      <c r="HOQ68" s="171"/>
      <c r="HOR68" s="171"/>
      <c r="HOS68" s="171"/>
      <c r="HOT68" s="171"/>
      <c r="HOU68" s="171"/>
      <c r="HOV68" s="171"/>
      <c r="HOW68" s="171"/>
      <c r="HOX68" s="171"/>
      <c r="HOY68" s="171"/>
      <c r="HOZ68" s="171"/>
      <c r="HPA68" s="171"/>
      <c r="HPB68" s="171"/>
      <c r="HPC68" s="171"/>
      <c r="HPD68" s="171"/>
      <c r="HPE68" s="171"/>
      <c r="HPF68" s="171"/>
      <c r="HPG68" s="171"/>
      <c r="HPH68" s="171"/>
      <c r="HPI68" s="171"/>
      <c r="HPJ68" s="171"/>
      <c r="HPK68" s="171"/>
      <c r="HPL68" s="171"/>
      <c r="HPM68" s="171"/>
      <c r="HPN68" s="171"/>
      <c r="HPO68" s="171"/>
      <c r="HPP68" s="171"/>
      <c r="HPQ68" s="171"/>
      <c r="HPR68" s="171"/>
      <c r="HPS68" s="171"/>
      <c r="HPT68" s="171"/>
      <c r="HPU68" s="171"/>
      <c r="HPV68" s="171"/>
      <c r="HPW68" s="171"/>
      <c r="HPX68" s="171"/>
      <c r="HPY68" s="171"/>
      <c r="HPZ68" s="171"/>
      <c r="HQA68" s="171"/>
      <c r="HQB68" s="171"/>
      <c r="HQC68" s="171"/>
      <c r="HQD68" s="171"/>
      <c r="HQE68" s="171"/>
      <c r="HQF68" s="171"/>
      <c r="HQG68" s="171"/>
      <c r="HQH68" s="171"/>
      <c r="HQI68" s="171"/>
      <c r="HQJ68" s="171"/>
      <c r="HQK68" s="171"/>
      <c r="HQL68" s="171"/>
      <c r="HQM68" s="171"/>
      <c r="HQN68" s="171"/>
      <c r="HQO68" s="171"/>
      <c r="HQP68" s="171"/>
      <c r="HQQ68" s="171"/>
      <c r="HQR68" s="171"/>
      <c r="HQS68" s="171"/>
      <c r="HQT68" s="171"/>
      <c r="HQU68" s="171"/>
      <c r="HQV68" s="171"/>
      <c r="HQW68" s="171"/>
      <c r="HQX68" s="171"/>
      <c r="HQY68" s="171"/>
      <c r="HQZ68" s="171"/>
      <c r="HRA68" s="171"/>
      <c r="HRB68" s="171"/>
      <c r="HRC68" s="171"/>
      <c r="HRD68" s="171"/>
      <c r="HRE68" s="171"/>
      <c r="HRF68" s="171"/>
      <c r="HRG68" s="171"/>
      <c r="HRH68" s="171"/>
      <c r="HRI68" s="171"/>
      <c r="HRJ68" s="171"/>
      <c r="HRK68" s="171"/>
      <c r="HRL68" s="171"/>
      <c r="HRM68" s="171"/>
      <c r="HRN68" s="171"/>
      <c r="HRO68" s="171"/>
      <c r="HRP68" s="171"/>
      <c r="HRQ68" s="171"/>
      <c r="HRR68" s="171"/>
      <c r="HRS68" s="171"/>
      <c r="HRT68" s="171"/>
      <c r="HRU68" s="171"/>
      <c r="HRV68" s="171"/>
      <c r="HRW68" s="171"/>
      <c r="HRX68" s="171"/>
      <c r="HRY68" s="171"/>
      <c r="HRZ68" s="171"/>
      <c r="HSA68" s="171"/>
      <c r="HSB68" s="171"/>
      <c r="HSC68" s="171"/>
      <c r="HSD68" s="171"/>
      <c r="HSE68" s="171"/>
      <c r="HSF68" s="171"/>
      <c r="HSG68" s="171"/>
      <c r="HSH68" s="171"/>
      <c r="HSI68" s="171"/>
      <c r="HSJ68" s="171"/>
      <c r="HSK68" s="171"/>
      <c r="HSL68" s="171"/>
      <c r="HSM68" s="171"/>
      <c r="HSN68" s="171"/>
      <c r="HSO68" s="171"/>
      <c r="HSP68" s="171"/>
      <c r="HSQ68" s="171"/>
      <c r="HSR68" s="171"/>
      <c r="HSS68" s="171"/>
      <c r="HST68" s="171"/>
      <c r="HSU68" s="171"/>
      <c r="HSV68" s="171"/>
      <c r="HSW68" s="171"/>
      <c r="HSX68" s="171"/>
      <c r="HSY68" s="171"/>
      <c r="HSZ68" s="171"/>
      <c r="HTA68" s="171"/>
      <c r="HTB68" s="171"/>
      <c r="HTC68" s="171"/>
      <c r="HTD68" s="171"/>
      <c r="HTE68" s="171"/>
      <c r="HTF68" s="171"/>
      <c r="HTG68" s="171"/>
      <c r="HTH68" s="171"/>
      <c r="HTI68" s="171"/>
      <c r="HTJ68" s="171"/>
      <c r="HTK68" s="171"/>
      <c r="HTL68" s="171"/>
      <c r="HTM68" s="171"/>
      <c r="HTN68" s="171"/>
      <c r="HTO68" s="171"/>
      <c r="HTP68" s="171"/>
      <c r="HTQ68" s="171"/>
      <c r="HTR68" s="171"/>
      <c r="HTS68" s="171"/>
      <c r="HTT68" s="171"/>
      <c r="HTU68" s="171"/>
      <c r="HTV68" s="171"/>
      <c r="HTW68" s="171"/>
      <c r="HTX68" s="171"/>
      <c r="HTY68" s="171"/>
      <c r="HTZ68" s="171"/>
      <c r="HUA68" s="171"/>
      <c r="HUB68" s="171"/>
      <c r="HUC68" s="171"/>
      <c r="HUD68" s="171"/>
      <c r="HUE68" s="171"/>
      <c r="HUF68" s="171"/>
      <c r="HUG68" s="171"/>
      <c r="HUH68" s="171"/>
      <c r="HUI68" s="171"/>
      <c r="HUJ68" s="171"/>
      <c r="HUK68" s="171"/>
      <c r="HUL68" s="171"/>
      <c r="HUM68" s="171"/>
      <c r="HUN68" s="171"/>
      <c r="HUO68" s="171"/>
      <c r="HUP68" s="171"/>
      <c r="HUQ68" s="171"/>
      <c r="HUR68" s="171"/>
      <c r="HUS68" s="171"/>
      <c r="HUT68" s="171"/>
      <c r="HUU68" s="171"/>
      <c r="HUV68" s="171"/>
      <c r="HUW68" s="171"/>
      <c r="HUX68" s="171"/>
      <c r="HUY68" s="171"/>
      <c r="HUZ68" s="171"/>
      <c r="HVA68" s="171"/>
      <c r="HVB68" s="171"/>
      <c r="HVC68" s="171"/>
      <c r="HVD68" s="171"/>
      <c r="HVE68" s="171"/>
      <c r="HVF68" s="171"/>
      <c r="HVG68" s="171"/>
      <c r="HVH68" s="171"/>
      <c r="HVI68" s="171"/>
      <c r="HVJ68" s="171"/>
      <c r="HVK68" s="171"/>
      <c r="HVL68" s="171"/>
      <c r="HVM68" s="171"/>
      <c r="HVN68" s="171"/>
      <c r="HVO68" s="171"/>
      <c r="HVP68" s="171"/>
      <c r="HVQ68" s="171"/>
      <c r="HVR68" s="171"/>
      <c r="HVS68" s="171"/>
      <c r="HVT68" s="171"/>
      <c r="HVU68" s="171"/>
      <c r="HVV68" s="171"/>
      <c r="HVW68" s="171"/>
      <c r="HVX68" s="171"/>
      <c r="HVY68" s="171"/>
      <c r="HVZ68" s="171"/>
      <c r="HWA68" s="171"/>
      <c r="HWB68" s="171"/>
      <c r="HWC68" s="171"/>
      <c r="HWD68" s="171"/>
      <c r="HWE68" s="171"/>
      <c r="HWF68" s="171"/>
      <c r="HWG68" s="171"/>
      <c r="HWH68" s="171"/>
      <c r="HWI68" s="171"/>
      <c r="HWJ68" s="171"/>
      <c r="HWK68" s="171"/>
      <c r="HWL68" s="171"/>
      <c r="HWM68" s="171"/>
      <c r="HWN68" s="171"/>
      <c r="HWO68" s="171"/>
      <c r="HWP68" s="171"/>
      <c r="HWQ68" s="171"/>
      <c r="HWR68" s="171"/>
      <c r="HWS68" s="171"/>
      <c r="HWT68" s="171"/>
      <c r="HWU68" s="171"/>
      <c r="HWV68" s="171"/>
      <c r="HWW68" s="171"/>
      <c r="HWX68" s="171"/>
      <c r="HWY68" s="171"/>
      <c r="HWZ68" s="171"/>
      <c r="HXA68" s="171"/>
      <c r="HXB68" s="171"/>
      <c r="HXC68" s="171"/>
      <c r="HXD68" s="171"/>
      <c r="HXE68" s="171"/>
      <c r="HXF68" s="171"/>
      <c r="HXG68" s="171"/>
      <c r="HXH68" s="171"/>
      <c r="HXI68" s="171"/>
      <c r="HXJ68" s="171"/>
      <c r="HXK68" s="171"/>
      <c r="HXL68" s="171"/>
      <c r="HXM68" s="171"/>
      <c r="HXN68" s="171"/>
      <c r="HXO68" s="171"/>
      <c r="HXP68" s="171"/>
      <c r="HXQ68" s="171"/>
      <c r="HXR68" s="171"/>
      <c r="HXS68" s="171"/>
      <c r="HXT68" s="171"/>
      <c r="HXU68" s="171"/>
      <c r="HXV68" s="171"/>
      <c r="HXW68" s="171"/>
      <c r="HXX68" s="171"/>
      <c r="HXY68" s="171"/>
      <c r="HXZ68" s="171"/>
      <c r="HYA68" s="171"/>
      <c r="HYB68" s="171"/>
      <c r="HYC68" s="171"/>
      <c r="HYD68" s="171"/>
      <c r="HYE68" s="171"/>
      <c r="HYF68" s="171"/>
      <c r="HYG68" s="171"/>
      <c r="HYH68" s="171"/>
      <c r="HYI68" s="171"/>
      <c r="HYJ68" s="171"/>
      <c r="HYK68" s="171"/>
      <c r="HYL68" s="171"/>
      <c r="HYM68" s="171"/>
      <c r="HYN68" s="171"/>
      <c r="HYO68" s="171"/>
      <c r="HYP68" s="171"/>
      <c r="HYQ68" s="171"/>
      <c r="HYR68" s="171"/>
      <c r="HYS68" s="171"/>
      <c r="HYT68" s="171"/>
      <c r="HYU68" s="171"/>
      <c r="HYV68" s="171"/>
      <c r="HYW68" s="171"/>
      <c r="HYX68" s="171"/>
      <c r="HYY68" s="171"/>
      <c r="HYZ68" s="171"/>
      <c r="HZA68" s="171"/>
      <c r="HZB68" s="171"/>
      <c r="HZC68" s="171"/>
      <c r="HZD68" s="171"/>
      <c r="HZE68" s="171"/>
      <c r="HZF68" s="171"/>
      <c r="HZG68" s="171"/>
      <c r="HZH68" s="171"/>
      <c r="HZI68" s="171"/>
      <c r="HZJ68" s="171"/>
      <c r="HZK68" s="171"/>
      <c r="HZL68" s="171"/>
      <c r="HZM68" s="171"/>
      <c r="HZN68" s="171"/>
      <c r="HZO68" s="171"/>
      <c r="HZP68" s="171"/>
      <c r="HZQ68" s="171"/>
      <c r="HZR68" s="171"/>
      <c r="HZS68" s="171"/>
      <c r="HZT68" s="171"/>
      <c r="HZU68" s="171"/>
      <c r="HZV68" s="171"/>
      <c r="HZW68" s="171"/>
      <c r="HZX68" s="171"/>
      <c r="HZY68" s="171"/>
      <c r="HZZ68" s="171"/>
      <c r="IAA68" s="171"/>
      <c r="IAB68" s="171"/>
      <c r="IAC68" s="171"/>
      <c r="IAD68" s="171"/>
      <c r="IAE68" s="171"/>
      <c r="IAF68" s="171"/>
      <c r="IAG68" s="171"/>
      <c r="IAH68" s="171"/>
      <c r="IAI68" s="171"/>
      <c r="IAJ68" s="171"/>
      <c r="IAK68" s="171"/>
      <c r="IAL68" s="171"/>
      <c r="IAM68" s="171"/>
      <c r="IAN68" s="171"/>
      <c r="IAO68" s="171"/>
      <c r="IAP68" s="171"/>
      <c r="IAQ68" s="171"/>
      <c r="IAR68" s="171"/>
      <c r="IAS68" s="171"/>
      <c r="IAT68" s="171"/>
      <c r="IAU68" s="171"/>
      <c r="IAV68" s="171"/>
      <c r="IAW68" s="171"/>
      <c r="IAX68" s="171"/>
      <c r="IAY68" s="171"/>
      <c r="IAZ68" s="171"/>
      <c r="IBA68" s="171"/>
      <c r="IBB68" s="171"/>
      <c r="IBC68" s="171"/>
      <c r="IBD68" s="171"/>
      <c r="IBE68" s="171"/>
      <c r="IBF68" s="171"/>
      <c r="IBG68" s="171"/>
      <c r="IBH68" s="171"/>
      <c r="IBI68" s="171"/>
      <c r="IBJ68" s="171"/>
      <c r="IBK68" s="171"/>
      <c r="IBL68" s="171"/>
      <c r="IBM68" s="171"/>
      <c r="IBN68" s="171"/>
      <c r="IBO68" s="171"/>
      <c r="IBP68" s="171"/>
      <c r="IBQ68" s="171"/>
      <c r="IBR68" s="171"/>
      <c r="IBS68" s="171"/>
      <c r="IBT68" s="171"/>
      <c r="IBU68" s="171"/>
      <c r="IBV68" s="171"/>
      <c r="IBW68" s="171"/>
      <c r="IBX68" s="171"/>
      <c r="IBY68" s="171"/>
      <c r="IBZ68" s="171"/>
      <c r="ICA68" s="171"/>
      <c r="ICB68" s="171"/>
      <c r="ICC68" s="171"/>
      <c r="ICD68" s="171"/>
      <c r="ICE68" s="171"/>
      <c r="ICF68" s="171"/>
      <c r="ICG68" s="171"/>
      <c r="ICH68" s="171"/>
      <c r="ICI68" s="171"/>
      <c r="ICJ68" s="171"/>
      <c r="ICK68" s="171"/>
      <c r="ICL68" s="171"/>
      <c r="ICM68" s="171"/>
      <c r="ICN68" s="171"/>
      <c r="ICO68" s="171"/>
      <c r="ICP68" s="171"/>
      <c r="ICQ68" s="171"/>
      <c r="ICR68" s="171"/>
      <c r="ICS68" s="171"/>
      <c r="ICT68" s="171"/>
      <c r="ICU68" s="171"/>
      <c r="ICV68" s="171"/>
      <c r="ICW68" s="171"/>
      <c r="ICX68" s="171"/>
      <c r="ICY68" s="171"/>
      <c r="ICZ68" s="171"/>
      <c r="IDA68" s="171"/>
      <c r="IDB68" s="171"/>
      <c r="IDC68" s="171"/>
      <c r="IDD68" s="171"/>
      <c r="IDE68" s="171"/>
      <c r="IDF68" s="171"/>
      <c r="IDG68" s="171"/>
      <c r="IDH68" s="171"/>
      <c r="IDI68" s="171"/>
      <c r="IDJ68" s="171"/>
      <c r="IDK68" s="171"/>
      <c r="IDL68" s="171"/>
      <c r="IDM68" s="171"/>
      <c r="IDN68" s="171"/>
      <c r="IDO68" s="171"/>
      <c r="IDP68" s="171"/>
      <c r="IDQ68" s="171"/>
      <c r="IDR68" s="171"/>
      <c r="IDS68" s="171"/>
      <c r="IDT68" s="171"/>
      <c r="IDU68" s="171"/>
      <c r="IDV68" s="171"/>
      <c r="IDW68" s="171"/>
      <c r="IDX68" s="171"/>
      <c r="IDY68" s="171"/>
      <c r="IDZ68" s="171"/>
      <c r="IEA68" s="171"/>
      <c r="IEB68" s="171"/>
      <c r="IEC68" s="171"/>
      <c r="IED68" s="171"/>
      <c r="IEE68" s="171"/>
      <c r="IEF68" s="171"/>
      <c r="IEG68" s="171"/>
      <c r="IEH68" s="171"/>
      <c r="IEI68" s="171"/>
      <c r="IEJ68" s="171"/>
      <c r="IEK68" s="171"/>
      <c r="IEL68" s="171"/>
      <c r="IEM68" s="171"/>
      <c r="IEN68" s="171"/>
      <c r="IEO68" s="171"/>
      <c r="IEP68" s="171"/>
      <c r="IEQ68" s="171"/>
      <c r="IER68" s="171"/>
      <c r="IES68" s="171"/>
      <c r="IET68" s="171"/>
      <c r="IEU68" s="171"/>
      <c r="IEV68" s="171"/>
      <c r="IEW68" s="171"/>
      <c r="IEX68" s="171"/>
      <c r="IEY68" s="171"/>
      <c r="IEZ68" s="171"/>
      <c r="IFA68" s="171"/>
      <c r="IFB68" s="171"/>
      <c r="IFC68" s="171"/>
      <c r="IFD68" s="171"/>
      <c r="IFE68" s="171"/>
      <c r="IFF68" s="171"/>
      <c r="IFG68" s="171"/>
      <c r="IFH68" s="171"/>
      <c r="IFI68" s="171"/>
      <c r="IFJ68" s="171"/>
      <c r="IFK68" s="171"/>
      <c r="IFL68" s="171"/>
      <c r="IFM68" s="171"/>
      <c r="IFN68" s="171"/>
      <c r="IFO68" s="171"/>
      <c r="IFP68" s="171"/>
      <c r="IFQ68" s="171"/>
      <c r="IFR68" s="171"/>
      <c r="IFS68" s="171"/>
      <c r="IFT68" s="171"/>
      <c r="IFU68" s="171"/>
      <c r="IFV68" s="171"/>
      <c r="IFW68" s="171"/>
      <c r="IFX68" s="171"/>
      <c r="IFY68" s="171"/>
      <c r="IFZ68" s="171"/>
      <c r="IGA68" s="171"/>
      <c r="IGB68" s="171"/>
      <c r="IGC68" s="171"/>
      <c r="IGD68" s="171"/>
      <c r="IGE68" s="171"/>
      <c r="IGF68" s="171"/>
      <c r="IGG68" s="171"/>
      <c r="IGH68" s="171"/>
      <c r="IGI68" s="171"/>
      <c r="IGJ68" s="171"/>
      <c r="IGK68" s="171"/>
      <c r="IGL68" s="171"/>
      <c r="IGM68" s="171"/>
      <c r="IGN68" s="171"/>
      <c r="IGO68" s="171"/>
      <c r="IGP68" s="171"/>
      <c r="IGQ68" s="171"/>
      <c r="IGR68" s="171"/>
      <c r="IGS68" s="171"/>
      <c r="IGT68" s="171"/>
      <c r="IGU68" s="171"/>
      <c r="IGV68" s="171"/>
      <c r="IGW68" s="171"/>
      <c r="IGX68" s="171"/>
      <c r="IGY68" s="171"/>
      <c r="IGZ68" s="171"/>
      <c r="IHA68" s="171"/>
      <c r="IHB68" s="171"/>
      <c r="IHC68" s="171"/>
      <c r="IHD68" s="171"/>
      <c r="IHE68" s="171"/>
      <c r="IHF68" s="171"/>
      <c r="IHG68" s="171"/>
      <c r="IHH68" s="171"/>
      <c r="IHI68" s="171"/>
      <c r="IHJ68" s="171"/>
      <c r="IHK68" s="171"/>
      <c r="IHL68" s="171"/>
      <c r="IHM68" s="171"/>
      <c r="IHN68" s="171"/>
      <c r="IHO68" s="171"/>
      <c r="IHP68" s="171"/>
      <c r="IHQ68" s="171"/>
      <c r="IHR68" s="171"/>
      <c r="IHS68" s="171"/>
      <c r="IHT68" s="171"/>
      <c r="IHU68" s="171"/>
      <c r="IHV68" s="171"/>
      <c r="IHW68" s="171"/>
      <c r="IHX68" s="171"/>
      <c r="IHY68" s="171"/>
      <c r="IHZ68" s="171"/>
      <c r="IIA68" s="171"/>
      <c r="IIB68" s="171"/>
      <c r="IIC68" s="171"/>
      <c r="IID68" s="171"/>
      <c r="IIE68" s="171"/>
      <c r="IIF68" s="171"/>
      <c r="IIG68" s="171"/>
      <c r="IIH68" s="171"/>
      <c r="III68" s="171"/>
      <c r="IIJ68" s="171"/>
      <c r="IIK68" s="171"/>
      <c r="IIL68" s="171"/>
      <c r="IIM68" s="171"/>
      <c r="IIN68" s="171"/>
      <c r="IIO68" s="171"/>
      <c r="IIP68" s="171"/>
      <c r="IIQ68" s="171"/>
      <c r="IIR68" s="171"/>
      <c r="IIS68" s="171"/>
      <c r="IIT68" s="171"/>
      <c r="IIU68" s="171"/>
      <c r="IIV68" s="171"/>
      <c r="IIW68" s="171"/>
      <c r="IIX68" s="171"/>
      <c r="IIY68" s="171"/>
      <c r="IIZ68" s="171"/>
      <c r="IJA68" s="171"/>
      <c r="IJB68" s="171"/>
      <c r="IJC68" s="171"/>
      <c r="IJD68" s="171"/>
      <c r="IJE68" s="171"/>
      <c r="IJF68" s="171"/>
      <c r="IJG68" s="171"/>
      <c r="IJH68" s="171"/>
      <c r="IJI68" s="171"/>
      <c r="IJJ68" s="171"/>
      <c r="IJK68" s="171"/>
      <c r="IJL68" s="171"/>
      <c r="IJM68" s="171"/>
      <c r="IJN68" s="171"/>
      <c r="IJO68" s="171"/>
      <c r="IJP68" s="171"/>
      <c r="IJQ68" s="171"/>
      <c r="IJR68" s="171"/>
      <c r="IJS68" s="171"/>
      <c r="IJT68" s="171"/>
      <c r="IJU68" s="171"/>
      <c r="IJV68" s="171"/>
      <c r="IJW68" s="171"/>
      <c r="IJX68" s="171"/>
      <c r="IJY68" s="171"/>
      <c r="IJZ68" s="171"/>
      <c r="IKA68" s="171"/>
      <c r="IKB68" s="171"/>
      <c r="IKC68" s="171"/>
      <c r="IKD68" s="171"/>
      <c r="IKE68" s="171"/>
      <c r="IKF68" s="171"/>
      <c r="IKG68" s="171"/>
      <c r="IKH68" s="171"/>
      <c r="IKI68" s="171"/>
      <c r="IKJ68" s="171"/>
      <c r="IKK68" s="171"/>
      <c r="IKL68" s="171"/>
      <c r="IKM68" s="171"/>
      <c r="IKN68" s="171"/>
      <c r="IKO68" s="171"/>
      <c r="IKP68" s="171"/>
      <c r="IKQ68" s="171"/>
      <c r="IKR68" s="171"/>
      <c r="IKS68" s="171"/>
      <c r="IKT68" s="171"/>
      <c r="IKU68" s="171"/>
      <c r="IKV68" s="171"/>
      <c r="IKW68" s="171"/>
      <c r="IKX68" s="171"/>
      <c r="IKY68" s="171"/>
      <c r="IKZ68" s="171"/>
      <c r="ILA68" s="171"/>
      <c r="ILB68" s="171"/>
      <c r="ILC68" s="171"/>
      <c r="ILD68" s="171"/>
      <c r="ILE68" s="171"/>
      <c r="ILF68" s="171"/>
      <c r="ILG68" s="171"/>
      <c r="ILH68" s="171"/>
      <c r="ILI68" s="171"/>
      <c r="ILJ68" s="171"/>
      <c r="ILK68" s="171"/>
      <c r="ILL68" s="171"/>
      <c r="ILM68" s="171"/>
      <c r="ILN68" s="171"/>
      <c r="ILO68" s="171"/>
      <c r="ILP68" s="171"/>
      <c r="ILQ68" s="171"/>
      <c r="ILR68" s="171"/>
      <c r="ILS68" s="171"/>
      <c r="ILT68" s="171"/>
      <c r="ILU68" s="171"/>
      <c r="ILV68" s="171"/>
      <c r="ILW68" s="171"/>
      <c r="ILX68" s="171"/>
      <c r="ILY68" s="171"/>
      <c r="ILZ68" s="171"/>
      <c r="IMA68" s="171"/>
      <c r="IMB68" s="171"/>
      <c r="IMC68" s="171"/>
      <c r="IMD68" s="171"/>
      <c r="IME68" s="171"/>
      <c r="IMF68" s="171"/>
      <c r="IMG68" s="171"/>
      <c r="IMH68" s="171"/>
      <c r="IMI68" s="171"/>
      <c r="IMJ68" s="171"/>
      <c r="IMK68" s="171"/>
      <c r="IML68" s="171"/>
      <c r="IMM68" s="171"/>
      <c r="IMN68" s="171"/>
      <c r="IMO68" s="171"/>
      <c r="IMP68" s="171"/>
      <c r="IMQ68" s="171"/>
      <c r="IMR68" s="171"/>
      <c r="IMS68" s="171"/>
      <c r="IMT68" s="171"/>
      <c r="IMU68" s="171"/>
      <c r="IMV68" s="171"/>
      <c r="IMW68" s="171"/>
      <c r="IMX68" s="171"/>
      <c r="IMY68" s="171"/>
      <c r="IMZ68" s="171"/>
      <c r="INA68" s="171"/>
      <c r="INB68" s="171"/>
      <c r="INC68" s="171"/>
      <c r="IND68" s="171"/>
      <c r="INE68" s="171"/>
      <c r="INF68" s="171"/>
      <c r="ING68" s="171"/>
      <c r="INH68" s="171"/>
      <c r="INI68" s="171"/>
      <c r="INJ68" s="171"/>
      <c r="INK68" s="171"/>
      <c r="INL68" s="171"/>
      <c r="INM68" s="171"/>
      <c r="INN68" s="171"/>
      <c r="INO68" s="171"/>
      <c r="INP68" s="171"/>
      <c r="INQ68" s="171"/>
      <c r="INR68" s="171"/>
      <c r="INS68" s="171"/>
      <c r="INT68" s="171"/>
      <c r="INU68" s="171"/>
      <c r="INV68" s="171"/>
      <c r="INW68" s="171"/>
      <c r="INX68" s="171"/>
      <c r="INY68" s="171"/>
      <c r="INZ68" s="171"/>
      <c r="IOA68" s="171"/>
      <c r="IOB68" s="171"/>
      <c r="IOC68" s="171"/>
      <c r="IOD68" s="171"/>
      <c r="IOE68" s="171"/>
      <c r="IOF68" s="171"/>
      <c r="IOG68" s="171"/>
      <c r="IOH68" s="171"/>
      <c r="IOI68" s="171"/>
      <c r="IOJ68" s="171"/>
      <c r="IOK68" s="171"/>
      <c r="IOL68" s="171"/>
      <c r="IOM68" s="171"/>
      <c r="ION68" s="171"/>
      <c r="IOO68" s="171"/>
      <c r="IOP68" s="171"/>
      <c r="IOQ68" s="171"/>
      <c r="IOR68" s="171"/>
      <c r="IOS68" s="171"/>
      <c r="IOT68" s="171"/>
      <c r="IOU68" s="171"/>
      <c r="IOV68" s="171"/>
      <c r="IOW68" s="171"/>
      <c r="IOX68" s="171"/>
      <c r="IOY68" s="171"/>
      <c r="IOZ68" s="171"/>
      <c r="IPA68" s="171"/>
      <c r="IPB68" s="171"/>
      <c r="IPC68" s="171"/>
      <c r="IPD68" s="171"/>
      <c r="IPE68" s="171"/>
      <c r="IPF68" s="171"/>
      <c r="IPG68" s="171"/>
      <c r="IPH68" s="171"/>
      <c r="IPI68" s="171"/>
      <c r="IPJ68" s="171"/>
      <c r="IPK68" s="171"/>
      <c r="IPL68" s="171"/>
      <c r="IPM68" s="171"/>
      <c r="IPN68" s="171"/>
      <c r="IPO68" s="171"/>
      <c r="IPP68" s="171"/>
      <c r="IPQ68" s="171"/>
      <c r="IPR68" s="171"/>
      <c r="IPS68" s="171"/>
      <c r="IPT68" s="171"/>
      <c r="IPU68" s="171"/>
      <c r="IPV68" s="171"/>
      <c r="IPW68" s="171"/>
      <c r="IPX68" s="171"/>
      <c r="IPY68" s="171"/>
      <c r="IPZ68" s="171"/>
      <c r="IQA68" s="171"/>
      <c r="IQB68" s="171"/>
      <c r="IQC68" s="171"/>
      <c r="IQD68" s="171"/>
      <c r="IQE68" s="171"/>
      <c r="IQF68" s="171"/>
      <c r="IQG68" s="171"/>
      <c r="IQH68" s="171"/>
      <c r="IQI68" s="171"/>
      <c r="IQJ68" s="171"/>
      <c r="IQK68" s="171"/>
      <c r="IQL68" s="171"/>
      <c r="IQM68" s="171"/>
      <c r="IQN68" s="171"/>
      <c r="IQO68" s="171"/>
      <c r="IQP68" s="171"/>
      <c r="IQQ68" s="171"/>
      <c r="IQR68" s="171"/>
      <c r="IQS68" s="171"/>
      <c r="IQT68" s="171"/>
      <c r="IQU68" s="171"/>
      <c r="IQV68" s="171"/>
      <c r="IQW68" s="171"/>
      <c r="IQX68" s="171"/>
      <c r="IQY68" s="171"/>
      <c r="IQZ68" s="171"/>
      <c r="IRA68" s="171"/>
      <c r="IRB68" s="171"/>
      <c r="IRC68" s="171"/>
      <c r="IRD68" s="171"/>
      <c r="IRE68" s="171"/>
      <c r="IRF68" s="171"/>
      <c r="IRG68" s="171"/>
      <c r="IRH68" s="171"/>
      <c r="IRI68" s="171"/>
      <c r="IRJ68" s="171"/>
      <c r="IRK68" s="171"/>
      <c r="IRL68" s="171"/>
      <c r="IRM68" s="171"/>
      <c r="IRN68" s="171"/>
      <c r="IRO68" s="171"/>
      <c r="IRP68" s="171"/>
      <c r="IRQ68" s="171"/>
      <c r="IRR68" s="171"/>
      <c r="IRS68" s="171"/>
      <c r="IRT68" s="171"/>
      <c r="IRU68" s="171"/>
      <c r="IRV68" s="171"/>
      <c r="IRW68" s="171"/>
      <c r="IRX68" s="171"/>
      <c r="IRY68" s="171"/>
      <c r="IRZ68" s="171"/>
      <c r="ISA68" s="171"/>
      <c r="ISB68" s="171"/>
      <c r="ISC68" s="171"/>
      <c r="ISD68" s="171"/>
      <c r="ISE68" s="171"/>
      <c r="ISF68" s="171"/>
      <c r="ISG68" s="171"/>
      <c r="ISH68" s="171"/>
      <c r="ISI68" s="171"/>
      <c r="ISJ68" s="171"/>
      <c r="ISK68" s="171"/>
      <c r="ISL68" s="171"/>
      <c r="ISM68" s="171"/>
      <c r="ISN68" s="171"/>
      <c r="ISO68" s="171"/>
      <c r="ISP68" s="171"/>
      <c r="ISQ68" s="171"/>
      <c r="ISR68" s="171"/>
      <c r="ISS68" s="171"/>
      <c r="IST68" s="171"/>
      <c r="ISU68" s="171"/>
      <c r="ISV68" s="171"/>
      <c r="ISW68" s="171"/>
      <c r="ISX68" s="171"/>
      <c r="ISY68" s="171"/>
      <c r="ISZ68" s="171"/>
      <c r="ITA68" s="171"/>
      <c r="ITB68" s="171"/>
      <c r="ITC68" s="171"/>
      <c r="ITD68" s="171"/>
      <c r="ITE68" s="171"/>
      <c r="ITF68" s="171"/>
      <c r="ITG68" s="171"/>
      <c r="ITH68" s="171"/>
      <c r="ITI68" s="171"/>
      <c r="ITJ68" s="171"/>
      <c r="ITK68" s="171"/>
      <c r="ITL68" s="171"/>
      <c r="ITM68" s="171"/>
      <c r="ITN68" s="171"/>
      <c r="ITO68" s="171"/>
      <c r="ITP68" s="171"/>
      <c r="ITQ68" s="171"/>
      <c r="ITR68" s="171"/>
      <c r="ITS68" s="171"/>
      <c r="ITT68" s="171"/>
      <c r="ITU68" s="171"/>
      <c r="ITV68" s="171"/>
      <c r="ITW68" s="171"/>
      <c r="ITX68" s="171"/>
      <c r="ITY68" s="171"/>
      <c r="ITZ68" s="171"/>
      <c r="IUA68" s="171"/>
      <c r="IUB68" s="171"/>
      <c r="IUC68" s="171"/>
      <c r="IUD68" s="171"/>
      <c r="IUE68" s="171"/>
      <c r="IUF68" s="171"/>
      <c r="IUG68" s="171"/>
      <c r="IUH68" s="171"/>
      <c r="IUI68" s="171"/>
      <c r="IUJ68" s="171"/>
      <c r="IUK68" s="171"/>
      <c r="IUL68" s="171"/>
      <c r="IUM68" s="171"/>
      <c r="IUN68" s="171"/>
      <c r="IUO68" s="171"/>
      <c r="IUP68" s="171"/>
      <c r="IUQ68" s="171"/>
      <c r="IUR68" s="171"/>
      <c r="IUS68" s="171"/>
      <c r="IUT68" s="171"/>
      <c r="IUU68" s="171"/>
      <c r="IUV68" s="171"/>
      <c r="IUW68" s="171"/>
      <c r="IUX68" s="171"/>
      <c r="IUY68" s="171"/>
      <c r="IUZ68" s="171"/>
      <c r="IVA68" s="171"/>
      <c r="IVB68" s="171"/>
      <c r="IVC68" s="171"/>
      <c r="IVD68" s="171"/>
      <c r="IVE68" s="171"/>
      <c r="IVF68" s="171"/>
      <c r="IVG68" s="171"/>
      <c r="IVH68" s="171"/>
      <c r="IVI68" s="171"/>
      <c r="IVJ68" s="171"/>
      <c r="IVK68" s="171"/>
      <c r="IVL68" s="171"/>
      <c r="IVM68" s="171"/>
      <c r="IVN68" s="171"/>
      <c r="IVO68" s="171"/>
      <c r="IVP68" s="171"/>
      <c r="IVQ68" s="171"/>
      <c r="IVR68" s="171"/>
      <c r="IVS68" s="171"/>
      <c r="IVT68" s="171"/>
      <c r="IVU68" s="171"/>
      <c r="IVV68" s="171"/>
      <c r="IVW68" s="171"/>
      <c r="IVX68" s="171"/>
      <c r="IVY68" s="171"/>
      <c r="IVZ68" s="171"/>
      <c r="IWA68" s="171"/>
      <c r="IWB68" s="171"/>
      <c r="IWC68" s="171"/>
      <c r="IWD68" s="171"/>
      <c r="IWE68" s="171"/>
      <c r="IWF68" s="171"/>
      <c r="IWG68" s="171"/>
      <c r="IWH68" s="171"/>
      <c r="IWI68" s="171"/>
      <c r="IWJ68" s="171"/>
      <c r="IWK68" s="171"/>
      <c r="IWL68" s="171"/>
      <c r="IWM68" s="171"/>
      <c r="IWN68" s="171"/>
      <c r="IWO68" s="171"/>
      <c r="IWP68" s="171"/>
      <c r="IWQ68" s="171"/>
      <c r="IWR68" s="171"/>
      <c r="IWS68" s="171"/>
      <c r="IWT68" s="171"/>
      <c r="IWU68" s="171"/>
      <c r="IWV68" s="171"/>
      <c r="IWW68" s="171"/>
      <c r="IWX68" s="171"/>
      <c r="IWY68" s="171"/>
      <c r="IWZ68" s="171"/>
      <c r="IXA68" s="171"/>
      <c r="IXB68" s="171"/>
      <c r="IXC68" s="171"/>
      <c r="IXD68" s="171"/>
      <c r="IXE68" s="171"/>
      <c r="IXF68" s="171"/>
      <c r="IXG68" s="171"/>
      <c r="IXH68" s="171"/>
      <c r="IXI68" s="171"/>
      <c r="IXJ68" s="171"/>
      <c r="IXK68" s="171"/>
      <c r="IXL68" s="171"/>
      <c r="IXM68" s="171"/>
      <c r="IXN68" s="171"/>
      <c r="IXO68" s="171"/>
      <c r="IXP68" s="171"/>
      <c r="IXQ68" s="171"/>
      <c r="IXR68" s="171"/>
      <c r="IXS68" s="171"/>
      <c r="IXT68" s="171"/>
      <c r="IXU68" s="171"/>
      <c r="IXV68" s="171"/>
      <c r="IXW68" s="171"/>
      <c r="IXX68" s="171"/>
      <c r="IXY68" s="171"/>
      <c r="IXZ68" s="171"/>
      <c r="IYA68" s="171"/>
      <c r="IYB68" s="171"/>
      <c r="IYC68" s="171"/>
      <c r="IYD68" s="171"/>
      <c r="IYE68" s="171"/>
      <c r="IYF68" s="171"/>
      <c r="IYG68" s="171"/>
      <c r="IYH68" s="171"/>
      <c r="IYI68" s="171"/>
      <c r="IYJ68" s="171"/>
      <c r="IYK68" s="171"/>
      <c r="IYL68" s="171"/>
      <c r="IYM68" s="171"/>
      <c r="IYN68" s="171"/>
      <c r="IYO68" s="171"/>
      <c r="IYP68" s="171"/>
      <c r="IYQ68" s="171"/>
      <c r="IYR68" s="171"/>
      <c r="IYS68" s="171"/>
      <c r="IYT68" s="171"/>
      <c r="IYU68" s="171"/>
      <c r="IYV68" s="171"/>
      <c r="IYW68" s="171"/>
      <c r="IYX68" s="171"/>
      <c r="IYY68" s="171"/>
      <c r="IYZ68" s="171"/>
      <c r="IZA68" s="171"/>
      <c r="IZB68" s="171"/>
      <c r="IZC68" s="171"/>
      <c r="IZD68" s="171"/>
      <c r="IZE68" s="171"/>
      <c r="IZF68" s="171"/>
      <c r="IZG68" s="171"/>
      <c r="IZH68" s="171"/>
      <c r="IZI68" s="171"/>
      <c r="IZJ68" s="171"/>
      <c r="IZK68" s="171"/>
      <c r="IZL68" s="171"/>
      <c r="IZM68" s="171"/>
      <c r="IZN68" s="171"/>
      <c r="IZO68" s="171"/>
      <c r="IZP68" s="171"/>
      <c r="IZQ68" s="171"/>
      <c r="IZR68" s="171"/>
      <c r="IZS68" s="171"/>
      <c r="IZT68" s="171"/>
      <c r="IZU68" s="171"/>
      <c r="IZV68" s="171"/>
      <c r="IZW68" s="171"/>
      <c r="IZX68" s="171"/>
      <c r="IZY68" s="171"/>
      <c r="IZZ68" s="171"/>
      <c r="JAA68" s="171"/>
      <c r="JAB68" s="171"/>
      <c r="JAC68" s="171"/>
      <c r="JAD68" s="171"/>
      <c r="JAE68" s="171"/>
      <c r="JAF68" s="171"/>
      <c r="JAG68" s="171"/>
      <c r="JAH68" s="171"/>
      <c r="JAI68" s="171"/>
      <c r="JAJ68" s="171"/>
      <c r="JAK68" s="171"/>
      <c r="JAL68" s="171"/>
      <c r="JAM68" s="171"/>
      <c r="JAN68" s="171"/>
      <c r="JAO68" s="171"/>
      <c r="JAP68" s="171"/>
      <c r="JAQ68" s="171"/>
      <c r="JAR68" s="171"/>
      <c r="JAS68" s="171"/>
      <c r="JAT68" s="171"/>
      <c r="JAU68" s="171"/>
      <c r="JAV68" s="171"/>
      <c r="JAW68" s="171"/>
      <c r="JAX68" s="171"/>
      <c r="JAY68" s="171"/>
      <c r="JAZ68" s="171"/>
      <c r="JBA68" s="171"/>
      <c r="JBB68" s="171"/>
      <c r="JBC68" s="171"/>
      <c r="JBD68" s="171"/>
      <c r="JBE68" s="171"/>
      <c r="JBF68" s="171"/>
      <c r="JBG68" s="171"/>
      <c r="JBH68" s="171"/>
      <c r="JBI68" s="171"/>
      <c r="JBJ68" s="171"/>
      <c r="JBK68" s="171"/>
      <c r="JBL68" s="171"/>
      <c r="JBM68" s="171"/>
      <c r="JBN68" s="171"/>
      <c r="JBO68" s="171"/>
      <c r="JBP68" s="171"/>
      <c r="JBQ68" s="171"/>
      <c r="JBR68" s="171"/>
      <c r="JBS68" s="171"/>
      <c r="JBT68" s="171"/>
      <c r="JBU68" s="171"/>
      <c r="JBV68" s="171"/>
      <c r="JBW68" s="171"/>
      <c r="JBX68" s="171"/>
      <c r="JBY68" s="171"/>
      <c r="JBZ68" s="171"/>
      <c r="JCA68" s="171"/>
      <c r="JCB68" s="171"/>
      <c r="JCC68" s="171"/>
      <c r="JCD68" s="171"/>
      <c r="JCE68" s="171"/>
      <c r="JCF68" s="171"/>
      <c r="JCG68" s="171"/>
      <c r="JCH68" s="171"/>
      <c r="JCI68" s="171"/>
      <c r="JCJ68" s="171"/>
      <c r="JCK68" s="171"/>
      <c r="JCL68" s="171"/>
      <c r="JCM68" s="171"/>
      <c r="JCN68" s="171"/>
      <c r="JCO68" s="171"/>
      <c r="JCP68" s="171"/>
      <c r="JCQ68" s="171"/>
      <c r="JCR68" s="171"/>
      <c r="JCS68" s="171"/>
      <c r="JCT68" s="171"/>
      <c r="JCU68" s="171"/>
      <c r="JCV68" s="171"/>
      <c r="JCW68" s="171"/>
      <c r="JCX68" s="171"/>
      <c r="JCY68" s="171"/>
      <c r="JCZ68" s="171"/>
      <c r="JDA68" s="171"/>
      <c r="JDB68" s="171"/>
      <c r="JDC68" s="171"/>
      <c r="JDD68" s="171"/>
      <c r="JDE68" s="171"/>
      <c r="JDF68" s="171"/>
      <c r="JDG68" s="171"/>
      <c r="JDH68" s="171"/>
      <c r="JDI68" s="171"/>
      <c r="JDJ68" s="171"/>
      <c r="JDK68" s="171"/>
      <c r="JDL68" s="171"/>
      <c r="JDM68" s="171"/>
      <c r="JDN68" s="171"/>
      <c r="JDO68" s="171"/>
      <c r="JDP68" s="171"/>
      <c r="JDQ68" s="171"/>
      <c r="JDR68" s="171"/>
      <c r="JDS68" s="171"/>
      <c r="JDT68" s="171"/>
      <c r="JDU68" s="171"/>
      <c r="JDV68" s="171"/>
      <c r="JDW68" s="171"/>
      <c r="JDX68" s="171"/>
      <c r="JDY68" s="171"/>
      <c r="JDZ68" s="171"/>
      <c r="JEA68" s="171"/>
      <c r="JEB68" s="171"/>
      <c r="JEC68" s="171"/>
      <c r="JED68" s="171"/>
      <c r="JEE68" s="171"/>
      <c r="JEF68" s="171"/>
      <c r="JEG68" s="171"/>
      <c r="JEH68" s="171"/>
      <c r="JEI68" s="171"/>
      <c r="JEJ68" s="171"/>
      <c r="JEK68" s="171"/>
      <c r="JEL68" s="171"/>
      <c r="JEM68" s="171"/>
      <c r="JEN68" s="171"/>
      <c r="JEO68" s="171"/>
      <c r="JEP68" s="171"/>
      <c r="JEQ68" s="171"/>
      <c r="JER68" s="171"/>
      <c r="JES68" s="171"/>
      <c r="JET68" s="171"/>
      <c r="JEU68" s="171"/>
      <c r="JEV68" s="171"/>
      <c r="JEW68" s="171"/>
      <c r="JEX68" s="171"/>
      <c r="JEY68" s="171"/>
      <c r="JEZ68" s="171"/>
      <c r="JFA68" s="171"/>
      <c r="JFB68" s="171"/>
      <c r="JFC68" s="171"/>
      <c r="JFD68" s="171"/>
      <c r="JFE68" s="171"/>
      <c r="JFF68" s="171"/>
      <c r="JFG68" s="171"/>
      <c r="JFH68" s="171"/>
      <c r="JFI68" s="171"/>
      <c r="JFJ68" s="171"/>
      <c r="JFK68" s="171"/>
      <c r="JFL68" s="171"/>
      <c r="JFM68" s="171"/>
      <c r="JFN68" s="171"/>
      <c r="JFO68" s="171"/>
      <c r="JFP68" s="171"/>
      <c r="JFQ68" s="171"/>
      <c r="JFR68" s="171"/>
      <c r="JFS68" s="171"/>
      <c r="JFT68" s="171"/>
      <c r="JFU68" s="171"/>
      <c r="JFV68" s="171"/>
      <c r="JFW68" s="171"/>
      <c r="JFX68" s="171"/>
      <c r="JFY68" s="171"/>
      <c r="JFZ68" s="171"/>
      <c r="JGA68" s="171"/>
      <c r="JGB68" s="171"/>
      <c r="JGC68" s="171"/>
      <c r="JGD68" s="171"/>
      <c r="JGE68" s="171"/>
      <c r="JGF68" s="171"/>
      <c r="JGG68" s="171"/>
      <c r="JGH68" s="171"/>
      <c r="JGI68" s="171"/>
      <c r="JGJ68" s="171"/>
      <c r="JGK68" s="171"/>
      <c r="JGL68" s="171"/>
      <c r="JGM68" s="171"/>
      <c r="JGN68" s="171"/>
      <c r="JGO68" s="171"/>
      <c r="JGP68" s="171"/>
      <c r="JGQ68" s="171"/>
      <c r="JGR68" s="171"/>
      <c r="JGS68" s="171"/>
      <c r="JGT68" s="171"/>
      <c r="JGU68" s="171"/>
      <c r="JGV68" s="171"/>
      <c r="JGW68" s="171"/>
      <c r="JGX68" s="171"/>
      <c r="JGY68" s="171"/>
      <c r="JGZ68" s="171"/>
      <c r="JHA68" s="171"/>
      <c r="JHB68" s="171"/>
      <c r="JHC68" s="171"/>
      <c r="JHD68" s="171"/>
      <c r="JHE68" s="171"/>
      <c r="JHF68" s="171"/>
      <c r="JHG68" s="171"/>
      <c r="JHH68" s="171"/>
      <c r="JHI68" s="171"/>
      <c r="JHJ68" s="171"/>
      <c r="JHK68" s="171"/>
      <c r="JHL68" s="171"/>
      <c r="JHM68" s="171"/>
      <c r="JHN68" s="171"/>
      <c r="JHO68" s="171"/>
      <c r="JHP68" s="171"/>
      <c r="JHQ68" s="171"/>
      <c r="JHR68" s="171"/>
      <c r="JHS68" s="171"/>
      <c r="JHT68" s="171"/>
      <c r="JHU68" s="171"/>
      <c r="JHV68" s="171"/>
      <c r="JHW68" s="171"/>
      <c r="JHX68" s="171"/>
      <c r="JHY68" s="171"/>
      <c r="JHZ68" s="171"/>
      <c r="JIA68" s="171"/>
      <c r="JIB68" s="171"/>
      <c r="JIC68" s="171"/>
      <c r="JID68" s="171"/>
      <c r="JIE68" s="171"/>
      <c r="JIF68" s="171"/>
      <c r="JIG68" s="171"/>
      <c r="JIH68" s="171"/>
      <c r="JII68" s="171"/>
      <c r="JIJ68" s="171"/>
      <c r="JIK68" s="171"/>
      <c r="JIL68" s="171"/>
      <c r="JIM68" s="171"/>
      <c r="JIN68" s="171"/>
      <c r="JIO68" s="171"/>
      <c r="JIP68" s="171"/>
      <c r="JIQ68" s="171"/>
      <c r="JIR68" s="171"/>
      <c r="JIS68" s="171"/>
      <c r="JIT68" s="171"/>
      <c r="JIU68" s="171"/>
      <c r="JIV68" s="171"/>
      <c r="JIW68" s="171"/>
      <c r="JIX68" s="171"/>
      <c r="JIY68" s="171"/>
      <c r="JIZ68" s="171"/>
      <c r="JJA68" s="171"/>
      <c r="JJB68" s="171"/>
      <c r="JJC68" s="171"/>
      <c r="JJD68" s="171"/>
      <c r="JJE68" s="171"/>
      <c r="JJF68" s="171"/>
      <c r="JJG68" s="171"/>
      <c r="JJH68" s="171"/>
      <c r="JJI68" s="171"/>
      <c r="JJJ68" s="171"/>
      <c r="JJK68" s="171"/>
      <c r="JJL68" s="171"/>
      <c r="JJM68" s="171"/>
      <c r="JJN68" s="171"/>
      <c r="JJO68" s="171"/>
      <c r="JJP68" s="171"/>
      <c r="JJQ68" s="171"/>
      <c r="JJR68" s="171"/>
      <c r="JJS68" s="171"/>
      <c r="JJT68" s="171"/>
      <c r="JJU68" s="171"/>
      <c r="JJV68" s="171"/>
      <c r="JJW68" s="171"/>
      <c r="JJX68" s="171"/>
      <c r="JJY68" s="171"/>
      <c r="JJZ68" s="171"/>
      <c r="JKA68" s="171"/>
      <c r="JKB68" s="171"/>
      <c r="JKC68" s="171"/>
      <c r="JKD68" s="171"/>
      <c r="JKE68" s="171"/>
      <c r="JKF68" s="171"/>
      <c r="JKG68" s="171"/>
      <c r="JKH68" s="171"/>
      <c r="JKI68" s="171"/>
      <c r="JKJ68" s="171"/>
      <c r="JKK68" s="171"/>
      <c r="JKL68" s="171"/>
      <c r="JKM68" s="171"/>
      <c r="JKN68" s="171"/>
      <c r="JKO68" s="171"/>
      <c r="JKP68" s="171"/>
      <c r="JKQ68" s="171"/>
      <c r="JKR68" s="171"/>
      <c r="JKS68" s="171"/>
      <c r="JKT68" s="171"/>
      <c r="JKU68" s="171"/>
      <c r="JKV68" s="171"/>
      <c r="JKW68" s="171"/>
      <c r="JKX68" s="171"/>
      <c r="JKY68" s="171"/>
      <c r="JKZ68" s="171"/>
      <c r="JLA68" s="171"/>
      <c r="JLB68" s="171"/>
      <c r="JLC68" s="171"/>
      <c r="JLD68" s="171"/>
      <c r="JLE68" s="171"/>
      <c r="JLF68" s="171"/>
      <c r="JLG68" s="171"/>
      <c r="JLH68" s="171"/>
      <c r="JLI68" s="171"/>
      <c r="JLJ68" s="171"/>
      <c r="JLK68" s="171"/>
      <c r="JLL68" s="171"/>
      <c r="JLM68" s="171"/>
      <c r="JLN68" s="171"/>
      <c r="JLO68" s="171"/>
      <c r="JLP68" s="171"/>
      <c r="JLQ68" s="171"/>
      <c r="JLR68" s="171"/>
      <c r="JLS68" s="171"/>
      <c r="JLT68" s="171"/>
      <c r="JLU68" s="171"/>
      <c r="JLV68" s="171"/>
      <c r="JLW68" s="171"/>
      <c r="JLX68" s="171"/>
      <c r="JLY68" s="171"/>
      <c r="JLZ68" s="171"/>
      <c r="JMA68" s="171"/>
      <c r="JMB68" s="171"/>
      <c r="JMC68" s="171"/>
      <c r="JMD68" s="171"/>
      <c r="JME68" s="171"/>
      <c r="JMF68" s="171"/>
      <c r="JMG68" s="171"/>
      <c r="JMH68" s="171"/>
      <c r="JMI68" s="171"/>
      <c r="JMJ68" s="171"/>
      <c r="JMK68" s="171"/>
      <c r="JML68" s="171"/>
      <c r="JMM68" s="171"/>
      <c r="JMN68" s="171"/>
      <c r="JMO68" s="171"/>
      <c r="JMP68" s="171"/>
      <c r="JMQ68" s="171"/>
      <c r="JMR68" s="171"/>
      <c r="JMS68" s="171"/>
      <c r="JMT68" s="171"/>
      <c r="JMU68" s="171"/>
      <c r="JMV68" s="171"/>
      <c r="JMW68" s="171"/>
      <c r="JMX68" s="171"/>
      <c r="JMY68" s="171"/>
      <c r="JMZ68" s="171"/>
      <c r="JNA68" s="171"/>
      <c r="JNB68" s="171"/>
      <c r="JNC68" s="171"/>
      <c r="JND68" s="171"/>
      <c r="JNE68" s="171"/>
      <c r="JNF68" s="171"/>
      <c r="JNG68" s="171"/>
      <c r="JNH68" s="171"/>
      <c r="JNI68" s="171"/>
      <c r="JNJ68" s="171"/>
      <c r="JNK68" s="171"/>
      <c r="JNL68" s="171"/>
      <c r="JNM68" s="171"/>
      <c r="JNN68" s="171"/>
      <c r="JNO68" s="171"/>
      <c r="JNP68" s="171"/>
      <c r="JNQ68" s="171"/>
      <c r="JNR68" s="171"/>
      <c r="JNS68" s="171"/>
      <c r="JNT68" s="171"/>
      <c r="JNU68" s="171"/>
      <c r="JNV68" s="171"/>
      <c r="JNW68" s="171"/>
      <c r="JNX68" s="171"/>
      <c r="JNY68" s="171"/>
      <c r="JNZ68" s="171"/>
      <c r="JOA68" s="171"/>
      <c r="JOB68" s="171"/>
      <c r="JOC68" s="171"/>
      <c r="JOD68" s="171"/>
      <c r="JOE68" s="171"/>
      <c r="JOF68" s="171"/>
      <c r="JOG68" s="171"/>
      <c r="JOH68" s="171"/>
      <c r="JOI68" s="171"/>
      <c r="JOJ68" s="171"/>
      <c r="JOK68" s="171"/>
      <c r="JOL68" s="171"/>
      <c r="JOM68" s="171"/>
      <c r="JON68" s="171"/>
      <c r="JOO68" s="171"/>
      <c r="JOP68" s="171"/>
      <c r="JOQ68" s="171"/>
      <c r="JOR68" s="171"/>
      <c r="JOS68" s="171"/>
      <c r="JOT68" s="171"/>
      <c r="JOU68" s="171"/>
      <c r="JOV68" s="171"/>
      <c r="JOW68" s="171"/>
      <c r="JOX68" s="171"/>
      <c r="JOY68" s="171"/>
      <c r="JOZ68" s="171"/>
      <c r="JPA68" s="171"/>
      <c r="JPB68" s="171"/>
      <c r="JPC68" s="171"/>
      <c r="JPD68" s="171"/>
      <c r="JPE68" s="171"/>
      <c r="JPF68" s="171"/>
      <c r="JPG68" s="171"/>
      <c r="JPH68" s="171"/>
      <c r="JPI68" s="171"/>
      <c r="JPJ68" s="171"/>
      <c r="JPK68" s="171"/>
      <c r="JPL68" s="171"/>
      <c r="JPM68" s="171"/>
      <c r="JPN68" s="171"/>
      <c r="JPO68" s="171"/>
      <c r="JPP68" s="171"/>
      <c r="JPQ68" s="171"/>
      <c r="JPR68" s="171"/>
      <c r="JPS68" s="171"/>
      <c r="JPT68" s="171"/>
      <c r="JPU68" s="171"/>
      <c r="JPV68" s="171"/>
      <c r="JPW68" s="171"/>
      <c r="JPX68" s="171"/>
      <c r="JPY68" s="171"/>
      <c r="JPZ68" s="171"/>
      <c r="JQA68" s="171"/>
      <c r="JQB68" s="171"/>
      <c r="JQC68" s="171"/>
      <c r="JQD68" s="171"/>
      <c r="JQE68" s="171"/>
      <c r="JQF68" s="171"/>
      <c r="JQG68" s="171"/>
      <c r="JQH68" s="171"/>
      <c r="JQI68" s="171"/>
      <c r="JQJ68" s="171"/>
      <c r="JQK68" s="171"/>
      <c r="JQL68" s="171"/>
      <c r="JQM68" s="171"/>
      <c r="JQN68" s="171"/>
      <c r="JQO68" s="171"/>
      <c r="JQP68" s="171"/>
      <c r="JQQ68" s="171"/>
      <c r="JQR68" s="171"/>
      <c r="JQS68" s="171"/>
      <c r="JQT68" s="171"/>
      <c r="JQU68" s="171"/>
      <c r="JQV68" s="171"/>
      <c r="JQW68" s="171"/>
      <c r="JQX68" s="171"/>
      <c r="JQY68" s="171"/>
      <c r="JQZ68" s="171"/>
      <c r="JRA68" s="171"/>
      <c r="JRB68" s="171"/>
      <c r="JRC68" s="171"/>
      <c r="JRD68" s="171"/>
      <c r="JRE68" s="171"/>
      <c r="JRF68" s="171"/>
      <c r="JRG68" s="171"/>
      <c r="JRH68" s="171"/>
      <c r="JRI68" s="171"/>
      <c r="JRJ68" s="171"/>
      <c r="JRK68" s="171"/>
      <c r="JRL68" s="171"/>
      <c r="JRM68" s="171"/>
      <c r="JRN68" s="171"/>
      <c r="JRO68" s="171"/>
      <c r="JRP68" s="171"/>
      <c r="JRQ68" s="171"/>
      <c r="JRR68" s="171"/>
      <c r="JRS68" s="171"/>
      <c r="JRT68" s="171"/>
      <c r="JRU68" s="171"/>
      <c r="JRV68" s="171"/>
      <c r="JRW68" s="171"/>
      <c r="JRX68" s="171"/>
      <c r="JRY68" s="171"/>
      <c r="JRZ68" s="171"/>
      <c r="JSA68" s="171"/>
      <c r="JSB68" s="171"/>
      <c r="JSC68" s="171"/>
      <c r="JSD68" s="171"/>
      <c r="JSE68" s="171"/>
      <c r="JSF68" s="171"/>
      <c r="JSG68" s="171"/>
      <c r="JSH68" s="171"/>
      <c r="JSI68" s="171"/>
      <c r="JSJ68" s="171"/>
      <c r="JSK68" s="171"/>
      <c r="JSL68" s="171"/>
      <c r="JSM68" s="171"/>
      <c r="JSN68" s="171"/>
      <c r="JSO68" s="171"/>
      <c r="JSP68" s="171"/>
      <c r="JSQ68" s="171"/>
      <c r="JSR68" s="171"/>
      <c r="JSS68" s="171"/>
      <c r="JST68" s="171"/>
      <c r="JSU68" s="171"/>
      <c r="JSV68" s="171"/>
      <c r="JSW68" s="171"/>
      <c r="JSX68" s="171"/>
      <c r="JSY68" s="171"/>
      <c r="JSZ68" s="171"/>
      <c r="JTA68" s="171"/>
      <c r="JTB68" s="171"/>
      <c r="JTC68" s="171"/>
      <c r="JTD68" s="171"/>
      <c r="JTE68" s="171"/>
      <c r="JTF68" s="171"/>
      <c r="JTG68" s="171"/>
      <c r="JTH68" s="171"/>
      <c r="JTI68" s="171"/>
      <c r="JTJ68" s="171"/>
      <c r="JTK68" s="171"/>
      <c r="JTL68" s="171"/>
      <c r="JTM68" s="171"/>
      <c r="JTN68" s="171"/>
      <c r="JTO68" s="171"/>
      <c r="JTP68" s="171"/>
      <c r="JTQ68" s="171"/>
      <c r="JTR68" s="171"/>
      <c r="JTS68" s="171"/>
      <c r="JTT68" s="171"/>
      <c r="JTU68" s="171"/>
      <c r="JTV68" s="171"/>
      <c r="JTW68" s="171"/>
      <c r="JTX68" s="171"/>
      <c r="JTY68" s="171"/>
      <c r="JTZ68" s="171"/>
      <c r="JUA68" s="171"/>
      <c r="JUB68" s="171"/>
      <c r="JUC68" s="171"/>
      <c r="JUD68" s="171"/>
      <c r="JUE68" s="171"/>
      <c r="JUF68" s="171"/>
      <c r="JUG68" s="171"/>
      <c r="JUH68" s="171"/>
      <c r="JUI68" s="171"/>
      <c r="JUJ68" s="171"/>
      <c r="JUK68" s="171"/>
      <c r="JUL68" s="171"/>
      <c r="JUM68" s="171"/>
      <c r="JUN68" s="171"/>
      <c r="JUO68" s="171"/>
      <c r="JUP68" s="171"/>
      <c r="JUQ68" s="171"/>
      <c r="JUR68" s="171"/>
      <c r="JUS68" s="171"/>
      <c r="JUT68" s="171"/>
      <c r="JUU68" s="171"/>
      <c r="JUV68" s="171"/>
      <c r="JUW68" s="171"/>
      <c r="JUX68" s="171"/>
      <c r="JUY68" s="171"/>
      <c r="JUZ68" s="171"/>
      <c r="JVA68" s="171"/>
      <c r="JVB68" s="171"/>
      <c r="JVC68" s="171"/>
      <c r="JVD68" s="171"/>
      <c r="JVE68" s="171"/>
      <c r="JVF68" s="171"/>
      <c r="JVG68" s="171"/>
      <c r="JVH68" s="171"/>
      <c r="JVI68" s="171"/>
      <c r="JVJ68" s="171"/>
      <c r="JVK68" s="171"/>
      <c r="JVL68" s="171"/>
      <c r="JVM68" s="171"/>
      <c r="JVN68" s="171"/>
      <c r="JVO68" s="171"/>
      <c r="JVP68" s="171"/>
      <c r="JVQ68" s="171"/>
      <c r="JVR68" s="171"/>
      <c r="JVS68" s="171"/>
      <c r="JVT68" s="171"/>
      <c r="JVU68" s="171"/>
      <c r="JVV68" s="171"/>
      <c r="JVW68" s="171"/>
      <c r="JVX68" s="171"/>
      <c r="JVY68" s="171"/>
      <c r="JVZ68" s="171"/>
      <c r="JWA68" s="171"/>
      <c r="JWB68" s="171"/>
      <c r="JWC68" s="171"/>
      <c r="JWD68" s="171"/>
      <c r="JWE68" s="171"/>
      <c r="JWF68" s="171"/>
      <c r="JWG68" s="171"/>
      <c r="JWH68" s="171"/>
      <c r="JWI68" s="171"/>
      <c r="JWJ68" s="171"/>
      <c r="JWK68" s="171"/>
      <c r="JWL68" s="171"/>
      <c r="JWM68" s="171"/>
      <c r="JWN68" s="171"/>
      <c r="JWO68" s="171"/>
      <c r="JWP68" s="171"/>
      <c r="JWQ68" s="171"/>
      <c r="JWR68" s="171"/>
      <c r="JWS68" s="171"/>
      <c r="JWT68" s="171"/>
      <c r="JWU68" s="171"/>
      <c r="JWV68" s="171"/>
      <c r="JWW68" s="171"/>
      <c r="JWX68" s="171"/>
      <c r="JWY68" s="171"/>
      <c r="JWZ68" s="171"/>
      <c r="JXA68" s="171"/>
      <c r="JXB68" s="171"/>
      <c r="JXC68" s="171"/>
      <c r="JXD68" s="171"/>
      <c r="JXE68" s="171"/>
      <c r="JXF68" s="171"/>
      <c r="JXG68" s="171"/>
      <c r="JXH68" s="171"/>
      <c r="JXI68" s="171"/>
      <c r="JXJ68" s="171"/>
      <c r="JXK68" s="171"/>
      <c r="JXL68" s="171"/>
      <c r="JXM68" s="171"/>
      <c r="JXN68" s="171"/>
      <c r="JXO68" s="171"/>
      <c r="JXP68" s="171"/>
      <c r="JXQ68" s="171"/>
      <c r="JXR68" s="171"/>
      <c r="JXS68" s="171"/>
      <c r="JXT68" s="171"/>
      <c r="JXU68" s="171"/>
      <c r="JXV68" s="171"/>
      <c r="JXW68" s="171"/>
      <c r="JXX68" s="171"/>
      <c r="JXY68" s="171"/>
      <c r="JXZ68" s="171"/>
      <c r="JYA68" s="171"/>
      <c r="JYB68" s="171"/>
      <c r="JYC68" s="171"/>
      <c r="JYD68" s="171"/>
      <c r="JYE68" s="171"/>
      <c r="JYF68" s="171"/>
      <c r="JYG68" s="171"/>
      <c r="JYH68" s="171"/>
      <c r="JYI68" s="171"/>
      <c r="JYJ68" s="171"/>
      <c r="JYK68" s="171"/>
      <c r="JYL68" s="171"/>
      <c r="JYM68" s="171"/>
      <c r="JYN68" s="171"/>
      <c r="JYO68" s="171"/>
      <c r="JYP68" s="171"/>
      <c r="JYQ68" s="171"/>
      <c r="JYR68" s="171"/>
      <c r="JYS68" s="171"/>
      <c r="JYT68" s="171"/>
      <c r="JYU68" s="171"/>
      <c r="JYV68" s="171"/>
      <c r="JYW68" s="171"/>
      <c r="JYX68" s="171"/>
      <c r="JYY68" s="171"/>
      <c r="JYZ68" s="171"/>
      <c r="JZA68" s="171"/>
      <c r="JZB68" s="171"/>
      <c r="JZC68" s="171"/>
      <c r="JZD68" s="171"/>
      <c r="JZE68" s="171"/>
      <c r="JZF68" s="171"/>
      <c r="JZG68" s="171"/>
      <c r="JZH68" s="171"/>
      <c r="JZI68" s="171"/>
      <c r="JZJ68" s="171"/>
      <c r="JZK68" s="171"/>
      <c r="JZL68" s="171"/>
      <c r="JZM68" s="171"/>
      <c r="JZN68" s="171"/>
      <c r="JZO68" s="171"/>
      <c r="JZP68" s="171"/>
      <c r="JZQ68" s="171"/>
      <c r="JZR68" s="171"/>
      <c r="JZS68" s="171"/>
      <c r="JZT68" s="171"/>
      <c r="JZU68" s="171"/>
      <c r="JZV68" s="171"/>
      <c r="JZW68" s="171"/>
      <c r="JZX68" s="171"/>
      <c r="JZY68" s="171"/>
      <c r="JZZ68" s="171"/>
      <c r="KAA68" s="171"/>
      <c r="KAB68" s="171"/>
      <c r="KAC68" s="171"/>
      <c r="KAD68" s="171"/>
      <c r="KAE68" s="171"/>
      <c r="KAF68" s="171"/>
      <c r="KAG68" s="171"/>
      <c r="KAH68" s="171"/>
      <c r="KAI68" s="171"/>
      <c r="KAJ68" s="171"/>
      <c r="KAK68" s="171"/>
      <c r="KAL68" s="171"/>
      <c r="KAM68" s="171"/>
      <c r="KAN68" s="171"/>
      <c r="KAO68" s="171"/>
      <c r="KAP68" s="171"/>
      <c r="KAQ68" s="171"/>
      <c r="KAR68" s="171"/>
      <c r="KAS68" s="171"/>
      <c r="KAT68" s="171"/>
      <c r="KAU68" s="171"/>
      <c r="KAV68" s="171"/>
      <c r="KAW68" s="171"/>
      <c r="KAX68" s="171"/>
      <c r="KAY68" s="171"/>
      <c r="KAZ68" s="171"/>
      <c r="KBA68" s="171"/>
      <c r="KBB68" s="171"/>
      <c r="KBC68" s="171"/>
      <c r="KBD68" s="171"/>
      <c r="KBE68" s="171"/>
      <c r="KBF68" s="171"/>
      <c r="KBG68" s="171"/>
      <c r="KBH68" s="171"/>
      <c r="KBI68" s="171"/>
      <c r="KBJ68" s="171"/>
      <c r="KBK68" s="171"/>
      <c r="KBL68" s="171"/>
      <c r="KBM68" s="171"/>
      <c r="KBN68" s="171"/>
      <c r="KBO68" s="171"/>
      <c r="KBP68" s="171"/>
      <c r="KBQ68" s="171"/>
      <c r="KBR68" s="171"/>
      <c r="KBS68" s="171"/>
      <c r="KBT68" s="171"/>
      <c r="KBU68" s="171"/>
      <c r="KBV68" s="171"/>
      <c r="KBW68" s="171"/>
      <c r="KBX68" s="171"/>
      <c r="KBY68" s="171"/>
      <c r="KBZ68" s="171"/>
      <c r="KCA68" s="171"/>
      <c r="KCB68" s="171"/>
      <c r="KCC68" s="171"/>
      <c r="KCD68" s="171"/>
      <c r="KCE68" s="171"/>
      <c r="KCF68" s="171"/>
      <c r="KCG68" s="171"/>
      <c r="KCH68" s="171"/>
      <c r="KCI68" s="171"/>
      <c r="KCJ68" s="171"/>
      <c r="KCK68" s="171"/>
      <c r="KCL68" s="171"/>
      <c r="KCM68" s="171"/>
      <c r="KCN68" s="171"/>
      <c r="KCO68" s="171"/>
      <c r="KCP68" s="171"/>
      <c r="KCQ68" s="171"/>
      <c r="KCR68" s="171"/>
      <c r="KCS68" s="171"/>
      <c r="KCT68" s="171"/>
      <c r="KCU68" s="171"/>
      <c r="KCV68" s="171"/>
      <c r="KCW68" s="171"/>
      <c r="KCX68" s="171"/>
      <c r="KCY68" s="171"/>
      <c r="KCZ68" s="171"/>
      <c r="KDA68" s="171"/>
      <c r="KDB68" s="171"/>
      <c r="KDC68" s="171"/>
      <c r="KDD68" s="171"/>
      <c r="KDE68" s="171"/>
      <c r="KDF68" s="171"/>
      <c r="KDG68" s="171"/>
      <c r="KDH68" s="171"/>
      <c r="KDI68" s="171"/>
      <c r="KDJ68" s="171"/>
      <c r="KDK68" s="171"/>
      <c r="KDL68" s="171"/>
      <c r="KDM68" s="171"/>
      <c r="KDN68" s="171"/>
      <c r="KDO68" s="171"/>
      <c r="KDP68" s="171"/>
      <c r="KDQ68" s="171"/>
      <c r="KDR68" s="171"/>
      <c r="KDS68" s="171"/>
      <c r="KDT68" s="171"/>
      <c r="KDU68" s="171"/>
      <c r="KDV68" s="171"/>
      <c r="KDW68" s="171"/>
      <c r="KDX68" s="171"/>
      <c r="KDY68" s="171"/>
      <c r="KDZ68" s="171"/>
      <c r="KEA68" s="171"/>
      <c r="KEB68" s="171"/>
      <c r="KEC68" s="171"/>
      <c r="KED68" s="171"/>
      <c r="KEE68" s="171"/>
      <c r="KEF68" s="171"/>
      <c r="KEG68" s="171"/>
      <c r="KEH68" s="171"/>
      <c r="KEI68" s="171"/>
      <c r="KEJ68" s="171"/>
      <c r="KEK68" s="171"/>
      <c r="KEL68" s="171"/>
      <c r="KEM68" s="171"/>
      <c r="KEN68" s="171"/>
      <c r="KEO68" s="171"/>
      <c r="KEP68" s="171"/>
      <c r="KEQ68" s="171"/>
      <c r="KER68" s="171"/>
      <c r="KES68" s="171"/>
      <c r="KET68" s="171"/>
      <c r="KEU68" s="171"/>
      <c r="KEV68" s="171"/>
      <c r="KEW68" s="171"/>
      <c r="KEX68" s="171"/>
      <c r="KEY68" s="171"/>
      <c r="KEZ68" s="171"/>
      <c r="KFA68" s="171"/>
      <c r="KFB68" s="171"/>
      <c r="KFC68" s="171"/>
      <c r="KFD68" s="171"/>
      <c r="KFE68" s="171"/>
      <c r="KFF68" s="171"/>
      <c r="KFG68" s="171"/>
      <c r="KFH68" s="171"/>
      <c r="KFI68" s="171"/>
      <c r="KFJ68" s="171"/>
      <c r="KFK68" s="171"/>
      <c r="KFL68" s="171"/>
      <c r="KFM68" s="171"/>
      <c r="KFN68" s="171"/>
      <c r="KFO68" s="171"/>
      <c r="KFP68" s="171"/>
      <c r="KFQ68" s="171"/>
      <c r="KFR68" s="171"/>
      <c r="KFS68" s="171"/>
      <c r="KFT68" s="171"/>
      <c r="KFU68" s="171"/>
      <c r="KFV68" s="171"/>
      <c r="KFW68" s="171"/>
      <c r="KFX68" s="171"/>
      <c r="KFY68" s="171"/>
      <c r="KFZ68" s="171"/>
      <c r="KGA68" s="171"/>
      <c r="KGB68" s="171"/>
      <c r="KGC68" s="171"/>
      <c r="KGD68" s="171"/>
      <c r="KGE68" s="171"/>
      <c r="KGF68" s="171"/>
      <c r="KGG68" s="171"/>
      <c r="KGH68" s="171"/>
      <c r="KGI68" s="171"/>
      <c r="KGJ68" s="171"/>
      <c r="KGK68" s="171"/>
      <c r="KGL68" s="171"/>
      <c r="KGM68" s="171"/>
      <c r="KGN68" s="171"/>
      <c r="KGO68" s="171"/>
      <c r="KGP68" s="171"/>
      <c r="KGQ68" s="171"/>
      <c r="KGR68" s="171"/>
      <c r="KGS68" s="171"/>
      <c r="KGT68" s="171"/>
      <c r="KGU68" s="171"/>
      <c r="KGV68" s="171"/>
      <c r="KGW68" s="171"/>
      <c r="KGX68" s="171"/>
      <c r="KGY68" s="171"/>
      <c r="KGZ68" s="171"/>
      <c r="KHA68" s="171"/>
      <c r="KHB68" s="171"/>
      <c r="KHC68" s="171"/>
      <c r="KHD68" s="171"/>
      <c r="KHE68" s="171"/>
      <c r="KHF68" s="171"/>
      <c r="KHG68" s="171"/>
      <c r="KHH68" s="171"/>
      <c r="KHI68" s="171"/>
      <c r="KHJ68" s="171"/>
      <c r="KHK68" s="171"/>
      <c r="KHL68" s="171"/>
      <c r="KHM68" s="171"/>
      <c r="KHN68" s="171"/>
      <c r="KHO68" s="171"/>
      <c r="KHP68" s="171"/>
      <c r="KHQ68" s="171"/>
      <c r="KHR68" s="171"/>
      <c r="KHS68" s="171"/>
      <c r="KHT68" s="171"/>
      <c r="KHU68" s="171"/>
      <c r="KHV68" s="171"/>
      <c r="KHW68" s="171"/>
      <c r="KHX68" s="171"/>
      <c r="KHY68" s="171"/>
      <c r="KHZ68" s="171"/>
      <c r="KIA68" s="171"/>
      <c r="KIB68" s="171"/>
      <c r="KIC68" s="171"/>
      <c r="KID68" s="171"/>
      <c r="KIE68" s="171"/>
      <c r="KIF68" s="171"/>
      <c r="KIG68" s="171"/>
      <c r="KIH68" s="171"/>
      <c r="KII68" s="171"/>
      <c r="KIJ68" s="171"/>
      <c r="KIK68" s="171"/>
      <c r="KIL68" s="171"/>
      <c r="KIM68" s="171"/>
      <c r="KIN68" s="171"/>
      <c r="KIO68" s="171"/>
      <c r="KIP68" s="171"/>
      <c r="KIQ68" s="171"/>
      <c r="KIR68" s="171"/>
      <c r="KIS68" s="171"/>
      <c r="KIT68" s="171"/>
      <c r="KIU68" s="171"/>
      <c r="KIV68" s="171"/>
      <c r="KIW68" s="171"/>
      <c r="KIX68" s="171"/>
      <c r="KIY68" s="171"/>
      <c r="KIZ68" s="171"/>
      <c r="KJA68" s="171"/>
      <c r="KJB68" s="171"/>
      <c r="KJC68" s="171"/>
      <c r="KJD68" s="171"/>
      <c r="KJE68" s="171"/>
      <c r="KJF68" s="171"/>
      <c r="KJG68" s="171"/>
      <c r="KJH68" s="171"/>
      <c r="KJI68" s="171"/>
      <c r="KJJ68" s="171"/>
      <c r="KJK68" s="171"/>
      <c r="KJL68" s="171"/>
      <c r="KJM68" s="171"/>
      <c r="KJN68" s="171"/>
      <c r="KJO68" s="171"/>
      <c r="KJP68" s="171"/>
      <c r="KJQ68" s="171"/>
      <c r="KJR68" s="171"/>
      <c r="KJS68" s="171"/>
      <c r="KJT68" s="171"/>
      <c r="KJU68" s="171"/>
      <c r="KJV68" s="171"/>
      <c r="KJW68" s="171"/>
      <c r="KJX68" s="171"/>
      <c r="KJY68" s="171"/>
      <c r="KJZ68" s="171"/>
      <c r="KKA68" s="171"/>
      <c r="KKB68" s="171"/>
      <c r="KKC68" s="171"/>
      <c r="KKD68" s="171"/>
      <c r="KKE68" s="171"/>
      <c r="KKF68" s="171"/>
      <c r="KKG68" s="171"/>
      <c r="KKH68" s="171"/>
      <c r="KKI68" s="171"/>
      <c r="KKJ68" s="171"/>
      <c r="KKK68" s="171"/>
      <c r="KKL68" s="171"/>
      <c r="KKM68" s="171"/>
      <c r="KKN68" s="171"/>
      <c r="KKO68" s="171"/>
      <c r="KKP68" s="171"/>
      <c r="KKQ68" s="171"/>
      <c r="KKR68" s="171"/>
      <c r="KKS68" s="171"/>
      <c r="KKT68" s="171"/>
      <c r="KKU68" s="171"/>
      <c r="KKV68" s="171"/>
      <c r="KKW68" s="171"/>
      <c r="KKX68" s="171"/>
      <c r="KKY68" s="171"/>
      <c r="KKZ68" s="171"/>
      <c r="KLA68" s="171"/>
      <c r="KLB68" s="171"/>
      <c r="KLC68" s="171"/>
      <c r="KLD68" s="171"/>
      <c r="KLE68" s="171"/>
      <c r="KLF68" s="171"/>
      <c r="KLG68" s="171"/>
      <c r="KLH68" s="171"/>
      <c r="KLI68" s="171"/>
      <c r="KLJ68" s="171"/>
      <c r="KLK68" s="171"/>
      <c r="KLL68" s="171"/>
      <c r="KLM68" s="171"/>
      <c r="KLN68" s="171"/>
      <c r="KLO68" s="171"/>
      <c r="KLP68" s="171"/>
      <c r="KLQ68" s="171"/>
      <c r="KLR68" s="171"/>
      <c r="KLS68" s="171"/>
      <c r="KLT68" s="171"/>
      <c r="KLU68" s="171"/>
      <c r="KLV68" s="171"/>
      <c r="KLW68" s="171"/>
      <c r="KLX68" s="171"/>
      <c r="KLY68" s="171"/>
      <c r="KLZ68" s="171"/>
      <c r="KMA68" s="171"/>
      <c r="KMB68" s="171"/>
      <c r="KMC68" s="171"/>
      <c r="KMD68" s="171"/>
      <c r="KME68" s="171"/>
      <c r="KMF68" s="171"/>
      <c r="KMG68" s="171"/>
      <c r="KMH68" s="171"/>
      <c r="KMI68" s="171"/>
      <c r="KMJ68" s="171"/>
      <c r="KMK68" s="171"/>
      <c r="KML68" s="171"/>
      <c r="KMM68" s="171"/>
      <c r="KMN68" s="171"/>
      <c r="KMO68" s="171"/>
      <c r="KMP68" s="171"/>
      <c r="KMQ68" s="171"/>
      <c r="KMR68" s="171"/>
      <c r="KMS68" s="171"/>
      <c r="KMT68" s="171"/>
      <c r="KMU68" s="171"/>
      <c r="KMV68" s="171"/>
      <c r="KMW68" s="171"/>
      <c r="KMX68" s="171"/>
      <c r="KMY68" s="171"/>
      <c r="KMZ68" s="171"/>
      <c r="KNA68" s="171"/>
      <c r="KNB68" s="171"/>
      <c r="KNC68" s="171"/>
      <c r="KND68" s="171"/>
      <c r="KNE68" s="171"/>
      <c r="KNF68" s="171"/>
      <c r="KNG68" s="171"/>
      <c r="KNH68" s="171"/>
      <c r="KNI68" s="171"/>
      <c r="KNJ68" s="171"/>
      <c r="KNK68" s="171"/>
      <c r="KNL68" s="171"/>
      <c r="KNM68" s="171"/>
      <c r="KNN68" s="171"/>
      <c r="KNO68" s="171"/>
      <c r="KNP68" s="171"/>
      <c r="KNQ68" s="171"/>
      <c r="KNR68" s="171"/>
      <c r="KNS68" s="171"/>
      <c r="KNT68" s="171"/>
      <c r="KNU68" s="171"/>
      <c r="KNV68" s="171"/>
      <c r="KNW68" s="171"/>
      <c r="KNX68" s="171"/>
      <c r="KNY68" s="171"/>
      <c r="KNZ68" s="171"/>
      <c r="KOA68" s="171"/>
      <c r="KOB68" s="171"/>
      <c r="KOC68" s="171"/>
      <c r="KOD68" s="171"/>
      <c r="KOE68" s="171"/>
      <c r="KOF68" s="171"/>
      <c r="KOG68" s="171"/>
      <c r="KOH68" s="171"/>
      <c r="KOI68" s="171"/>
      <c r="KOJ68" s="171"/>
      <c r="KOK68" s="171"/>
      <c r="KOL68" s="171"/>
      <c r="KOM68" s="171"/>
      <c r="KON68" s="171"/>
      <c r="KOO68" s="171"/>
      <c r="KOP68" s="171"/>
      <c r="KOQ68" s="171"/>
      <c r="KOR68" s="171"/>
      <c r="KOS68" s="171"/>
      <c r="KOT68" s="171"/>
      <c r="KOU68" s="171"/>
      <c r="KOV68" s="171"/>
      <c r="KOW68" s="171"/>
      <c r="KOX68" s="171"/>
      <c r="KOY68" s="171"/>
      <c r="KOZ68" s="171"/>
      <c r="KPA68" s="171"/>
      <c r="KPB68" s="171"/>
      <c r="KPC68" s="171"/>
      <c r="KPD68" s="171"/>
      <c r="KPE68" s="171"/>
      <c r="KPF68" s="171"/>
      <c r="KPG68" s="171"/>
      <c r="KPH68" s="171"/>
      <c r="KPI68" s="171"/>
      <c r="KPJ68" s="171"/>
      <c r="KPK68" s="171"/>
      <c r="KPL68" s="171"/>
      <c r="KPM68" s="171"/>
      <c r="KPN68" s="171"/>
      <c r="KPO68" s="171"/>
      <c r="KPP68" s="171"/>
      <c r="KPQ68" s="171"/>
      <c r="KPR68" s="171"/>
      <c r="KPS68" s="171"/>
      <c r="KPT68" s="171"/>
      <c r="KPU68" s="171"/>
      <c r="KPV68" s="171"/>
      <c r="KPW68" s="171"/>
      <c r="KPX68" s="171"/>
      <c r="KPY68" s="171"/>
      <c r="KPZ68" s="171"/>
      <c r="KQA68" s="171"/>
      <c r="KQB68" s="171"/>
      <c r="KQC68" s="171"/>
      <c r="KQD68" s="171"/>
      <c r="KQE68" s="171"/>
      <c r="KQF68" s="171"/>
      <c r="KQG68" s="171"/>
      <c r="KQH68" s="171"/>
      <c r="KQI68" s="171"/>
      <c r="KQJ68" s="171"/>
      <c r="KQK68" s="171"/>
      <c r="KQL68" s="171"/>
      <c r="KQM68" s="171"/>
      <c r="KQN68" s="171"/>
      <c r="KQO68" s="171"/>
      <c r="KQP68" s="171"/>
      <c r="KQQ68" s="171"/>
      <c r="KQR68" s="171"/>
      <c r="KQS68" s="171"/>
      <c r="KQT68" s="171"/>
      <c r="KQU68" s="171"/>
      <c r="KQV68" s="171"/>
      <c r="KQW68" s="171"/>
      <c r="KQX68" s="171"/>
      <c r="KQY68" s="171"/>
      <c r="KQZ68" s="171"/>
      <c r="KRA68" s="171"/>
      <c r="KRB68" s="171"/>
      <c r="KRC68" s="171"/>
      <c r="KRD68" s="171"/>
      <c r="KRE68" s="171"/>
      <c r="KRF68" s="171"/>
      <c r="KRG68" s="171"/>
      <c r="KRH68" s="171"/>
      <c r="KRI68" s="171"/>
      <c r="KRJ68" s="171"/>
      <c r="KRK68" s="171"/>
      <c r="KRL68" s="171"/>
      <c r="KRM68" s="171"/>
      <c r="KRN68" s="171"/>
      <c r="KRO68" s="171"/>
      <c r="KRP68" s="171"/>
      <c r="KRQ68" s="171"/>
      <c r="KRR68" s="171"/>
      <c r="KRS68" s="171"/>
      <c r="KRT68" s="171"/>
      <c r="KRU68" s="171"/>
      <c r="KRV68" s="171"/>
      <c r="KRW68" s="171"/>
      <c r="KRX68" s="171"/>
      <c r="KRY68" s="171"/>
      <c r="KRZ68" s="171"/>
      <c r="KSA68" s="171"/>
      <c r="KSB68" s="171"/>
      <c r="KSC68" s="171"/>
      <c r="KSD68" s="171"/>
      <c r="KSE68" s="171"/>
      <c r="KSF68" s="171"/>
      <c r="KSG68" s="171"/>
      <c r="KSH68" s="171"/>
      <c r="KSI68" s="171"/>
      <c r="KSJ68" s="171"/>
      <c r="KSK68" s="171"/>
      <c r="KSL68" s="171"/>
      <c r="KSM68" s="171"/>
      <c r="KSN68" s="171"/>
      <c r="KSO68" s="171"/>
      <c r="KSP68" s="171"/>
      <c r="KSQ68" s="171"/>
      <c r="KSR68" s="171"/>
      <c r="KSS68" s="171"/>
      <c r="KST68" s="171"/>
      <c r="KSU68" s="171"/>
      <c r="KSV68" s="171"/>
      <c r="KSW68" s="171"/>
      <c r="KSX68" s="171"/>
      <c r="KSY68" s="171"/>
      <c r="KSZ68" s="171"/>
      <c r="KTA68" s="171"/>
      <c r="KTB68" s="171"/>
      <c r="KTC68" s="171"/>
      <c r="KTD68" s="171"/>
      <c r="KTE68" s="171"/>
      <c r="KTF68" s="171"/>
      <c r="KTG68" s="171"/>
      <c r="KTH68" s="171"/>
      <c r="KTI68" s="171"/>
      <c r="KTJ68" s="171"/>
      <c r="KTK68" s="171"/>
      <c r="KTL68" s="171"/>
      <c r="KTM68" s="171"/>
      <c r="KTN68" s="171"/>
      <c r="KTO68" s="171"/>
      <c r="KTP68" s="171"/>
      <c r="KTQ68" s="171"/>
      <c r="KTR68" s="171"/>
      <c r="KTS68" s="171"/>
      <c r="KTT68" s="171"/>
      <c r="KTU68" s="171"/>
      <c r="KTV68" s="171"/>
      <c r="KTW68" s="171"/>
      <c r="KTX68" s="171"/>
      <c r="KTY68" s="171"/>
      <c r="KTZ68" s="171"/>
      <c r="KUA68" s="171"/>
      <c r="KUB68" s="171"/>
      <c r="KUC68" s="171"/>
      <c r="KUD68" s="171"/>
      <c r="KUE68" s="171"/>
      <c r="KUF68" s="171"/>
      <c r="KUG68" s="171"/>
      <c r="KUH68" s="171"/>
      <c r="KUI68" s="171"/>
      <c r="KUJ68" s="171"/>
      <c r="KUK68" s="171"/>
      <c r="KUL68" s="171"/>
      <c r="KUM68" s="171"/>
      <c r="KUN68" s="171"/>
      <c r="KUO68" s="171"/>
      <c r="KUP68" s="171"/>
      <c r="KUQ68" s="171"/>
      <c r="KUR68" s="171"/>
      <c r="KUS68" s="171"/>
      <c r="KUT68" s="171"/>
      <c r="KUU68" s="171"/>
      <c r="KUV68" s="171"/>
      <c r="KUW68" s="171"/>
      <c r="KUX68" s="171"/>
      <c r="KUY68" s="171"/>
      <c r="KUZ68" s="171"/>
      <c r="KVA68" s="171"/>
      <c r="KVB68" s="171"/>
      <c r="KVC68" s="171"/>
      <c r="KVD68" s="171"/>
      <c r="KVE68" s="171"/>
      <c r="KVF68" s="171"/>
      <c r="KVG68" s="171"/>
      <c r="KVH68" s="171"/>
      <c r="KVI68" s="171"/>
      <c r="KVJ68" s="171"/>
      <c r="KVK68" s="171"/>
      <c r="KVL68" s="171"/>
      <c r="KVM68" s="171"/>
      <c r="KVN68" s="171"/>
      <c r="KVO68" s="171"/>
      <c r="KVP68" s="171"/>
      <c r="KVQ68" s="171"/>
      <c r="KVR68" s="171"/>
      <c r="KVS68" s="171"/>
      <c r="KVT68" s="171"/>
      <c r="KVU68" s="171"/>
      <c r="KVV68" s="171"/>
      <c r="KVW68" s="171"/>
      <c r="KVX68" s="171"/>
      <c r="KVY68" s="171"/>
      <c r="KVZ68" s="171"/>
      <c r="KWA68" s="171"/>
      <c r="KWB68" s="171"/>
      <c r="KWC68" s="171"/>
      <c r="KWD68" s="171"/>
      <c r="KWE68" s="171"/>
      <c r="KWF68" s="171"/>
      <c r="KWG68" s="171"/>
      <c r="KWH68" s="171"/>
      <c r="KWI68" s="171"/>
      <c r="KWJ68" s="171"/>
      <c r="KWK68" s="171"/>
      <c r="KWL68" s="171"/>
      <c r="KWM68" s="171"/>
      <c r="KWN68" s="171"/>
      <c r="KWO68" s="171"/>
      <c r="KWP68" s="171"/>
      <c r="KWQ68" s="171"/>
      <c r="KWR68" s="171"/>
      <c r="KWS68" s="171"/>
      <c r="KWT68" s="171"/>
      <c r="KWU68" s="171"/>
      <c r="KWV68" s="171"/>
      <c r="KWW68" s="171"/>
      <c r="KWX68" s="171"/>
      <c r="KWY68" s="171"/>
      <c r="KWZ68" s="171"/>
      <c r="KXA68" s="171"/>
      <c r="KXB68" s="171"/>
      <c r="KXC68" s="171"/>
      <c r="KXD68" s="171"/>
      <c r="KXE68" s="171"/>
      <c r="KXF68" s="171"/>
      <c r="KXG68" s="171"/>
      <c r="KXH68" s="171"/>
      <c r="KXI68" s="171"/>
      <c r="KXJ68" s="171"/>
      <c r="KXK68" s="171"/>
      <c r="KXL68" s="171"/>
      <c r="KXM68" s="171"/>
      <c r="KXN68" s="171"/>
      <c r="KXO68" s="171"/>
      <c r="KXP68" s="171"/>
      <c r="KXQ68" s="171"/>
      <c r="KXR68" s="171"/>
      <c r="KXS68" s="171"/>
      <c r="KXT68" s="171"/>
      <c r="KXU68" s="171"/>
      <c r="KXV68" s="171"/>
      <c r="KXW68" s="171"/>
      <c r="KXX68" s="171"/>
      <c r="KXY68" s="171"/>
      <c r="KXZ68" s="171"/>
      <c r="KYA68" s="171"/>
      <c r="KYB68" s="171"/>
      <c r="KYC68" s="171"/>
      <c r="KYD68" s="171"/>
      <c r="KYE68" s="171"/>
      <c r="KYF68" s="171"/>
      <c r="KYG68" s="171"/>
      <c r="KYH68" s="171"/>
      <c r="KYI68" s="171"/>
      <c r="KYJ68" s="171"/>
      <c r="KYK68" s="171"/>
      <c r="KYL68" s="171"/>
      <c r="KYM68" s="171"/>
      <c r="KYN68" s="171"/>
      <c r="KYO68" s="171"/>
      <c r="KYP68" s="171"/>
      <c r="KYQ68" s="171"/>
      <c r="KYR68" s="171"/>
      <c r="KYS68" s="171"/>
      <c r="KYT68" s="171"/>
      <c r="KYU68" s="171"/>
      <c r="KYV68" s="171"/>
      <c r="KYW68" s="171"/>
      <c r="KYX68" s="171"/>
      <c r="KYY68" s="171"/>
      <c r="KYZ68" s="171"/>
      <c r="KZA68" s="171"/>
      <c r="KZB68" s="171"/>
      <c r="KZC68" s="171"/>
      <c r="KZD68" s="171"/>
      <c r="KZE68" s="171"/>
      <c r="KZF68" s="171"/>
      <c r="KZG68" s="171"/>
      <c r="KZH68" s="171"/>
      <c r="KZI68" s="171"/>
      <c r="KZJ68" s="171"/>
      <c r="KZK68" s="171"/>
      <c r="KZL68" s="171"/>
      <c r="KZM68" s="171"/>
      <c r="KZN68" s="171"/>
      <c r="KZO68" s="171"/>
      <c r="KZP68" s="171"/>
      <c r="KZQ68" s="171"/>
      <c r="KZR68" s="171"/>
      <c r="KZS68" s="171"/>
      <c r="KZT68" s="171"/>
      <c r="KZU68" s="171"/>
      <c r="KZV68" s="171"/>
      <c r="KZW68" s="171"/>
      <c r="KZX68" s="171"/>
      <c r="KZY68" s="171"/>
      <c r="KZZ68" s="171"/>
      <c r="LAA68" s="171"/>
      <c r="LAB68" s="171"/>
      <c r="LAC68" s="171"/>
      <c r="LAD68" s="171"/>
      <c r="LAE68" s="171"/>
      <c r="LAF68" s="171"/>
      <c r="LAG68" s="171"/>
      <c r="LAH68" s="171"/>
      <c r="LAI68" s="171"/>
      <c r="LAJ68" s="171"/>
      <c r="LAK68" s="171"/>
      <c r="LAL68" s="171"/>
      <c r="LAM68" s="171"/>
      <c r="LAN68" s="171"/>
      <c r="LAO68" s="171"/>
      <c r="LAP68" s="171"/>
      <c r="LAQ68" s="171"/>
      <c r="LAR68" s="171"/>
      <c r="LAS68" s="171"/>
      <c r="LAT68" s="171"/>
      <c r="LAU68" s="171"/>
      <c r="LAV68" s="171"/>
      <c r="LAW68" s="171"/>
      <c r="LAX68" s="171"/>
      <c r="LAY68" s="171"/>
      <c r="LAZ68" s="171"/>
      <c r="LBA68" s="171"/>
      <c r="LBB68" s="171"/>
      <c r="LBC68" s="171"/>
      <c r="LBD68" s="171"/>
      <c r="LBE68" s="171"/>
      <c r="LBF68" s="171"/>
      <c r="LBG68" s="171"/>
      <c r="LBH68" s="171"/>
      <c r="LBI68" s="171"/>
      <c r="LBJ68" s="171"/>
      <c r="LBK68" s="171"/>
      <c r="LBL68" s="171"/>
      <c r="LBM68" s="171"/>
      <c r="LBN68" s="171"/>
      <c r="LBO68" s="171"/>
      <c r="LBP68" s="171"/>
      <c r="LBQ68" s="171"/>
      <c r="LBR68" s="171"/>
      <c r="LBS68" s="171"/>
      <c r="LBT68" s="171"/>
      <c r="LBU68" s="171"/>
      <c r="LBV68" s="171"/>
      <c r="LBW68" s="171"/>
      <c r="LBX68" s="171"/>
      <c r="LBY68" s="171"/>
      <c r="LBZ68" s="171"/>
      <c r="LCA68" s="171"/>
      <c r="LCB68" s="171"/>
      <c r="LCC68" s="171"/>
      <c r="LCD68" s="171"/>
      <c r="LCE68" s="171"/>
      <c r="LCF68" s="171"/>
      <c r="LCG68" s="171"/>
      <c r="LCH68" s="171"/>
      <c r="LCI68" s="171"/>
      <c r="LCJ68" s="171"/>
      <c r="LCK68" s="171"/>
      <c r="LCL68" s="171"/>
      <c r="LCM68" s="171"/>
      <c r="LCN68" s="171"/>
      <c r="LCO68" s="171"/>
      <c r="LCP68" s="171"/>
      <c r="LCQ68" s="171"/>
      <c r="LCR68" s="171"/>
      <c r="LCS68" s="171"/>
      <c r="LCT68" s="171"/>
      <c r="LCU68" s="171"/>
      <c r="LCV68" s="171"/>
      <c r="LCW68" s="171"/>
      <c r="LCX68" s="171"/>
      <c r="LCY68" s="171"/>
      <c r="LCZ68" s="171"/>
      <c r="LDA68" s="171"/>
      <c r="LDB68" s="171"/>
      <c r="LDC68" s="171"/>
      <c r="LDD68" s="171"/>
      <c r="LDE68" s="171"/>
      <c r="LDF68" s="171"/>
      <c r="LDG68" s="171"/>
      <c r="LDH68" s="171"/>
      <c r="LDI68" s="171"/>
      <c r="LDJ68" s="171"/>
      <c r="LDK68" s="171"/>
      <c r="LDL68" s="171"/>
      <c r="LDM68" s="171"/>
      <c r="LDN68" s="171"/>
      <c r="LDO68" s="171"/>
      <c r="LDP68" s="171"/>
      <c r="LDQ68" s="171"/>
      <c r="LDR68" s="171"/>
      <c r="LDS68" s="171"/>
      <c r="LDT68" s="171"/>
      <c r="LDU68" s="171"/>
      <c r="LDV68" s="171"/>
      <c r="LDW68" s="171"/>
      <c r="LDX68" s="171"/>
      <c r="LDY68" s="171"/>
      <c r="LDZ68" s="171"/>
      <c r="LEA68" s="171"/>
      <c r="LEB68" s="171"/>
      <c r="LEC68" s="171"/>
      <c r="LED68" s="171"/>
      <c r="LEE68" s="171"/>
      <c r="LEF68" s="171"/>
      <c r="LEG68" s="171"/>
      <c r="LEH68" s="171"/>
      <c r="LEI68" s="171"/>
      <c r="LEJ68" s="171"/>
      <c r="LEK68" s="171"/>
      <c r="LEL68" s="171"/>
      <c r="LEM68" s="171"/>
      <c r="LEN68" s="171"/>
      <c r="LEO68" s="171"/>
      <c r="LEP68" s="171"/>
      <c r="LEQ68" s="171"/>
      <c r="LER68" s="171"/>
      <c r="LES68" s="171"/>
      <c r="LET68" s="171"/>
      <c r="LEU68" s="171"/>
      <c r="LEV68" s="171"/>
      <c r="LEW68" s="171"/>
      <c r="LEX68" s="171"/>
      <c r="LEY68" s="171"/>
      <c r="LEZ68" s="171"/>
      <c r="LFA68" s="171"/>
      <c r="LFB68" s="171"/>
      <c r="LFC68" s="171"/>
      <c r="LFD68" s="171"/>
      <c r="LFE68" s="171"/>
      <c r="LFF68" s="171"/>
      <c r="LFG68" s="171"/>
      <c r="LFH68" s="171"/>
      <c r="LFI68" s="171"/>
      <c r="LFJ68" s="171"/>
      <c r="LFK68" s="171"/>
      <c r="LFL68" s="171"/>
      <c r="LFM68" s="171"/>
      <c r="LFN68" s="171"/>
      <c r="LFO68" s="171"/>
      <c r="LFP68" s="171"/>
      <c r="LFQ68" s="171"/>
      <c r="LFR68" s="171"/>
      <c r="LFS68" s="171"/>
      <c r="LFT68" s="171"/>
      <c r="LFU68" s="171"/>
      <c r="LFV68" s="171"/>
      <c r="LFW68" s="171"/>
      <c r="LFX68" s="171"/>
      <c r="LFY68" s="171"/>
      <c r="LFZ68" s="171"/>
      <c r="LGA68" s="171"/>
      <c r="LGB68" s="171"/>
      <c r="LGC68" s="171"/>
      <c r="LGD68" s="171"/>
      <c r="LGE68" s="171"/>
      <c r="LGF68" s="171"/>
      <c r="LGG68" s="171"/>
      <c r="LGH68" s="171"/>
      <c r="LGI68" s="171"/>
      <c r="LGJ68" s="171"/>
      <c r="LGK68" s="171"/>
      <c r="LGL68" s="171"/>
      <c r="LGM68" s="171"/>
      <c r="LGN68" s="171"/>
      <c r="LGO68" s="171"/>
      <c r="LGP68" s="171"/>
      <c r="LGQ68" s="171"/>
      <c r="LGR68" s="171"/>
      <c r="LGS68" s="171"/>
      <c r="LGT68" s="171"/>
      <c r="LGU68" s="171"/>
      <c r="LGV68" s="171"/>
      <c r="LGW68" s="171"/>
      <c r="LGX68" s="171"/>
      <c r="LGY68" s="171"/>
      <c r="LGZ68" s="171"/>
      <c r="LHA68" s="171"/>
      <c r="LHB68" s="171"/>
      <c r="LHC68" s="171"/>
      <c r="LHD68" s="171"/>
      <c r="LHE68" s="171"/>
      <c r="LHF68" s="171"/>
      <c r="LHG68" s="171"/>
      <c r="LHH68" s="171"/>
      <c r="LHI68" s="171"/>
      <c r="LHJ68" s="171"/>
      <c r="LHK68" s="171"/>
      <c r="LHL68" s="171"/>
      <c r="LHM68" s="171"/>
      <c r="LHN68" s="171"/>
      <c r="LHO68" s="171"/>
      <c r="LHP68" s="171"/>
      <c r="LHQ68" s="171"/>
      <c r="LHR68" s="171"/>
      <c r="LHS68" s="171"/>
      <c r="LHT68" s="171"/>
      <c r="LHU68" s="171"/>
      <c r="LHV68" s="171"/>
      <c r="LHW68" s="171"/>
      <c r="LHX68" s="171"/>
      <c r="LHY68" s="171"/>
      <c r="LHZ68" s="171"/>
      <c r="LIA68" s="171"/>
      <c r="LIB68" s="171"/>
      <c r="LIC68" s="171"/>
      <c r="LID68" s="171"/>
      <c r="LIE68" s="171"/>
      <c r="LIF68" s="171"/>
      <c r="LIG68" s="171"/>
      <c r="LIH68" s="171"/>
      <c r="LII68" s="171"/>
      <c r="LIJ68" s="171"/>
      <c r="LIK68" s="171"/>
      <c r="LIL68" s="171"/>
      <c r="LIM68" s="171"/>
      <c r="LIN68" s="171"/>
      <c r="LIO68" s="171"/>
      <c r="LIP68" s="171"/>
      <c r="LIQ68" s="171"/>
      <c r="LIR68" s="171"/>
      <c r="LIS68" s="171"/>
      <c r="LIT68" s="171"/>
      <c r="LIU68" s="171"/>
      <c r="LIV68" s="171"/>
      <c r="LIW68" s="171"/>
      <c r="LIX68" s="171"/>
      <c r="LIY68" s="171"/>
      <c r="LIZ68" s="171"/>
      <c r="LJA68" s="171"/>
      <c r="LJB68" s="171"/>
      <c r="LJC68" s="171"/>
      <c r="LJD68" s="171"/>
      <c r="LJE68" s="171"/>
      <c r="LJF68" s="171"/>
      <c r="LJG68" s="171"/>
      <c r="LJH68" s="171"/>
      <c r="LJI68" s="171"/>
      <c r="LJJ68" s="171"/>
      <c r="LJK68" s="171"/>
      <c r="LJL68" s="171"/>
      <c r="LJM68" s="171"/>
      <c r="LJN68" s="171"/>
      <c r="LJO68" s="171"/>
      <c r="LJP68" s="171"/>
      <c r="LJQ68" s="171"/>
      <c r="LJR68" s="171"/>
      <c r="LJS68" s="171"/>
      <c r="LJT68" s="171"/>
      <c r="LJU68" s="171"/>
      <c r="LJV68" s="171"/>
      <c r="LJW68" s="171"/>
      <c r="LJX68" s="171"/>
      <c r="LJY68" s="171"/>
      <c r="LJZ68" s="171"/>
      <c r="LKA68" s="171"/>
      <c r="LKB68" s="171"/>
      <c r="LKC68" s="171"/>
      <c r="LKD68" s="171"/>
      <c r="LKE68" s="171"/>
      <c r="LKF68" s="171"/>
      <c r="LKG68" s="171"/>
      <c r="LKH68" s="171"/>
      <c r="LKI68" s="171"/>
      <c r="LKJ68" s="171"/>
      <c r="LKK68" s="171"/>
      <c r="LKL68" s="171"/>
      <c r="LKM68" s="171"/>
      <c r="LKN68" s="171"/>
      <c r="LKO68" s="171"/>
      <c r="LKP68" s="171"/>
      <c r="LKQ68" s="171"/>
      <c r="LKR68" s="171"/>
      <c r="LKS68" s="171"/>
      <c r="LKT68" s="171"/>
      <c r="LKU68" s="171"/>
      <c r="LKV68" s="171"/>
      <c r="LKW68" s="171"/>
      <c r="LKX68" s="171"/>
      <c r="LKY68" s="171"/>
      <c r="LKZ68" s="171"/>
      <c r="LLA68" s="171"/>
      <c r="LLB68" s="171"/>
      <c r="LLC68" s="171"/>
      <c r="LLD68" s="171"/>
      <c r="LLE68" s="171"/>
      <c r="LLF68" s="171"/>
      <c r="LLG68" s="171"/>
      <c r="LLH68" s="171"/>
      <c r="LLI68" s="171"/>
      <c r="LLJ68" s="171"/>
      <c r="LLK68" s="171"/>
      <c r="LLL68" s="171"/>
      <c r="LLM68" s="171"/>
      <c r="LLN68" s="171"/>
      <c r="LLO68" s="171"/>
      <c r="LLP68" s="171"/>
      <c r="LLQ68" s="171"/>
      <c r="LLR68" s="171"/>
      <c r="LLS68" s="171"/>
      <c r="LLT68" s="171"/>
      <c r="LLU68" s="171"/>
      <c r="LLV68" s="171"/>
      <c r="LLW68" s="171"/>
      <c r="LLX68" s="171"/>
      <c r="LLY68" s="171"/>
      <c r="LLZ68" s="171"/>
      <c r="LMA68" s="171"/>
      <c r="LMB68" s="171"/>
      <c r="LMC68" s="171"/>
      <c r="LMD68" s="171"/>
      <c r="LME68" s="171"/>
      <c r="LMF68" s="171"/>
      <c r="LMG68" s="171"/>
      <c r="LMH68" s="171"/>
      <c r="LMI68" s="171"/>
      <c r="LMJ68" s="171"/>
      <c r="LMK68" s="171"/>
      <c r="LML68" s="171"/>
      <c r="LMM68" s="171"/>
      <c r="LMN68" s="171"/>
      <c r="LMO68" s="171"/>
      <c r="LMP68" s="171"/>
      <c r="LMQ68" s="171"/>
      <c r="LMR68" s="171"/>
      <c r="LMS68" s="171"/>
      <c r="LMT68" s="171"/>
      <c r="LMU68" s="171"/>
      <c r="LMV68" s="171"/>
      <c r="LMW68" s="171"/>
      <c r="LMX68" s="171"/>
      <c r="LMY68" s="171"/>
      <c r="LMZ68" s="171"/>
      <c r="LNA68" s="171"/>
      <c r="LNB68" s="171"/>
      <c r="LNC68" s="171"/>
      <c r="LND68" s="171"/>
      <c r="LNE68" s="171"/>
      <c r="LNF68" s="171"/>
      <c r="LNG68" s="171"/>
      <c r="LNH68" s="171"/>
      <c r="LNI68" s="171"/>
      <c r="LNJ68" s="171"/>
      <c r="LNK68" s="171"/>
      <c r="LNL68" s="171"/>
      <c r="LNM68" s="171"/>
      <c r="LNN68" s="171"/>
      <c r="LNO68" s="171"/>
      <c r="LNP68" s="171"/>
      <c r="LNQ68" s="171"/>
      <c r="LNR68" s="171"/>
      <c r="LNS68" s="171"/>
      <c r="LNT68" s="171"/>
      <c r="LNU68" s="171"/>
      <c r="LNV68" s="171"/>
      <c r="LNW68" s="171"/>
      <c r="LNX68" s="171"/>
      <c r="LNY68" s="171"/>
      <c r="LNZ68" s="171"/>
      <c r="LOA68" s="171"/>
      <c r="LOB68" s="171"/>
      <c r="LOC68" s="171"/>
      <c r="LOD68" s="171"/>
      <c r="LOE68" s="171"/>
      <c r="LOF68" s="171"/>
      <c r="LOG68" s="171"/>
      <c r="LOH68" s="171"/>
      <c r="LOI68" s="171"/>
      <c r="LOJ68" s="171"/>
      <c r="LOK68" s="171"/>
      <c r="LOL68" s="171"/>
      <c r="LOM68" s="171"/>
      <c r="LON68" s="171"/>
      <c r="LOO68" s="171"/>
      <c r="LOP68" s="171"/>
      <c r="LOQ68" s="171"/>
      <c r="LOR68" s="171"/>
      <c r="LOS68" s="171"/>
      <c r="LOT68" s="171"/>
      <c r="LOU68" s="171"/>
      <c r="LOV68" s="171"/>
      <c r="LOW68" s="171"/>
      <c r="LOX68" s="171"/>
      <c r="LOY68" s="171"/>
      <c r="LOZ68" s="171"/>
      <c r="LPA68" s="171"/>
      <c r="LPB68" s="171"/>
      <c r="LPC68" s="171"/>
      <c r="LPD68" s="171"/>
      <c r="LPE68" s="171"/>
      <c r="LPF68" s="171"/>
      <c r="LPG68" s="171"/>
      <c r="LPH68" s="171"/>
      <c r="LPI68" s="171"/>
      <c r="LPJ68" s="171"/>
      <c r="LPK68" s="171"/>
      <c r="LPL68" s="171"/>
      <c r="LPM68" s="171"/>
      <c r="LPN68" s="171"/>
      <c r="LPO68" s="171"/>
      <c r="LPP68" s="171"/>
      <c r="LPQ68" s="171"/>
      <c r="LPR68" s="171"/>
      <c r="LPS68" s="171"/>
      <c r="LPT68" s="171"/>
      <c r="LPU68" s="171"/>
      <c r="LPV68" s="171"/>
      <c r="LPW68" s="171"/>
      <c r="LPX68" s="171"/>
      <c r="LPY68" s="171"/>
      <c r="LPZ68" s="171"/>
      <c r="LQA68" s="171"/>
      <c r="LQB68" s="171"/>
      <c r="LQC68" s="171"/>
      <c r="LQD68" s="171"/>
      <c r="LQE68" s="171"/>
      <c r="LQF68" s="171"/>
      <c r="LQG68" s="171"/>
      <c r="LQH68" s="171"/>
      <c r="LQI68" s="171"/>
      <c r="LQJ68" s="171"/>
      <c r="LQK68" s="171"/>
      <c r="LQL68" s="171"/>
      <c r="LQM68" s="171"/>
      <c r="LQN68" s="171"/>
      <c r="LQO68" s="171"/>
      <c r="LQP68" s="171"/>
      <c r="LQQ68" s="171"/>
      <c r="LQR68" s="171"/>
      <c r="LQS68" s="171"/>
      <c r="LQT68" s="171"/>
      <c r="LQU68" s="171"/>
      <c r="LQV68" s="171"/>
      <c r="LQW68" s="171"/>
      <c r="LQX68" s="171"/>
      <c r="LQY68" s="171"/>
      <c r="LQZ68" s="171"/>
      <c r="LRA68" s="171"/>
      <c r="LRB68" s="171"/>
      <c r="LRC68" s="171"/>
      <c r="LRD68" s="171"/>
      <c r="LRE68" s="171"/>
      <c r="LRF68" s="171"/>
      <c r="LRG68" s="171"/>
      <c r="LRH68" s="171"/>
      <c r="LRI68" s="171"/>
      <c r="LRJ68" s="171"/>
      <c r="LRK68" s="171"/>
      <c r="LRL68" s="171"/>
      <c r="LRM68" s="171"/>
      <c r="LRN68" s="171"/>
      <c r="LRO68" s="171"/>
      <c r="LRP68" s="171"/>
      <c r="LRQ68" s="171"/>
      <c r="LRR68" s="171"/>
      <c r="LRS68" s="171"/>
      <c r="LRT68" s="171"/>
      <c r="LRU68" s="171"/>
      <c r="LRV68" s="171"/>
      <c r="LRW68" s="171"/>
      <c r="LRX68" s="171"/>
      <c r="LRY68" s="171"/>
      <c r="LRZ68" s="171"/>
      <c r="LSA68" s="171"/>
      <c r="LSB68" s="171"/>
      <c r="LSC68" s="171"/>
      <c r="LSD68" s="171"/>
      <c r="LSE68" s="171"/>
      <c r="LSF68" s="171"/>
      <c r="LSG68" s="171"/>
      <c r="LSH68" s="171"/>
      <c r="LSI68" s="171"/>
      <c r="LSJ68" s="171"/>
      <c r="LSK68" s="171"/>
      <c r="LSL68" s="171"/>
      <c r="LSM68" s="171"/>
      <c r="LSN68" s="171"/>
      <c r="LSO68" s="171"/>
      <c r="LSP68" s="171"/>
      <c r="LSQ68" s="171"/>
      <c r="LSR68" s="171"/>
      <c r="LSS68" s="171"/>
      <c r="LST68" s="171"/>
      <c r="LSU68" s="171"/>
      <c r="LSV68" s="171"/>
      <c r="LSW68" s="171"/>
      <c r="LSX68" s="171"/>
      <c r="LSY68" s="171"/>
      <c r="LSZ68" s="171"/>
      <c r="LTA68" s="171"/>
      <c r="LTB68" s="171"/>
      <c r="LTC68" s="171"/>
      <c r="LTD68" s="171"/>
      <c r="LTE68" s="171"/>
      <c r="LTF68" s="171"/>
      <c r="LTG68" s="171"/>
      <c r="LTH68" s="171"/>
      <c r="LTI68" s="171"/>
      <c r="LTJ68" s="171"/>
      <c r="LTK68" s="171"/>
      <c r="LTL68" s="171"/>
      <c r="LTM68" s="171"/>
      <c r="LTN68" s="171"/>
      <c r="LTO68" s="171"/>
      <c r="LTP68" s="171"/>
      <c r="LTQ68" s="171"/>
      <c r="LTR68" s="171"/>
      <c r="LTS68" s="171"/>
      <c r="LTT68" s="171"/>
      <c r="LTU68" s="171"/>
      <c r="LTV68" s="171"/>
      <c r="LTW68" s="171"/>
      <c r="LTX68" s="171"/>
      <c r="LTY68" s="171"/>
      <c r="LTZ68" s="171"/>
      <c r="LUA68" s="171"/>
      <c r="LUB68" s="171"/>
      <c r="LUC68" s="171"/>
      <c r="LUD68" s="171"/>
      <c r="LUE68" s="171"/>
      <c r="LUF68" s="171"/>
      <c r="LUG68" s="171"/>
      <c r="LUH68" s="171"/>
      <c r="LUI68" s="171"/>
      <c r="LUJ68" s="171"/>
      <c r="LUK68" s="171"/>
      <c r="LUL68" s="171"/>
      <c r="LUM68" s="171"/>
      <c r="LUN68" s="171"/>
      <c r="LUO68" s="171"/>
      <c r="LUP68" s="171"/>
      <c r="LUQ68" s="171"/>
      <c r="LUR68" s="171"/>
      <c r="LUS68" s="171"/>
      <c r="LUT68" s="171"/>
      <c r="LUU68" s="171"/>
      <c r="LUV68" s="171"/>
      <c r="LUW68" s="171"/>
      <c r="LUX68" s="171"/>
      <c r="LUY68" s="171"/>
      <c r="LUZ68" s="171"/>
      <c r="LVA68" s="171"/>
      <c r="LVB68" s="171"/>
      <c r="LVC68" s="171"/>
      <c r="LVD68" s="171"/>
      <c r="LVE68" s="171"/>
      <c r="LVF68" s="171"/>
      <c r="LVG68" s="171"/>
      <c r="LVH68" s="171"/>
      <c r="LVI68" s="171"/>
      <c r="LVJ68" s="171"/>
      <c r="LVK68" s="171"/>
      <c r="LVL68" s="171"/>
      <c r="LVM68" s="171"/>
      <c r="LVN68" s="171"/>
      <c r="LVO68" s="171"/>
      <c r="LVP68" s="171"/>
      <c r="LVQ68" s="171"/>
      <c r="LVR68" s="171"/>
      <c r="LVS68" s="171"/>
      <c r="LVT68" s="171"/>
      <c r="LVU68" s="171"/>
      <c r="LVV68" s="171"/>
      <c r="LVW68" s="171"/>
      <c r="LVX68" s="171"/>
      <c r="LVY68" s="171"/>
      <c r="LVZ68" s="171"/>
      <c r="LWA68" s="171"/>
      <c r="LWB68" s="171"/>
      <c r="LWC68" s="171"/>
      <c r="LWD68" s="171"/>
      <c r="LWE68" s="171"/>
      <c r="LWF68" s="171"/>
      <c r="LWG68" s="171"/>
      <c r="LWH68" s="171"/>
      <c r="LWI68" s="171"/>
      <c r="LWJ68" s="171"/>
      <c r="LWK68" s="171"/>
      <c r="LWL68" s="171"/>
      <c r="LWM68" s="171"/>
      <c r="LWN68" s="171"/>
      <c r="LWO68" s="171"/>
      <c r="LWP68" s="171"/>
      <c r="LWQ68" s="171"/>
      <c r="LWR68" s="171"/>
      <c r="LWS68" s="171"/>
      <c r="LWT68" s="171"/>
      <c r="LWU68" s="171"/>
      <c r="LWV68" s="171"/>
      <c r="LWW68" s="171"/>
      <c r="LWX68" s="171"/>
      <c r="LWY68" s="171"/>
      <c r="LWZ68" s="171"/>
      <c r="LXA68" s="171"/>
      <c r="LXB68" s="171"/>
      <c r="LXC68" s="171"/>
      <c r="LXD68" s="171"/>
      <c r="LXE68" s="171"/>
      <c r="LXF68" s="171"/>
      <c r="LXG68" s="171"/>
      <c r="LXH68" s="171"/>
      <c r="LXI68" s="171"/>
      <c r="LXJ68" s="171"/>
      <c r="LXK68" s="171"/>
      <c r="LXL68" s="171"/>
      <c r="LXM68" s="171"/>
      <c r="LXN68" s="171"/>
      <c r="LXO68" s="171"/>
      <c r="LXP68" s="171"/>
      <c r="LXQ68" s="171"/>
      <c r="LXR68" s="171"/>
      <c r="LXS68" s="171"/>
      <c r="LXT68" s="171"/>
      <c r="LXU68" s="171"/>
      <c r="LXV68" s="171"/>
      <c r="LXW68" s="171"/>
      <c r="LXX68" s="171"/>
      <c r="LXY68" s="171"/>
      <c r="LXZ68" s="171"/>
      <c r="LYA68" s="171"/>
      <c r="LYB68" s="171"/>
      <c r="LYC68" s="171"/>
      <c r="LYD68" s="171"/>
      <c r="LYE68" s="171"/>
      <c r="LYF68" s="171"/>
      <c r="LYG68" s="171"/>
      <c r="LYH68" s="171"/>
      <c r="LYI68" s="171"/>
      <c r="LYJ68" s="171"/>
      <c r="LYK68" s="171"/>
      <c r="LYL68" s="171"/>
      <c r="LYM68" s="171"/>
      <c r="LYN68" s="171"/>
      <c r="LYO68" s="171"/>
      <c r="LYP68" s="171"/>
      <c r="LYQ68" s="171"/>
      <c r="LYR68" s="171"/>
      <c r="LYS68" s="171"/>
      <c r="LYT68" s="171"/>
      <c r="LYU68" s="171"/>
      <c r="LYV68" s="171"/>
      <c r="LYW68" s="171"/>
      <c r="LYX68" s="171"/>
      <c r="LYY68" s="171"/>
      <c r="LYZ68" s="171"/>
      <c r="LZA68" s="171"/>
      <c r="LZB68" s="171"/>
      <c r="LZC68" s="171"/>
      <c r="LZD68" s="171"/>
      <c r="LZE68" s="171"/>
      <c r="LZF68" s="171"/>
      <c r="LZG68" s="171"/>
      <c r="LZH68" s="171"/>
      <c r="LZI68" s="171"/>
      <c r="LZJ68" s="171"/>
      <c r="LZK68" s="171"/>
      <c r="LZL68" s="171"/>
      <c r="LZM68" s="171"/>
      <c r="LZN68" s="171"/>
      <c r="LZO68" s="171"/>
      <c r="LZP68" s="171"/>
      <c r="LZQ68" s="171"/>
      <c r="LZR68" s="171"/>
      <c r="LZS68" s="171"/>
      <c r="LZT68" s="171"/>
      <c r="LZU68" s="171"/>
      <c r="LZV68" s="171"/>
      <c r="LZW68" s="171"/>
      <c r="LZX68" s="171"/>
      <c r="LZY68" s="171"/>
      <c r="LZZ68" s="171"/>
      <c r="MAA68" s="171"/>
      <c r="MAB68" s="171"/>
      <c r="MAC68" s="171"/>
      <c r="MAD68" s="171"/>
      <c r="MAE68" s="171"/>
      <c r="MAF68" s="171"/>
      <c r="MAG68" s="171"/>
      <c r="MAH68" s="171"/>
      <c r="MAI68" s="171"/>
      <c r="MAJ68" s="171"/>
      <c r="MAK68" s="171"/>
      <c r="MAL68" s="171"/>
      <c r="MAM68" s="171"/>
      <c r="MAN68" s="171"/>
      <c r="MAO68" s="171"/>
      <c r="MAP68" s="171"/>
      <c r="MAQ68" s="171"/>
      <c r="MAR68" s="171"/>
      <c r="MAS68" s="171"/>
      <c r="MAT68" s="171"/>
      <c r="MAU68" s="171"/>
      <c r="MAV68" s="171"/>
      <c r="MAW68" s="171"/>
      <c r="MAX68" s="171"/>
      <c r="MAY68" s="171"/>
      <c r="MAZ68" s="171"/>
      <c r="MBA68" s="171"/>
      <c r="MBB68" s="171"/>
      <c r="MBC68" s="171"/>
      <c r="MBD68" s="171"/>
      <c r="MBE68" s="171"/>
      <c r="MBF68" s="171"/>
      <c r="MBG68" s="171"/>
      <c r="MBH68" s="171"/>
      <c r="MBI68" s="171"/>
      <c r="MBJ68" s="171"/>
      <c r="MBK68" s="171"/>
      <c r="MBL68" s="171"/>
      <c r="MBM68" s="171"/>
      <c r="MBN68" s="171"/>
      <c r="MBO68" s="171"/>
      <c r="MBP68" s="171"/>
      <c r="MBQ68" s="171"/>
      <c r="MBR68" s="171"/>
      <c r="MBS68" s="171"/>
      <c r="MBT68" s="171"/>
      <c r="MBU68" s="171"/>
      <c r="MBV68" s="171"/>
      <c r="MBW68" s="171"/>
      <c r="MBX68" s="171"/>
      <c r="MBY68" s="171"/>
      <c r="MBZ68" s="171"/>
      <c r="MCA68" s="171"/>
      <c r="MCB68" s="171"/>
      <c r="MCC68" s="171"/>
      <c r="MCD68" s="171"/>
      <c r="MCE68" s="171"/>
      <c r="MCF68" s="171"/>
      <c r="MCG68" s="171"/>
      <c r="MCH68" s="171"/>
      <c r="MCI68" s="171"/>
      <c r="MCJ68" s="171"/>
      <c r="MCK68" s="171"/>
      <c r="MCL68" s="171"/>
      <c r="MCM68" s="171"/>
      <c r="MCN68" s="171"/>
      <c r="MCO68" s="171"/>
      <c r="MCP68" s="171"/>
      <c r="MCQ68" s="171"/>
      <c r="MCR68" s="171"/>
      <c r="MCS68" s="171"/>
      <c r="MCT68" s="171"/>
      <c r="MCU68" s="171"/>
      <c r="MCV68" s="171"/>
      <c r="MCW68" s="171"/>
      <c r="MCX68" s="171"/>
      <c r="MCY68" s="171"/>
      <c r="MCZ68" s="171"/>
      <c r="MDA68" s="171"/>
      <c r="MDB68" s="171"/>
      <c r="MDC68" s="171"/>
      <c r="MDD68" s="171"/>
      <c r="MDE68" s="171"/>
      <c r="MDF68" s="171"/>
      <c r="MDG68" s="171"/>
      <c r="MDH68" s="171"/>
      <c r="MDI68" s="171"/>
      <c r="MDJ68" s="171"/>
      <c r="MDK68" s="171"/>
      <c r="MDL68" s="171"/>
      <c r="MDM68" s="171"/>
      <c r="MDN68" s="171"/>
      <c r="MDO68" s="171"/>
      <c r="MDP68" s="171"/>
      <c r="MDQ68" s="171"/>
      <c r="MDR68" s="171"/>
      <c r="MDS68" s="171"/>
      <c r="MDT68" s="171"/>
      <c r="MDU68" s="171"/>
      <c r="MDV68" s="171"/>
      <c r="MDW68" s="171"/>
      <c r="MDX68" s="171"/>
      <c r="MDY68" s="171"/>
      <c r="MDZ68" s="171"/>
      <c r="MEA68" s="171"/>
      <c r="MEB68" s="171"/>
      <c r="MEC68" s="171"/>
      <c r="MED68" s="171"/>
      <c r="MEE68" s="171"/>
      <c r="MEF68" s="171"/>
      <c r="MEG68" s="171"/>
      <c r="MEH68" s="171"/>
      <c r="MEI68" s="171"/>
      <c r="MEJ68" s="171"/>
      <c r="MEK68" s="171"/>
      <c r="MEL68" s="171"/>
      <c r="MEM68" s="171"/>
      <c r="MEN68" s="171"/>
      <c r="MEO68" s="171"/>
      <c r="MEP68" s="171"/>
      <c r="MEQ68" s="171"/>
      <c r="MER68" s="171"/>
      <c r="MES68" s="171"/>
      <c r="MET68" s="171"/>
      <c r="MEU68" s="171"/>
      <c r="MEV68" s="171"/>
      <c r="MEW68" s="171"/>
      <c r="MEX68" s="171"/>
      <c r="MEY68" s="171"/>
      <c r="MEZ68" s="171"/>
      <c r="MFA68" s="171"/>
      <c r="MFB68" s="171"/>
      <c r="MFC68" s="171"/>
      <c r="MFD68" s="171"/>
      <c r="MFE68" s="171"/>
      <c r="MFF68" s="171"/>
      <c r="MFG68" s="171"/>
      <c r="MFH68" s="171"/>
      <c r="MFI68" s="171"/>
      <c r="MFJ68" s="171"/>
      <c r="MFK68" s="171"/>
      <c r="MFL68" s="171"/>
      <c r="MFM68" s="171"/>
      <c r="MFN68" s="171"/>
      <c r="MFO68" s="171"/>
      <c r="MFP68" s="171"/>
      <c r="MFQ68" s="171"/>
      <c r="MFR68" s="171"/>
      <c r="MFS68" s="171"/>
      <c r="MFT68" s="171"/>
      <c r="MFU68" s="171"/>
      <c r="MFV68" s="171"/>
      <c r="MFW68" s="171"/>
      <c r="MFX68" s="171"/>
      <c r="MFY68" s="171"/>
      <c r="MFZ68" s="171"/>
      <c r="MGA68" s="171"/>
      <c r="MGB68" s="171"/>
      <c r="MGC68" s="171"/>
      <c r="MGD68" s="171"/>
      <c r="MGE68" s="171"/>
      <c r="MGF68" s="171"/>
      <c r="MGG68" s="171"/>
      <c r="MGH68" s="171"/>
      <c r="MGI68" s="171"/>
      <c r="MGJ68" s="171"/>
      <c r="MGK68" s="171"/>
      <c r="MGL68" s="171"/>
      <c r="MGM68" s="171"/>
      <c r="MGN68" s="171"/>
      <c r="MGO68" s="171"/>
      <c r="MGP68" s="171"/>
      <c r="MGQ68" s="171"/>
      <c r="MGR68" s="171"/>
      <c r="MGS68" s="171"/>
      <c r="MGT68" s="171"/>
      <c r="MGU68" s="171"/>
      <c r="MGV68" s="171"/>
      <c r="MGW68" s="171"/>
      <c r="MGX68" s="171"/>
      <c r="MGY68" s="171"/>
      <c r="MGZ68" s="171"/>
      <c r="MHA68" s="171"/>
      <c r="MHB68" s="171"/>
      <c r="MHC68" s="171"/>
      <c r="MHD68" s="171"/>
      <c r="MHE68" s="171"/>
      <c r="MHF68" s="171"/>
      <c r="MHG68" s="171"/>
      <c r="MHH68" s="171"/>
      <c r="MHI68" s="171"/>
      <c r="MHJ68" s="171"/>
      <c r="MHK68" s="171"/>
      <c r="MHL68" s="171"/>
      <c r="MHM68" s="171"/>
      <c r="MHN68" s="171"/>
      <c r="MHO68" s="171"/>
      <c r="MHP68" s="171"/>
      <c r="MHQ68" s="171"/>
      <c r="MHR68" s="171"/>
      <c r="MHS68" s="171"/>
      <c r="MHT68" s="171"/>
      <c r="MHU68" s="171"/>
      <c r="MHV68" s="171"/>
      <c r="MHW68" s="171"/>
      <c r="MHX68" s="171"/>
      <c r="MHY68" s="171"/>
      <c r="MHZ68" s="171"/>
      <c r="MIA68" s="171"/>
      <c r="MIB68" s="171"/>
      <c r="MIC68" s="171"/>
      <c r="MID68" s="171"/>
      <c r="MIE68" s="171"/>
      <c r="MIF68" s="171"/>
      <c r="MIG68" s="171"/>
      <c r="MIH68" s="171"/>
      <c r="MII68" s="171"/>
      <c r="MIJ68" s="171"/>
      <c r="MIK68" s="171"/>
      <c r="MIL68" s="171"/>
      <c r="MIM68" s="171"/>
      <c r="MIN68" s="171"/>
      <c r="MIO68" s="171"/>
      <c r="MIP68" s="171"/>
      <c r="MIQ68" s="171"/>
      <c r="MIR68" s="171"/>
      <c r="MIS68" s="171"/>
      <c r="MIT68" s="171"/>
      <c r="MIU68" s="171"/>
      <c r="MIV68" s="171"/>
      <c r="MIW68" s="171"/>
      <c r="MIX68" s="171"/>
      <c r="MIY68" s="171"/>
      <c r="MIZ68" s="171"/>
      <c r="MJA68" s="171"/>
      <c r="MJB68" s="171"/>
      <c r="MJC68" s="171"/>
      <c r="MJD68" s="171"/>
      <c r="MJE68" s="171"/>
      <c r="MJF68" s="171"/>
      <c r="MJG68" s="171"/>
      <c r="MJH68" s="171"/>
      <c r="MJI68" s="171"/>
      <c r="MJJ68" s="171"/>
      <c r="MJK68" s="171"/>
      <c r="MJL68" s="171"/>
      <c r="MJM68" s="171"/>
      <c r="MJN68" s="171"/>
      <c r="MJO68" s="171"/>
      <c r="MJP68" s="171"/>
      <c r="MJQ68" s="171"/>
      <c r="MJR68" s="171"/>
      <c r="MJS68" s="171"/>
      <c r="MJT68" s="171"/>
      <c r="MJU68" s="171"/>
      <c r="MJV68" s="171"/>
      <c r="MJW68" s="171"/>
      <c r="MJX68" s="171"/>
      <c r="MJY68" s="171"/>
      <c r="MJZ68" s="171"/>
      <c r="MKA68" s="171"/>
      <c r="MKB68" s="171"/>
      <c r="MKC68" s="171"/>
      <c r="MKD68" s="171"/>
      <c r="MKE68" s="171"/>
      <c r="MKF68" s="171"/>
      <c r="MKG68" s="171"/>
      <c r="MKH68" s="171"/>
      <c r="MKI68" s="171"/>
      <c r="MKJ68" s="171"/>
      <c r="MKK68" s="171"/>
      <c r="MKL68" s="171"/>
      <c r="MKM68" s="171"/>
      <c r="MKN68" s="171"/>
      <c r="MKO68" s="171"/>
      <c r="MKP68" s="171"/>
      <c r="MKQ68" s="171"/>
      <c r="MKR68" s="171"/>
      <c r="MKS68" s="171"/>
      <c r="MKT68" s="171"/>
      <c r="MKU68" s="171"/>
      <c r="MKV68" s="171"/>
      <c r="MKW68" s="171"/>
      <c r="MKX68" s="171"/>
      <c r="MKY68" s="171"/>
      <c r="MKZ68" s="171"/>
      <c r="MLA68" s="171"/>
      <c r="MLB68" s="171"/>
      <c r="MLC68" s="171"/>
      <c r="MLD68" s="171"/>
      <c r="MLE68" s="171"/>
      <c r="MLF68" s="171"/>
      <c r="MLG68" s="171"/>
      <c r="MLH68" s="171"/>
      <c r="MLI68" s="171"/>
      <c r="MLJ68" s="171"/>
      <c r="MLK68" s="171"/>
      <c r="MLL68" s="171"/>
      <c r="MLM68" s="171"/>
      <c r="MLN68" s="171"/>
      <c r="MLO68" s="171"/>
      <c r="MLP68" s="171"/>
      <c r="MLQ68" s="171"/>
      <c r="MLR68" s="171"/>
      <c r="MLS68" s="171"/>
      <c r="MLT68" s="171"/>
      <c r="MLU68" s="171"/>
      <c r="MLV68" s="171"/>
      <c r="MLW68" s="171"/>
      <c r="MLX68" s="171"/>
      <c r="MLY68" s="171"/>
      <c r="MLZ68" s="171"/>
      <c r="MMA68" s="171"/>
      <c r="MMB68" s="171"/>
      <c r="MMC68" s="171"/>
      <c r="MMD68" s="171"/>
      <c r="MME68" s="171"/>
      <c r="MMF68" s="171"/>
      <c r="MMG68" s="171"/>
      <c r="MMH68" s="171"/>
      <c r="MMI68" s="171"/>
      <c r="MMJ68" s="171"/>
      <c r="MMK68" s="171"/>
      <c r="MML68" s="171"/>
      <c r="MMM68" s="171"/>
      <c r="MMN68" s="171"/>
      <c r="MMO68" s="171"/>
      <c r="MMP68" s="171"/>
      <c r="MMQ68" s="171"/>
      <c r="MMR68" s="171"/>
      <c r="MMS68" s="171"/>
      <c r="MMT68" s="171"/>
      <c r="MMU68" s="171"/>
      <c r="MMV68" s="171"/>
      <c r="MMW68" s="171"/>
      <c r="MMX68" s="171"/>
      <c r="MMY68" s="171"/>
      <c r="MMZ68" s="171"/>
      <c r="MNA68" s="171"/>
      <c r="MNB68" s="171"/>
      <c r="MNC68" s="171"/>
      <c r="MND68" s="171"/>
      <c r="MNE68" s="171"/>
      <c r="MNF68" s="171"/>
      <c r="MNG68" s="171"/>
      <c r="MNH68" s="171"/>
      <c r="MNI68" s="171"/>
      <c r="MNJ68" s="171"/>
      <c r="MNK68" s="171"/>
      <c r="MNL68" s="171"/>
      <c r="MNM68" s="171"/>
      <c r="MNN68" s="171"/>
      <c r="MNO68" s="171"/>
      <c r="MNP68" s="171"/>
      <c r="MNQ68" s="171"/>
      <c r="MNR68" s="171"/>
      <c r="MNS68" s="171"/>
      <c r="MNT68" s="171"/>
      <c r="MNU68" s="171"/>
      <c r="MNV68" s="171"/>
      <c r="MNW68" s="171"/>
      <c r="MNX68" s="171"/>
      <c r="MNY68" s="171"/>
      <c r="MNZ68" s="171"/>
      <c r="MOA68" s="171"/>
      <c r="MOB68" s="171"/>
      <c r="MOC68" s="171"/>
      <c r="MOD68" s="171"/>
      <c r="MOE68" s="171"/>
      <c r="MOF68" s="171"/>
      <c r="MOG68" s="171"/>
      <c r="MOH68" s="171"/>
      <c r="MOI68" s="171"/>
      <c r="MOJ68" s="171"/>
      <c r="MOK68" s="171"/>
      <c r="MOL68" s="171"/>
      <c r="MOM68" s="171"/>
      <c r="MON68" s="171"/>
      <c r="MOO68" s="171"/>
      <c r="MOP68" s="171"/>
      <c r="MOQ68" s="171"/>
      <c r="MOR68" s="171"/>
      <c r="MOS68" s="171"/>
      <c r="MOT68" s="171"/>
      <c r="MOU68" s="171"/>
      <c r="MOV68" s="171"/>
      <c r="MOW68" s="171"/>
      <c r="MOX68" s="171"/>
      <c r="MOY68" s="171"/>
      <c r="MOZ68" s="171"/>
      <c r="MPA68" s="171"/>
      <c r="MPB68" s="171"/>
      <c r="MPC68" s="171"/>
      <c r="MPD68" s="171"/>
      <c r="MPE68" s="171"/>
      <c r="MPF68" s="171"/>
      <c r="MPG68" s="171"/>
      <c r="MPH68" s="171"/>
      <c r="MPI68" s="171"/>
      <c r="MPJ68" s="171"/>
      <c r="MPK68" s="171"/>
      <c r="MPL68" s="171"/>
      <c r="MPM68" s="171"/>
      <c r="MPN68" s="171"/>
      <c r="MPO68" s="171"/>
      <c r="MPP68" s="171"/>
      <c r="MPQ68" s="171"/>
      <c r="MPR68" s="171"/>
      <c r="MPS68" s="171"/>
      <c r="MPT68" s="171"/>
      <c r="MPU68" s="171"/>
      <c r="MPV68" s="171"/>
      <c r="MPW68" s="171"/>
      <c r="MPX68" s="171"/>
      <c r="MPY68" s="171"/>
      <c r="MPZ68" s="171"/>
      <c r="MQA68" s="171"/>
      <c r="MQB68" s="171"/>
      <c r="MQC68" s="171"/>
      <c r="MQD68" s="171"/>
      <c r="MQE68" s="171"/>
      <c r="MQF68" s="171"/>
      <c r="MQG68" s="171"/>
      <c r="MQH68" s="171"/>
      <c r="MQI68" s="171"/>
      <c r="MQJ68" s="171"/>
      <c r="MQK68" s="171"/>
      <c r="MQL68" s="171"/>
      <c r="MQM68" s="171"/>
      <c r="MQN68" s="171"/>
      <c r="MQO68" s="171"/>
      <c r="MQP68" s="171"/>
      <c r="MQQ68" s="171"/>
      <c r="MQR68" s="171"/>
      <c r="MQS68" s="171"/>
      <c r="MQT68" s="171"/>
      <c r="MQU68" s="171"/>
      <c r="MQV68" s="171"/>
      <c r="MQW68" s="171"/>
      <c r="MQX68" s="171"/>
      <c r="MQY68" s="171"/>
      <c r="MQZ68" s="171"/>
      <c r="MRA68" s="171"/>
      <c r="MRB68" s="171"/>
      <c r="MRC68" s="171"/>
      <c r="MRD68" s="171"/>
      <c r="MRE68" s="171"/>
      <c r="MRF68" s="171"/>
      <c r="MRG68" s="171"/>
      <c r="MRH68" s="171"/>
      <c r="MRI68" s="171"/>
      <c r="MRJ68" s="171"/>
      <c r="MRK68" s="171"/>
      <c r="MRL68" s="171"/>
      <c r="MRM68" s="171"/>
      <c r="MRN68" s="171"/>
      <c r="MRO68" s="171"/>
      <c r="MRP68" s="171"/>
      <c r="MRQ68" s="171"/>
      <c r="MRR68" s="171"/>
      <c r="MRS68" s="171"/>
      <c r="MRT68" s="171"/>
      <c r="MRU68" s="171"/>
      <c r="MRV68" s="171"/>
      <c r="MRW68" s="171"/>
      <c r="MRX68" s="171"/>
      <c r="MRY68" s="171"/>
      <c r="MRZ68" s="171"/>
      <c r="MSA68" s="171"/>
      <c r="MSB68" s="171"/>
      <c r="MSC68" s="171"/>
      <c r="MSD68" s="171"/>
      <c r="MSE68" s="171"/>
      <c r="MSF68" s="171"/>
      <c r="MSG68" s="171"/>
      <c r="MSH68" s="171"/>
      <c r="MSI68" s="171"/>
      <c r="MSJ68" s="171"/>
      <c r="MSK68" s="171"/>
      <c r="MSL68" s="171"/>
      <c r="MSM68" s="171"/>
      <c r="MSN68" s="171"/>
      <c r="MSO68" s="171"/>
      <c r="MSP68" s="171"/>
      <c r="MSQ68" s="171"/>
      <c r="MSR68" s="171"/>
      <c r="MSS68" s="171"/>
      <c r="MST68" s="171"/>
      <c r="MSU68" s="171"/>
      <c r="MSV68" s="171"/>
      <c r="MSW68" s="171"/>
      <c r="MSX68" s="171"/>
      <c r="MSY68" s="171"/>
      <c r="MSZ68" s="171"/>
      <c r="MTA68" s="171"/>
      <c r="MTB68" s="171"/>
      <c r="MTC68" s="171"/>
      <c r="MTD68" s="171"/>
      <c r="MTE68" s="171"/>
      <c r="MTF68" s="171"/>
      <c r="MTG68" s="171"/>
      <c r="MTH68" s="171"/>
      <c r="MTI68" s="171"/>
      <c r="MTJ68" s="171"/>
      <c r="MTK68" s="171"/>
      <c r="MTL68" s="171"/>
      <c r="MTM68" s="171"/>
      <c r="MTN68" s="171"/>
      <c r="MTO68" s="171"/>
      <c r="MTP68" s="171"/>
      <c r="MTQ68" s="171"/>
      <c r="MTR68" s="171"/>
      <c r="MTS68" s="171"/>
      <c r="MTT68" s="171"/>
      <c r="MTU68" s="171"/>
      <c r="MTV68" s="171"/>
      <c r="MTW68" s="171"/>
      <c r="MTX68" s="171"/>
      <c r="MTY68" s="171"/>
      <c r="MTZ68" s="171"/>
      <c r="MUA68" s="171"/>
      <c r="MUB68" s="171"/>
      <c r="MUC68" s="171"/>
      <c r="MUD68" s="171"/>
      <c r="MUE68" s="171"/>
      <c r="MUF68" s="171"/>
      <c r="MUG68" s="171"/>
      <c r="MUH68" s="171"/>
      <c r="MUI68" s="171"/>
      <c r="MUJ68" s="171"/>
      <c r="MUK68" s="171"/>
      <c r="MUL68" s="171"/>
      <c r="MUM68" s="171"/>
      <c r="MUN68" s="171"/>
      <c r="MUO68" s="171"/>
      <c r="MUP68" s="171"/>
      <c r="MUQ68" s="171"/>
      <c r="MUR68" s="171"/>
      <c r="MUS68" s="171"/>
      <c r="MUT68" s="171"/>
      <c r="MUU68" s="171"/>
      <c r="MUV68" s="171"/>
      <c r="MUW68" s="171"/>
      <c r="MUX68" s="171"/>
      <c r="MUY68" s="171"/>
      <c r="MUZ68" s="171"/>
      <c r="MVA68" s="171"/>
      <c r="MVB68" s="171"/>
      <c r="MVC68" s="171"/>
      <c r="MVD68" s="171"/>
      <c r="MVE68" s="171"/>
      <c r="MVF68" s="171"/>
      <c r="MVG68" s="171"/>
      <c r="MVH68" s="171"/>
      <c r="MVI68" s="171"/>
      <c r="MVJ68" s="171"/>
      <c r="MVK68" s="171"/>
      <c r="MVL68" s="171"/>
      <c r="MVM68" s="171"/>
      <c r="MVN68" s="171"/>
      <c r="MVO68" s="171"/>
      <c r="MVP68" s="171"/>
      <c r="MVQ68" s="171"/>
      <c r="MVR68" s="171"/>
      <c r="MVS68" s="171"/>
      <c r="MVT68" s="171"/>
      <c r="MVU68" s="171"/>
      <c r="MVV68" s="171"/>
      <c r="MVW68" s="171"/>
      <c r="MVX68" s="171"/>
      <c r="MVY68" s="171"/>
      <c r="MVZ68" s="171"/>
      <c r="MWA68" s="171"/>
      <c r="MWB68" s="171"/>
      <c r="MWC68" s="171"/>
      <c r="MWD68" s="171"/>
      <c r="MWE68" s="171"/>
      <c r="MWF68" s="171"/>
      <c r="MWG68" s="171"/>
      <c r="MWH68" s="171"/>
      <c r="MWI68" s="171"/>
      <c r="MWJ68" s="171"/>
      <c r="MWK68" s="171"/>
      <c r="MWL68" s="171"/>
      <c r="MWM68" s="171"/>
      <c r="MWN68" s="171"/>
      <c r="MWO68" s="171"/>
      <c r="MWP68" s="171"/>
      <c r="MWQ68" s="171"/>
      <c r="MWR68" s="171"/>
      <c r="MWS68" s="171"/>
      <c r="MWT68" s="171"/>
      <c r="MWU68" s="171"/>
      <c r="MWV68" s="171"/>
      <c r="MWW68" s="171"/>
      <c r="MWX68" s="171"/>
      <c r="MWY68" s="171"/>
      <c r="MWZ68" s="171"/>
      <c r="MXA68" s="171"/>
      <c r="MXB68" s="171"/>
      <c r="MXC68" s="171"/>
      <c r="MXD68" s="171"/>
      <c r="MXE68" s="171"/>
      <c r="MXF68" s="171"/>
      <c r="MXG68" s="171"/>
      <c r="MXH68" s="171"/>
      <c r="MXI68" s="171"/>
      <c r="MXJ68" s="171"/>
      <c r="MXK68" s="171"/>
      <c r="MXL68" s="171"/>
      <c r="MXM68" s="171"/>
      <c r="MXN68" s="171"/>
      <c r="MXO68" s="171"/>
      <c r="MXP68" s="171"/>
      <c r="MXQ68" s="171"/>
      <c r="MXR68" s="171"/>
      <c r="MXS68" s="171"/>
      <c r="MXT68" s="171"/>
      <c r="MXU68" s="171"/>
      <c r="MXV68" s="171"/>
      <c r="MXW68" s="171"/>
      <c r="MXX68" s="171"/>
      <c r="MXY68" s="171"/>
      <c r="MXZ68" s="171"/>
      <c r="MYA68" s="171"/>
      <c r="MYB68" s="171"/>
      <c r="MYC68" s="171"/>
      <c r="MYD68" s="171"/>
      <c r="MYE68" s="171"/>
      <c r="MYF68" s="171"/>
      <c r="MYG68" s="171"/>
      <c r="MYH68" s="171"/>
      <c r="MYI68" s="171"/>
      <c r="MYJ68" s="171"/>
      <c r="MYK68" s="171"/>
      <c r="MYL68" s="171"/>
      <c r="MYM68" s="171"/>
      <c r="MYN68" s="171"/>
      <c r="MYO68" s="171"/>
      <c r="MYP68" s="171"/>
      <c r="MYQ68" s="171"/>
      <c r="MYR68" s="171"/>
      <c r="MYS68" s="171"/>
      <c r="MYT68" s="171"/>
      <c r="MYU68" s="171"/>
      <c r="MYV68" s="171"/>
      <c r="MYW68" s="171"/>
      <c r="MYX68" s="171"/>
      <c r="MYY68" s="171"/>
      <c r="MYZ68" s="171"/>
      <c r="MZA68" s="171"/>
      <c r="MZB68" s="171"/>
      <c r="MZC68" s="171"/>
      <c r="MZD68" s="171"/>
      <c r="MZE68" s="171"/>
      <c r="MZF68" s="171"/>
      <c r="MZG68" s="171"/>
      <c r="MZH68" s="171"/>
      <c r="MZI68" s="171"/>
      <c r="MZJ68" s="171"/>
      <c r="MZK68" s="171"/>
      <c r="MZL68" s="171"/>
      <c r="MZM68" s="171"/>
      <c r="MZN68" s="171"/>
      <c r="MZO68" s="171"/>
      <c r="MZP68" s="171"/>
      <c r="MZQ68" s="171"/>
      <c r="MZR68" s="171"/>
      <c r="MZS68" s="171"/>
      <c r="MZT68" s="171"/>
      <c r="MZU68" s="171"/>
      <c r="MZV68" s="171"/>
      <c r="MZW68" s="171"/>
      <c r="MZX68" s="171"/>
      <c r="MZY68" s="171"/>
      <c r="MZZ68" s="171"/>
      <c r="NAA68" s="171"/>
      <c r="NAB68" s="171"/>
      <c r="NAC68" s="171"/>
      <c r="NAD68" s="171"/>
      <c r="NAE68" s="171"/>
      <c r="NAF68" s="171"/>
      <c r="NAG68" s="171"/>
      <c r="NAH68" s="171"/>
      <c r="NAI68" s="171"/>
      <c r="NAJ68" s="171"/>
      <c r="NAK68" s="171"/>
      <c r="NAL68" s="171"/>
      <c r="NAM68" s="171"/>
      <c r="NAN68" s="171"/>
      <c r="NAO68" s="171"/>
      <c r="NAP68" s="171"/>
      <c r="NAQ68" s="171"/>
      <c r="NAR68" s="171"/>
      <c r="NAS68" s="171"/>
      <c r="NAT68" s="171"/>
      <c r="NAU68" s="171"/>
      <c r="NAV68" s="171"/>
      <c r="NAW68" s="171"/>
      <c r="NAX68" s="171"/>
      <c r="NAY68" s="171"/>
      <c r="NAZ68" s="171"/>
      <c r="NBA68" s="171"/>
      <c r="NBB68" s="171"/>
      <c r="NBC68" s="171"/>
      <c r="NBD68" s="171"/>
      <c r="NBE68" s="171"/>
      <c r="NBF68" s="171"/>
      <c r="NBG68" s="171"/>
      <c r="NBH68" s="171"/>
      <c r="NBI68" s="171"/>
      <c r="NBJ68" s="171"/>
      <c r="NBK68" s="171"/>
      <c r="NBL68" s="171"/>
      <c r="NBM68" s="171"/>
      <c r="NBN68" s="171"/>
      <c r="NBO68" s="171"/>
      <c r="NBP68" s="171"/>
      <c r="NBQ68" s="171"/>
      <c r="NBR68" s="171"/>
      <c r="NBS68" s="171"/>
      <c r="NBT68" s="171"/>
      <c r="NBU68" s="171"/>
      <c r="NBV68" s="171"/>
      <c r="NBW68" s="171"/>
      <c r="NBX68" s="171"/>
      <c r="NBY68" s="171"/>
      <c r="NBZ68" s="171"/>
      <c r="NCA68" s="171"/>
      <c r="NCB68" s="171"/>
      <c r="NCC68" s="171"/>
      <c r="NCD68" s="171"/>
      <c r="NCE68" s="171"/>
      <c r="NCF68" s="171"/>
      <c r="NCG68" s="171"/>
      <c r="NCH68" s="171"/>
      <c r="NCI68" s="171"/>
      <c r="NCJ68" s="171"/>
      <c r="NCK68" s="171"/>
      <c r="NCL68" s="171"/>
      <c r="NCM68" s="171"/>
      <c r="NCN68" s="171"/>
      <c r="NCO68" s="171"/>
      <c r="NCP68" s="171"/>
      <c r="NCQ68" s="171"/>
      <c r="NCR68" s="171"/>
      <c r="NCS68" s="171"/>
      <c r="NCT68" s="171"/>
      <c r="NCU68" s="171"/>
      <c r="NCV68" s="171"/>
      <c r="NCW68" s="171"/>
      <c r="NCX68" s="171"/>
      <c r="NCY68" s="171"/>
      <c r="NCZ68" s="171"/>
      <c r="NDA68" s="171"/>
      <c r="NDB68" s="171"/>
      <c r="NDC68" s="171"/>
      <c r="NDD68" s="171"/>
      <c r="NDE68" s="171"/>
      <c r="NDF68" s="171"/>
      <c r="NDG68" s="171"/>
      <c r="NDH68" s="171"/>
      <c r="NDI68" s="171"/>
      <c r="NDJ68" s="171"/>
      <c r="NDK68" s="171"/>
      <c r="NDL68" s="171"/>
      <c r="NDM68" s="171"/>
      <c r="NDN68" s="171"/>
      <c r="NDO68" s="171"/>
      <c r="NDP68" s="171"/>
      <c r="NDQ68" s="171"/>
      <c r="NDR68" s="171"/>
      <c r="NDS68" s="171"/>
      <c r="NDT68" s="171"/>
      <c r="NDU68" s="171"/>
      <c r="NDV68" s="171"/>
      <c r="NDW68" s="171"/>
      <c r="NDX68" s="171"/>
      <c r="NDY68" s="171"/>
      <c r="NDZ68" s="171"/>
      <c r="NEA68" s="171"/>
      <c r="NEB68" s="171"/>
      <c r="NEC68" s="171"/>
      <c r="NED68" s="171"/>
      <c r="NEE68" s="171"/>
      <c r="NEF68" s="171"/>
      <c r="NEG68" s="171"/>
      <c r="NEH68" s="171"/>
      <c r="NEI68" s="171"/>
      <c r="NEJ68" s="171"/>
      <c r="NEK68" s="171"/>
      <c r="NEL68" s="171"/>
      <c r="NEM68" s="171"/>
      <c r="NEN68" s="171"/>
      <c r="NEO68" s="171"/>
      <c r="NEP68" s="171"/>
      <c r="NEQ68" s="171"/>
      <c r="NER68" s="171"/>
      <c r="NES68" s="171"/>
      <c r="NET68" s="171"/>
      <c r="NEU68" s="171"/>
      <c r="NEV68" s="171"/>
      <c r="NEW68" s="171"/>
      <c r="NEX68" s="171"/>
      <c r="NEY68" s="171"/>
      <c r="NEZ68" s="171"/>
      <c r="NFA68" s="171"/>
      <c r="NFB68" s="171"/>
      <c r="NFC68" s="171"/>
      <c r="NFD68" s="171"/>
      <c r="NFE68" s="171"/>
      <c r="NFF68" s="171"/>
      <c r="NFG68" s="171"/>
      <c r="NFH68" s="171"/>
      <c r="NFI68" s="171"/>
      <c r="NFJ68" s="171"/>
      <c r="NFK68" s="171"/>
      <c r="NFL68" s="171"/>
      <c r="NFM68" s="171"/>
      <c r="NFN68" s="171"/>
      <c r="NFO68" s="171"/>
      <c r="NFP68" s="171"/>
      <c r="NFQ68" s="171"/>
      <c r="NFR68" s="171"/>
      <c r="NFS68" s="171"/>
      <c r="NFT68" s="171"/>
      <c r="NFU68" s="171"/>
      <c r="NFV68" s="171"/>
      <c r="NFW68" s="171"/>
      <c r="NFX68" s="171"/>
      <c r="NFY68" s="171"/>
      <c r="NFZ68" s="171"/>
      <c r="NGA68" s="171"/>
      <c r="NGB68" s="171"/>
      <c r="NGC68" s="171"/>
      <c r="NGD68" s="171"/>
      <c r="NGE68" s="171"/>
      <c r="NGF68" s="171"/>
      <c r="NGG68" s="171"/>
      <c r="NGH68" s="171"/>
      <c r="NGI68" s="171"/>
      <c r="NGJ68" s="171"/>
      <c r="NGK68" s="171"/>
      <c r="NGL68" s="171"/>
      <c r="NGM68" s="171"/>
      <c r="NGN68" s="171"/>
      <c r="NGO68" s="171"/>
      <c r="NGP68" s="171"/>
      <c r="NGQ68" s="171"/>
      <c r="NGR68" s="171"/>
      <c r="NGS68" s="171"/>
      <c r="NGT68" s="171"/>
      <c r="NGU68" s="171"/>
      <c r="NGV68" s="171"/>
      <c r="NGW68" s="171"/>
      <c r="NGX68" s="171"/>
      <c r="NGY68" s="171"/>
      <c r="NGZ68" s="171"/>
      <c r="NHA68" s="171"/>
      <c r="NHB68" s="171"/>
      <c r="NHC68" s="171"/>
      <c r="NHD68" s="171"/>
      <c r="NHE68" s="171"/>
      <c r="NHF68" s="171"/>
      <c r="NHG68" s="171"/>
      <c r="NHH68" s="171"/>
      <c r="NHI68" s="171"/>
      <c r="NHJ68" s="171"/>
      <c r="NHK68" s="171"/>
      <c r="NHL68" s="171"/>
      <c r="NHM68" s="171"/>
      <c r="NHN68" s="171"/>
      <c r="NHO68" s="171"/>
      <c r="NHP68" s="171"/>
      <c r="NHQ68" s="171"/>
      <c r="NHR68" s="171"/>
      <c r="NHS68" s="171"/>
      <c r="NHT68" s="171"/>
      <c r="NHU68" s="171"/>
      <c r="NHV68" s="171"/>
      <c r="NHW68" s="171"/>
      <c r="NHX68" s="171"/>
      <c r="NHY68" s="171"/>
      <c r="NHZ68" s="171"/>
      <c r="NIA68" s="171"/>
      <c r="NIB68" s="171"/>
      <c r="NIC68" s="171"/>
      <c r="NID68" s="171"/>
      <c r="NIE68" s="171"/>
      <c r="NIF68" s="171"/>
      <c r="NIG68" s="171"/>
      <c r="NIH68" s="171"/>
      <c r="NII68" s="171"/>
      <c r="NIJ68" s="171"/>
      <c r="NIK68" s="171"/>
      <c r="NIL68" s="171"/>
      <c r="NIM68" s="171"/>
      <c r="NIN68" s="171"/>
      <c r="NIO68" s="171"/>
      <c r="NIP68" s="171"/>
      <c r="NIQ68" s="171"/>
      <c r="NIR68" s="171"/>
      <c r="NIS68" s="171"/>
      <c r="NIT68" s="171"/>
      <c r="NIU68" s="171"/>
      <c r="NIV68" s="171"/>
      <c r="NIW68" s="171"/>
      <c r="NIX68" s="171"/>
      <c r="NIY68" s="171"/>
      <c r="NIZ68" s="171"/>
      <c r="NJA68" s="171"/>
      <c r="NJB68" s="171"/>
      <c r="NJC68" s="171"/>
      <c r="NJD68" s="171"/>
      <c r="NJE68" s="171"/>
      <c r="NJF68" s="171"/>
      <c r="NJG68" s="171"/>
      <c r="NJH68" s="171"/>
      <c r="NJI68" s="171"/>
      <c r="NJJ68" s="171"/>
      <c r="NJK68" s="171"/>
      <c r="NJL68" s="171"/>
      <c r="NJM68" s="171"/>
      <c r="NJN68" s="171"/>
      <c r="NJO68" s="171"/>
      <c r="NJP68" s="171"/>
      <c r="NJQ68" s="171"/>
      <c r="NJR68" s="171"/>
      <c r="NJS68" s="171"/>
      <c r="NJT68" s="171"/>
      <c r="NJU68" s="171"/>
      <c r="NJV68" s="171"/>
      <c r="NJW68" s="171"/>
      <c r="NJX68" s="171"/>
      <c r="NJY68" s="171"/>
      <c r="NJZ68" s="171"/>
      <c r="NKA68" s="171"/>
      <c r="NKB68" s="171"/>
      <c r="NKC68" s="171"/>
      <c r="NKD68" s="171"/>
      <c r="NKE68" s="171"/>
      <c r="NKF68" s="171"/>
      <c r="NKG68" s="171"/>
      <c r="NKH68" s="171"/>
      <c r="NKI68" s="171"/>
      <c r="NKJ68" s="171"/>
      <c r="NKK68" s="171"/>
      <c r="NKL68" s="171"/>
      <c r="NKM68" s="171"/>
      <c r="NKN68" s="171"/>
      <c r="NKO68" s="171"/>
      <c r="NKP68" s="171"/>
      <c r="NKQ68" s="171"/>
      <c r="NKR68" s="171"/>
      <c r="NKS68" s="171"/>
      <c r="NKT68" s="171"/>
      <c r="NKU68" s="171"/>
      <c r="NKV68" s="171"/>
      <c r="NKW68" s="171"/>
      <c r="NKX68" s="171"/>
      <c r="NKY68" s="171"/>
      <c r="NKZ68" s="171"/>
      <c r="NLA68" s="171"/>
      <c r="NLB68" s="171"/>
      <c r="NLC68" s="171"/>
      <c r="NLD68" s="171"/>
      <c r="NLE68" s="171"/>
      <c r="NLF68" s="171"/>
      <c r="NLG68" s="171"/>
      <c r="NLH68" s="171"/>
      <c r="NLI68" s="171"/>
      <c r="NLJ68" s="171"/>
      <c r="NLK68" s="171"/>
      <c r="NLL68" s="171"/>
      <c r="NLM68" s="171"/>
      <c r="NLN68" s="171"/>
      <c r="NLO68" s="171"/>
      <c r="NLP68" s="171"/>
      <c r="NLQ68" s="171"/>
      <c r="NLR68" s="171"/>
      <c r="NLS68" s="171"/>
      <c r="NLT68" s="171"/>
      <c r="NLU68" s="171"/>
      <c r="NLV68" s="171"/>
      <c r="NLW68" s="171"/>
      <c r="NLX68" s="171"/>
      <c r="NLY68" s="171"/>
      <c r="NLZ68" s="171"/>
      <c r="NMA68" s="171"/>
      <c r="NMB68" s="171"/>
      <c r="NMC68" s="171"/>
      <c r="NMD68" s="171"/>
      <c r="NME68" s="171"/>
      <c r="NMF68" s="171"/>
      <c r="NMG68" s="171"/>
      <c r="NMH68" s="171"/>
      <c r="NMI68" s="171"/>
      <c r="NMJ68" s="171"/>
      <c r="NMK68" s="171"/>
      <c r="NML68" s="171"/>
      <c r="NMM68" s="171"/>
      <c r="NMN68" s="171"/>
      <c r="NMO68" s="171"/>
      <c r="NMP68" s="171"/>
      <c r="NMQ68" s="171"/>
      <c r="NMR68" s="171"/>
      <c r="NMS68" s="171"/>
      <c r="NMT68" s="171"/>
      <c r="NMU68" s="171"/>
      <c r="NMV68" s="171"/>
      <c r="NMW68" s="171"/>
      <c r="NMX68" s="171"/>
      <c r="NMY68" s="171"/>
      <c r="NMZ68" s="171"/>
      <c r="NNA68" s="171"/>
      <c r="NNB68" s="171"/>
      <c r="NNC68" s="171"/>
      <c r="NND68" s="171"/>
      <c r="NNE68" s="171"/>
      <c r="NNF68" s="171"/>
      <c r="NNG68" s="171"/>
      <c r="NNH68" s="171"/>
      <c r="NNI68" s="171"/>
      <c r="NNJ68" s="171"/>
      <c r="NNK68" s="171"/>
      <c r="NNL68" s="171"/>
      <c r="NNM68" s="171"/>
      <c r="NNN68" s="171"/>
      <c r="NNO68" s="171"/>
      <c r="NNP68" s="171"/>
      <c r="NNQ68" s="171"/>
      <c r="NNR68" s="171"/>
      <c r="NNS68" s="171"/>
      <c r="NNT68" s="171"/>
      <c r="NNU68" s="171"/>
      <c r="NNV68" s="171"/>
      <c r="NNW68" s="171"/>
      <c r="NNX68" s="171"/>
      <c r="NNY68" s="171"/>
      <c r="NNZ68" s="171"/>
      <c r="NOA68" s="171"/>
      <c r="NOB68" s="171"/>
      <c r="NOC68" s="171"/>
      <c r="NOD68" s="171"/>
      <c r="NOE68" s="171"/>
      <c r="NOF68" s="171"/>
      <c r="NOG68" s="171"/>
      <c r="NOH68" s="171"/>
      <c r="NOI68" s="171"/>
      <c r="NOJ68" s="171"/>
      <c r="NOK68" s="171"/>
      <c r="NOL68" s="171"/>
      <c r="NOM68" s="171"/>
      <c r="NON68" s="171"/>
      <c r="NOO68" s="171"/>
      <c r="NOP68" s="171"/>
      <c r="NOQ68" s="171"/>
      <c r="NOR68" s="171"/>
      <c r="NOS68" s="171"/>
      <c r="NOT68" s="171"/>
      <c r="NOU68" s="171"/>
      <c r="NOV68" s="171"/>
      <c r="NOW68" s="171"/>
      <c r="NOX68" s="171"/>
      <c r="NOY68" s="171"/>
      <c r="NOZ68" s="171"/>
      <c r="NPA68" s="171"/>
      <c r="NPB68" s="171"/>
      <c r="NPC68" s="171"/>
      <c r="NPD68" s="171"/>
      <c r="NPE68" s="171"/>
      <c r="NPF68" s="171"/>
      <c r="NPG68" s="171"/>
      <c r="NPH68" s="171"/>
      <c r="NPI68" s="171"/>
      <c r="NPJ68" s="171"/>
      <c r="NPK68" s="171"/>
      <c r="NPL68" s="171"/>
      <c r="NPM68" s="171"/>
      <c r="NPN68" s="171"/>
      <c r="NPO68" s="171"/>
      <c r="NPP68" s="171"/>
      <c r="NPQ68" s="171"/>
      <c r="NPR68" s="171"/>
      <c r="NPS68" s="171"/>
      <c r="NPT68" s="171"/>
      <c r="NPU68" s="171"/>
      <c r="NPV68" s="171"/>
      <c r="NPW68" s="171"/>
      <c r="NPX68" s="171"/>
      <c r="NPY68" s="171"/>
      <c r="NPZ68" s="171"/>
      <c r="NQA68" s="171"/>
      <c r="NQB68" s="171"/>
      <c r="NQC68" s="171"/>
      <c r="NQD68" s="171"/>
      <c r="NQE68" s="171"/>
      <c r="NQF68" s="171"/>
      <c r="NQG68" s="171"/>
      <c r="NQH68" s="171"/>
      <c r="NQI68" s="171"/>
      <c r="NQJ68" s="171"/>
      <c r="NQK68" s="171"/>
      <c r="NQL68" s="171"/>
      <c r="NQM68" s="171"/>
      <c r="NQN68" s="171"/>
      <c r="NQO68" s="171"/>
      <c r="NQP68" s="171"/>
      <c r="NQQ68" s="171"/>
      <c r="NQR68" s="171"/>
      <c r="NQS68" s="171"/>
      <c r="NQT68" s="171"/>
      <c r="NQU68" s="171"/>
      <c r="NQV68" s="171"/>
      <c r="NQW68" s="171"/>
      <c r="NQX68" s="171"/>
      <c r="NQY68" s="171"/>
      <c r="NQZ68" s="171"/>
      <c r="NRA68" s="171"/>
      <c r="NRB68" s="171"/>
      <c r="NRC68" s="171"/>
      <c r="NRD68" s="171"/>
      <c r="NRE68" s="171"/>
      <c r="NRF68" s="171"/>
      <c r="NRG68" s="171"/>
      <c r="NRH68" s="171"/>
      <c r="NRI68" s="171"/>
      <c r="NRJ68" s="171"/>
      <c r="NRK68" s="171"/>
      <c r="NRL68" s="171"/>
      <c r="NRM68" s="171"/>
      <c r="NRN68" s="171"/>
      <c r="NRO68" s="171"/>
      <c r="NRP68" s="171"/>
      <c r="NRQ68" s="171"/>
      <c r="NRR68" s="171"/>
      <c r="NRS68" s="171"/>
      <c r="NRT68" s="171"/>
      <c r="NRU68" s="171"/>
      <c r="NRV68" s="171"/>
      <c r="NRW68" s="171"/>
      <c r="NRX68" s="171"/>
      <c r="NRY68" s="171"/>
      <c r="NRZ68" s="171"/>
      <c r="NSA68" s="171"/>
      <c r="NSB68" s="171"/>
      <c r="NSC68" s="171"/>
      <c r="NSD68" s="171"/>
      <c r="NSE68" s="171"/>
      <c r="NSF68" s="171"/>
      <c r="NSG68" s="171"/>
      <c r="NSH68" s="171"/>
      <c r="NSI68" s="171"/>
      <c r="NSJ68" s="171"/>
      <c r="NSK68" s="171"/>
      <c r="NSL68" s="171"/>
      <c r="NSM68" s="171"/>
      <c r="NSN68" s="171"/>
      <c r="NSO68" s="171"/>
      <c r="NSP68" s="171"/>
      <c r="NSQ68" s="171"/>
      <c r="NSR68" s="171"/>
      <c r="NSS68" s="171"/>
      <c r="NST68" s="171"/>
      <c r="NSU68" s="171"/>
      <c r="NSV68" s="171"/>
      <c r="NSW68" s="171"/>
      <c r="NSX68" s="171"/>
      <c r="NSY68" s="171"/>
      <c r="NSZ68" s="171"/>
      <c r="NTA68" s="171"/>
      <c r="NTB68" s="171"/>
      <c r="NTC68" s="171"/>
      <c r="NTD68" s="171"/>
      <c r="NTE68" s="171"/>
      <c r="NTF68" s="171"/>
      <c r="NTG68" s="171"/>
      <c r="NTH68" s="171"/>
      <c r="NTI68" s="171"/>
      <c r="NTJ68" s="171"/>
      <c r="NTK68" s="171"/>
      <c r="NTL68" s="171"/>
      <c r="NTM68" s="171"/>
      <c r="NTN68" s="171"/>
      <c r="NTO68" s="171"/>
      <c r="NTP68" s="171"/>
      <c r="NTQ68" s="171"/>
      <c r="NTR68" s="171"/>
      <c r="NTS68" s="171"/>
      <c r="NTT68" s="171"/>
      <c r="NTU68" s="171"/>
      <c r="NTV68" s="171"/>
      <c r="NTW68" s="171"/>
      <c r="NTX68" s="171"/>
      <c r="NTY68" s="171"/>
      <c r="NTZ68" s="171"/>
      <c r="NUA68" s="171"/>
      <c r="NUB68" s="171"/>
      <c r="NUC68" s="171"/>
      <c r="NUD68" s="171"/>
      <c r="NUE68" s="171"/>
      <c r="NUF68" s="171"/>
      <c r="NUG68" s="171"/>
      <c r="NUH68" s="171"/>
      <c r="NUI68" s="171"/>
      <c r="NUJ68" s="171"/>
      <c r="NUK68" s="171"/>
      <c r="NUL68" s="171"/>
      <c r="NUM68" s="171"/>
      <c r="NUN68" s="171"/>
      <c r="NUO68" s="171"/>
      <c r="NUP68" s="171"/>
      <c r="NUQ68" s="171"/>
      <c r="NUR68" s="171"/>
      <c r="NUS68" s="171"/>
      <c r="NUT68" s="171"/>
      <c r="NUU68" s="171"/>
      <c r="NUV68" s="171"/>
      <c r="NUW68" s="171"/>
      <c r="NUX68" s="171"/>
      <c r="NUY68" s="171"/>
      <c r="NUZ68" s="171"/>
      <c r="NVA68" s="171"/>
      <c r="NVB68" s="171"/>
      <c r="NVC68" s="171"/>
      <c r="NVD68" s="171"/>
      <c r="NVE68" s="171"/>
      <c r="NVF68" s="171"/>
      <c r="NVG68" s="171"/>
      <c r="NVH68" s="171"/>
      <c r="NVI68" s="171"/>
      <c r="NVJ68" s="171"/>
      <c r="NVK68" s="171"/>
      <c r="NVL68" s="171"/>
      <c r="NVM68" s="171"/>
      <c r="NVN68" s="171"/>
      <c r="NVO68" s="171"/>
      <c r="NVP68" s="171"/>
      <c r="NVQ68" s="171"/>
      <c r="NVR68" s="171"/>
      <c r="NVS68" s="171"/>
      <c r="NVT68" s="171"/>
      <c r="NVU68" s="171"/>
      <c r="NVV68" s="171"/>
      <c r="NVW68" s="171"/>
      <c r="NVX68" s="171"/>
      <c r="NVY68" s="171"/>
      <c r="NVZ68" s="171"/>
      <c r="NWA68" s="171"/>
      <c r="NWB68" s="171"/>
      <c r="NWC68" s="171"/>
      <c r="NWD68" s="171"/>
      <c r="NWE68" s="171"/>
      <c r="NWF68" s="171"/>
      <c r="NWG68" s="171"/>
      <c r="NWH68" s="171"/>
      <c r="NWI68" s="171"/>
      <c r="NWJ68" s="171"/>
      <c r="NWK68" s="171"/>
      <c r="NWL68" s="171"/>
      <c r="NWM68" s="171"/>
      <c r="NWN68" s="171"/>
      <c r="NWO68" s="171"/>
      <c r="NWP68" s="171"/>
      <c r="NWQ68" s="171"/>
      <c r="NWR68" s="171"/>
      <c r="NWS68" s="171"/>
      <c r="NWT68" s="171"/>
      <c r="NWU68" s="171"/>
      <c r="NWV68" s="171"/>
      <c r="NWW68" s="171"/>
      <c r="NWX68" s="171"/>
      <c r="NWY68" s="171"/>
      <c r="NWZ68" s="171"/>
      <c r="NXA68" s="171"/>
      <c r="NXB68" s="171"/>
      <c r="NXC68" s="171"/>
      <c r="NXD68" s="171"/>
      <c r="NXE68" s="171"/>
      <c r="NXF68" s="171"/>
      <c r="NXG68" s="171"/>
      <c r="NXH68" s="171"/>
      <c r="NXI68" s="171"/>
      <c r="NXJ68" s="171"/>
      <c r="NXK68" s="171"/>
      <c r="NXL68" s="171"/>
      <c r="NXM68" s="171"/>
      <c r="NXN68" s="171"/>
      <c r="NXO68" s="171"/>
      <c r="NXP68" s="171"/>
      <c r="NXQ68" s="171"/>
      <c r="NXR68" s="171"/>
      <c r="NXS68" s="171"/>
      <c r="NXT68" s="171"/>
      <c r="NXU68" s="171"/>
      <c r="NXV68" s="171"/>
      <c r="NXW68" s="171"/>
      <c r="NXX68" s="171"/>
      <c r="NXY68" s="171"/>
      <c r="NXZ68" s="171"/>
      <c r="NYA68" s="171"/>
      <c r="NYB68" s="171"/>
      <c r="NYC68" s="171"/>
      <c r="NYD68" s="171"/>
      <c r="NYE68" s="171"/>
      <c r="NYF68" s="171"/>
      <c r="NYG68" s="171"/>
      <c r="NYH68" s="171"/>
      <c r="NYI68" s="171"/>
      <c r="NYJ68" s="171"/>
      <c r="NYK68" s="171"/>
      <c r="NYL68" s="171"/>
      <c r="NYM68" s="171"/>
      <c r="NYN68" s="171"/>
      <c r="NYO68" s="171"/>
      <c r="NYP68" s="171"/>
      <c r="NYQ68" s="171"/>
      <c r="NYR68" s="171"/>
      <c r="NYS68" s="171"/>
      <c r="NYT68" s="171"/>
      <c r="NYU68" s="171"/>
      <c r="NYV68" s="171"/>
      <c r="NYW68" s="171"/>
      <c r="NYX68" s="171"/>
      <c r="NYY68" s="171"/>
      <c r="NYZ68" s="171"/>
      <c r="NZA68" s="171"/>
      <c r="NZB68" s="171"/>
      <c r="NZC68" s="171"/>
      <c r="NZD68" s="171"/>
      <c r="NZE68" s="171"/>
      <c r="NZF68" s="171"/>
      <c r="NZG68" s="171"/>
      <c r="NZH68" s="171"/>
      <c r="NZI68" s="171"/>
      <c r="NZJ68" s="171"/>
      <c r="NZK68" s="171"/>
      <c r="NZL68" s="171"/>
      <c r="NZM68" s="171"/>
      <c r="NZN68" s="171"/>
      <c r="NZO68" s="171"/>
      <c r="NZP68" s="171"/>
      <c r="NZQ68" s="171"/>
      <c r="NZR68" s="171"/>
      <c r="NZS68" s="171"/>
      <c r="NZT68" s="171"/>
      <c r="NZU68" s="171"/>
      <c r="NZV68" s="171"/>
      <c r="NZW68" s="171"/>
      <c r="NZX68" s="171"/>
      <c r="NZY68" s="171"/>
      <c r="NZZ68" s="171"/>
      <c r="OAA68" s="171"/>
      <c r="OAB68" s="171"/>
      <c r="OAC68" s="171"/>
      <c r="OAD68" s="171"/>
      <c r="OAE68" s="171"/>
      <c r="OAF68" s="171"/>
      <c r="OAG68" s="171"/>
      <c r="OAH68" s="171"/>
      <c r="OAI68" s="171"/>
      <c r="OAJ68" s="171"/>
      <c r="OAK68" s="171"/>
      <c r="OAL68" s="171"/>
      <c r="OAM68" s="171"/>
      <c r="OAN68" s="171"/>
      <c r="OAO68" s="171"/>
      <c r="OAP68" s="171"/>
      <c r="OAQ68" s="171"/>
      <c r="OAR68" s="171"/>
      <c r="OAS68" s="171"/>
      <c r="OAT68" s="171"/>
      <c r="OAU68" s="171"/>
      <c r="OAV68" s="171"/>
      <c r="OAW68" s="171"/>
      <c r="OAX68" s="171"/>
      <c r="OAY68" s="171"/>
      <c r="OAZ68" s="171"/>
      <c r="OBA68" s="171"/>
      <c r="OBB68" s="171"/>
      <c r="OBC68" s="171"/>
      <c r="OBD68" s="171"/>
      <c r="OBE68" s="171"/>
      <c r="OBF68" s="171"/>
      <c r="OBG68" s="171"/>
      <c r="OBH68" s="171"/>
      <c r="OBI68" s="171"/>
      <c r="OBJ68" s="171"/>
      <c r="OBK68" s="171"/>
      <c r="OBL68" s="171"/>
      <c r="OBM68" s="171"/>
      <c r="OBN68" s="171"/>
      <c r="OBO68" s="171"/>
      <c r="OBP68" s="171"/>
      <c r="OBQ68" s="171"/>
      <c r="OBR68" s="171"/>
      <c r="OBS68" s="171"/>
      <c r="OBT68" s="171"/>
      <c r="OBU68" s="171"/>
      <c r="OBV68" s="171"/>
      <c r="OBW68" s="171"/>
      <c r="OBX68" s="171"/>
      <c r="OBY68" s="171"/>
      <c r="OBZ68" s="171"/>
      <c r="OCA68" s="171"/>
      <c r="OCB68" s="171"/>
      <c r="OCC68" s="171"/>
      <c r="OCD68" s="171"/>
      <c r="OCE68" s="171"/>
      <c r="OCF68" s="171"/>
      <c r="OCG68" s="171"/>
      <c r="OCH68" s="171"/>
      <c r="OCI68" s="171"/>
      <c r="OCJ68" s="171"/>
      <c r="OCK68" s="171"/>
      <c r="OCL68" s="171"/>
      <c r="OCM68" s="171"/>
      <c r="OCN68" s="171"/>
      <c r="OCO68" s="171"/>
      <c r="OCP68" s="171"/>
      <c r="OCQ68" s="171"/>
      <c r="OCR68" s="171"/>
      <c r="OCS68" s="171"/>
      <c r="OCT68" s="171"/>
      <c r="OCU68" s="171"/>
      <c r="OCV68" s="171"/>
      <c r="OCW68" s="171"/>
      <c r="OCX68" s="171"/>
      <c r="OCY68" s="171"/>
      <c r="OCZ68" s="171"/>
      <c r="ODA68" s="171"/>
      <c r="ODB68" s="171"/>
      <c r="ODC68" s="171"/>
      <c r="ODD68" s="171"/>
      <c r="ODE68" s="171"/>
      <c r="ODF68" s="171"/>
      <c r="ODG68" s="171"/>
      <c r="ODH68" s="171"/>
      <c r="ODI68" s="171"/>
      <c r="ODJ68" s="171"/>
      <c r="ODK68" s="171"/>
      <c r="ODL68" s="171"/>
      <c r="ODM68" s="171"/>
      <c r="ODN68" s="171"/>
      <c r="ODO68" s="171"/>
      <c r="ODP68" s="171"/>
      <c r="ODQ68" s="171"/>
      <c r="ODR68" s="171"/>
      <c r="ODS68" s="171"/>
      <c r="ODT68" s="171"/>
      <c r="ODU68" s="171"/>
      <c r="ODV68" s="171"/>
      <c r="ODW68" s="171"/>
      <c r="ODX68" s="171"/>
      <c r="ODY68" s="171"/>
      <c r="ODZ68" s="171"/>
      <c r="OEA68" s="171"/>
      <c r="OEB68" s="171"/>
      <c r="OEC68" s="171"/>
      <c r="OED68" s="171"/>
      <c r="OEE68" s="171"/>
      <c r="OEF68" s="171"/>
      <c r="OEG68" s="171"/>
      <c r="OEH68" s="171"/>
      <c r="OEI68" s="171"/>
      <c r="OEJ68" s="171"/>
      <c r="OEK68" s="171"/>
      <c r="OEL68" s="171"/>
      <c r="OEM68" s="171"/>
      <c r="OEN68" s="171"/>
      <c r="OEO68" s="171"/>
      <c r="OEP68" s="171"/>
      <c r="OEQ68" s="171"/>
      <c r="OER68" s="171"/>
      <c r="OES68" s="171"/>
      <c r="OET68" s="171"/>
      <c r="OEU68" s="171"/>
      <c r="OEV68" s="171"/>
      <c r="OEW68" s="171"/>
      <c r="OEX68" s="171"/>
      <c r="OEY68" s="171"/>
      <c r="OEZ68" s="171"/>
      <c r="OFA68" s="171"/>
      <c r="OFB68" s="171"/>
      <c r="OFC68" s="171"/>
      <c r="OFD68" s="171"/>
      <c r="OFE68" s="171"/>
      <c r="OFF68" s="171"/>
      <c r="OFG68" s="171"/>
      <c r="OFH68" s="171"/>
      <c r="OFI68" s="171"/>
      <c r="OFJ68" s="171"/>
      <c r="OFK68" s="171"/>
      <c r="OFL68" s="171"/>
      <c r="OFM68" s="171"/>
      <c r="OFN68" s="171"/>
      <c r="OFO68" s="171"/>
      <c r="OFP68" s="171"/>
      <c r="OFQ68" s="171"/>
      <c r="OFR68" s="171"/>
      <c r="OFS68" s="171"/>
      <c r="OFT68" s="171"/>
      <c r="OFU68" s="171"/>
      <c r="OFV68" s="171"/>
      <c r="OFW68" s="171"/>
      <c r="OFX68" s="171"/>
      <c r="OFY68" s="171"/>
      <c r="OFZ68" s="171"/>
      <c r="OGA68" s="171"/>
      <c r="OGB68" s="171"/>
      <c r="OGC68" s="171"/>
      <c r="OGD68" s="171"/>
      <c r="OGE68" s="171"/>
      <c r="OGF68" s="171"/>
      <c r="OGG68" s="171"/>
      <c r="OGH68" s="171"/>
      <c r="OGI68" s="171"/>
      <c r="OGJ68" s="171"/>
      <c r="OGK68" s="171"/>
      <c r="OGL68" s="171"/>
      <c r="OGM68" s="171"/>
      <c r="OGN68" s="171"/>
      <c r="OGO68" s="171"/>
      <c r="OGP68" s="171"/>
      <c r="OGQ68" s="171"/>
      <c r="OGR68" s="171"/>
      <c r="OGS68" s="171"/>
      <c r="OGT68" s="171"/>
      <c r="OGU68" s="171"/>
      <c r="OGV68" s="171"/>
      <c r="OGW68" s="171"/>
      <c r="OGX68" s="171"/>
      <c r="OGY68" s="171"/>
      <c r="OGZ68" s="171"/>
      <c r="OHA68" s="171"/>
      <c r="OHB68" s="171"/>
      <c r="OHC68" s="171"/>
      <c r="OHD68" s="171"/>
      <c r="OHE68" s="171"/>
      <c r="OHF68" s="171"/>
      <c r="OHG68" s="171"/>
      <c r="OHH68" s="171"/>
      <c r="OHI68" s="171"/>
      <c r="OHJ68" s="171"/>
      <c r="OHK68" s="171"/>
      <c r="OHL68" s="171"/>
      <c r="OHM68" s="171"/>
      <c r="OHN68" s="171"/>
      <c r="OHO68" s="171"/>
      <c r="OHP68" s="171"/>
      <c r="OHQ68" s="171"/>
      <c r="OHR68" s="171"/>
      <c r="OHS68" s="171"/>
      <c r="OHT68" s="171"/>
      <c r="OHU68" s="171"/>
      <c r="OHV68" s="171"/>
      <c r="OHW68" s="171"/>
      <c r="OHX68" s="171"/>
      <c r="OHY68" s="171"/>
      <c r="OHZ68" s="171"/>
      <c r="OIA68" s="171"/>
      <c r="OIB68" s="171"/>
      <c r="OIC68" s="171"/>
      <c r="OID68" s="171"/>
      <c r="OIE68" s="171"/>
      <c r="OIF68" s="171"/>
      <c r="OIG68" s="171"/>
      <c r="OIH68" s="171"/>
      <c r="OII68" s="171"/>
      <c r="OIJ68" s="171"/>
      <c r="OIK68" s="171"/>
      <c r="OIL68" s="171"/>
      <c r="OIM68" s="171"/>
      <c r="OIN68" s="171"/>
      <c r="OIO68" s="171"/>
      <c r="OIP68" s="171"/>
      <c r="OIQ68" s="171"/>
      <c r="OIR68" s="171"/>
      <c r="OIS68" s="171"/>
      <c r="OIT68" s="171"/>
      <c r="OIU68" s="171"/>
      <c r="OIV68" s="171"/>
      <c r="OIW68" s="171"/>
      <c r="OIX68" s="171"/>
      <c r="OIY68" s="171"/>
      <c r="OIZ68" s="171"/>
      <c r="OJA68" s="171"/>
      <c r="OJB68" s="171"/>
      <c r="OJC68" s="171"/>
      <c r="OJD68" s="171"/>
      <c r="OJE68" s="171"/>
      <c r="OJF68" s="171"/>
      <c r="OJG68" s="171"/>
      <c r="OJH68" s="171"/>
      <c r="OJI68" s="171"/>
      <c r="OJJ68" s="171"/>
      <c r="OJK68" s="171"/>
      <c r="OJL68" s="171"/>
      <c r="OJM68" s="171"/>
      <c r="OJN68" s="171"/>
      <c r="OJO68" s="171"/>
      <c r="OJP68" s="171"/>
      <c r="OJQ68" s="171"/>
      <c r="OJR68" s="171"/>
      <c r="OJS68" s="171"/>
      <c r="OJT68" s="171"/>
      <c r="OJU68" s="171"/>
      <c r="OJV68" s="171"/>
      <c r="OJW68" s="171"/>
      <c r="OJX68" s="171"/>
      <c r="OJY68" s="171"/>
      <c r="OJZ68" s="171"/>
      <c r="OKA68" s="171"/>
      <c r="OKB68" s="171"/>
      <c r="OKC68" s="171"/>
      <c r="OKD68" s="171"/>
      <c r="OKE68" s="171"/>
      <c r="OKF68" s="171"/>
      <c r="OKG68" s="171"/>
      <c r="OKH68" s="171"/>
      <c r="OKI68" s="171"/>
      <c r="OKJ68" s="171"/>
      <c r="OKK68" s="171"/>
      <c r="OKL68" s="171"/>
      <c r="OKM68" s="171"/>
      <c r="OKN68" s="171"/>
      <c r="OKO68" s="171"/>
      <c r="OKP68" s="171"/>
      <c r="OKQ68" s="171"/>
      <c r="OKR68" s="171"/>
      <c r="OKS68" s="171"/>
      <c r="OKT68" s="171"/>
      <c r="OKU68" s="171"/>
      <c r="OKV68" s="171"/>
      <c r="OKW68" s="171"/>
      <c r="OKX68" s="171"/>
      <c r="OKY68" s="171"/>
      <c r="OKZ68" s="171"/>
      <c r="OLA68" s="171"/>
      <c r="OLB68" s="171"/>
      <c r="OLC68" s="171"/>
      <c r="OLD68" s="171"/>
      <c r="OLE68" s="171"/>
      <c r="OLF68" s="171"/>
      <c r="OLG68" s="171"/>
      <c r="OLH68" s="171"/>
      <c r="OLI68" s="171"/>
      <c r="OLJ68" s="171"/>
      <c r="OLK68" s="171"/>
      <c r="OLL68" s="171"/>
      <c r="OLM68" s="171"/>
      <c r="OLN68" s="171"/>
      <c r="OLO68" s="171"/>
      <c r="OLP68" s="171"/>
      <c r="OLQ68" s="171"/>
      <c r="OLR68" s="171"/>
      <c r="OLS68" s="171"/>
      <c r="OLT68" s="171"/>
      <c r="OLU68" s="171"/>
      <c r="OLV68" s="171"/>
      <c r="OLW68" s="171"/>
      <c r="OLX68" s="171"/>
      <c r="OLY68" s="171"/>
      <c r="OLZ68" s="171"/>
      <c r="OMA68" s="171"/>
      <c r="OMB68" s="171"/>
      <c r="OMC68" s="171"/>
      <c r="OMD68" s="171"/>
      <c r="OME68" s="171"/>
      <c r="OMF68" s="171"/>
      <c r="OMG68" s="171"/>
      <c r="OMH68" s="171"/>
      <c r="OMI68" s="171"/>
      <c r="OMJ68" s="171"/>
      <c r="OMK68" s="171"/>
      <c r="OML68" s="171"/>
      <c r="OMM68" s="171"/>
      <c r="OMN68" s="171"/>
      <c r="OMO68" s="171"/>
      <c r="OMP68" s="171"/>
      <c r="OMQ68" s="171"/>
      <c r="OMR68" s="171"/>
      <c r="OMS68" s="171"/>
      <c r="OMT68" s="171"/>
      <c r="OMU68" s="171"/>
      <c r="OMV68" s="171"/>
      <c r="OMW68" s="171"/>
      <c r="OMX68" s="171"/>
      <c r="OMY68" s="171"/>
      <c r="OMZ68" s="171"/>
      <c r="ONA68" s="171"/>
      <c r="ONB68" s="171"/>
      <c r="ONC68" s="171"/>
      <c r="OND68" s="171"/>
      <c r="ONE68" s="171"/>
      <c r="ONF68" s="171"/>
      <c r="ONG68" s="171"/>
      <c r="ONH68" s="171"/>
      <c r="ONI68" s="171"/>
      <c r="ONJ68" s="171"/>
      <c r="ONK68" s="171"/>
      <c r="ONL68" s="171"/>
      <c r="ONM68" s="171"/>
      <c r="ONN68" s="171"/>
      <c r="ONO68" s="171"/>
      <c r="ONP68" s="171"/>
      <c r="ONQ68" s="171"/>
      <c r="ONR68" s="171"/>
      <c r="ONS68" s="171"/>
      <c r="ONT68" s="171"/>
      <c r="ONU68" s="171"/>
      <c r="ONV68" s="171"/>
      <c r="ONW68" s="171"/>
      <c r="ONX68" s="171"/>
      <c r="ONY68" s="171"/>
      <c r="ONZ68" s="171"/>
      <c r="OOA68" s="171"/>
      <c r="OOB68" s="171"/>
      <c r="OOC68" s="171"/>
      <c r="OOD68" s="171"/>
      <c r="OOE68" s="171"/>
      <c r="OOF68" s="171"/>
      <c r="OOG68" s="171"/>
      <c r="OOH68" s="171"/>
      <c r="OOI68" s="171"/>
      <c r="OOJ68" s="171"/>
      <c r="OOK68" s="171"/>
      <c r="OOL68" s="171"/>
      <c r="OOM68" s="171"/>
      <c r="OON68" s="171"/>
      <c r="OOO68" s="171"/>
      <c r="OOP68" s="171"/>
      <c r="OOQ68" s="171"/>
      <c r="OOR68" s="171"/>
      <c r="OOS68" s="171"/>
      <c r="OOT68" s="171"/>
      <c r="OOU68" s="171"/>
      <c r="OOV68" s="171"/>
      <c r="OOW68" s="171"/>
      <c r="OOX68" s="171"/>
      <c r="OOY68" s="171"/>
      <c r="OOZ68" s="171"/>
      <c r="OPA68" s="171"/>
      <c r="OPB68" s="171"/>
      <c r="OPC68" s="171"/>
      <c r="OPD68" s="171"/>
      <c r="OPE68" s="171"/>
      <c r="OPF68" s="171"/>
      <c r="OPG68" s="171"/>
      <c r="OPH68" s="171"/>
      <c r="OPI68" s="171"/>
      <c r="OPJ68" s="171"/>
      <c r="OPK68" s="171"/>
      <c r="OPL68" s="171"/>
      <c r="OPM68" s="171"/>
      <c r="OPN68" s="171"/>
      <c r="OPO68" s="171"/>
      <c r="OPP68" s="171"/>
      <c r="OPQ68" s="171"/>
      <c r="OPR68" s="171"/>
      <c r="OPS68" s="171"/>
      <c r="OPT68" s="171"/>
      <c r="OPU68" s="171"/>
      <c r="OPV68" s="171"/>
      <c r="OPW68" s="171"/>
      <c r="OPX68" s="171"/>
      <c r="OPY68" s="171"/>
      <c r="OPZ68" s="171"/>
      <c r="OQA68" s="171"/>
      <c r="OQB68" s="171"/>
      <c r="OQC68" s="171"/>
      <c r="OQD68" s="171"/>
      <c r="OQE68" s="171"/>
      <c r="OQF68" s="171"/>
      <c r="OQG68" s="171"/>
      <c r="OQH68" s="171"/>
      <c r="OQI68" s="171"/>
      <c r="OQJ68" s="171"/>
      <c r="OQK68" s="171"/>
      <c r="OQL68" s="171"/>
      <c r="OQM68" s="171"/>
      <c r="OQN68" s="171"/>
      <c r="OQO68" s="171"/>
      <c r="OQP68" s="171"/>
      <c r="OQQ68" s="171"/>
      <c r="OQR68" s="171"/>
      <c r="OQS68" s="171"/>
      <c r="OQT68" s="171"/>
      <c r="OQU68" s="171"/>
      <c r="OQV68" s="171"/>
      <c r="OQW68" s="171"/>
      <c r="OQX68" s="171"/>
      <c r="OQY68" s="171"/>
      <c r="OQZ68" s="171"/>
      <c r="ORA68" s="171"/>
      <c r="ORB68" s="171"/>
      <c r="ORC68" s="171"/>
      <c r="ORD68" s="171"/>
      <c r="ORE68" s="171"/>
      <c r="ORF68" s="171"/>
      <c r="ORG68" s="171"/>
      <c r="ORH68" s="171"/>
      <c r="ORI68" s="171"/>
      <c r="ORJ68" s="171"/>
      <c r="ORK68" s="171"/>
      <c r="ORL68" s="171"/>
      <c r="ORM68" s="171"/>
      <c r="ORN68" s="171"/>
      <c r="ORO68" s="171"/>
      <c r="ORP68" s="171"/>
      <c r="ORQ68" s="171"/>
      <c r="ORR68" s="171"/>
      <c r="ORS68" s="171"/>
      <c r="ORT68" s="171"/>
      <c r="ORU68" s="171"/>
      <c r="ORV68" s="171"/>
      <c r="ORW68" s="171"/>
      <c r="ORX68" s="171"/>
      <c r="ORY68" s="171"/>
      <c r="ORZ68" s="171"/>
      <c r="OSA68" s="171"/>
      <c r="OSB68" s="171"/>
      <c r="OSC68" s="171"/>
      <c r="OSD68" s="171"/>
      <c r="OSE68" s="171"/>
      <c r="OSF68" s="171"/>
      <c r="OSG68" s="171"/>
      <c r="OSH68" s="171"/>
      <c r="OSI68" s="171"/>
      <c r="OSJ68" s="171"/>
      <c r="OSK68" s="171"/>
      <c r="OSL68" s="171"/>
      <c r="OSM68" s="171"/>
      <c r="OSN68" s="171"/>
      <c r="OSO68" s="171"/>
      <c r="OSP68" s="171"/>
      <c r="OSQ68" s="171"/>
      <c r="OSR68" s="171"/>
      <c r="OSS68" s="171"/>
      <c r="OST68" s="171"/>
      <c r="OSU68" s="171"/>
      <c r="OSV68" s="171"/>
      <c r="OSW68" s="171"/>
      <c r="OSX68" s="171"/>
      <c r="OSY68" s="171"/>
      <c r="OSZ68" s="171"/>
      <c r="OTA68" s="171"/>
      <c r="OTB68" s="171"/>
      <c r="OTC68" s="171"/>
      <c r="OTD68" s="171"/>
      <c r="OTE68" s="171"/>
      <c r="OTF68" s="171"/>
      <c r="OTG68" s="171"/>
      <c r="OTH68" s="171"/>
      <c r="OTI68" s="171"/>
      <c r="OTJ68" s="171"/>
      <c r="OTK68" s="171"/>
      <c r="OTL68" s="171"/>
      <c r="OTM68" s="171"/>
      <c r="OTN68" s="171"/>
      <c r="OTO68" s="171"/>
      <c r="OTP68" s="171"/>
      <c r="OTQ68" s="171"/>
      <c r="OTR68" s="171"/>
      <c r="OTS68" s="171"/>
      <c r="OTT68" s="171"/>
      <c r="OTU68" s="171"/>
      <c r="OTV68" s="171"/>
      <c r="OTW68" s="171"/>
      <c r="OTX68" s="171"/>
      <c r="OTY68" s="171"/>
      <c r="OTZ68" s="171"/>
      <c r="OUA68" s="171"/>
      <c r="OUB68" s="171"/>
      <c r="OUC68" s="171"/>
      <c r="OUD68" s="171"/>
      <c r="OUE68" s="171"/>
      <c r="OUF68" s="171"/>
      <c r="OUG68" s="171"/>
      <c r="OUH68" s="171"/>
      <c r="OUI68" s="171"/>
      <c r="OUJ68" s="171"/>
      <c r="OUK68" s="171"/>
      <c r="OUL68" s="171"/>
      <c r="OUM68" s="171"/>
      <c r="OUN68" s="171"/>
      <c r="OUO68" s="171"/>
      <c r="OUP68" s="171"/>
      <c r="OUQ68" s="171"/>
      <c r="OUR68" s="171"/>
      <c r="OUS68" s="171"/>
      <c r="OUT68" s="171"/>
      <c r="OUU68" s="171"/>
      <c r="OUV68" s="171"/>
      <c r="OUW68" s="171"/>
      <c r="OUX68" s="171"/>
      <c r="OUY68" s="171"/>
      <c r="OUZ68" s="171"/>
      <c r="OVA68" s="171"/>
      <c r="OVB68" s="171"/>
      <c r="OVC68" s="171"/>
      <c r="OVD68" s="171"/>
      <c r="OVE68" s="171"/>
      <c r="OVF68" s="171"/>
      <c r="OVG68" s="171"/>
      <c r="OVH68" s="171"/>
      <c r="OVI68" s="171"/>
      <c r="OVJ68" s="171"/>
      <c r="OVK68" s="171"/>
      <c r="OVL68" s="171"/>
      <c r="OVM68" s="171"/>
      <c r="OVN68" s="171"/>
      <c r="OVO68" s="171"/>
      <c r="OVP68" s="171"/>
      <c r="OVQ68" s="171"/>
      <c r="OVR68" s="171"/>
      <c r="OVS68" s="171"/>
      <c r="OVT68" s="171"/>
      <c r="OVU68" s="171"/>
      <c r="OVV68" s="171"/>
      <c r="OVW68" s="171"/>
      <c r="OVX68" s="171"/>
      <c r="OVY68" s="171"/>
      <c r="OVZ68" s="171"/>
      <c r="OWA68" s="171"/>
      <c r="OWB68" s="171"/>
      <c r="OWC68" s="171"/>
      <c r="OWD68" s="171"/>
      <c r="OWE68" s="171"/>
      <c r="OWF68" s="171"/>
      <c r="OWG68" s="171"/>
      <c r="OWH68" s="171"/>
      <c r="OWI68" s="171"/>
      <c r="OWJ68" s="171"/>
      <c r="OWK68" s="171"/>
      <c r="OWL68" s="171"/>
      <c r="OWM68" s="171"/>
      <c r="OWN68" s="171"/>
      <c r="OWO68" s="171"/>
      <c r="OWP68" s="171"/>
      <c r="OWQ68" s="171"/>
      <c r="OWR68" s="171"/>
      <c r="OWS68" s="171"/>
      <c r="OWT68" s="171"/>
      <c r="OWU68" s="171"/>
      <c r="OWV68" s="171"/>
      <c r="OWW68" s="171"/>
      <c r="OWX68" s="171"/>
      <c r="OWY68" s="171"/>
      <c r="OWZ68" s="171"/>
      <c r="OXA68" s="171"/>
      <c r="OXB68" s="171"/>
      <c r="OXC68" s="171"/>
      <c r="OXD68" s="171"/>
      <c r="OXE68" s="171"/>
      <c r="OXF68" s="171"/>
      <c r="OXG68" s="171"/>
      <c r="OXH68" s="171"/>
      <c r="OXI68" s="171"/>
      <c r="OXJ68" s="171"/>
      <c r="OXK68" s="171"/>
      <c r="OXL68" s="171"/>
      <c r="OXM68" s="171"/>
      <c r="OXN68" s="171"/>
      <c r="OXO68" s="171"/>
      <c r="OXP68" s="171"/>
      <c r="OXQ68" s="171"/>
      <c r="OXR68" s="171"/>
      <c r="OXS68" s="171"/>
      <c r="OXT68" s="171"/>
      <c r="OXU68" s="171"/>
      <c r="OXV68" s="171"/>
      <c r="OXW68" s="171"/>
      <c r="OXX68" s="171"/>
      <c r="OXY68" s="171"/>
      <c r="OXZ68" s="171"/>
      <c r="OYA68" s="171"/>
      <c r="OYB68" s="171"/>
      <c r="OYC68" s="171"/>
      <c r="OYD68" s="171"/>
      <c r="OYE68" s="171"/>
      <c r="OYF68" s="171"/>
      <c r="OYG68" s="171"/>
      <c r="OYH68" s="171"/>
      <c r="OYI68" s="171"/>
      <c r="OYJ68" s="171"/>
      <c r="OYK68" s="171"/>
      <c r="OYL68" s="171"/>
      <c r="OYM68" s="171"/>
      <c r="OYN68" s="171"/>
      <c r="OYO68" s="171"/>
      <c r="OYP68" s="171"/>
      <c r="OYQ68" s="171"/>
      <c r="OYR68" s="171"/>
      <c r="OYS68" s="171"/>
      <c r="OYT68" s="171"/>
      <c r="OYU68" s="171"/>
      <c r="OYV68" s="171"/>
      <c r="OYW68" s="171"/>
      <c r="OYX68" s="171"/>
      <c r="OYY68" s="171"/>
      <c r="OYZ68" s="171"/>
      <c r="OZA68" s="171"/>
      <c r="OZB68" s="171"/>
      <c r="OZC68" s="171"/>
      <c r="OZD68" s="171"/>
      <c r="OZE68" s="171"/>
      <c r="OZF68" s="171"/>
      <c r="OZG68" s="171"/>
      <c r="OZH68" s="171"/>
      <c r="OZI68" s="171"/>
      <c r="OZJ68" s="171"/>
      <c r="OZK68" s="171"/>
      <c r="OZL68" s="171"/>
      <c r="OZM68" s="171"/>
      <c r="OZN68" s="171"/>
      <c r="OZO68" s="171"/>
      <c r="OZP68" s="171"/>
      <c r="OZQ68" s="171"/>
      <c r="OZR68" s="171"/>
      <c r="OZS68" s="171"/>
      <c r="OZT68" s="171"/>
      <c r="OZU68" s="171"/>
      <c r="OZV68" s="171"/>
      <c r="OZW68" s="171"/>
      <c r="OZX68" s="171"/>
      <c r="OZY68" s="171"/>
      <c r="OZZ68" s="171"/>
      <c r="PAA68" s="171"/>
      <c r="PAB68" s="171"/>
      <c r="PAC68" s="171"/>
      <c r="PAD68" s="171"/>
      <c r="PAE68" s="171"/>
      <c r="PAF68" s="171"/>
      <c r="PAG68" s="171"/>
      <c r="PAH68" s="171"/>
      <c r="PAI68" s="171"/>
      <c r="PAJ68" s="171"/>
      <c r="PAK68" s="171"/>
      <c r="PAL68" s="171"/>
      <c r="PAM68" s="171"/>
      <c r="PAN68" s="171"/>
      <c r="PAO68" s="171"/>
      <c r="PAP68" s="171"/>
      <c r="PAQ68" s="171"/>
      <c r="PAR68" s="171"/>
      <c r="PAS68" s="171"/>
      <c r="PAT68" s="171"/>
      <c r="PAU68" s="171"/>
      <c r="PAV68" s="171"/>
      <c r="PAW68" s="171"/>
      <c r="PAX68" s="171"/>
      <c r="PAY68" s="171"/>
      <c r="PAZ68" s="171"/>
      <c r="PBA68" s="171"/>
      <c r="PBB68" s="171"/>
      <c r="PBC68" s="171"/>
      <c r="PBD68" s="171"/>
      <c r="PBE68" s="171"/>
      <c r="PBF68" s="171"/>
      <c r="PBG68" s="171"/>
      <c r="PBH68" s="171"/>
      <c r="PBI68" s="171"/>
      <c r="PBJ68" s="171"/>
      <c r="PBK68" s="171"/>
      <c r="PBL68" s="171"/>
      <c r="PBM68" s="171"/>
      <c r="PBN68" s="171"/>
      <c r="PBO68" s="171"/>
      <c r="PBP68" s="171"/>
      <c r="PBQ68" s="171"/>
      <c r="PBR68" s="171"/>
      <c r="PBS68" s="171"/>
      <c r="PBT68" s="171"/>
      <c r="PBU68" s="171"/>
      <c r="PBV68" s="171"/>
      <c r="PBW68" s="171"/>
      <c r="PBX68" s="171"/>
      <c r="PBY68" s="171"/>
      <c r="PBZ68" s="171"/>
      <c r="PCA68" s="171"/>
      <c r="PCB68" s="171"/>
      <c r="PCC68" s="171"/>
      <c r="PCD68" s="171"/>
      <c r="PCE68" s="171"/>
      <c r="PCF68" s="171"/>
      <c r="PCG68" s="171"/>
      <c r="PCH68" s="171"/>
      <c r="PCI68" s="171"/>
      <c r="PCJ68" s="171"/>
      <c r="PCK68" s="171"/>
      <c r="PCL68" s="171"/>
      <c r="PCM68" s="171"/>
      <c r="PCN68" s="171"/>
      <c r="PCO68" s="171"/>
      <c r="PCP68" s="171"/>
      <c r="PCQ68" s="171"/>
      <c r="PCR68" s="171"/>
      <c r="PCS68" s="171"/>
      <c r="PCT68" s="171"/>
      <c r="PCU68" s="171"/>
      <c r="PCV68" s="171"/>
      <c r="PCW68" s="171"/>
      <c r="PCX68" s="171"/>
      <c r="PCY68" s="171"/>
      <c r="PCZ68" s="171"/>
      <c r="PDA68" s="171"/>
      <c r="PDB68" s="171"/>
      <c r="PDC68" s="171"/>
      <c r="PDD68" s="171"/>
      <c r="PDE68" s="171"/>
      <c r="PDF68" s="171"/>
      <c r="PDG68" s="171"/>
      <c r="PDH68" s="171"/>
      <c r="PDI68" s="171"/>
      <c r="PDJ68" s="171"/>
      <c r="PDK68" s="171"/>
      <c r="PDL68" s="171"/>
      <c r="PDM68" s="171"/>
      <c r="PDN68" s="171"/>
      <c r="PDO68" s="171"/>
      <c r="PDP68" s="171"/>
      <c r="PDQ68" s="171"/>
      <c r="PDR68" s="171"/>
      <c r="PDS68" s="171"/>
      <c r="PDT68" s="171"/>
      <c r="PDU68" s="171"/>
      <c r="PDV68" s="171"/>
      <c r="PDW68" s="171"/>
      <c r="PDX68" s="171"/>
      <c r="PDY68" s="171"/>
      <c r="PDZ68" s="171"/>
      <c r="PEA68" s="171"/>
      <c r="PEB68" s="171"/>
      <c r="PEC68" s="171"/>
      <c r="PED68" s="171"/>
      <c r="PEE68" s="171"/>
      <c r="PEF68" s="171"/>
      <c r="PEG68" s="171"/>
      <c r="PEH68" s="171"/>
      <c r="PEI68" s="171"/>
      <c r="PEJ68" s="171"/>
      <c r="PEK68" s="171"/>
      <c r="PEL68" s="171"/>
      <c r="PEM68" s="171"/>
      <c r="PEN68" s="171"/>
      <c r="PEO68" s="171"/>
      <c r="PEP68" s="171"/>
      <c r="PEQ68" s="171"/>
      <c r="PER68" s="171"/>
      <c r="PES68" s="171"/>
      <c r="PET68" s="171"/>
      <c r="PEU68" s="171"/>
      <c r="PEV68" s="171"/>
      <c r="PEW68" s="171"/>
      <c r="PEX68" s="171"/>
      <c r="PEY68" s="171"/>
      <c r="PEZ68" s="171"/>
      <c r="PFA68" s="171"/>
      <c r="PFB68" s="171"/>
      <c r="PFC68" s="171"/>
      <c r="PFD68" s="171"/>
      <c r="PFE68" s="171"/>
      <c r="PFF68" s="171"/>
      <c r="PFG68" s="171"/>
      <c r="PFH68" s="171"/>
      <c r="PFI68" s="171"/>
      <c r="PFJ68" s="171"/>
      <c r="PFK68" s="171"/>
      <c r="PFL68" s="171"/>
      <c r="PFM68" s="171"/>
      <c r="PFN68" s="171"/>
      <c r="PFO68" s="171"/>
      <c r="PFP68" s="171"/>
      <c r="PFQ68" s="171"/>
      <c r="PFR68" s="171"/>
      <c r="PFS68" s="171"/>
      <c r="PFT68" s="171"/>
      <c r="PFU68" s="171"/>
      <c r="PFV68" s="171"/>
      <c r="PFW68" s="171"/>
      <c r="PFX68" s="171"/>
      <c r="PFY68" s="171"/>
      <c r="PFZ68" s="171"/>
      <c r="PGA68" s="171"/>
      <c r="PGB68" s="171"/>
      <c r="PGC68" s="171"/>
      <c r="PGD68" s="171"/>
      <c r="PGE68" s="171"/>
      <c r="PGF68" s="171"/>
      <c r="PGG68" s="171"/>
      <c r="PGH68" s="171"/>
      <c r="PGI68" s="171"/>
      <c r="PGJ68" s="171"/>
      <c r="PGK68" s="171"/>
      <c r="PGL68" s="171"/>
      <c r="PGM68" s="171"/>
      <c r="PGN68" s="171"/>
      <c r="PGO68" s="171"/>
      <c r="PGP68" s="171"/>
      <c r="PGQ68" s="171"/>
      <c r="PGR68" s="171"/>
      <c r="PGS68" s="171"/>
      <c r="PGT68" s="171"/>
      <c r="PGU68" s="171"/>
      <c r="PGV68" s="171"/>
      <c r="PGW68" s="171"/>
      <c r="PGX68" s="171"/>
      <c r="PGY68" s="171"/>
      <c r="PGZ68" s="171"/>
      <c r="PHA68" s="171"/>
      <c r="PHB68" s="171"/>
      <c r="PHC68" s="171"/>
      <c r="PHD68" s="171"/>
      <c r="PHE68" s="171"/>
      <c r="PHF68" s="171"/>
      <c r="PHG68" s="171"/>
      <c r="PHH68" s="171"/>
      <c r="PHI68" s="171"/>
      <c r="PHJ68" s="171"/>
      <c r="PHK68" s="171"/>
      <c r="PHL68" s="171"/>
      <c r="PHM68" s="171"/>
      <c r="PHN68" s="171"/>
      <c r="PHO68" s="171"/>
      <c r="PHP68" s="171"/>
      <c r="PHQ68" s="171"/>
      <c r="PHR68" s="171"/>
      <c r="PHS68" s="171"/>
      <c r="PHT68" s="171"/>
      <c r="PHU68" s="171"/>
      <c r="PHV68" s="171"/>
      <c r="PHW68" s="171"/>
      <c r="PHX68" s="171"/>
      <c r="PHY68" s="171"/>
      <c r="PHZ68" s="171"/>
      <c r="PIA68" s="171"/>
      <c r="PIB68" s="171"/>
      <c r="PIC68" s="171"/>
      <c r="PID68" s="171"/>
      <c r="PIE68" s="171"/>
      <c r="PIF68" s="171"/>
      <c r="PIG68" s="171"/>
      <c r="PIH68" s="171"/>
      <c r="PII68" s="171"/>
      <c r="PIJ68" s="171"/>
      <c r="PIK68" s="171"/>
      <c r="PIL68" s="171"/>
      <c r="PIM68" s="171"/>
      <c r="PIN68" s="171"/>
      <c r="PIO68" s="171"/>
      <c r="PIP68" s="171"/>
      <c r="PIQ68" s="171"/>
      <c r="PIR68" s="171"/>
      <c r="PIS68" s="171"/>
      <c r="PIT68" s="171"/>
      <c r="PIU68" s="171"/>
      <c r="PIV68" s="171"/>
      <c r="PIW68" s="171"/>
      <c r="PIX68" s="171"/>
      <c r="PIY68" s="171"/>
      <c r="PIZ68" s="171"/>
      <c r="PJA68" s="171"/>
      <c r="PJB68" s="171"/>
      <c r="PJC68" s="171"/>
      <c r="PJD68" s="171"/>
      <c r="PJE68" s="171"/>
      <c r="PJF68" s="171"/>
      <c r="PJG68" s="171"/>
      <c r="PJH68" s="171"/>
      <c r="PJI68" s="171"/>
      <c r="PJJ68" s="171"/>
      <c r="PJK68" s="171"/>
      <c r="PJL68" s="171"/>
      <c r="PJM68" s="171"/>
      <c r="PJN68" s="171"/>
      <c r="PJO68" s="171"/>
      <c r="PJP68" s="171"/>
      <c r="PJQ68" s="171"/>
      <c r="PJR68" s="171"/>
      <c r="PJS68" s="171"/>
      <c r="PJT68" s="171"/>
      <c r="PJU68" s="171"/>
      <c r="PJV68" s="171"/>
      <c r="PJW68" s="171"/>
      <c r="PJX68" s="171"/>
      <c r="PJY68" s="171"/>
      <c r="PJZ68" s="171"/>
      <c r="PKA68" s="171"/>
      <c r="PKB68" s="171"/>
      <c r="PKC68" s="171"/>
      <c r="PKD68" s="171"/>
      <c r="PKE68" s="171"/>
      <c r="PKF68" s="171"/>
      <c r="PKG68" s="171"/>
      <c r="PKH68" s="171"/>
      <c r="PKI68" s="171"/>
      <c r="PKJ68" s="171"/>
      <c r="PKK68" s="171"/>
      <c r="PKL68" s="171"/>
      <c r="PKM68" s="171"/>
      <c r="PKN68" s="171"/>
      <c r="PKO68" s="171"/>
      <c r="PKP68" s="171"/>
      <c r="PKQ68" s="171"/>
      <c r="PKR68" s="171"/>
      <c r="PKS68" s="171"/>
      <c r="PKT68" s="171"/>
      <c r="PKU68" s="171"/>
      <c r="PKV68" s="171"/>
      <c r="PKW68" s="171"/>
      <c r="PKX68" s="171"/>
      <c r="PKY68" s="171"/>
      <c r="PKZ68" s="171"/>
      <c r="PLA68" s="171"/>
      <c r="PLB68" s="171"/>
      <c r="PLC68" s="171"/>
      <c r="PLD68" s="171"/>
      <c r="PLE68" s="171"/>
      <c r="PLF68" s="171"/>
      <c r="PLG68" s="171"/>
      <c r="PLH68" s="171"/>
      <c r="PLI68" s="171"/>
      <c r="PLJ68" s="171"/>
      <c r="PLK68" s="171"/>
      <c r="PLL68" s="171"/>
      <c r="PLM68" s="171"/>
      <c r="PLN68" s="171"/>
      <c r="PLO68" s="171"/>
      <c r="PLP68" s="171"/>
      <c r="PLQ68" s="171"/>
      <c r="PLR68" s="171"/>
      <c r="PLS68" s="171"/>
      <c r="PLT68" s="171"/>
      <c r="PLU68" s="171"/>
      <c r="PLV68" s="171"/>
      <c r="PLW68" s="171"/>
      <c r="PLX68" s="171"/>
      <c r="PLY68" s="171"/>
      <c r="PLZ68" s="171"/>
      <c r="PMA68" s="171"/>
      <c r="PMB68" s="171"/>
      <c r="PMC68" s="171"/>
      <c r="PMD68" s="171"/>
      <c r="PME68" s="171"/>
      <c r="PMF68" s="171"/>
      <c r="PMG68" s="171"/>
      <c r="PMH68" s="171"/>
      <c r="PMI68" s="171"/>
      <c r="PMJ68" s="171"/>
      <c r="PMK68" s="171"/>
      <c r="PML68" s="171"/>
      <c r="PMM68" s="171"/>
      <c r="PMN68" s="171"/>
      <c r="PMO68" s="171"/>
      <c r="PMP68" s="171"/>
      <c r="PMQ68" s="171"/>
      <c r="PMR68" s="171"/>
      <c r="PMS68" s="171"/>
      <c r="PMT68" s="171"/>
      <c r="PMU68" s="171"/>
      <c r="PMV68" s="171"/>
      <c r="PMW68" s="171"/>
      <c r="PMX68" s="171"/>
      <c r="PMY68" s="171"/>
      <c r="PMZ68" s="171"/>
      <c r="PNA68" s="171"/>
      <c r="PNB68" s="171"/>
      <c r="PNC68" s="171"/>
      <c r="PND68" s="171"/>
      <c r="PNE68" s="171"/>
      <c r="PNF68" s="171"/>
      <c r="PNG68" s="171"/>
      <c r="PNH68" s="171"/>
      <c r="PNI68" s="171"/>
      <c r="PNJ68" s="171"/>
      <c r="PNK68" s="171"/>
      <c r="PNL68" s="171"/>
      <c r="PNM68" s="171"/>
      <c r="PNN68" s="171"/>
      <c r="PNO68" s="171"/>
      <c r="PNP68" s="171"/>
      <c r="PNQ68" s="171"/>
      <c r="PNR68" s="171"/>
      <c r="PNS68" s="171"/>
      <c r="PNT68" s="171"/>
      <c r="PNU68" s="171"/>
      <c r="PNV68" s="171"/>
      <c r="PNW68" s="171"/>
      <c r="PNX68" s="171"/>
      <c r="PNY68" s="171"/>
      <c r="PNZ68" s="171"/>
      <c r="POA68" s="171"/>
      <c r="POB68" s="171"/>
      <c r="POC68" s="171"/>
      <c r="POD68" s="171"/>
      <c r="POE68" s="171"/>
      <c r="POF68" s="171"/>
      <c r="POG68" s="171"/>
      <c r="POH68" s="171"/>
      <c r="POI68" s="171"/>
      <c r="POJ68" s="171"/>
      <c r="POK68" s="171"/>
      <c r="POL68" s="171"/>
      <c r="POM68" s="171"/>
      <c r="PON68" s="171"/>
      <c r="POO68" s="171"/>
      <c r="POP68" s="171"/>
      <c r="POQ68" s="171"/>
      <c r="POR68" s="171"/>
      <c r="POS68" s="171"/>
      <c r="POT68" s="171"/>
      <c r="POU68" s="171"/>
      <c r="POV68" s="171"/>
      <c r="POW68" s="171"/>
      <c r="POX68" s="171"/>
      <c r="POY68" s="171"/>
      <c r="POZ68" s="171"/>
      <c r="PPA68" s="171"/>
      <c r="PPB68" s="171"/>
      <c r="PPC68" s="171"/>
      <c r="PPD68" s="171"/>
      <c r="PPE68" s="171"/>
      <c r="PPF68" s="171"/>
      <c r="PPG68" s="171"/>
      <c r="PPH68" s="171"/>
      <c r="PPI68" s="171"/>
      <c r="PPJ68" s="171"/>
      <c r="PPK68" s="171"/>
      <c r="PPL68" s="171"/>
      <c r="PPM68" s="171"/>
      <c r="PPN68" s="171"/>
      <c r="PPO68" s="171"/>
      <c r="PPP68" s="171"/>
      <c r="PPQ68" s="171"/>
      <c r="PPR68" s="171"/>
      <c r="PPS68" s="171"/>
      <c r="PPT68" s="171"/>
      <c r="PPU68" s="171"/>
      <c r="PPV68" s="171"/>
      <c r="PPW68" s="171"/>
      <c r="PPX68" s="171"/>
      <c r="PPY68" s="171"/>
      <c r="PPZ68" s="171"/>
      <c r="PQA68" s="171"/>
      <c r="PQB68" s="171"/>
      <c r="PQC68" s="171"/>
      <c r="PQD68" s="171"/>
      <c r="PQE68" s="171"/>
      <c r="PQF68" s="171"/>
      <c r="PQG68" s="171"/>
      <c r="PQH68" s="171"/>
      <c r="PQI68" s="171"/>
      <c r="PQJ68" s="171"/>
      <c r="PQK68" s="171"/>
      <c r="PQL68" s="171"/>
      <c r="PQM68" s="171"/>
      <c r="PQN68" s="171"/>
      <c r="PQO68" s="171"/>
      <c r="PQP68" s="171"/>
      <c r="PQQ68" s="171"/>
      <c r="PQR68" s="171"/>
      <c r="PQS68" s="171"/>
      <c r="PQT68" s="171"/>
      <c r="PQU68" s="171"/>
      <c r="PQV68" s="171"/>
      <c r="PQW68" s="171"/>
      <c r="PQX68" s="171"/>
      <c r="PQY68" s="171"/>
      <c r="PQZ68" s="171"/>
      <c r="PRA68" s="171"/>
      <c r="PRB68" s="171"/>
      <c r="PRC68" s="171"/>
      <c r="PRD68" s="171"/>
      <c r="PRE68" s="171"/>
      <c r="PRF68" s="171"/>
      <c r="PRG68" s="171"/>
      <c r="PRH68" s="171"/>
      <c r="PRI68" s="171"/>
      <c r="PRJ68" s="171"/>
      <c r="PRK68" s="171"/>
      <c r="PRL68" s="171"/>
      <c r="PRM68" s="171"/>
      <c r="PRN68" s="171"/>
      <c r="PRO68" s="171"/>
      <c r="PRP68" s="171"/>
      <c r="PRQ68" s="171"/>
      <c r="PRR68" s="171"/>
      <c r="PRS68" s="171"/>
      <c r="PRT68" s="171"/>
      <c r="PRU68" s="171"/>
      <c r="PRV68" s="171"/>
      <c r="PRW68" s="171"/>
      <c r="PRX68" s="171"/>
      <c r="PRY68" s="171"/>
      <c r="PRZ68" s="171"/>
      <c r="PSA68" s="171"/>
      <c r="PSB68" s="171"/>
      <c r="PSC68" s="171"/>
      <c r="PSD68" s="171"/>
      <c r="PSE68" s="171"/>
      <c r="PSF68" s="171"/>
      <c r="PSG68" s="171"/>
      <c r="PSH68" s="171"/>
      <c r="PSI68" s="171"/>
      <c r="PSJ68" s="171"/>
      <c r="PSK68" s="171"/>
      <c r="PSL68" s="171"/>
      <c r="PSM68" s="171"/>
      <c r="PSN68" s="171"/>
      <c r="PSO68" s="171"/>
      <c r="PSP68" s="171"/>
      <c r="PSQ68" s="171"/>
      <c r="PSR68" s="171"/>
      <c r="PSS68" s="171"/>
      <c r="PST68" s="171"/>
      <c r="PSU68" s="171"/>
      <c r="PSV68" s="171"/>
      <c r="PSW68" s="171"/>
      <c r="PSX68" s="171"/>
      <c r="PSY68" s="171"/>
      <c r="PSZ68" s="171"/>
      <c r="PTA68" s="171"/>
      <c r="PTB68" s="171"/>
      <c r="PTC68" s="171"/>
      <c r="PTD68" s="171"/>
      <c r="PTE68" s="171"/>
      <c r="PTF68" s="171"/>
      <c r="PTG68" s="171"/>
      <c r="PTH68" s="171"/>
      <c r="PTI68" s="171"/>
      <c r="PTJ68" s="171"/>
      <c r="PTK68" s="171"/>
      <c r="PTL68" s="171"/>
      <c r="PTM68" s="171"/>
      <c r="PTN68" s="171"/>
      <c r="PTO68" s="171"/>
      <c r="PTP68" s="171"/>
      <c r="PTQ68" s="171"/>
      <c r="PTR68" s="171"/>
      <c r="PTS68" s="171"/>
      <c r="PTT68" s="171"/>
      <c r="PTU68" s="171"/>
      <c r="PTV68" s="171"/>
      <c r="PTW68" s="171"/>
      <c r="PTX68" s="171"/>
      <c r="PTY68" s="171"/>
      <c r="PTZ68" s="171"/>
      <c r="PUA68" s="171"/>
      <c r="PUB68" s="171"/>
      <c r="PUC68" s="171"/>
      <c r="PUD68" s="171"/>
      <c r="PUE68" s="171"/>
      <c r="PUF68" s="171"/>
      <c r="PUG68" s="171"/>
      <c r="PUH68" s="171"/>
      <c r="PUI68" s="171"/>
      <c r="PUJ68" s="171"/>
      <c r="PUK68" s="171"/>
      <c r="PUL68" s="171"/>
      <c r="PUM68" s="171"/>
      <c r="PUN68" s="171"/>
      <c r="PUO68" s="171"/>
      <c r="PUP68" s="171"/>
      <c r="PUQ68" s="171"/>
      <c r="PUR68" s="171"/>
      <c r="PUS68" s="171"/>
      <c r="PUT68" s="171"/>
      <c r="PUU68" s="171"/>
      <c r="PUV68" s="171"/>
      <c r="PUW68" s="171"/>
      <c r="PUX68" s="171"/>
      <c r="PUY68" s="171"/>
      <c r="PUZ68" s="171"/>
      <c r="PVA68" s="171"/>
      <c r="PVB68" s="171"/>
      <c r="PVC68" s="171"/>
      <c r="PVD68" s="171"/>
      <c r="PVE68" s="171"/>
      <c r="PVF68" s="171"/>
      <c r="PVG68" s="171"/>
      <c r="PVH68" s="171"/>
      <c r="PVI68" s="171"/>
      <c r="PVJ68" s="171"/>
      <c r="PVK68" s="171"/>
      <c r="PVL68" s="171"/>
      <c r="PVM68" s="171"/>
      <c r="PVN68" s="171"/>
      <c r="PVO68" s="171"/>
      <c r="PVP68" s="171"/>
      <c r="PVQ68" s="171"/>
      <c r="PVR68" s="171"/>
      <c r="PVS68" s="171"/>
      <c r="PVT68" s="171"/>
      <c r="PVU68" s="171"/>
      <c r="PVV68" s="171"/>
      <c r="PVW68" s="171"/>
      <c r="PVX68" s="171"/>
      <c r="PVY68" s="171"/>
      <c r="PVZ68" s="171"/>
      <c r="PWA68" s="171"/>
      <c r="PWB68" s="171"/>
      <c r="PWC68" s="171"/>
      <c r="PWD68" s="171"/>
      <c r="PWE68" s="171"/>
      <c r="PWF68" s="171"/>
      <c r="PWG68" s="171"/>
      <c r="PWH68" s="171"/>
      <c r="PWI68" s="171"/>
      <c r="PWJ68" s="171"/>
      <c r="PWK68" s="171"/>
      <c r="PWL68" s="171"/>
      <c r="PWM68" s="171"/>
      <c r="PWN68" s="171"/>
      <c r="PWO68" s="171"/>
      <c r="PWP68" s="171"/>
      <c r="PWQ68" s="171"/>
      <c r="PWR68" s="171"/>
      <c r="PWS68" s="171"/>
      <c r="PWT68" s="171"/>
      <c r="PWU68" s="171"/>
      <c r="PWV68" s="171"/>
      <c r="PWW68" s="171"/>
      <c r="PWX68" s="171"/>
      <c r="PWY68" s="171"/>
      <c r="PWZ68" s="171"/>
      <c r="PXA68" s="171"/>
      <c r="PXB68" s="171"/>
      <c r="PXC68" s="171"/>
      <c r="PXD68" s="171"/>
      <c r="PXE68" s="171"/>
      <c r="PXF68" s="171"/>
      <c r="PXG68" s="171"/>
      <c r="PXH68" s="171"/>
      <c r="PXI68" s="171"/>
      <c r="PXJ68" s="171"/>
      <c r="PXK68" s="171"/>
      <c r="PXL68" s="171"/>
      <c r="PXM68" s="171"/>
      <c r="PXN68" s="171"/>
      <c r="PXO68" s="171"/>
      <c r="PXP68" s="171"/>
      <c r="PXQ68" s="171"/>
      <c r="PXR68" s="171"/>
      <c r="PXS68" s="171"/>
      <c r="PXT68" s="171"/>
      <c r="PXU68" s="171"/>
      <c r="PXV68" s="171"/>
      <c r="PXW68" s="171"/>
      <c r="PXX68" s="171"/>
      <c r="PXY68" s="171"/>
      <c r="PXZ68" s="171"/>
      <c r="PYA68" s="171"/>
      <c r="PYB68" s="171"/>
      <c r="PYC68" s="171"/>
      <c r="PYD68" s="171"/>
      <c r="PYE68" s="171"/>
      <c r="PYF68" s="171"/>
      <c r="PYG68" s="171"/>
      <c r="PYH68" s="171"/>
      <c r="PYI68" s="171"/>
      <c r="PYJ68" s="171"/>
      <c r="PYK68" s="171"/>
      <c r="PYL68" s="171"/>
      <c r="PYM68" s="171"/>
      <c r="PYN68" s="171"/>
      <c r="PYO68" s="171"/>
      <c r="PYP68" s="171"/>
      <c r="PYQ68" s="171"/>
      <c r="PYR68" s="171"/>
      <c r="PYS68" s="171"/>
      <c r="PYT68" s="171"/>
      <c r="PYU68" s="171"/>
      <c r="PYV68" s="171"/>
      <c r="PYW68" s="171"/>
      <c r="PYX68" s="171"/>
      <c r="PYY68" s="171"/>
      <c r="PYZ68" s="171"/>
      <c r="PZA68" s="171"/>
      <c r="PZB68" s="171"/>
      <c r="PZC68" s="171"/>
      <c r="PZD68" s="171"/>
      <c r="PZE68" s="171"/>
      <c r="PZF68" s="171"/>
      <c r="PZG68" s="171"/>
      <c r="PZH68" s="171"/>
      <c r="PZI68" s="171"/>
      <c r="PZJ68" s="171"/>
      <c r="PZK68" s="171"/>
      <c r="PZL68" s="171"/>
      <c r="PZM68" s="171"/>
      <c r="PZN68" s="171"/>
      <c r="PZO68" s="171"/>
      <c r="PZP68" s="171"/>
      <c r="PZQ68" s="171"/>
      <c r="PZR68" s="171"/>
      <c r="PZS68" s="171"/>
      <c r="PZT68" s="171"/>
      <c r="PZU68" s="171"/>
      <c r="PZV68" s="171"/>
      <c r="PZW68" s="171"/>
      <c r="PZX68" s="171"/>
      <c r="PZY68" s="171"/>
      <c r="PZZ68" s="171"/>
      <c r="QAA68" s="171"/>
      <c r="QAB68" s="171"/>
      <c r="QAC68" s="171"/>
      <c r="QAD68" s="171"/>
      <c r="QAE68" s="171"/>
      <c r="QAF68" s="171"/>
      <c r="QAG68" s="171"/>
      <c r="QAH68" s="171"/>
      <c r="QAI68" s="171"/>
      <c r="QAJ68" s="171"/>
      <c r="QAK68" s="171"/>
      <c r="QAL68" s="171"/>
      <c r="QAM68" s="171"/>
      <c r="QAN68" s="171"/>
      <c r="QAO68" s="171"/>
      <c r="QAP68" s="171"/>
      <c r="QAQ68" s="171"/>
      <c r="QAR68" s="171"/>
      <c r="QAS68" s="171"/>
      <c r="QAT68" s="171"/>
      <c r="QAU68" s="171"/>
      <c r="QAV68" s="171"/>
      <c r="QAW68" s="171"/>
      <c r="QAX68" s="171"/>
      <c r="QAY68" s="171"/>
      <c r="QAZ68" s="171"/>
      <c r="QBA68" s="171"/>
      <c r="QBB68" s="171"/>
      <c r="QBC68" s="171"/>
      <c r="QBD68" s="171"/>
      <c r="QBE68" s="171"/>
      <c r="QBF68" s="171"/>
      <c r="QBG68" s="171"/>
      <c r="QBH68" s="171"/>
      <c r="QBI68" s="171"/>
      <c r="QBJ68" s="171"/>
      <c r="QBK68" s="171"/>
      <c r="QBL68" s="171"/>
      <c r="QBM68" s="171"/>
      <c r="QBN68" s="171"/>
      <c r="QBO68" s="171"/>
      <c r="QBP68" s="171"/>
      <c r="QBQ68" s="171"/>
      <c r="QBR68" s="171"/>
      <c r="QBS68" s="171"/>
      <c r="QBT68" s="171"/>
      <c r="QBU68" s="171"/>
      <c r="QBV68" s="171"/>
      <c r="QBW68" s="171"/>
      <c r="QBX68" s="171"/>
      <c r="QBY68" s="171"/>
      <c r="QBZ68" s="171"/>
      <c r="QCA68" s="171"/>
      <c r="QCB68" s="171"/>
      <c r="QCC68" s="171"/>
      <c r="QCD68" s="171"/>
      <c r="QCE68" s="171"/>
      <c r="QCF68" s="171"/>
      <c r="QCG68" s="171"/>
      <c r="QCH68" s="171"/>
      <c r="QCI68" s="171"/>
      <c r="QCJ68" s="171"/>
      <c r="QCK68" s="171"/>
      <c r="QCL68" s="171"/>
      <c r="QCM68" s="171"/>
      <c r="QCN68" s="171"/>
      <c r="QCO68" s="171"/>
      <c r="QCP68" s="171"/>
      <c r="QCQ68" s="171"/>
      <c r="QCR68" s="171"/>
      <c r="QCS68" s="171"/>
      <c r="QCT68" s="171"/>
      <c r="QCU68" s="171"/>
      <c r="QCV68" s="171"/>
      <c r="QCW68" s="171"/>
      <c r="QCX68" s="171"/>
      <c r="QCY68" s="171"/>
      <c r="QCZ68" s="171"/>
      <c r="QDA68" s="171"/>
      <c r="QDB68" s="171"/>
      <c r="QDC68" s="171"/>
      <c r="QDD68" s="171"/>
      <c r="QDE68" s="171"/>
      <c r="QDF68" s="171"/>
      <c r="QDG68" s="171"/>
      <c r="QDH68" s="171"/>
      <c r="QDI68" s="171"/>
      <c r="QDJ68" s="171"/>
      <c r="QDK68" s="171"/>
      <c r="QDL68" s="171"/>
      <c r="QDM68" s="171"/>
      <c r="QDN68" s="171"/>
      <c r="QDO68" s="171"/>
      <c r="QDP68" s="171"/>
      <c r="QDQ68" s="171"/>
      <c r="QDR68" s="171"/>
      <c r="QDS68" s="171"/>
      <c r="QDT68" s="171"/>
      <c r="QDU68" s="171"/>
      <c r="QDV68" s="171"/>
      <c r="QDW68" s="171"/>
      <c r="QDX68" s="171"/>
      <c r="QDY68" s="171"/>
      <c r="QDZ68" s="171"/>
      <c r="QEA68" s="171"/>
      <c r="QEB68" s="171"/>
      <c r="QEC68" s="171"/>
      <c r="QED68" s="171"/>
      <c r="QEE68" s="171"/>
      <c r="QEF68" s="171"/>
      <c r="QEG68" s="171"/>
      <c r="QEH68" s="171"/>
      <c r="QEI68" s="171"/>
      <c r="QEJ68" s="171"/>
      <c r="QEK68" s="171"/>
      <c r="QEL68" s="171"/>
      <c r="QEM68" s="171"/>
      <c r="QEN68" s="171"/>
      <c r="QEO68" s="171"/>
      <c r="QEP68" s="171"/>
      <c r="QEQ68" s="171"/>
      <c r="QER68" s="171"/>
      <c r="QES68" s="171"/>
      <c r="QET68" s="171"/>
      <c r="QEU68" s="171"/>
      <c r="QEV68" s="171"/>
      <c r="QEW68" s="171"/>
      <c r="QEX68" s="171"/>
      <c r="QEY68" s="171"/>
      <c r="QEZ68" s="171"/>
      <c r="QFA68" s="171"/>
      <c r="QFB68" s="171"/>
      <c r="QFC68" s="171"/>
      <c r="QFD68" s="171"/>
      <c r="QFE68" s="171"/>
      <c r="QFF68" s="171"/>
      <c r="QFG68" s="171"/>
      <c r="QFH68" s="171"/>
      <c r="QFI68" s="171"/>
      <c r="QFJ68" s="171"/>
      <c r="QFK68" s="171"/>
      <c r="QFL68" s="171"/>
      <c r="QFM68" s="171"/>
      <c r="QFN68" s="171"/>
      <c r="QFO68" s="171"/>
      <c r="QFP68" s="171"/>
      <c r="QFQ68" s="171"/>
      <c r="QFR68" s="171"/>
      <c r="QFS68" s="171"/>
      <c r="QFT68" s="171"/>
      <c r="QFU68" s="171"/>
      <c r="QFV68" s="171"/>
      <c r="QFW68" s="171"/>
      <c r="QFX68" s="171"/>
      <c r="QFY68" s="171"/>
      <c r="QFZ68" s="171"/>
      <c r="QGA68" s="171"/>
      <c r="QGB68" s="171"/>
      <c r="QGC68" s="171"/>
      <c r="QGD68" s="171"/>
      <c r="QGE68" s="171"/>
      <c r="QGF68" s="171"/>
      <c r="QGG68" s="171"/>
      <c r="QGH68" s="171"/>
      <c r="QGI68" s="171"/>
      <c r="QGJ68" s="171"/>
      <c r="QGK68" s="171"/>
      <c r="QGL68" s="171"/>
      <c r="QGM68" s="171"/>
      <c r="QGN68" s="171"/>
      <c r="QGO68" s="171"/>
      <c r="QGP68" s="171"/>
      <c r="QGQ68" s="171"/>
      <c r="QGR68" s="171"/>
      <c r="QGS68" s="171"/>
      <c r="QGT68" s="171"/>
      <c r="QGU68" s="171"/>
      <c r="QGV68" s="171"/>
      <c r="QGW68" s="171"/>
      <c r="QGX68" s="171"/>
      <c r="QGY68" s="171"/>
      <c r="QGZ68" s="171"/>
      <c r="QHA68" s="171"/>
      <c r="QHB68" s="171"/>
      <c r="QHC68" s="171"/>
      <c r="QHD68" s="171"/>
      <c r="QHE68" s="171"/>
      <c r="QHF68" s="171"/>
      <c r="QHG68" s="171"/>
      <c r="QHH68" s="171"/>
      <c r="QHI68" s="171"/>
      <c r="QHJ68" s="171"/>
      <c r="QHK68" s="171"/>
      <c r="QHL68" s="171"/>
      <c r="QHM68" s="171"/>
      <c r="QHN68" s="171"/>
      <c r="QHO68" s="171"/>
      <c r="QHP68" s="171"/>
      <c r="QHQ68" s="171"/>
      <c r="QHR68" s="171"/>
      <c r="QHS68" s="171"/>
      <c r="QHT68" s="171"/>
      <c r="QHU68" s="171"/>
      <c r="QHV68" s="171"/>
      <c r="QHW68" s="171"/>
      <c r="QHX68" s="171"/>
      <c r="QHY68" s="171"/>
      <c r="QHZ68" s="171"/>
      <c r="QIA68" s="171"/>
      <c r="QIB68" s="171"/>
      <c r="QIC68" s="171"/>
      <c r="QID68" s="171"/>
      <c r="QIE68" s="171"/>
      <c r="QIF68" s="171"/>
      <c r="QIG68" s="171"/>
      <c r="QIH68" s="171"/>
      <c r="QII68" s="171"/>
      <c r="QIJ68" s="171"/>
      <c r="QIK68" s="171"/>
      <c r="QIL68" s="171"/>
      <c r="QIM68" s="171"/>
      <c r="QIN68" s="171"/>
      <c r="QIO68" s="171"/>
      <c r="QIP68" s="171"/>
      <c r="QIQ68" s="171"/>
      <c r="QIR68" s="171"/>
      <c r="QIS68" s="171"/>
      <c r="QIT68" s="171"/>
      <c r="QIU68" s="171"/>
      <c r="QIV68" s="171"/>
      <c r="QIW68" s="171"/>
      <c r="QIX68" s="171"/>
      <c r="QIY68" s="171"/>
      <c r="QIZ68" s="171"/>
      <c r="QJA68" s="171"/>
      <c r="QJB68" s="171"/>
      <c r="QJC68" s="171"/>
      <c r="QJD68" s="171"/>
      <c r="QJE68" s="171"/>
      <c r="QJF68" s="171"/>
      <c r="QJG68" s="171"/>
      <c r="QJH68" s="171"/>
      <c r="QJI68" s="171"/>
      <c r="QJJ68" s="171"/>
      <c r="QJK68" s="171"/>
      <c r="QJL68" s="171"/>
      <c r="QJM68" s="171"/>
      <c r="QJN68" s="171"/>
      <c r="QJO68" s="171"/>
      <c r="QJP68" s="171"/>
      <c r="QJQ68" s="171"/>
      <c r="QJR68" s="171"/>
      <c r="QJS68" s="171"/>
      <c r="QJT68" s="171"/>
      <c r="QJU68" s="171"/>
      <c r="QJV68" s="171"/>
      <c r="QJW68" s="171"/>
      <c r="QJX68" s="171"/>
      <c r="QJY68" s="171"/>
      <c r="QJZ68" s="171"/>
      <c r="QKA68" s="171"/>
      <c r="QKB68" s="171"/>
      <c r="QKC68" s="171"/>
      <c r="QKD68" s="171"/>
      <c r="QKE68" s="171"/>
      <c r="QKF68" s="171"/>
      <c r="QKG68" s="171"/>
      <c r="QKH68" s="171"/>
      <c r="QKI68" s="171"/>
      <c r="QKJ68" s="171"/>
      <c r="QKK68" s="171"/>
      <c r="QKL68" s="171"/>
      <c r="QKM68" s="171"/>
      <c r="QKN68" s="171"/>
      <c r="QKO68" s="171"/>
      <c r="QKP68" s="171"/>
      <c r="QKQ68" s="171"/>
      <c r="QKR68" s="171"/>
      <c r="QKS68" s="171"/>
      <c r="QKT68" s="171"/>
      <c r="QKU68" s="171"/>
      <c r="QKV68" s="171"/>
      <c r="QKW68" s="171"/>
      <c r="QKX68" s="171"/>
      <c r="QKY68" s="171"/>
      <c r="QKZ68" s="171"/>
      <c r="QLA68" s="171"/>
      <c r="QLB68" s="171"/>
      <c r="QLC68" s="171"/>
      <c r="QLD68" s="171"/>
      <c r="QLE68" s="171"/>
      <c r="QLF68" s="171"/>
      <c r="QLG68" s="171"/>
      <c r="QLH68" s="171"/>
      <c r="QLI68" s="171"/>
      <c r="QLJ68" s="171"/>
      <c r="QLK68" s="171"/>
      <c r="QLL68" s="171"/>
      <c r="QLM68" s="171"/>
      <c r="QLN68" s="171"/>
      <c r="QLO68" s="171"/>
      <c r="QLP68" s="171"/>
      <c r="QLQ68" s="171"/>
      <c r="QLR68" s="171"/>
      <c r="QLS68" s="171"/>
      <c r="QLT68" s="171"/>
      <c r="QLU68" s="171"/>
      <c r="QLV68" s="171"/>
      <c r="QLW68" s="171"/>
      <c r="QLX68" s="171"/>
      <c r="QLY68" s="171"/>
      <c r="QLZ68" s="171"/>
      <c r="QMA68" s="171"/>
      <c r="QMB68" s="171"/>
      <c r="QMC68" s="171"/>
      <c r="QMD68" s="171"/>
      <c r="QME68" s="171"/>
      <c r="QMF68" s="171"/>
      <c r="QMG68" s="171"/>
      <c r="QMH68" s="171"/>
      <c r="QMI68" s="171"/>
      <c r="QMJ68" s="171"/>
      <c r="QMK68" s="171"/>
      <c r="QML68" s="171"/>
      <c r="QMM68" s="171"/>
      <c r="QMN68" s="171"/>
      <c r="QMO68" s="171"/>
      <c r="QMP68" s="171"/>
      <c r="QMQ68" s="171"/>
      <c r="QMR68" s="171"/>
      <c r="QMS68" s="171"/>
      <c r="QMT68" s="171"/>
      <c r="QMU68" s="171"/>
      <c r="QMV68" s="171"/>
      <c r="QMW68" s="171"/>
      <c r="QMX68" s="171"/>
      <c r="QMY68" s="171"/>
      <c r="QMZ68" s="171"/>
      <c r="QNA68" s="171"/>
      <c r="QNB68" s="171"/>
      <c r="QNC68" s="171"/>
      <c r="QND68" s="171"/>
      <c r="QNE68" s="171"/>
      <c r="QNF68" s="171"/>
      <c r="QNG68" s="171"/>
      <c r="QNH68" s="171"/>
      <c r="QNI68" s="171"/>
      <c r="QNJ68" s="171"/>
      <c r="QNK68" s="171"/>
      <c r="QNL68" s="171"/>
      <c r="QNM68" s="171"/>
      <c r="QNN68" s="171"/>
      <c r="QNO68" s="171"/>
      <c r="QNP68" s="171"/>
      <c r="QNQ68" s="171"/>
      <c r="QNR68" s="171"/>
      <c r="QNS68" s="171"/>
      <c r="QNT68" s="171"/>
      <c r="QNU68" s="171"/>
      <c r="QNV68" s="171"/>
      <c r="QNW68" s="171"/>
      <c r="QNX68" s="171"/>
      <c r="QNY68" s="171"/>
      <c r="QNZ68" s="171"/>
      <c r="QOA68" s="171"/>
      <c r="QOB68" s="171"/>
      <c r="QOC68" s="171"/>
      <c r="QOD68" s="171"/>
      <c r="QOE68" s="171"/>
      <c r="QOF68" s="171"/>
      <c r="QOG68" s="171"/>
      <c r="QOH68" s="171"/>
      <c r="QOI68" s="171"/>
      <c r="QOJ68" s="171"/>
      <c r="QOK68" s="171"/>
      <c r="QOL68" s="171"/>
      <c r="QOM68" s="171"/>
      <c r="QON68" s="171"/>
      <c r="QOO68" s="171"/>
      <c r="QOP68" s="171"/>
      <c r="QOQ68" s="171"/>
      <c r="QOR68" s="171"/>
      <c r="QOS68" s="171"/>
      <c r="QOT68" s="171"/>
      <c r="QOU68" s="171"/>
      <c r="QOV68" s="171"/>
      <c r="QOW68" s="171"/>
      <c r="QOX68" s="171"/>
      <c r="QOY68" s="171"/>
      <c r="QOZ68" s="171"/>
      <c r="QPA68" s="171"/>
      <c r="QPB68" s="171"/>
      <c r="QPC68" s="171"/>
      <c r="QPD68" s="171"/>
      <c r="QPE68" s="171"/>
      <c r="QPF68" s="171"/>
      <c r="QPG68" s="171"/>
      <c r="QPH68" s="171"/>
      <c r="QPI68" s="171"/>
      <c r="QPJ68" s="171"/>
      <c r="QPK68" s="171"/>
      <c r="QPL68" s="171"/>
      <c r="QPM68" s="171"/>
      <c r="QPN68" s="171"/>
      <c r="QPO68" s="171"/>
      <c r="QPP68" s="171"/>
      <c r="QPQ68" s="171"/>
      <c r="QPR68" s="171"/>
      <c r="QPS68" s="171"/>
      <c r="QPT68" s="171"/>
      <c r="QPU68" s="171"/>
      <c r="QPV68" s="171"/>
      <c r="QPW68" s="171"/>
      <c r="QPX68" s="171"/>
      <c r="QPY68" s="171"/>
      <c r="QPZ68" s="171"/>
      <c r="QQA68" s="171"/>
      <c r="QQB68" s="171"/>
      <c r="QQC68" s="171"/>
      <c r="QQD68" s="171"/>
      <c r="QQE68" s="171"/>
      <c r="QQF68" s="171"/>
      <c r="QQG68" s="171"/>
      <c r="QQH68" s="171"/>
      <c r="QQI68" s="171"/>
      <c r="QQJ68" s="171"/>
      <c r="QQK68" s="171"/>
      <c r="QQL68" s="171"/>
      <c r="QQM68" s="171"/>
      <c r="QQN68" s="171"/>
      <c r="QQO68" s="171"/>
      <c r="QQP68" s="171"/>
      <c r="QQQ68" s="171"/>
      <c r="QQR68" s="171"/>
      <c r="QQS68" s="171"/>
      <c r="QQT68" s="171"/>
      <c r="QQU68" s="171"/>
      <c r="QQV68" s="171"/>
      <c r="QQW68" s="171"/>
      <c r="QQX68" s="171"/>
      <c r="QQY68" s="171"/>
      <c r="QQZ68" s="171"/>
      <c r="QRA68" s="171"/>
      <c r="QRB68" s="171"/>
      <c r="QRC68" s="171"/>
      <c r="QRD68" s="171"/>
      <c r="QRE68" s="171"/>
      <c r="QRF68" s="171"/>
      <c r="QRG68" s="171"/>
      <c r="QRH68" s="171"/>
      <c r="QRI68" s="171"/>
      <c r="QRJ68" s="171"/>
      <c r="QRK68" s="171"/>
      <c r="QRL68" s="171"/>
      <c r="QRM68" s="171"/>
      <c r="QRN68" s="171"/>
      <c r="QRO68" s="171"/>
      <c r="QRP68" s="171"/>
      <c r="QRQ68" s="171"/>
      <c r="QRR68" s="171"/>
      <c r="QRS68" s="171"/>
      <c r="QRT68" s="171"/>
      <c r="QRU68" s="171"/>
      <c r="QRV68" s="171"/>
      <c r="QRW68" s="171"/>
      <c r="QRX68" s="171"/>
      <c r="QRY68" s="171"/>
      <c r="QRZ68" s="171"/>
      <c r="QSA68" s="171"/>
      <c r="QSB68" s="171"/>
      <c r="QSC68" s="171"/>
      <c r="QSD68" s="171"/>
      <c r="QSE68" s="171"/>
      <c r="QSF68" s="171"/>
      <c r="QSG68" s="171"/>
      <c r="QSH68" s="171"/>
      <c r="QSI68" s="171"/>
      <c r="QSJ68" s="171"/>
      <c r="QSK68" s="171"/>
      <c r="QSL68" s="171"/>
      <c r="QSM68" s="171"/>
      <c r="QSN68" s="171"/>
      <c r="QSO68" s="171"/>
      <c r="QSP68" s="171"/>
      <c r="QSQ68" s="171"/>
      <c r="QSR68" s="171"/>
      <c r="QSS68" s="171"/>
      <c r="QST68" s="171"/>
      <c r="QSU68" s="171"/>
      <c r="QSV68" s="171"/>
      <c r="QSW68" s="171"/>
      <c r="QSX68" s="171"/>
      <c r="QSY68" s="171"/>
      <c r="QSZ68" s="171"/>
      <c r="QTA68" s="171"/>
      <c r="QTB68" s="171"/>
      <c r="QTC68" s="171"/>
      <c r="QTD68" s="171"/>
      <c r="QTE68" s="171"/>
      <c r="QTF68" s="171"/>
      <c r="QTG68" s="171"/>
      <c r="QTH68" s="171"/>
      <c r="QTI68" s="171"/>
      <c r="QTJ68" s="171"/>
      <c r="QTK68" s="171"/>
      <c r="QTL68" s="171"/>
      <c r="QTM68" s="171"/>
      <c r="QTN68" s="171"/>
      <c r="QTO68" s="171"/>
      <c r="QTP68" s="171"/>
      <c r="QTQ68" s="171"/>
      <c r="QTR68" s="171"/>
      <c r="QTS68" s="171"/>
      <c r="QTT68" s="171"/>
      <c r="QTU68" s="171"/>
      <c r="QTV68" s="171"/>
      <c r="QTW68" s="171"/>
      <c r="QTX68" s="171"/>
      <c r="QTY68" s="171"/>
      <c r="QTZ68" s="171"/>
      <c r="QUA68" s="171"/>
      <c r="QUB68" s="171"/>
      <c r="QUC68" s="171"/>
      <c r="QUD68" s="171"/>
      <c r="QUE68" s="171"/>
      <c r="QUF68" s="171"/>
      <c r="QUG68" s="171"/>
      <c r="QUH68" s="171"/>
      <c r="QUI68" s="171"/>
      <c r="QUJ68" s="171"/>
      <c r="QUK68" s="171"/>
      <c r="QUL68" s="171"/>
      <c r="QUM68" s="171"/>
      <c r="QUN68" s="171"/>
      <c r="QUO68" s="171"/>
      <c r="QUP68" s="171"/>
      <c r="QUQ68" s="171"/>
      <c r="QUR68" s="171"/>
      <c r="QUS68" s="171"/>
      <c r="QUT68" s="171"/>
      <c r="QUU68" s="171"/>
      <c r="QUV68" s="171"/>
      <c r="QUW68" s="171"/>
      <c r="QUX68" s="171"/>
      <c r="QUY68" s="171"/>
      <c r="QUZ68" s="171"/>
      <c r="QVA68" s="171"/>
      <c r="QVB68" s="171"/>
      <c r="QVC68" s="171"/>
      <c r="QVD68" s="171"/>
      <c r="QVE68" s="171"/>
      <c r="QVF68" s="171"/>
      <c r="QVG68" s="171"/>
      <c r="QVH68" s="171"/>
      <c r="QVI68" s="171"/>
      <c r="QVJ68" s="171"/>
      <c r="QVK68" s="171"/>
      <c r="QVL68" s="171"/>
      <c r="QVM68" s="171"/>
      <c r="QVN68" s="171"/>
      <c r="QVO68" s="171"/>
      <c r="QVP68" s="171"/>
      <c r="QVQ68" s="171"/>
      <c r="QVR68" s="171"/>
      <c r="QVS68" s="171"/>
      <c r="QVT68" s="171"/>
      <c r="QVU68" s="171"/>
      <c r="QVV68" s="171"/>
      <c r="QVW68" s="171"/>
      <c r="QVX68" s="171"/>
      <c r="QVY68" s="171"/>
      <c r="QVZ68" s="171"/>
      <c r="QWA68" s="171"/>
      <c r="QWB68" s="171"/>
      <c r="QWC68" s="171"/>
      <c r="QWD68" s="171"/>
      <c r="QWE68" s="171"/>
      <c r="QWF68" s="171"/>
      <c r="QWG68" s="171"/>
      <c r="QWH68" s="171"/>
      <c r="QWI68" s="171"/>
      <c r="QWJ68" s="171"/>
      <c r="QWK68" s="171"/>
      <c r="QWL68" s="171"/>
      <c r="QWM68" s="171"/>
      <c r="QWN68" s="171"/>
      <c r="QWO68" s="171"/>
      <c r="QWP68" s="171"/>
      <c r="QWQ68" s="171"/>
      <c r="QWR68" s="171"/>
      <c r="QWS68" s="171"/>
      <c r="QWT68" s="171"/>
      <c r="QWU68" s="171"/>
      <c r="QWV68" s="171"/>
      <c r="QWW68" s="171"/>
      <c r="QWX68" s="171"/>
      <c r="QWY68" s="171"/>
      <c r="QWZ68" s="171"/>
      <c r="QXA68" s="171"/>
      <c r="QXB68" s="171"/>
      <c r="QXC68" s="171"/>
      <c r="QXD68" s="171"/>
      <c r="QXE68" s="171"/>
      <c r="QXF68" s="171"/>
      <c r="QXG68" s="171"/>
      <c r="QXH68" s="171"/>
      <c r="QXI68" s="171"/>
      <c r="QXJ68" s="171"/>
      <c r="QXK68" s="171"/>
      <c r="QXL68" s="171"/>
      <c r="QXM68" s="171"/>
      <c r="QXN68" s="171"/>
      <c r="QXO68" s="171"/>
      <c r="QXP68" s="171"/>
      <c r="QXQ68" s="171"/>
      <c r="QXR68" s="171"/>
      <c r="QXS68" s="171"/>
      <c r="QXT68" s="171"/>
      <c r="QXU68" s="171"/>
      <c r="QXV68" s="171"/>
      <c r="QXW68" s="171"/>
      <c r="QXX68" s="171"/>
      <c r="QXY68" s="171"/>
      <c r="QXZ68" s="171"/>
      <c r="QYA68" s="171"/>
      <c r="QYB68" s="171"/>
      <c r="QYC68" s="171"/>
      <c r="QYD68" s="171"/>
      <c r="QYE68" s="171"/>
      <c r="QYF68" s="171"/>
      <c r="QYG68" s="171"/>
      <c r="QYH68" s="171"/>
      <c r="QYI68" s="171"/>
      <c r="QYJ68" s="171"/>
      <c r="QYK68" s="171"/>
      <c r="QYL68" s="171"/>
      <c r="QYM68" s="171"/>
      <c r="QYN68" s="171"/>
      <c r="QYO68" s="171"/>
      <c r="QYP68" s="171"/>
      <c r="QYQ68" s="171"/>
      <c r="QYR68" s="171"/>
      <c r="QYS68" s="171"/>
      <c r="QYT68" s="171"/>
      <c r="QYU68" s="171"/>
      <c r="QYV68" s="171"/>
      <c r="QYW68" s="171"/>
      <c r="QYX68" s="171"/>
      <c r="QYY68" s="171"/>
      <c r="QYZ68" s="171"/>
      <c r="QZA68" s="171"/>
      <c r="QZB68" s="171"/>
      <c r="QZC68" s="171"/>
      <c r="QZD68" s="171"/>
      <c r="QZE68" s="171"/>
      <c r="QZF68" s="171"/>
      <c r="QZG68" s="171"/>
      <c r="QZH68" s="171"/>
      <c r="QZI68" s="171"/>
      <c r="QZJ68" s="171"/>
      <c r="QZK68" s="171"/>
      <c r="QZL68" s="171"/>
      <c r="QZM68" s="171"/>
      <c r="QZN68" s="171"/>
      <c r="QZO68" s="171"/>
      <c r="QZP68" s="171"/>
      <c r="QZQ68" s="171"/>
      <c r="QZR68" s="171"/>
      <c r="QZS68" s="171"/>
      <c r="QZT68" s="171"/>
      <c r="QZU68" s="171"/>
      <c r="QZV68" s="171"/>
      <c r="QZW68" s="171"/>
      <c r="QZX68" s="171"/>
      <c r="QZY68" s="171"/>
      <c r="QZZ68" s="171"/>
      <c r="RAA68" s="171"/>
      <c r="RAB68" s="171"/>
      <c r="RAC68" s="171"/>
      <c r="RAD68" s="171"/>
      <c r="RAE68" s="171"/>
      <c r="RAF68" s="171"/>
      <c r="RAG68" s="171"/>
      <c r="RAH68" s="171"/>
      <c r="RAI68" s="171"/>
      <c r="RAJ68" s="171"/>
      <c r="RAK68" s="171"/>
      <c r="RAL68" s="171"/>
      <c r="RAM68" s="171"/>
      <c r="RAN68" s="171"/>
      <c r="RAO68" s="171"/>
      <c r="RAP68" s="171"/>
      <c r="RAQ68" s="171"/>
      <c r="RAR68" s="171"/>
      <c r="RAS68" s="171"/>
      <c r="RAT68" s="171"/>
      <c r="RAU68" s="171"/>
      <c r="RAV68" s="171"/>
      <c r="RAW68" s="171"/>
      <c r="RAX68" s="171"/>
      <c r="RAY68" s="171"/>
      <c r="RAZ68" s="171"/>
      <c r="RBA68" s="171"/>
      <c r="RBB68" s="171"/>
      <c r="RBC68" s="171"/>
      <c r="RBD68" s="171"/>
      <c r="RBE68" s="171"/>
      <c r="RBF68" s="171"/>
      <c r="RBG68" s="171"/>
      <c r="RBH68" s="171"/>
      <c r="RBI68" s="171"/>
      <c r="RBJ68" s="171"/>
      <c r="RBK68" s="171"/>
      <c r="RBL68" s="171"/>
      <c r="RBM68" s="171"/>
      <c r="RBN68" s="171"/>
      <c r="RBO68" s="171"/>
      <c r="RBP68" s="171"/>
      <c r="RBQ68" s="171"/>
      <c r="RBR68" s="171"/>
      <c r="RBS68" s="171"/>
      <c r="RBT68" s="171"/>
      <c r="RBU68" s="171"/>
      <c r="RBV68" s="171"/>
      <c r="RBW68" s="171"/>
      <c r="RBX68" s="171"/>
      <c r="RBY68" s="171"/>
      <c r="RBZ68" s="171"/>
      <c r="RCA68" s="171"/>
      <c r="RCB68" s="171"/>
      <c r="RCC68" s="171"/>
      <c r="RCD68" s="171"/>
      <c r="RCE68" s="171"/>
      <c r="RCF68" s="171"/>
      <c r="RCG68" s="171"/>
      <c r="RCH68" s="171"/>
      <c r="RCI68" s="171"/>
      <c r="RCJ68" s="171"/>
      <c r="RCK68" s="171"/>
      <c r="RCL68" s="171"/>
      <c r="RCM68" s="171"/>
      <c r="RCN68" s="171"/>
      <c r="RCO68" s="171"/>
      <c r="RCP68" s="171"/>
      <c r="RCQ68" s="171"/>
      <c r="RCR68" s="171"/>
      <c r="RCS68" s="171"/>
      <c r="RCT68" s="171"/>
      <c r="RCU68" s="171"/>
      <c r="RCV68" s="171"/>
      <c r="RCW68" s="171"/>
      <c r="RCX68" s="171"/>
      <c r="RCY68" s="171"/>
      <c r="RCZ68" s="171"/>
      <c r="RDA68" s="171"/>
      <c r="RDB68" s="171"/>
      <c r="RDC68" s="171"/>
      <c r="RDD68" s="171"/>
      <c r="RDE68" s="171"/>
      <c r="RDF68" s="171"/>
      <c r="RDG68" s="171"/>
      <c r="RDH68" s="171"/>
      <c r="RDI68" s="171"/>
      <c r="RDJ68" s="171"/>
      <c r="RDK68" s="171"/>
      <c r="RDL68" s="171"/>
      <c r="RDM68" s="171"/>
      <c r="RDN68" s="171"/>
      <c r="RDO68" s="171"/>
      <c r="RDP68" s="171"/>
      <c r="RDQ68" s="171"/>
      <c r="RDR68" s="171"/>
      <c r="RDS68" s="171"/>
      <c r="RDT68" s="171"/>
      <c r="RDU68" s="171"/>
      <c r="RDV68" s="171"/>
      <c r="RDW68" s="171"/>
      <c r="RDX68" s="171"/>
      <c r="RDY68" s="171"/>
      <c r="RDZ68" s="171"/>
      <c r="REA68" s="171"/>
      <c r="REB68" s="171"/>
      <c r="REC68" s="171"/>
      <c r="RED68" s="171"/>
      <c r="REE68" s="171"/>
      <c r="REF68" s="171"/>
      <c r="REG68" s="171"/>
      <c r="REH68" s="171"/>
      <c r="REI68" s="171"/>
      <c r="REJ68" s="171"/>
      <c r="REK68" s="171"/>
      <c r="REL68" s="171"/>
      <c r="REM68" s="171"/>
      <c r="REN68" s="171"/>
      <c r="REO68" s="171"/>
      <c r="REP68" s="171"/>
      <c r="REQ68" s="171"/>
      <c r="RER68" s="171"/>
      <c r="RES68" s="171"/>
      <c r="RET68" s="171"/>
      <c r="REU68" s="171"/>
      <c r="REV68" s="171"/>
      <c r="REW68" s="171"/>
      <c r="REX68" s="171"/>
      <c r="REY68" s="171"/>
      <c r="REZ68" s="171"/>
      <c r="RFA68" s="171"/>
      <c r="RFB68" s="171"/>
      <c r="RFC68" s="171"/>
      <c r="RFD68" s="171"/>
      <c r="RFE68" s="171"/>
      <c r="RFF68" s="171"/>
      <c r="RFG68" s="171"/>
      <c r="RFH68" s="171"/>
      <c r="RFI68" s="171"/>
      <c r="RFJ68" s="171"/>
      <c r="RFK68" s="171"/>
      <c r="RFL68" s="171"/>
      <c r="RFM68" s="171"/>
      <c r="RFN68" s="171"/>
      <c r="RFO68" s="171"/>
      <c r="RFP68" s="171"/>
      <c r="RFQ68" s="171"/>
      <c r="RFR68" s="171"/>
      <c r="RFS68" s="171"/>
      <c r="RFT68" s="171"/>
      <c r="RFU68" s="171"/>
      <c r="RFV68" s="171"/>
      <c r="RFW68" s="171"/>
      <c r="RFX68" s="171"/>
      <c r="RFY68" s="171"/>
      <c r="RFZ68" s="171"/>
      <c r="RGA68" s="171"/>
      <c r="RGB68" s="171"/>
      <c r="RGC68" s="171"/>
      <c r="RGD68" s="171"/>
      <c r="RGE68" s="171"/>
      <c r="RGF68" s="171"/>
      <c r="RGG68" s="171"/>
      <c r="RGH68" s="171"/>
      <c r="RGI68" s="171"/>
      <c r="RGJ68" s="171"/>
      <c r="RGK68" s="171"/>
      <c r="RGL68" s="171"/>
      <c r="RGM68" s="171"/>
      <c r="RGN68" s="171"/>
      <c r="RGO68" s="171"/>
      <c r="RGP68" s="171"/>
      <c r="RGQ68" s="171"/>
      <c r="RGR68" s="171"/>
      <c r="RGS68" s="171"/>
      <c r="RGT68" s="171"/>
      <c r="RGU68" s="171"/>
      <c r="RGV68" s="171"/>
      <c r="RGW68" s="171"/>
      <c r="RGX68" s="171"/>
      <c r="RGY68" s="171"/>
      <c r="RGZ68" s="171"/>
      <c r="RHA68" s="171"/>
      <c r="RHB68" s="171"/>
      <c r="RHC68" s="171"/>
      <c r="RHD68" s="171"/>
      <c r="RHE68" s="171"/>
      <c r="RHF68" s="171"/>
      <c r="RHG68" s="171"/>
      <c r="RHH68" s="171"/>
      <c r="RHI68" s="171"/>
      <c r="RHJ68" s="171"/>
      <c r="RHK68" s="171"/>
      <c r="RHL68" s="171"/>
      <c r="RHM68" s="171"/>
      <c r="RHN68" s="171"/>
      <c r="RHO68" s="171"/>
      <c r="RHP68" s="171"/>
      <c r="RHQ68" s="171"/>
      <c r="RHR68" s="171"/>
      <c r="RHS68" s="171"/>
      <c r="RHT68" s="171"/>
      <c r="RHU68" s="171"/>
      <c r="RHV68" s="171"/>
      <c r="RHW68" s="171"/>
      <c r="RHX68" s="171"/>
      <c r="RHY68" s="171"/>
      <c r="RHZ68" s="171"/>
      <c r="RIA68" s="171"/>
      <c r="RIB68" s="171"/>
      <c r="RIC68" s="171"/>
      <c r="RID68" s="171"/>
      <c r="RIE68" s="171"/>
      <c r="RIF68" s="171"/>
      <c r="RIG68" s="171"/>
      <c r="RIH68" s="171"/>
      <c r="RII68" s="171"/>
      <c r="RIJ68" s="171"/>
      <c r="RIK68" s="171"/>
      <c r="RIL68" s="171"/>
      <c r="RIM68" s="171"/>
      <c r="RIN68" s="171"/>
      <c r="RIO68" s="171"/>
      <c r="RIP68" s="171"/>
      <c r="RIQ68" s="171"/>
      <c r="RIR68" s="171"/>
      <c r="RIS68" s="171"/>
      <c r="RIT68" s="171"/>
      <c r="RIU68" s="171"/>
      <c r="RIV68" s="171"/>
      <c r="RIW68" s="171"/>
      <c r="RIX68" s="171"/>
      <c r="RIY68" s="171"/>
      <c r="RIZ68" s="171"/>
      <c r="RJA68" s="171"/>
      <c r="RJB68" s="171"/>
      <c r="RJC68" s="171"/>
      <c r="RJD68" s="171"/>
      <c r="RJE68" s="171"/>
      <c r="RJF68" s="171"/>
      <c r="RJG68" s="171"/>
      <c r="RJH68" s="171"/>
      <c r="RJI68" s="171"/>
      <c r="RJJ68" s="171"/>
      <c r="RJK68" s="171"/>
      <c r="RJL68" s="171"/>
      <c r="RJM68" s="171"/>
      <c r="RJN68" s="171"/>
      <c r="RJO68" s="171"/>
      <c r="RJP68" s="171"/>
      <c r="RJQ68" s="171"/>
      <c r="RJR68" s="171"/>
      <c r="RJS68" s="171"/>
      <c r="RJT68" s="171"/>
      <c r="RJU68" s="171"/>
      <c r="RJV68" s="171"/>
      <c r="RJW68" s="171"/>
      <c r="RJX68" s="171"/>
      <c r="RJY68" s="171"/>
      <c r="RJZ68" s="171"/>
      <c r="RKA68" s="171"/>
      <c r="RKB68" s="171"/>
      <c r="RKC68" s="171"/>
      <c r="RKD68" s="171"/>
      <c r="RKE68" s="171"/>
      <c r="RKF68" s="171"/>
      <c r="RKG68" s="171"/>
      <c r="RKH68" s="171"/>
      <c r="RKI68" s="171"/>
      <c r="RKJ68" s="171"/>
      <c r="RKK68" s="171"/>
      <c r="RKL68" s="171"/>
      <c r="RKM68" s="171"/>
      <c r="RKN68" s="171"/>
      <c r="RKO68" s="171"/>
      <c r="RKP68" s="171"/>
      <c r="RKQ68" s="171"/>
      <c r="RKR68" s="171"/>
      <c r="RKS68" s="171"/>
      <c r="RKT68" s="171"/>
      <c r="RKU68" s="171"/>
      <c r="RKV68" s="171"/>
      <c r="RKW68" s="171"/>
      <c r="RKX68" s="171"/>
      <c r="RKY68" s="171"/>
      <c r="RKZ68" s="171"/>
      <c r="RLA68" s="171"/>
      <c r="RLB68" s="171"/>
      <c r="RLC68" s="171"/>
      <c r="RLD68" s="171"/>
      <c r="RLE68" s="171"/>
      <c r="RLF68" s="171"/>
      <c r="RLG68" s="171"/>
      <c r="RLH68" s="171"/>
      <c r="RLI68" s="171"/>
      <c r="RLJ68" s="171"/>
      <c r="RLK68" s="171"/>
      <c r="RLL68" s="171"/>
      <c r="RLM68" s="171"/>
      <c r="RLN68" s="171"/>
      <c r="RLO68" s="171"/>
      <c r="RLP68" s="171"/>
      <c r="RLQ68" s="171"/>
      <c r="RLR68" s="171"/>
      <c r="RLS68" s="171"/>
      <c r="RLT68" s="171"/>
      <c r="RLU68" s="171"/>
      <c r="RLV68" s="171"/>
      <c r="RLW68" s="171"/>
      <c r="RLX68" s="171"/>
      <c r="RLY68" s="171"/>
      <c r="RLZ68" s="171"/>
      <c r="RMA68" s="171"/>
      <c r="RMB68" s="171"/>
      <c r="RMC68" s="171"/>
      <c r="RMD68" s="171"/>
      <c r="RME68" s="171"/>
      <c r="RMF68" s="171"/>
      <c r="RMG68" s="171"/>
      <c r="RMH68" s="171"/>
      <c r="RMI68" s="171"/>
      <c r="RMJ68" s="171"/>
      <c r="RMK68" s="171"/>
      <c r="RML68" s="171"/>
      <c r="RMM68" s="171"/>
      <c r="RMN68" s="171"/>
      <c r="RMO68" s="171"/>
      <c r="RMP68" s="171"/>
      <c r="RMQ68" s="171"/>
      <c r="RMR68" s="171"/>
      <c r="RMS68" s="171"/>
      <c r="RMT68" s="171"/>
      <c r="RMU68" s="171"/>
      <c r="RMV68" s="171"/>
      <c r="RMW68" s="171"/>
      <c r="RMX68" s="171"/>
      <c r="RMY68" s="171"/>
      <c r="RMZ68" s="171"/>
      <c r="RNA68" s="171"/>
      <c r="RNB68" s="171"/>
      <c r="RNC68" s="171"/>
      <c r="RND68" s="171"/>
      <c r="RNE68" s="171"/>
      <c r="RNF68" s="171"/>
      <c r="RNG68" s="171"/>
      <c r="RNH68" s="171"/>
      <c r="RNI68" s="171"/>
      <c r="RNJ68" s="171"/>
      <c r="RNK68" s="171"/>
      <c r="RNL68" s="171"/>
      <c r="RNM68" s="171"/>
      <c r="RNN68" s="171"/>
      <c r="RNO68" s="171"/>
      <c r="RNP68" s="171"/>
      <c r="RNQ68" s="171"/>
      <c r="RNR68" s="171"/>
      <c r="RNS68" s="171"/>
      <c r="RNT68" s="171"/>
      <c r="RNU68" s="171"/>
      <c r="RNV68" s="171"/>
      <c r="RNW68" s="171"/>
      <c r="RNX68" s="171"/>
      <c r="RNY68" s="171"/>
      <c r="RNZ68" s="171"/>
      <c r="ROA68" s="171"/>
      <c r="ROB68" s="171"/>
      <c r="ROC68" s="171"/>
      <c r="ROD68" s="171"/>
      <c r="ROE68" s="171"/>
      <c r="ROF68" s="171"/>
      <c r="ROG68" s="171"/>
      <c r="ROH68" s="171"/>
      <c r="ROI68" s="171"/>
      <c r="ROJ68" s="171"/>
      <c r="ROK68" s="171"/>
      <c r="ROL68" s="171"/>
      <c r="ROM68" s="171"/>
      <c r="RON68" s="171"/>
      <c r="ROO68" s="171"/>
      <c r="ROP68" s="171"/>
      <c r="ROQ68" s="171"/>
      <c r="ROR68" s="171"/>
      <c r="ROS68" s="171"/>
      <c r="ROT68" s="171"/>
      <c r="ROU68" s="171"/>
      <c r="ROV68" s="171"/>
      <c r="ROW68" s="171"/>
      <c r="ROX68" s="171"/>
      <c r="ROY68" s="171"/>
      <c r="ROZ68" s="171"/>
      <c r="RPA68" s="171"/>
      <c r="RPB68" s="171"/>
      <c r="RPC68" s="171"/>
      <c r="RPD68" s="171"/>
      <c r="RPE68" s="171"/>
      <c r="RPF68" s="171"/>
      <c r="RPG68" s="171"/>
      <c r="RPH68" s="171"/>
      <c r="RPI68" s="171"/>
      <c r="RPJ68" s="171"/>
      <c r="RPK68" s="171"/>
      <c r="RPL68" s="171"/>
      <c r="RPM68" s="171"/>
      <c r="RPN68" s="171"/>
      <c r="RPO68" s="171"/>
      <c r="RPP68" s="171"/>
      <c r="RPQ68" s="171"/>
      <c r="RPR68" s="171"/>
      <c r="RPS68" s="171"/>
      <c r="RPT68" s="171"/>
      <c r="RPU68" s="171"/>
      <c r="RPV68" s="171"/>
      <c r="RPW68" s="171"/>
      <c r="RPX68" s="171"/>
      <c r="RPY68" s="171"/>
      <c r="RPZ68" s="171"/>
      <c r="RQA68" s="171"/>
      <c r="RQB68" s="171"/>
      <c r="RQC68" s="171"/>
      <c r="RQD68" s="171"/>
      <c r="RQE68" s="171"/>
      <c r="RQF68" s="171"/>
      <c r="RQG68" s="171"/>
      <c r="RQH68" s="171"/>
      <c r="RQI68" s="171"/>
      <c r="RQJ68" s="171"/>
      <c r="RQK68" s="171"/>
      <c r="RQL68" s="171"/>
      <c r="RQM68" s="171"/>
      <c r="RQN68" s="171"/>
      <c r="RQO68" s="171"/>
      <c r="RQP68" s="171"/>
      <c r="RQQ68" s="171"/>
      <c r="RQR68" s="171"/>
      <c r="RQS68" s="171"/>
      <c r="RQT68" s="171"/>
      <c r="RQU68" s="171"/>
      <c r="RQV68" s="171"/>
      <c r="RQW68" s="171"/>
      <c r="RQX68" s="171"/>
      <c r="RQY68" s="171"/>
      <c r="RQZ68" s="171"/>
      <c r="RRA68" s="171"/>
      <c r="RRB68" s="171"/>
      <c r="RRC68" s="171"/>
      <c r="RRD68" s="171"/>
      <c r="RRE68" s="171"/>
      <c r="RRF68" s="171"/>
      <c r="RRG68" s="171"/>
      <c r="RRH68" s="171"/>
      <c r="RRI68" s="171"/>
      <c r="RRJ68" s="171"/>
      <c r="RRK68" s="171"/>
      <c r="RRL68" s="171"/>
      <c r="RRM68" s="171"/>
      <c r="RRN68" s="171"/>
      <c r="RRO68" s="171"/>
      <c r="RRP68" s="171"/>
      <c r="RRQ68" s="171"/>
      <c r="RRR68" s="171"/>
      <c r="RRS68" s="171"/>
      <c r="RRT68" s="171"/>
      <c r="RRU68" s="171"/>
      <c r="RRV68" s="171"/>
      <c r="RRW68" s="171"/>
      <c r="RRX68" s="171"/>
      <c r="RRY68" s="171"/>
      <c r="RRZ68" s="171"/>
      <c r="RSA68" s="171"/>
      <c r="RSB68" s="171"/>
      <c r="RSC68" s="171"/>
      <c r="RSD68" s="171"/>
      <c r="RSE68" s="171"/>
      <c r="RSF68" s="171"/>
      <c r="RSG68" s="171"/>
      <c r="RSH68" s="171"/>
      <c r="RSI68" s="171"/>
      <c r="RSJ68" s="171"/>
      <c r="RSK68" s="171"/>
      <c r="RSL68" s="171"/>
      <c r="RSM68" s="171"/>
      <c r="RSN68" s="171"/>
      <c r="RSO68" s="171"/>
      <c r="RSP68" s="171"/>
      <c r="RSQ68" s="171"/>
      <c r="RSR68" s="171"/>
      <c r="RSS68" s="171"/>
      <c r="RST68" s="171"/>
      <c r="RSU68" s="171"/>
      <c r="RSV68" s="171"/>
      <c r="RSW68" s="171"/>
      <c r="RSX68" s="171"/>
      <c r="RSY68" s="171"/>
      <c r="RSZ68" s="171"/>
      <c r="RTA68" s="171"/>
      <c r="RTB68" s="171"/>
      <c r="RTC68" s="171"/>
      <c r="RTD68" s="171"/>
      <c r="RTE68" s="171"/>
      <c r="RTF68" s="171"/>
      <c r="RTG68" s="171"/>
      <c r="RTH68" s="171"/>
      <c r="RTI68" s="171"/>
      <c r="RTJ68" s="171"/>
      <c r="RTK68" s="171"/>
      <c r="RTL68" s="171"/>
      <c r="RTM68" s="171"/>
      <c r="RTN68" s="171"/>
      <c r="RTO68" s="171"/>
      <c r="RTP68" s="171"/>
      <c r="RTQ68" s="171"/>
      <c r="RTR68" s="171"/>
      <c r="RTS68" s="171"/>
      <c r="RTT68" s="171"/>
      <c r="RTU68" s="171"/>
      <c r="RTV68" s="171"/>
      <c r="RTW68" s="171"/>
      <c r="RTX68" s="171"/>
      <c r="RTY68" s="171"/>
      <c r="RTZ68" s="171"/>
      <c r="RUA68" s="171"/>
      <c r="RUB68" s="171"/>
      <c r="RUC68" s="171"/>
      <c r="RUD68" s="171"/>
      <c r="RUE68" s="171"/>
      <c r="RUF68" s="171"/>
      <c r="RUG68" s="171"/>
      <c r="RUH68" s="171"/>
      <c r="RUI68" s="171"/>
      <c r="RUJ68" s="171"/>
      <c r="RUK68" s="171"/>
      <c r="RUL68" s="171"/>
      <c r="RUM68" s="171"/>
      <c r="RUN68" s="171"/>
      <c r="RUO68" s="171"/>
      <c r="RUP68" s="171"/>
      <c r="RUQ68" s="171"/>
      <c r="RUR68" s="171"/>
      <c r="RUS68" s="171"/>
      <c r="RUT68" s="171"/>
      <c r="RUU68" s="171"/>
      <c r="RUV68" s="171"/>
      <c r="RUW68" s="171"/>
      <c r="RUX68" s="171"/>
      <c r="RUY68" s="171"/>
      <c r="RUZ68" s="171"/>
      <c r="RVA68" s="171"/>
      <c r="RVB68" s="171"/>
      <c r="RVC68" s="171"/>
      <c r="RVD68" s="171"/>
      <c r="RVE68" s="171"/>
      <c r="RVF68" s="171"/>
      <c r="RVG68" s="171"/>
      <c r="RVH68" s="171"/>
      <c r="RVI68" s="171"/>
      <c r="RVJ68" s="171"/>
      <c r="RVK68" s="171"/>
      <c r="RVL68" s="171"/>
      <c r="RVM68" s="171"/>
      <c r="RVN68" s="171"/>
      <c r="RVO68" s="171"/>
      <c r="RVP68" s="171"/>
      <c r="RVQ68" s="171"/>
      <c r="RVR68" s="171"/>
      <c r="RVS68" s="171"/>
      <c r="RVT68" s="171"/>
      <c r="RVU68" s="171"/>
      <c r="RVV68" s="171"/>
      <c r="RVW68" s="171"/>
      <c r="RVX68" s="171"/>
      <c r="RVY68" s="171"/>
      <c r="RVZ68" s="171"/>
      <c r="RWA68" s="171"/>
      <c r="RWB68" s="171"/>
      <c r="RWC68" s="171"/>
      <c r="RWD68" s="171"/>
      <c r="RWE68" s="171"/>
      <c r="RWF68" s="171"/>
      <c r="RWG68" s="171"/>
      <c r="RWH68" s="171"/>
      <c r="RWI68" s="171"/>
      <c r="RWJ68" s="171"/>
      <c r="RWK68" s="171"/>
      <c r="RWL68" s="171"/>
      <c r="RWM68" s="171"/>
      <c r="RWN68" s="171"/>
      <c r="RWO68" s="171"/>
      <c r="RWP68" s="171"/>
      <c r="RWQ68" s="171"/>
      <c r="RWR68" s="171"/>
      <c r="RWS68" s="171"/>
      <c r="RWT68" s="171"/>
      <c r="RWU68" s="171"/>
      <c r="RWV68" s="171"/>
      <c r="RWW68" s="171"/>
      <c r="RWX68" s="171"/>
      <c r="RWY68" s="171"/>
      <c r="RWZ68" s="171"/>
      <c r="RXA68" s="171"/>
      <c r="RXB68" s="171"/>
      <c r="RXC68" s="171"/>
      <c r="RXD68" s="171"/>
      <c r="RXE68" s="171"/>
      <c r="RXF68" s="171"/>
      <c r="RXG68" s="171"/>
      <c r="RXH68" s="171"/>
      <c r="RXI68" s="171"/>
      <c r="RXJ68" s="171"/>
      <c r="RXK68" s="171"/>
      <c r="RXL68" s="171"/>
      <c r="RXM68" s="171"/>
      <c r="RXN68" s="171"/>
      <c r="RXO68" s="171"/>
      <c r="RXP68" s="171"/>
      <c r="RXQ68" s="171"/>
      <c r="RXR68" s="171"/>
      <c r="RXS68" s="171"/>
      <c r="RXT68" s="171"/>
      <c r="RXU68" s="171"/>
      <c r="RXV68" s="171"/>
      <c r="RXW68" s="171"/>
      <c r="RXX68" s="171"/>
      <c r="RXY68" s="171"/>
      <c r="RXZ68" s="171"/>
      <c r="RYA68" s="171"/>
      <c r="RYB68" s="171"/>
      <c r="RYC68" s="171"/>
      <c r="RYD68" s="171"/>
      <c r="RYE68" s="171"/>
      <c r="RYF68" s="171"/>
      <c r="RYG68" s="171"/>
      <c r="RYH68" s="171"/>
      <c r="RYI68" s="171"/>
      <c r="RYJ68" s="171"/>
      <c r="RYK68" s="171"/>
      <c r="RYL68" s="171"/>
      <c r="RYM68" s="171"/>
      <c r="RYN68" s="171"/>
      <c r="RYO68" s="171"/>
      <c r="RYP68" s="171"/>
      <c r="RYQ68" s="171"/>
      <c r="RYR68" s="171"/>
      <c r="RYS68" s="171"/>
      <c r="RYT68" s="171"/>
      <c r="RYU68" s="171"/>
      <c r="RYV68" s="171"/>
      <c r="RYW68" s="171"/>
      <c r="RYX68" s="171"/>
      <c r="RYY68" s="171"/>
      <c r="RYZ68" s="171"/>
      <c r="RZA68" s="171"/>
      <c r="RZB68" s="171"/>
      <c r="RZC68" s="171"/>
      <c r="RZD68" s="171"/>
      <c r="RZE68" s="171"/>
      <c r="RZF68" s="171"/>
      <c r="RZG68" s="171"/>
      <c r="RZH68" s="171"/>
      <c r="RZI68" s="171"/>
      <c r="RZJ68" s="171"/>
      <c r="RZK68" s="171"/>
      <c r="RZL68" s="171"/>
      <c r="RZM68" s="171"/>
      <c r="RZN68" s="171"/>
      <c r="RZO68" s="171"/>
      <c r="RZP68" s="171"/>
      <c r="RZQ68" s="171"/>
      <c r="RZR68" s="171"/>
      <c r="RZS68" s="171"/>
      <c r="RZT68" s="171"/>
      <c r="RZU68" s="171"/>
      <c r="RZV68" s="171"/>
      <c r="RZW68" s="171"/>
      <c r="RZX68" s="171"/>
      <c r="RZY68" s="171"/>
      <c r="RZZ68" s="171"/>
      <c r="SAA68" s="171"/>
      <c r="SAB68" s="171"/>
      <c r="SAC68" s="171"/>
      <c r="SAD68" s="171"/>
      <c r="SAE68" s="171"/>
      <c r="SAF68" s="171"/>
      <c r="SAG68" s="171"/>
      <c r="SAH68" s="171"/>
      <c r="SAI68" s="171"/>
      <c r="SAJ68" s="171"/>
      <c r="SAK68" s="171"/>
      <c r="SAL68" s="171"/>
      <c r="SAM68" s="171"/>
      <c r="SAN68" s="171"/>
      <c r="SAO68" s="171"/>
      <c r="SAP68" s="171"/>
      <c r="SAQ68" s="171"/>
      <c r="SAR68" s="171"/>
      <c r="SAS68" s="171"/>
      <c r="SAT68" s="171"/>
      <c r="SAU68" s="171"/>
      <c r="SAV68" s="171"/>
      <c r="SAW68" s="171"/>
      <c r="SAX68" s="171"/>
      <c r="SAY68" s="171"/>
      <c r="SAZ68" s="171"/>
      <c r="SBA68" s="171"/>
      <c r="SBB68" s="171"/>
      <c r="SBC68" s="171"/>
      <c r="SBD68" s="171"/>
      <c r="SBE68" s="171"/>
      <c r="SBF68" s="171"/>
      <c r="SBG68" s="171"/>
      <c r="SBH68" s="171"/>
      <c r="SBI68" s="171"/>
      <c r="SBJ68" s="171"/>
      <c r="SBK68" s="171"/>
      <c r="SBL68" s="171"/>
      <c r="SBM68" s="171"/>
      <c r="SBN68" s="171"/>
      <c r="SBO68" s="171"/>
      <c r="SBP68" s="171"/>
      <c r="SBQ68" s="171"/>
      <c r="SBR68" s="171"/>
      <c r="SBS68" s="171"/>
      <c r="SBT68" s="171"/>
      <c r="SBU68" s="171"/>
      <c r="SBV68" s="171"/>
      <c r="SBW68" s="171"/>
      <c r="SBX68" s="171"/>
      <c r="SBY68" s="171"/>
      <c r="SBZ68" s="171"/>
      <c r="SCA68" s="171"/>
      <c r="SCB68" s="171"/>
      <c r="SCC68" s="171"/>
      <c r="SCD68" s="171"/>
      <c r="SCE68" s="171"/>
      <c r="SCF68" s="171"/>
      <c r="SCG68" s="171"/>
      <c r="SCH68" s="171"/>
      <c r="SCI68" s="171"/>
      <c r="SCJ68" s="171"/>
      <c r="SCK68" s="171"/>
      <c r="SCL68" s="171"/>
      <c r="SCM68" s="171"/>
      <c r="SCN68" s="171"/>
      <c r="SCO68" s="171"/>
      <c r="SCP68" s="171"/>
      <c r="SCQ68" s="171"/>
      <c r="SCR68" s="171"/>
      <c r="SCS68" s="171"/>
      <c r="SCT68" s="171"/>
      <c r="SCU68" s="171"/>
      <c r="SCV68" s="171"/>
      <c r="SCW68" s="171"/>
      <c r="SCX68" s="171"/>
      <c r="SCY68" s="171"/>
      <c r="SCZ68" s="171"/>
      <c r="SDA68" s="171"/>
      <c r="SDB68" s="171"/>
      <c r="SDC68" s="171"/>
      <c r="SDD68" s="171"/>
      <c r="SDE68" s="171"/>
      <c r="SDF68" s="171"/>
      <c r="SDG68" s="171"/>
      <c r="SDH68" s="171"/>
      <c r="SDI68" s="171"/>
      <c r="SDJ68" s="171"/>
      <c r="SDK68" s="171"/>
      <c r="SDL68" s="171"/>
      <c r="SDM68" s="171"/>
      <c r="SDN68" s="171"/>
      <c r="SDO68" s="171"/>
      <c r="SDP68" s="171"/>
      <c r="SDQ68" s="171"/>
      <c r="SDR68" s="171"/>
      <c r="SDS68" s="171"/>
      <c r="SDT68" s="171"/>
      <c r="SDU68" s="171"/>
      <c r="SDV68" s="171"/>
      <c r="SDW68" s="171"/>
      <c r="SDX68" s="171"/>
      <c r="SDY68" s="171"/>
      <c r="SDZ68" s="171"/>
      <c r="SEA68" s="171"/>
      <c r="SEB68" s="171"/>
      <c r="SEC68" s="171"/>
      <c r="SED68" s="171"/>
      <c r="SEE68" s="171"/>
      <c r="SEF68" s="171"/>
      <c r="SEG68" s="171"/>
      <c r="SEH68" s="171"/>
      <c r="SEI68" s="171"/>
      <c r="SEJ68" s="171"/>
      <c r="SEK68" s="171"/>
      <c r="SEL68" s="171"/>
      <c r="SEM68" s="171"/>
      <c r="SEN68" s="171"/>
      <c r="SEO68" s="171"/>
      <c r="SEP68" s="171"/>
      <c r="SEQ68" s="171"/>
      <c r="SER68" s="171"/>
      <c r="SES68" s="171"/>
      <c r="SET68" s="171"/>
      <c r="SEU68" s="171"/>
      <c r="SEV68" s="171"/>
      <c r="SEW68" s="171"/>
      <c r="SEX68" s="171"/>
      <c r="SEY68" s="171"/>
      <c r="SEZ68" s="171"/>
      <c r="SFA68" s="171"/>
      <c r="SFB68" s="171"/>
      <c r="SFC68" s="171"/>
      <c r="SFD68" s="171"/>
      <c r="SFE68" s="171"/>
      <c r="SFF68" s="171"/>
      <c r="SFG68" s="171"/>
      <c r="SFH68" s="171"/>
      <c r="SFI68" s="171"/>
      <c r="SFJ68" s="171"/>
      <c r="SFK68" s="171"/>
      <c r="SFL68" s="171"/>
      <c r="SFM68" s="171"/>
      <c r="SFN68" s="171"/>
      <c r="SFO68" s="171"/>
      <c r="SFP68" s="171"/>
      <c r="SFQ68" s="171"/>
      <c r="SFR68" s="171"/>
      <c r="SFS68" s="171"/>
      <c r="SFT68" s="171"/>
      <c r="SFU68" s="171"/>
      <c r="SFV68" s="171"/>
      <c r="SFW68" s="171"/>
      <c r="SFX68" s="171"/>
      <c r="SFY68" s="171"/>
      <c r="SFZ68" s="171"/>
      <c r="SGA68" s="171"/>
      <c r="SGB68" s="171"/>
      <c r="SGC68" s="171"/>
      <c r="SGD68" s="171"/>
      <c r="SGE68" s="171"/>
      <c r="SGF68" s="171"/>
      <c r="SGG68" s="171"/>
      <c r="SGH68" s="171"/>
      <c r="SGI68" s="171"/>
      <c r="SGJ68" s="171"/>
      <c r="SGK68" s="171"/>
      <c r="SGL68" s="171"/>
      <c r="SGM68" s="171"/>
      <c r="SGN68" s="171"/>
      <c r="SGO68" s="171"/>
      <c r="SGP68" s="171"/>
      <c r="SGQ68" s="171"/>
      <c r="SGR68" s="171"/>
      <c r="SGS68" s="171"/>
      <c r="SGT68" s="171"/>
      <c r="SGU68" s="171"/>
      <c r="SGV68" s="171"/>
      <c r="SGW68" s="171"/>
      <c r="SGX68" s="171"/>
      <c r="SGY68" s="171"/>
      <c r="SGZ68" s="171"/>
      <c r="SHA68" s="171"/>
      <c r="SHB68" s="171"/>
      <c r="SHC68" s="171"/>
      <c r="SHD68" s="171"/>
      <c r="SHE68" s="171"/>
      <c r="SHF68" s="171"/>
      <c r="SHG68" s="171"/>
      <c r="SHH68" s="171"/>
      <c r="SHI68" s="171"/>
      <c r="SHJ68" s="171"/>
      <c r="SHK68" s="171"/>
      <c r="SHL68" s="171"/>
      <c r="SHM68" s="171"/>
      <c r="SHN68" s="171"/>
      <c r="SHO68" s="171"/>
      <c r="SHP68" s="171"/>
      <c r="SHQ68" s="171"/>
      <c r="SHR68" s="171"/>
      <c r="SHS68" s="171"/>
      <c r="SHT68" s="171"/>
      <c r="SHU68" s="171"/>
      <c r="SHV68" s="171"/>
      <c r="SHW68" s="171"/>
      <c r="SHX68" s="171"/>
      <c r="SHY68" s="171"/>
      <c r="SHZ68" s="171"/>
      <c r="SIA68" s="171"/>
      <c r="SIB68" s="171"/>
      <c r="SIC68" s="171"/>
      <c r="SID68" s="171"/>
      <c r="SIE68" s="171"/>
      <c r="SIF68" s="171"/>
      <c r="SIG68" s="171"/>
      <c r="SIH68" s="171"/>
      <c r="SII68" s="171"/>
      <c r="SIJ68" s="171"/>
      <c r="SIK68" s="171"/>
      <c r="SIL68" s="171"/>
      <c r="SIM68" s="171"/>
      <c r="SIN68" s="171"/>
      <c r="SIO68" s="171"/>
      <c r="SIP68" s="171"/>
      <c r="SIQ68" s="171"/>
      <c r="SIR68" s="171"/>
      <c r="SIS68" s="171"/>
      <c r="SIT68" s="171"/>
      <c r="SIU68" s="171"/>
      <c r="SIV68" s="171"/>
      <c r="SIW68" s="171"/>
      <c r="SIX68" s="171"/>
      <c r="SIY68" s="171"/>
      <c r="SIZ68" s="171"/>
      <c r="SJA68" s="171"/>
      <c r="SJB68" s="171"/>
      <c r="SJC68" s="171"/>
      <c r="SJD68" s="171"/>
      <c r="SJE68" s="171"/>
      <c r="SJF68" s="171"/>
      <c r="SJG68" s="171"/>
      <c r="SJH68" s="171"/>
      <c r="SJI68" s="171"/>
      <c r="SJJ68" s="171"/>
      <c r="SJK68" s="171"/>
      <c r="SJL68" s="171"/>
      <c r="SJM68" s="171"/>
      <c r="SJN68" s="171"/>
      <c r="SJO68" s="171"/>
      <c r="SJP68" s="171"/>
      <c r="SJQ68" s="171"/>
      <c r="SJR68" s="171"/>
      <c r="SJS68" s="171"/>
      <c r="SJT68" s="171"/>
      <c r="SJU68" s="171"/>
      <c r="SJV68" s="171"/>
      <c r="SJW68" s="171"/>
      <c r="SJX68" s="171"/>
      <c r="SJY68" s="171"/>
      <c r="SJZ68" s="171"/>
      <c r="SKA68" s="171"/>
      <c r="SKB68" s="171"/>
      <c r="SKC68" s="171"/>
      <c r="SKD68" s="171"/>
      <c r="SKE68" s="171"/>
      <c r="SKF68" s="171"/>
      <c r="SKG68" s="171"/>
      <c r="SKH68" s="171"/>
      <c r="SKI68" s="171"/>
      <c r="SKJ68" s="171"/>
      <c r="SKK68" s="171"/>
      <c r="SKL68" s="171"/>
      <c r="SKM68" s="171"/>
      <c r="SKN68" s="171"/>
      <c r="SKO68" s="171"/>
      <c r="SKP68" s="171"/>
      <c r="SKQ68" s="171"/>
      <c r="SKR68" s="171"/>
      <c r="SKS68" s="171"/>
      <c r="SKT68" s="171"/>
      <c r="SKU68" s="171"/>
      <c r="SKV68" s="171"/>
      <c r="SKW68" s="171"/>
      <c r="SKX68" s="171"/>
      <c r="SKY68" s="171"/>
      <c r="SKZ68" s="171"/>
      <c r="SLA68" s="171"/>
      <c r="SLB68" s="171"/>
      <c r="SLC68" s="171"/>
      <c r="SLD68" s="171"/>
      <c r="SLE68" s="171"/>
      <c r="SLF68" s="171"/>
      <c r="SLG68" s="171"/>
      <c r="SLH68" s="171"/>
      <c r="SLI68" s="171"/>
      <c r="SLJ68" s="171"/>
      <c r="SLK68" s="171"/>
      <c r="SLL68" s="171"/>
      <c r="SLM68" s="171"/>
      <c r="SLN68" s="171"/>
      <c r="SLO68" s="171"/>
      <c r="SLP68" s="171"/>
      <c r="SLQ68" s="171"/>
      <c r="SLR68" s="171"/>
      <c r="SLS68" s="171"/>
      <c r="SLT68" s="171"/>
      <c r="SLU68" s="171"/>
      <c r="SLV68" s="171"/>
      <c r="SLW68" s="171"/>
      <c r="SLX68" s="171"/>
      <c r="SLY68" s="171"/>
      <c r="SLZ68" s="171"/>
      <c r="SMA68" s="171"/>
      <c r="SMB68" s="171"/>
      <c r="SMC68" s="171"/>
      <c r="SMD68" s="171"/>
      <c r="SME68" s="171"/>
      <c r="SMF68" s="171"/>
      <c r="SMG68" s="171"/>
      <c r="SMH68" s="171"/>
      <c r="SMI68" s="171"/>
      <c r="SMJ68" s="171"/>
      <c r="SMK68" s="171"/>
      <c r="SML68" s="171"/>
      <c r="SMM68" s="171"/>
      <c r="SMN68" s="171"/>
      <c r="SMO68" s="171"/>
      <c r="SMP68" s="171"/>
      <c r="SMQ68" s="171"/>
      <c r="SMR68" s="171"/>
      <c r="SMS68" s="171"/>
      <c r="SMT68" s="171"/>
      <c r="SMU68" s="171"/>
      <c r="SMV68" s="171"/>
      <c r="SMW68" s="171"/>
      <c r="SMX68" s="171"/>
      <c r="SMY68" s="171"/>
      <c r="SMZ68" s="171"/>
      <c r="SNA68" s="171"/>
      <c r="SNB68" s="171"/>
      <c r="SNC68" s="171"/>
      <c r="SND68" s="171"/>
      <c r="SNE68" s="171"/>
      <c r="SNF68" s="171"/>
      <c r="SNG68" s="171"/>
      <c r="SNH68" s="171"/>
      <c r="SNI68" s="171"/>
      <c r="SNJ68" s="171"/>
      <c r="SNK68" s="171"/>
      <c r="SNL68" s="171"/>
      <c r="SNM68" s="171"/>
      <c r="SNN68" s="171"/>
      <c r="SNO68" s="171"/>
      <c r="SNP68" s="171"/>
      <c r="SNQ68" s="171"/>
      <c r="SNR68" s="171"/>
      <c r="SNS68" s="171"/>
      <c r="SNT68" s="171"/>
      <c r="SNU68" s="171"/>
      <c r="SNV68" s="171"/>
      <c r="SNW68" s="171"/>
      <c r="SNX68" s="171"/>
      <c r="SNY68" s="171"/>
      <c r="SNZ68" s="171"/>
      <c r="SOA68" s="171"/>
      <c r="SOB68" s="171"/>
      <c r="SOC68" s="171"/>
      <c r="SOD68" s="171"/>
      <c r="SOE68" s="171"/>
      <c r="SOF68" s="171"/>
      <c r="SOG68" s="171"/>
      <c r="SOH68" s="171"/>
      <c r="SOI68" s="171"/>
      <c r="SOJ68" s="171"/>
      <c r="SOK68" s="171"/>
      <c r="SOL68" s="171"/>
      <c r="SOM68" s="171"/>
      <c r="SON68" s="171"/>
      <c r="SOO68" s="171"/>
      <c r="SOP68" s="171"/>
      <c r="SOQ68" s="171"/>
      <c r="SOR68" s="171"/>
      <c r="SOS68" s="171"/>
      <c r="SOT68" s="171"/>
      <c r="SOU68" s="171"/>
      <c r="SOV68" s="171"/>
      <c r="SOW68" s="171"/>
      <c r="SOX68" s="171"/>
      <c r="SOY68" s="171"/>
      <c r="SOZ68" s="171"/>
      <c r="SPA68" s="171"/>
      <c r="SPB68" s="171"/>
      <c r="SPC68" s="171"/>
      <c r="SPD68" s="171"/>
      <c r="SPE68" s="171"/>
      <c r="SPF68" s="171"/>
      <c r="SPG68" s="171"/>
      <c r="SPH68" s="171"/>
      <c r="SPI68" s="171"/>
      <c r="SPJ68" s="171"/>
      <c r="SPK68" s="171"/>
      <c r="SPL68" s="171"/>
      <c r="SPM68" s="171"/>
      <c r="SPN68" s="171"/>
      <c r="SPO68" s="171"/>
      <c r="SPP68" s="171"/>
      <c r="SPQ68" s="171"/>
      <c r="SPR68" s="171"/>
      <c r="SPS68" s="171"/>
      <c r="SPT68" s="171"/>
      <c r="SPU68" s="171"/>
      <c r="SPV68" s="171"/>
      <c r="SPW68" s="171"/>
      <c r="SPX68" s="171"/>
      <c r="SPY68" s="171"/>
      <c r="SPZ68" s="171"/>
      <c r="SQA68" s="171"/>
      <c r="SQB68" s="171"/>
      <c r="SQC68" s="171"/>
      <c r="SQD68" s="171"/>
      <c r="SQE68" s="171"/>
      <c r="SQF68" s="171"/>
      <c r="SQG68" s="171"/>
      <c r="SQH68" s="171"/>
      <c r="SQI68" s="171"/>
      <c r="SQJ68" s="171"/>
      <c r="SQK68" s="171"/>
      <c r="SQL68" s="171"/>
      <c r="SQM68" s="171"/>
      <c r="SQN68" s="171"/>
      <c r="SQO68" s="171"/>
      <c r="SQP68" s="171"/>
      <c r="SQQ68" s="171"/>
      <c r="SQR68" s="171"/>
      <c r="SQS68" s="171"/>
      <c r="SQT68" s="171"/>
      <c r="SQU68" s="171"/>
      <c r="SQV68" s="171"/>
      <c r="SQW68" s="171"/>
      <c r="SQX68" s="171"/>
      <c r="SQY68" s="171"/>
      <c r="SQZ68" s="171"/>
      <c r="SRA68" s="171"/>
      <c r="SRB68" s="171"/>
      <c r="SRC68" s="171"/>
      <c r="SRD68" s="171"/>
      <c r="SRE68" s="171"/>
      <c r="SRF68" s="171"/>
      <c r="SRG68" s="171"/>
      <c r="SRH68" s="171"/>
      <c r="SRI68" s="171"/>
      <c r="SRJ68" s="171"/>
      <c r="SRK68" s="171"/>
      <c r="SRL68" s="171"/>
      <c r="SRM68" s="171"/>
      <c r="SRN68" s="171"/>
      <c r="SRO68" s="171"/>
      <c r="SRP68" s="171"/>
      <c r="SRQ68" s="171"/>
      <c r="SRR68" s="171"/>
      <c r="SRS68" s="171"/>
      <c r="SRT68" s="171"/>
      <c r="SRU68" s="171"/>
      <c r="SRV68" s="171"/>
      <c r="SRW68" s="171"/>
      <c r="SRX68" s="171"/>
      <c r="SRY68" s="171"/>
      <c r="SRZ68" s="171"/>
      <c r="SSA68" s="171"/>
      <c r="SSB68" s="171"/>
      <c r="SSC68" s="171"/>
      <c r="SSD68" s="171"/>
      <c r="SSE68" s="171"/>
      <c r="SSF68" s="171"/>
      <c r="SSG68" s="171"/>
      <c r="SSH68" s="171"/>
      <c r="SSI68" s="171"/>
      <c r="SSJ68" s="171"/>
      <c r="SSK68" s="171"/>
      <c r="SSL68" s="171"/>
      <c r="SSM68" s="171"/>
      <c r="SSN68" s="171"/>
      <c r="SSO68" s="171"/>
      <c r="SSP68" s="171"/>
      <c r="SSQ68" s="171"/>
      <c r="SSR68" s="171"/>
      <c r="SSS68" s="171"/>
      <c r="SST68" s="171"/>
      <c r="SSU68" s="171"/>
      <c r="SSV68" s="171"/>
      <c r="SSW68" s="171"/>
      <c r="SSX68" s="171"/>
      <c r="SSY68" s="171"/>
      <c r="SSZ68" s="171"/>
      <c r="STA68" s="171"/>
      <c r="STB68" s="171"/>
      <c r="STC68" s="171"/>
      <c r="STD68" s="171"/>
      <c r="STE68" s="171"/>
      <c r="STF68" s="171"/>
      <c r="STG68" s="171"/>
      <c r="STH68" s="171"/>
      <c r="STI68" s="171"/>
      <c r="STJ68" s="171"/>
      <c r="STK68" s="171"/>
      <c r="STL68" s="171"/>
      <c r="STM68" s="171"/>
      <c r="STN68" s="171"/>
      <c r="STO68" s="171"/>
      <c r="STP68" s="171"/>
      <c r="STQ68" s="171"/>
      <c r="STR68" s="171"/>
      <c r="STS68" s="171"/>
      <c r="STT68" s="171"/>
      <c r="STU68" s="171"/>
      <c r="STV68" s="171"/>
      <c r="STW68" s="171"/>
      <c r="STX68" s="171"/>
      <c r="STY68" s="171"/>
      <c r="STZ68" s="171"/>
      <c r="SUA68" s="171"/>
      <c r="SUB68" s="171"/>
      <c r="SUC68" s="171"/>
      <c r="SUD68" s="171"/>
      <c r="SUE68" s="171"/>
      <c r="SUF68" s="171"/>
      <c r="SUG68" s="171"/>
      <c r="SUH68" s="171"/>
      <c r="SUI68" s="171"/>
      <c r="SUJ68" s="171"/>
      <c r="SUK68" s="171"/>
      <c r="SUL68" s="171"/>
      <c r="SUM68" s="171"/>
      <c r="SUN68" s="171"/>
      <c r="SUO68" s="171"/>
      <c r="SUP68" s="171"/>
      <c r="SUQ68" s="171"/>
      <c r="SUR68" s="171"/>
      <c r="SUS68" s="171"/>
      <c r="SUT68" s="171"/>
      <c r="SUU68" s="171"/>
      <c r="SUV68" s="171"/>
      <c r="SUW68" s="171"/>
      <c r="SUX68" s="171"/>
      <c r="SUY68" s="171"/>
      <c r="SUZ68" s="171"/>
      <c r="SVA68" s="171"/>
      <c r="SVB68" s="171"/>
      <c r="SVC68" s="171"/>
      <c r="SVD68" s="171"/>
      <c r="SVE68" s="171"/>
      <c r="SVF68" s="171"/>
      <c r="SVG68" s="171"/>
      <c r="SVH68" s="171"/>
      <c r="SVI68" s="171"/>
      <c r="SVJ68" s="171"/>
      <c r="SVK68" s="171"/>
      <c r="SVL68" s="171"/>
      <c r="SVM68" s="171"/>
      <c r="SVN68" s="171"/>
      <c r="SVO68" s="171"/>
      <c r="SVP68" s="171"/>
      <c r="SVQ68" s="171"/>
      <c r="SVR68" s="171"/>
      <c r="SVS68" s="171"/>
      <c r="SVT68" s="171"/>
      <c r="SVU68" s="171"/>
      <c r="SVV68" s="171"/>
      <c r="SVW68" s="171"/>
      <c r="SVX68" s="171"/>
      <c r="SVY68" s="171"/>
      <c r="SVZ68" s="171"/>
      <c r="SWA68" s="171"/>
      <c r="SWB68" s="171"/>
      <c r="SWC68" s="171"/>
      <c r="SWD68" s="171"/>
      <c r="SWE68" s="171"/>
      <c r="SWF68" s="171"/>
      <c r="SWG68" s="171"/>
      <c r="SWH68" s="171"/>
      <c r="SWI68" s="171"/>
      <c r="SWJ68" s="171"/>
      <c r="SWK68" s="171"/>
      <c r="SWL68" s="171"/>
      <c r="SWM68" s="171"/>
      <c r="SWN68" s="171"/>
      <c r="SWO68" s="171"/>
      <c r="SWP68" s="171"/>
      <c r="SWQ68" s="171"/>
      <c r="SWR68" s="171"/>
      <c r="SWS68" s="171"/>
      <c r="SWT68" s="171"/>
      <c r="SWU68" s="171"/>
      <c r="SWV68" s="171"/>
      <c r="SWW68" s="171"/>
      <c r="SWX68" s="171"/>
      <c r="SWY68" s="171"/>
      <c r="SWZ68" s="171"/>
      <c r="SXA68" s="171"/>
      <c r="SXB68" s="171"/>
      <c r="SXC68" s="171"/>
      <c r="SXD68" s="171"/>
      <c r="SXE68" s="171"/>
      <c r="SXF68" s="171"/>
      <c r="SXG68" s="171"/>
      <c r="SXH68" s="171"/>
      <c r="SXI68" s="171"/>
      <c r="SXJ68" s="171"/>
      <c r="SXK68" s="171"/>
      <c r="SXL68" s="171"/>
      <c r="SXM68" s="171"/>
      <c r="SXN68" s="171"/>
      <c r="SXO68" s="171"/>
      <c r="SXP68" s="171"/>
      <c r="SXQ68" s="171"/>
      <c r="SXR68" s="171"/>
      <c r="SXS68" s="171"/>
      <c r="SXT68" s="171"/>
      <c r="SXU68" s="171"/>
      <c r="SXV68" s="171"/>
      <c r="SXW68" s="171"/>
      <c r="SXX68" s="171"/>
      <c r="SXY68" s="171"/>
      <c r="SXZ68" s="171"/>
      <c r="SYA68" s="171"/>
      <c r="SYB68" s="171"/>
      <c r="SYC68" s="171"/>
      <c r="SYD68" s="171"/>
      <c r="SYE68" s="171"/>
      <c r="SYF68" s="171"/>
      <c r="SYG68" s="171"/>
      <c r="SYH68" s="171"/>
      <c r="SYI68" s="171"/>
      <c r="SYJ68" s="171"/>
      <c r="SYK68" s="171"/>
      <c r="SYL68" s="171"/>
      <c r="SYM68" s="171"/>
      <c r="SYN68" s="171"/>
      <c r="SYO68" s="171"/>
      <c r="SYP68" s="171"/>
      <c r="SYQ68" s="171"/>
      <c r="SYR68" s="171"/>
      <c r="SYS68" s="171"/>
      <c r="SYT68" s="171"/>
      <c r="SYU68" s="171"/>
      <c r="SYV68" s="171"/>
      <c r="SYW68" s="171"/>
      <c r="SYX68" s="171"/>
      <c r="SYY68" s="171"/>
      <c r="SYZ68" s="171"/>
      <c r="SZA68" s="171"/>
      <c r="SZB68" s="171"/>
      <c r="SZC68" s="171"/>
      <c r="SZD68" s="171"/>
      <c r="SZE68" s="171"/>
      <c r="SZF68" s="171"/>
      <c r="SZG68" s="171"/>
      <c r="SZH68" s="171"/>
      <c r="SZI68" s="171"/>
      <c r="SZJ68" s="171"/>
      <c r="SZK68" s="171"/>
      <c r="SZL68" s="171"/>
      <c r="SZM68" s="171"/>
      <c r="SZN68" s="171"/>
      <c r="SZO68" s="171"/>
      <c r="SZP68" s="171"/>
      <c r="SZQ68" s="171"/>
      <c r="SZR68" s="171"/>
      <c r="SZS68" s="171"/>
      <c r="SZT68" s="171"/>
      <c r="SZU68" s="171"/>
      <c r="SZV68" s="171"/>
      <c r="SZW68" s="171"/>
      <c r="SZX68" s="171"/>
      <c r="SZY68" s="171"/>
      <c r="SZZ68" s="171"/>
      <c r="TAA68" s="171"/>
      <c r="TAB68" s="171"/>
      <c r="TAC68" s="171"/>
      <c r="TAD68" s="171"/>
      <c r="TAE68" s="171"/>
      <c r="TAF68" s="171"/>
      <c r="TAG68" s="171"/>
      <c r="TAH68" s="171"/>
      <c r="TAI68" s="171"/>
      <c r="TAJ68" s="171"/>
      <c r="TAK68" s="171"/>
      <c r="TAL68" s="171"/>
      <c r="TAM68" s="171"/>
      <c r="TAN68" s="171"/>
      <c r="TAO68" s="171"/>
      <c r="TAP68" s="171"/>
      <c r="TAQ68" s="171"/>
      <c r="TAR68" s="171"/>
      <c r="TAS68" s="171"/>
      <c r="TAT68" s="171"/>
      <c r="TAU68" s="171"/>
      <c r="TAV68" s="171"/>
      <c r="TAW68" s="171"/>
      <c r="TAX68" s="171"/>
      <c r="TAY68" s="171"/>
      <c r="TAZ68" s="171"/>
      <c r="TBA68" s="171"/>
      <c r="TBB68" s="171"/>
      <c r="TBC68" s="171"/>
      <c r="TBD68" s="171"/>
      <c r="TBE68" s="171"/>
      <c r="TBF68" s="171"/>
      <c r="TBG68" s="171"/>
      <c r="TBH68" s="171"/>
      <c r="TBI68" s="171"/>
      <c r="TBJ68" s="171"/>
      <c r="TBK68" s="171"/>
      <c r="TBL68" s="171"/>
      <c r="TBM68" s="171"/>
      <c r="TBN68" s="171"/>
      <c r="TBO68" s="171"/>
      <c r="TBP68" s="171"/>
      <c r="TBQ68" s="171"/>
      <c r="TBR68" s="171"/>
      <c r="TBS68" s="171"/>
      <c r="TBT68" s="171"/>
      <c r="TBU68" s="171"/>
      <c r="TBV68" s="171"/>
      <c r="TBW68" s="171"/>
      <c r="TBX68" s="171"/>
      <c r="TBY68" s="171"/>
      <c r="TBZ68" s="171"/>
      <c r="TCA68" s="171"/>
      <c r="TCB68" s="171"/>
      <c r="TCC68" s="171"/>
      <c r="TCD68" s="171"/>
      <c r="TCE68" s="171"/>
      <c r="TCF68" s="171"/>
      <c r="TCG68" s="171"/>
      <c r="TCH68" s="171"/>
      <c r="TCI68" s="171"/>
      <c r="TCJ68" s="171"/>
      <c r="TCK68" s="171"/>
      <c r="TCL68" s="171"/>
      <c r="TCM68" s="171"/>
      <c r="TCN68" s="171"/>
      <c r="TCO68" s="171"/>
      <c r="TCP68" s="171"/>
      <c r="TCQ68" s="171"/>
      <c r="TCR68" s="171"/>
      <c r="TCS68" s="171"/>
      <c r="TCT68" s="171"/>
      <c r="TCU68" s="171"/>
      <c r="TCV68" s="171"/>
      <c r="TCW68" s="171"/>
      <c r="TCX68" s="171"/>
      <c r="TCY68" s="171"/>
      <c r="TCZ68" s="171"/>
      <c r="TDA68" s="171"/>
      <c r="TDB68" s="171"/>
      <c r="TDC68" s="171"/>
      <c r="TDD68" s="171"/>
      <c r="TDE68" s="171"/>
      <c r="TDF68" s="171"/>
      <c r="TDG68" s="171"/>
      <c r="TDH68" s="171"/>
      <c r="TDI68" s="171"/>
      <c r="TDJ68" s="171"/>
      <c r="TDK68" s="171"/>
      <c r="TDL68" s="171"/>
      <c r="TDM68" s="171"/>
      <c r="TDN68" s="171"/>
      <c r="TDO68" s="171"/>
      <c r="TDP68" s="171"/>
      <c r="TDQ68" s="171"/>
      <c r="TDR68" s="171"/>
      <c r="TDS68" s="171"/>
      <c r="TDT68" s="171"/>
      <c r="TDU68" s="171"/>
      <c r="TDV68" s="171"/>
      <c r="TDW68" s="171"/>
      <c r="TDX68" s="171"/>
      <c r="TDY68" s="171"/>
      <c r="TDZ68" s="171"/>
      <c r="TEA68" s="171"/>
      <c r="TEB68" s="171"/>
      <c r="TEC68" s="171"/>
      <c r="TED68" s="171"/>
      <c r="TEE68" s="171"/>
      <c r="TEF68" s="171"/>
      <c r="TEG68" s="171"/>
      <c r="TEH68" s="171"/>
      <c r="TEI68" s="171"/>
      <c r="TEJ68" s="171"/>
      <c r="TEK68" s="171"/>
      <c r="TEL68" s="171"/>
      <c r="TEM68" s="171"/>
      <c r="TEN68" s="171"/>
      <c r="TEO68" s="171"/>
      <c r="TEP68" s="171"/>
      <c r="TEQ68" s="171"/>
      <c r="TER68" s="171"/>
      <c r="TES68" s="171"/>
      <c r="TET68" s="171"/>
      <c r="TEU68" s="171"/>
      <c r="TEV68" s="171"/>
      <c r="TEW68" s="171"/>
      <c r="TEX68" s="171"/>
      <c r="TEY68" s="171"/>
      <c r="TEZ68" s="171"/>
      <c r="TFA68" s="171"/>
      <c r="TFB68" s="171"/>
      <c r="TFC68" s="171"/>
      <c r="TFD68" s="171"/>
      <c r="TFE68" s="171"/>
      <c r="TFF68" s="171"/>
      <c r="TFG68" s="171"/>
      <c r="TFH68" s="171"/>
      <c r="TFI68" s="171"/>
      <c r="TFJ68" s="171"/>
      <c r="TFK68" s="171"/>
      <c r="TFL68" s="171"/>
      <c r="TFM68" s="171"/>
      <c r="TFN68" s="171"/>
      <c r="TFO68" s="171"/>
      <c r="TFP68" s="171"/>
      <c r="TFQ68" s="171"/>
      <c r="TFR68" s="171"/>
      <c r="TFS68" s="171"/>
      <c r="TFT68" s="171"/>
      <c r="TFU68" s="171"/>
      <c r="TFV68" s="171"/>
      <c r="TFW68" s="171"/>
      <c r="TFX68" s="171"/>
      <c r="TFY68" s="171"/>
      <c r="TFZ68" s="171"/>
      <c r="TGA68" s="171"/>
      <c r="TGB68" s="171"/>
      <c r="TGC68" s="171"/>
      <c r="TGD68" s="171"/>
      <c r="TGE68" s="171"/>
      <c r="TGF68" s="171"/>
      <c r="TGG68" s="171"/>
      <c r="TGH68" s="171"/>
      <c r="TGI68" s="171"/>
      <c r="TGJ68" s="171"/>
      <c r="TGK68" s="171"/>
      <c r="TGL68" s="171"/>
      <c r="TGM68" s="171"/>
      <c r="TGN68" s="171"/>
      <c r="TGO68" s="171"/>
      <c r="TGP68" s="171"/>
      <c r="TGQ68" s="171"/>
      <c r="TGR68" s="171"/>
      <c r="TGS68" s="171"/>
      <c r="TGT68" s="171"/>
      <c r="TGU68" s="171"/>
      <c r="TGV68" s="171"/>
      <c r="TGW68" s="171"/>
      <c r="TGX68" s="171"/>
      <c r="TGY68" s="171"/>
      <c r="TGZ68" s="171"/>
      <c r="THA68" s="171"/>
      <c r="THB68" s="171"/>
      <c r="THC68" s="171"/>
      <c r="THD68" s="171"/>
      <c r="THE68" s="171"/>
      <c r="THF68" s="171"/>
      <c r="THG68" s="171"/>
      <c r="THH68" s="171"/>
      <c r="THI68" s="171"/>
      <c r="THJ68" s="171"/>
      <c r="THK68" s="171"/>
      <c r="THL68" s="171"/>
      <c r="THM68" s="171"/>
      <c r="THN68" s="171"/>
      <c r="THO68" s="171"/>
      <c r="THP68" s="171"/>
      <c r="THQ68" s="171"/>
      <c r="THR68" s="171"/>
      <c r="THS68" s="171"/>
      <c r="THT68" s="171"/>
      <c r="THU68" s="171"/>
      <c r="THV68" s="171"/>
      <c r="THW68" s="171"/>
      <c r="THX68" s="171"/>
      <c r="THY68" s="171"/>
      <c r="THZ68" s="171"/>
      <c r="TIA68" s="171"/>
      <c r="TIB68" s="171"/>
      <c r="TIC68" s="171"/>
      <c r="TID68" s="171"/>
      <c r="TIE68" s="171"/>
      <c r="TIF68" s="171"/>
      <c r="TIG68" s="171"/>
      <c r="TIH68" s="171"/>
      <c r="TII68" s="171"/>
      <c r="TIJ68" s="171"/>
      <c r="TIK68" s="171"/>
      <c r="TIL68" s="171"/>
      <c r="TIM68" s="171"/>
      <c r="TIN68" s="171"/>
      <c r="TIO68" s="171"/>
      <c r="TIP68" s="171"/>
      <c r="TIQ68" s="171"/>
      <c r="TIR68" s="171"/>
      <c r="TIS68" s="171"/>
      <c r="TIT68" s="171"/>
      <c r="TIU68" s="171"/>
      <c r="TIV68" s="171"/>
      <c r="TIW68" s="171"/>
      <c r="TIX68" s="171"/>
      <c r="TIY68" s="171"/>
      <c r="TIZ68" s="171"/>
      <c r="TJA68" s="171"/>
      <c r="TJB68" s="171"/>
      <c r="TJC68" s="171"/>
      <c r="TJD68" s="171"/>
      <c r="TJE68" s="171"/>
      <c r="TJF68" s="171"/>
      <c r="TJG68" s="171"/>
      <c r="TJH68" s="171"/>
      <c r="TJI68" s="171"/>
      <c r="TJJ68" s="171"/>
      <c r="TJK68" s="171"/>
      <c r="TJL68" s="171"/>
      <c r="TJM68" s="171"/>
      <c r="TJN68" s="171"/>
      <c r="TJO68" s="171"/>
      <c r="TJP68" s="171"/>
      <c r="TJQ68" s="171"/>
      <c r="TJR68" s="171"/>
      <c r="TJS68" s="171"/>
      <c r="TJT68" s="171"/>
      <c r="TJU68" s="171"/>
      <c r="TJV68" s="171"/>
      <c r="TJW68" s="171"/>
      <c r="TJX68" s="171"/>
      <c r="TJY68" s="171"/>
      <c r="TJZ68" s="171"/>
      <c r="TKA68" s="171"/>
      <c r="TKB68" s="171"/>
      <c r="TKC68" s="171"/>
      <c r="TKD68" s="171"/>
      <c r="TKE68" s="171"/>
      <c r="TKF68" s="171"/>
      <c r="TKG68" s="171"/>
      <c r="TKH68" s="171"/>
      <c r="TKI68" s="171"/>
      <c r="TKJ68" s="171"/>
      <c r="TKK68" s="171"/>
      <c r="TKL68" s="171"/>
      <c r="TKM68" s="171"/>
      <c r="TKN68" s="171"/>
      <c r="TKO68" s="171"/>
      <c r="TKP68" s="171"/>
      <c r="TKQ68" s="171"/>
      <c r="TKR68" s="171"/>
      <c r="TKS68" s="171"/>
      <c r="TKT68" s="171"/>
      <c r="TKU68" s="171"/>
      <c r="TKV68" s="171"/>
      <c r="TKW68" s="171"/>
      <c r="TKX68" s="171"/>
      <c r="TKY68" s="171"/>
      <c r="TKZ68" s="171"/>
      <c r="TLA68" s="171"/>
      <c r="TLB68" s="171"/>
      <c r="TLC68" s="171"/>
      <c r="TLD68" s="171"/>
      <c r="TLE68" s="171"/>
      <c r="TLF68" s="171"/>
      <c r="TLG68" s="171"/>
      <c r="TLH68" s="171"/>
      <c r="TLI68" s="171"/>
      <c r="TLJ68" s="171"/>
      <c r="TLK68" s="171"/>
      <c r="TLL68" s="171"/>
      <c r="TLM68" s="171"/>
      <c r="TLN68" s="171"/>
      <c r="TLO68" s="171"/>
      <c r="TLP68" s="171"/>
      <c r="TLQ68" s="171"/>
      <c r="TLR68" s="171"/>
      <c r="TLS68" s="171"/>
      <c r="TLT68" s="171"/>
      <c r="TLU68" s="171"/>
      <c r="TLV68" s="171"/>
      <c r="TLW68" s="171"/>
      <c r="TLX68" s="171"/>
      <c r="TLY68" s="171"/>
      <c r="TLZ68" s="171"/>
      <c r="TMA68" s="171"/>
      <c r="TMB68" s="171"/>
      <c r="TMC68" s="171"/>
      <c r="TMD68" s="171"/>
      <c r="TME68" s="171"/>
      <c r="TMF68" s="171"/>
      <c r="TMG68" s="171"/>
      <c r="TMH68" s="171"/>
      <c r="TMI68" s="171"/>
      <c r="TMJ68" s="171"/>
      <c r="TMK68" s="171"/>
      <c r="TML68" s="171"/>
      <c r="TMM68" s="171"/>
      <c r="TMN68" s="171"/>
      <c r="TMO68" s="171"/>
      <c r="TMP68" s="171"/>
      <c r="TMQ68" s="171"/>
      <c r="TMR68" s="171"/>
      <c r="TMS68" s="171"/>
      <c r="TMT68" s="171"/>
      <c r="TMU68" s="171"/>
      <c r="TMV68" s="171"/>
      <c r="TMW68" s="171"/>
      <c r="TMX68" s="171"/>
      <c r="TMY68" s="171"/>
      <c r="TMZ68" s="171"/>
      <c r="TNA68" s="171"/>
      <c r="TNB68" s="171"/>
      <c r="TNC68" s="171"/>
      <c r="TND68" s="171"/>
      <c r="TNE68" s="171"/>
      <c r="TNF68" s="171"/>
      <c r="TNG68" s="171"/>
      <c r="TNH68" s="171"/>
      <c r="TNI68" s="171"/>
      <c r="TNJ68" s="171"/>
      <c r="TNK68" s="171"/>
      <c r="TNL68" s="171"/>
      <c r="TNM68" s="171"/>
      <c r="TNN68" s="171"/>
      <c r="TNO68" s="171"/>
      <c r="TNP68" s="171"/>
      <c r="TNQ68" s="171"/>
      <c r="TNR68" s="171"/>
      <c r="TNS68" s="171"/>
      <c r="TNT68" s="171"/>
      <c r="TNU68" s="171"/>
      <c r="TNV68" s="171"/>
      <c r="TNW68" s="171"/>
      <c r="TNX68" s="171"/>
      <c r="TNY68" s="171"/>
      <c r="TNZ68" s="171"/>
      <c r="TOA68" s="171"/>
      <c r="TOB68" s="171"/>
      <c r="TOC68" s="171"/>
      <c r="TOD68" s="171"/>
      <c r="TOE68" s="171"/>
      <c r="TOF68" s="171"/>
      <c r="TOG68" s="171"/>
      <c r="TOH68" s="171"/>
      <c r="TOI68" s="171"/>
      <c r="TOJ68" s="171"/>
      <c r="TOK68" s="171"/>
      <c r="TOL68" s="171"/>
      <c r="TOM68" s="171"/>
      <c r="TON68" s="171"/>
      <c r="TOO68" s="171"/>
      <c r="TOP68" s="171"/>
      <c r="TOQ68" s="171"/>
      <c r="TOR68" s="171"/>
      <c r="TOS68" s="171"/>
      <c r="TOT68" s="171"/>
      <c r="TOU68" s="171"/>
      <c r="TOV68" s="171"/>
      <c r="TOW68" s="171"/>
      <c r="TOX68" s="171"/>
      <c r="TOY68" s="171"/>
      <c r="TOZ68" s="171"/>
      <c r="TPA68" s="171"/>
      <c r="TPB68" s="171"/>
      <c r="TPC68" s="171"/>
      <c r="TPD68" s="171"/>
      <c r="TPE68" s="171"/>
      <c r="TPF68" s="171"/>
      <c r="TPG68" s="171"/>
      <c r="TPH68" s="171"/>
      <c r="TPI68" s="171"/>
      <c r="TPJ68" s="171"/>
      <c r="TPK68" s="171"/>
      <c r="TPL68" s="171"/>
      <c r="TPM68" s="171"/>
      <c r="TPN68" s="171"/>
      <c r="TPO68" s="171"/>
      <c r="TPP68" s="171"/>
      <c r="TPQ68" s="171"/>
      <c r="TPR68" s="171"/>
      <c r="TPS68" s="171"/>
      <c r="TPT68" s="171"/>
      <c r="TPU68" s="171"/>
      <c r="TPV68" s="171"/>
      <c r="TPW68" s="171"/>
      <c r="TPX68" s="171"/>
      <c r="TPY68" s="171"/>
      <c r="TPZ68" s="171"/>
      <c r="TQA68" s="171"/>
      <c r="TQB68" s="171"/>
      <c r="TQC68" s="171"/>
      <c r="TQD68" s="171"/>
      <c r="TQE68" s="171"/>
      <c r="TQF68" s="171"/>
      <c r="TQG68" s="171"/>
      <c r="TQH68" s="171"/>
      <c r="TQI68" s="171"/>
      <c r="TQJ68" s="171"/>
      <c r="TQK68" s="171"/>
      <c r="TQL68" s="171"/>
      <c r="TQM68" s="171"/>
      <c r="TQN68" s="171"/>
      <c r="TQO68" s="171"/>
      <c r="TQP68" s="171"/>
      <c r="TQQ68" s="171"/>
      <c r="TQR68" s="171"/>
      <c r="TQS68" s="171"/>
      <c r="TQT68" s="171"/>
      <c r="TQU68" s="171"/>
      <c r="TQV68" s="171"/>
      <c r="TQW68" s="171"/>
      <c r="TQX68" s="171"/>
      <c r="TQY68" s="171"/>
      <c r="TQZ68" s="171"/>
      <c r="TRA68" s="171"/>
      <c r="TRB68" s="171"/>
      <c r="TRC68" s="171"/>
      <c r="TRD68" s="171"/>
      <c r="TRE68" s="171"/>
      <c r="TRF68" s="171"/>
      <c r="TRG68" s="171"/>
      <c r="TRH68" s="171"/>
      <c r="TRI68" s="171"/>
      <c r="TRJ68" s="171"/>
      <c r="TRK68" s="171"/>
      <c r="TRL68" s="171"/>
      <c r="TRM68" s="171"/>
      <c r="TRN68" s="171"/>
      <c r="TRO68" s="171"/>
      <c r="TRP68" s="171"/>
      <c r="TRQ68" s="171"/>
      <c r="TRR68" s="171"/>
      <c r="TRS68" s="171"/>
      <c r="TRT68" s="171"/>
      <c r="TRU68" s="171"/>
      <c r="TRV68" s="171"/>
      <c r="TRW68" s="171"/>
      <c r="TRX68" s="171"/>
      <c r="TRY68" s="171"/>
      <c r="TRZ68" s="171"/>
      <c r="TSA68" s="171"/>
      <c r="TSB68" s="171"/>
      <c r="TSC68" s="171"/>
      <c r="TSD68" s="171"/>
      <c r="TSE68" s="171"/>
      <c r="TSF68" s="171"/>
      <c r="TSG68" s="171"/>
      <c r="TSH68" s="171"/>
      <c r="TSI68" s="171"/>
      <c r="TSJ68" s="171"/>
      <c r="TSK68" s="171"/>
      <c r="TSL68" s="171"/>
      <c r="TSM68" s="171"/>
      <c r="TSN68" s="171"/>
      <c r="TSO68" s="171"/>
      <c r="TSP68" s="171"/>
      <c r="TSQ68" s="171"/>
      <c r="TSR68" s="171"/>
      <c r="TSS68" s="171"/>
      <c r="TST68" s="171"/>
      <c r="TSU68" s="171"/>
      <c r="TSV68" s="171"/>
      <c r="TSW68" s="171"/>
      <c r="TSX68" s="171"/>
      <c r="TSY68" s="171"/>
      <c r="TSZ68" s="171"/>
      <c r="TTA68" s="171"/>
      <c r="TTB68" s="171"/>
      <c r="TTC68" s="171"/>
      <c r="TTD68" s="171"/>
      <c r="TTE68" s="171"/>
      <c r="TTF68" s="171"/>
      <c r="TTG68" s="171"/>
      <c r="TTH68" s="171"/>
      <c r="TTI68" s="171"/>
      <c r="TTJ68" s="171"/>
      <c r="TTK68" s="171"/>
      <c r="TTL68" s="171"/>
      <c r="TTM68" s="171"/>
      <c r="TTN68" s="171"/>
      <c r="TTO68" s="171"/>
      <c r="TTP68" s="171"/>
      <c r="TTQ68" s="171"/>
      <c r="TTR68" s="171"/>
      <c r="TTS68" s="171"/>
      <c r="TTT68" s="171"/>
      <c r="TTU68" s="171"/>
      <c r="TTV68" s="171"/>
      <c r="TTW68" s="171"/>
      <c r="TTX68" s="171"/>
      <c r="TTY68" s="171"/>
      <c r="TTZ68" s="171"/>
      <c r="TUA68" s="171"/>
      <c r="TUB68" s="171"/>
      <c r="TUC68" s="171"/>
      <c r="TUD68" s="171"/>
      <c r="TUE68" s="171"/>
      <c r="TUF68" s="171"/>
      <c r="TUG68" s="171"/>
      <c r="TUH68" s="171"/>
      <c r="TUI68" s="171"/>
      <c r="TUJ68" s="171"/>
      <c r="TUK68" s="171"/>
      <c r="TUL68" s="171"/>
      <c r="TUM68" s="171"/>
      <c r="TUN68" s="171"/>
      <c r="TUO68" s="171"/>
      <c r="TUP68" s="171"/>
      <c r="TUQ68" s="171"/>
      <c r="TUR68" s="171"/>
      <c r="TUS68" s="171"/>
      <c r="TUT68" s="171"/>
      <c r="TUU68" s="171"/>
      <c r="TUV68" s="171"/>
      <c r="TUW68" s="171"/>
      <c r="TUX68" s="171"/>
      <c r="TUY68" s="171"/>
      <c r="TUZ68" s="171"/>
      <c r="TVA68" s="171"/>
      <c r="TVB68" s="171"/>
      <c r="TVC68" s="171"/>
      <c r="TVD68" s="171"/>
      <c r="TVE68" s="171"/>
      <c r="TVF68" s="171"/>
      <c r="TVG68" s="171"/>
      <c r="TVH68" s="171"/>
      <c r="TVI68" s="171"/>
      <c r="TVJ68" s="171"/>
      <c r="TVK68" s="171"/>
      <c r="TVL68" s="171"/>
      <c r="TVM68" s="171"/>
      <c r="TVN68" s="171"/>
      <c r="TVO68" s="171"/>
      <c r="TVP68" s="171"/>
      <c r="TVQ68" s="171"/>
      <c r="TVR68" s="171"/>
      <c r="TVS68" s="171"/>
      <c r="TVT68" s="171"/>
      <c r="TVU68" s="171"/>
      <c r="TVV68" s="171"/>
      <c r="TVW68" s="171"/>
      <c r="TVX68" s="171"/>
      <c r="TVY68" s="171"/>
      <c r="TVZ68" s="171"/>
      <c r="TWA68" s="171"/>
      <c r="TWB68" s="171"/>
      <c r="TWC68" s="171"/>
      <c r="TWD68" s="171"/>
      <c r="TWE68" s="171"/>
      <c r="TWF68" s="171"/>
      <c r="TWG68" s="171"/>
      <c r="TWH68" s="171"/>
      <c r="TWI68" s="171"/>
      <c r="TWJ68" s="171"/>
      <c r="TWK68" s="171"/>
      <c r="TWL68" s="171"/>
      <c r="TWM68" s="171"/>
      <c r="TWN68" s="171"/>
      <c r="TWO68" s="171"/>
      <c r="TWP68" s="171"/>
      <c r="TWQ68" s="171"/>
      <c r="TWR68" s="171"/>
      <c r="TWS68" s="171"/>
      <c r="TWT68" s="171"/>
      <c r="TWU68" s="171"/>
      <c r="TWV68" s="171"/>
      <c r="TWW68" s="171"/>
      <c r="TWX68" s="171"/>
      <c r="TWY68" s="171"/>
      <c r="TWZ68" s="171"/>
      <c r="TXA68" s="171"/>
      <c r="TXB68" s="171"/>
      <c r="TXC68" s="171"/>
      <c r="TXD68" s="171"/>
      <c r="TXE68" s="171"/>
      <c r="TXF68" s="171"/>
      <c r="TXG68" s="171"/>
      <c r="TXH68" s="171"/>
      <c r="TXI68" s="171"/>
      <c r="TXJ68" s="171"/>
      <c r="TXK68" s="171"/>
      <c r="TXL68" s="171"/>
      <c r="TXM68" s="171"/>
      <c r="TXN68" s="171"/>
      <c r="TXO68" s="171"/>
      <c r="TXP68" s="171"/>
      <c r="TXQ68" s="171"/>
      <c r="TXR68" s="171"/>
      <c r="TXS68" s="171"/>
      <c r="TXT68" s="171"/>
      <c r="TXU68" s="171"/>
      <c r="TXV68" s="171"/>
      <c r="TXW68" s="171"/>
      <c r="TXX68" s="171"/>
      <c r="TXY68" s="171"/>
      <c r="TXZ68" s="171"/>
      <c r="TYA68" s="171"/>
      <c r="TYB68" s="171"/>
      <c r="TYC68" s="171"/>
      <c r="TYD68" s="171"/>
      <c r="TYE68" s="171"/>
      <c r="TYF68" s="171"/>
      <c r="TYG68" s="171"/>
      <c r="TYH68" s="171"/>
      <c r="TYI68" s="171"/>
      <c r="TYJ68" s="171"/>
      <c r="TYK68" s="171"/>
      <c r="TYL68" s="171"/>
      <c r="TYM68" s="171"/>
      <c r="TYN68" s="171"/>
      <c r="TYO68" s="171"/>
      <c r="TYP68" s="171"/>
      <c r="TYQ68" s="171"/>
      <c r="TYR68" s="171"/>
      <c r="TYS68" s="171"/>
      <c r="TYT68" s="171"/>
      <c r="TYU68" s="171"/>
      <c r="TYV68" s="171"/>
      <c r="TYW68" s="171"/>
      <c r="TYX68" s="171"/>
      <c r="TYY68" s="171"/>
      <c r="TYZ68" s="171"/>
      <c r="TZA68" s="171"/>
      <c r="TZB68" s="171"/>
      <c r="TZC68" s="171"/>
      <c r="TZD68" s="171"/>
      <c r="TZE68" s="171"/>
      <c r="TZF68" s="171"/>
      <c r="TZG68" s="171"/>
      <c r="TZH68" s="171"/>
      <c r="TZI68" s="171"/>
      <c r="TZJ68" s="171"/>
      <c r="TZK68" s="171"/>
      <c r="TZL68" s="171"/>
      <c r="TZM68" s="171"/>
      <c r="TZN68" s="171"/>
      <c r="TZO68" s="171"/>
      <c r="TZP68" s="171"/>
      <c r="TZQ68" s="171"/>
      <c r="TZR68" s="171"/>
      <c r="TZS68" s="171"/>
      <c r="TZT68" s="171"/>
      <c r="TZU68" s="171"/>
      <c r="TZV68" s="171"/>
      <c r="TZW68" s="171"/>
      <c r="TZX68" s="171"/>
      <c r="TZY68" s="171"/>
      <c r="TZZ68" s="171"/>
      <c r="UAA68" s="171"/>
      <c r="UAB68" s="171"/>
      <c r="UAC68" s="171"/>
      <c r="UAD68" s="171"/>
      <c r="UAE68" s="171"/>
      <c r="UAF68" s="171"/>
      <c r="UAG68" s="171"/>
      <c r="UAH68" s="171"/>
      <c r="UAI68" s="171"/>
      <c r="UAJ68" s="171"/>
      <c r="UAK68" s="171"/>
      <c r="UAL68" s="171"/>
      <c r="UAM68" s="171"/>
      <c r="UAN68" s="171"/>
      <c r="UAO68" s="171"/>
      <c r="UAP68" s="171"/>
      <c r="UAQ68" s="171"/>
      <c r="UAR68" s="171"/>
      <c r="UAS68" s="171"/>
      <c r="UAT68" s="171"/>
      <c r="UAU68" s="171"/>
      <c r="UAV68" s="171"/>
      <c r="UAW68" s="171"/>
      <c r="UAX68" s="171"/>
      <c r="UAY68" s="171"/>
      <c r="UAZ68" s="171"/>
      <c r="UBA68" s="171"/>
      <c r="UBB68" s="171"/>
      <c r="UBC68" s="171"/>
      <c r="UBD68" s="171"/>
      <c r="UBE68" s="171"/>
      <c r="UBF68" s="171"/>
      <c r="UBG68" s="171"/>
      <c r="UBH68" s="171"/>
      <c r="UBI68" s="171"/>
      <c r="UBJ68" s="171"/>
      <c r="UBK68" s="171"/>
      <c r="UBL68" s="171"/>
      <c r="UBM68" s="171"/>
      <c r="UBN68" s="171"/>
      <c r="UBO68" s="171"/>
      <c r="UBP68" s="171"/>
      <c r="UBQ68" s="171"/>
      <c r="UBR68" s="171"/>
      <c r="UBS68" s="171"/>
      <c r="UBT68" s="171"/>
      <c r="UBU68" s="171"/>
      <c r="UBV68" s="171"/>
      <c r="UBW68" s="171"/>
      <c r="UBX68" s="171"/>
      <c r="UBY68" s="171"/>
      <c r="UBZ68" s="171"/>
      <c r="UCA68" s="171"/>
      <c r="UCB68" s="171"/>
      <c r="UCC68" s="171"/>
      <c r="UCD68" s="171"/>
      <c r="UCE68" s="171"/>
      <c r="UCF68" s="171"/>
      <c r="UCG68" s="171"/>
      <c r="UCH68" s="171"/>
      <c r="UCI68" s="171"/>
      <c r="UCJ68" s="171"/>
      <c r="UCK68" s="171"/>
      <c r="UCL68" s="171"/>
      <c r="UCM68" s="171"/>
      <c r="UCN68" s="171"/>
      <c r="UCO68" s="171"/>
      <c r="UCP68" s="171"/>
      <c r="UCQ68" s="171"/>
      <c r="UCR68" s="171"/>
      <c r="UCS68" s="171"/>
      <c r="UCT68" s="171"/>
      <c r="UCU68" s="171"/>
      <c r="UCV68" s="171"/>
      <c r="UCW68" s="171"/>
      <c r="UCX68" s="171"/>
      <c r="UCY68" s="171"/>
      <c r="UCZ68" s="171"/>
      <c r="UDA68" s="171"/>
      <c r="UDB68" s="171"/>
      <c r="UDC68" s="171"/>
      <c r="UDD68" s="171"/>
      <c r="UDE68" s="171"/>
      <c r="UDF68" s="171"/>
      <c r="UDG68" s="171"/>
      <c r="UDH68" s="171"/>
      <c r="UDI68" s="171"/>
      <c r="UDJ68" s="171"/>
      <c r="UDK68" s="171"/>
      <c r="UDL68" s="171"/>
      <c r="UDM68" s="171"/>
      <c r="UDN68" s="171"/>
      <c r="UDO68" s="171"/>
      <c r="UDP68" s="171"/>
      <c r="UDQ68" s="171"/>
      <c r="UDR68" s="171"/>
      <c r="UDS68" s="171"/>
      <c r="UDT68" s="171"/>
      <c r="UDU68" s="171"/>
      <c r="UDV68" s="171"/>
      <c r="UDW68" s="171"/>
      <c r="UDX68" s="171"/>
      <c r="UDY68" s="171"/>
      <c r="UDZ68" s="171"/>
      <c r="UEA68" s="171"/>
      <c r="UEB68" s="171"/>
      <c r="UEC68" s="171"/>
      <c r="UED68" s="171"/>
      <c r="UEE68" s="171"/>
      <c r="UEF68" s="171"/>
      <c r="UEG68" s="171"/>
      <c r="UEH68" s="171"/>
      <c r="UEI68" s="171"/>
      <c r="UEJ68" s="171"/>
      <c r="UEK68" s="171"/>
      <c r="UEL68" s="171"/>
      <c r="UEM68" s="171"/>
      <c r="UEN68" s="171"/>
      <c r="UEO68" s="171"/>
      <c r="UEP68" s="171"/>
      <c r="UEQ68" s="171"/>
      <c r="UER68" s="171"/>
      <c r="UES68" s="171"/>
      <c r="UET68" s="171"/>
      <c r="UEU68" s="171"/>
      <c r="UEV68" s="171"/>
      <c r="UEW68" s="171"/>
      <c r="UEX68" s="171"/>
      <c r="UEY68" s="171"/>
      <c r="UEZ68" s="171"/>
      <c r="UFA68" s="171"/>
      <c r="UFB68" s="171"/>
      <c r="UFC68" s="171"/>
      <c r="UFD68" s="171"/>
      <c r="UFE68" s="171"/>
      <c r="UFF68" s="171"/>
      <c r="UFG68" s="171"/>
      <c r="UFH68" s="171"/>
      <c r="UFI68" s="171"/>
      <c r="UFJ68" s="171"/>
      <c r="UFK68" s="171"/>
      <c r="UFL68" s="171"/>
      <c r="UFM68" s="171"/>
      <c r="UFN68" s="171"/>
      <c r="UFO68" s="171"/>
      <c r="UFP68" s="171"/>
      <c r="UFQ68" s="171"/>
      <c r="UFR68" s="171"/>
      <c r="UFS68" s="171"/>
      <c r="UFT68" s="171"/>
      <c r="UFU68" s="171"/>
      <c r="UFV68" s="171"/>
      <c r="UFW68" s="171"/>
      <c r="UFX68" s="171"/>
      <c r="UFY68" s="171"/>
      <c r="UFZ68" s="171"/>
      <c r="UGA68" s="171"/>
      <c r="UGB68" s="171"/>
      <c r="UGC68" s="171"/>
      <c r="UGD68" s="171"/>
      <c r="UGE68" s="171"/>
      <c r="UGF68" s="171"/>
      <c r="UGG68" s="171"/>
      <c r="UGH68" s="171"/>
      <c r="UGI68" s="171"/>
      <c r="UGJ68" s="171"/>
      <c r="UGK68" s="171"/>
      <c r="UGL68" s="171"/>
      <c r="UGM68" s="171"/>
      <c r="UGN68" s="171"/>
      <c r="UGO68" s="171"/>
      <c r="UGP68" s="171"/>
      <c r="UGQ68" s="171"/>
      <c r="UGR68" s="171"/>
      <c r="UGS68" s="171"/>
      <c r="UGT68" s="171"/>
      <c r="UGU68" s="171"/>
      <c r="UGV68" s="171"/>
      <c r="UGW68" s="171"/>
      <c r="UGX68" s="171"/>
      <c r="UGY68" s="171"/>
      <c r="UGZ68" s="171"/>
      <c r="UHA68" s="171"/>
      <c r="UHB68" s="171"/>
      <c r="UHC68" s="171"/>
      <c r="UHD68" s="171"/>
      <c r="UHE68" s="171"/>
      <c r="UHF68" s="171"/>
      <c r="UHG68" s="171"/>
      <c r="UHH68" s="171"/>
      <c r="UHI68" s="171"/>
      <c r="UHJ68" s="171"/>
      <c r="UHK68" s="171"/>
      <c r="UHL68" s="171"/>
      <c r="UHM68" s="171"/>
      <c r="UHN68" s="171"/>
      <c r="UHO68" s="171"/>
      <c r="UHP68" s="171"/>
      <c r="UHQ68" s="171"/>
      <c r="UHR68" s="171"/>
      <c r="UHS68" s="171"/>
      <c r="UHT68" s="171"/>
      <c r="UHU68" s="171"/>
      <c r="UHV68" s="171"/>
      <c r="UHW68" s="171"/>
      <c r="UHX68" s="171"/>
      <c r="UHY68" s="171"/>
      <c r="UHZ68" s="171"/>
      <c r="UIA68" s="171"/>
      <c r="UIB68" s="171"/>
      <c r="UIC68" s="171"/>
      <c r="UID68" s="171"/>
      <c r="UIE68" s="171"/>
      <c r="UIF68" s="171"/>
      <c r="UIG68" s="171"/>
      <c r="UIH68" s="171"/>
      <c r="UII68" s="171"/>
      <c r="UIJ68" s="171"/>
      <c r="UIK68" s="171"/>
      <c r="UIL68" s="171"/>
      <c r="UIM68" s="171"/>
      <c r="UIN68" s="171"/>
      <c r="UIO68" s="171"/>
      <c r="UIP68" s="171"/>
      <c r="UIQ68" s="171"/>
      <c r="UIR68" s="171"/>
      <c r="UIS68" s="171"/>
      <c r="UIT68" s="171"/>
      <c r="UIU68" s="171"/>
      <c r="UIV68" s="171"/>
      <c r="UIW68" s="171"/>
      <c r="UIX68" s="171"/>
      <c r="UIY68" s="171"/>
      <c r="UIZ68" s="171"/>
      <c r="UJA68" s="171"/>
      <c r="UJB68" s="171"/>
      <c r="UJC68" s="171"/>
      <c r="UJD68" s="171"/>
      <c r="UJE68" s="171"/>
      <c r="UJF68" s="171"/>
      <c r="UJG68" s="171"/>
      <c r="UJH68" s="171"/>
      <c r="UJI68" s="171"/>
      <c r="UJJ68" s="171"/>
      <c r="UJK68" s="171"/>
      <c r="UJL68" s="171"/>
      <c r="UJM68" s="171"/>
      <c r="UJN68" s="171"/>
      <c r="UJO68" s="171"/>
      <c r="UJP68" s="171"/>
      <c r="UJQ68" s="171"/>
      <c r="UJR68" s="171"/>
      <c r="UJS68" s="171"/>
      <c r="UJT68" s="171"/>
      <c r="UJU68" s="171"/>
      <c r="UJV68" s="171"/>
      <c r="UJW68" s="171"/>
      <c r="UJX68" s="171"/>
      <c r="UJY68" s="171"/>
      <c r="UJZ68" s="171"/>
      <c r="UKA68" s="171"/>
      <c r="UKB68" s="171"/>
      <c r="UKC68" s="171"/>
      <c r="UKD68" s="171"/>
      <c r="UKE68" s="171"/>
      <c r="UKF68" s="171"/>
      <c r="UKG68" s="171"/>
      <c r="UKH68" s="171"/>
      <c r="UKI68" s="171"/>
      <c r="UKJ68" s="171"/>
      <c r="UKK68" s="171"/>
      <c r="UKL68" s="171"/>
      <c r="UKM68" s="171"/>
      <c r="UKN68" s="171"/>
      <c r="UKO68" s="171"/>
      <c r="UKP68" s="171"/>
      <c r="UKQ68" s="171"/>
      <c r="UKR68" s="171"/>
      <c r="UKS68" s="171"/>
      <c r="UKT68" s="171"/>
      <c r="UKU68" s="171"/>
      <c r="UKV68" s="171"/>
      <c r="UKW68" s="171"/>
      <c r="UKX68" s="171"/>
      <c r="UKY68" s="171"/>
      <c r="UKZ68" s="171"/>
      <c r="ULA68" s="171"/>
      <c r="ULB68" s="171"/>
      <c r="ULC68" s="171"/>
      <c r="ULD68" s="171"/>
      <c r="ULE68" s="171"/>
      <c r="ULF68" s="171"/>
      <c r="ULG68" s="171"/>
      <c r="ULH68" s="171"/>
      <c r="ULI68" s="171"/>
      <c r="ULJ68" s="171"/>
      <c r="ULK68" s="171"/>
      <c r="ULL68" s="171"/>
      <c r="ULM68" s="171"/>
      <c r="ULN68" s="171"/>
      <c r="ULO68" s="171"/>
      <c r="ULP68" s="171"/>
      <c r="ULQ68" s="171"/>
      <c r="ULR68" s="171"/>
      <c r="ULS68" s="171"/>
      <c r="ULT68" s="171"/>
      <c r="ULU68" s="171"/>
      <c r="ULV68" s="171"/>
      <c r="ULW68" s="171"/>
      <c r="ULX68" s="171"/>
      <c r="ULY68" s="171"/>
      <c r="ULZ68" s="171"/>
      <c r="UMA68" s="171"/>
      <c r="UMB68" s="171"/>
      <c r="UMC68" s="171"/>
      <c r="UMD68" s="171"/>
      <c r="UME68" s="171"/>
      <c r="UMF68" s="171"/>
      <c r="UMG68" s="171"/>
      <c r="UMH68" s="171"/>
      <c r="UMI68" s="171"/>
      <c r="UMJ68" s="171"/>
      <c r="UMK68" s="171"/>
      <c r="UML68" s="171"/>
      <c r="UMM68" s="171"/>
      <c r="UMN68" s="171"/>
      <c r="UMO68" s="171"/>
      <c r="UMP68" s="171"/>
      <c r="UMQ68" s="171"/>
      <c r="UMR68" s="171"/>
      <c r="UMS68" s="171"/>
      <c r="UMT68" s="171"/>
      <c r="UMU68" s="171"/>
      <c r="UMV68" s="171"/>
      <c r="UMW68" s="171"/>
      <c r="UMX68" s="171"/>
      <c r="UMY68" s="171"/>
      <c r="UMZ68" s="171"/>
      <c r="UNA68" s="171"/>
      <c r="UNB68" s="171"/>
      <c r="UNC68" s="171"/>
      <c r="UND68" s="171"/>
      <c r="UNE68" s="171"/>
      <c r="UNF68" s="171"/>
      <c r="UNG68" s="171"/>
      <c r="UNH68" s="171"/>
      <c r="UNI68" s="171"/>
      <c r="UNJ68" s="171"/>
      <c r="UNK68" s="171"/>
      <c r="UNL68" s="171"/>
      <c r="UNM68" s="171"/>
      <c r="UNN68" s="171"/>
      <c r="UNO68" s="171"/>
      <c r="UNP68" s="171"/>
      <c r="UNQ68" s="171"/>
      <c r="UNR68" s="171"/>
      <c r="UNS68" s="171"/>
      <c r="UNT68" s="171"/>
      <c r="UNU68" s="171"/>
      <c r="UNV68" s="171"/>
      <c r="UNW68" s="171"/>
      <c r="UNX68" s="171"/>
      <c r="UNY68" s="171"/>
      <c r="UNZ68" s="171"/>
      <c r="UOA68" s="171"/>
      <c r="UOB68" s="171"/>
      <c r="UOC68" s="171"/>
      <c r="UOD68" s="171"/>
      <c r="UOE68" s="171"/>
      <c r="UOF68" s="171"/>
      <c r="UOG68" s="171"/>
      <c r="UOH68" s="171"/>
      <c r="UOI68" s="171"/>
      <c r="UOJ68" s="171"/>
      <c r="UOK68" s="171"/>
      <c r="UOL68" s="171"/>
      <c r="UOM68" s="171"/>
      <c r="UON68" s="171"/>
      <c r="UOO68" s="171"/>
      <c r="UOP68" s="171"/>
      <c r="UOQ68" s="171"/>
      <c r="UOR68" s="171"/>
      <c r="UOS68" s="171"/>
      <c r="UOT68" s="171"/>
      <c r="UOU68" s="171"/>
      <c r="UOV68" s="171"/>
      <c r="UOW68" s="171"/>
      <c r="UOX68" s="171"/>
      <c r="UOY68" s="171"/>
      <c r="UOZ68" s="171"/>
      <c r="UPA68" s="171"/>
      <c r="UPB68" s="171"/>
      <c r="UPC68" s="171"/>
      <c r="UPD68" s="171"/>
      <c r="UPE68" s="171"/>
      <c r="UPF68" s="171"/>
      <c r="UPG68" s="171"/>
      <c r="UPH68" s="171"/>
      <c r="UPI68" s="171"/>
      <c r="UPJ68" s="171"/>
      <c r="UPK68" s="171"/>
      <c r="UPL68" s="171"/>
      <c r="UPM68" s="171"/>
      <c r="UPN68" s="171"/>
      <c r="UPO68" s="171"/>
      <c r="UPP68" s="171"/>
      <c r="UPQ68" s="171"/>
      <c r="UPR68" s="171"/>
      <c r="UPS68" s="171"/>
      <c r="UPT68" s="171"/>
      <c r="UPU68" s="171"/>
      <c r="UPV68" s="171"/>
      <c r="UPW68" s="171"/>
      <c r="UPX68" s="171"/>
      <c r="UPY68" s="171"/>
      <c r="UPZ68" s="171"/>
      <c r="UQA68" s="171"/>
      <c r="UQB68" s="171"/>
      <c r="UQC68" s="171"/>
      <c r="UQD68" s="171"/>
      <c r="UQE68" s="171"/>
      <c r="UQF68" s="171"/>
      <c r="UQG68" s="171"/>
      <c r="UQH68" s="171"/>
      <c r="UQI68" s="171"/>
      <c r="UQJ68" s="171"/>
      <c r="UQK68" s="171"/>
      <c r="UQL68" s="171"/>
      <c r="UQM68" s="171"/>
      <c r="UQN68" s="171"/>
      <c r="UQO68" s="171"/>
      <c r="UQP68" s="171"/>
      <c r="UQQ68" s="171"/>
      <c r="UQR68" s="171"/>
      <c r="UQS68" s="171"/>
      <c r="UQT68" s="171"/>
      <c r="UQU68" s="171"/>
      <c r="UQV68" s="171"/>
      <c r="UQW68" s="171"/>
      <c r="UQX68" s="171"/>
      <c r="UQY68" s="171"/>
      <c r="UQZ68" s="171"/>
      <c r="URA68" s="171"/>
      <c r="URB68" s="171"/>
      <c r="URC68" s="171"/>
      <c r="URD68" s="171"/>
      <c r="URE68" s="171"/>
      <c r="URF68" s="171"/>
      <c r="URG68" s="171"/>
      <c r="URH68" s="171"/>
      <c r="URI68" s="171"/>
      <c r="URJ68" s="171"/>
      <c r="URK68" s="171"/>
      <c r="URL68" s="171"/>
      <c r="URM68" s="171"/>
      <c r="URN68" s="171"/>
      <c r="URO68" s="171"/>
      <c r="URP68" s="171"/>
      <c r="URQ68" s="171"/>
      <c r="URR68" s="171"/>
      <c r="URS68" s="171"/>
      <c r="URT68" s="171"/>
      <c r="URU68" s="171"/>
      <c r="URV68" s="171"/>
      <c r="URW68" s="171"/>
      <c r="URX68" s="171"/>
      <c r="URY68" s="171"/>
      <c r="URZ68" s="171"/>
      <c r="USA68" s="171"/>
      <c r="USB68" s="171"/>
      <c r="USC68" s="171"/>
      <c r="USD68" s="171"/>
      <c r="USE68" s="171"/>
      <c r="USF68" s="171"/>
      <c r="USG68" s="171"/>
      <c r="USH68" s="171"/>
      <c r="USI68" s="171"/>
      <c r="USJ68" s="171"/>
      <c r="USK68" s="171"/>
      <c r="USL68" s="171"/>
      <c r="USM68" s="171"/>
      <c r="USN68" s="171"/>
      <c r="USO68" s="171"/>
      <c r="USP68" s="171"/>
      <c r="USQ68" s="171"/>
      <c r="USR68" s="171"/>
      <c r="USS68" s="171"/>
      <c r="UST68" s="171"/>
      <c r="USU68" s="171"/>
      <c r="USV68" s="171"/>
      <c r="USW68" s="171"/>
      <c r="USX68" s="171"/>
      <c r="USY68" s="171"/>
      <c r="USZ68" s="171"/>
      <c r="UTA68" s="171"/>
      <c r="UTB68" s="171"/>
      <c r="UTC68" s="171"/>
      <c r="UTD68" s="171"/>
      <c r="UTE68" s="171"/>
      <c r="UTF68" s="171"/>
      <c r="UTG68" s="171"/>
      <c r="UTH68" s="171"/>
      <c r="UTI68" s="171"/>
      <c r="UTJ68" s="171"/>
      <c r="UTK68" s="171"/>
      <c r="UTL68" s="171"/>
      <c r="UTM68" s="171"/>
      <c r="UTN68" s="171"/>
      <c r="UTO68" s="171"/>
      <c r="UTP68" s="171"/>
      <c r="UTQ68" s="171"/>
      <c r="UTR68" s="171"/>
      <c r="UTS68" s="171"/>
      <c r="UTT68" s="171"/>
      <c r="UTU68" s="171"/>
      <c r="UTV68" s="171"/>
      <c r="UTW68" s="171"/>
      <c r="UTX68" s="171"/>
      <c r="UTY68" s="171"/>
      <c r="UTZ68" s="171"/>
      <c r="UUA68" s="171"/>
      <c r="UUB68" s="171"/>
      <c r="UUC68" s="171"/>
      <c r="UUD68" s="171"/>
      <c r="UUE68" s="171"/>
      <c r="UUF68" s="171"/>
      <c r="UUG68" s="171"/>
      <c r="UUH68" s="171"/>
      <c r="UUI68" s="171"/>
      <c r="UUJ68" s="171"/>
      <c r="UUK68" s="171"/>
      <c r="UUL68" s="171"/>
      <c r="UUM68" s="171"/>
      <c r="UUN68" s="171"/>
      <c r="UUO68" s="171"/>
      <c r="UUP68" s="171"/>
      <c r="UUQ68" s="171"/>
      <c r="UUR68" s="171"/>
      <c r="UUS68" s="171"/>
      <c r="UUT68" s="171"/>
      <c r="UUU68" s="171"/>
      <c r="UUV68" s="171"/>
      <c r="UUW68" s="171"/>
      <c r="UUX68" s="171"/>
      <c r="UUY68" s="171"/>
      <c r="UUZ68" s="171"/>
      <c r="UVA68" s="171"/>
      <c r="UVB68" s="171"/>
      <c r="UVC68" s="171"/>
      <c r="UVD68" s="171"/>
      <c r="UVE68" s="171"/>
      <c r="UVF68" s="171"/>
      <c r="UVG68" s="171"/>
      <c r="UVH68" s="171"/>
      <c r="UVI68" s="171"/>
      <c r="UVJ68" s="171"/>
      <c r="UVK68" s="171"/>
      <c r="UVL68" s="171"/>
      <c r="UVM68" s="171"/>
      <c r="UVN68" s="171"/>
      <c r="UVO68" s="171"/>
      <c r="UVP68" s="171"/>
      <c r="UVQ68" s="171"/>
      <c r="UVR68" s="171"/>
      <c r="UVS68" s="171"/>
      <c r="UVT68" s="171"/>
      <c r="UVU68" s="171"/>
      <c r="UVV68" s="171"/>
      <c r="UVW68" s="171"/>
      <c r="UVX68" s="171"/>
      <c r="UVY68" s="171"/>
      <c r="UVZ68" s="171"/>
      <c r="UWA68" s="171"/>
      <c r="UWB68" s="171"/>
      <c r="UWC68" s="171"/>
      <c r="UWD68" s="171"/>
      <c r="UWE68" s="171"/>
      <c r="UWF68" s="171"/>
      <c r="UWG68" s="171"/>
      <c r="UWH68" s="171"/>
      <c r="UWI68" s="171"/>
      <c r="UWJ68" s="171"/>
      <c r="UWK68" s="171"/>
      <c r="UWL68" s="171"/>
      <c r="UWM68" s="171"/>
      <c r="UWN68" s="171"/>
      <c r="UWO68" s="171"/>
      <c r="UWP68" s="171"/>
      <c r="UWQ68" s="171"/>
      <c r="UWR68" s="171"/>
      <c r="UWS68" s="171"/>
      <c r="UWT68" s="171"/>
      <c r="UWU68" s="171"/>
      <c r="UWV68" s="171"/>
      <c r="UWW68" s="171"/>
      <c r="UWX68" s="171"/>
      <c r="UWY68" s="171"/>
      <c r="UWZ68" s="171"/>
      <c r="UXA68" s="171"/>
      <c r="UXB68" s="171"/>
      <c r="UXC68" s="171"/>
      <c r="UXD68" s="171"/>
      <c r="UXE68" s="171"/>
      <c r="UXF68" s="171"/>
      <c r="UXG68" s="171"/>
      <c r="UXH68" s="171"/>
      <c r="UXI68" s="171"/>
      <c r="UXJ68" s="171"/>
      <c r="UXK68" s="171"/>
      <c r="UXL68" s="171"/>
      <c r="UXM68" s="171"/>
      <c r="UXN68" s="171"/>
      <c r="UXO68" s="171"/>
      <c r="UXP68" s="171"/>
      <c r="UXQ68" s="171"/>
      <c r="UXR68" s="171"/>
      <c r="UXS68" s="171"/>
      <c r="UXT68" s="171"/>
      <c r="UXU68" s="171"/>
      <c r="UXV68" s="171"/>
      <c r="UXW68" s="171"/>
      <c r="UXX68" s="171"/>
      <c r="UXY68" s="171"/>
      <c r="UXZ68" s="171"/>
      <c r="UYA68" s="171"/>
      <c r="UYB68" s="171"/>
      <c r="UYC68" s="171"/>
      <c r="UYD68" s="171"/>
      <c r="UYE68" s="171"/>
      <c r="UYF68" s="171"/>
      <c r="UYG68" s="171"/>
      <c r="UYH68" s="171"/>
      <c r="UYI68" s="171"/>
      <c r="UYJ68" s="171"/>
      <c r="UYK68" s="171"/>
      <c r="UYL68" s="171"/>
      <c r="UYM68" s="171"/>
      <c r="UYN68" s="171"/>
      <c r="UYO68" s="171"/>
      <c r="UYP68" s="171"/>
      <c r="UYQ68" s="171"/>
      <c r="UYR68" s="171"/>
      <c r="UYS68" s="171"/>
      <c r="UYT68" s="171"/>
      <c r="UYU68" s="171"/>
      <c r="UYV68" s="171"/>
      <c r="UYW68" s="171"/>
      <c r="UYX68" s="171"/>
      <c r="UYY68" s="171"/>
      <c r="UYZ68" s="171"/>
      <c r="UZA68" s="171"/>
      <c r="UZB68" s="171"/>
      <c r="UZC68" s="171"/>
      <c r="UZD68" s="171"/>
      <c r="UZE68" s="171"/>
      <c r="UZF68" s="171"/>
      <c r="UZG68" s="171"/>
      <c r="UZH68" s="171"/>
      <c r="UZI68" s="171"/>
      <c r="UZJ68" s="171"/>
      <c r="UZK68" s="171"/>
      <c r="UZL68" s="171"/>
      <c r="UZM68" s="171"/>
      <c r="UZN68" s="171"/>
      <c r="UZO68" s="171"/>
      <c r="UZP68" s="171"/>
      <c r="UZQ68" s="171"/>
      <c r="UZR68" s="171"/>
      <c r="UZS68" s="171"/>
      <c r="UZT68" s="171"/>
      <c r="UZU68" s="171"/>
      <c r="UZV68" s="171"/>
      <c r="UZW68" s="171"/>
      <c r="UZX68" s="171"/>
      <c r="UZY68" s="171"/>
      <c r="UZZ68" s="171"/>
      <c r="VAA68" s="171"/>
      <c r="VAB68" s="171"/>
      <c r="VAC68" s="171"/>
      <c r="VAD68" s="171"/>
      <c r="VAE68" s="171"/>
      <c r="VAF68" s="171"/>
      <c r="VAG68" s="171"/>
      <c r="VAH68" s="171"/>
      <c r="VAI68" s="171"/>
      <c r="VAJ68" s="171"/>
      <c r="VAK68" s="171"/>
      <c r="VAL68" s="171"/>
      <c r="VAM68" s="171"/>
      <c r="VAN68" s="171"/>
      <c r="VAO68" s="171"/>
      <c r="VAP68" s="171"/>
      <c r="VAQ68" s="171"/>
      <c r="VAR68" s="171"/>
      <c r="VAS68" s="171"/>
      <c r="VAT68" s="171"/>
      <c r="VAU68" s="171"/>
      <c r="VAV68" s="171"/>
      <c r="VAW68" s="171"/>
      <c r="VAX68" s="171"/>
      <c r="VAY68" s="171"/>
      <c r="VAZ68" s="171"/>
      <c r="VBA68" s="171"/>
      <c r="VBB68" s="171"/>
      <c r="VBC68" s="171"/>
      <c r="VBD68" s="171"/>
      <c r="VBE68" s="171"/>
      <c r="VBF68" s="171"/>
      <c r="VBG68" s="171"/>
      <c r="VBH68" s="171"/>
      <c r="VBI68" s="171"/>
      <c r="VBJ68" s="171"/>
      <c r="VBK68" s="171"/>
      <c r="VBL68" s="171"/>
      <c r="VBM68" s="171"/>
      <c r="VBN68" s="171"/>
      <c r="VBO68" s="171"/>
      <c r="VBP68" s="171"/>
      <c r="VBQ68" s="171"/>
      <c r="VBR68" s="171"/>
      <c r="VBS68" s="171"/>
      <c r="VBT68" s="171"/>
      <c r="VBU68" s="171"/>
      <c r="VBV68" s="171"/>
      <c r="VBW68" s="171"/>
      <c r="VBX68" s="171"/>
      <c r="VBY68" s="171"/>
      <c r="VBZ68" s="171"/>
      <c r="VCA68" s="171"/>
      <c r="VCB68" s="171"/>
      <c r="VCC68" s="171"/>
      <c r="VCD68" s="171"/>
      <c r="VCE68" s="171"/>
      <c r="VCF68" s="171"/>
      <c r="VCG68" s="171"/>
      <c r="VCH68" s="171"/>
      <c r="VCI68" s="171"/>
      <c r="VCJ68" s="171"/>
      <c r="VCK68" s="171"/>
      <c r="VCL68" s="171"/>
      <c r="VCM68" s="171"/>
      <c r="VCN68" s="171"/>
      <c r="VCO68" s="171"/>
      <c r="VCP68" s="171"/>
      <c r="VCQ68" s="171"/>
      <c r="VCR68" s="171"/>
      <c r="VCS68" s="171"/>
      <c r="VCT68" s="171"/>
      <c r="VCU68" s="171"/>
      <c r="VCV68" s="171"/>
      <c r="VCW68" s="171"/>
      <c r="VCX68" s="171"/>
      <c r="VCY68" s="171"/>
      <c r="VCZ68" s="171"/>
      <c r="VDA68" s="171"/>
      <c r="VDB68" s="171"/>
      <c r="VDC68" s="171"/>
      <c r="VDD68" s="171"/>
      <c r="VDE68" s="171"/>
      <c r="VDF68" s="171"/>
      <c r="VDG68" s="171"/>
      <c r="VDH68" s="171"/>
      <c r="VDI68" s="171"/>
      <c r="VDJ68" s="171"/>
      <c r="VDK68" s="171"/>
      <c r="VDL68" s="171"/>
      <c r="VDM68" s="171"/>
      <c r="VDN68" s="171"/>
      <c r="VDO68" s="171"/>
      <c r="VDP68" s="171"/>
      <c r="VDQ68" s="171"/>
      <c r="VDR68" s="171"/>
      <c r="VDS68" s="171"/>
      <c r="VDT68" s="171"/>
      <c r="VDU68" s="171"/>
      <c r="VDV68" s="171"/>
      <c r="VDW68" s="171"/>
      <c r="VDX68" s="171"/>
      <c r="VDY68" s="171"/>
      <c r="VDZ68" s="171"/>
      <c r="VEA68" s="171"/>
      <c r="VEB68" s="171"/>
      <c r="VEC68" s="171"/>
      <c r="VED68" s="171"/>
      <c r="VEE68" s="171"/>
      <c r="VEF68" s="171"/>
      <c r="VEG68" s="171"/>
      <c r="VEH68" s="171"/>
      <c r="VEI68" s="171"/>
      <c r="VEJ68" s="171"/>
      <c r="VEK68" s="171"/>
      <c r="VEL68" s="171"/>
      <c r="VEM68" s="171"/>
      <c r="VEN68" s="171"/>
      <c r="VEO68" s="171"/>
      <c r="VEP68" s="171"/>
      <c r="VEQ68" s="171"/>
      <c r="VER68" s="171"/>
      <c r="VES68" s="171"/>
      <c r="VET68" s="171"/>
      <c r="VEU68" s="171"/>
      <c r="VEV68" s="171"/>
      <c r="VEW68" s="171"/>
      <c r="VEX68" s="171"/>
      <c r="VEY68" s="171"/>
      <c r="VEZ68" s="171"/>
      <c r="VFA68" s="171"/>
      <c r="VFB68" s="171"/>
      <c r="VFC68" s="171"/>
      <c r="VFD68" s="171"/>
      <c r="VFE68" s="171"/>
      <c r="VFF68" s="171"/>
      <c r="VFG68" s="171"/>
      <c r="VFH68" s="171"/>
      <c r="VFI68" s="171"/>
      <c r="VFJ68" s="171"/>
      <c r="VFK68" s="171"/>
      <c r="VFL68" s="171"/>
      <c r="VFM68" s="171"/>
      <c r="VFN68" s="171"/>
      <c r="VFO68" s="171"/>
      <c r="VFP68" s="171"/>
      <c r="VFQ68" s="171"/>
      <c r="VFR68" s="171"/>
      <c r="VFS68" s="171"/>
      <c r="VFT68" s="171"/>
      <c r="VFU68" s="171"/>
      <c r="VFV68" s="171"/>
      <c r="VFW68" s="171"/>
      <c r="VFX68" s="171"/>
      <c r="VFY68" s="171"/>
      <c r="VFZ68" s="171"/>
      <c r="VGA68" s="171"/>
      <c r="VGB68" s="171"/>
      <c r="VGC68" s="171"/>
      <c r="VGD68" s="171"/>
      <c r="VGE68" s="171"/>
      <c r="VGF68" s="171"/>
      <c r="VGG68" s="171"/>
      <c r="VGH68" s="171"/>
      <c r="VGI68" s="171"/>
      <c r="VGJ68" s="171"/>
      <c r="VGK68" s="171"/>
      <c r="VGL68" s="171"/>
      <c r="VGM68" s="171"/>
      <c r="VGN68" s="171"/>
      <c r="VGO68" s="171"/>
      <c r="VGP68" s="171"/>
      <c r="VGQ68" s="171"/>
      <c r="VGR68" s="171"/>
      <c r="VGS68" s="171"/>
      <c r="VGT68" s="171"/>
      <c r="VGU68" s="171"/>
      <c r="VGV68" s="171"/>
      <c r="VGW68" s="171"/>
      <c r="VGX68" s="171"/>
      <c r="VGY68" s="171"/>
      <c r="VGZ68" s="171"/>
      <c r="VHA68" s="171"/>
      <c r="VHB68" s="171"/>
      <c r="VHC68" s="171"/>
      <c r="VHD68" s="171"/>
      <c r="VHE68" s="171"/>
      <c r="VHF68" s="171"/>
      <c r="VHG68" s="171"/>
      <c r="VHH68" s="171"/>
      <c r="VHI68" s="171"/>
      <c r="VHJ68" s="171"/>
      <c r="VHK68" s="171"/>
      <c r="VHL68" s="171"/>
      <c r="VHM68" s="171"/>
      <c r="VHN68" s="171"/>
      <c r="VHO68" s="171"/>
      <c r="VHP68" s="171"/>
      <c r="VHQ68" s="171"/>
      <c r="VHR68" s="171"/>
      <c r="VHS68" s="171"/>
      <c r="VHT68" s="171"/>
      <c r="VHU68" s="171"/>
      <c r="VHV68" s="171"/>
      <c r="VHW68" s="171"/>
      <c r="VHX68" s="171"/>
      <c r="VHY68" s="171"/>
      <c r="VHZ68" s="171"/>
      <c r="VIA68" s="171"/>
      <c r="VIB68" s="171"/>
      <c r="VIC68" s="171"/>
      <c r="VID68" s="171"/>
      <c r="VIE68" s="171"/>
      <c r="VIF68" s="171"/>
      <c r="VIG68" s="171"/>
      <c r="VIH68" s="171"/>
      <c r="VII68" s="171"/>
      <c r="VIJ68" s="171"/>
      <c r="VIK68" s="171"/>
      <c r="VIL68" s="171"/>
      <c r="VIM68" s="171"/>
      <c r="VIN68" s="171"/>
      <c r="VIO68" s="171"/>
      <c r="VIP68" s="171"/>
      <c r="VIQ68" s="171"/>
      <c r="VIR68" s="171"/>
      <c r="VIS68" s="171"/>
      <c r="VIT68" s="171"/>
      <c r="VIU68" s="171"/>
      <c r="VIV68" s="171"/>
      <c r="VIW68" s="171"/>
      <c r="VIX68" s="171"/>
      <c r="VIY68" s="171"/>
      <c r="VIZ68" s="171"/>
      <c r="VJA68" s="171"/>
      <c r="VJB68" s="171"/>
      <c r="VJC68" s="171"/>
      <c r="VJD68" s="171"/>
      <c r="VJE68" s="171"/>
      <c r="VJF68" s="171"/>
      <c r="VJG68" s="171"/>
      <c r="VJH68" s="171"/>
      <c r="VJI68" s="171"/>
      <c r="VJJ68" s="171"/>
      <c r="VJK68" s="171"/>
      <c r="VJL68" s="171"/>
      <c r="VJM68" s="171"/>
      <c r="VJN68" s="171"/>
      <c r="VJO68" s="171"/>
      <c r="VJP68" s="171"/>
      <c r="VJQ68" s="171"/>
      <c r="VJR68" s="171"/>
      <c r="VJS68" s="171"/>
      <c r="VJT68" s="171"/>
      <c r="VJU68" s="171"/>
      <c r="VJV68" s="171"/>
      <c r="VJW68" s="171"/>
      <c r="VJX68" s="171"/>
      <c r="VJY68" s="171"/>
      <c r="VJZ68" s="171"/>
      <c r="VKA68" s="171"/>
      <c r="VKB68" s="171"/>
      <c r="VKC68" s="171"/>
      <c r="VKD68" s="171"/>
      <c r="VKE68" s="171"/>
      <c r="VKF68" s="171"/>
      <c r="VKG68" s="171"/>
      <c r="VKH68" s="171"/>
      <c r="VKI68" s="171"/>
      <c r="VKJ68" s="171"/>
      <c r="VKK68" s="171"/>
      <c r="VKL68" s="171"/>
      <c r="VKM68" s="171"/>
      <c r="VKN68" s="171"/>
      <c r="VKO68" s="171"/>
      <c r="VKP68" s="171"/>
      <c r="VKQ68" s="171"/>
      <c r="VKR68" s="171"/>
      <c r="VKS68" s="171"/>
      <c r="VKT68" s="171"/>
      <c r="VKU68" s="171"/>
      <c r="VKV68" s="171"/>
      <c r="VKW68" s="171"/>
      <c r="VKX68" s="171"/>
      <c r="VKY68" s="171"/>
      <c r="VKZ68" s="171"/>
      <c r="VLA68" s="171"/>
      <c r="VLB68" s="171"/>
      <c r="VLC68" s="171"/>
      <c r="VLD68" s="171"/>
      <c r="VLE68" s="171"/>
      <c r="VLF68" s="171"/>
      <c r="VLG68" s="171"/>
      <c r="VLH68" s="171"/>
      <c r="VLI68" s="171"/>
      <c r="VLJ68" s="171"/>
      <c r="VLK68" s="171"/>
      <c r="VLL68" s="171"/>
      <c r="VLM68" s="171"/>
      <c r="VLN68" s="171"/>
      <c r="VLO68" s="171"/>
      <c r="VLP68" s="171"/>
      <c r="VLQ68" s="171"/>
      <c r="VLR68" s="171"/>
      <c r="VLS68" s="171"/>
      <c r="VLT68" s="171"/>
      <c r="VLU68" s="171"/>
      <c r="VLV68" s="171"/>
      <c r="VLW68" s="171"/>
      <c r="VLX68" s="171"/>
      <c r="VLY68" s="171"/>
      <c r="VLZ68" s="171"/>
      <c r="VMA68" s="171"/>
      <c r="VMB68" s="171"/>
      <c r="VMC68" s="171"/>
      <c r="VMD68" s="171"/>
      <c r="VME68" s="171"/>
      <c r="VMF68" s="171"/>
      <c r="VMG68" s="171"/>
      <c r="VMH68" s="171"/>
      <c r="VMI68" s="171"/>
      <c r="VMJ68" s="171"/>
      <c r="VMK68" s="171"/>
      <c r="VML68" s="171"/>
      <c r="VMM68" s="171"/>
      <c r="VMN68" s="171"/>
      <c r="VMO68" s="171"/>
      <c r="VMP68" s="171"/>
      <c r="VMQ68" s="171"/>
      <c r="VMR68" s="171"/>
      <c r="VMS68" s="171"/>
      <c r="VMT68" s="171"/>
      <c r="VMU68" s="171"/>
      <c r="VMV68" s="171"/>
      <c r="VMW68" s="171"/>
      <c r="VMX68" s="171"/>
      <c r="VMY68" s="171"/>
      <c r="VMZ68" s="171"/>
      <c r="VNA68" s="171"/>
      <c r="VNB68" s="171"/>
      <c r="VNC68" s="171"/>
      <c r="VND68" s="171"/>
      <c r="VNE68" s="171"/>
      <c r="VNF68" s="171"/>
      <c r="VNG68" s="171"/>
      <c r="VNH68" s="171"/>
      <c r="VNI68" s="171"/>
      <c r="VNJ68" s="171"/>
      <c r="VNK68" s="171"/>
      <c r="VNL68" s="171"/>
      <c r="VNM68" s="171"/>
      <c r="VNN68" s="171"/>
      <c r="VNO68" s="171"/>
      <c r="VNP68" s="171"/>
      <c r="VNQ68" s="171"/>
      <c r="VNR68" s="171"/>
      <c r="VNS68" s="171"/>
      <c r="VNT68" s="171"/>
      <c r="VNU68" s="171"/>
      <c r="VNV68" s="171"/>
      <c r="VNW68" s="171"/>
      <c r="VNX68" s="171"/>
      <c r="VNY68" s="171"/>
      <c r="VNZ68" s="171"/>
      <c r="VOA68" s="171"/>
      <c r="VOB68" s="171"/>
      <c r="VOC68" s="171"/>
      <c r="VOD68" s="171"/>
      <c r="VOE68" s="171"/>
      <c r="VOF68" s="171"/>
      <c r="VOG68" s="171"/>
      <c r="VOH68" s="171"/>
      <c r="VOI68" s="171"/>
      <c r="VOJ68" s="171"/>
      <c r="VOK68" s="171"/>
      <c r="VOL68" s="171"/>
      <c r="VOM68" s="171"/>
      <c r="VON68" s="171"/>
      <c r="VOO68" s="171"/>
      <c r="VOP68" s="171"/>
      <c r="VOQ68" s="171"/>
      <c r="VOR68" s="171"/>
      <c r="VOS68" s="171"/>
      <c r="VOT68" s="171"/>
      <c r="VOU68" s="171"/>
      <c r="VOV68" s="171"/>
      <c r="VOW68" s="171"/>
      <c r="VOX68" s="171"/>
      <c r="VOY68" s="171"/>
      <c r="VOZ68" s="171"/>
      <c r="VPA68" s="171"/>
      <c r="VPB68" s="171"/>
      <c r="VPC68" s="171"/>
      <c r="VPD68" s="171"/>
      <c r="VPE68" s="171"/>
      <c r="VPF68" s="171"/>
      <c r="VPG68" s="171"/>
      <c r="VPH68" s="171"/>
      <c r="VPI68" s="171"/>
      <c r="VPJ68" s="171"/>
      <c r="VPK68" s="171"/>
      <c r="VPL68" s="171"/>
      <c r="VPM68" s="171"/>
      <c r="VPN68" s="171"/>
      <c r="VPO68" s="171"/>
      <c r="VPP68" s="171"/>
      <c r="VPQ68" s="171"/>
      <c r="VPR68" s="171"/>
      <c r="VPS68" s="171"/>
      <c r="VPT68" s="171"/>
      <c r="VPU68" s="171"/>
      <c r="VPV68" s="171"/>
      <c r="VPW68" s="171"/>
      <c r="VPX68" s="171"/>
      <c r="VPY68" s="171"/>
      <c r="VPZ68" s="171"/>
      <c r="VQA68" s="171"/>
      <c r="VQB68" s="171"/>
      <c r="VQC68" s="171"/>
      <c r="VQD68" s="171"/>
      <c r="VQE68" s="171"/>
      <c r="VQF68" s="171"/>
      <c r="VQG68" s="171"/>
      <c r="VQH68" s="171"/>
      <c r="VQI68" s="171"/>
      <c r="VQJ68" s="171"/>
      <c r="VQK68" s="171"/>
      <c r="VQL68" s="171"/>
      <c r="VQM68" s="171"/>
      <c r="VQN68" s="171"/>
      <c r="VQO68" s="171"/>
      <c r="VQP68" s="171"/>
      <c r="VQQ68" s="171"/>
      <c r="VQR68" s="171"/>
      <c r="VQS68" s="171"/>
      <c r="VQT68" s="171"/>
      <c r="VQU68" s="171"/>
      <c r="VQV68" s="171"/>
      <c r="VQW68" s="171"/>
      <c r="VQX68" s="171"/>
      <c r="VQY68" s="171"/>
      <c r="VQZ68" s="171"/>
      <c r="VRA68" s="171"/>
      <c r="VRB68" s="171"/>
      <c r="VRC68" s="171"/>
      <c r="VRD68" s="171"/>
      <c r="VRE68" s="171"/>
      <c r="VRF68" s="171"/>
      <c r="VRG68" s="171"/>
      <c r="VRH68" s="171"/>
      <c r="VRI68" s="171"/>
      <c r="VRJ68" s="171"/>
      <c r="VRK68" s="171"/>
      <c r="VRL68" s="171"/>
      <c r="VRM68" s="171"/>
      <c r="VRN68" s="171"/>
      <c r="VRO68" s="171"/>
      <c r="VRP68" s="171"/>
      <c r="VRQ68" s="171"/>
      <c r="VRR68" s="171"/>
      <c r="VRS68" s="171"/>
      <c r="VRT68" s="171"/>
      <c r="VRU68" s="171"/>
      <c r="VRV68" s="171"/>
      <c r="VRW68" s="171"/>
      <c r="VRX68" s="171"/>
      <c r="VRY68" s="171"/>
      <c r="VRZ68" s="171"/>
      <c r="VSA68" s="171"/>
      <c r="VSB68" s="171"/>
      <c r="VSC68" s="171"/>
      <c r="VSD68" s="171"/>
      <c r="VSE68" s="171"/>
      <c r="VSF68" s="171"/>
      <c r="VSG68" s="171"/>
      <c r="VSH68" s="171"/>
      <c r="VSI68" s="171"/>
      <c r="VSJ68" s="171"/>
      <c r="VSK68" s="171"/>
      <c r="VSL68" s="171"/>
      <c r="VSM68" s="171"/>
      <c r="VSN68" s="171"/>
      <c r="VSO68" s="171"/>
      <c r="VSP68" s="171"/>
      <c r="VSQ68" s="171"/>
      <c r="VSR68" s="171"/>
      <c r="VSS68" s="171"/>
      <c r="VST68" s="171"/>
      <c r="VSU68" s="171"/>
      <c r="VSV68" s="171"/>
      <c r="VSW68" s="171"/>
      <c r="VSX68" s="171"/>
      <c r="VSY68" s="171"/>
      <c r="VSZ68" s="171"/>
      <c r="VTA68" s="171"/>
      <c r="VTB68" s="171"/>
      <c r="VTC68" s="171"/>
      <c r="VTD68" s="171"/>
      <c r="VTE68" s="171"/>
      <c r="VTF68" s="171"/>
      <c r="VTG68" s="171"/>
      <c r="VTH68" s="171"/>
      <c r="VTI68" s="171"/>
      <c r="VTJ68" s="171"/>
      <c r="VTK68" s="171"/>
      <c r="VTL68" s="171"/>
      <c r="VTM68" s="171"/>
      <c r="VTN68" s="171"/>
      <c r="VTO68" s="171"/>
      <c r="VTP68" s="171"/>
      <c r="VTQ68" s="171"/>
      <c r="VTR68" s="171"/>
      <c r="VTS68" s="171"/>
      <c r="VTT68" s="171"/>
      <c r="VTU68" s="171"/>
      <c r="VTV68" s="171"/>
      <c r="VTW68" s="171"/>
      <c r="VTX68" s="171"/>
      <c r="VTY68" s="171"/>
      <c r="VTZ68" s="171"/>
      <c r="VUA68" s="171"/>
      <c r="VUB68" s="171"/>
      <c r="VUC68" s="171"/>
      <c r="VUD68" s="171"/>
      <c r="VUE68" s="171"/>
      <c r="VUF68" s="171"/>
      <c r="VUG68" s="171"/>
      <c r="VUH68" s="171"/>
      <c r="VUI68" s="171"/>
      <c r="VUJ68" s="171"/>
      <c r="VUK68" s="171"/>
      <c r="VUL68" s="171"/>
      <c r="VUM68" s="171"/>
      <c r="VUN68" s="171"/>
      <c r="VUO68" s="171"/>
      <c r="VUP68" s="171"/>
      <c r="VUQ68" s="171"/>
      <c r="VUR68" s="171"/>
      <c r="VUS68" s="171"/>
      <c r="VUT68" s="171"/>
      <c r="VUU68" s="171"/>
      <c r="VUV68" s="171"/>
      <c r="VUW68" s="171"/>
      <c r="VUX68" s="171"/>
      <c r="VUY68" s="171"/>
      <c r="VUZ68" s="171"/>
      <c r="VVA68" s="171"/>
      <c r="VVB68" s="171"/>
      <c r="VVC68" s="171"/>
      <c r="VVD68" s="171"/>
      <c r="VVE68" s="171"/>
      <c r="VVF68" s="171"/>
      <c r="VVG68" s="171"/>
      <c r="VVH68" s="171"/>
      <c r="VVI68" s="171"/>
      <c r="VVJ68" s="171"/>
      <c r="VVK68" s="171"/>
      <c r="VVL68" s="171"/>
      <c r="VVM68" s="171"/>
      <c r="VVN68" s="171"/>
      <c r="VVO68" s="171"/>
      <c r="VVP68" s="171"/>
      <c r="VVQ68" s="171"/>
      <c r="VVR68" s="171"/>
      <c r="VVS68" s="171"/>
      <c r="VVT68" s="171"/>
      <c r="VVU68" s="171"/>
      <c r="VVV68" s="171"/>
      <c r="VVW68" s="171"/>
      <c r="VVX68" s="171"/>
      <c r="VVY68" s="171"/>
      <c r="VVZ68" s="171"/>
      <c r="VWA68" s="171"/>
      <c r="VWB68" s="171"/>
      <c r="VWC68" s="171"/>
      <c r="VWD68" s="171"/>
      <c r="VWE68" s="171"/>
      <c r="VWF68" s="171"/>
      <c r="VWG68" s="171"/>
      <c r="VWH68" s="171"/>
      <c r="VWI68" s="171"/>
      <c r="VWJ68" s="171"/>
      <c r="VWK68" s="171"/>
      <c r="VWL68" s="171"/>
      <c r="VWM68" s="171"/>
      <c r="VWN68" s="171"/>
      <c r="VWO68" s="171"/>
      <c r="VWP68" s="171"/>
      <c r="VWQ68" s="171"/>
      <c r="VWR68" s="171"/>
      <c r="VWS68" s="171"/>
      <c r="VWT68" s="171"/>
      <c r="VWU68" s="171"/>
      <c r="VWV68" s="171"/>
      <c r="VWW68" s="171"/>
      <c r="VWX68" s="171"/>
      <c r="VWY68" s="171"/>
      <c r="VWZ68" s="171"/>
      <c r="VXA68" s="171"/>
      <c r="VXB68" s="171"/>
      <c r="VXC68" s="171"/>
      <c r="VXD68" s="171"/>
      <c r="VXE68" s="171"/>
      <c r="VXF68" s="171"/>
      <c r="VXG68" s="171"/>
      <c r="VXH68" s="171"/>
      <c r="VXI68" s="171"/>
      <c r="VXJ68" s="171"/>
      <c r="VXK68" s="171"/>
      <c r="VXL68" s="171"/>
      <c r="VXM68" s="171"/>
      <c r="VXN68" s="171"/>
      <c r="VXO68" s="171"/>
      <c r="VXP68" s="171"/>
      <c r="VXQ68" s="171"/>
      <c r="VXR68" s="171"/>
      <c r="VXS68" s="171"/>
      <c r="VXT68" s="171"/>
      <c r="VXU68" s="171"/>
      <c r="VXV68" s="171"/>
      <c r="VXW68" s="171"/>
      <c r="VXX68" s="171"/>
      <c r="VXY68" s="171"/>
      <c r="VXZ68" s="171"/>
      <c r="VYA68" s="171"/>
      <c r="VYB68" s="171"/>
      <c r="VYC68" s="171"/>
      <c r="VYD68" s="171"/>
      <c r="VYE68" s="171"/>
      <c r="VYF68" s="171"/>
      <c r="VYG68" s="171"/>
      <c r="VYH68" s="171"/>
      <c r="VYI68" s="171"/>
      <c r="VYJ68" s="171"/>
      <c r="VYK68" s="171"/>
      <c r="VYL68" s="171"/>
      <c r="VYM68" s="171"/>
      <c r="VYN68" s="171"/>
      <c r="VYO68" s="171"/>
      <c r="VYP68" s="171"/>
      <c r="VYQ68" s="171"/>
      <c r="VYR68" s="171"/>
      <c r="VYS68" s="171"/>
      <c r="VYT68" s="171"/>
      <c r="VYU68" s="171"/>
      <c r="VYV68" s="171"/>
      <c r="VYW68" s="171"/>
      <c r="VYX68" s="171"/>
      <c r="VYY68" s="171"/>
      <c r="VYZ68" s="171"/>
      <c r="VZA68" s="171"/>
      <c r="VZB68" s="171"/>
      <c r="VZC68" s="171"/>
      <c r="VZD68" s="171"/>
      <c r="VZE68" s="171"/>
      <c r="VZF68" s="171"/>
      <c r="VZG68" s="171"/>
      <c r="VZH68" s="171"/>
      <c r="VZI68" s="171"/>
      <c r="VZJ68" s="171"/>
      <c r="VZK68" s="171"/>
      <c r="VZL68" s="171"/>
      <c r="VZM68" s="171"/>
      <c r="VZN68" s="171"/>
      <c r="VZO68" s="171"/>
      <c r="VZP68" s="171"/>
      <c r="VZQ68" s="171"/>
      <c r="VZR68" s="171"/>
      <c r="VZS68" s="171"/>
      <c r="VZT68" s="171"/>
      <c r="VZU68" s="171"/>
      <c r="VZV68" s="171"/>
      <c r="VZW68" s="171"/>
      <c r="VZX68" s="171"/>
      <c r="VZY68" s="171"/>
      <c r="VZZ68" s="171"/>
      <c r="WAA68" s="171"/>
      <c r="WAB68" s="171"/>
      <c r="WAC68" s="171"/>
      <c r="WAD68" s="171"/>
      <c r="WAE68" s="171"/>
      <c r="WAF68" s="171"/>
      <c r="WAG68" s="171"/>
      <c r="WAH68" s="171"/>
      <c r="WAI68" s="171"/>
      <c r="WAJ68" s="171"/>
      <c r="WAK68" s="171"/>
      <c r="WAL68" s="171"/>
      <c r="WAM68" s="171"/>
      <c r="WAN68" s="171"/>
      <c r="WAO68" s="171"/>
      <c r="WAP68" s="171"/>
      <c r="WAQ68" s="171"/>
      <c r="WAR68" s="171"/>
      <c r="WAS68" s="171"/>
      <c r="WAT68" s="171"/>
      <c r="WAU68" s="171"/>
      <c r="WAV68" s="171"/>
      <c r="WAW68" s="171"/>
      <c r="WAX68" s="171"/>
      <c r="WAY68" s="171"/>
      <c r="WAZ68" s="171"/>
      <c r="WBA68" s="171"/>
      <c r="WBB68" s="171"/>
      <c r="WBC68" s="171"/>
      <c r="WBD68" s="171"/>
      <c r="WBE68" s="171"/>
      <c r="WBF68" s="171"/>
      <c r="WBG68" s="171"/>
      <c r="WBH68" s="171"/>
      <c r="WBI68" s="171"/>
      <c r="WBJ68" s="171"/>
      <c r="WBK68" s="171"/>
      <c r="WBL68" s="171"/>
      <c r="WBM68" s="171"/>
      <c r="WBN68" s="171"/>
      <c r="WBO68" s="171"/>
      <c r="WBP68" s="171"/>
      <c r="WBQ68" s="171"/>
      <c r="WBR68" s="171"/>
      <c r="WBS68" s="171"/>
      <c r="WBT68" s="171"/>
      <c r="WBU68" s="171"/>
      <c r="WBV68" s="171"/>
      <c r="WBW68" s="171"/>
      <c r="WBX68" s="171"/>
      <c r="WBY68" s="171"/>
      <c r="WBZ68" s="171"/>
      <c r="WCA68" s="171"/>
      <c r="WCB68" s="171"/>
      <c r="WCC68" s="171"/>
      <c r="WCD68" s="171"/>
      <c r="WCE68" s="171"/>
      <c r="WCF68" s="171"/>
      <c r="WCG68" s="171"/>
      <c r="WCH68" s="171"/>
      <c r="WCI68" s="171"/>
      <c r="WCJ68" s="171"/>
      <c r="WCK68" s="171"/>
      <c r="WCL68" s="171"/>
      <c r="WCM68" s="171"/>
      <c r="WCN68" s="171"/>
      <c r="WCO68" s="171"/>
      <c r="WCP68" s="171"/>
      <c r="WCQ68" s="171"/>
      <c r="WCR68" s="171"/>
      <c r="WCS68" s="171"/>
      <c r="WCT68" s="171"/>
      <c r="WCU68" s="171"/>
      <c r="WCV68" s="171"/>
      <c r="WCW68" s="171"/>
      <c r="WCX68" s="171"/>
      <c r="WCY68" s="171"/>
      <c r="WCZ68" s="171"/>
      <c r="WDA68" s="171"/>
      <c r="WDB68" s="171"/>
      <c r="WDC68" s="171"/>
      <c r="WDD68" s="171"/>
      <c r="WDE68" s="171"/>
      <c r="WDF68" s="171"/>
      <c r="WDG68" s="171"/>
      <c r="WDH68" s="171"/>
      <c r="WDI68" s="171"/>
      <c r="WDJ68" s="171"/>
      <c r="WDK68" s="171"/>
      <c r="WDL68" s="171"/>
      <c r="WDM68" s="171"/>
      <c r="WDN68" s="171"/>
      <c r="WDO68" s="171"/>
      <c r="WDP68" s="171"/>
      <c r="WDQ68" s="171"/>
      <c r="WDR68" s="171"/>
      <c r="WDS68" s="171"/>
      <c r="WDT68" s="171"/>
      <c r="WDU68" s="171"/>
      <c r="WDV68" s="171"/>
      <c r="WDW68" s="171"/>
      <c r="WDX68" s="171"/>
      <c r="WDY68" s="171"/>
      <c r="WDZ68" s="171"/>
      <c r="WEA68" s="171"/>
      <c r="WEB68" s="171"/>
      <c r="WEC68" s="171"/>
      <c r="WED68" s="171"/>
      <c r="WEE68" s="171"/>
      <c r="WEF68" s="171"/>
      <c r="WEG68" s="171"/>
      <c r="WEH68" s="171"/>
      <c r="WEI68" s="171"/>
      <c r="WEJ68" s="171"/>
      <c r="WEK68" s="171"/>
      <c r="WEL68" s="171"/>
      <c r="WEM68" s="171"/>
      <c r="WEN68" s="171"/>
      <c r="WEO68" s="171"/>
      <c r="WEP68" s="171"/>
      <c r="WEQ68" s="171"/>
      <c r="WER68" s="171"/>
      <c r="WES68" s="171"/>
      <c r="WET68" s="171"/>
      <c r="WEU68" s="171"/>
      <c r="WEV68" s="171"/>
      <c r="WEW68" s="171"/>
      <c r="WEX68" s="171"/>
      <c r="WEY68" s="171"/>
      <c r="WEZ68" s="171"/>
      <c r="WFA68" s="171"/>
      <c r="WFB68" s="171"/>
      <c r="WFC68" s="171"/>
      <c r="WFD68" s="171"/>
      <c r="WFE68" s="171"/>
      <c r="WFF68" s="171"/>
      <c r="WFG68" s="171"/>
      <c r="WFH68" s="171"/>
      <c r="WFI68" s="171"/>
      <c r="WFJ68" s="171"/>
      <c r="WFK68" s="171"/>
      <c r="WFL68" s="171"/>
      <c r="WFM68" s="171"/>
      <c r="WFN68" s="171"/>
      <c r="WFO68" s="171"/>
      <c r="WFP68" s="171"/>
      <c r="WFQ68" s="171"/>
      <c r="WFR68" s="171"/>
      <c r="WFS68" s="171"/>
      <c r="WFT68" s="171"/>
      <c r="WFU68" s="171"/>
      <c r="WFV68" s="171"/>
      <c r="WFW68" s="171"/>
      <c r="WFX68" s="171"/>
      <c r="WFY68" s="171"/>
      <c r="WFZ68" s="171"/>
      <c r="WGA68" s="171"/>
      <c r="WGB68" s="171"/>
      <c r="WGC68" s="171"/>
      <c r="WGD68" s="171"/>
      <c r="WGE68" s="171"/>
      <c r="WGF68" s="171"/>
      <c r="WGG68" s="171"/>
      <c r="WGH68" s="171"/>
      <c r="WGI68" s="171"/>
      <c r="WGJ68" s="171"/>
      <c r="WGK68" s="171"/>
      <c r="WGL68" s="171"/>
      <c r="WGM68" s="171"/>
      <c r="WGN68" s="171"/>
      <c r="WGO68" s="171"/>
      <c r="WGP68" s="171"/>
      <c r="WGQ68" s="171"/>
      <c r="WGR68" s="171"/>
      <c r="WGS68" s="171"/>
      <c r="WGT68" s="171"/>
      <c r="WGU68" s="171"/>
      <c r="WGV68" s="171"/>
      <c r="WGW68" s="171"/>
      <c r="WGX68" s="171"/>
      <c r="WGY68" s="171"/>
      <c r="WGZ68" s="171"/>
      <c r="WHA68" s="171"/>
      <c r="WHB68" s="171"/>
      <c r="WHC68" s="171"/>
      <c r="WHD68" s="171"/>
      <c r="WHE68" s="171"/>
      <c r="WHF68" s="171"/>
      <c r="WHG68" s="171"/>
      <c r="WHH68" s="171"/>
      <c r="WHI68" s="171"/>
      <c r="WHJ68" s="171"/>
      <c r="WHK68" s="171"/>
      <c r="WHL68" s="171"/>
      <c r="WHM68" s="171"/>
      <c r="WHN68" s="171"/>
      <c r="WHO68" s="171"/>
      <c r="WHP68" s="171"/>
      <c r="WHQ68" s="171"/>
      <c r="WHR68" s="171"/>
      <c r="WHS68" s="171"/>
      <c r="WHT68" s="171"/>
      <c r="WHU68" s="171"/>
      <c r="WHV68" s="171"/>
      <c r="WHW68" s="171"/>
      <c r="WHX68" s="171"/>
      <c r="WHY68" s="171"/>
      <c r="WHZ68" s="171"/>
      <c r="WIA68" s="171"/>
      <c r="WIB68" s="171"/>
      <c r="WIC68" s="171"/>
      <c r="WID68" s="171"/>
      <c r="WIE68" s="171"/>
      <c r="WIF68" s="171"/>
      <c r="WIG68" s="171"/>
      <c r="WIH68" s="171"/>
      <c r="WII68" s="171"/>
      <c r="WIJ68" s="171"/>
      <c r="WIK68" s="171"/>
      <c r="WIL68" s="171"/>
      <c r="WIM68" s="171"/>
      <c r="WIN68" s="171"/>
      <c r="WIO68" s="171"/>
      <c r="WIP68" s="171"/>
      <c r="WIQ68" s="171"/>
      <c r="WIR68" s="171"/>
      <c r="WIS68" s="171"/>
      <c r="WIT68" s="171"/>
      <c r="WIU68" s="171"/>
      <c r="WIV68" s="171"/>
      <c r="WIW68" s="171"/>
      <c r="WIX68" s="171"/>
      <c r="WIY68" s="171"/>
      <c r="WIZ68" s="171"/>
      <c r="WJA68" s="171"/>
      <c r="WJB68" s="171"/>
      <c r="WJC68" s="171"/>
      <c r="WJD68" s="171"/>
      <c r="WJE68" s="171"/>
      <c r="WJF68" s="171"/>
      <c r="WJG68" s="171"/>
      <c r="WJH68" s="171"/>
      <c r="WJI68" s="171"/>
      <c r="WJJ68" s="171"/>
      <c r="WJK68" s="171"/>
      <c r="WJL68" s="171"/>
      <c r="WJM68" s="171"/>
      <c r="WJN68" s="171"/>
      <c r="WJO68" s="171"/>
      <c r="WJP68" s="171"/>
      <c r="WJQ68" s="171"/>
      <c r="WJR68" s="171"/>
      <c r="WJS68" s="171"/>
      <c r="WJT68" s="171"/>
      <c r="WJU68" s="171"/>
      <c r="WJV68" s="171"/>
      <c r="WJW68" s="171"/>
      <c r="WJX68" s="171"/>
      <c r="WJY68" s="171"/>
      <c r="WJZ68" s="171"/>
      <c r="WKA68" s="171"/>
      <c r="WKB68" s="171"/>
      <c r="WKC68" s="171"/>
      <c r="WKD68" s="171"/>
      <c r="WKE68" s="171"/>
      <c r="WKF68" s="171"/>
      <c r="WKG68" s="171"/>
      <c r="WKH68" s="171"/>
      <c r="WKI68" s="171"/>
      <c r="WKJ68" s="171"/>
      <c r="WKK68" s="171"/>
      <c r="WKL68" s="171"/>
      <c r="WKM68" s="171"/>
      <c r="WKN68" s="171"/>
      <c r="WKO68" s="171"/>
      <c r="WKP68" s="171"/>
      <c r="WKQ68" s="171"/>
      <c r="WKR68" s="171"/>
      <c r="WKS68" s="171"/>
      <c r="WKT68" s="171"/>
      <c r="WKU68" s="171"/>
      <c r="WKV68" s="171"/>
      <c r="WKW68" s="171"/>
      <c r="WKX68" s="171"/>
      <c r="WKY68" s="171"/>
      <c r="WKZ68" s="171"/>
      <c r="WLA68" s="171"/>
      <c r="WLB68" s="171"/>
      <c r="WLC68" s="171"/>
      <c r="WLD68" s="171"/>
      <c r="WLE68" s="171"/>
      <c r="WLF68" s="171"/>
      <c r="WLG68" s="171"/>
      <c r="WLH68" s="171"/>
      <c r="WLI68" s="171"/>
      <c r="WLJ68" s="171"/>
      <c r="WLK68" s="171"/>
      <c r="WLL68" s="171"/>
      <c r="WLM68" s="171"/>
      <c r="WLN68" s="171"/>
      <c r="WLO68" s="171"/>
      <c r="WLP68" s="171"/>
      <c r="WLQ68" s="171"/>
      <c r="WLR68" s="171"/>
      <c r="WLS68" s="171"/>
      <c r="WLT68" s="171"/>
      <c r="WLU68" s="171"/>
      <c r="WLV68" s="171"/>
      <c r="WLW68" s="171"/>
      <c r="WLX68" s="171"/>
      <c r="WLY68" s="171"/>
      <c r="WLZ68" s="171"/>
      <c r="WMA68" s="171"/>
      <c r="WMB68" s="171"/>
      <c r="WMC68" s="171"/>
      <c r="WMD68" s="171"/>
      <c r="WME68" s="171"/>
      <c r="WMF68" s="171"/>
      <c r="WMG68" s="171"/>
      <c r="WMH68" s="171"/>
      <c r="WMI68" s="171"/>
      <c r="WMJ68" s="171"/>
      <c r="WMK68" s="171"/>
      <c r="WML68" s="171"/>
      <c r="WMM68" s="171"/>
      <c r="WMN68" s="171"/>
      <c r="WMO68" s="171"/>
      <c r="WMP68" s="171"/>
      <c r="WMQ68" s="171"/>
      <c r="WMR68" s="171"/>
      <c r="WMS68" s="171"/>
      <c r="WMT68" s="171"/>
      <c r="WMU68" s="171"/>
      <c r="WMV68" s="171"/>
      <c r="WMW68" s="171"/>
      <c r="WMX68" s="171"/>
      <c r="WMY68" s="171"/>
      <c r="WMZ68" s="171"/>
      <c r="WNA68" s="171"/>
      <c r="WNB68" s="171"/>
      <c r="WNC68" s="171"/>
      <c r="WND68" s="171"/>
      <c r="WNE68" s="171"/>
      <c r="WNF68" s="171"/>
      <c r="WNG68" s="171"/>
      <c r="WNH68" s="171"/>
      <c r="WNI68" s="171"/>
      <c r="WNJ68" s="171"/>
      <c r="WNK68" s="171"/>
      <c r="WNL68" s="171"/>
      <c r="WNM68" s="171"/>
      <c r="WNN68" s="171"/>
      <c r="WNO68" s="171"/>
      <c r="WNP68" s="171"/>
      <c r="WNQ68" s="171"/>
      <c r="WNR68" s="171"/>
      <c r="WNS68" s="171"/>
      <c r="WNT68" s="171"/>
      <c r="WNU68" s="171"/>
      <c r="WNV68" s="171"/>
      <c r="WNW68" s="171"/>
      <c r="WNX68" s="171"/>
      <c r="WNY68" s="171"/>
      <c r="WNZ68" s="171"/>
      <c r="WOA68" s="171"/>
      <c r="WOB68" s="171"/>
      <c r="WOC68" s="171"/>
      <c r="WOD68" s="171"/>
      <c r="WOE68" s="171"/>
      <c r="WOF68" s="171"/>
      <c r="WOG68" s="171"/>
      <c r="WOH68" s="171"/>
      <c r="WOI68" s="171"/>
      <c r="WOJ68" s="171"/>
      <c r="WOK68" s="171"/>
      <c r="WOL68" s="171"/>
      <c r="WOM68" s="171"/>
      <c r="WON68" s="171"/>
      <c r="WOO68" s="171"/>
      <c r="WOP68" s="171"/>
      <c r="WOQ68" s="171"/>
      <c r="WOR68" s="171"/>
      <c r="WOS68" s="171"/>
      <c r="WOT68" s="171"/>
      <c r="WOU68" s="171"/>
      <c r="WOV68" s="171"/>
      <c r="WOW68" s="171"/>
      <c r="WOX68" s="171"/>
      <c r="WOY68" s="171"/>
      <c r="WOZ68" s="171"/>
      <c r="WPA68" s="171"/>
      <c r="WPB68" s="171"/>
      <c r="WPC68" s="171"/>
      <c r="WPD68" s="171"/>
      <c r="WPE68" s="171"/>
      <c r="WPF68" s="171"/>
      <c r="WPG68" s="171"/>
      <c r="WPH68" s="171"/>
      <c r="WPI68" s="171"/>
      <c r="WPJ68" s="171"/>
      <c r="WPK68" s="171"/>
      <c r="WPL68" s="171"/>
      <c r="WPM68" s="171"/>
      <c r="WPN68" s="171"/>
      <c r="WPO68" s="171"/>
      <c r="WPP68" s="171"/>
      <c r="WPQ68" s="171"/>
      <c r="WPR68" s="171"/>
      <c r="WPS68" s="171"/>
      <c r="WPT68" s="171"/>
      <c r="WPU68" s="171"/>
      <c r="WPV68" s="171"/>
      <c r="WPW68" s="171"/>
      <c r="WPX68" s="171"/>
      <c r="WPY68" s="171"/>
      <c r="WPZ68" s="171"/>
      <c r="WQA68" s="171"/>
      <c r="WQB68" s="171"/>
      <c r="WQC68" s="171"/>
      <c r="WQD68" s="171"/>
      <c r="WQE68" s="171"/>
      <c r="WQF68" s="171"/>
      <c r="WQG68" s="171"/>
      <c r="WQH68" s="171"/>
      <c r="WQI68" s="171"/>
      <c r="WQJ68" s="171"/>
      <c r="WQK68" s="171"/>
      <c r="WQL68" s="171"/>
      <c r="WQM68" s="171"/>
      <c r="WQN68" s="171"/>
      <c r="WQO68" s="171"/>
      <c r="WQP68" s="171"/>
      <c r="WQQ68" s="171"/>
      <c r="WQR68" s="171"/>
      <c r="WQS68" s="171"/>
      <c r="WQT68" s="171"/>
      <c r="WQU68" s="171"/>
      <c r="WQV68" s="171"/>
      <c r="WQW68" s="171"/>
      <c r="WQX68" s="171"/>
      <c r="WQY68" s="171"/>
      <c r="WQZ68" s="171"/>
      <c r="WRA68" s="171"/>
      <c r="WRB68" s="171"/>
      <c r="WRC68" s="171"/>
      <c r="WRD68" s="171"/>
      <c r="WRE68" s="171"/>
      <c r="WRF68" s="171"/>
      <c r="WRG68" s="171"/>
      <c r="WRH68" s="171"/>
      <c r="WRI68" s="171"/>
      <c r="WRJ68" s="171"/>
      <c r="WRK68" s="171"/>
      <c r="WRL68" s="171"/>
      <c r="WRM68" s="171"/>
      <c r="WRN68" s="171"/>
      <c r="WRO68" s="171"/>
      <c r="WRP68" s="171"/>
      <c r="WRQ68" s="171"/>
      <c r="WRR68" s="171"/>
      <c r="WRS68" s="171"/>
      <c r="WRT68" s="171"/>
      <c r="WRU68" s="171"/>
      <c r="WRV68" s="171"/>
      <c r="WRW68" s="171"/>
      <c r="WRX68" s="171"/>
      <c r="WRY68" s="171"/>
      <c r="WRZ68" s="171"/>
      <c r="WSA68" s="171"/>
      <c r="WSB68" s="171"/>
      <c r="WSC68" s="171"/>
      <c r="WSD68" s="171"/>
      <c r="WSE68" s="171"/>
      <c r="WSF68" s="171"/>
      <c r="WSG68" s="171"/>
      <c r="WSH68" s="171"/>
      <c r="WSI68" s="171"/>
      <c r="WSJ68" s="171"/>
      <c r="WSK68" s="171"/>
      <c r="WSL68" s="171"/>
      <c r="WSM68" s="171"/>
      <c r="WSN68" s="171"/>
      <c r="WSO68" s="171"/>
      <c r="WSP68" s="171"/>
      <c r="WSQ68" s="171"/>
      <c r="WSR68" s="171"/>
      <c r="WSS68" s="171"/>
      <c r="WST68" s="171"/>
      <c r="WSU68" s="171"/>
      <c r="WSV68" s="171"/>
      <c r="WSW68" s="171"/>
      <c r="WSX68" s="171"/>
      <c r="WSY68" s="171"/>
      <c r="WSZ68" s="171"/>
      <c r="WTA68" s="171"/>
      <c r="WTB68" s="171"/>
      <c r="WTC68" s="171"/>
      <c r="WTD68" s="171"/>
      <c r="WTE68" s="171"/>
      <c r="WTF68" s="171"/>
      <c r="WTG68" s="171"/>
      <c r="WTH68" s="171"/>
      <c r="WTI68" s="171"/>
      <c r="WTJ68" s="171"/>
      <c r="WTK68" s="171"/>
      <c r="WTL68" s="171"/>
      <c r="WTM68" s="171"/>
      <c r="WTN68" s="171"/>
      <c r="WTO68" s="171"/>
      <c r="WTP68" s="171"/>
      <c r="WTQ68" s="171"/>
      <c r="WTR68" s="171"/>
      <c r="WTS68" s="171"/>
      <c r="WTT68" s="171"/>
      <c r="WTU68" s="171"/>
      <c r="WTV68" s="171"/>
      <c r="WTW68" s="171"/>
      <c r="WTX68" s="171"/>
      <c r="WTY68" s="171"/>
      <c r="WTZ68" s="171"/>
      <c r="WUA68" s="171"/>
      <c r="WUB68" s="171"/>
      <c r="WUC68" s="171"/>
      <c r="WUD68" s="171"/>
      <c r="WUE68" s="171"/>
      <c r="WUF68" s="171"/>
      <c r="WUG68" s="171"/>
      <c r="WUH68" s="171"/>
      <c r="WUI68" s="171"/>
      <c r="WUJ68" s="171"/>
      <c r="WUK68" s="171"/>
      <c r="WUL68" s="171"/>
      <c r="WUM68" s="171"/>
      <c r="WUN68" s="171"/>
      <c r="WUO68" s="171"/>
      <c r="WUP68" s="171"/>
      <c r="WUQ68" s="171"/>
      <c r="WUR68" s="171"/>
      <c r="WUS68" s="171"/>
      <c r="WUT68" s="171"/>
      <c r="WUU68" s="171"/>
      <c r="WUV68" s="171"/>
      <c r="WUW68" s="171"/>
      <c r="WUX68" s="171"/>
      <c r="WUY68" s="171"/>
      <c r="WUZ68" s="171"/>
      <c r="WVA68" s="171"/>
      <c r="WVB68" s="171"/>
      <c r="WVC68" s="171"/>
      <c r="WVD68" s="171"/>
      <c r="WVE68" s="171"/>
      <c r="WVF68" s="171"/>
      <c r="WVG68" s="171"/>
      <c r="WVH68" s="171"/>
      <c r="WVI68" s="171"/>
      <c r="WVJ68" s="171"/>
      <c r="WVK68" s="171"/>
      <c r="WVL68" s="171"/>
      <c r="WVM68" s="171"/>
      <c r="WVN68" s="171"/>
      <c r="WVO68" s="171"/>
      <c r="WVP68" s="171"/>
      <c r="WVQ68" s="171"/>
      <c r="WVR68" s="171"/>
      <c r="WVS68" s="171"/>
      <c r="WVT68" s="171"/>
      <c r="WVU68" s="171"/>
      <c r="WVV68" s="171"/>
      <c r="WVW68" s="171"/>
      <c r="WVX68" s="171"/>
      <c r="WVY68" s="171"/>
      <c r="WVZ68" s="171"/>
      <c r="WWA68" s="171"/>
      <c r="WWB68" s="171"/>
      <c r="WWC68" s="171"/>
      <c r="WWD68" s="171"/>
      <c r="WWE68" s="171"/>
      <c r="WWF68" s="171"/>
      <c r="WWG68" s="171"/>
      <c r="WWH68" s="171"/>
      <c r="WWI68" s="171"/>
      <c r="WWJ68" s="171"/>
      <c r="WWK68" s="171"/>
      <c r="WWL68" s="171"/>
      <c r="WWM68" s="171"/>
      <c r="WWN68" s="171"/>
      <c r="WWO68" s="171"/>
    </row>
    <row r="69" spans="1:16161" s="145" customFormat="1" ht="45.75" customHeight="1">
      <c r="A69" s="165">
        <v>63</v>
      </c>
      <c r="B69" s="545" t="s">
        <v>476</v>
      </c>
      <c r="C69" s="546" t="s">
        <v>481</v>
      </c>
      <c r="D69" s="547">
        <v>73</v>
      </c>
      <c r="E69" s="547"/>
      <c r="F69" s="548" t="s">
        <v>400</v>
      </c>
      <c r="G69" s="547" t="s">
        <v>172</v>
      </c>
      <c r="H69" s="558">
        <v>3525500</v>
      </c>
      <c r="I69" s="539" t="s">
        <v>201</v>
      </c>
      <c r="J69" s="166">
        <f t="shared" si="6"/>
        <v>255598.75000000006</v>
      </c>
      <c r="K69" s="323" t="s">
        <v>208</v>
      </c>
      <c r="L69" s="166">
        <f t="shared" si="7"/>
        <v>105765</v>
      </c>
      <c r="M69" s="323" t="s">
        <v>213</v>
      </c>
      <c r="N69" s="166">
        <f t="shared" si="8"/>
        <v>70510</v>
      </c>
      <c r="O69" s="323" t="s">
        <v>214</v>
      </c>
      <c r="P69" s="166">
        <f t="shared" si="9"/>
        <v>35255</v>
      </c>
      <c r="Q69" s="167">
        <f t="shared" si="10"/>
        <v>17627.5</v>
      </c>
      <c r="R69" s="167">
        <f t="shared" si="5"/>
        <v>484756.25000000006</v>
      </c>
      <c r="S69" s="172"/>
      <c r="T69" s="172"/>
      <c r="U69" s="172"/>
      <c r="V69" s="172"/>
    </row>
    <row r="70" spans="1:16161" s="145" customFormat="1" ht="45.75" customHeight="1">
      <c r="A70" s="165">
        <v>64</v>
      </c>
      <c r="B70" s="545" t="s">
        <v>482</v>
      </c>
      <c r="C70" s="546" t="s">
        <v>444</v>
      </c>
      <c r="D70" s="547"/>
      <c r="E70" s="547">
        <v>58</v>
      </c>
      <c r="F70" s="548" t="s">
        <v>445</v>
      </c>
      <c r="G70" s="547" t="s">
        <v>161</v>
      </c>
      <c r="H70" s="558">
        <v>2128200</v>
      </c>
      <c r="I70" s="539" t="s">
        <v>202</v>
      </c>
      <c r="J70" s="166">
        <f t="shared" si="6"/>
        <v>287307</v>
      </c>
      <c r="K70" s="323" t="s">
        <v>210</v>
      </c>
      <c r="L70" s="166">
        <f t="shared" si="7"/>
        <v>63846</v>
      </c>
      <c r="M70" s="323" t="s">
        <v>56</v>
      </c>
      <c r="N70" s="166">
        <f t="shared" si="8"/>
        <v>0</v>
      </c>
      <c r="O70" s="323" t="s">
        <v>56</v>
      </c>
      <c r="P70" s="166">
        <f t="shared" si="9"/>
        <v>0</v>
      </c>
      <c r="Q70" s="167">
        <f t="shared" si="10"/>
        <v>10641</v>
      </c>
      <c r="R70" s="167">
        <f t="shared" si="5"/>
        <v>361794</v>
      </c>
      <c r="S70" s="172"/>
      <c r="T70" s="172"/>
      <c r="U70" s="172"/>
      <c r="V70" s="172"/>
    </row>
    <row r="71" spans="1:16161" s="145" customFormat="1" ht="45.75" customHeight="1">
      <c r="A71" s="165">
        <v>65</v>
      </c>
      <c r="B71" s="545" t="s">
        <v>482</v>
      </c>
      <c r="C71" s="546" t="s">
        <v>479</v>
      </c>
      <c r="D71" s="547">
        <v>59</v>
      </c>
      <c r="E71" s="547"/>
      <c r="F71" s="548" t="s">
        <v>445</v>
      </c>
      <c r="G71" s="547" t="s">
        <v>161</v>
      </c>
      <c r="H71" s="558">
        <v>2127400</v>
      </c>
      <c r="I71" s="539" t="s">
        <v>203</v>
      </c>
      <c r="J71" s="166">
        <f t="shared" ref="J71:J102" si="11">R71-L71-N71-P71-Q71</f>
        <v>175510.5</v>
      </c>
      <c r="K71" s="323" t="s">
        <v>552</v>
      </c>
      <c r="L71" s="166">
        <f t="shared" ref="L71:L102" si="12">IF(K71="-",0,H71*0.03)</f>
        <v>63822</v>
      </c>
      <c r="M71" s="323" t="s">
        <v>211</v>
      </c>
      <c r="N71" s="166">
        <f t="shared" ref="N71:N102" si="13">IF(M71="-",0,H71*0.02)</f>
        <v>42548</v>
      </c>
      <c r="O71" s="323" t="s">
        <v>56</v>
      </c>
      <c r="P71" s="166">
        <f t="shared" ref="P71:P102" si="14">IF(O71="-",0,H71*0.01)</f>
        <v>0</v>
      </c>
      <c r="Q71" s="167">
        <f t="shared" ref="Q71:Q102" si="15">H71*0.005</f>
        <v>10637</v>
      </c>
      <c r="R71" s="167">
        <f t="shared" si="5"/>
        <v>292517.5</v>
      </c>
      <c r="S71" s="172"/>
      <c r="T71" s="172"/>
      <c r="U71" s="172"/>
      <c r="V71" s="172"/>
    </row>
    <row r="72" spans="1:16161" s="145" customFormat="1" ht="45.75" customHeight="1">
      <c r="A72" s="165">
        <v>66</v>
      </c>
      <c r="B72" s="545" t="s">
        <v>482</v>
      </c>
      <c r="C72" s="546" t="s">
        <v>483</v>
      </c>
      <c r="D72" s="547">
        <v>22</v>
      </c>
      <c r="E72" s="547"/>
      <c r="F72" s="548" t="s">
        <v>171</v>
      </c>
      <c r="G72" s="547" t="s">
        <v>224</v>
      </c>
      <c r="H72" s="558">
        <v>9972000</v>
      </c>
      <c r="I72" s="539" t="s">
        <v>201</v>
      </c>
      <c r="J72" s="166">
        <f t="shared" si="11"/>
        <v>722970</v>
      </c>
      <c r="K72" s="323" t="s">
        <v>208</v>
      </c>
      <c r="L72" s="166">
        <f t="shared" si="12"/>
        <v>299160</v>
      </c>
      <c r="M72" s="323" t="s">
        <v>211</v>
      </c>
      <c r="N72" s="166">
        <f t="shared" si="13"/>
        <v>199440</v>
      </c>
      <c r="O72" s="323" t="s">
        <v>210</v>
      </c>
      <c r="P72" s="166">
        <f t="shared" si="14"/>
        <v>99720</v>
      </c>
      <c r="Q72" s="167">
        <f t="shared" si="15"/>
        <v>49860</v>
      </c>
      <c r="R72" s="167">
        <f t="shared" ref="R72:R118" si="16">IF(I72="V.Tân",H72*0.1375,IF(I72="nguyện",H72*0.1375,IF(I72="TOẢN",H72*0.1375,IF(I72="TUẤN",H72*0.1375,H72*0.17))))</f>
        <v>1371150</v>
      </c>
      <c r="S72" s="172"/>
      <c r="T72" s="172"/>
      <c r="U72" s="172"/>
      <c r="V72" s="172"/>
    </row>
    <row r="73" spans="1:16161" s="145" customFormat="1" ht="45.75" customHeight="1">
      <c r="A73" s="165">
        <v>67</v>
      </c>
      <c r="B73" s="545" t="s">
        <v>482</v>
      </c>
      <c r="C73" s="546" t="s">
        <v>484</v>
      </c>
      <c r="D73" s="547"/>
      <c r="E73" s="547">
        <v>47</v>
      </c>
      <c r="F73" s="548" t="s">
        <v>425</v>
      </c>
      <c r="G73" s="547" t="s">
        <v>172</v>
      </c>
      <c r="H73" s="558">
        <v>4201900</v>
      </c>
      <c r="I73" s="539" t="s">
        <v>200</v>
      </c>
      <c r="J73" s="166">
        <f t="shared" si="11"/>
        <v>441199.5</v>
      </c>
      <c r="K73" s="323" t="s">
        <v>201</v>
      </c>
      <c r="L73" s="166">
        <f t="shared" si="12"/>
        <v>126057</v>
      </c>
      <c r="M73" s="323" t="s">
        <v>208</v>
      </c>
      <c r="N73" s="166">
        <f t="shared" si="13"/>
        <v>84038</v>
      </c>
      <c r="O73" s="323" t="s">
        <v>210</v>
      </c>
      <c r="P73" s="166">
        <f t="shared" si="14"/>
        <v>42019</v>
      </c>
      <c r="Q73" s="167">
        <f t="shared" si="15"/>
        <v>21009.5</v>
      </c>
      <c r="R73" s="167">
        <f t="shared" si="16"/>
        <v>714323</v>
      </c>
      <c r="S73" s="172"/>
      <c r="T73" s="172"/>
      <c r="U73" s="172"/>
      <c r="V73" s="172"/>
    </row>
    <row r="74" spans="1:16161" s="145" customFormat="1" ht="45.75" customHeight="1">
      <c r="A74" s="165">
        <v>68</v>
      </c>
      <c r="B74" s="545" t="s">
        <v>485</v>
      </c>
      <c r="C74" s="546" t="s">
        <v>486</v>
      </c>
      <c r="D74" s="547">
        <v>83</v>
      </c>
      <c r="E74" s="547"/>
      <c r="F74" s="548" t="s">
        <v>487</v>
      </c>
      <c r="G74" s="547" t="s">
        <v>175</v>
      </c>
      <c r="H74" s="558">
        <v>3897500</v>
      </c>
      <c r="I74" s="539" t="s">
        <v>200</v>
      </c>
      <c r="J74" s="166">
        <f t="shared" si="11"/>
        <v>448212.5</v>
      </c>
      <c r="K74" s="323" t="s">
        <v>552</v>
      </c>
      <c r="L74" s="166">
        <f t="shared" si="12"/>
        <v>116925</v>
      </c>
      <c r="M74" s="323" t="s">
        <v>210</v>
      </c>
      <c r="N74" s="166">
        <f t="shared" si="13"/>
        <v>77950</v>
      </c>
      <c r="O74" s="323" t="s">
        <v>56</v>
      </c>
      <c r="P74" s="166">
        <f t="shared" si="14"/>
        <v>0</v>
      </c>
      <c r="Q74" s="167">
        <f t="shared" si="15"/>
        <v>19487.5</v>
      </c>
      <c r="R74" s="167">
        <f t="shared" si="16"/>
        <v>662575</v>
      </c>
      <c r="S74" s="172"/>
      <c r="T74" s="172"/>
      <c r="U74" s="172"/>
      <c r="V74" s="172"/>
    </row>
    <row r="75" spans="1:16161" s="145" customFormat="1" ht="45.75" customHeight="1">
      <c r="A75" s="165">
        <v>69</v>
      </c>
      <c r="B75" s="545" t="s">
        <v>485</v>
      </c>
      <c r="C75" s="546" t="s">
        <v>488</v>
      </c>
      <c r="D75" s="547"/>
      <c r="E75" s="547">
        <v>57</v>
      </c>
      <c r="F75" s="548" t="s">
        <v>194</v>
      </c>
      <c r="G75" s="547" t="s">
        <v>172</v>
      </c>
      <c r="H75" s="558">
        <v>5397500</v>
      </c>
      <c r="I75" s="539" t="s">
        <v>200</v>
      </c>
      <c r="J75" s="166">
        <f t="shared" si="11"/>
        <v>566737.50000000012</v>
      </c>
      <c r="K75" s="323" t="s">
        <v>552</v>
      </c>
      <c r="L75" s="166">
        <f t="shared" si="12"/>
        <v>161925</v>
      </c>
      <c r="M75" s="323" t="s">
        <v>208</v>
      </c>
      <c r="N75" s="166">
        <f t="shared" si="13"/>
        <v>107950</v>
      </c>
      <c r="O75" s="323" t="s">
        <v>209</v>
      </c>
      <c r="P75" s="166">
        <f t="shared" si="14"/>
        <v>53975</v>
      </c>
      <c r="Q75" s="167">
        <f t="shared" si="15"/>
        <v>26987.5</v>
      </c>
      <c r="R75" s="167">
        <f t="shared" si="16"/>
        <v>917575.00000000012</v>
      </c>
      <c r="S75" s="172"/>
      <c r="T75" s="172"/>
      <c r="U75" s="172"/>
      <c r="V75" s="172"/>
    </row>
    <row r="76" spans="1:16161" s="145" customFormat="1" ht="45.75" customHeight="1">
      <c r="A76" s="165">
        <v>70</v>
      </c>
      <c r="B76" s="545" t="s">
        <v>485</v>
      </c>
      <c r="C76" s="546" t="s">
        <v>489</v>
      </c>
      <c r="D76" s="547">
        <v>55</v>
      </c>
      <c r="E76" s="547"/>
      <c r="F76" s="548" t="s">
        <v>437</v>
      </c>
      <c r="G76" s="547" t="s">
        <v>172</v>
      </c>
      <c r="H76" s="558">
        <v>4497500</v>
      </c>
      <c r="I76" s="539" t="s">
        <v>208</v>
      </c>
      <c r="J76" s="166">
        <f t="shared" si="11"/>
        <v>326068.75</v>
      </c>
      <c r="K76" s="323" t="s">
        <v>552</v>
      </c>
      <c r="L76" s="166">
        <f t="shared" si="12"/>
        <v>134925</v>
      </c>
      <c r="M76" s="323" t="s">
        <v>203</v>
      </c>
      <c r="N76" s="166">
        <f t="shared" si="13"/>
        <v>89950</v>
      </c>
      <c r="O76" s="323" t="s">
        <v>211</v>
      </c>
      <c r="P76" s="166">
        <f t="shared" si="14"/>
        <v>44975</v>
      </c>
      <c r="Q76" s="167">
        <f t="shared" si="15"/>
        <v>22487.5</v>
      </c>
      <c r="R76" s="167">
        <f t="shared" si="16"/>
        <v>618406.25</v>
      </c>
      <c r="S76" s="170"/>
      <c r="T76" s="170"/>
      <c r="U76" s="170"/>
      <c r="V76" s="170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171"/>
      <c r="BD76" s="171"/>
      <c r="BE76" s="171"/>
      <c r="BF76" s="171"/>
      <c r="BG76" s="171"/>
      <c r="BH76" s="171"/>
      <c r="BI76" s="171"/>
      <c r="BJ76" s="171"/>
      <c r="BK76" s="171"/>
      <c r="BL76" s="171"/>
      <c r="BM76" s="171"/>
      <c r="BN76" s="171"/>
      <c r="BO76" s="171"/>
      <c r="BP76" s="171"/>
      <c r="BQ76" s="171"/>
      <c r="BR76" s="171"/>
      <c r="BS76" s="171"/>
      <c r="BT76" s="171"/>
      <c r="BU76" s="171"/>
      <c r="BV76" s="171"/>
      <c r="BW76" s="171"/>
      <c r="BX76" s="171"/>
      <c r="BY76" s="171"/>
      <c r="BZ76" s="171"/>
      <c r="CA76" s="171"/>
      <c r="CB76" s="171"/>
      <c r="CC76" s="171"/>
      <c r="CD76" s="171"/>
      <c r="CE76" s="171"/>
      <c r="CF76" s="171"/>
      <c r="CG76" s="171"/>
      <c r="CH76" s="171"/>
      <c r="CI76" s="171"/>
      <c r="CJ76" s="171"/>
      <c r="CK76" s="171"/>
      <c r="CL76" s="171"/>
      <c r="CM76" s="171"/>
      <c r="CN76" s="171"/>
      <c r="CO76" s="171"/>
      <c r="CP76" s="171"/>
      <c r="CQ76" s="171"/>
      <c r="CR76" s="171"/>
      <c r="CS76" s="171"/>
      <c r="CT76" s="171"/>
      <c r="CU76" s="171"/>
      <c r="CV76" s="171"/>
      <c r="CW76" s="171"/>
      <c r="CX76" s="171"/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71"/>
      <c r="DL76" s="171"/>
      <c r="DM76" s="171"/>
      <c r="DN76" s="171"/>
      <c r="DO76" s="171"/>
      <c r="DP76" s="171"/>
      <c r="DQ76" s="171"/>
      <c r="DR76" s="171"/>
      <c r="DS76" s="171"/>
      <c r="DT76" s="171"/>
      <c r="DU76" s="171"/>
      <c r="DV76" s="171"/>
      <c r="DW76" s="171"/>
      <c r="DX76" s="171"/>
      <c r="DY76" s="171"/>
      <c r="DZ76" s="171"/>
      <c r="EA76" s="171"/>
      <c r="EB76" s="171"/>
      <c r="EC76" s="171"/>
      <c r="ED76" s="171"/>
      <c r="EE76" s="171"/>
      <c r="EF76" s="171"/>
      <c r="EG76" s="171"/>
      <c r="EH76" s="171"/>
      <c r="EI76" s="171"/>
      <c r="EJ76" s="171"/>
      <c r="EK76" s="171"/>
      <c r="EL76" s="171"/>
      <c r="EM76" s="171"/>
      <c r="EN76" s="171"/>
      <c r="EO76" s="171"/>
      <c r="EP76" s="171"/>
      <c r="EQ76" s="171"/>
      <c r="ER76" s="171"/>
      <c r="ES76" s="171"/>
      <c r="ET76" s="171"/>
      <c r="EU76" s="171"/>
      <c r="EV76" s="171"/>
      <c r="EW76" s="171"/>
      <c r="EX76" s="171"/>
      <c r="EY76" s="171"/>
      <c r="EZ76" s="171"/>
      <c r="FA76" s="171"/>
      <c r="FB76" s="171"/>
      <c r="FC76" s="171"/>
      <c r="FD76" s="171"/>
      <c r="FE76" s="171"/>
      <c r="FF76" s="171"/>
      <c r="FG76" s="171"/>
      <c r="FH76" s="171"/>
      <c r="FI76" s="171"/>
      <c r="FJ76" s="171"/>
      <c r="FK76" s="171"/>
      <c r="FL76" s="171"/>
      <c r="FM76" s="171"/>
      <c r="FN76" s="171"/>
      <c r="FO76" s="171"/>
      <c r="FP76" s="171"/>
      <c r="FQ76" s="171"/>
      <c r="FR76" s="171"/>
      <c r="FS76" s="171"/>
      <c r="FT76" s="171"/>
      <c r="FU76" s="171"/>
      <c r="FV76" s="171"/>
      <c r="FW76" s="171"/>
      <c r="FX76" s="171"/>
      <c r="FY76" s="171"/>
      <c r="FZ76" s="171"/>
      <c r="GA76" s="171"/>
      <c r="GB76" s="171"/>
      <c r="GC76" s="171"/>
      <c r="GD76" s="171"/>
      <c r="GE76" s="171"/>
      <c r="GF76" s="171"/>
      <c r="GG76" s="171"/>
      <c r="GH76" s="171"/>
      <c r="GI76" s="171"/>
      <c r="GJ76" s="171"/>
      <c r="GK76" s="171"/>
      <c r="GL76" s="171"/>
      <c r="GM76" s="171"/>
      <c r="GN76" s="171"/>
      <c r="GO76" s="171"/>
      <c r="GP76" s="171"/>
      <c r="GQ76" s="171"/>
      <c r="GR76" s="171"/>
      <c r="GS76" s="171"/>
      <c r="GT76" s="171"/>
      <c r="GU76" s="171"/>
      <c r="GV76" s="171"/>
      <c r="GW76" s="171"/>
      <c r="GX76" s="171"/>
      <c r="GY76" s="171"/>
      <c r="GZ76" s="171"/>
      <c r="HA76" s="171"/>
      <c r="HB76" s="171"/>
      <c r="HC76" s="171"/>
      <c r="HD76" s="171"/>
      <c r="HE76" s="171"/>
      <c r="HF76" s="171"/>
      <c r="HG76" s="171"/>
      <c r="HH76" s="171"/>
      <c r="HI76" s="171"/>
      <c r="HJ76" s="171"/>
      <c r="HK76" s="171"/>
      <c r="HL76" s="171"/>
      <c r="HM76" s="171"/>
      <c r="HN76" s="171"/>
      <c r="HO76" s="171"/>
      <c r="HP76" s="171"/>
      <c r="HQ76" s="171"/>
      <c r="HR76" s="171"/>
      <c r="HS76" s="171"/>
      <c r="HT76" s="171"/>
      <c r="HU76" s="171"/>
      <c r="HV76" s="171"/>
      <c r="HW76" s="171"/>
      <c r="HX76" s="171"/>
      <c r="HY76" s="171"/>
      <c r="HZ76" s="171"/>
      <c r="IA76" s="171"/>
      <c r="IB76" s="171"/>
      <c r="IC76" s="171"/>
      <c r="ID76" s="171"/>
      <c r="IE76" s="171"/>
      <c r="IF76" s="171"/>
      <c r="IG76" s="171"/>
      <c r="IH76" s="171"/>
      <c r="II76" s="171"/>
      <c r="IJ76" s="171"/>
      <c r="IK76" s="171"/>
      <c r="IL76" s="171"/>
      <c r="IM76" s="171"/>
      <c r="IN76" s="171"/>
      <c r="IO76" s="171"/>
      <c r="IP76" s="171"/>
      <c r="IQ76" s="171"/>
      <c r="IR76" s="171"/>
      <c r="IS76" s="171"/>
      <c r="IT76" s="171"/>
      <c r="IU76" s="171"/>
      <c r="IV76" s="171"/>
      <c r="IW76" s="171"/>
      <c r="IX76" s="171"/>
      <c r="IY76" s="171"/>
      <c r="IZ76" s="171"/>
      <c r="JA76" s="171"/>
      <c r="JB76" s="171"/>
      <c r="JC76" s="171"/>
      <c r="JD76" s="171"/>
      <c r="JE76" s="171"/>
      <c r="JF76" s="171"/>
      <c r="JG76" s="171"/>
      <c r="JH76" s="171"/>
      <c r="JI76" s="171"/>
      <c r="JJ76" s="171"/>
      <c r="JK76" s="171"/>
      <c r="JL76" s="171"/>
      <c r="JM76" s="171"/>
      <c r="JN76" s="171"/>
      <c r="JO76" s="171"/>
      <c r="JP76" s="171"/>
      <c r="JQ76" s="171"/>
      <c r="JR76" s="171"/>
      <c r="JS76" s="171"/>
      <c r="JT76" s="171"/>
      <c r="JU76" s="171"/>
      <c r="JV76" s="171"/>
      <c r="JW76" s="171"/>
      <c r="JX76" s="171"/>
      <c r="JY76" s="171"/>
      <c r="JZ76" s="171"/>
      <c r="KA76" s="171"/>
      <c r="KB76" s="171"/>
      <c r="KC76" s="171"/>
      <c r="KD76" s="171"/>
      <c r="KE76" s="171"/>
      <c r="KF76" s="171"/>
      <c r="KG76" s="171"/>
      <c r="KH76" s="171"/>
      <c r="KI76" s="171"/>
      <c r="KJ76" s="171"/>
      <c r="KK76" s="171"/>
      <c r="KL76" s="171"/>
      <c r="KM76" s="171"/>
      <c r="KN76" s="171"/>
      <c r="KO76" s="171"/>
      <c r="KP76" s="171"/>
      <c r="KQ76" s="171"/>
      <c r="KR76" s="171"/>
      <c r="KS76" s="171"/>
      <c r="KT76" s="171"/>
      <c r="KU76" s="171"/>
      <c r="KV76" s="171"/>
      <c r="KW76" s="171"/>
      <c r="KX76" s="171"/>
      <c r="KY76" s="171"/>
      <c r="KZ76" s="171"/>
      <c r="LA76" s="171"/>
      <c r="LB76" s="171"/>
      <c r="LC76" s="171"/>
      <c r="LD76" s="171"/>
      <c r="LE76" s="171"/>
      <c r="LF76" s="171"/>
      <c r="LG76" s="171"/>
      <c r="LH76" s="171"/>
      <c r="LI76" s="171"/>
      <c r="LJ76" s="171"/>
      <c r="LK76" s="171"/>
      <c r="LL76" s="171"/>
      <c r="LM76" s="171"/>
      <c r="LN76" s="171"/>
      <c r="LO76" s="171"/>
      <c r="LP76" s="171"/>
      <c r="LQ76" s="171"/>
      <c r="LR76" s="171"/>
      <c r="LS76" s="171"/>
      <c r="LT76" s="171"/>
      <c r="LU76" s="171"/>
      <c r="LV76" s="171"/>
      <c r="LW76" s="171"/>
      <c r="LX76" s="171"/>
      <c r="LY76" s="171"/>
      <c r="LZ76" s="171"/>
      <c r="MA76" s="171"/>
      <c r="MB76" s="171"/>
      <c r="MC76" s="171"/>
      <c r="MD76" s="171"/>
      <c r="ME76" s="171"/>
      <c r="MF76" s="171"/>
      <c r="MG76" s="171"/>
      <c r="MH76" s="171"/>
      <c r="MI76" s="171"/>
      <c r="MJ76" s="171"/>
      <c r="MK76" s="171"/>
      <c r="ML76" s="171"/>
      <c r="MM76" s="171"/>
      <c r="MN76" s="171"/>
      <c r="MO76" s="171"/>
      <c r="MP76" s="171"/>
      <c r="MQ76" s="171"/>
      <c r="MR76" s="171"/>
      <c r="MS76" s="171"/>
      <c r="MT76" s="171"/>
      <c r="MU76" s="171"/>
      <c r="MV76" s="171"/>
      <c r="MW76" s="171"/>
      <c r="MX76" s="171"/>
      <c r="MY76" s="171"/>
      <c r="MZ76" s="171"/>
      <c r="NA76" s="171"/>
      <c r="NB76" s="171"/>
      <c r="NC76" s="171"/>
      <c r="ND76" s="171"/>
      <c r="NE76" s="171"/>
      <c r="NF76" s="171"/>
      <c r="NG76" s="171"/>
      <c r="NH76" s="171"/>
      <c r="NI76" s="171"/>
      <c r="NJ76" s="171"/>
      <c r="NK76" s="171"/>
      <c r="NL76" s="171"/>
      <c r="NM76" s="171"/>
      <c r="NN76" s="171"/>
      <c r="NO76" s="171"/>
      <c r="NP76" s="171"/>
      <c r="NQ76" s="171"/>
      <c r="NR76" s="171"/>
      <c r="NS76" s="171"/>
      <c r="NT76" s="171"/>
      <c r="NU76" s="171"/>
      <c r="NV76" s="171"/>
      <c r="NW76" s="171"/>
      <c r="NX76" s="171"/>
      <c r="NY76" s="171"/>
      <c r="NZ76" s="171"/>
      <c r="OA76" s="171"/>
      <c r="OB76" s="171"/>
      <c r="OC76" s="171"/>
      <c r="OD76" s="171"/>
      <c r="OE76" s="171"/>
      <c r="OF76" s="171"/>
      <c r="OG76" s="171"/>
      <c r="OH76" s="171"/>
      <c r="OI76" s="171"/>
      <c r="OJ76" s="171"/>
      <c r="OK76" s="171"/>
      <c r="OL76" s="171"/>
      <c r="OM76" s="171"/>
      <c r="ON76" s="171"/>
      <c r="OO76" s="171"/>
      <c r="OP76" s="171"/>
      <c r="OQ76" s="171"/>
      <c r="OR76" s="171"/>
      <c r="OS76" s="171"/>
      <c r="OT76" s="171"/>
      <c r="OU76" s="171"/>
      <c r="OV76" s="171"/>
      <c r="OW76" s="171"/>
      <c r="OX76" s="171"/>
      <c r="OY76" s="171"/>
      <c r="OZ76" s="171"/>
      <c r="PA76" s="171"/>
      <c r="PB76" s="171"/>
      <c r="PC76" s="171"/>
      <c r="PD76" s="171"/>
      <c r="PE76" s="171"/>
      <c r="PF76" s="171"/>
      <c r="PG76" s="171"/>
      <c r="PH76" s="171"/>
      <c r="PI76" s="171"/>
      <c r="PJ76" s="171"/>
      <c r="PK76" s="171"/>
      <c r="PL76" s="171"/>
      <c r="PM76" s="171"/>
      <c r="PN76" s="171"/>
      <c r="PO76" s="171"/>
      <c r="PP76" s="171"/>
      <c r="PQ76" s="171"/>
      <c r="PR76" s="171"/>
      <c r="PS76" s="171"/>
      <c r="PT76" s="171"/>
      <c r="PU76" s="171"/>
      <c r="PV76" s="171"/>
      <c r="PW76" s="171"/>
      <c r="PX76" s="171"/>
      <c r="PY76" s="171"/>
      <c r="PZ76" s="171"/>
      <c r="QA76" s="171"/>
      <c r="QB76" s="171"/>
      <c r="QC76" s="171"/>
      <c r="QD76" s="171"/>
      <c r="QE76" s="171"/>
      <c r="QF76" s="171"/>
      <c r="QG76" s="171"/>
      <c r="QH76" s="171"/>
      <c r="QI76" s="171"/>
      <c r="QJ76" s="171"/>
      <c r="QK76" s="171"/>
      <c r="QL76" s="171"/>
      <c r="QM76" s="171"/>
      <c r="QN76" s="171"/>
      <c r="QO76" s="171"/>
      <c r="QP76" s="171"/>
      <c r="QQ76" s="171"/>
      <c r="QR76" s="171"/>
      <c r="QS76" s="171"/>
      <c r="QT76" s="171"/>
      <c r="QU76" s="171"/>
      <c r="QV76" s="171"/>
      <c r="QW76" s="171"/>
      <c r="QX76" s="171"/>
      <c r="QY76" s="171"/>
      <c r="QZ76" s="171"/>
      <c r="RA76" s="171"/>
      <c r="RB76" s="171"/>
      <c r="RC76" s="171"/>
      <c r="RD76" s="171"/>
      <c r="RE76" s="171"/>
      <c r="RF76" s="171"/>
      <c r="RG76" s="171"/>
      <c r="RH76" s="171"/>
      <c r="RI76" s="171"/>
      <c r="RJ76" s="171"/>
      <c r="RK76" s="171"/>
      <c r="RL76" s="171"/>
      <c r="RM76" s="171"/>
      <c r="RN76" s="171"/>
      <c r="RO76" s="171"/>
      <c r="RP76" s="171"/>
      <c r="RQ76" s="171"/>
      <c r="RR76" s="171"/>
      <c r="RS76" s="171"/>
      <c r="RT76" s="171"/>
      <c r="RU76" s="171"/>
      <c r="RV76" s="171"/>
      <c r="RW76" s="171"/>
      <c r="RX76" s="171"/>
      <c r="RY76" s="171"/>
      <c r="RZ76" s="171"/>
      <c r="SA76" s="171"/>
      <c r="SB76" s="171"/>
      <c r="SC76" s="171"/>
      <c r="SD76" s="171"/>
      <c r="SE76" s="171"/>
      <c r="SF76" s="171"/>
      <c r="SG76" s="171"/>
      <c r="SH76" s="171"/>
      <c r="SI76" s="171"/>
      <c r="SJ76" s="171"/>
      <c r="SK76" s="171"/>
      <c r="SL76" s="171"/>
      <c r="SM76" s="171"/>
      <c r="SN76" s="171"/>
      <c r="SO76" s="171"/>
      <c r="SP76" s="171"/>
      <c r="SQ76" s="171"/>
      <c r="SR76" s="171"/>
      <c r="SS76" s="171"/>
      <c r="ST76" s="171"/>
      <c r="SU76" s="171"/>
      <c r="SV76" s="171"/>
      <c r="SW76" s="171"/>
      <c r="SX76" s="171"/>
      <c r="SY76" s="171"/>
      <c r="SZ76" s="171"/>
      <c r="TA76" s="171"/>
      <c r="TB76" s="171"/>
      <c r="TC76" s="171"/>
      <c r="TD76" s="171"/>
      <c r="TE76" s="171"/>
      <c r="TF76" s="171"/>
      <c r="TG76" s="171"/>
      <c r="TH76" s="171"/>
      <c r="TI76" s="171"/>
      <c r="TJ76" s="171"/>
      <c r="TK76" s="171"/>
      <c r="TL76" s="171"/>
      <c r="TM76" s="171"/>
      <c r="TN76" s="171"/>
      <c r="TO76" s="171"/>
      <c r="TP76" s="171"/>
      <c r="TQ76" s="171"/>
      <c r="TR76" s="171"/>
      <c r="TS76" s="171"/>
      <c r="TT76" s="171"/>
      <c r="TU76" s="171"/>
      <c r="TV76" s="171"/>
      <c r="TW76" s="171"/>
      <c r="TX76" s="171"/>
      <c r="TY76" s="171"/>
      <c r="TZ76" s="171"/>
      <c r="UA76" s="171"/>
      <c r="UB76" s="171"/>
      <c r="UC76" s="171"/>
      <c r="UD76" s="171"/>
      <c r="UE76" s="171"/>
      <c r="UF76" s="171"/>
      <c r="UG76" s="171"/>
      <c r="UH76" s="171"/>
      <c r="UI76" s="171"/>
      <c r="UJ76" s="171"/>
      <c r="UK76" s="171"/>
      <c r="UL76" s="171"/>
      <c r="UM76" s="171"/>
      <c r="UN76" s="171"/>
      <c r="UO76" s="171"/>
      <c r="UP76" s="171"/>
      <c r="UQ76" s="171"/>
      <c r="UR76" s="171"/>
      <c r="US76" s="171"/>
      <c r="UT76" s="171"/>
      <c r="UU76" s="171"/>
      <c r="UV76" s="171"/>
      <c r="UW76" s="171"/>
      <c r="UX76" s="171"/>
      <c r="UY76" s="171"/>
      <c r="UZ76" s="171"/>
      <c r="VA76" s="171"/>
      <c r="VB76" s="171"/>
      <c r="VC76" s="171"/>
      <c r="VD76" s="171"/>
      <c r="VE76" s="171"/>
      <c r="VF76" s="171"/>
      <c r="VG76" s="171"/>
      <c r="VH76" s="171"/>
      <c r="VI76" s="171"/>
      <c r="VJ76" s="171"/>
      <c r="VK76" s="171"/>
      <c r="VL76" s="171"/>
      <c r="VM76" s="171"/>
      <c r="VN76" s="171"/>
      <c r="VO76" s="171"/>
      <c r="VP76" s="171"/>
      <c r="VQ76" s="171"/>
      <c r="VR76" s="171"/>
      <c r="VS76" s="171"/>
      <c r="VT76" s="171"/>
      <c r="VU76" s="171"/>
      <c r="VV76" s="171"/>
      <c r="VW76" s="171"/>
      <c r="VX76" s="171"/>
      <c r="VY76" s="171"/>
      <c r="VZ76" s="171"/>
      <c r="WA76" s="171"/>
      <c r="WB76" s="171"/>
      <c r="WC76" s="171"/>
      <c r="WD76" s="171"/>
      <c r="WE76" s="171"/>
      <c r="WF76" s="171"/>
      <c r="WG76" s="171"/>
      <c r="WH76" s="171"/>
      <c r="WI76" s="171"/>
      <c r="WJ76" s="171"/>
      <c r="WK76" s="171"/>
      <c r="WL76" s="171"/>
      <c r="WM76" s="171"/>
      <c r="WN76" s="171"/>
      <c r="WO76" s="171"/>
      <c r="WP76" s="171"/>
      <c r="WQ76" s="171"/>
      <c r="WR76" s="171"/>
      <c r="WS76" s="171"/>
      <c r="WT76" s="171"/>
      <c r="WU76" s="171"/>
      <c r="WV76" s="171"/>
      <c r="WW76" s="171"/>
      <c r="WX76" s="171"/>
      <c r="WY76" s="171"/>
      <c r="WZ76" s="171"/>
      <c r="XA76" s="171"/>
      <c r="XB76" s="171"/>
      <c r="XC76" s="171"/>
      <c r="XD76" s="171"/>
      <c r="XE76" s="171"/>
      <c r="XF76" s="171"/>
      <c r="XG76" s="171"/>
      <c r="XH76" s="171"/>
      <c r="XI76" s="171"/>
      <c r="XJ76" s="171"/>
      <c r="XK76" s="171"/>
      <c r="XL76" s="171"/>
      <c r="XM76" s="171"/>
      <c r="XN76" s="171"/>
      <c r="XO76" s="171"/>
      <c r="XP76" s="171"/>
      <c r="XQ76" s="171"/>
      <c r="XR76" s="171"/>
      <c r="XS76" s="171"/>
      <c r="XT76" s="171"/>
      <c r="XU76" s="171"/>
      <c r="XV76" s="171"/>
      <c r="XW76" s="171"/>
      <c r="XX76" s="171"/>
      <c r="XY76" s="171"/>
      <c r="XZ76" s="171"/>
      <c r="YA76" s="171"/>
      <c r="YB76" s="171"/>
      <c r="YC76" s="171"/>
      <c r="YD76" s="171"/>
      <c r="YE76" s="171"/>
      <c r="YF76" s="171"/>
      <c r="YG76" s="171"/>
      <c r="YH76" s="171"/>
      <c r="YI76" s="171"/>
      <c r="YJ76" s="171"/>
      <c r="YK76" s="171"/>
      <c r="YL76" s="171"/>
      <c r="YM76" s="171"/>
      <c r="YN76" s="171"/>
      <c r="YO76" s="171"/>
      <c r="YP76" s="171"/>
      <c r="YQ76" s="171"/>
      <c r="YR76" s="171"/>
      <c r="YS76" s="171"/>
      <c r="YT76" s="171"/>
      <c r="YU76" s="171"/>
      <c r="YV76" s="171"/>
      <c r="YW76" s="171"/>
      <c r="YX76" s="171"/>
      <c r="YY76" s="171"/>
      <c r="YZ76" s="171"/>
      <c r="ZA76" s="171"/>
      <c r="ZB76" s="171"/>
      <c r="ZC76" s="171"/>
      <c r="ZD76" s="171"/>
      <c r="ZE76" s="171"/>
      <c r="ZF76" s="171"/>
      <c r="ZG76" s="171"/>
      <c r="ZH76" s="171"/>
      <c r="ZI76" s="171"/>
      <c r="ZJ76" s="171"/>
      <c r="ZK76" s="171"/>
      <c r="ZL76" s="171"/>
      <c r="ZM76" s="171"/>
      <c r="ZN76" s="171"/>
      <c r="ZO76" s="171"/>
      <c r="ZP76" s="171"/>
      <c r="ZQ76" s="171"/>
      <c r="ZR76" s="171"/>
      <c r="ZS76" s="171"/>
      <c r="ZT76" s="171"/>
      <c r="ZU76" s="171"/>
      <c r="ZV76" s="171"/>
      <c r="ZW76" s="171"/>
      <c r="ZX76" s="171"/>
      <c r="ZY76" s="171"/>
      <c r="ZZ76" s="171"/>
      <c r="AAA76" s="171"/>
      <c r="AAB76" s="171"/>
      <c r="AAC76" s="171"/>
      <c r="AAD76" s="171"/>
      <c r="AAE76" s="171"/>
      <c r="AAF76" s="171"/>
      <c r="AAG76" s="171"/>
      <c r="AAH76" s="171"/>
      <c r="AAI76" s="171"/>
      <c r="AAJ76" s="171"/>
      <c r="AAK76" s="171"/>
      <c r="AAL76" s="171"/>
      <c r="AAM76" s="171"/>
      <c r="AAN76" s="171"/>
      <c r="AAO76" s="171"/>
      <c r="AAP76" s="171"/>
      <c r="AAQ76" s="171"/>
      <c r="AAR76" s="171"/>
      <c r="AAS76" s="171"/>
      <c r="AAT76" s="171"/>
      <c r="AAU76" s="171"/>
      <c r="AAV76" s="171"/>
      <c r="AAW76" s="171"/>
      <c r="AAX76" s="171"/>
      <c r="AAY76" s="171"/>
      <c r="AAZ76" s="171"/>
      <c r="ABA76" s="171"/>
      <c r="ABB76" s="171"/>
      <c r="ABC76" s="171"/>
      <c r="ABD76" s="171"/>
      <c r="ABE76" s="171"/>
      <c r="ABF76" s="171"/>
      <c r="ABG76" s="171"/>
      <c r="ABH76" s="171"/>
      <c r="ABI76" s="171"/>
      <c r="ABJ76" s="171"/>
      <c r="ABK76" s="171"/>
      <c r="ABL76" s="171"/>
      <c r="ABM76" s="171"/>
      <c r="ABN76" s="171"/>
      <c r="ABO76" s="171"/>
      <c r="ABP76" s="171"/>
      <c r="ABQ76" s="171"/>
      <c r="ABR76" s="171"/>
      <c r="ABS76" s="171"/>
      <c r="ABT76" s="171"/>
      <c r="ABU76" s="171"/>
      <c r="ABV76" s="171"/>
      <c r="ABW76" s="171"/>
      <c r="ABX76" s="171"/>
      <c r="ABY76" s="171"/>
      <c r="ABZ76" s="171"/>
      <c r="ACA76" s="171"/>
      <c r="ACB76" s="171"/>
      <c r="ACC76" s="171"/>
      <c r="ACD76" s="171"/>
      <c r="ACE76" s="171"/>
      <c r="ACF76" s="171"/>
      <c r="ACG76" s="171"/>
      <c r="ACH76" s="171"/>
      <c r="ACI76" s="171"/>
      <c r="ACJ76" s="171"/>
      <c r="ACK76" s="171"/>
      <c r="ACL76" s="171"/>
      <c r="ACM76" s="171"/>
      <c r="ACN76" s="171"/>
      <c r="ACO76" s="171"/>
      <c r="ACP76" s="171"/>
      <c r="ACQ76" s="171"/>
      <c r="ACR76" s="171"/>
      <c r="ACS76" s="171"/>
      <c r="ACT76" s="171"/>
      <c r="ACU76" s="171"/>
      <c r="ACV76" s="171"/>
      <c r="ACW76" s="171"/>
      <c r="ACX76" s="171"/>
      <c r="ACY76" s="171"/>
      <c r="ACZ76" s="171"/>
      <c r="ADA76" s="171"/>
      <c r="ADB76" s="171"/>
      <c r="ADC76" s="171"/>
      <c r="ADD76" s="171"/>
      <c r="ADE76" s="171"/>
      <c r="ADF76" s="171"/>
      <c r="ADG76" s="171"/>
      <c r="ADH76" s="171"/>
      <c r="ADI76" s="171"/>
      <c r="ADJ76" s="171"/>
      <c r="ADK76" s="171"/>
      <c r="ADL76" s="171"/>
      <c r="ADM76" s="171"/>
      <c r="ADN76" s="171"/>
      <c r="ADO76" s="171"/>
      <c r="ADP76" s="171"/>
      <c r="ADQ76" s="171"/>
      <c r="ADR76" s="171"/>
      <c r="ADS76" s="171"/>
      <c r="ADT76" s="171"/>
      <c r="ADU76" s="171"/>
      <c r="ADV76" s="171"/>
      <c r="ADW76" s="171"/>
      <c r="ADX76" s="171"/>
      <c r="ADY76" s="171"/>
      <c r="ADZ76" s="171"/>
      <c r="AEA76" s="171"/>
      <c r="AEB76" s="171"/>
      <c r="AEC76" s="171"/>
      <c r="AED76" s="171"/>
      <c r="AEE76" s="171"/>
      <c r="AEF76" s="171"/>
      <c r="AEG76" s="171"/>
      <c r="AEH76" s="171"/>
      <c r="AEI76" s="171"/>
      <c r="AEJ76" s="171"/>
      <c r="AEK76" s="171"/>
      <c r="AEL76" s="171"/>
      <c r="AEM76" s="171"/>
      <c r="AEN76" s="171"/>
      <c r="AEO76" s="171"/>
      <c r="AEP76" s="171"/>
      <c r="AEQ76" s="171"/>
      <c r="AER76" s="171"/>
      <c r="AES76" s="171"/>
      <c r="AET76" s="171"/>
      <c r="AEU76" s="171"/>
      <c r="AEV76" s="171"/>
      <c r="AEW76" s="171"/>
      <c r="AEX76" s="171"/>
      <c r="AEY76" s="171"/>
      <c r="AEZ76" s="171"/>
      <c r="AFA76" s="171"/>
      <c r="AFB76" s="171"/>
      <c r="AFC76" s="171"/>
      <c r="AFD76" s="171"/>
      <c r="AFE76" s="171"/>
      <c r="AFF76" s="171"/>
      <c r="AFG76" s="171"/>
      <c r="AFH76" s="171"/>
      <c r="AFI76" s="171"/>
      <c r="AFJ76" s="171"/>
      <c r="AFK76" s="171"/>
      <c r="AFL76" s="171"/>
      <c r="AFM76" s="171"/>
      <c r="AFN76" s="171"/>
      <c r="AFO76" s="171"/>
      <c r="AFP76" s="171"/>
      <c r="AFQ76" s="171"/>
      <c r="AFR76" s="171"/>
      <c r="AFS76" s="171"/>
      <c r="AFT76" s="171"/>
      <c r="AFU76" s="171"/>
      <c r="AFV76" s="171"/>
      <c r="AFW76" s="171"/>
      <c r="AFX76" s="171"/>
      <c r="AFY76" s="171"/>
      <c r="AFZ76" s="171"/>
      <c r="AGA76" s="171"/>
      <c r="AGB76" s="171"/>
      <c r="AGC76" s="171"/>
      <c r="AGD76" s="171"/>
      <c r="AGE76" s="171"/>
      <c r="AGF76" s="171"/>
      <c r="AGG76" s="171"/>
      <c r="AGH76" s="171"/>
      <c r="AGI76" s="171"/>
      <c r="AGJ76" s="171"/>
      <c r="AGK76" s="171"/>
      <c r="AGL76" s="171"/>
      <c r="AGM76" s="171"/>
      <c r="AGN76" s="171"/>
      <c r="AGO76" s="171"/>
      <c r="AGP76" s="171"/>
      <c r="AGQ76" s="171"/>
      <c r="AGR76" s="171"/>
      <c r="AGS76" s="171"/>
      <c r="AGT76" s="171"/>
      <c r="AGU76" s="171"/>
      <c r="AGV76" s="171"/>
      <c r="AGW76" s="171"/>
      <c r="AGX76" s="171"/>
      <c r="AGY76" s="171"/>
      <c r="AGZ76" s="171"/>
      <c r="AHA76" s="171"/>
      <c r="AHB76" s="171"/>
      <c r="AHC76" s="171"/>
      <c r="AHD76" s="171"/>
      <c r="AHE76" s="171"/>
      <c r="AHF76" s="171"/>
      <c r="AHG76" s="171"/>
      <c r="AHH76" s="171"/>
      <c r="AHI76" s="171"/>
      <c r="AHJ76" s="171"/>
      <c r="AHK76" s="171"/>
      <c r="AHL76" s="171"/>
      <c r="AHM76" s="171"/>
      <c r="AHN76" s="171"/>
      <c r="AHO76" s="171"/>
      <c r="AHP76" s="171"/>
      <c r="AHQ76" s="171"/>
      <c r="AHR76" s="171"/>
      <c r="AHS76" s="171"/>
      <c r="AHT76" s="171"/>
      <c r="AHU76" s="171"/>
      <c r="AHV76" s="171"/>
      <c r="AHW76" s="171"/>
      <c r="AHX76" s="171"/>
      <c r="AHY76" s="171"/>
      <c r="AHZ76" s="171"/>
      <c r="AIA76" s="171"/>
      <c r="AIB76" s="171"/>
      <c r="AIC76" s="171"/>
      <c r="AID76" s="171"/>
      <c r="AIE76" s="171"/>
      <c r="AIF76" s="171"/>
      <c r="AIG76" s="171"/>
      <c r="AIH76" s="171"/>
      <c r="AII76" s="171"/>
      <c r="AIJ76" s="171"/>
      <c r="AIK76" s="171"/>
      <c r="AIL76" s="171"/>
      <c r="AIM76" s="171"/>
      <c r="AIN76" s="171"/>
      <c r="AIO76" s="171"/>
      <c r="AIP76" s="171"/>
      <c r="AIQ76" s="171"/>
      <c r="AIR76" s="171"/>
      <c r="AIS76" s="171"/>
      <c r="AIT76" s="171"/>
      <c r="AIU76" s="171"/>
      <c r="AIV76" s="171"/>
      <c r="AIW76" s="171"/>
      <c r="AIX76" s="171"/>
      <c r="AIY76" s="171"/>
      <c r="AIZ76" s="171"/>
      <c r="AJA76" s="171"/>
      <c r="AJB76" s="171"/>
      <c r="AJC76" s="171"/>
      <c r="AJD76" s="171"/>
      <c r="AJE76" s="171"/>
      <c r="AJF76" s="171"/>
      <c r="AJG76" s="171"/>
      <c r="AJH76" s="171"/>
      <c r="AJI76" s="171"/>
      <c r="AJJ76" s="171"/>
      <c r="AJK76" s="171"/>
      <c r="AJL76" s="171"/>
      <c r="AJM76" s="171"/>
      <c r="AJN76" s="171"/>
      <c r="AJO76" s="171"/>
      <c r="AJP76" s="171"/>
      <c r="AJQ76" s="171"/>
      <c r="AJR76" s="171"/>
      <c r="AJS76" s="171"/>
      <c r="AJT76" s="171"/>
      <c r="AJU76" s="171"/>
      <c r="AJV76" s="171"/>
      <c r="AJW76" s="171"/>
      <c r="AJX76" s="171"/>
      <c r="AJY76" s="171"/>
      <c r="AJZ76" s="171"/>
      <c r="AKA76" s="171"/>
      <c r="AKB76" s="171"/>
      <c r="AKC76" s="171"/>
      <c r="AKD76" s="171"/>
      <c r="AKE76" s="171"/>
      <c r="AKF76" s="171"/>
      <c r="AKG76" s="171"/>
      <c r="AKH76" s="171"/>
      <c r="AKI76" s="171"/>
      <c r="AKJ76" s="171"/>
      <c r="AKK76" s="171"/>
      <c r="AKL76" s="171"/>
      <c r="AKM76" s="171"/>
      <c r="AKN76" s="171"/>
      <c r="AKO76" s="171"/>
      <c r="AKP76" s="171"/>
      <c r="AKQ76" s="171"/>
      <c r="AKR76" s="171"/>
      <c r="AKS76" s="171"/>
      <c r="AKT76" s="171"/>
      <c r="AKU76" s="171"/>
      <c r="AKV76" s="171"/>
      <c r="AKW76" s="171"/>
      <c r="AKX76" s="171"/>
      <c r="AKY76" s="171"/>
      <c r="AKZ76" s="171"/>
      <c r="ALA76" s="171"/>
      <c r="ALB76" s="171"/>
      <c r="ALC76" s="171"/>
      <c r="ALD76" s="171"/>
      <c r="ALE76" s="171"/>
      <c r="ALF76" s="171"/>
      <c r="ALG76" s="171"/>
      <c r="ALH76" s="171"/>
      <c r="ALI76" s="171"/>
      <c r="ALJ76" s="171"/>
      <c r="ALK76" s="171"/>
      <c r="ALL76" s="171"/>
      <c r="ALM76" s="171"/>
      <c r="ALN76" s="171"/>
      <c r="ALO76" s="171"/>
      <c r="ALP76" s="171"/>
      <c r="ALQ76" s="171"/>
      <c r="ALR76" s="171"/>
      <c r="ALS76" s="171"/>
      <c r="ALT76" s="171"/>
      <c r="ALU76" s="171"/>
      <c r="ALV76" s="171"/>
      <c r="ALW76" s="171"/>
      <c r="ALX76" s="171"/>
      <c r="ALY76" s="171"/>
      <c r="ALZ76" s="171"/>
      <c r="AMA76" s="171"/>
      <c r="AMB76" s="171"/>
      <c r="AMC76" s="171"/>
      <c r="AMD76" s="171"/>
      <c r="AME76" s="171"/>
      <c r="AMF76" s="171"/>
      <c r="AMG76" s="171"/>
      <c r="AMH76" s="171"/>
      <c r="AMI76" s="171"/>
      <c r="AMJ76" s="171"/>
      <c r="AMK76" s="171"/>
      <c r="AML76" s="171"/>
      <c r="AMM76" s="171"/>
      <c r="AMN76" s="171"/>
      <c r="AMO76" s="171"/>
      <c r="AMP76" s="171"/>
      <c r="AMQ76" s="171"/>
      <c r="AMR76" s="171"/>
      <c r="AMS76" s="171"/>
      <c r="AMT76" s="171"/>
      <c r="AMU76" s="171"/>
      <c r="AMV76" s="171"/>
      <c r="AMW76" s="171"/>
      <c r="AMX76" s="171"/>
      <c r="AMY76" s="171"/>
      <c r="AMZ76" s="171"/>
      <c r="ANA76" s="171"/>
      <c r="ANB76" s="171"/>
      <c r="ANC76" s="171"/>
      <c r="AND76" s="171"/>
      <c r="ANE76" s="171"/>
      <c r="ANF76" s="171"/>
      <c r="ANG76" s="171"/>
      <c r="ANH76" s="171"/>
      <c r="ANI76" s="171"/>
      <c r="ANJ76" s="171"/>
      <c r="ANK76" s="171"/>
      <c r="ANL76" s="171"/>
      <c r="ANM76" s="171"/>
      <c r="ANN76" s="171"/>
      <c r="ANO76" s="171"/>
      <c r="ANP76" s="171"/>
      <c r="ANQ76" s="171"/>
      <c r="ANR76" s="171"/>
      <c r="ANS76" s="171"/>
      <c r="ANT76" s="171"/>
      <c r="ANU76" s="171"/>
      <c r="ANV76" s="171"/>
      <c r="ANW76" s="171"/>
      <c r="ANX76" s="171"/>
      <c r="ANY76" s="171"/>
      <c r="ANZ76" s="171"/>
      <c r="AOA76" s="171"/>
      <c r="AOB76" s="171"/>
      <c r="AOC76" s="171"/>
      <c r="AOD76" s="171"/>
      <c r="AOE76" s="171"/>
      <c r="AOF76" s="171"/>
      <c r="AOG76" s="171"/>
      <c r="AOH76" s="171"/>
      <c r="AOI76" s="171"/>
      <c r="AOJ76" s="171"/>
      <c r="AOK76" s="171"/>
      <c r="AOL76" s="171"/>
      <c r="AOM76" s="171"/>
      <c r="AON76" s="171"/>
      <c r="AOO76" s="171"/>
      <c r="AOP76" s="171"/>
      <c r="AOQ76" s="171"/>
      <c r="AOR76" s="171"/>
      <c r="AOS76" s="171"/>
      <c r="AOT76" s="171"/>
      <c r="AOU76" s="171"/>
      <c r="AOV76" s="171"/>
      <c r="AOW76" s="171"/>
      <c r="AOX76" s="171"/>
      <c r="AOY76" s="171"/>
      <c r="AOZ76" s="171"/>
      <c r="APA76" s="171"/>
      <c r="APB76" s="171"/>
      <c r="APC76" s="171"/>
      <c r="APD76" s="171"/>
      <c r="APE76" s="171"/>
      <c r="APF76" s="171"/>
      <c r="APG76" s="171"/>
      <c r="APH76" s="171"/>
      <c r="API76" s="171"/>
      <c r="APJ76" s="171"/>
      <c r="APK76" s="171"/>
      <c r="APL76" s="171"/>
      <c r="APM76" s="171"/>
      <c r="APN76" s="171"/>
      <c r="APO76" s="171"/>
      <c r="APP76" s="171"/>
      <c r="APQ76" s="171"/>
      <c r="APR76" s="171"/>
      <c r="APS76" s="171"/>
      <c r="APT76" s="171"/>
      <c r="APU76" s="171"/>
      <c r="APV76" s="171"/>
      <c r="APW76" s="171"/>
      <c r="APX76" s="171"/>
      <c r="APY76" s="171"/>
      <c r="APZ76" s="171"/>
      <c r="AQA76" s="171"/>
      <c r="AQB76" s="171"/>
      <c r="AQC76" s="171"/>
      <c r="AQD76" s="171"/>
      <c r="AQE76" s="171"/>
      <c r="AQF76" s="171"/>
      <c r="AQG76" s="171"/>
      <c r="AQH76" s="171"/>
      <c r="AQI76" s="171"/>
      <c r="AQJ76" s="171"/>
      <c r="AQK76" s="171"/>
      <c r="AQL76" s="171"/>
      <c r="AQM76" s="171"/>
      <c r="AQN76" s="171"/>
      <c r="AQO76" s="171"/>
      <c r="AQP76" s="171"/>
      <c r="AQQ76" s="171"/>
      <c r="AQR76" s="171"/>
      <c r="AQS76" s="171"/>
      <c r="AQT76" s="171"/>
      <c r="AQU76" s="171"/>
      <c r="AQV76" s="171"/>
      <c r="AQW76" s="171"/>
      <c r="AQX76" s="171"/>
      <c r="AQY76" s="171"/>
      <c r="AQZ76" s="171"/>
      <c r="ARA76" s="171"/>
      <c r="ARB76" s="171"/>
      <c r="ARC76" s="171"/>
      <c r="ARD76" s="171"/>
      <c r="ARE76" s="171"/>
      <c r="ARF76" s="171"/>
      <c r="ARG76" s="171"/>
      <c r="ARH76" s="171"/>
      <c r="ARI76" s="171"/>
      <c r="ARJ76" s="171"/>
      <c r="ARK76" s="171"/>
      <c r="ARL76" s="171"/>
      <c r="ARM76" s="171"/>
      <c r="ARN76" s="171"/>
      <c r="ARO76" s="171"/>
      <c r="ARP76" s="171"/>
      <c r="ARQ76" s="171"/>
      <c r="ARR76" s="171"/>
      <c r="ARS76" s="171"/>
      <c r="ART76" s="171"/>
      <c r="ARU76" s="171"/>
      <c r="ARV76" s="171"/>
      <c r="ARW76" s="171"/>
      <c r="ARX76" s="171"/>
      <c r="ARY76" s="171"/>
      <c r="ARZ76" s="171"/>
      <c r="ASA76" s="171"/>
      <c r="ASB76" s="171"/>
      <c r="ASC76" s="171"/>
      <c r="ASD76" s="171"/>
      <c r="ASE76" s="171"/>
      <c r="ASF76" s="171"/>
      <c r="ASG76" s="171"/>
      <c r="ASH76" s="171"/>
      <c r="ASI76" s="171"/>
      <c r="ASJ76" s="171"/>
      <c r="ASK76" s="171"/>
      <c r="ASL76" s="171"/>
      <c r="ASM76" s="171"/>
      <c r="ASN76" s="171"/>
      <c r="ASO76" s="171"/>
      <c r="ASP76" s="171"/>
      <c r="ASQ76" s="171"/>
      <c r="ASR76" s="171"/>
      <c r="ASS76" s="171"/>
      <c r="AST76" s="171"/>
      <c r="ASU76" s="171"/>
      <c r="ASV76" s="171"/>
      <c r="ASW76" s="171"/>
      <c r="ASX76" s="171"/>
      <c r="ASY76" s="171"/>
      <c r="ASZ76" s="171"/>
      <c r="ATA76" s="171"/>
      <c r="ATB76" s="171"/>
      <c r="ATC76" s="171"/>
      <c r="ATD76" s="171"/>
      <c r="ATE76" s="171"/>
      <c r="ATF76" s="171"/>
      <c r="ATG76" s="171"/>
      <c r="ATH76" s="171"/>
      <c r="ATI76" s="171"/>
      <c r="ATJ76" s="171"/>
      <c r="ATK76" s="171"/>
      <c r="ATL76" s="171"/>
      <c r="ATM76" s="171"/>
      <c r="ATN76" s="171"/>
      <c r="ATO76" s="171"/>
      <c r="ATP76" s="171"/>
      <c r="ATQ76" s="171"/>
      <c r="ATR76" s="171"/>
      <c r="ATS76" s="171"/>
      <c r="ATT76" s="171"/>
      <c r="ATU76" s="171"/>
      <c r="ATV76" s="171"/>
      <c r="ATW76" s="171"/>
      <c r="ATX76" s="171"/>
      <c r="ATY76" s="171"/>
      <c r="ATZ76" s="171"/>
      <c r="AUA76" s="171"/>
      <c r="AUB76" s="171"/>
      <c r="AUC76" s="171"/>
      <c r="AUD76" s="171"/>
      <c r="AUE76" s="171"/>
      <c r="AUF76" s="171"/>
      <c r="AUG76" s="171"/>
      <c r="AUH76" s="171"/>
      <c r="AUI76" s="171"/>
      <c r="AUJ76" s="171"/>
      <c r="AUK76" s="171"/>
      <c r="AUL76" s="171"/>
      <c r="AUM76" s="171"/>
      <c r="AUN76" s="171"/>
      <c r="AUO76" s="171"/>
      <c r="AUP76" s="171"/>
      <c r="AUQ76" s="171"/>
      <c r="AUR76" s="171"/>
      <c r="AUS76" s="171"/>
      <c r="AUT76" s="171"/>
      <c r="AUU76" s="171"/>
      <c r="AUV76" s="171"/>
      <c r="AUW76" s="171"/>
      <c r="AUX76" s="171"/>
      <c r="AUY76" s="171"/>
      <c r="AUZ76" s="171"/>
      <c r="AVA76" s="171"/>
      <c r="AVB76" s="171"/>
      <c r="AVC76" s="171"/>
      <c r="AVD76" s="171"/>
      <c r="AVE76" s="171"/>
      <c r="AVF76" s="171"/>
      <c r="AVG76" s="171"/>
      <c r="AVH76" s="171"/>
      <c r="AVI76" s="171"/>
      <c r="AVJ76" s="171"/>
      <c r="AVK76" s="171"/>
      <c r="AVL76" s="171"/>
      <c r="AVM76" s="171"/>
      <c r="AVN76" s="171"/>
      <c r="AVO76" s="171"/>
      <c r="AVP76" s="171"/>
      <c r="AVQ76" s="171"/>
      <c r="AVR76" s="171"/>
      <c r="AVS76" s="171"/>
      <c r="AVT76" s="171"/>
      <c r="AVU76" s="171"/>
      <c r="AVV76" s="171"/>
      <c r="AVW76" s="171"/>
      <c r="AVX76" s="171"/>
      <c r="AVY76" s="171"/>
      <c r="AVZ76" s="171"/>
      <c r="AWA76" s="171"/>
      <c r="AWB76" s="171"/>
      <c r="AWC76" s="171"/>
      <c r="AWD76" s="171"/>
      <c r="AWE76" s="171"/>
      <c r="AWF76" s="171"/>
      <c r="AWG76" s="171"/>
      <c r="AWH76" s="171"/>
      <c r="AWI76" s="171"/>
      <c r="AWJ76" s="171"/>
      <c r="AWK76" s="171"/>
      <c r="AWL76" s="171"/>
      <c r="AWM76" s="171"/>
      <c r="AWN76" s="171"/>
      <c r="AWO76" s="171"/>
      <c r="AWP76" s="171"/>
      <c r="AWQ76" s="171"/>
      <c r="AWR76" s="171"/>
      <c r="AWS76" s="171"/>
      <c r="AWT76" s="171"/>
      <c r="AWU76" s="171"/>
      <c r="AWV76" s="171"/>
      <c r="AWW76" s="171"/>
      <c r="AWX76" s="171"/>
      <c r="AWY76" s="171"/>
      <c r="AWZ76" s="171"/>
      <c r="AXA76" s="171"/>
      <c r="AXB76" s="171"/>
      <c r="AXC76" s="171"/>
      <c r="AXD76" s="171"/>
      <c r="AXE76" s="171"/>
      <c r="AXF76" s="171"/>
      <c r="AXG76" s="171"/>
      <c r="AXH76" s="171"/>
      <c r="AXI76" s="171"/>
      <c r="AXJ76" s="171"/>
      <c r="AXK76" s="171"/>
      <c r="AXL76" s="171"/>
      <c r="AXM76" s="171"/>
      <c r="AXN76" s="171"/>
      <c r="AXO76" s="171"/>
      <c r="AXP76" s="171"/>
      <c r="AXQ76" s="171"/>
      <c r="AXR76" s="171"/>
      <c r="AXS76" s="171"/>
      <c r="AXT76" s="171"/>
      <c r="AXU76" s="171"/>
      <c r="AXV76" s="171"/>
      <c r="AXW76" s="171"/>
      <c r="AXX76" s="171"/>
      <c r="AXY76" s="171"/>
      <c r="AXZ76" s="171"/>
      <c r="AYA76" s="171"/>
      <c r="AYB76" s="171"/>
      <c r="AYC76" s="171"/>
      <c r="AYD76" s="171"/>
      <c r="AYE76" s="171"/>
      <c r="AYF76" s="171"/>
      <c r="AYG76" s="171"/>
      <c r="AYH76" s="171"/>
      <c r="AYI76" s="171"/>
      <c r="AYJ76" s="171"/>
      <c r="AYK76" s="171"/>
      <c r="AYL76" s="171"/>
      <c r="AYM76" s="171"/>
      <c r="AYN76" s="171"/>
      <c r="AYO76" s="171"/>
      <c r="AYP76" s="171"/>
      <c r="AYQ76" s="171"/>
      <c r="AYR76" s="171"/>
      <c r="AYS76" s="171"/>
      <c r="AYT76" s="171"/>
      <c r="AYU76" s="171"/>
      <c r="AYV76" s="171"/>
      <c r="AYW76" s="171"/>
      <c r="AYX76" s="171"/>
      <c r="AYY76" s="171"/>
      <c r="AYZ76" s="171"/>
      <c r="AZA76" s="171"/>
      <c r="AZB76" s="171"/>
      <c r="AZC76" s="171"/>
      <c r="AZD76" s="171"/>
      <c r="AZE76" s="171"/>
      <c r="AZF76" s="171"/>
      <c r="AZG76" s="171"/>
      <c r="AZH76" s="171"/>
      <c r="AZI76" s="171"/>
      <c r="AZJ76" s="171"/>
      <c r="AZK76" s="171"/>
      <c r="AZL76" s="171"/>
      <c r="AZM76" s="171"/>
      <c r="AZN76" s="171"/>
      <c r="AZO76" s="171"/>
      <c r="AZP76" s="171"/>
      <c r="AZQ76" s="171"/>
      <c r="AZR76" s="171"/>
      <c r="AZS76" s="171"/>
      <c r="AZT76" s="171"/>
      <c r="AZU76" s="171"/>
      <c r="AZV76" s="171"/>
      <c r="AZW76" s="171"/>
      <c r="AZX76" s="171"/>
      <c r="AZY76" s="171"/>
      <c r="AZZ76" s="171"/>
      <c r="BAA76" s="171"/>
      <c r="BAB76" s="171"/>
      <c r="BAC76" s="171"/>
      <c r="BAD76" s="171"/>
      <c r="BAE76" s="171"/>
      <c r="BAF76" s="171"/>
      <c r="BAG76" s="171"/>
      <c r="BAH76" s="171"/>
      <c r="BAI76" s="171"/>
      <c r="BAJ76" s="171"/>
      <c r="BAK76" s="171"/>
      <c r="BAL76" s="171"/>
      <c r="BAM76" s="171"/>
      <c r="BAN76" s="171"/>
      <c r="BAO76" s="171"/>
      <c r="BAP76" s="171"/>
      <c r="BAQ76" s="171"/>
      <c r="BAR76" s="171"/>
      <c r="BAS76" s="171"/>
      <c r="BAT76" s="171"/>
      <c r="BAU76" s="171"/>
      <c r="BAV76" s="171"/>
      <c r="BAW76" s="171"/>
      <c r="BAX76" s="171"/>
      <c r="BAY76" s="171"/>
      <c r="BAZ76" s="171"/>
      <c r="BBA76" s="171"/>
      <c r="BBB76" s="171"/>
      <c r="BBC76" s="171"/>
      <c r="BBD76" s="171"/>
      <c r="BBE76" s="171"/>
      <c r="BBF76" s="171"/>
      <c r="BBG76" s="171"/>
      <c r="BBH76" s="171"/>
      <c r="BBI76" s="171"/>
      <c r="BBJ76" s="171"/>
      <c r="BBK76" s="171"/>
      <c r="BBL76" s="171"/>
      <c r="BBM76" s="171"/>
      <c r="BBN76" s="171"/>
      <c r="BBO76" s="171"/>
      <c r="BBP76" s="171"/>
      <c r="BBQ76" s="171"/>
      <c r="BBR76" s="171"/>
      <c r="BBS76" s="171"/>
      <c r="BBT76" s="171"/>
      <c r="BBU76" s="171"/>
      <c r="BBV76" s="171"/>
      <c r="BBW76" s="171"/>
      <c r="BBX76" s="171"/>
      <c r="BBY76" s="171"/>
      <c r="BBZ76" s="171"/>
      <c r="BCA76" s="171"/>
      <c r="BCB76" s="171"/>
      <c r="BCC76" s="171"/>
      <c r="BCD76" s="171"/>
      <c r="BCE76" s="171"/>
      <c r="BCF76" s="171"/>
      <c r="BCG76" s="171"/>
      <c r="BCH76" s="171"/>
      <c r="BCI76" s="171"/>
      <c r="BCJ76" s="171"/>
      <c r="BCK76" s="171"/>
      <c r="BCL76" s="171"/>
      <c r="BCM76" s="171"/>
      <c r="BCN76" s="171"/>
      <c r="BCO76" s="171"/>
      <c r="BCP76" s="171"/>
      <c r="BCQ76" s="171"/>
      <c r="BCR76" s="171"/>
      <c r="BCS76" s="171"/>
      <c r="BCT76" s="171"/>
      <c r="BCU76" s="171"/>
      <c r="BCV76" s="171"/>
      <c r="BCW76" s="171"/>
      <c r="BCX76" s="171"/>
      <c r="BCY76" s="171"/>
      <c r="BCZ76" s="171"/>
      <c r="BDA76" s="171"/>
      <c r="BDB76" s="171"/>
      <c r="BDC76" s="171"/>
      <c r="BDD76" s="171"/>
      <c r="BDE76" s="171"/>
      <c r="BDF76" s="171"/>
      <c r="BDG76" s="171"/>
      <c r="BDH76" s="171"/>
      <c r="BDI76" s="171"/>
      <c r="BDJ76" s="171"/>
      <c r="BDK76" s="171"/>
      <c r="BDL76" s="171"/>
      <c r="BDM76" s="171"/>
      <c r="BDN76" s="171"/>
      <c r="BDO76" s="171"/>
      <c r="BDP76" s="171"/>
      <c r="BDQ76" s="171"/>
      <c r="BDR76" s="171"/>
      <c r="BDS76" s="171"/>
      <c r="BDT76" s="171"/>
      <c r="BDU76" s="171"/>
      <c r="BDV76" s="171"/>
      <c r="BDW76" s="171"/>
      <c r="BDX76" s="171"/>
      <c r="BDY76" s="171"/>
      <c r="BDZ76" s="171"/>
      <c r="BEA76" s="171"/>
      <c r="BEB76" s="171"/>
      <c r="BEC76" s="171"/>
      <c r="BED76" s="171"/>
      <c r="BEE76" s="171"/>
      <c r="BEF76" s="171"/>
      <c r="BEG76" s="171"/>
      <c r="BEH76" s="171"/>
      <c r="BEI76" s="171"/>
      <c r="BEJ76" s="171"/>
      <c r="BEK76" s="171"/>
      <c r="BEL76" s="171"/>
      <c r="BEM76" s="171"/>
      <c r="BEN76" s="171"/>
      <c r="BEO76" s="171"/>
      <c r="BEP76" s="171"/>
      <c r="BEQ76" s="171"/>
      <c r="BER76" s="171"/>
      <c r="BES76" s="171"/>
      <c r="BET76" s="171"/>
      <c r="BEU76" s="171"/>
      <c r="BEV76" s="171"/>
      <c r="BEW76" s="171"/>
      <c r="BEX76" s="171"/>
      <c r="BEY76" s="171"/>
      <c r="BEZ76" s="171"/>
      <c r="BFA76" s="171"/>
      <c r="BFB76" s="171"/>
      <c r="BFC76" s="171"/>
      <c r="BFD76" s="171"/>
      <c r="BFE76" s="171"/>
      <c r="BFF76" s="171"/>
      <c r="BFG76" s="171"/>
      <c r="BFH76" s="171"/>
      <c r="BFI76" s="171"/>
      <c r="BFJ76" s="171"/>
      <c r="BFK76" s="171"/>
      <c r="BFL76" s="171"/>
      <c r="BFM76" s="171"/>
      <c r="BFN76" s="171"/>
      <c r="BFO76" s="171"/>
      <c r="BFP76" s="171"/>
      <c r="BFQ76" s="171"/>
      <c r="BFR76" s="171"/>
      <c r="BFS76" s="171"/>
      <c r="BFT76" s="171"/>
      <c r="BFU76" s="171"/>
      <c r="BFV76" s="171"/>
      <c r="BFW76" s="171"/>
      <c r="BFX76" s="171"/>
      <c r="BFY76" s="171"/>
      <c r="BFZ76" s="171"/>
      <c r="BGA76" s="171"/>
      <c r="BGB76" s="171"/>
      <c r="BGC76" s="171"/>
      <c r="BGD76" s="171"/>
      <c r="BGE76" s="171"/>
      <c r="BGF76" s="171"/>
      <c r="BGG76" s="171"/>
      <c r="BGH76" s="171"/>
      <c r="BGI76" s="171"/>
      <c r="BGJ76" s="171"/>
      <c r="BGK76" s="171"/>
      <c r="BGL76" s="171"/>
      <c r="BGM76" s="171"/>
      <c r="BGN76" s="171"/>
      <c r="BGO76" s="171"/>
      <c r="BGP76" s="171"/>
      <c r="BGQ76" s="171"/>
      <c r="BGR76" s="171"/>
      <c r="BGS76" s="171"/>
      <c r="BGT76" s="171"/>
      <c r="BGU76" s="171"/>
      <c r="BGV76" s="171"/>
      <c r="BGW76" s="171"/>
      <c r="BGX76" s="171"/>
      <c r="BGY76" s="171"/>
      <c r="BGZ76" s="171"/>
      <c r="BHA76" s="171"/>
      <c r="BHB76" s="171"/>
      <c r="BHC76" s="171"/>
      <c r="BHD76" s="171"/>
      <c r="BHE76" s="171"/>
      <c r="BHF76" s="171"/>
      <c r="BHG76" s="171"/>
      <c r="BHH76" s="171"/>
      <c r="BHI76" s="171"/>
      <c r="BHJ76" s="171"/>
      <c r="BHK76" s="171"/>
      <c r="BHL76" s="171"/>
      <c r="BHM76" s="171"/>
      <c r="BHN76" s="171"/>
      <c r="BHO76" s="171"/>
      <c r="BHP76" s="171"/>
      <c r="BHQ76" s="171"/>
      <c r="BHR76" s="171"/>
      <c r="BHS76" s="171"/>
      <c r="BHT76" s="171"/>
      <c r="BHU76" s="171"/>
      <c r="BHV76" s="171"/>
      <c r="BHW76" s="171"/>
      <c r="BHX76" s="171"/>
      <c r="BHY76" s="171"/>
      <c r="BHZ76" s="171"/>
      <c r="BIA76" s="171"/>
      <c r="BIB76" s="171"/>
      <c r="BIC76" s="171"/>
      <c r="BID76" s="171"/>
      <c r="BIE76" s="171"/>
      <c r="BIF76" s="171"/>
      <c r="BIG76" s="171"/>
      <c r="BIH76" s="171"/>
      <c r="BII76" s="171"/>
      <c r="BIJ76" s="171"/>
      <c r="BIK76" s="171"/>
      <c r="BIL76" s="171"/>
      <c r="BIM76" s="171"/>
      <c r="BIN76" s="171"/>
      <c r="BIO76" s="171"/>
      <c r="BIP76" s="171"/>
      <c r="BIQ76" s="171"/>
      <c r="BIR76" s="171"/>
      <c r="BIS76" s="171"/>
      <c r="BIT76" s="171"/>
      <c r="BIU76" s="171"/>
      <c r="BIV76" s="171"/>
      <c r="BIW76" s="171"/>
      <c r="BIX76" s="171"/>
      <c r="BIY76" s="171"/>
      <c r="BIZ76" s="171"/>
      <c r="BJA76" s="171"/>
      <c r="BJB76" s="171"/>
      <c r="BJC76" s="171"/>
      <c r="BJD76" s="171"/>
      <c r="BJE76" s="171"/>
      <c r="BJF76" s="171"/>
      <c r="BJG76" s="171"/>
      <c r="BJH76" s="171"/>
      <c r="BJI76" s="171"/>
      <c r="BJJ76" s="171"/>
      <c r="BJK76" s="171"/>
      <c r="BJL76" s="171"/>
      <c r="BJM76" s="171"/>
      <c r="BJN76" s="171"/>
      <c r="BJO76" s="171"/>
      <c r="BJP76" s="171"/>
      <c r="BJQ76" s="171"/>
      <c r="BJR76" s="171"/>
      <c r="BJS76" s="171"/>
      <c r="BJT76" s="171"/>
      <c r="BJU76" s="171"/>
      <c r="BJV76" s="171"/>
      <c r="BJW76" s="171"/>
      <c r="BJX76" s="171"/>
      <c r="BJY76" s="171"/>
      <c r="BJZ76" s="171"/>
      <c r="BKA76" s="171"/>
      <c r="BKB76" s="171"/>
      <c r="BKC76" s="171"/>
      <c r="BKD76" s="171"/>
      <c r="BKE76" s="171"/>
      <c r="BKF76" s="171"/>
      <c r="BKG76" s="171"/>
      <c r="BKH76" s="171"/>
      <c r="BKI76" s="171"/>
      <c r="BKJ76" s="171"/>
      <c r="BKK76" s="171"/>
      <c r="BKL76" s="171"/>
      <c r="BKM76" s="171"/>
      <c r="BKN76" s="171"/>
      <c r="BKO76" s="171"/>
      <c r="BKP76" s="171"/>
      <c r="BKQ76" s="171"/>
      <c r="BKR76" s="171"/>
      <c r="BKS76" s="171"/>
      <c r="BKT76" s="171"/>
      <c r="BKU76" s="171"/>
      <c r="BKV76" s="171"/>
      <c r="BKW76" s="171"/>
      <c r="BKX76" s="171"/>
      <c r="BKY76" s="171"/>
      <c r="BKZ76" s="171"/>
      <c r="BLA76" s="171"/>
      <c r="BLB76" s="171"/>
      <c r="BLC76" s="171"/>
      <c r="BLD76" s="171"/>
      <c r="BLE76" s="171"/>
      <c r="BLF76" s="171"/>
      <c r="BLG76" s="171"/>
      <c r="BLH76" s="171"/>
      <c r="BLI76" s="171"/>
      <c r="BLJ76" s="171"/>
      <c r="BLK76" s="171"/>
      <c r="BLL76" s="171"/>
      <c r="BLM76" s="171"/>
      <c r="BLN76" s="171"/>
      <c r="BLO76" s="171"/>
      <c r="BLP76" s="171"/>
      <c r="BLQ76" s="171"/>
      <c r="BLR76" s="171"/>
      <c r="BLS76" s="171"/>
      <c r="BLT76" s="171"/>
      <c r="BLU76" s="171"/>
      <c r="BLV76" s="171"/>
      <c r="BLW76" s="171"/>
      <c r="BLX76" s="171"/>
      <c r="BLY76" s="171"/>
      <c r="BLZ76" s="171"/>
      <c r="BMA76" s="171"/>
      <c r="BMB76" s="171"/>
      <c r="BMC76" s="171"/>
      <c r="BMD76" s="171"/>
      <c r="BME76" s="171"/>
      <c r="BMF76" s="171"/>
      <c r="BMG76" s="171"/>
      <c r="BMH76" s="171"/>
      <c r="BMI76" s="171"/>
      <c r="BMJ76" s="171"/>
      <c r="BMK76" s="171"/>
      <c r="BML76" s="171"/>
      <c r="BMM76" s="171"/>
      <c r="BMN76" s="171"/>
      <c r="BMO76" s="171"/>
      <c r="BMP76" s="171"/>
      <c r="BMQ76" s="171"/>
      <c r="BMR76" s="171"/>
      <c r="BMS76" s="171"/>
      <c r="BMT76" s="171"/>
      <c r="BMU76" s="171"/>
      <c r="BMV76" s="171"/>
      <c r="BMW76" s="171"/>
      <c r="BMX76" s="171"/>
      <c r="BMY76" s="171"/>
      <c r="BMZ76" s="171"/>
      <c r="BNA76" s="171"/>
      <c r="BNB76" s="171"/>
      <c r="BNC76" s="171"/>
      <c r="BND76" s="171"/>
      <c r="BNE76" s="171"/>
      <c r="BNF76" s="171"/>
      <c r="BNG76" s="171"/>
      <c r="BNH76" s="171"/>
      <c r="BNI76" s="171"/>
      <c r="BNJ76" s="171"/>
      <c r="BNK76" s="171"/>
      <c r="BNL76" s="171"/>
      <c r="BNM76" s="171"/>
      <c r="BNN76" s="171"/>
      <c r="BNO76" s="171"/>
      <c r="BNP76" s="171"/>
      <c r="BNQ76" s="171"/>
      <c r="BNR76" s="171"/>
      <c r="BNS76" s="171"/>
      <c r="BNT76" s="171"/>
      <c r="BNU76" s="171"/>
      <c r="BNV76" s="171"/>
      <c r="BNW76" s="171"/>
      <c r="BNX76" s="171"/>
      <c r="BNY76" s="171"/>
      <c r="BNZ76" s="171"/>
      <c r="BOA76" s="171"/>
      <c r="BOB76" s="171"/>
      <c r="BOC76" s="171"/>
      <c r="BOD76" s="171"/>
      <c r="BOE76" s="171"/>
      <c r="BOF76" s="171"/>
      <c r="BOG76" s="171"/>
      <c r="BOH76" s="171"/>
      <c r="BOI76" s="171"/>
      <c r="BOJ76" s="171"/>
      <c r="BOK76" s="171"/>
      <c r="BOL76" s="171"/>
      <c r="BOM76" s="171"/>
      <c r="BON76" s="171"/>
      <c r="BOO76" s="171"/>
      <c r="BOP76" s="171"/>
      <c r="BOQ76" s="171"/>
      <c r="BOR76" s="171"/>
      <c r="BOS76" s="171"/>
      <c r="BOT76" s="171"/>
      <c r="BOU76" s="171"/>
      <c r="BOV76" s="171"/>
      <c r="BOW76" s="171"/>
      <c r="BOX76" s="171"/>
      <c r="BOY76" s="171"/>
      <c r="BOZ76" s="171"/>
      <c r="BPA76" s="171"/>
      <c r="BPB76" s="171"/>
      <c r="BPC76" s="171"/>
      <c r="BPD76" s="171"/>
      <c r="BPE76" s="171"/>
      <c r="BPF76" s="171"/>
      <c r="BPG76" s="171"/>
      <c r="BPH76" s="171"/>
      <c r="BPI76" s="171"/>
      <c r="BPJ76" s="171"/>
      <c r="BPK76" s="171"/>
      <c r="BPL76" s="171"/>
      <c r="BPM76" s="171"/>
      <c r="BPN76" s="171"/>
      <c r="BPO76" s="171"/>
      <c r="BPP76" s="171"/>
      <c r="BPQ76" s="171"/>
      <c r="BPR76" s="171"/>
      <c r="BPS76" s="171"/>
      <c r="BPT76" s="171"/>
      <c r="BPU76" s="171"/>
      <c r="BPV76" s="171"/>
      <c r="BPW76" s="171"/>
      <c r="BPX76" s="171"/>
      <c r="BPY76" s="171"/>
      <c r="BPZ76" s="171"/>
      <c r="BQA76" s="171"/>
      <c r="BQB76" s="171"/>
      <c r="BQC76" s="171"/>
      <c r="BQD76" s="171"/>
      <c r="BQE76" s="171"/>
      <c r="BQF76" s="171"/>
      <c r="BQG76" s="171"/>
      <c r="BQH76" s="171"/>
      <c r="BQI76" s="171"/>
      <c r="BQJ76" s="171"/>
      <c r="BQK76" s="171"/>
      <c r="BQL76" s="171"/>
      <c r="BQM76" s="171"/>
      <c r="BQN76" s="171"/>
      <c r="BQO76" s="171"/>
      <c r="BQP76" s="171"/>
      <c r="BQQ76" s="171"/>
      <c r="BQR76" s="171"/>
      <c r="BQS76" s="171"/>
      <c r="BQT76" s="171"/>
      <c r="BQU76" s="171"/>
      <c r="BQV76" s="171"/>
      <c r="BQW76" s="171"/>
      <c r="BQX76" s="171"/>
      <c r="BQY76" s="171"/>
      <c r="BQZ76" s="171"/>
      <c r="BRA76" s="171"/>
      <c r="BRB76" s="171"/>
      <c r="BRC76" s="171"/>
      <c r="BRD76" s="171"/>
      <c r="BRE76" s="171"/>
      <c r="BRF76" s="171"/>
      <c r="BRG76" s="171"/>
      <c r="BRH76" s="171"/>
      <c r="BRI76" s="171"/>
      <c r="BRJ76" s="171"/>
      <c r="BRK76" s="171"/>
      <c r="BRL76" s="171"/>
      <c r="BRM76" s="171"/>
      <c r="BRN76" s="171"/>
      <c r="BRO76" s="171"/>
      <c r="BRP76" s="171"/>
      <c r="BRQ76" s="171"/>
      <c r="BRR76" s="171"/>
      <c r="BRS76" s="171"/>
      <c r="BRT76" s="171"/>
      <c r="BRU76" s="171"/>
      <c r="BRV76" s="171"/>
      <c r="BRW76" s="171"/>
      <c r="BRX76" s="171"/>
      <c r="BRY76" s="171"/>
      <c r="BRZ76" s="171"/>
      <c r="BSA76" s="171"/>
      <c r="BSB76" s="171"/>
      <c r="BSC76" s="171"/>
      <c r="BSD76" s="171"/>
      <c r="BSE76" s="171"/>
      <c r="BSF76" s="171"/>
      <c r="BSG76" s="171"/>
      <c r="BSH76" s="171"/>
      <c r="BSI76" s="171"/>
      <c r="BSJ76" s="171"/>
      <c r="BSK76" s="171"/>
      <c r="BSL76" s="171"/>
      <c r="BSM76" s="171"/>
      <c r="BSN76" s="171"/>
      <c r="BSO76" s="171"/>
      <c r="BSP76" s="171"/>
      <c r="BSQ76" s="171"/>
      <c r="BSR76" s="171"/>
      <c r="BSS76" s="171"/>
      <c r="BST76" s="171"/>
      <c r="BSU76" s="171"/>
      <c r="BSV76" s="171"/>
      <c r="BSW76" s="171"/>
      <c r="BSX76" s="171"/>
      <c r="BSY76" s="171"/>
      <c r="BSZ76" s="171"/>
      <c r="BTA76" s="171"/>
      <c r="BTB76" s="171"/>
      <c r="BTC76" s="171"/>
      <c r="BTD76" s="171"/>
      <c r="BTE76" s="171"/>
      <c r="BTF76" s="171"/>
      <c r="BTG76" s="171"/>
      <c r="BTH76" s="171"/>
      <c r="BTI76" s="171"/>
      <c r="BTJ76" s="171"/>
      <c r="BTK76" s="171"/>
      <c r="BTL76" s="171"/>
      <c r="BTM76" s="171"/>
      <c r="BTN76" s="171"/>
      <c r="BTO76" s="171"/>
      <c r="BTP76" s="171"/>
      <c r="BTQ76" s="171"/>
      <c r="BTR76" s="171"/>
      <c r="BTS76" s="171"/>
      <c r="BTT76" s="171"/>
      <c r="BTU76" s="171"/>
      <c r="BTV76" s="171"/>
      <c r="BTW76" s="171"/>
      <c r="BTX76" s="171"/>
      <c r="BTY76" s="171"/>
      <c r="BTZ76" s="171"/>
      <c r="BUA76" s="171"/>
      <c r="BUB76" s="171"/>
      <c r="BUC76" s="171"/>
      <c r="BUD76" s="171"/>
      <c r="BUE76" s="171"/>
      <c r="BUF76" s="171"/>
      <c r="BUG76" s="171"/>
      <c r="BUH76" s="171"/>
      <c r="BUI76" s="171"/>
      <c r="BUJ76" s="171"/>
      <c r="BUK76" s="171"/>
      <c r="BUL76" s="171"/>
      <c r="BUM76" s="171"/>
      <c r="BUN76" s="171"/>
      <c r="BUO76" s="171"/>
      <c r="BUP76" s="171"/>
      <c r="BUQ76" s="171"/>
      <c r="BUR76" s="171"/>
      <c r="BUS76" s="171"/>
      <c r="BUT76" s="171"/>
      <c r="BUU76" s="171"/>
      <c r="BUV76" s="171"/>
      <c r="BUW76" s="171"/>
      <c r="BUX76" s="171"/>
      <c r="BUY76" s="171"/>
      <c r="BUZ76" s="171"/>
      <c r="BVA76" s="171"/>
      <c r="BVB76" s="171"/>
      <c r="BVC76" s="171"/>
      <c r="BVD76" s="171"/>
      <c r="BVE76" s="171"/>
      <c r="BVF76" s="171"/>
      <c r="BVG76" s="171"/>
      <c r="BVH76" s="171"/>
      <c r="BVI76" s="171"/>
      <c r="BVJ76" s="171"/>
      <c r="BVK76" s="171"/>
      <c r="BVL76" s="171"/>
      <c r="BVM76" s="171"/>
      <c r="BVN76" s="171"/>
      <c r="BVO76" s="171"/>
      <c r="BVP76" s="171"/>
      <c r="BVQ76" s="171"/>
      <c r="BVR76" s="171"/>
      <c r="BVS76" s="171"/>
      <c r="BVT76" s="171"/>
      <c r="BVU76" s="171"/>
      <c r="BVV76" s="171"/>
      <c r="BVW76" s="171"/>
      <c r="BVX76" s="171"/>
      <c r="BVY76" s="171"/>
      <c r="BVZ76" s="171"/>
      <c r="BWA76" s="171"/>
      <c r="BWB76" s="171"/>
      <c r="BWC76" s="171"/>
      <c r="BWD76" s="171"/>
      <c r="BWE76" s="171"/>
      <c r="BWF76" s="171"/>
      <c r="BWG76" s="171"/>
      <c r="BWH76" s="171"/>
      <c r="BWI76" s="171"/>
      <c r="BWJ76" s="171"/>
      <c r="BWK76" s="171"/>
      <c r="BWL76" s="171"/>
      <c r="BWM76" s="171"/>
      <c r="BWN76" s="171"/>
      <c r="BWO76" s="171"/>
      <c r="BWP76" s="171"/>
      <c r="BWQ76" s="171"/>
      <c r="BWR76" s="171"/>
      <c r="BWS76" s="171"/>
      <c r="BWT76" s="171"/>
      <c r="BWU76" s="171"/>
      <c r="BWV76" s="171"/>
      <c r="BWW76" s="171"/>
      <c r="BWX76" s="171"/>
      <c r="BWY76" s="171"/>
      <c r="BWZ76" s="171"/>
      <c r="BXA76" s="171"/>
      <c r="BXB76" s="171"/>
      <c r="BXC76" s="171"/>
      <c r="BXD76" s="171"/>
      <c r="BXE76" s="171"/>
      <c r="BXF76" s="171"/>
      <c r="BXG76" s="171"/>
      <c r="BXH76" s="171"/>
      <c r="BXI76" s="171"/>
      <c r="BXJ76" s="171"/>
      <c r="BXK76" s="171"/>
      <c r="BXL76" s="171"/>
      <c r="BXM76" s="171"/>
      <c r="BXN76" s="171"/>
      <c r="BXO76" s="171"/>
      <c r="BXP76" s="171"/>
      <c r="BXQ76" s="171"/>
      <c r="BXR76" s="171"/>
      <c r="BXS76" s="171"/>
      <c r="BXT76" s="171"/>
      <c r="BXU76" s="171"/>
      <c r="BXV76" s="171"/>
      <c r="BXW76" s="171"/>
      <c r="BXX76" s="171"/>
      <c r="BXY76" s="171"/>
      <c r="BXZ76" s="171"/>
      <c r="BYA76" s="171"/>
      <c r="BYB76" s="171"/>
      <c r="BYC76" s="171"/>
      <c r="BYD76" s="171"/>
      <c r="BYE76" s="171"/>
      <c r="BYF76" s="171"/>
      <c r="BYG76" s="171"/>
      <c r="BYH76" s="171"/>
      <c r="BYI76" s="171"/>
      <c r="BYJ76" s="171"/>
      <c r="BYK76" s="171"/>
      <c r="BYL76" s="171"/>
      <c r="BYM76" s="171"/>
      <c r="BYN76" s="171"/>
      <c r="BYO76" s="171"/>
      <c r="BYP76" s="171"/>
      <c r="BYQ76" s="171"/>
      <c r="BYR76" s="171"/>
      <c r="BYS76" s="171"/>
      <c r="BYT76" s="171"/>
      <c r="BYU76" s="171"/>
      <c r="BYV76" s="171"/>
      <c r="BYW76" s="171"/>
      <c r="BYX76" s="171"/>
      <c r="BYY76" s="171"/>
      <c r="BYZ76" s="171"/>
      <c r="BZA76" s="171"/>
      <c r="BZB76" s="171"/>
      <c r="BZC76" s="171"/>
      <c r="BZD76" s="171"/>
      <c r="BZE76" s="171"/>
      <c r="BZF76" s="171"/>
      <c r="BZG76" s="171"/>
      <c r="BZH76" s="171"/>
      <c r="BZI76" s="171"/>
      <c r="BZJ76" s="171"/>
      <c r="BZK76" s="171"/>
      <c r="BZL76" s="171"/>
      <c r="BZM76" s="171"/>
      <c r="BZN76" s="171"/>
      <c r="BZO76" s="171"/>
      <c r="BZP76" s="171"/>
      <c r="BZQ76" s="171"/>
      <c r="BZR76" s="171"/>
      <c r="BZS76" s="171"/>
      <c r="BZT76" s="171"/>
      <c r="BZU76" s="171"/>
      <c r="BZV76" s="171"/>
      <c r="BZW76" s="171"/>
      <c r="BZX76" s="171"/>
      <c r="BZY76" s="171"/>
      <c r="BZZ76" s="171"/>
      <c r="CAA76" s="171"/>
      <c r="CAB76" s="171"/>
      <c r="CAC76" s="171"/>
      <c r="CAD76" s="171"/>
      <c r="CAE76" s="171"/>
      <c r="CAF76" s="171"/>
      <c r="CAG76" s="171"/>
      <c r="CAH76" s="171"/>
      <c r="CAI76" s="171"/>
      <c r="CAJ76" s="171"/>
      <c r="CAK76" s="171"/>
      <c r="CAL76" s="171"/>
      <c r="CAM76" s="171"/>
      <c r="CAN76" s="171"/>
      <c r="CAO76" s="171"/>
      <c r="CAP76" s="171"/>
      <c r="CAQ76" s="171"/>
      <c r="CAR76" s="171"/>
      <c r="CAS76" s="171"/>
      <c r="CAT76" s="171"/>
      <c r="CAU76" s="171"/>
      <c r="CAV76" s="171"/>
      <c r="CAW76" s="171"/>
      <c r="CAX76" s="171"/>
      <c r="CAY76" s="171"/>
      <c r="CAZ76" s="171"/>
      <c r="CBA76" s="171"/>
      <c r="CBB76" s="171"/>
      <c r="CBC76" s="171"/>
      <c r="CBD76" s="171"/>
      <c r="CBE76" s="171"/>
      <c r="CBF76" s="171"/>
      <c r="CBG76" s="171"/>
      <c r="CBH76" s="171"/>
      <c r="CBI76" s="171"/>
      <c r="CBJ76" s="171"/>
      <c r="CBK76" s="171"/>
      <c r="CBL76" s="171"/>
      <c r="CBM76" s="171"/>
      <c r="CBN76" s="171"/>
      <c r="CBO76" s="171"/>
      <c r="CBP76" s="171"/>
      <c r="CBQ76" s="171"/>
      <c r="CBR76" s="171"/>
      <c r="CBS76" s="171"/>
      <c r="CBT76" s="171"/>
      <c r="CBU76" s="171"/>
      <c r="CBV76" s="171"/>
      <c r="CBW76" s="171"/>
      <c r="CBX76" s="171"/>
      <c r="CBY76" s="171"/>
      <c r="CBZ76" s="171"/>
      <c r="CCA76" s="171"/>
      <c r="CCB76" s="171"/>
      <c r="CCC76" s="171"/>
      <c r="CCD76" s="171"/>
      <c r="CCE76" s="171"/>
      <c r="CCF76" s="171"/>
      <c r="CCG76" s="171"/>
      <c r="CCH76" s="171"/>
      <c r="CCI76" s="171"/>
      <c r="CCJ76" s="171"/>
      <c r="CCK76" s="171"/>
      <c r="CCL76" s="171"/>
      <c r="CCM76" s="171"/>
      <c r="CCN76" s="171"/>
      <c r="CCO76" s="171"/>
      <c r="CCP76" s="171"/>
      <c r="CCQ76" s="171"/>
      <c r="CCR76" s="171"/>
      <c r="CCS76" s="171"/>
      <c r="CCT76" s="171"/>
      <c r="CCU76" s="171"/>
      <c r="CCV76" s="171"/>
      <c r="CCW76" s="171"/>
      <c r="CCX76" s="171"/>
      <c r="CCY76" s="171"/>
      <c r="CCZ76" s="171"/>
      <c r="CDA76" s="171"/>
      <c r="CDB76" s="171"/>
      <c r="CDC76" s="171"/>
      <c r="CDD76" s="171"/>
      <c r="CDE76" s="171"/>
      <c r="CDF76" s="171"/>
      <c r="CDG76" s="171"/>
      <c r="CDH76" s="171"/>
      <c r="CDI76" s="171"/>
      <c r="CDJ76" s="171"/>
      <c r="CDK76" s="171"/>
      <c r="CDL76" s="171"/>
      <c r="CDM76" s="171"/>
      <c r="CDN76" s="171"/>
      <c r="CDO76" s="171"/>
      <c r="CDP76" s="171"/>
      <c r="CDQ76" s="171"/>
      <c r="CDR76" s="171"/>
      <c r="CDS76" s="171"/>
      <c r="CDT76" s="171"/>
      <c r="CDU76" s="171"/>
      <c r="CDV76" s="171"/>
      <c r="CDW76" s="171"/>
      <c r="CDX76" s="171"/>
      <c r="CDY76" s="171"/>
      <c r="CDZ76" s="171"/>
      <c r="CEA76" s="171"/>
      <c r="CEB76" s="171"/>
      <c r="CEC76" s="171"/>
      <c r="CED76" s="171"/>
      <c r="CEE76" s="171"/>
      <c r="CEF76" s="171"/>
      <c r="CEG76" s="171"/>
      <c r="CEH76" s="171"/>
      <c r="CEI76" s="171"/>
      <c r="CEJ76" s="171"/>
      <c r="CEK76" s="171"/>
      <c r="CEL76" s="171"/>
      <c r="CEM76" s="171"/>
      <c r="CEN76" s="171"/>
      <c r="CEO76" s="171"/>
      <c r="CEP76" s="171"/>
      <c r="CEQ76" s="171"/>
      <c r="CER76" s="171"/>
      <c r="CES76" s="171"/>
      <c r="CET76" s="171"/>
      <c r="CEU76" s="171"/>
      <c r="CEV76" s="171"/>
      <c r="CEW76" s="171"/>
      <c r="CEX76" s="171"/>
      <c r="CEY76" s="171"/>
      <c r="CEZ76" s="171"/>
      <c r="CFA76" s="171"/>
      <c r="CFB76" s="171"/>
      <c r="CFC76" s="171"/>
      <c r="CFD76" s="171"/>
      <c r="CFE76" s="171"/>
      <c r="CFF76" s="171"/>
      <c r="CFG76" s="171"/>
      <c r="CFH76" s="171"/>
      <c r="CFI76" s="171"/>
      <c r="CFJ76" s="171"/>
      <c r="CFK76" s="171"/>
      <c r="CFL76" s="171"/>
      <c r="CFM76" s="171"/>
      <c r="CFN76" s="171"/>
      <c r="CFO76" s="171"/>
      <c r="CFP76" s="171"/>
      <c r="CFQ76" s="171"/>
      <c r="CFR76" s="171"/>
      <c r="CFS76" s="171"/>
      <c r="CFT76" s="171"/>
      <c r="CFU76" s="171"/>
      <c r="CFV76" s="171"/>
      <c r="CFW76" s="171"/>
      <c r="CFX76" s="171"/>
      <c r="CFY76" s="171"/>
      <c r="CFZ76" s="171"/>
      <c r="CGA76" s="171"/>
      <c r="CGB76" s="171"/>
      <c r="CGC76" s="171"/>
      <c r="CGD76" s="171"/>
      <c r="CGE76" s="171"/>
      <c r="CGF76" s="171"/>
      <c r="CGG76" s="171"/>
      <c r="CGH76" s="171"/>
      <c r="CGI76" s="171"/>
      <c r="CGJ76" s="171"/>
      <c r="CGK76" s="171"/>
      <c r="CGL76" s="171"/>
      <c r="CGM76" s="171"/>
      <c r="CGN76" s="171"/>
      <c r="CGO76" s="171"/>
      <c r="CGP76" s="171"/>
      <c r="CGQ76" s="171"/>
      <c r="CGR76" s="171"/>
      <c r="CGS76" s="171"/>
      <c r="CGT76" s="171"/>
      <c r="CGU76" s="171"/>
      <c r="CGV76" s="171"/>
      <c r="CGW76" s="171"/>
      <c r="CGX76" s="171"/>
      <c r="CGY76" s="171"/>
      <c r="CGZ76" s="171"/>
      <c r="CHA76" s="171"/>
      <c r="CHB76" s="171"/>
      <c r="CHC76" s="171"/>
      <c r="CHD76" s="171"/>
      <c r="CHE76" s="171"/>
      <c r="CHF76" s="171"/>
      <c r="CHG76" s="171"/>
      <c r="CHH76" s="171"/>
      <c r="CHI76" s="171"/>
      <c r="CHJ76" s="171"/>
      <c r="CHK76" s="171"/>
      <c r="CHL76" s="171"/>
      <c r="CHM76" s="171"/>
      <c r="CHN76" s="171"/>
      <c r="CHO76" s="171"/>
      <c r="CHP76" s="171"/>
      <c r="CHQ76" s="171"/>
      <c r="CHR76" s="171"/>
      <c r="CHS76" s="171"/>
      <c r="CHT76" s="171"/>
      <c r="CHU76" s="171"/>
      <c r="CHV76" s="171"/>
      <c r="CHW76" s="171"/>
      <c r="CHX76" s="171"/>
      <c r="CHY76" s="171"/>
      <c r="CHZ76" s="171"/>
      <c r="CIA76" s="171"/>
      <c r="CIB76" s="171"/>
      <c r="CIC76" s="171"/>
      <c r="CID76" s="171"/>
      <c r="CIE76" s="171"/>
      <c r="CIF76" s="171"/>
      <c r="CIG76" s="171"/>
      <c r="CIH76" s="171"/>
      <c r="CII76" s="171"/>
      <c r="CIJ76" s="171"/>
      <c r="CIK76" s="171"/>
      <c r="CIL76" s="171"/>
      <c r="CIM76" s="171"/>
      <c r="CIN76" s="171"/>
      <c r="CIO76" s="171"/>
      <c r="CIP76" s="171"/>
      <c r="CIQ76" s="171"/>
      <c r="CIR76" s="171"/>
      <c r="CIS76" s="171"/>
      <c r="CIT76" s="171"/>
      <c r="CIU76" s="171"/>
      <c r="CIV76" s="171"/>
      <c r="CIW76" s="171"/>
      <c r="CIX76" s="171"/>
      <c r="CIY76" s="171"/>
      <c r="CIZ76" s="171"/>
      <c r="CJA76" s="171"/>
      <c r="CJB76" s="171"/>
      <c r="CJC76" s="171"/>
      <c r="CJD76" s="171"/>
      <c r="CJE76" s="171"/>
      <c r="CJF76" s="171"/>
      <c r="CJG76" s="171"/>
      <c r="CJH76" s="171"/>
      <c r="CJI76" s="171"/>
      <c r="CJJ76" s="171"/>
      <c r="CJK76" s="171"/>
      <c r="CJL76" s="171"/>
      <c r="CJM76" s="171"/>
      <c r="CJN76" s="171"/>
      <c r="CJO76" s="171"/>
      <c r="CJP76" s="171"/>
      <c r="CJQ76" s="171"/>
      <c r="CJR76" s="171"/>
      <c r="CJS76" s="171"/>
      <c r="CJT76" s="171"/>
      <c r="CJU76" s="171"/>
      <c r="CJV76" s="171"/>
      <c r="CJW76" s="171"/>
      <c r="CJX76" s="171"/>
      <c r="CJY76" s="171"/>
      <c r="CJZ76" s="171"/>
      <c r="CKA76" s="171"/>
      <c r="CKB76" s="171"/>
      <c r="CKC76" s="171"/>
      <c r="CKD76" s="171"/>
      <c r="CKE76" s="171"/>
      <c r="CKF76" s="171"/>
      <c r="CKG76" s="171"/>
      <c r="CKH76" s="171"/>
      <c r="CKI76" s="171"/>
      <c r="CKJ76" s="171"/>
      <c r="CKK76" s="171"/>
      <c r="CKL76" s="171"/>
      <c r="CKM76" s="171"/>
      <c r="CKN76" s="171"/>
      <c r="CKO76" s="171"/>
      <c r="CKP76" s="171"/>
      <c r="CKQ76" s="171"/>
      <c r="CKR76" s="171"/>
      <c r="CKS76" s="171"/>
      <c r="CKT76" s="171"/>
      <c r="CKU76" s="171"/>
      <c r="CKV76" s="171"/>
      <c r="CKW76" s="171"/>
      <c r="CKX76" s="171"/>
      <c r="CKY76" s="171"/>
      <c r="CKZ76" s="171"/>
      <c r="CLA76" s="171"/>
      <c r="CLB76" s="171"/>
      <c r="CLC76" s="171"/>
      <c r="CLD76" s="171"/>
      <c r="CLE76" s="171"/>
      <c r="CLF76" s="171"/>
      <c r="CLG76" s="171"/>
      <c r="CLH76" s="171"/>
      <c r="CLI76" s="171"/>
      <c r="CLJ76" s="171"/>
      <c r="CLK76" s="171"/>
      <c r="CLL76" s="171"/>
      <c r="CLM76" s="171"/>
      <c r="CLN76" s="171"/>
      <c r="CLO76" s="171"/>
      <c r="CLP76" s="171"/>
      <c r="CLQ76" s="171"/>
      <c r="CLR76" s="171"/>
      <c r="CLS76" s="171"/>
      <c r="CLT76" s="171"/>
      <c r="CLU76" s="171"/>
      <c r="CLV76" s="171"/>
      <c r="CLW76" s="171"/>
      <c r="CLX76" s="171"/>
      <c r="CLY76" s="171"/>
      <c r="CLZ76" s="171"/>
      <c r="CMA76" s="171"/>
      <c r="CMB76" s="171"/>
      <c r="CMC76" s="171"/>
      <c r="CMD76" s="171"/>
      <c r="CME76" s="171"/>
      <c r="CMF76" s="171"/>
      <c r="CMG76" s="171"/>
      <c r="CMH76" s="171"/>
      <c r="CMI76" s="171"/>
      <c r="CMJ76" s="171"/>
      <c r="CMK76" s="171"/>
      <c r="CML76" s="171"/>
      <c r="CMM76" s="171"/>
      <c r="CMN76" s="171"/>
      <c r="CMO76" s="171"/>
      <c r="CMP76" s="171"/>
      <c r="CMQ76" s="171"/>
      <c r="CMR76" s="171"/>
      <c r="CMS76" s="171"/>
      <c r="CMT76" s="171"/>
      <c r="CMU76" s="171"/>
      <c r="CMV76" s="171"/>
      <c r="CMW76" s="171"/>
      <c r="CMX76" s="171"/>
      <c r="CMY76" s="171"/>
      <c r="CMZ76" s="171"/>
      <c r="CNA76" s="171"/>
      <c r="CNB76" s="171"/>
      <c r="CNC76" s="171"/>
      <c r="CND76" s="171"/>
      <c r="CNE76" s="171"/>
      <c r="CNF76" s="171"/>
      <c r="CNG76" s="171"/>
      <c r="CNH76" s="171"/>
      <c r="CNI76" s="171"/>
      <c r="CNJ76" s="171"/>
      <c r="CNK76" s="171"/>
      <c r="CNL76" s="171"/>
      <c r="CNM76" s="171"/>
      <c r="CNN76" s="171"/>
      <c r="CNO76" s="171"/>
      <c r="CNP76" s="171"/>
      <c r="CNQ76" s="171"/>
      <c r="CNR76" s="171"/>
      <c r="CNS76" s="171"/>
      <c r="CNT76" s="171"/>
      <c r="CNU76" s="171"/>
      <c r="CNV76" s="171"/>
      <c r="CNW76" s="171"/>
      <c r="CNX76" s="171"/>
      <c r="CNY76" s="171"/>
      <c r="CNZ76" s="171"/>
      <c r="COA76" s="171"/>
      <c r="COB76" s="171"/>
      <c r="COC76" s="171"/>
      <c r="COD76" s="171"/>
      <c r="COE76" s="171"/>
      <c r="COF76" s="171"/>
      <c r="COG76" s="171"/>
      <c r="COH76" s="171"/>
      <c r="COI76" s="171"/>
      <c r="COJ76" s="171"/>
      <c r="COK76" s="171"/>
      <c r="COL76" s="171"/>
      <c r="COM76" s="171"/>
      <c r="CON76" s="171"/>
      <c r="COO76" s="171"/>
      <c r="COP76" s="171"/>
      <c r="COQ76" s="171"/>
      <c r="COR76" s="171"/>
      <c r="COS76" s="171"/>
      <c r="COT76" s="171"/>
      <c r="COU76" s="171"/>
      <c r="COV76" s="171"/>
      <c r="COW76" s="171"/>
      <c r="COX76" s="171"/>
      <c r="COY76" s="171"/>
      <c r="COZ76" s="171"/>
      <c r="CPA76" s="171"/>
      <c r="CPB76" s="171"/>
      <c r="CPC76" s="171"/>
      <c r="CPD76" s="171"/>
      <c r="CPE76" s="171"/>
      <c r="CPF76" s="171"/>
      <c r="CPG76" s="171"/>
      <c r="CPH76" s="171"/>
      <c r="CPI76" s="171"/>
      <c r="CPJ76" s="171"/>
      <c r="CPK76" s="171"/>
      <c r="CPL76" s="171"/>
      <c r="CPM76" s="171"/>
      <c r="CPN76" s="171"/>
      <c r="CPO76" s="171"/>
      <c r="CPP76" s="171"/>
      <c r="CPQ76" s="171"/>
      <c r="CPR76" s="171"/>
      <c r="CPS76" s="171"/>
      <c r="CPT76" s="171"/>
      <c r="CPU76" s="171"/>
      <c r="CPV76" s="171"/>
      <c r="CPW76" s="171"/>
      <c r="CPX76" s="171"/>
      <c r="CPY76" s="171"/>
      <c r="CPZ76" s="171"/>
      <c r="CQA76" s="171"/>
      <c r="CQB76" s="171"/>
      <c r="CQC76" s="171"/>
      <c r="CQD76" s="171"/>
      <c r="CQE76" s="171"/>
      <c r="CQF76" s="171"/>
      <c r="CQG76" s="171"/>
      <c r="CQH76" s="171"/>
      <c r="CQI76" s="171"/>
      <c r="CQJ76" s="171"/>
      <c r="CQK76" s="171"/>
      <c r="CQL76" s="171"/>
      <c r="CQM76" s="171"/>
      <c r="CQN76" s="171"/>
      <c r="CQO76" s="171"/>
      <c r="CQP76" s="171"/>
      <c r="CQQ76" s="171"/>
      <c r="CQR76" s="171"/>
      <c r="CQS76" s="171"/>
      <c r="CQT76" s="171"/>
      <c r="CQU76" s="171"/>
      <c r="CQV76" s="171"/>
      <c r="CQW76" s="171"/>
      <c r="CQX76" s="171"/>
      <c r="CQY76" s="171"/>
      <c r="CQZ76" s="171"/>
      <c r="CRA76" s="171"/>
      <c r="CRB76" s="171"/>
      <c r="CRC76" s="171"/>
      <c r="CRD76" s="171"/>
      <c r="CRE76" s="171"/>
      <c r="CRF76" s="171"/>
      <c r="CRG76" s="171"/>
      <c r="CRH76" s="171"/>
      <c r="CRI76" s="171"/>
      <c r="CRJ76" s="171"/>
      <c r="CRK76" s="171"/>
      <c r="CRL76" s="171"/>
      <c r="CRM76" s="171"/>
      <c r="CRN76" s="171"/>
      <c r="CRO76" s="171"/>
      <c r="CRP76" s="171"/>
      <c r="CRQ76" s="171"/>
      <c r="CRR76" s="171"/>
      <c r="CRS76" s="171"/>
      <c r="CRT76" s="171"/>
      <c r="CRU76" s="171"/>
      <c r="CRV76" s="171"/>
      <c r="CRW76" s="171"/>
      <c r="CRX76" s="171"/>
      <c r="CRY76" s="171"/>
      <c r="CRZ76" s="171"/>
      <c r="CSA76" s="171"/>
      <c r="CSB76" s="171"/>
      <c r="CSC76" s="171"/>
      <c r="CSD76" s="171"/>
      <c r="CSE76" s="171"/>
      <c r="CSF76" s="171"/>
      <c r="CSG76" s="171"/>
      <c r="CSH76" s="171"/>
      <c r="CSI76" s="171"/>
      <c r="CSJ76" s="171"/>
      <c r="CSK76" s="171"/>
      <c r="CSL76" s="171"/>
      <c r="CSM76" s="171"/>
      <c r="CSN76" s="171"/>
      <c r="CSO76" s="171"/>
      <c r="CSP76" s="171"/>
      <c r="CSQ76" s="171"/>
      <c r="CSR76" s="171"/>
      <c r="CSS76" s="171"/>
      <c r="CST76" s="171"/>
      <c r="CSU76" s="171"/>
      <c r="CSV76" s="171"/>
      <c r="CSW76" s="171"/>
      <c r="CSX76" s="171"/>
      <c r="CSY76" s="171"/>
      <c r="CSZ76" s="171"/>
      <c r="CTA76" s="171"/>
      <c r="CTB76" s="171"/>
      <c r="CTC76" s="171"/>
      <c r="CTD76" s="171"/>
      <c r="CTE76" s="171"/>
      <c r="CTF76" s="171"/>
      <c r="CTG76" s="171"/>
      <c r="CTH76" s="171"/>
      <c r="CTI76" s="171"/>
      <c r="CTJ76" s="171"/>
      <c r="CTK76" s="171"/>
      <c r="CTL76" s="171"/>
      <c r="CTM76" s="171"/>
      <c r="CTN76" s="171"/>
      <c r="CTO76" s="171"/>
      <c r="CTP76" s="171"/>
      <c r="CTQ76" s="171"/>
      <c r="CTR76" s="171"/>
      <c r="CTS76" s="171"/>
      <c r="CTT76" s="171"/>
      <c r="CTU76" s="171"/>
      <c r="CTV76" s="171"/>
      <c r="CTW76" s="171"/>
      <c r="CTX76" s="171"/>
      <c r="CTY76" s="171"/>
      <c r="CTZ76" s="171"/>
      <c r="CUA76" s="171"/>
      <c r="CUB76" s="171"/>
      <c r="CUC76" s="171"/>
      <c r="CUD76" s="171"/>
      <c r="CUE76" s="171"/>
      <c r="CUF76" s="171"/>
      <c r="CUG76" s="171"/>
      <c r="CUH76" s="171"/>
      <c r="CUI76" s="171"/>
      <c r="CUJ76" s="171"/>
      <c r="CUK76" s="171"/>
      <c r="CUL76" s="171"/>
      <c r="CUM76" s="171"/>
      <c r="CUN76" s="171"/>
      <c r="CUO76" s="171"/>
      <c r="CUP76" s="171"/>
      <c r="CUQ76" s="171"/>
      <c r="CUR76" s="171"/>
      <c r="CUS76" s="171"/>
      <c r="CUT76" s="171"/>
      <c r="CUU76" s="171"/>
      <c r="CUV76" s="171"/>
      <c r="CUW76" s="171"/>
      <c r="CUX76" s="171"/>
      <c r="CUY76" s="171"/>
      <c r="CUZ76" s="171"/>
      <c r="CVA76" s="171"/>
      <c r="CVB76" s="171"/>
      <c r="CVC76" s="171"/>
      <c r="CVD76" s="171"/>
      <c r="CVE76" s="171"/>
      <c r="CVF76" s="171"/>
      <c r="CVG76" s="171"/>
      <c r="CVH76" s="171"/>
      <c r="CVI76" s="171"/>
      <c r="CVJ76" s="171"/>
      <c r="CVK76" s="171"/>
      <c r="CVL76" s="171"/>
      <c r="CVM76" s="171"/>
      <c r="CVN76" s="171"/>
      <c r="CVO76" s="171"/>
      <c r="CVP76" s="171"/>
      <c r="CVQ76" s="171"/>
      <c r="CVR76" s="171"/>
      <c r="CVS76" s="171"/>
      <c r="CVT76" s="171"/>
      <c r="CVU76" s="171"/>
      <c r="CVV76" s="171"/>
      <c r="CVW76" s="171"/>
      <c r="CVX76" s="171"/>
      <c r="CVY76" s="171"/>
      <c r="CVZ76" s="171"/>
      <c r="CWA76" s="171"/>
      <c r="CWB76" s="171"/>
      <c r="CWC76" s="171"/>
      <c r="CWD76" s="171"/>
      <c r="CWE76" s="171"/>
      <c r="CWF76" s="171"/>
      <c r="CWG76" s="171"/>
      <c r="CWH76" s="171"/>
      <c r="CWI76" s="171"/>
      <c r="CWJ76" s="171"/>
      <c r="CWK76" s="171"/>
      <c r="CWL76" s="171"/>
      <c r="CWM76" s="171"/>
      <c r="CWN76" s="171"/>
      <c r="CWO76" s="171"/>
      <c r="CWP76" s="171"/>
      <c r="CWQ76" s="171"/>
      <c r="CWR76" s="171"/>
      <c r="CWS76" s="171"/>
      <c r="CWT76" s="171"/>
      <c r="CWU76" s="171"/>
      <c r="CWV76" s="171"/>
      <c r="CWW76" s="171"/>
      <c r="CWX76" s="171"/>
      <c r="CWY76" s="171"/>
      <c r="CWZ76" s="171"/>
      <c r="CXA76" s="171"/>
      <c r="CXB76" s="171"/>
      <c r="CXC76" s="171"/>
      <c r="CXD76" s="171"/>
      <c r="CXE76" s="171"/>
      <c r="CXF76" s="171"/>
      <c r="CXG76" s="171"/>
      <c r="CXH76" s="171"/>
      <c r="CXI76" s="171"/>
      <c r="CXJ76" s="171"/>
      <c r="CXK76" s="171"/>
      <c r="CXL76" s="171"/>
      <c r="CXM76" s="171"/>
      <c r="CXN76" s="171"/>
      <c r="CXO76" s="171"/>
      <c r="CXP76" s="171"/>
      <c r="CXQ76" s="171"/>
      <c r="CXR76" s="171"/>
      <c r="CXS76" s="171"/>
      <c r="CXT76" s="171"/>
      <c r="CXU76" s="171"/>
      <c r="CXV76" s="171"/>
      <c r="CXW76" s="171"/>
      <c r="CXX76" s="171"/>
      <c r="CXY76" s="171"/>
      <c r="CXZ76" s="171"/>
      <c r="CYA76" s="171"/>
      <c r="CYB76" s="171"/>
      <c r="CYC76" s="171"/>
      <c r="CYD76" s="171"/>
      <c r="CYE76" s="171"/>
      <c r="CYF76" s="171"/>
      <c r="CYG76" s="171"/>
      <c r="CYH76" s="171"/>
      <c r="CYI76" s="171"/>
      <c r="CYJ76" s="171"/>
      <c r="CYK76" s="171"/>
      <c r="CYL76" s="171"/>
      <c r="CYM76" s="171"/>
      <c r="CYN76" s="171"/>
      <c r="CYO76" s="171"/>
      <c r="CYP76" s="171"/>
      <c r="CYQ76" s="171"/>
      <c r="CYR76" s="171"/>
      <c r="CYS76" s="171"/>
      <c r="CYT76" s="171"/>
      <c r="CYU76" s="171"/>
      <c r="CYV76" s="171"/>
      <c r="CYW76" s="171"/>
      <c r="CYX76" s="171"/>
      <c r="CYY76" s="171"/>
      <c r="CYZ76" s="171"/>
      <c r="CZA76" s="171"/>
      <c r="CZB76" s="171"/>
      <c r="CZC76" s="171"/>
      <c r="CZD76" s="171"/>
      <c r="CZE76" s="171"/>
      <c r="CZF76" s="171"/>
      <c r="CZG76" s="171"/>
      <c r="CZH76" s="171"/>
      <c r="CZI76" s="171"/>
      <c r="CZJ76" s="171"/>
      <c r="CZK76" s="171"/>
      <c r="CZL76" s="171"/>
      <c r="CZM76" s="171"/>
      <c r="CZN76" s="171"/>
      <c r="CZO76" s="171"/>
      <c r="CZP76" s="171"/>
      <c r="CZQ76" s="171"/>
      <c r="CZR76" s="171"/>
      <c r="CZS76" s="171"/>
      <c r="CZT76" s="171"/>
      <c r="CZU76" s="171"/>
      <c r="CZV76" s="171"/>
      <c r="CZW76" s="171"/>
      <c r="CZX76" s="171"/>
      <c r="CZY76" s="171"/>
      <c r="CZZ76" s="171"/>
      <c r="DAA76" s="171"/>
      <c r="DAB76" s="171"/>
      <c r="DAC76" s="171"/>
      <c r="DAD76" s="171"/>
      <c r="DAE76" s="171"/>
      <c r="DAF76" s="171"/>
      <c r="DAG76" s="171"/>
      <c r="DAH76" s="171"/>
      <c r="DAI76" s="171"/>
      <c r="DAJ76" s="171"/>
      <c r="DAK76" s="171"/>
      <c r="DAL76" s="171"/>
      <c r="DAM76" s="171"/>
      <c r="DAN76" s="171"/>
      <c r="DAO76" s="171"/>
      <c r="DAP76" s="171"/>
      <c r="DAQ76" s="171"/>
      <c r="DAR76" s="171"/>
      <c r="DAS76" s="171"/>
      <c r="DAT76" s="171"/>
      <c r="DAU76" s="171"/>
      <c r="DAV76" s="171"/>
      <c r="DAW76" s="171"/>
      <c r="DAX76" s="171"/>
      <c r="DAY76" s="171"/>
      <c r="DAZ76" s="171"/>
      <c r="DBA76" s="171"/>
      <c r="DBB76" s="171"/>
      <c r="DBC76" s="171"/>
      <c r="DBD76" s="171"/>
      <c r="DBE76" s="171"/>
      <c r="DBF76" s="171"/>
      <c r="DBG76" s="171"/>
      <c r="DBH76" s="171"/>
      <c r="DBI76" s="171"/>
      <c r="DBJ76" s="171"/>
      <c r="DBK76" s="171"/>
      <c r="DBL76" s="171"/>
      <c r="DBM76" s="171"/>
      <c r="DBN76" s="171"/>
      <c r="DBO76" s="171"/>
      <c r="DBP76" s="171"/>
      <c r="DBQ76" s="171"/>
      <c r="DBR76" s="171"/>
      <c r="DBS76" s="171"/>
      <c r="DBT76" s="171"/>
      <c r="DBU76" s="171"/>
      <c r="DBV76" s="171"/>
      <c r="DBW76" s="171"/>
      <c r="DBX76" s="171"/>
      <c r="DBY76" s="171"/>
      <c r="DBZ76" s="171"/>
      <c r="DCA76" s="171"/>
      <c r="DCB76" s="171"/>
      <c r="DCC76" s="171"/>
      <c r="DCD76" s="171"/>
      <c r="DCE76" s="171"/>
      <c r="DCF76" s="171"/>
      <c r="DCG76" s="171"/>
      <c r="DCH76" s="171"/>
      <c r="DCI76" s="171"/>
      <c r="DCJ76" s="171"/>
      <c r="DCK76" s="171"/>
      <c r="DCL76" s="171"/>
      <c r="DCM76" s="171"/>
      <c r="DCN76" s="171"/>
      <c r="DCO76" s="171"/>
      <c r="DCP76" s="171"/>
      <c r="DCQ76" s="171"/>
      <c r="DCR76" s="171"/>
      <c r="DCS76" s="171"/>
      <c r="DCT76" s="171"/>
      <c r="DCU76" s="171"/>
      <c r="DCV76" s="171"/>
      <c r="DCW76" s="171"/>
      <c r="DCX76" s="171"/>
      <c r="DCY76" s="171"/>
      <c r="DCZ76" s="171"/>
      <c r="DDA76" s="171"/>
      <c r="DDB76" s="171"/>
      <c r="DDC76" s="171"/>
      <c r="DDD76" s="171"/>
      <c r="DDE76" s="171"/>
      <c r="DDF76" s="171"/>
      <c r="DDG76" s="171"/>
      <c r="DDH76" s="171"/>
      <c r="DDI76" s="171"/>
      <c r="DDJ76" s="171"/>
      <c r="DDK76" s="171"/>
      <c r="DDL76" s="171"/>
      <c r="DDM76" s="171"/>
      <c r="DDN76" s="171"/>
      <c r="DDO76" s="171"/>
      <c r="DDP76" s="171"/>
      <c r="DDQ76" s="171"/>
      <c r="DDR76" s="171"/>
      <c r="DDS76" s="171"/>
      <c r="DDT76" s="171"/>
      <c r="DDU76" s="171"/>
      <c r="DDV76" s="171"/>
      <c r="DDW76" s="171"/>
      <c r="DDX76" s="171"/>
      <c r="DDY76" s="171"/>
      <c r="DDZ76" s="171"/>
      <c r="DEA76" s="171"/>
      <c r="DEB76" s="171"/>
      <c r="DEC76" s="171"/>
      <c r="DED76" s="171"/>
      <c r="DEE76" s="171"/>
      <c r="DEF76" s="171"/>
      <c r="DEG76" s="171"/>
      <c r="DEH76" s="171"/>
      <c r="DEI76" s="171"/>
      <c r="DEJ76" s="171"/>
      <c r="DEK76" s="171"/>
      <c r="DEL76" s="171"/>
      <c r="DEM76" s="171"/>
      <c r="DEN76" s="171"/>
      <c r="DEO76" s="171"/>
      <c r="DEP76" s="171"/>
      <c r="DEQ76" s="171"/>
      <c r="DER76" s="171"/>
      <c r="DES76" s="171"/>
      <c r="DET76" s="171"/>
      <c r="DEU76" s="171"/>
      <c r="DEV76" s="171"/>
      <c r="DEW76" s="171"/>
      <c r="DEX76" s="171"/>
      <c r="DEY76" s="171"/>
      <c r="DEZ76" s="171"/>
      <c r="DFA76" s="171"/>
      <c r="DFB76" s="171"/>
      <c r="DFC76" s="171"/>
      <c r="DFD76" s="171"/>
      <c r="DFE76" s="171"/>
      <c r="DFF76" s="171"/>
      <c r="DFG76" s="171"/>
      <c r="DFH76" s="171"/>
      <c r="DFI76" s="171"/>
      <c r="DFJ76" s="171"/>
      <c r="DFK76" s="171"/>
      <c r="DFL76" s="171"/>
      <c r="DFM76" s="171"/>
      <c r="DFN76" s="171"/>
      <c r="DFO76" s="171"/>
      <c r="DFP76" s="171"/>
      <c r="DFQ76" s="171"/>
      <c r="DFR76" s="171"/>
      <c r="DFS76" s="171"/>
      <c r="DFT76" s="171"/>
      <c r="DFU76" s="171"/>
      <c r="DFV76" s="171"/>
      <c r="DFW76" s="171"/>
      <c r="DFX76" s="171"/>
      <c r="DFY76" s="171"/>
      <c r="DFZ76" s="171"/>
      <c r="DGA76" s="171"/>
      <c r="DGB76" s="171"/>
      <c r="DGC76" s="171"/>
      <c r="DGD76" s="171"/>
      <c r="DGE76" s="171"/>
      <c r="DGF76" s="171"/>
      <c r="DGG76" s="171"/>
      <c r="DGH76" s="171"/>
      <c r="DGI76" s="171"/>
      <c r="DGJ76" s="171"/>
      <c r="DGK76" s="171"/>
      <c r="DGL76" s="171"/>
      <c r="DGM76" s="171"/>
      <c r="DGN76" s="171"/>
      <c r="DGO76" s="171"/>
      <c r="DGP76" s="171"/>
      <c r="DGQ76" s="171"/>
      <c r="DGR76" s="171"/>
      <c r="DGS76" s="171"/>
      <c r="DGT76" s="171"/>
      <c r="DGU76" s="171"/>
      <c r="DGV76" s="171"/>
      <c r="DGW76" s="171"/>
      <c r="DGX76" s="171"/>
      <c r="DGY76" s="171"/>
      <c r="DGZ76" s="171"/>
      <c r="DHA76" s="171"/>
      <c r="DHB76" s="171"/>
      <c r="DHC76" s="171"/>
      <c r="DHD76" s="171"/>
      <c r="DHE76" s="171"/>
      <c r="DHF76" s="171"/>
      <c r="DHG76" s="171"/>
      <c r="DHH76" s="171"/>
      <c r="DHI76" s="171"/>
      <c r="DHJ76" s="171"/>
      <c r="DHK76" s="171"/>
      <c r="DHL76" s="171"/>
      <c r="DHM76" s="171"/>
      <c r="DHN76" s="171"/>
      <c r="DHO76" s="171"/>
      <c r="DHP76" s="171"/>
      <c r="DHQ76" s="171"/>
      <c r="DHR76" s="171"/>
      <c r="DHS76" s="171"/>
      <c r="DHT76" s="171"/>
      <c r="DHU76" s="171"/>
      <c r="DHV76" s="171"/>
      <c r="DHW76" s="171"/>
      <c r="DHX76" s="171"/>
      <c r="DHY76" s="171"/>
      <c r="DHZ76" s="171"/>
      <c r="DIA76" s="171"/>
      <c r="DIB76" s="171"/>
      <c r="DIC76" s="171"/>
      <c r="DID76" s="171"/>
      <c r="DIE76" s="171"/>
      <c r="DIF76" s="171"/>
      <c r="DIG76" s="171"/>
      <c r="DIH76" s="171"/>
      <c r="DII76" s="171"/>
      <c r="DIJ76" s="171"/>
      <c r="DIK76" s="171"/>
      <c r="DIL76" s="171"/>
      <c r="DIM76" s="171"/>
      <c r="DIN76" s="171"/>
      <c r="DIO76" s="171"/>
      <c r="DIP76" s="171"/>
      <c r="DIQ76" s="171"/>
      <c r="DIR76" s="171"/>
      <c r="DIS76" s="171"/>
      <c r="DIT76" s="171"/>
      <c r="DIU76" s="171"/>
      <c r="DIV76" s="171"/>
      <c r="DIW76" s="171"/>
      <c r="DIX76" s="171"/>
      <c r="DIY76" s="171"/>
      <c r="DIZ76" s="171"/>
      <c r="DJA76" s="171"/>
      <c r="DJB76" s="171"/>
      <c r="DJC76" s="171"/>
      <c r="DJD76" s="171"/>
      <c r="DJE76" s="171"/>
      <c r="DJF76" s="171"/>
      <c r="DJG76" s="171"/>
      <c r="DJH76" s="171"/>
      <c r="DJI76" s="171"/>
      <c r="DJJ76" s="171"/>
      <c r="DJK76" s="171"/>
      <c r="DJL76" s="171"/>
      <c r="DJM76" s="171"/>
      <c r="DJN76" s="171"/>
      <c r="DJO76" s="171"/>
      <c r="DJP76" s="171"/>
      <c r="DJQ76" s="171"/>
      <c r="DJR76" s="171"/>
      <c r="DJS76" s="171"/>
      <c r="DJT76" s="171"/>
      <c r="DJU76" s="171"/>
      <c r="DJV76" s="171"/>
      <c r="DJW76" s="171"/>
      <c r="DJX76" s="171"/>
      <c r="DJY76" s="171"/>
      <c r="DJZ76" s="171"/>
      <c r="DKA76" s="171"/>
      <c r="DKB76" s="171"/>
      <c r="DKC76" s="171"/>
      <c r="DKD76" s="171"/>
      <c r="DKE76" s="171"/>
      <c r="DKF76" s="171"/>
      <c r="DKG76" s="171"/>
      <c r="DKH76" s="171"/>
      <c r="DKI76" s="171"/>
      <c r="DKJ76" s="171"/>
      <c r="DKK76" s="171"/>
      <c r="DKL76" s="171"/>
      <c r="DKM76" s="171"/>
      <c r="DKN76" s="171"/>
      <c r="DKO76" s="171"/>
      <c r="DKP76" s="171"/>
      <c r="DKQ76" s="171"/>
      <c r="DKR76" s="171"/>
      <c r="DKS76" s="171"/>
      <c r="DKT76" s="171"/>
      <c r="DKU76" s="171"/>
      <c r="DKV76" s="171"/>
      <c r="DKW76" s="171"/>
      <c r="DKX76" s="171"/>
      <c r="DKY76" s="171"/>
      <c r="DKZ76" s="171"/>
      <c r="DLA76" s="171"/>
      <c r="DLB76" s="171"/>
      <c r="DLC76" s="171"/>
      <c r="DLD76" s="171"/>
      <c r="DLE76" s="171"/>
      <c r="DLF76" s="171"/>
      <c r="DLG76" s="171"/>
      <c r="DLH76" s="171"/>
      <c r="DLI76" s="171"/>
      <c r="DLJ76" s="171"/>
      <c r="DLK76" s="171"/>
      <c r="DLL76" s="171"/>
      <c r="DLM76" s="171"/>
      <c r="DLN76" s="171"/>
      <c r="DLO76" s="171"/>
      <c r="DLP76" s="171"/>
      <c r="DLQ76" s="171"/>
      <c r="DLR76" s="171"/>
      <c r="DLS76" s="171"/>
      <c r="DLT76" s="171"/>
      <c r="DLU76" s="171"/>
      <c r="DLV76" s="171"/>
      <c r="DLW76" s="171"/>
      <c r="DLX76" s="171"/>
      <c r="DLY76" s="171"/>
      <c r="DLZ76" s="171"/>
      <c r="DMA76" s="171"/>
      <c r="DMB76" s="171"/>
      <c r="DMC76" s="171"/>
      <c r="DMD76" s="171"/>
      <c r="DME76" s="171"/>
      <c r="DMF76" s="171"/>
      <c r="DMG76" s="171"/>
      <c r="DMH76" s="171"/>
      <c r="DMI76" s="171"/>
      <c r="DMJ76" s="171"/>
      <c r="DMK76" s="171"/>
      <c r="DML76" s="171"/>
      <c r="DMM76" s="171"/>
      <c r="DMN76" s="171"/>
      <c r="DMO76" s="171"/>
      <c r="DMP76" s="171"/>
      <c r="DMQ76" s="171"/>
      <c r="DMR76" s="171"/>
      <c r="DMS76" s="171"/>
      <c r="DMT76" s="171"/>
      <c r="DMU76" s="171"/>
      <c r="DMV76" s="171"/>
      <c r="DMW76" s="171"/>
      <c r="DMX76" s="171"/>
      <c r="DMY76" s="171"/>
      <c r="DMZ76" s="171"/>
      <c r="DNA76" s="171"/>
      <c r="DNB76" s="171"/>
      <c r="DNC76" s="171"/>
      <c r="DND76" s="171"/>
      <c r="DNE76" s="171"/>
      <c r="DNF76" s="171"/>
      <c r="DNG76" s="171"/>
      <c r="DNH76" s="171"/>
      <c r="DNI76" s="171"/>
      <c r="DNJ76" s="171"/>
      <c r="DNK76" s="171"/>
      <c r="DNL76" s="171"/>
      <c r="DNM76" s="171"/>
      <c r="DNN76" s="171"/>
      <c r="DNO76" s="171"/>
      <c r="DNP76" s="171"/>
      <c r="DNQ76" s="171"/>
      <c r="DNR76" s="171"/>
      <c r="DNS76" s="171"/>
      <c r="DNT76" s="171"/>
      <c r="DNU76" s="171"/>
      <c r="DNV76" s="171"/>
      <c r="DNW76" s="171"/>
      <c r="DNX76" s="171"/>
      <c r="DNY76" s="171"/>
      <c r="DNZ76" s="171"/>
      <c r="DOA76" s="171"/>
      <c r="DOB76" s="171"/>
      <c r="DOC76" s="171"/>
      <c r="DOD76" s="171"/>
      <c r="DOE76" s="171"/>
      <c r="DOF76" s="171"/>
      <c r="DOG76" s="171"/>
      <c r="DOH76" s="171"/>
      <c r="DOI76" s="171"/>
      <c r="DOJ76" s="171"/>
      <c r="DOK76" s="171"/>
      <c r="DOL76" s="171"/>
      <c r="DOM76" s="171"/>
      <c r="DON76" s="171"/>
      <c r="DOO76" s="171"/>
      <c r="DOP76" s="171"/>
      <c r="DOQ76" s="171"/>
      <c r="DOR76" s="171"/>
      <c r="DOS76" s="171"/>
      <c r="DOT76" s="171"/>
      <c r="DOU76" s="171"/>
      <c r="DOV76" s="171"/>
      <c r="DOW76" s="171"/>
      <c r="DOX76" s="171"/>
      <c r="DOY76" s="171"/>
      <c r="DOZ76" s="171"/>
      <c r="DPA76" s="171"/>
      <c r="DPB76" s="171"/>
      <c r="DPC76" s="171"/>
      <c r="DPD76" s="171"/>
      <c r="DPE76" s="171"/>
      <c r="DPF76" s="171"/>
      <c r="DPG76" s="171"/>
      <c r="DPH76" s="171"/>
      <c r="DPI76" s="171"/>
      <c r="DPJ76" s="171"/>
      <c r="DPK76" s="171"/>
      <c r="DPL76" s="171"/>
      <c r="DPM76" s="171"/>
      <c r="DPN76" s="171"/>
      <c r="DPO76" s="171"/>
      <c r="DPP76" s="171"/>
      <c r="DPQ76" s="171"/>
      <c r="DPR76" s="171"/>
      <c r="DPS76" s="171"/>
      <c r="DPT76" s="171"/>
      <c r="DPU76" s="171"/>
      <c r="DPV76" s="171"/>
      <c r="DPW76" s="171"/>
      <c r="DPX76" s="171"/>
      <c r="DPY76" s="171"/>
      <c r="DPZ76" s="171"/>
      <c r="DQA76" s="171"/>
      <c r="DQB76" s="171"/>
      <c r="DQC76" s="171"/>
      <c r="DQD76" s="171"/>
      <c r="DQE76" s="171"/>
      <c r="DQF76" s="171"/>
      <c r="DQG76" s="171"/>
      <c r="DQH76" s="171"/>
      <c r="DQI76" s="171"/>
      <c r="DQJ76" s="171"/>
      <c r="DQK76" s="171"/>
      <c r="DQL76" s="171"/>
      <c r="DQM76" s="171"/>
      <c r="DQN76" s="171"/>
      <c r="DQO76" s="171"/>
      <c r="DQP76" s="171"/>
      <c r="DQQ76" s="171"/>
      <c r="DQR76" s="171"/>
      <c r="DQS76" s="171"/>
      <c r="DQT76" s="171"/>
      <c r="DQU76" s="171"/>
      <c r="DQV76" s="171"/>
      <c r="DQW76" s="171"/>
      <c r="DQX76" s="171"/>
      <c r="DQY76" s="171"/>
      <c r="DQZ76" s="171"/>
      <c r="DRA76" s="171"/>
      <c r="DRB76" s="171"/>
      <c r="DRC76" s="171"/>
      <c r="DRD76" s="171"/>
      <c r="DRE76" s="171"/>
      <c r="DRF76" s="171"/>
      <c r="DRG76" s="171"/>
      <c r="DRH76" s="171"/>
      <c r="DRI76" s="171"/>
      <c r="DRJ76" s="171"/>
      <c r="DRK76" s="171"/>
      <c r="DRL76" s="171"/>
      <c r="DRM76" s="171"/>
      <c r="DRN76" s="171"/>
      <c r="DRO76" s="171"/>
      <c r="DRP76" s="171"/>
      <c r="DRQ76" s="171"/>
      <c r="DRR76" s="171"/>
      <c r="DRS76" s="171"/>
      <c r="DRT76" s="171"/>
      <c r="DRU76" s="171"/>
      <c r="DRV76" s="171"/>
      <c r="DRW76" s="171"/>
      <c r="DRX76" s="171"/>
      <c r="DRY76" s="171"/>
      <c r="DRZ76" s="171"/>
      <c r="DSA76" s="171"/>
      <c r="DSB76" s="171"/>
      <c r="DSC76" s="171"/>
      <c r="DSD76" s="171"/>
      <c r="DSE76" s="171"/>
      <c r="DSF76" s="171"/>
      <c r="DSG76" s="171"/>
      <c r="DSH76" s="171"/>
      <c r="DSI76" s="171"/>
      <c r="DSJ76" s="171"/>
      <c r="DSK76" s="171"/>
      <c r="DSL76" s="171"/>
      <c r="DSM76" s="171"/>
      <c r="DSN76" s="171"/>
      <c r="DSO76" s="171"/>
      <c r="DSP76" s="171"/>
      <c r="DSQ76" s="171"/>
      <c r="DSR76" s="171"/>
      <c r="DSS76" s="171"/>
      <c r="DST76" s="171"/>
      <c r="DSU76" s="171"/>
      <c r="DSV76" s="171"/>
      <c r="DSW76" s="171"/>
      <c r="DSX76" s="171"/>
      <c r="DSY76" s="171"/>
      <c r="DSZ76" s="171"/>
      <c r="DTA76" s="171"/>
      <c r="DTB76" s="171"/>
      <c r="DTC76" s="171"/>
      <c r="DTD76" s="171"/>
      <c r="DTE76" s="171"/>
      <c r="DTF76" s="171"/>
      <c r="DTG76" s="171"/>
      <c r="DTH76" s="171"/>
      <c r="DTI76" s="171"/>
      <c r="DTJ76" s="171"/>
      <c r="DTK76" s="171"/>
      <c r="DTL76" s="171"/>
      <c r="DTM76" s="171"/>
      <c r="DTN76" s="171"/>
      <c r="DTO76" s="171"/>
      <c r="DTP76" s="171"/>
      <c r="DTQ76" s="171"/>
      <c r="DTR76" s="171"/>
      <c r="DTS76" s="171"/>
      <c r="DTT76" s="171"/>
      <c r="DTU76" s="171"/>
      <c r="DTV76" s="171"/>
      <c r="DTW76" s="171"/>
      <c r="DTX76" s="171"/>
      <c r="DTY76" s="171"/>
      <c r="DTZ76" s="171"/>
      <c r="DUA76" s="171"/>
      <c r="DUB76" s="171"/>
      <c r="DUC76" s="171"/>
      <c r="DUD76" s="171"/>
      <c r="DUE76" s="171"/>
      <c r="DUF76" s="171"/>
      <c r="DUG76" s="171"/>
      <c r="DUH76" s="171"/>
      <c r="DUI76" s="171"/>
      <c r="DUJ76" s="171"/>
      <c r="DUK76" s="171"/>
      <c r="DUL76" s="171"/>
      <c r="DUM76" s="171"/>
      <c r="DUN76" s="171"/>
      <c r="DUO76" s="171"/>
      <c r="DUP76" s="171"/>
      <c r="DUQ76" s="171"/>
      <c r="DUR76" s="171"/>
      <c r="DUS76" s="171"/>
      <c r="DUT76" s="171"/>
      <c r="DUU76" s="171"/>
      <c r="DUV76" s="171"/>
      <c r="DUW76" s="171"/>
      <c r="DUX76" s="171"/>
      <c r="DUY76" s="171"/>
      <c r="DUZ76" s="171"/>
      <c r="DVA76" s="171"/>
      <c r="DVB76" s="171"/>
      <c r="DVC76" s="171"/>
      <c r="DVD76" s="171"/>
      <c r="DVE76" s="171"/>
      <c r="DVF76" s="171"/>
      <c r="DVG76" s="171"/>
      <c r="DVH76" s="171"/>
      <c r="DVI76" s="171"/>
      <c r="DVJ76" s="171"/>
      <c r="DVK76" s="171"/>
      <c r="DVL76" s="171"/>
      <c r="DVM76" s="171"/>
      <c r="DVN76" s="171"/>
      <c r="DVO76" s="171"/>
      <c r="DVP76" s="171"/>
      <c r="DVQ76" s="171"/>
      <c r="DVR76" s="171"/>
      <c r="DVS76" s="171"/>
      <c r="DVT76" s="171"/>
      <c r="DVU76" s="171"/>
      <c r="DVV76" s="171"/>
      <c r="DVW76" s="171"/>
      <c r="DVX76" s="171"/>
      <c r="DVY76" s="171"/>
      <c r="DVZ76" s="171"/>
      <c r="DWA76" s="171"/>
      <c r="DWB76" s="171"/>
      <c r="DWC76" s="171"/>
      <c r="DWD76" s="171"/>
      <c r="DWE76" s="171"/>
      <c r="DWF76" s="171"/>
      <c r="DWG76" s="171"/>
      <c r="DWH76" s="171"/>
      <c r="DWI76" s="171"/>
      <c r="DWJ76" s="171"/>
      <c r="DWK76" s="171"/>
      <c r="DWL76" s="171"/>
      <c r="DWM76" s="171"/>
      <c r="DWN76" s="171"/>
      <c r="DWO76" s="171"/>
      <c r="DWP76" s="171"/>
      <c r="DWQ76" s="171"/>
      <c r="DWR76" s="171"/>
      <c r="DWS76" s="171"/>
      <c r="DWT76" s="171"/>
      <c r="DWU76" s="171"/>
      <c r="DWV76" s="171"/>
      <c r="DWW76" s="171"/>
      <c r="DWX76" s="171"/>
      <c r="DWY76" s="171"/>
      <c r="DWZ76" s="171"/>
      <c r="DXA76" s="171"/>
      <c r="DXB76" s="171"/>
      <c r="DXC76" s="171"/>
      <c r="DXD76" s="171"/>
      <c r="DXE76" s="171"/>
      <c r="DXF76" s="171"/>
      <c r="DXG76" s="171"/>
      <c r="DXH76" s="171"/>
      <c r="DXI76" s="171"/>
      <c r="DXJ76" s="171"/>
      <c r="DXK76" s="171"/>
      <c r="DXL76" s="171"/>
      <c r="DXM76" s="171"/>
      <c r="DXN76" s="171"/>
      <c r="DXO76" s="171"/>
      <c r="DXP76" s="171"/>
      <c r="DXQ76" s="171"/>
      <c r="DXR76" s="171"/>
      <c r="DXS76" s="171"/>
      <c r="DXT76" s="171"/>
      <c r="DXU76" s="171"/>
      <c r="DXV76" s="171"/>
      <c r="DXW76" s="171"/>
      <c r="DXX76" s="171"/>
      <c r="DXY76" s="171"/>
      <c r="DXZ76" s="171"/>
      <c r="DYA76" s="171"/>
      <c r="DYB76" s="171"/>
      <c r="DYC76" s="171"/>
      <c r="DYD76" s="171"/>
      <c r="DYE76" s="171"/>
      <c r="DYF76" s="171"/>
      <c r="DYG76" s="171"/>
      <c r="DYH76" s="171"/>
      <c r="DYI76" s="171"/>
      <c r="DYJ76" s="171"/>
      <c r="DYK76" s="171"/>
      <c r="DYL76" s="171"/>
      <c r="DYM76" s="171"/>
      <c r="DYN76" s="171"/>
      <c r="DYO76" s="171"/>
      <c r="DYP76" s="171"/>
      <c r="DYQ76" s="171"/>
      <c r="DYR76" s="171"/>
      <c r="DYS76" s="171"/>
      <c r="DYT76" s="171"/>
      <c r="DYU76" s="171"/>
      <c r="DYV76" s="171"/>
      <c r="DYW76" s="171"/>
      <c r="DYX76" s="171"/>
      <c r="DYY76" s="171"/>
      <c r="DYZ76" s="171"/>
      <c r="DZA76" s="171"/>
      <c r="DZB76" s="171"/>
      <c r="DZC76" s="171"/>
      <c r="DZD76" s="171"/>
      <c r="DZE76" s="171"/>
      <c r="DZF76" s="171"/>
      <c r="DZG76" s="171"/>
      <c r="DZH76" s="171"/>
      <c r="DZI76" s="171"/>
      <c r="DZJ76" s="171"/>
      <c r="DZK76" s="171"/>
      <c r="DZL76" s="171"/>
      <c r="DZM76" s="171"/>
      <c r="DZN76" s="171"/>
      <c r="DZO76" s="171"/>
      <c r="DZP76" s="171"/>
      <c r="DZQ76" s="171"/>
      <c r="DZR76" s="171"/>
      <c r="DZS76" s="171"/>
      <c r="DZT76" s="171"/>
      <c r="DZU76" s="171"/>
      <c r="DZV76" s="171"/>
      <c r="DZW76" s="171"/>
      <c r="DZX76" s="171"/>
      <c r="DZY76" s="171"/>
      <c r="DZZ76" s="171"/>
      <c r="EAA76" s="171"/>
      <c r="EAB76" s="171"/>
      <c r="EAC76" s="171"/>
      <c r="EAD76" s="171"/>
      <c r="EAE76" s="171"/>
      <c r="EAF76" s="171"/>
      <c r="EAG76" s="171"/>
      <c r="EAH76" s="171"/>
      <c r="EAI76" s="171"/>
      <c r="EAJ76" s="171"/>
      <c r="EAK76" s="171"/>
      <c r="EAL76" s="171"/>
      <c r="EAM76" s="171"/>
      <c r="EAN76" s="171"/>
      <c r="EAO76" s="171"/>
      <c r="EAP76" s="171"/>
      <c r="EAQ76" s="171"/>
      <c r="EAR76" s="171"/>
      <c r="EAS76" s="171"/>
      <c r="EAT76" s="171"/>
      <c r="EAU76" s="171"/>
      <c r="EAV76" s="171"/>
      <c r="EAW76" s="171"/>
      <c r="EAX76" s="171"/>
      <c r="EAY76" s="171"/>
      <c r="EAZ76" s="171"/>
      <c r="EBA76" s="171"/>
      <c r="EBB76" s="171"/>
      <c r="EBC76" s="171"/>
      <c r="EBD76" s="171"/>
      <c r="EBE76" s="171"/>
      <c r="EBF76" s="171"/>
      <c r="EBG76" s="171"/>
      <c r="EBH76" s="171"/>
      <c r="EBI76" s="171"/>
      <c r="EBJ76" s="171"/>
      <c r="EBK76" s="171"/>
      <c r="EBL76" s="171"/>
      <c r="EBM76" s="171"/>
      <c r="EBN76" s="171"/>
      <c r="EBO76" s="171"/>
      <c r="EBP76" s="171"/>
      <c r="EBQ76" s="171"/>
      <c r="EBR76" s="171"/>
      <c r="EBS76" s="171"/>
      <c r="EBT76" s="171"/>
      <c r="EBU76" s="171"/>
      <c r="EBV76" s="171"/>
      <c r="EBW76" s="171"/>
      <c r="EBX76" s="171"/>
      <c r="EBY76" s="171"/>
      <c r="EBZ76" s="171"/>
      <c r="ECA76" s="171"/>
      <c r="ECB76" s="171"/>
      <c r="ECC76" s="171"/>
      <c r="ECD76" s="171"/>
      <c r="ECE76" s="171"/>
      <c r="ECF76" s="171"/>
      <c r="ECG76" s="171"/>
      <c r="ECH76" s="171"/>
      <c r="ECI76" s="171"/>
      <c r="ECJ76" s="171"/>
      <c r="ECK76" s="171"/>
      <c r="ECL76" s="171"/>
      <c r="ECM76" s="171"/>
      <c r="ECN76" s="171"/>
      <c r="ECO76" s="171"/>
      <c r="ECP76" s="171"/>
      <c r="ECQ76" s="171"/>
      <c r="ECR76" s="171"/>
      <c r="ECS76" s="171"/>
      <c r="ECT76" s="171"/>
      <c r="ECU76" s="171"/>
      <c r="ECV76" s="171"/>
      <c r="ECW76" s="171"/>
      <c r="ECX76" s="171"/>
      <c r="ECY76" s="171"/>
      <c r="ECZ76" s="171"/>
      <c r="EDA76" s="171"/>
      <c r="EDB76" s="171"/>
      <c r="EDC76" s="171"/>
      <c r="EDD76" s="171"/>
      <c r="EDE76" s="171"/>
      <c r="EDF76" s="171"/>
      <c r="EDG76" s="171"/>
      <c r="EDH76" s="171"/>
      <c r="EDI76" s="171"/>
      <c r="EDJ76" s="171"/>
      <c r="EDK76" s="171"/>
      <c r="EDL76" s="171"/>
      <c r="EDM76" s="171"/>
      <c r="EDN76" s="171"/>
      <c r="EDO76" s="171"/>
      <c r="EDP76" s="171"/>
      <c r="EDQ76" s="171"/>
      <c r="EDR76" s="171"/>
      <c r="EDS76" s="171"/>
      <c r="EDT76" s="171"/>
      <c r="EDU76" s="171"/>
      <c r="EDV76" s="171"/>
      <c r="EDW76" s="171"/>
      <c r="EDX76" s="171"/>
      <c r="EDY76" s="171"/>
      <c r="EDZ76" s="171"/>
      <c r="EEA76" s="171"/>
      <c r="EEB76" s="171"/>
      <c r="EEC76" s="171"/>
      <c r="EED76" s="171"/>
      <c r="EEE76" s="171"/>
      <c r="EEF76" s="171"/>
      <c r="EEG76" s="171"/>
      <c r="EEH76" s="171"/>
      <c r="EEI76" s="171"/>
      <c r="EEJ76" s="171"/>
      <c r="EEK76" s="171"/>
      <c r="EEL76" s="171"/>
      <c r="EEM76" s="171"/>
      <c r="EEN76" s="171"/>
      <c r="EEO76" s="171"/>
      <c r="EEP76" s="171"/>
      <c r="EEQ76" s="171"/>
      <c r="EER76" s="171"/>
      <c r="EES76" s="171"/>
      <c r="EET76" s="171"/>
      <c r="EEU76" s="171"/>
      <c r="EEV76" s="171"/>
      <c r="EEW76" s="171"/>
      <c r="EEX76" s="171"/>
      <c r="EEY76" s="171"/>
      <c r="EEZ76" s="171"/>
      <c r="EFA76" s="171"/>
      <c r="EFB76" s="171"/>
      <c r="EFC76" s="171"/>
      <c r="EFD76" s="171"/>
      <c r="EFE76" s="171"/>
      <c r="EFF76" s="171"/>
      <c r="EFG76" s="171"/>
      <c r="EFH76" s="171"/>
      <c r="EFI76" s="171"/>
      <c r="EFJ76" s="171"/>
      <c r="EFK76" s="171"/>
      <c r="EFL76" s="171"/>
      <c r="EFM76" s="171"/>
      <c r="EFN76" s="171"/>
      <c r="EFO76" s="171"/>
      <c r="EFP76" s="171"/>
      <c r="EFQ76" s="171"/>
      <c r="EFR76" s="171"/>
      <c r="EFS76" s="171"/>
      <c r="EFT76" s="171"/>
      <c r="EFU76" s="171"/>
      <c r="EFV76" s="171"/>
      <c r="EFW76" s="171"/>
      <c r="EFX76" s="171"/>
      <c r="EFY76" s="171"/>
      <c r="EFZ76" s="171"/>
      <c r="EGA76" s="171"/>
      <c r="EGB76" s="171"/>
      <c r="EGC76" s="171"/>
      <c r="EGD76" s="171"/>
      <c r="EGE76" s="171"/>
      <c r="EGF76" s="171"/>
      <c r="EGG76" s="171"/>
      <c r="EGH76" s="171"/>
      <c r="EGI76" s="171"/>
      <c r="EGJ76" s="171"/>
      <c r="EGK76" s="171"/>
      <c r="EGL76" s="171"/>
      <c r="EGM76" s="171"/>
      <c r="EGN76" s="171"/>
      <c r="EGO76" s="171"/>
      <c r="EGP76" s="171"/>
      <c r="EGQ76" s="171"/>
      <c r="EGR76" s="171"/>
      <c r="EGS76" s="171"/>
      <c r="EGT76" s="171"/>
      <c r="EGU76" s="171"/>
      <c r="EGV76" s="171"/>
      <c r="EGW76" s="171"/>
      <c r="EGX76" s="171"/>
      <c r="EGY76" s="171"/>
      <c r="EGZ76" s="171"/>
      <c r="EHA76" s="171"/>
      <c r="EHB76" s="171"/>
      <c r="EHC76" s="171"/>
      <c r="EHD76" s="171"/>
      <c r="EHE76" s="171"/>
      <c r="EHF76" s="171"/>
      <c r="EHG76" s="171"/>
      <c r="EHH76" s="171"/>
      <c r="EHI76" s="171"/>
      <c r="EHJ76" s="171"/>
      <c r="EHK76" s="171"/>
      <c r="EHL76" s="171"/>
      <c r="EHM76" s="171"/>
      <c r="EHN76" s="171"/>
      <c r="EHO76" s="171"/>
      <c r="EHP76" s="171"/>
      <c r="EHQ76" s="171"/>
      <c r="EHR76" s="171"/>
      <c r="EHS76" s="171"/>
      <c r="EHT76" s="171"/>
      <c r="EHU76" s="171"/>
      <c r="EHV76" s="171"/>
      <c r="EHW76" s="171"/>
      <c r="EHX76" s="171"/>
      <c r="EHY76" s="171"/>
      <c r="EHZ76" s="171"/>
      <c r="EIA76" s="171"/>
      <c r="EIB76" s="171"/>
      <c r="EIC76" s="171"/>
      <c r="EID76" s="171"/>
      <c r="EIE76" s="171"/>
      <c r="EIF76" s="171"/>
      <c r="EIG76" s="171"/>
      <c r="EIH76" s="171"/>
      <c r="EII76" s="171"/>
      <c r="EIJ76" s="171"/>
      <c r="EIK76" s="171"/>
      <c r="EIL76" s="171"/>
      <c r="EIM76" s="171"/>
      <c r="EIN76" s="171"/>
      <c r="EIO76" s="171"/>
      <c r="EIP76" s="171"/>
      <c r="EIQ76" s="171"/>
      <c r="EIR76" s="171"/>
      <c r="EIS76" s="171"/>
      <c r="EIT76" s="171"/>
      <c r="EIU76" s="171"/>
      <c r="EIV76" s="171"/>
      <c r="EIW76" s="171"/>
      <c r="EIX76" s="171"/>
      <c r="EIY76" s="171"/>
      <c r="EIZ76" s="171"/>
      <c r="EJA76" s="171"/>
      <c r="EJB76" s="171"/>
      <c r="EJC76" s="171"/>
      <c r="EJD76" s="171"/>
      <c r="EJE76" s="171"/>
      <c r="EJF76" s="171"/>
      <c r="EJG76" s="171"/>
      <c r="EJH76" s="171"/>
      <c r="EJI76" s="171"/>
      <c r="EJJ76" s="171"/>
      <c r="EJK76" s="171"/>
      <c r="EJL76" s="171"/>
      <c r="EJM76" s="171"/>
      <c r="EJN76" s="171"/>
      <c r="EJO76" s="171"/>
      <c r="EJP76" s="171"/>
      <c r="EJQ76" s="171"/>
      <c r="EJR76" s="171"/>
      <c r="EJS76" s="171"/>
      <c r="EJT76" s="171"/>
      <c r="EJU76" s="171"/>
      <c r="EJV76" s="171"/>
      <c r="EJW76" s="171"/>
      <c r="EJX76" s="171"/>
      <c r="EJY76" s="171"/>
      <c r="EJZ76" s="171"/>
      <c r="EKA76" s="171"/>
      <c r="EKB76" s="171"/>
      <c r="EKC76" s="171"/>
      <c r="EKD76" s="171"/>
      <c r="EKE76" s="171"/>
      <c r="EKF76" s="171"/>
      <c r="EKG76" s="171"/>
      <c r="EKH76" s="171"/>
      <c r="EKI76" s="171"/>
      <c r="EKJ76" s="171"/>
      <c r="EKK76" s="171"/>
      <c r="EKL76" s="171"/>
      <c r="EKM76" s="171"/>
      <c r="EKN76" s="171"/>
      <c r="EKO76" s="171"/>
      <c r="EKP76" s="171"/>
      <c r="EKQ76" s="171"/>
      <c r="EKR76" s="171"/>
      <c r="EKS76" s="171"/>
      <c r="EKT76" s="171"/>
      <c r="EKU76" s="171"/>
      <c r="EKV76" s="171"/>
      <c r="EKW76" s="171"/>
      <c r="EKX76" s="171"/>
      <c r="EKY76" s="171"/>
      <c r="EKZ76" s="171"/>
      <c r="ELA76" s="171"/>
      <c r="ELB76" s="171"/>
      <c r="ELC76" s="171"/>
      <c r="ELD76" s="171"/>
      <c r="ELE76" s="171"/>
      <c r="ELF76" s="171"/>
      <c r="ELG76" s="171"/>
      <c r="ELH76" s="171"/>
      <c r="ELI76" s="171"/>
      <c r="ELJ76" s="171"/>
      <c r="ELK76" s="171"/>
      <c r="ELL76" s="171"/>
      <c r="ELM76" s="171"/>
      <c r="ELN76" s="171"/>
      <c r="ELO76" s="171"/>
      <c r="ELP76" s="171"/>
      <c r="ELQ76" s="171"/>
      <c r="ELR76" s="171"/>
      <c r="ELS76" s="171"/>
      <c r="ELT76" s="171"/>
      <c r="ELU76" s="171"/>
      <c r="ELV76" s="171"/>
      <c r="ELW76" s="171"/>
      <c r="ELX76" s="171"/>
      <c r="ELY76" s="171"/>
      <c r="ELZ76" s="171"/>
      <c r="EMA76" s="171"/>
      <c r="EMB76" s="171"/>
      <c r="EMC76" s="171"/>
      <c r="EMD76" s="171"/>
      <c r="EME76" s="171"/>
      <c r="EMF76" s="171"/>
      <c r="EMG76" s="171"/>
      <c r="EMH76" s="171"/>
      <c r="EMI76" s="171"/>
      <c r="EMJ76" s="171"/>
      <c r="EMK76" s="171"/>
      <c r="EML76" s="171"/>
      <c r="EMM76" s="171"/>
      <c r="EMN76" s="171"/>
      <c r="EMO76" s="171"/>
      <c r="EMP76" s="171"/>
      <c r="EMQ76" s="171"/>
      <c r="EMR76" s="171"/>
      <c r="EMS76" s="171"/>
      <c r="EMT76" s="171"/>
      <c r="EMU76" s="171"/>
      <c r="EMV76" s="171"/>
      <c r="EMW76" s="171"/>
      <c r="EMX76" s="171"/>
      <c r="EMY76" s="171"/>
      <c r="EMZ76" s="171"/>
      <c r="ENA76" s="171"/>
      <c r="ENB76" s="171"/>
      <c r="ENC76" s="171"/>
      <c r="END76" s="171"/>
      <c r="ENE76" s="171"/>
      <c r="ENF76" s="171"/>
      <c r="ENG76" s="171"/>
      <c r="ENH76" s="171"/>
      <c r="ENI76" s="171"/>
      <c r="ENJ76" s="171"/>
      <c r="ENK76" s="171"/>
      <c r="ENL76" s="171"/>
      <c r="ENM76" s="171"/>
      <c r="ENN76" s="171"/>
      <c r="ENO76" s="171"/>
      <c r="ENP76" s="171"/>
      <c r="ENQ76" s="171"/>
      <c r="ENR76" s="171"/>
      <c r="ENS76" s="171"/>
      <c r="ENT76" s="171"/>
      <c r="ENU76" s="171"/>
      <c r="ENV76" s="171"/>
      <c r="ENW76" s="171"/>
      <c r="ENX76" s="171"/>
      <c r="ENY76" s="171"/>
      <c r="ENZ76" s="171"/>
      <c r="EOA76" s="171"/>
      <c r="EOB76" s="171"/>
      <c r="EOC76" s="171"/>
      <c r="EOD76" s="171"/>
      <c r="EOE76" s="171"/>
      <c r="EOF76" s="171"/>
      <c r="EOG76" s="171"/>
      <c r="EOH76" s="171"/>
      <c r="EOI76" s="171"/>
      <c r="EOJ76" s="171"/>
      <c r="EOK76" s="171"/>
      <c r="EOL76" s="171"/>
      <c r="EOM76" s="171"/>
      <c r="EON76" s="171"/>
      <c r="EOO76" s="171"/>
      <c r="EOP76" s="171"/>
      <c r="EOQ76" s="171"/>
      <c r="EOR76" s="171"/>
      <c r="EOS76" s="171"/>
      <c r="EOT76" s="171"/>
      <c r="EOU76" s="171"/>
      <c r="EOV76" s="171"/>
      <c r="EOW76" s="171"/>
      <c r="EOX76" s="171"/>
      <c r="EOY76" s="171"/>
      <c r="EOZ76" s="171"/>
      <c r="EPA76" s="171"/>
      <c r="EPB76" s="171"/>
      <c r="EPC76" s="171"/>
      <c r="EPD76" s="171"/>
      <c r="EPE76" s="171"/>
      <c r="EPF76" s="171"/>
      <c r="EPG76" s="171"/>
      <c r="EPH76" s="171"/>
      <c r="EPI76" s="171"/>
      <c r="EPJ76" s="171"/>
      <c r="EPK76" s="171"/>
      <c r="EPL76" s="171"/>
      <c r="EPM76" s="171"/>
      <c r="EPN76" s="171"/>
      <c r="EPO76" s="171"/>
      <c r="EPP76" s="171"/>
      <c r="EPQ76" s="171"/>
      <c r="EPR76" s="171"/>
      <c r="EPS76" s="171"/>
      <c r="EPT76" s="171"/>
      <c r="EPU76" s="171"/>
      <c r="EPV76" s="171"/>
      <c r="EPW76" s="171"/>
      <c r="EPX76" s="171"/>
      <c r="EPY76" s="171"/>
      <c r="EPZ76" s="171"/>
      <c r="EQA76" s="171"/>
      <c r="EQB76" s="171"/>
      <c r="EQC76" s="171"/>
      <c r="EQD76" s="171"/>
      <c r="EQE76" s="171"/>
      <c r="EQF76" s="171"/>
      <c r="EQG76" s="171"/>
      <c r="EQH76" s="171"/>
      <c r="EQI76" s="171"/>
      <c r="EQJ76" s="171"/>
      <c r="EQK76" s="171"/>
      <c r="EQL76" s="171"/>
      <c r="EQM76" s="171"/>
      <c r="EQN76" s="171"/>
      <c r="EQO76" s="171"/>
      <c r="EQP76" s="171"/>
      <c r="EQQ76" s="171"/>
      <c r="EQR76" s="171"/>
      <c r="EQS76" s="171"/>
      <c r="EQT76" s="171"/>
      <c r="EQU76" s="171"/>
      <c r="EQV76" s="171"/>
      <c r="EQW76" s="171"/>
      <c r="EQX76" s="171"/>
      <c r="EQY76" s="171"/>
      <c r="EQZ76" s="171"/>
      <c r="ERA76" s="171"/>
      <c r="ERB76" s="171"/>
      <c r="ERC76" s="171"/>
      <c r="ERD76" s="171"/>
      <c r="ERE76" s="171"/>
      <c r="ERF76" s="171"/>
      <c r="ERG76" s="171"/>
      <c r="ERH76" s="171"/>
      <c r="ERI76" s="171"/>
      <c r="ERJ76" s="171"/>
      <c r="ERK76" s="171"/>
      <c r="ERL76" s="171"/>
      <c r="ERM76" s="171"/>
      <c r="ERN76" s="171"/>
      <c r="ERO76" s="171"/>
      <c r="ERP76" s="171"/>
      <c r="ERQ76" s="171"/>
      <c r="ERR76" s="171"/>
      <c r="ERS76" s="171"/>
      <c r="ERT76" s="171"/>
      <c r="ERU76" s="171"/>
      <c r="ERV76" s="171"/>
      <c r="ERW76" s="171"/>
      <c r="ERX76" s="171"/>
      <c r="ERY76" s="171"/>
      <c r="ERZ76" s="171"/>
      <c r="ESA76" s="171"/>
      <c r="ESB76" s="171"/>
      <c r="ESC76" s="171"/>
      <c r="ESD76" s="171"/>
      <c r="ESE76" s="171"/>
      <c r="ESF76" s="171"/>
      <c r="ESG76" s="171"/>
      <c r="ESH76" s="171"/>
      <c r="ESI76" s="171"/>
      <c r="ESJ76" s="171"/>
      <c r="ESK76" s="171"/>
      <c r="ESL76" s="171"/>
      <c r="ESM76" s="171"/>
      <c r="ESN76" s="171"/>
      <c r="ESO76" s="171"/>
      <c r="ESP76" s="171"/>
      <c r="ESQ76" s="171"/>
      <c r="ESR76" s="171"/>
      <c r="ESS76" s="171"/>
      <c r="EST76" s="171"/>
      <c r="ESU76" s="171"/>
      <c r="ESV76" s="171"/>
      <c r="ESW76" s="171"/>
      <c r="ESX76" s="171"/>
      <c r="ESY76" s="171"/>
      <c r="ESZ76" s="171"/>
      <c r="ETA76" s="171"/>
      <c r="ETB76" s="171"/>
      <c r="ETC76" s="171"/>
      <c r="ETD76" s="171"/>
      <c r="ETE76" s="171"/>
      <c r="ETF76" s="171"/>
      <c r="ETG76" s="171"/>
      <c r="ETH76" s="171"/>
      <c r="ETI76" s="171"/>
      <c r="ETJ76" s="171"/>
      <c r="ETK76" s="171"/>
      <c r="ETL76" s="171"/>
      <c r="ETM76" s="171"/>
      <c r="ETN76" s="171"/>
      <c r="ETO76" s="171"/>
      <c r="ETP76" s="171"/>
      <c r="ETQ76" s="171"/>
      <c r="ETR76" s="171"/>
      <c r="ETS76" s="171"/>
      <c r="ETT76" s="171"/>
      <c r="ETU76" s="171"/>
      <c r="ETV76" s="171"/>
      <c r="ETW76" s="171"/>
      <c r="ETX76" s="171"/>
      <c r="ETY76" s="171"/>
      <c r="ETZ76" s="171"/>
      <c r="EUA76" s="171"/>
      <c r="EUB76" s="171"/>
      <c r="EUC76" s="171"/>
      <c r="EUD76" s="171"/>
      <c r="EUE76" s="171"/>
      <c r="EUF76" s="171"/>
      <c r="EUG76" s="171"/>
      <c r="EUH76" s="171"/>
      <c r="EUI76" s="171"/>
      <c r="EUJ76" s="171"/>
      <c r="EUK76" s="171"/>
      <c r="EUL76" s="171"/>
      <c r="EUM76" s="171"/>
      <c r="EUN76" s="171"/>
      <c r="EUO76" s="171"/>
      <c r="EUP76" s="171"/>
      <c r="EUQ76" s="171"/>
      <c r="EUR76" s="171"/>
      <c r="EUS76" s="171"/>
      <c r="EUT76" s="171"/>
      <c r="EUU76" s="171"/>
      <c r="EUV76" s="171"/>
      <c r="EUW76" s="171"/>
      <c r="EUX76" s="171"/>
      <c r="EUY76" s="171"/>
      <c r="EUZ76" s="171"/>
      <c r="EVA76" s="171"/>
      <c r="EVB76" s="171"/>
      <c r="EVC76" s="171"/>
      <c r="EVD76" s="171"/>
      <c r="EVE76" s="171"/>
      <c r="EVF76" s="171"/>
      <c r="EVG76" s="171"/>
      <c r="EVH76" s="171"/>
      <c r="EVI76" s="171"/>
      <c r="EVJ76" s="171"/>
      <c r="EVK76" s="171"/>
      <c r="EVL76" s="171"/>
      <c r="EVM76" s="171"/>
      <c r="EVN76" s="171"/>
      <c r="EVO76" s="171"/>
      <c r="EVP76" s="171"/>
      <c r="EVQ76" s="171"/>
      <c r="EVR76" s="171"/>
      <c r="EVS76" s="171"/>
      <c r="EVT76" s="171"/>
      <c r="EVU76" s="171"/>
      <c r="EVV76" s="171"/>
      <c r="EVW76" s="171"/>
      <c r="EVX76" s="171"/>
      <c r="EVY76" s="171"/>
      <c r="EVZ76" s="171"/>
      <c r="EWA76" s="171"/>
      <c r="EWB76" s="171"/>
      <c r="EWC76" s="171"/>
      <c r="EWD76" s="171"/>
      <c r="EWE76" s="171"/>
      <c r="EWF76" s="171"/>
      <c r="EWG76" s="171"/>
      <c r="EWH76" s="171"/>
      <c r="EWI76" s="171"/>
      <c r="EWJ76" s="171"/>
      <c r="EWK76" s="171"/>
      <c r="EWL76" s="171"/>
      <c r="EWM76" s="171"/>
      <c r="EWN76" s="171"/>
      <c r="EWO76" s="171"/>
      <c r="EWP76" s="171"/>
      <c r="EWQ76" s="171"/>
      <c r="EWR76" s="171"/>
      <c r="EWS76" s="171"/>
      <c r="EWT76" s="171"/>
      <c r="EWU76" s="171"/>
      <c r="EWV76" s="171"/>
      <c r="EWW76" s="171"/>
      <c r="EWX76" s="171"/>
      <c r="EWY76" s="171"/>
      <c r="EWZ76" s="171"/>
      <c r="EXA76" s="171"/>
      <c r="EXB76" s="171"/>
      <c r="EXC76" s="171"/>
      <c r="EXD76" s="171"/>
      <c r="EXE76" s="171"/>
      <c r="EXF76" s="171"/>
      <c r="EXG76" s="171"/>
      <c r="EXH76" s="171"/>
      <c r="EXI76" s="171"/>
      <c r="EXJ76" s="171"/>
      <c r="EXK76" s="171"/>
      <c r="EXL76" s="171"/>
      <c r="EXM76" s="171"/>
      <c r="EXN76" s="171"/>
      <c r="EXO76" s="171"/>
      <c r="EXP76" s="171"/>
      <c r="EXQ76" s="171"/>
      <c r="EXR76" s="171"/>
      <c r="EXS76" s="171"/>
      <c r="EXT76" s="171"/>
      <c r="EXU76" s="171"/>
      <c r="EXV76" s="171"/>
      <c r="EXW76" s="171"/>
      <c r="EXX76" s="171"/>
      <c r="EXY76" s="171"/>
      <c r="EXZ76" s="171"/>
      <c r="EYA76" s="171"/>
      <c r="EYB76" s="171"/>
      <c r="EYC76" s="171"/>
      <c r="EYD76" s="171"/>
      <c r="EYE76" s="171"/>
      <c r="EYF76" s="171"/>
      <c r="EYG76" s="171"/>
      <c r="EYH76" s="171"/>
      <c r="EYI76" s="171"/>
      <c r="EYJ76" s="171"/>
      <c r="EYK76" s="171"/>
      <c r="EYL76" s="171"/>
      <c r="EYM76" s="171"/>
      <c r="EYN76" s="171"/>
      <c r="EYO76" s="171"/>
      <c r="EYP76" s="171"/>
      <c r="EYQ76" s="171"/>
      <c r="EYR76" s="171"/>
      <c r="EYS76" s="171"/>
      <c r="EYT76" s="171"/>
      <c r="EYU76" s="171"/>
      <c r="EYV76" s="171"/>
      <c r="EYW76" s="171"/>
      <c r="EYX76" s="171"/>
      <c r="EYY76" s="171"/>
      <c r="EYZ76" s="171"/>
      <c r="EZA76" s="171"/>
      <c r="EZB76" s="171"/>
      <c r="EZC76" s="171"/>
      <c r="EZD76" s="171"/>
      <c r="EZE76" s="171"/>
      <c r="EZF76" s="171"/>
      <c r="EZG76" s="171"/>
      <c r="EZH76" s="171"/>
      <c r="EZI76" s="171"/>
      <c r="EZJ76" s="171"/>
      <c r="EZK76" s="171"/>
      <c r="EZL76" s="171"/>
      <c r="EZM76" s="171"/>
      <c r="EZN76" s="171"/>
      <c r="EZO76" s="171"/>
      <c r="EZP76" s="171"/>
      <c r="EZQ76" s="171"/>
      <c r="EZR76" s="171"/>
      <c r="EZS76" s="171"/>
      <c r="EZT76" s="171"/>
      <c r="EZU76" s="171"/>
      <c r="EZV76" s="171"/>
      <c r="EZW76" s="171"/>
      <c r="EZX76" s="171"/>
      <c r="EZY76" s="171"/>
      <c r="EZZ76" s="171"/>
      <c r="FAA76" s="171"/>
      <c r="FAB76" s="171"/>
      <c r="FAC76" s="171"/>
      <c r="FAD76" s="171"/>
      <c r="FAE76" s="171"/>
      <c r="FAF76" s="171"/>
      <c r="FAG76" s="171"/>
      <c r="FAH76" s="171"/>
      <c r="FAI76" s="171"/>
      <c r="FAJ76" s="171"/>
      <c r="FAK76" s="171"/>
      <c r="FAL76" s="171"/>
      <c r="FAM76" s="171"/>
      <c r="FAN76" s="171"/>
      <c r="FAO76" s="171"/>
      <c r="FAP76" s="171"/>
      <c r="FAQ76" s="171"/>
      <c r="FAR76" s="171"/>
      <c r="FAS76" s="171"/>
      <c r="FAT76" s="171"/>
      <c r="FAU76" s="171"/>
      <c r="FAV76" s="171"/>
      <c r="FAW76" s="171"/>
      <c r="FAX76" s="171"/>
      <c r="FAY76" s="171"/>
      <c r="FAZ76" s="171"/>
      <c r="FBA76" s="171"/>
      <c r="FBB76" s="171"/>
      <c r="FBC76" s="171"/>
      <c r="FBD76" s="171"/>
      <c r="FBE76" s="171"/>
      <c r="FBF76" s="171"/>
      <c r="FBG76" s="171"/>
      <c r="FBH76" s="171"/>
      <c r="FBI76" s="171"/>
      <c r="FBJ76" s="171"/>
      <c r="FBK76" s="171"/>
      <c r="FBL76" s="171"/>
      <c r="FBM76" s="171"/>
      <c r="FBN76" s="171"/>
      <c r="FBO76" s="171"/>
      <c r="FBP76" s="171"/>
      <c r="FBQ76" s="171"/>
      <c r="FBR76" s="171"/>
      <c r="FBS76" s="171"/>
      <c r="FBT76" s="171"/>
      <c r="FBU76" s="171"/>
      <c r="FBV76" s="171"/>
      <c r="FBW76" s="171"/>
      <c r="FBX76" s="171"/>
      <c r="FBY76" s="171"/>
      <c r="FBZ76" s="171"/>
      <c r="FCA76" s="171"/>
      <c r="FCB76" s="171"/>
      <c r="FCC76" s="171"/>
      <c r="FCD76" s="171"/>
      <c r="FCE76" s="171"/>
      <c r="FCF76" s="171"/>
      <c r="FCG76" s="171"/>
      <c r="FCH76" s="171"/>
      <c r="FCI76" s="171"/>
      <c r="FCJ76" s="171"/>
      <c r="FCK76" s="171"/>
      <c r="FCL76" s="171"/>
      <c r="FCM76" s="171"/>
      <c r="FCN76" s="171"/>
      <c r="FCO76" s="171"/>
      <c r="FCP76" s="171"/>
      <c r="FCQ76" s="171"/>
      <c r="FCR76" s="171"/>
      <c r="FCS76" s="171"/>
      <c r="FCT76" s="171"/>
      <c r="FCU76" s="171"/>
      <c r="FCV76" s="171"/>
      <c r="FCW76" s="171"/>
      <c r="FCX76" s="171"/>
      <c r="FCY76" s="171"/>
      <c r="FCZ76" s="171"/>
      <c r="FDA76" s="171"/>
      <c r="FDB76" s="171"/>
      <c r="FDC76" s="171"/>
      <c r="FDD76" s="171"/>
      <c r="FDE76" s="171"/>
      <c r="FDF76" s="171"/>
      <c r="FDG76" s="171"/>
      <c r="FDH76" s="171"/>
      <c r="FDI76" s="171"/>
      <c r="FDJ76" s="171"/>
      <c r="FDK76" s="171"/>
      <c r="FDL76" s="171"/>
      <c r="FDM76" s="171"/>
      <c r="FDN76" s="171"/>
      <c r="FDO76" s="171"/>
      <c r="FDP76" s="171"/>
      <c r="FDQ76" s="171"/>
      <c r="FDR76" s="171"/>
      <c r="FDS76" s="171"/>
      <c r="FDT76" s="171"/>
      <c r="FDU76" s="171"/>
      <c r="FDV76" s="171"/>
      <c r="FDW76" s="171"/>
      <c r="FDX76" s="171"/>
      <c r="FDY76" s="171"/>
      <c r="FDZ76" s="171"/>
      <c r="FEA76" s="171"/>
      <c r="FEB76" s="171"/>
      <c r="FEC76" s="171"/>
      <c r="FED76" s="171"/>
      <c r="FEE76" s="171"/>
      <c r="FEF76" s="171"/>
      <c r="FEG76" s="171"/>
      <c r="FEH76" s="171"/>
      <c r="FEI76" s="171"/>
      <c r="FEJ76" s="171"/>
      <c r="FEK76" s="171"/>
      <c r="FEL76" s="171"/>
      <c r="FEM76" s="171"/>
      <c r="FEN76" s="171"/>
      <c r="FEO76" s="171"/>
      <c r="FEP76" s="171"/>
      <c r="FEQ76" s="171"/>
      <c r="FER76" s="171"/>
      <c r="FES76" s="171"/>
      <c r="FET76" s="171"/>
      <c r="FEU76" s="171"/>
      <c r="FEV76" s="171"/>
      <c r="FEW76" s="171"/>
      <c r="FEX76" s="171"/>
      <c r="FEY76" s="171"/>
      <c r="FEZ76" s="171"/>
      <c r="FFA76" s="171"/>
      <c r="FFB76" s="171"/>
      <c r="FFC76" s="171"/>
      <c r="FFD76" s="171"/>
      <c r="FFE76" s="171"/>
      <c r="FFF76" s="171"/>
      <c r="FFG76" s="171"/>
      <c r="FFH76" s="171"/>
      <c r="FFI76" s="171"/>
      <c r="FFJ76" s="171"/>
      <c r="FFK76" s="171"/>
      <c r="FFL76" s="171"/>
      <c r="FFM76" s="171"/>
      <c r="FFN76" s="171"/>
      <c r="FFO76" s="171"/>
      <c r="FFP76" s="171"/>
      <c r="FFQ76" s="171"/>
      <c r="FFR76" s="171"/>
      <c r="FFS76" s="171"/>
      <c r="FFT76" s="171"/>
      <c r="FFU76" s="171"/>
      <c r="FFV76" s="171"/>
      <c r="FFW76" s="171"/>
      <c r="FFX76" s="171"/>
      <c r="FFY76" s="171"/>
      <c r="FFZ76" s="171"/>
      <c r="FGA76" s="171"/>
      <c r="FGB76" s="171"/>
      <c r="FGC76" s="171"/>
      <c r="FGD76" s="171"/>
      <c r="FGE76" s="171"/>
      <c r="FGF76" s="171"/>
      <c r="FGG76" s="171"/>
      <c r="FGH76" s="171"/>
      <c r="FGI76" s="171"/>
      <c r="FGJ76" s="171"/>
      <c r="FGK76" s="171"/>
      <c r="FGL76" s="171"/>
      <c r="FGM76" s="171"/>
      <c r="FGN76" s="171"/>
      <c r="FGO76" s="171"/>
      <c r="FGP76" s="171"/>
      <c r="FGQ76" s="171"/>
      <c r="FGR76" s="171"/>
      <c r="FGS76" s="171"/>
      <c r="FGT76" s="171"/>
      <c r="FGU76" s="171"/>
      <c r="FGV76" s="171"/>
      <c r="FGW76" s="171"/>
      <c r="FGX76" s="171"/>
      <c r="FGY76" s="171"/>
      <c r="FGZ76" s="171"/>
      <c r="FHA76" s="171"/>
      <c r="FHB76" s="171"/>
      <c r="FHC76" s="171"/>
      <c r="FHD76" s="171"/>
      <c r="FHE76" s="171"/>
      <c r="FHF76" s="171"/>
      <c r="FHG76" s="171"/>
      <c r="FHH76" s="171"/>
      <c r="FHI76" s="171"/>
      <c r="FHJ76" s="171"/>
      <c r="FHK76" s="171"/>
      <c r="FHL76" s="171"/>
      <c r="FHM76" s="171"/>
      <c r="FHN76" s="171"/>
      <c r="FHO76" s="171"/>
      <c r="FHP76" s="171"/>
      <c r="FHQ76" s="171"/>
      <c r="FHR76" s="171"/>
      <c r="FHS76" s="171"/>
      <c r="FHT76" s="171"/>
      <c r="FHU76" s="171"/>
      <c r="FHV76" s="171"/>
      <c r="FHW76" s="171"/>
      <c r="FHX76" s="171"/>
      <c r="FHY76" s="171"/>
      <c r="FHZ76" s="171"/>
      <c r="FIA76" s="171"/>
      <c r="FIB76" s="171"/>
      <c r="FIC76" s="171"/>
      <c r="FID76" s="171"/>
      <c r="FIE76" s="171"/>
      <c r="FIF76" s="171"/>
      <c r="FIG76" s="171"/>
      <c r="FIH76" s="171"/>
      <c r="FII76" s="171"/>
      <c r="FIJ76" s="171"/>
      <c r="FIK76" s="171"/>
      <c r="FIL76" s="171"/>
      <c r="FIM76" s="171"/>
      <c r="FIN76" s="171"/>
      <c r="FIO76" s="171"/>
      <c r="FIP76" s="171"/>
      <c r="FIQ76" s="171"/>
      <c r="FIR76" s="171"/>
      <c r="FIS76" s="171"/>
      <c r="FIT76" s="171"/>
      <c r="FIU76" s="171"/>
      <c r="FIV76" s="171"/>
      <c r="FIW76" s="171"/>
      <c r="FIX76" s="171"/>
      <c r="FIY76" s="171"/>
      <c r="FIZ76" s="171"/>
      <c r="FJA76" s="171"/>
      <c r="FJB76" s="171"/>
      <c r="FJC76" s="171"/>
      <c r="FJD76" s="171"/>
      <c r="FJE76" s="171"/>
      <c r="FJF76" s="171"/>
      <c r="FJG76" s="171"/>
      <c r="FJH76" s="171"/>
      <c r="FJI76" s="171"/>
      <c r="FJJ76" s="171"/>
      <c r="FJK76" s="171"/>
      <c r="FJL76" s="171"/>
      <c r="FJM76" s="171"/>
      <c r="FJN76" s="171"/>
      <c r="FJO76" s="171"/>
      <c r="FJP76" s="171"/>
      <c r="FJQ76" s="171"/>
      <c r="FJR76" s="171"/>
      <c r="FJS76" s="171"/>
      <c r="FJT76" s="171"/>
      <c r="FJU76" s="171"/>
      <c r="FJV76" s="171"/>
      <c r="FJW76" s="171"/>
      <c r="FJX76" s="171"/>
      <c r="FJY76" s="171"/>
      <c r="FJZ76" s="171"/>
      <c r="FKA76" s="171"/>
      <c r="FKB76" s="171"/>
      <c r="FKC76" s="171"/>
      <c r="FKD76" s="171"/>
      <c r="FKE76" s="171"/>
      <c r="FKF76" s="171"/>
      <c r="FKG76" s="171"/>
      <c r="FKH76" s="171"/>
      <c r="FKI76" s="171"/>
      <c r="FKJ76" s="171"/>
      <c r="FKK76" s="171"/>
      <c r="FKL76" s="171"/>
      <c r="FKM76" s="171"/>
      <c r="FKN76" s="171"/>
      <c r="FKO76" s="171"/>
      <c r="FKP76" s="171"/>
      <c r="FKQ76" s="171"/>
      <c r="FKR76" s="171"/>
      <c r="FKS76" s="171"/>
      <c r="FKT76" s="171"/>
      <c r="FKU76" s="171"/>
      <c r="FKV76" s="171"/>
      <c r="FKW76" s="171"/>
      <c r="FKX76" s="171"/>
      <c r="FKY76" s="171"/>
      <c r="FKZ76" s="171"/>
      <c r="FLA76" s="171"/>
      <c r="FLB76" s="171"/>
      <c r="FLC76" s="171"/>
      <c r="FLD76" s="171"/>
      <c r="FLE76" s="171"/>
      <c r="FLF76" s="171"/>
      <c r="FLG76" s="171"/>
      <c r="FLH76" s="171"/>
      <c r="FLI76" s="171"/>
      <c r="FLJ76" s="171"/>
      <c r="FLK76" s="171"/>
      <c r="FLL76" s="171"/>
      <c r="FLM76" s="171"/>
      <c r="FLN76" s="171"/>
      <c r="FLO76" s="171"/>
      <c r="FLP76" s="171"/>
      <c r="FLQ76" s="171"/>
      <c r="FLR76" s="171"/>
      <c r="FLS76" s="171"/>
      <c r="FLT76" s="171"/>
      <c r="FLU76" s="171"/>
      <c r="FLV76" s="171"/>
      <c r="FLW76" s="171"/>
      <c r="FLX76" s="171"/>
      <c r="FLY76" s="171"/>
      <c r="FLZ76" s="171"/>
      <c r="FMA76" s="171"/>
      <c r="FMB76" s="171"/>
      <c r="FMC76" s="171"/>
      <c r="FMD76" s="171"/>
      <c r="FME76" s="171"/>
      <c r="FMF76" s="171"/>
      <c r="FMG76" s="171"/>
      <c r="FMH76" s="171"/>
      <c r="FMI76" s="171"/>
      <c r="FMJ76" s="171"/>
      <c r="FMK76" s="171"/>
      <c r="FML76" s="171"/>
      <c r="FMM76" s="171"/>
      <c r="FMN76" s="171"/>
      <c r="FMO76" s="171"/>
      <c r="FMP76" s="171"/>
      <c r="FMQ76" s="171"/>
      <c r="FMR76" s="171"/>
      <c r="FMS76" s="171"/>
      <c r="FMT76" s="171"/>
      <c r="FMU76" s="171"/>
      <c r="FMV76" s="171"/>
      <c r="FMW76" s="171"/>
      <c r="FMX76" s="171"/>
      <c r="FMY76" s="171"/>
      <c r="FMZ76" s="171"/>
      <c r="FNA76" s="171"/>
      <c r="FNB76" s="171"/>
      <c r="FNC76" s="171"/>
      <c r="FND76" s="171"/>
      <c r="FNE76" s="171"/>
      <c r="FNF76" s="171"/>
      <c r="FNG76" s="171"/>
      <c r="FNH76" s="171"/>
      <c r="FNI76" s="171"/>
      <c r="FNJ76" s="171"/>
      <c r="FNK76" s="171"/>
      <c r="FNL76" s="171"/>
      <c r="FNM76" s="171"/>
      <c r="FNN76" s="171"/>
      <c r="FNO76" s="171"/>
      <c r="FNP76" s="171"/>
      <c r="FNQ76" s="171"/>
      <c r="FNR76" s="171"/>
      <c r="FNS76" s="171"/>
      <c r="FNT76" s="171"/>
      <c r="FNU76" s="171"/>
      <c r="FNV76" s="171"/>
      <c r="FNW76" s="171"/>
      <c r="FNX76" s="171"/>
      <c r="FNY76" s="171"/>
      <c r="FNZ76" s="171"/>
      <c r="FOA76" s="171"/>
      <c r="FOB76" s="171"/>
      <c r="FOC76" s="171"/>
      <c r="FOD76" s="171"/>
      <c r="FOE76" s="171"/>
      <c r="FOF76" s="171"/>
      <c r="FOG76" s="171"/>
      <c r="FOH76" s="171"/>
      <c r="FOI76" s="171"/>
      <c r="FOJ76" s="171"/>
      <c r="FOK76" s="171"/>
      <c r="FOL76" s="171"/>
      <c r="FOM76" s="171"/>
      <c r="FON76" s="171"/>
      <c r="FOO76" s="171"/>
      <c r="FOP76" s="171"/>
      <c r="FOQ76" s="171"/>
      <c r="FOR76" s="171"/>
      <c r="FOS76" s="171"/>
      <c r="FOT76" s="171"/>
      <c r="FOU76" s="171"/>
      <c r="FOV76" s="171"/>
      <c r="FOW76" s="171"/>
      <c r="FOX76" s="171"/>
      <c r="FOY76" s="171"/>
      <c r="FOZ76" s="171"/>
      <c r="FPA76" s="171"/>
      <c r="FPB76" s="171"/>
      <c r="FPC76" s="171"/>
      <c r="FPD76" s="171"/>
      <c r="FPE76" s="171"/>
      <c r="FPF76" s="171"/>
      <c r="FPG76" s="171"/>
      <c r="FPH76" s="171"/>
      <c r="FPI76" s="171"/>
      <c r="FPJ76" s="171"/>
      <c r="FPK76" s="171"/>
      <c r="FPL76" s="171"/>
      <c r="FPM76" s="171"/>
      <c r="FPN76" s="171"/>
      <c r="FPO76" s="171"/>
      <c r="FPP76" s="171"/>
      <c r="FPQ76" s="171"/>
      <c r="FPR76" s="171"/>
      <c r="FPS76" s="171"/>
      <c r="FPT76" s="171"/>
      <c r="FPU76" s="171"/>
      <c r="FPV76" s="171"/>
      <c r="FPW76" s="171"/>
      <c r="FPX76" s="171"/>
      <c r="FPY76" s="171"/>
      <c r="FPZ76" s="171"/>
      <c r="FQA76" s="171"/>
      <c r="FQB76" s="171"/>
      <c r="FQC76" s="171"/>
      <c r="FQD76" s="171"/>
      <c r="FQE76" s="171"/>
      <c r="FQF76" s="171"/>
      <c r="FQG76" s="171"/>
      <c r="FQH76" s="171"/>
      <c r="FQI76" s="171"/>
      <c r="FQJ76" s="171"/>
      <c r="FQK76" s="171"/>
      <c r="FQL76" s="171"/>
      <c r="FQM76" s="171"/>
      <c r="FQN76" s="171"/>
      <c r="FQO76" s="171"/>
      <c r="FQP76" s="171"/>
      <c r="FQQ76" s="171"/>
      <c r="FQR76" s="171"/>
      <c r="FQS76" s="171"/>
      <c r="FQT76" s="171"/>
      <c r="FQU76" s="171"/>
      <c r="FQV76" s="171"/>
      <c r="FQW76" s="171"/>
      <c r="FQX76" s="171"/>
      <c r="FQY76" s="171"/>
      <c r="FQZ76" s="171"/>
      <c r="FRA76" s="171"/>
      <c r="FRB76" s="171"/>
      <c r="FRC76" s="171"/>
      <c r="FRD76" s="171"/>
      <c r="FRE76" s="171"/>
      <c r="FRF76" s="171"/>
      <c r="FRG76" s="171"/>
      <c r="FRH76" s="171"/>
      <c r="FRI76" s="171"/>
      <c r="FRJ76" s="171"/>
      <c r="FRK76" s="171"/>
      <c r="FRL76" s="171"/>
      <c r="FRM76" s="171"/>
      <c r="FRN76" s="171"/>
      <c r="FRO76" s="171"/>
      <c r="FRP76" s="171"/>
      <c r="FRQ76" s="171"/>
      <c r="FRR76" s="171"/>
      <c r="FRS76" s="171"/>
      <c r="FRT76" s="171"/>
      <c r="FRU76" s="171"/>
      <c r="FRV76" s="171"/>
      <c r="FRW76" s="171"/>
      <c r="FRX76" s="171"/>
      <c r="FRY76" s="171"/>
      <c r="FRZ76" s="171"/>
      <c r="FSA76" s="171"/>
      <c r="FSB76" s="171"/>
      <c r="FSC76" s="171"/>
      <c r="FSD76" s="171"/>
      <c r="FSE76" s="171"/>
      <c r="FSF76" s="171"/>
      <c r="FSG76" s="171"/>
      <c r="FSH76" s="171"/>
      <c r="FSI76" s="171"/>
      <c r="FSJ76" s="171"/>
      <c r="FSK76" s="171"/>
      <c r="FSL76" s="171"/>
      <c r="FSM76" s="171"/>
      <c r="FSN76" s="171"/>
      <c r="FSO76" s="171"/>
      <c r="FSP76" s="171"/>
      <c r="FSQ76" s="171"/>
      <c r="FSR76" s="171"/>
      <c r="FSS76" s="171"/>
      <c r="FST76" s="171"/>
      <c r="FSU76" s="171"/>
      <c r="FSV76" s="171"/>
      <c r="FSW76" s="171"/>
      <c r="FSX76" s="171"/>
      <c r="FSY76" s="171"/>
      <c r="FSZ76" s="171"/>
      <c r="FTA76" s="171"/>
      <c r="FTB76" s="171"/>
      <c r="FTC76" s="171"/>
      <c r="FTD76" s="171"/>
      <c r="FTE76" s="171"/>
      <c r="FTF76" s="171"/>
      <c r="FTG76" s="171"/>
      <c r="FTH76" s="171"/>
      <c r="FTI76" s="171"/>
      <c r="FTJ76" s="171"/>
      <c r="FTK76" s="171"/>
      <c r="FTL76" s="171"/>
      <c r="FTM76" s="171"/>
      <c r="FTN76" s="171"/>
      <c r="FTO76" s="171"/>
      <c r="FTP76" s="171"/>
      <c r="FTQ76" s="171"/>
      <c r="FTR76" s="171"/>
      <c r="FTS76" s="171"/>
      <c r="FTT76" s="171"/>
      <c r="FTU76" s="171"/>
      <c r="FTV76" s="171"/>
      <c r="FTW76" s="171"/>
      <c r="FTX76" s="171"/>
      <c r="FTY76" s="171"/>
      <c r="FTZ76" s="171"/>
      <c r="FUA76" s="171"/>
      <c r="FUB76" s="171"/>
      <c r="FUC76" s="171"/>
      <c r="FUD76" s="171"/>
      <c r="FUE76" s="171"/>
      <c r="FUF76" s="171"/>
      <c r="FUG76" s="171"/>
      <c r="FUH76" s="171"/>
      <c r="FUI76" s="171"/>
      <c r="FUJ76" s="171"/>
      <c r="FUK76" s="171"/>
      <c r="FUL76" s="171"/>
      <c r="FUM76" s="171"/>
      <c r="FUN76" s="171"/>
      <c r="FUO76" s="171"/>
      <c r="FUP76" s="171"/>
      <c r="FUQ76" s="171"/>
      <c r="FUR76" s="171"/>
      <c r="FUS76" s="171"/>
      <c r="FUT76" s="171"/>
      <c r="FUU76" s="171"/>
      <c r="FUV76" s="171"/>
      <c r="FUW76" s="171"/>
      <c r="FUX76" s="171"/>
      <c r="FUY76" s="171"/>
      <c r="FUZ76" s="171"/>
      <c r="FVA76" s="171"/>
      <c r="FVB76" s="171"/>
      <c r="FVC76" s="171"/>
      <c r="FVD76" s="171"/>
      <c r="FVE76" s="171"/>
      <c r="FVF76" s="171"/>
      <c r="FVG76" s="171"/>
      <c r="FVH76" s="171"/>
      <c r="FVI76" s="171"/>
      <c r="FVJ76" s="171"/>
      <c r="FVK76" s="171"/>
      <c r="FVL76" s="171"/>
      <c r="FVM76" s="171"/>
      <c r="FVN76" s="171"/>
      <c r="FVO76" s="171"/>
      <c r="FVP76" s="171"/>
      <c r="FVQ76" s="171"/>
      <c r="FVR76" s="171"/>
      <c r="FVS76" s="171"/>
      <c r="FVT76" s="171"/>
      <c r="FVU76" s="171"/>
      <c r="FVV76" s="171"/>
      <c r="FVW76" s="171"/>
      <c r="FVX76" s="171"/>
      <c r="FVY76" s="171"/>
      <c r="FVZ76" s="171"/>
      <c r="FWA76" s="171"/>
      <c r="FWB76" s="171"/>
      <c r="FWC76" s="171"/>
      <c r="FWD76" s="171"/>
      <c r="FWE76" s="171"/>
      <c r="FWF76" s="171"/>
      <c r="FWG76" s="171"/>
      <c r="FWH76" s="171"/>
      <c r="FWI76" s="171"/>
      <c r="FWJ76" s="171"/>
      <c r="FWK76" s="171"/>
      <c r="FWL76" s="171"/>
      <c r="FWM76" s="171"/>
      <c r="FWN76" s="171"/>
      <c r="FWO76" s="171"/>
      <c r="FWP76" s="171"/>
      <c r="FWQ76" s="171"/>
      <c r="FWR76" s="171"/>
      <c r="FWS76" s="171"/>
      <c r="FWT76" s="171"/>
      <c r="FWU76" s="171"/>
      <c r="FWV76" s="171"/>
      <c r="FWW76" s="171"/>
      <c r="FWX76" s="171"/>
      <c r="FWY76" s="171"/>
      <c r="FWZ76" s="171"/>
      <c r="FXA76" s="171"/>
      <c r="FXB76" s="171"/>
      <c r="FXC76" s="171"/>
      <c r="FXD76" s="171"/>
      <c r="FXE76" s="171"/>
      <c r="FXF76" s="171"/>
      <c r="FXG76" s="171"/>
      <c r="FXH76" s="171"/>
      <c r="FXI76" s="171"/>
      <c r="FXJ76" s="171"/>
      <c r="FXK76" s="171"/>
      <c r="FXL76" s="171"/>
      <c r="FXM76" s="171"/>
      <c r="FXN76" s="171"/>
      <c r="FXO76" s="171"/>
      <c r="FXP76" s="171"/>
      <c r="FXQ76" s="171"/>
      <c r="FXR76" s="171"/>
      <c r="FXS76" s="171"/>
      <c r="FXT76" s="171"/>
      <c r="FXU76" s="171"/>
      <c r="FXV76" s="171"/>
      <c r="FXW76" s="171"/>
      <c r="FXX76" s="171"/>
      <c r="FXY76" s="171"/>
      <c r="FXZ76" s="171"/>
      <c r="FYA76" s="171"/>
      <c r="FYB76" s="171"/>
      <c r="FYC76" s="171"/>
      <c r="FYD76" s="171"/>
      <c r="FYE76" s="171"/>
      <c r="FYF76" s="171"/>
      <c r="FYG76" s="171"/>
      <c r="FYH76" s="171"/>
      <c r="FYI76" s="171"/>
      <c r="FYJ76" s="171"/>
      <c r="FYK76" s="171"/>
      <c r="FYL76" s="171"/>
      <c r="FYM76" s="171"/>
      <c r="FYN76" s="171"/>
      <c r="FYO76" s="171"/>
      <c r="FYP76" s="171"/>
      <c r="FYQ76" s="171"/>
      <c r="FYR76" s="171"/>
      <c r="FYS76" s="171"/>
      <c r="FYT76" s="171"/>
      <c r="FYU76" s="171"/>
      <c r="FYV76" s="171"/>
      <c r="FYW76" s="171"/>
      <c r="FYX76" s="171"/>
      <c r="FYY76" s="171"/>
      <c r="FYZ76" s="171"/>
      <c r="FZA76" s="171"/>
      <c r="FZB76" s="171"/>
      <c r="FZC76" s="171"/>
      <c r="FZD76" s="171"/>
      <c r="FZE76" s="171"/>
      <c r="FZF76" s="171"/>
      <c r="FZG76" s="171"/>
      <c r="FZH76" s="171"/>
      <c r="FZI76" s="171"/>
      <c r="FZJ76" s="171"/>
      <c r="FZK76" s="171"/>
      <c r="FZL76" s="171"/>
      <c r="FZM76" s="171"/>
      <c r="FZN76" s="171"/>
      <c r="FZO76" s="171"/>
      <c r="FZP76" s="171"/>
      <c r="FZQ76" s="171"/>
      <c r="FZR76" s="171"/>
      <c r="FZS76" s="171"/>
      <c r="FZT76" s="171"/>
      <c r="FZU76" s="171"/>
      <c r="FZV76" s="171"/>
      <c r="FZW76" s="171"/>
      <c r="FZX76" s="171"/>
      <c r="FZY76" s="171"/>
      <c r="FZZ76" s="171"/>
      <c r="GAA76" s="171"/>
      <c r="GAB76" s="171"/>
      <c r="GAC76" s="171"/>
      <c r="GAD76" s="171"/>
      <c r="GAE76" s="171"/>
      <c r="GAF76" s="171"/>
      <c r="GAG76" s="171"/>
      <c r="GAH76" s="171"/>
      <c r="GAI76" s="171"/>
      <c r="GAJ76" s="171"/>
      <c r="GAK76" s="171"/>
      <c r="GAL76" s="171"/>
      <c r="GAM76" s="171"/>
      <c r="GAN76" s="171"/>
      <c r="GAO76" s="171"/>
      <c r="GAP76" s="171"/>
      <c r="GAQ76" s="171"/>
      <c r="GAR76" s="171"/>
      <c r="GAS76" s="171"/>
      <c r="GAT76" s="171"/>
      <c r="GAU76" s="171"/>
      <c r="GAV76" s="171"/>
      <c r="GAW76" s="171"/>
      <c r="GAX76" s="171"/>
      <c r="GAY76" s="171"/>
      <c r="GAZ76" s="171"/>
      <c r="GBA76" s="171"/>
      <c r="GBB76" s="171"/>
      <c r="GBC76" s="171"/>
      <c r="GBD76" s="171"/>
      <c r="GBE76" s="171"/>
      <c r="GBF76" s="171"/>
      <c r="GBG76" s="171"/>
      <c r="GBH76" s="171"/>
      <c r="GBI76" s="171"/>
      <c r="GBJ76" s="171"/>
      <c r="GBK76" s="171"/>
      <c r="GBL76" s="171"/>
      <c r="GBM76" s="171"/>
      <c r="GBN76" s="171"/>
      <c r="GBO76" s="171"/>
      <c r="GBP76" s="171"/>
      <c r="GBQ76" s="171"/>
      <c r="GBR76" s="171"/>
      <c r="GBS76" s="171"/>
      <c r="GBT76" s="171"/>
      <c r="GBU76" s="171"/>
      <c r="GBV76" s="171"/>
      <c r="GBW76" s="171"/>
      <c r="GBX76" s="171"/>
      <c r="GBY76" s="171"/>
      <c r="GBZ76" s="171"/>
      <c r="GCA76" s="171"/>
      <c r="GCB76" s="171"/>
      <c r="GCC76" s="171"/>
      <c r="GCD76" s="171"/>
      <c r="GCE76" s="171"/>
      <c r="GCF76" s="171"/>
      <c r="GCG76" s="171"/>
      <c r="GCH76" s="171"/>
      <c r="GCI76" s="171"/>
      <c r="GCJ76" s="171"/>
      <c r="GCK76" s="171"/>
      <c r="GCL76" s="171"/>
      <c r="GCM76" s="171"/>
      <c r="GCN76" s="171"/>
      <c r="GCO76" s="171"/>
      <c r="GCP76" s="171"/>
      <c r="GCQ76" s="171"/>
      <c r="GCR76" s="171"/>
      <c r="GCS76" s="171"/>
      <c r="GCT76" s="171"/>
      <c r="GCU76" s="171"/>
      <c r="GCV76" s="171"/>
      <c r="GCW76" s="171"/>
      <c r="GCX76" s="171"/>
      <c r="GCY76" s="171"/>
      <c r="GCZ76" s="171"/>
      <c r="GDA76" s="171"/>
      <c r="GDB76" s="171"/>
      <c r="GDC76" s="171"/>
      <c r="GDD76" s="171"/>
      <c r="GDE76" s="171"/>
      <c r="GDF76" s="171"/>
      <c r="GDG76" s="171"/>
      <c r="GDH76" s="171"/>
      <c r="GDI76" s="171"/>
      <c r="GDJ76" s="171"/>
      <c r="GDK76" s="171"/>
      <c r="GDL76" s="171"/>
      <c r="GDM76" s="171"/>
      <c r="GDN76" s="171"/>
      <c r="GDO76" s="171"/>
      <c r="GDP76" s="171"/>
      <c r="GDQ76" s="171"/>
      <c r="GDR76" s="171"/>
      <c r="GDS76" s="171"/>
      <c r="GDT76" s="171"/>
      <c r="GDU76" s="171"/>
      <c r="GDV76" s="171"/>
      <c r="GDW76" s="171"/>
      <c r="GDX76" s="171"/>
      <c r="GDY76" s="171"/>
      <c r="GDZ76" s="171"/>
      <c r="GEA76" s="171"/>
      <c r="GEB76" s="171"/>
      <c r="GEC76" s="171"/>
      <c r="GED76" s="171"/>
      <c r="GEE76" s="171"/>
      <c r="GEF76" s="171"/>
      <c r="GEG76" s="171"/>
      <c r="GEH76" s="171"/>
      <c r="GEI76" s="171"/>
      <c r="GEJ76" s="171"/>
      <c r="GEK76" s="171"/>
      <c r="GEL76" s="171"/>
      <c r="GEM76" s="171"/>
      <c r="GEN76" s="171"/>
      <c r="GEO76" s="171"/>
      <c r="GEP76" s="171"/>
      <c r="GEQ76" s="171"/>
      <c r="GER76" s="171"/>
      <c r="GES76" s="171"/>
      <c r="GET76" s="171"/>
      <c r="GEU76" s="171"/>
      <c r="GEV76" s="171"/>
      <c r="GEW76" s="171"/>
      <c r="GEX76" s="171"/>
      <c r="GEY76" s="171"/>
      <c r="GEZ76" s="171"/>
      <c r="GFA76" s="171"/>
      <c r="GFB76" s="171"/>
      <c r="GFC76" s="171"/>
      <c r="GFD76" s="171"/>
      <c r="GFE76" s="171"/>
      <c r="GFF76" s="171"/>
      <c r="GFG76" s="171"/>
      <c r="GFH76" s="171"/>
      <c r="GFI76" s="171"/>
      <c r="GFJ76" s="171"/>
      <c r="GFK76" s="171"/>
      <c r="GFL76" s="171"/>
      <c r="GFM76" s="171"/>
      <c r="GFN76" s="171"/>
      <c r="GFO76" s="171"/>
      <c r="GFP76" s="171"/>
      <c r="GFQ76" s="171"/>
      <c r="GFR76" s="171"/>
      <c r="GFS76" s="171"/>
      <c r="GFT76" s="171"/>
      <c r="GFU76" s="171"/>
      <c r="GFV76" s="171"/>
      <c r="GFW76" s="171"/>
      <c r="GFX76" s="171"/>
      <c r="GFY76" s="171"/>
      <c r="GFZ76" s="171"/>
      <c r="GGA76" s="171"/>
      <c r="GGB76" s="171"/>
      <c r="GGC76" s="171"/>
      <c r="GGD76" s="171"/>
      <c r="GGE76" s="171"/>
      <c r="GGF76" s="171"/>
      <c r="GGG76" s="171"/>
      <c r="GGH76" s="171"/>
      <c r="GGI76" s="171"/>
      <c r="GGJ76" s="171"/>
      <c r="GGK76" s="171"/>
      <c r="GGL76" s="171"/>
      <c r="GGM76" s="171"/>
      <c r="GGN76" s="171"/>
      <c r="GGO76" s="171"/>
      <c r="GGP76" s="171"/>
      <c r="GGQ76" s="171"/>
      <c r="GGR76" s="171"/>
      <c r="GGS76" s="171"/>
      <c r="GGT76" s="171"/>
      <c r="GGU76" s="171"/>
      <c r="GGV76" s="171"/>
      <c r="GGW76" s="171"/>
      <c r="GGX76" s="171"/>
      <c r="GGY76" s="171"/>
      <c r="GGZ76" s="171"/>
      <c r="GHA76" s="171"/>
      <c r="GHB76" s="171"/>
      <c r="GHC76" s="171"/>
      <c r="GHD76" s="171"/>
      <c r="GHE76" s="171"/>
      <c r="GHF76" s="171"/>
      <c r="GHG76" s="171"/>
      <c r="GHH76" s="171"/>
      <c r="GHI76" s="171"/>
      <c r="GHJ76" s="171"/>
      <c r="GHK76" s="171"/>
      <c r="GHL76" s="171"/>
      <c r="GHM76" s="171"/>
      <c r="GHN76" s="171"/>
      <c r="GHO76" s="171"/>
      <c r="GHP76" s="171"/>
      <c r="GHQ76" s="171"/>
      <c r="GHR76" s="171"/>
      <c r="GHS76" s="171"/>
      <c r="GHT76" s="171"/>
      <c r="GHU76" s="171"/>
      <c r="GHV76" s="171"/>
      <c r="GHW76" s="171"/>
      <c r="GHX76" s="171"/>
      <c r="GHY76" s="171"/>
      <c r="GHZ76" s="171"/>
      <c r="GIA76" s="171"/>
      <c r="GIB76" s="171"/>
      <c r="GIC76" s="171"/>
      <c r="GID76" s="171"/>
      <c r="GIE76" s="171"/>
      <c r="GIF76" s="171"/>
      <c r="GIG76" s="171"/>
      <c r="GIH76" s="171"/>
      <c r="GII76" s="171"/>
      <c r="GIJ76" s="171"/>
      <c r="GIK76" s="171"/>
      <c r="GIL76" s="171"/>
      <c r="GIM76" s="171"/>
      <c r="GIN76" s="171"/>
      <c r="GIO76" s="171"/>
      <c r="GIP76" s="171"/>
      <c r="GIQ76" s="171"/>
      <c r="GIR76" s="171"/>
      <c r="GIS76" s="171"/>
      <c r="GIT76" s="171"/>
      <c r="GIU76" s="171"/>
      <c r="GIV76" s="171"/>
      <c r="GIW76" s="171"/>
      <c r="GIX76" s="171"/>
      <c r="GIY76" s="171"/>
      <c r="GIZ76" s="171"/>
      <c r="GJA76" s="171"/>
      <c r="GJB76" s="171"/>
      <c r="GJC76" s="171"/>
      <c r="GJD76" s="171"/>
      <c r="GJE76" s="171"/>
      <c r="GJF76" s="171"/>
      <c r="GJG76" s="171"/>
      <c r="GJH76" s="171"/>
      <c r="GJI76" s="171"/>
      <c r="GJJ76" s="171"/>
      <c r="GJK76" s="171"/>
      <c r="GJL76" s="171"/>
      <c r="GJM76" s="171"/>
      <c r="GJN76" s="171"/>
      <c r="GJO76" s="171"/>
      <c r="GJP76" s="171"/>
      <c r="GJQ76" s="171"/>
      <c r="GJR76" s="171"/>
      <c r="GJS76" s="171"/>
      <c r="GJT76" s="171"/>
      <c r="GJU76" s="171"/>
      <c r="GJV76" s="171"/>
      <c r="GJW76" s="171"/>
      <c r="GJX76" s="171"/>
      <c r="GJY76" s="171"/>
      <c r="GJZ76" s="171"/>
      <c r="GKA76" s="171"/>
      <c r="GKB76" s="171"/>
      <c r="GKC76" s="171"/>
      <c r="GKD76" s="171"/>
      <c r="GKE76" s="171"/>
      <c r="GKF76" s="171"/>
      <c r="GKG76" s="171"/>
      <c r="GKH76" s="171"/>
      <c r="GKI76" s="171"/>
      <c r="GKJ76" s="171"/>
      <c r="GKK76" s="171"/>
      <c r="GKL76" s="171"/>
      <c r="GKM76" s="171"/>
      <c r="GKN76" s="171"/>
      <c r="GKO76" s="171"/>
      <c r="GKP76" s="171"/>
      <c r="GKQ76" s="171"/>
      <c r="GKR76" s="171"/>
      <c r="GKS76" s="171"/>
      <c r="GKT76" s="171"/>
      <c r="GKU76" s="171"/>
      <c r="GKV76" s="171"/>
      <c r="GKW76" s="171"/>
      <c r="GKX76" s="171"/>
      <c r="GKY76" s="171"/>
      <c r="GKZ76" s="171"/>
      <c r="GLA76" s="171"/>
      <c r="GLB76" s="171"/>
      <c r="GLC76" s="171"/>
      <c r="GLD76" s="171"/>
      <c r="GLE76" s="171"/>
      <c r="GLF76" s="171"/>
      <c r="GLG76" s="171"/>
      <c r="GLH76" s="171"/>
      <c r="GLI76" s="171"/>
      <c r="GLJ76" s="171"/>
      <c r="GLK76" s="171"/>
      <c r="GLL76" s="171"/>
      <c r="GLM76" s="171"/>
      <c r="GLN76" s="171"/>
      <c r="GLO76" s="171"/>
      <c r="GLP76" s="171"/>
      <c r="GLQ76" s="171"/>
      <c r="GLR76" s="171"/>
      <c r="GLS76" s="171"/>
      <c r="GLT76" s="171"/>
      <c r="GLU76" s="171"/>
      <c r="GLV76" s="171"/>
      <c r="GLW76" s="171"/>
      <c r="GLX76" s="171"/>
      <c r="GLY76" s="171"/>
      <c r="GLZ76" s="171"/>
      <c r="GMA76" s="171"/>
      <c r="GMB76" s="171"/>
      <c r="GMC76" s="171"/>
      <c r="GMD76" s="171"/>
      <c r="GME76" s="171"/>
      <c r="GMF76" s="171"/>
      <c r="GMG76" s="171"/>
      <c r="GMH76" s="171"/>
      <c r="GMI76" s="171"/>
      <c r="GMJ76" s="171"/>
      <c r="GMK76" s="171"/>
      <c r="GML76" s="171"/>
      <c r="GMM76" s="171"/>
      <c r="GMN76" s="171"/>
      <c r="GMO76" s="171"/>
      <c r="GMP76" s="171"/>
      <c r="GMQ76" s="171"/>
      <c r="GMR76" s="171"/>
      <c r="GMS76" s="171"/>
      <c r="GMT76" s="171"/>
      <c r="GMU76" s="171"/>
      <c r="GMV76" s="171"/>
      <c r="GMW76" s="171"/>
      <c r="GMX76" s="171"/>
      <c r="GMY76" s="171"/>
      <c r="GMZ76" s="171"/>
      <c r="GNA76" s="171"/>
      <c r="GNB76" s="171"/>
      <c r="GNC76" s="171"/>
      <c r="GND76" s="171"/>
      <c r="GNE76" s="171"/>
      <c r="GNF76" s="171"/>
      <c r="GNG76" s="171"/>
      <c r="GNH76" s="171"/>
      <c r="GNI76" s="171"/>
      <c r="GNJ76" s="171"/>
      <c r="GNK76" s="171"/>
      <c r="GNL76" s="171"/>
      <c r="GNM76" s="171"/>
      <c r="GNN76" s="171"/>
      <c r="GNO76" s="171"/>
      <c r="GNP76" s="171"/>
      <c r="GNQ76" s="171"/>
      <c r="GNR76" s="171"/>
      <c r="GNS76" s="171"/>
      <c r="GNT76" s="171"/>
      <c r="GNU76" s="171"/>
      <c r="GNV76" s="171"/>
      <c r="GNW76" s="171"/>
      <c r="GNX76" s="171"/>
      <c r="GNY76" s="171"/>
      <c r="GNZ76" s="171"/>
      <c r="GOA76" s="171"/>
      <c r="GOB76" s="171"/>
      <c r="GOC76" s="171"/>
      <c r="GOD76" s="171"/>
      <c r="GOE76" s="171"/>
      <c r="GOF76" s="171"/>
      <c r="GOG76" s="171"/>
      <c r="GOH76" s="171"/>
      <c r="GOI76" s="171"/>
      <c r="GOJ76" s="171"/>
      <c r="GOK76" s="171"/>
      <c r="GOL76" s="171"/>
      <c r="GOM76" s="171"/>
      <c r="GON76" s="171"/>
      <c r="GOO76" s="171"/>
      <c r="GOP76" s="171"/>
      <c r="GOQ76" s="171"/>
      <c r="GOR76" s="171"/>
      <c r="GOS76" s="171"/>
      <c r="GOT76" s="171"/>
      <c r="GOU76" s="171"/>
      <c r="GOV76" s="171"/>
      <c r="GOW76" s="171"/>
      <c r="GOX76" s="171"/>
      <c r="GOY76" s="171"/>
      <c r="GOZ76" s="171"/>
      <c r="GPA76" s="171"/>
      <c r="GPB76" s="171"/>
      <c r="GPC76" s="171"/>
      <c r="GPD76" s="171"/>
      <c r="GPE76" s="171"/>
      <c r="GPF76" s="171"/>
      <c r="GPG76" s="171"/>
      <c r="GPH76" s="171"/>
      <c r="GPI76" s="171"/>
      <c r="GPJ76" s="171"/>
      <c r="GPK76" s="171"/>
      <c r="GPL76" s="171"/>
      <c r="GPM76" s="171"/>
      <c r="GPN76" s="171"/>
      <c r="GPO76" s="171"/>
      <c r="GPP76" s="171"/>
      <c r="GPQ76" s="171"/>
      <c r="GPR76" s="171"/>
      <c r="GPS76" s="171"/>
      <c r="GPT76" s="171"/>
      <c r="GPU76" s="171"/>
      <c r="GPV76" s="171"/>
      <c r="GPW76" s="171"/>
      <c r="GPX76" s="171"/>
      <c r="GPY76" s="171"/>
      <c r="GPZ76" s="171"/>
      <c r="GQA76" s="171"/>
      <c r="GQB76" s="171"/>
      <c r="GQC76" s="171"/>
      <c r="GQD76" s="171"/>
      <c r="GQE76" s="171"/>
      <c r="GQF76" s="171"/>
      <c r="GQG76" s="171"/>
      <c r="GQH76" s="171"/>
      <c r="GQI76" s="171"/>
      <c r="GQJ76" s="171"/>
      <c r="GQK76" s="171"/>
      <c r="GQL76" s="171"/>
      <c r="GQM76" s="171"/>
      <c r="GQN76" s="171"/>
      <c r="GQO76" s="171"/>
      <c r="GQP76" s="171"/>
      <c r="GQQ76" s="171"/>
      <c r="GQR76" s="171"/>
      <c r="GQS76" s="171"/>
      <c r="GQT76" s="171"/>
      <c r="GQU76" s="171"/>
      <c r="GQV76" s="171"/>
      <c r="GQW76" s="171"/>
      <c r="GQX76" s="171"/>
      <c r="GQY76" s="171"/>
      <c r="GQZ76" s="171"/>
      <c r="GRA76" s="171"/>
      <c r="GRB76" s="171"/>
      <c r="GRC76" s="171"/>
      <c r="GRD76" s="171"/>
      <c r="GRE76" s="171"/>
      <c r="GRF76" s="171"/>
      <c r="GRG76" s="171"/>
      <c r="GRH76" s="171"/>
      <c r="GRI76" s="171"/>
      <c r="GRJ76" s="171"/>
      <c r="GRK76" s="171"/>
      <c r="GRL76" s="171"/>
      <c r="GRM76" s="171"/>
      <c r="GRN76" s="171"/>
      <c r="GRO76" s="171"/>
      <c r="GRP76" s="171"/>
      <c r="GRQ76" s="171"/>
      <c r="GRR76" s="171"/>
      <c r="GRS76" s="171"/>
      <c r="GRT76" s="171"/>
      <c r="GRU76" s="171"/>
      <c r="GRV76" s="171"/>
      <c r="GRW76" s="171"/>
      <c r="GRX76" s="171"/>
      <c r="GRY76" s="171"/>
      <c r="GRZ76" s="171"/>
      <c r="GSA76" s="171"/>
      <c r="GSB76" s="171"/>
      <c r="GSC76" s="171"/>
      <c r="GSD76" s="171"/>
      <c r="GSE76" s="171"/>
      <c r="GSF76" s="171"/>
      <c r="GSG76" s="171"/>
      <c r="GSH76" s="171"/>
      <c r="GSI76" s="171"/>
      <c r="GSJ76" s="171"/>
      <c r="GSK76" s="171"/>
      <c r="GSL76" s="171"/>
      <c r="GSM76" s="171"/>
      <c r="GSN76" s="171"/>
      <c r="GSO76" s="171"/>
      <c r="GSP76" s="171"/>
      <c r="GSQ76" s="171"/>
      <c r="GSR76" s="171"/>
      <c r="GSS76" s="171"/>
      <c r="GST76" s="171"/>
      <c r="GSU76" s="171"/>
      <c r="GSV76" s="171"/>
      <c r="GSW76" s="171"/>
      <c r="GSX76" s="171"/>
      <c r="GSY76" s="171"/>
      <c r="GSZ76" s="171"/>
      <c r="GTA76" s="171"/>
      <c r="GTB76" s="171"/>
      <c r="GTC76" s="171"/>
      <c r="GTD76" s="171"/>
      <c r="GTE76" s="171"/>
      <c r="GTF76" s="171"/>
      <c r="GTG76" s="171"/>
      <c r="GTH76" s="171"/>
      <c r="GTI76" s="171"/>
      <c r="GTJ76" s="171"/>
      <c r="GTK76" s="171"/>
      <c r="GTL76" s="171"/>
      <c r="GTM76" s="171"/>
      <c r="GTN76" s="171"/>
      <c r="GTO76" s="171"/>
      <c r="GTP76" s="171"/>
      <c r="GTQ76" s="171"/>
      <c r="GTR76" s="171"/>
      <c r="GTS76" s="171"/>
      <c r="GTT76" s="171"/>
      <c r="GTU76" s="171"/>
      <c r="GTV76" s="171"/>
      <c r="GTW76" s="171"/>
      <c r="GTX76" s="171"/>
      <c r="GTY76" s="171"/>
      <c r="GTZ76" s="171"/>
      <c r="GUA76" s="171"/>
      <c r="GUB76" s="171"/>
      <c r="GUC76" s="171"/>
      <c r="GUD76" s="171"/>
      <c r="GUE76" s="171"/>
      <c r="GUF76" s="171"/>
      <c r="GUG76" s="171"/>
      <c r="GUH76" s="171"/>
      <c r="GUI76" s="171"/>
      <c r="GUJ76" s="171"/>
      <c r="GUK76" s="171"/>
      <c r="GUL76" s="171"/>
      <c r="GUM76" s="171"/>
      <c r="GUN76" s="171"/>
      <c r="GUO76" s="171"/>
      <c r="GUP76" s="171"/>
      <c r="GUQ76" s="171"/>
      <c r="GUR76" s="171"/>
      <c r="GUS76" s="171"/>
      <c r="GUT76" s="171"/>
      <c r="GUU76" s="171"/>
      <c r="GUV76" s="171"/>
      <c r="GUW76" s="171"/>
      <c r="GUX76" s="171"/>
      <c r="GUY76" s="171"/>
      <c r="GUZ76" s="171"/>
      <c r="GVA76" s="171"/>
      <c r="GVB76" s="171"/>
      <c r="GVC76" s="171"/>
      <c r="GVD76" s="171"/>
      <c r="GVE76" s="171"/>
      <c r="GVF76" s="171"/>
      <c r="GVG76" s="171"/>
      <c r="GVH76" s="171"/>
      <c r="GVI76" s="171"/>
      <c r="GVJ76" s="171"/>
      <c r="GVK76" s="171"/>
      <c r="GVL76" s="171"/>
      <c r="GVM76" s="171"/>
      <c r="GVN76" s="171"/>
      <c r="GVO76" s="171"/>
      <c r="GVP76" s="171"/>
      <c r="GVQ76" s="171"/>
      <c r="GVR76" s="171"/>
      <c r="GVS76" s="171"/>
      <c r="GVT76" s="171"/>
      <c r="GVU76" s="171"/>
      <c r="GVV76" s="171"/>
      <c r="GVW76" s="171"/>
      <c r="GVX76" s="171"/>
      <c r="GVY76" s="171"/>
      <c r="GVZ76" s="171"/>
      <c r="GWA76" s="171"/>
      <c r="GWB76" s="171"/>
      <c r="GWC76" s="171"/>
      <c r="GWD76" s="171"/>
      <c r="GWE76" s="171"/>
      <c r="GWF76" s="171"/>
      <c r="GWG76" s="171"/>
      <c r="GWH76" s="171"/>
      <c r="GWI76" s="171"/>
      <c r="GWJ76" s="171"/>
      <c r="GWK76" s="171"/>
      <c r="GWL76" s="171"/>
      <c r="GWM76" s="171"/>
      <c r="GWN76" s="171"/>
      <c r="GWO76" s="171"/>
      <c r="GWP76" s="171"/>
      <c r="GWQ76" s="171"/>
      <c r="GWR76" s="171"/>
      <c r="GWS76" s="171"/>
      <c r="GWT76" s="171"/>
      <c r="GWU76" s="171"/>
      <c r="GWV76" s="171"/>
      <c r="GWW76" s="171"/>
      <c r="GWX76" s="171"/>
      <c r="GWY76" s="171"/>
      <c r="GWZ76" s="171"/>
      <c r="GXA76" s="171"/>
      <c r="GXB76" s="171"/>
      <c r="GXC76" s="171"/>
      <c r="GXD76" s="171"/>
      <c r="GXE76" s="171"/>
      <c r="GXF76" s="171"/>
      <c r="GXG76" s="171"/>
      <c r="GXH76" s="171"/>
      <c r="GXI76" s="171"/>
      <c r="GXJ76" s="171"/>
      <c r="GXK76" s="171"/>
      <c r="GXL76" s="171"/>
      <c r="GXM76" s="171"/>
      <c r="GXN76" s="171"/>
      <c r="GXO76" s="171"/>
      <c r="GXP76" s="171"/>
      <c r="GXQ76" s="171"/>
      <c r="GXR76" s="171"/>
      <c r="GXS76" s="171"/>
      <c r="GXT76" s="171"/>
      <c r="GXU76" s="171"/>
      <c r="GXV76" s="171"/>
      <c r="GXW76" s="171"/>
      <c r="GXX76" s="171"/>
      <c r="GXY76" s="171"/>
      <c r="GXZ76" s="171"/>
      <c r="GYA76" s="171"/>
      <c r="GYB76" s="171"/>
      <c r="GYC76" s="171"/>
      <c r="GYD76" s="171"/>
      <c r="GYE76" s="171"/>
      <c r="GYF76" s="171"/>
      <c r="GYG76" s="171"/>
      <c r="GYH76" s="171"/>
      <c r="GYI76" s="171"/>
      <c r="GYJ76" s="171"/>
      <c r="GYK76" s="171"/>
      <c r="GYL76" s="171"/>
      <c r="GYM76" s="171"/>
      <c r="GYN76" s="171"/>
      <c r="GYO76" s="171"/>
      <c r="GYP76" s="171"/>
      <c r="GYQ76" s="171"/>
      <c r="GYR76" s="171"/>
      <c r="GYS76" s="171"/>
      <c r="GYT76" s="171"/>
      <c r="GYU76" s="171"/>
      <c r="GYV76" s="171"/>
      <c r="GYW76" s="171"/>
      <c r="GYX76" s="171"/>
      <c r="GYY76" s="171"/>
      <c r="GYZ76" s="171"/>
      <c r="GZA76" s="171"/>
      <c r="GZB76" s="171"/>
      <c r="GZC76" s="171"/>
      <c r="GZD76" s="171"/>
      <c r="GZE76" s="171"/>
      <c r="GZF76" s="171"/>
      <c r="GZG76" s="171"/>
      <c r="GZH76" s="171"/>
      <c r="GZI76" s="171"/>
      <c r="GZJ76" s="171"/>
      <c r="GZK76" s="171"/>
      <c r="GZL76" s="171"/>
      <c r="GZM76" s="171"/>
      <c r="GZN76" s="171"/>
      <c r="GZO76" s="171"/>
      <c r="GZP76" s="171"/>
      <c r="GZQ76" s="171"/>
      <c r="GZR76" s="171"/>
      <c r="GZS76" s="171"/>
      <c r="GZT76" s="171"/>
      <c r="GZU76" s="171"/>
      <c r="GZV76" s="171"/>
      <c r="GZW76" s="171"/>
      <c r="GZX76" s="171"/>
      <c r="GZY76" s="171"/>
      <c r="GZZ76" s="171"/>
      <c r="HAA76" s="171"/>
      <c r="HAB76" s="171"/>
      <c r="HAC76" s="171"/>
      <c r="HAD76" s="171"/>
      <c r="HAE76" s="171"/>
      <c r="HAF76" s="171"/>
      <c r="HAG76" s="171"/>
      <c r="HAH76" s="171"/>
      <c r="HAI76" s="171"/>
      <c r="HAJ76" s="171"/>
      <c r="HAK76" s="171"/>
      <c r="HAL76" s="171"/>
      <c r="HAM76" s="171"/>
      <c r="HAN76" s="171"/>
      <c r="HAO76" s="171"/>
      <c r="HAP76" s="171"/>
      <c r="HAQ76" s="171"/>
      <c r="HAR76" s="171"/>
      <c r="HAS76" s="171"/>
      <c r="HAT76" s="171"/>
      <c r="HAU76" s="171"/>
      <c r="HAV76" s="171"/>
      <c r="HAW76" s="171"/>
      <c r="HAX76" s="171"/>
      <c r="HAY76" s="171"/>
      <c r="HAZ76" s="171"/>
      <c r="HBA76" s="171"/>
      <c r="HBB76" s="171"/>
      <c r="HBC76" s="171"/>
      <c r="HBD76" s="171"/>
      <c r="HBE76" s="171"/>
      <c r="HBF76" s="171"/>
      <c r="HBG76" s="171"/>
      <c r="HBH76" s="171"/>
      <c r="HBI76" s="171"/>
      <c r="HBJ76" s="171"/>
      <c r="HBK76" s="171"/>
      <c r="HBL76" s="171"/>
      <c r="HBM76" s="171"/>
      <c r="HBN76" s="171"/>
      <c r="HBO76" s="171"/>
      <c r="HBP76" s="171"/>
      <c r="HBQ76" s="171"/>
      <c r="HBR76" s="171"/>
      <c r="HBS76" s="171"/>
      <c r="HBT76" s="171"/>
      <c r="HBU76" s="171"/>
      <c r="HBV76" s="171"/>
      <c r="HBW76" s="171"/>
      <c r="HBX76" s="171"/>
      <c r="HBY76" s="171"/>
      <c r="HBZ76" s="171"/>
      <c r="HCA76" s="171"/>
      <c r="HCB76" s="171"/>
      <c r="HCC76" s="171"/>
      <c r="HCD76" s="171"/>
      <c r="HCE76" s="171"/>
      <c r="HCF76" s="171"/>
      <c r="HCG76" s="171"/>
      <c r="HCH76" s="171"/>
      <c r="HCI76" s="171"/>
      <c r="HCJ76" s="171"/>
      <c r="HCK76" s="171"/>
      <c r="HCL76" s="171"/>
      <c r="HCM76" s="171"/>
      <c r="HCN76" s="171"/>
      <c r="HCO76" s="171"/>
      <c r="HCP76" s="171"/>
      <c r="HCQ76" s="171"/>
      <c r="HCR76" s="171"/>
      <c r="HCS76" s="171"/>
      <c r="HCT76" s="171"/>
      <c r="HCU76" s="171"/>
      <c r="HCV76" s="171"/>
      <c r="HCW76" s="171"/>
      <c r="HCX76" s="171"/>
      <c r="HCY76" s="171"/>
      <c r="HCZ76" s="171"/>
      <c r="HDA76" s="171"/>
      <c r="HDB76" s="171"/>
      <c r="HDC76" s="171"/>
      <c r="HDD76" s="171"/>
      <c r="HDE76" s="171"/>
      <c r="HDF76" s="171"/>
      <c r="HDG76" s="171"/>
      <c r="HDH76" s="171"/>
      <c r="HDI76" s="171"/>
      <c r="HDJ76" s="171"/>
      <c r="HDK76" s="171"/>
      <c r="HDL76" s="171"/>
      <c r="HDM76" s="171"/>
      <c r="HDN76" s="171"/>
      <c r="HDO76" s="171"/>
      <c r="HDP76" s="171"/>
      <c r="HDQ76" s="171"/>
      <c r="HDR76" s="171"/>
      <c r="HDS76" s="171"/>
      <c r="HDT76" s="171"/>
      <c r="HDU76" s="171"/>
      <c r="HDV76" s="171"/>
      <c r="HDW76" s="171"/>
      <c r="HDX76" s="171"/>
      <c r="HDY76" s="171"/>
      <c r="HDZ76" s="171"/>
      <c r="HEA76" s="171"/>
      <c r="HEB76" s="171"/>
      <c r="HEC76" s="171"/>
      <c r="HED76" s="171"/>
      <c r="HEE76" s="171"/>
      <c r="HEF76" s="171"/>
      <c r="HEG76" s="171"/>
      <c r="HEH76" s="171"/>
      <c r="HEI76" s="171"/>
      <c r="HEJ76" s="171"/>
      <c r="HEK76" s="171"/>
      <c r="HEL76" s="171"/>
      <c r="HEM76" s="171"/>
      <c r="HEN76" s="171"/>
      <c r="HEO76" s="171"/>
      <c r="HEP76" s="171"/>
      <c r="HEQ76" s="171"/>
      <c r="HER76" s="171"/>
      <c r="HES76" s="171"/>
      <c r="HET76" s="171"/>
      <c r="HEU76" s="171"/>
      <c r="HEV76" s="171"/>
      <c r="HEW76" s="171"/>
      <c r="HEX76" s="171"/>
      <c r="HEY76" s="171"/>
      <c r="HEZ76" s="171"/>
      <c r="HFA76" s="171"/>
      <c r="HFB76" s="171"/>
      <c r="HFC76" s="171"/>
      <c r="HFD76" s="171"/>
      <c r="HFE76" s="171"/>
      <c r="HFF76" s="171"/>
      <c r="HFG76" s="171"/>
      <c r="HFH76" s="171"/>
      <c r="HFI76" s="171"/>
      <c r="HFJ76" s="171"/>
      <c r="HFK76" s="171"/>
      <c r="HFL76" s="171"/>
      <c r="HFM76" s="171"/>
      <c r="HFN76" s="171"/>
      <c r="HFO76" s="171"/>
      <c r="HFP76" s="171"/>
      <c r="HFQ76" s="171"/>
      <c r="HFR76" s="171"/>
      <c r="HFS76" s="171"/>
      <c r="HFT76" s="171"/>
      <c r="HFU76" s="171"/>
      <c r="HFV76" s="171"/>
      <c r="HFW76" s="171"/>
      <c r="HFX76" s="171"/>
      <c r="HFY76" s="171"/>
      <c r="HFZ76" s="171"/>
      <c r="HGA76" s="171"/>
      <c r="HGB76" s="171"/>
      <c r="HGC76" s="171"/>
      <c r="HGD76" s="171"/>
      <c r="HGE76" s="171"/>
      <c r="HGF76" s="171"/>
      <c r="HGG76" s="171"/>
      <c r="HGH76" s="171"/>
      <c r="HGI76" s="171"/>
      <c r="HGJ76" s="171"/>
      <c r="HGK76" s="171"/>
      <c r="HGL76" s="171"/>
      <c r="HGM76" s="171"/>
      <c r="HGN76" s="171"/>
      <c r="HGO76" s="171"/>
      <c r="HGP76" s="171"/>
      <c r="HGQ76" s="171"/>
      <c r="HGR76" s="171"/>
      <c r="HGS76" s="171"/>
      <c r="HGT76" s="171"/>
      <c r="HGU76" s="171"/>
      <c r="HGV76" s="171"/>
      <c r="HGW76" s="171"/>
      <c r="HGX76" s="171"/>
      <c r="HGY76" s="171"/>
      <c r="HGZ76" s="171"/>
      <c r="HHA76" s="171"/>
      <c r="HHB76" s="171"/>
      <c r="HHC76" s="171"/>
      <c r="HHD76" s="171"/>
      <c r="HHE76" s="171"/>
      <c r="HHF76" s="171"/>
      <c r="HHG76" s="171"/>
      <c r="HHH76" s="171"/>
      <c r="HHI76" s="171"/>
      <c r="HHJ76" s="171"/>
      <c r="HHK76" s="171"/>
      <c r="HHL76" s="171"/>
      <c r="HHM76" s="171"/>
      <c r="HHN76" s="171"/>
      <c r="HHO76" s="171"/>
      <c r="HHP76" s="171"/>
      <c r="HHQ76" s="171"/>
      <c r="HHR76" s="171"/>
      <c r="HHS76" s="171"/>
      <c r="HHT76" s="171"/>
      <c r="HHU76" s="171"/>
      <c r="HHV76" s="171"/>
      <c r="HHW76" s="171"/>
      <c r="HHX76" s="171"/>
      <c r="HHY76" s="171"/>
      <c r="HHZ76" s="171"/>
      <c r="HIA76" s="171"/>
      <c r="HIB76" s="171"/>
      <c r="HIC76" s="171"/>
      <c r="HID76" s="171"/>
      <c r="HIE76" s="171"/>
      <c r="HIF76" s="171"/>
      <c r="HIG76" s="171"/>
      <c r="HIH76" s="171"/>
      <c r="HII76" s="171"/>
      <c r="HIJ76" s="171"/>
      <c r="HIK76" s="171"/>
      <c r="HIL76" s="171"/>
      <c r="HIM76" s="171"/>
      <c r="HIN76" s="171"/>
      <c r="HIO76" s="171"/>
      <c r="HIP76" s="171"/>
      <c r="HIQ76" s="171"/>
      <c r="HIR76" s="171"/>
      <c r="HIS76" s="171"/>
      <c r="HIT76" s="171"/>
      <c r="HIU76" s="171"/>
      <c r="HIV76" s="171"/>
      <c r="HIW76" s="171"/>
      <c r="HIX76" s="171"/>
      <c r="HIY76" s="171"/>
      <c r="HIZ76" s="171"/>
      <c r="HJA76" s="171"/>
      <c r="HJB76" s="171"/>
      <c r="HJC76" s="171"/>
      <c r="HJD76" s="171"/>
      <c r="HJE76" s="171"/>
      <c r="HJF76" s="171"/>
      <c r="HJG76" s="171"/>
      <c r="HJH76" s="171"/>
      <c r="HJI76" s="171"/>
      <c r="HJJ76" s="171"/>
      <c r="HJK76" s="171"/>
      <c r="HJL76" s="171"/>
      <c r="HJM76" s="171"/>
      <c r="HJN76" s="171"/>
      <c r="HJO76" s="171"/>
      <c r="HJP76" s="171"/>
      <c r="HJQ76" s="171"/>
      <c r="HJR76" s="171"/>
      <c r="HJS76" s="171"/>
      <c r="HJT76" s="171"/>
      <c r="HJU76" s="171"/>
      <c r="HJV76" s="171"/>
      <c r="HJW76" s="171"/>
      <c r="HJX76" s="171"/>
      <c r="HJY76" s="171"/>
      <c r="HJZ76" s="171"/>
      <c r="HKA76" s="171"/>
      <c r="HKB76" s="171"/>
      <c r="HKC76" s="171"/>
      <c r="HKD76" s="171"/>
      <c r="HKE76" s="171"/>
      <c r="HKF76" s="171"/>
      <c r="HKG76" s="171"/>
      <c r="HKH76" s="171"/>
      <c r="HKI76" s="171"/>
      <c r="HKJ76" s="171"/>
      <c r="HKK76" s="171"/>
      <c r="HKL76" s="171"/>
      <c r="HKM76" s="171"/>
      <c r="HKN76" s="171"/>
      <c r="HKO76" s="171"/>
      <c r="HKP76" s="171"/>
      <c r="HKQ76" s="171"/>
      <c r="HKR76" s="171"/>
      <c r="HKS76" s="171"/>
      <c r="HKT76" s="171"/>
      <c r="HKU76" s="171"/>
      <c r="HKV76" s="171"/>
      <c r="HKW76" s="171"/>
      <c r="HKX76" s="171"/>
      <c r="HKY76" s="171"/>
      <c r="HKZ76" s="171"/>
      <c r="HLA76" s="171"/>
      <c r="HLB76" s="171"/>
      <c r="HLC76" s="171"/>
      <c r="HLD76" s="171"/>
      <c r="HLE76" s="171"/>
      <c r="HLF76" s="171"/>
      <c r="HLG76" s="171"/>
      <c r="HLH76" s="171"/>
      <c r="HLI76" s="171"/>
      <c r="HLJ76" s="171"/>
      <c r="HLK76" s="171"/>
      <c r="HLL76" s="171"/>
      <c r="HLM76" s="171"/>
      <c r="HLN76" s="171"/>
      <c r="HLO76" s="171"/>
      <c r="HLP76" s="171"/>
      <c r="HLQ76" s="171"/>
      <c r="HLR76" s="171"/>
      <c r="HLS76" s="171"/>
      <c r="HLT76" s="171"/>
      <c r="HLU76" s="171"/>
      <c r="HLV76" s="171"/>
      <c r="HLW76" s="171"/>
      <c r="HLX76" s="171"/>
      <c r="HLY76" s="171"/>
      <c r="HLZ76" s="171"/>
      <c r="HMA76" s="171"/>
      <c r="HMB76" s="171"/>
      <c r="HMC76" s="171"/>
      <c r="HMD76" s="171"/>
      <c r="HME76" s="171"/>
      <c r="HMF76" s="171"/>
      <c r="HMG76" s="171"/>
      <c r="HMH76" s="171"/>
      <c r="HMI76" s="171"/>
      <c r="HMJ76" s="171"/>
      <c r="HMK76" s="171"/>
      <c r="HML76" s="171"/>
      <c r="HMM76" s="171"/>
      <c r="HMN76" s="171"/>
      <c r="HMO76" s="171"/>
      <c r="HMP76" s="171"/>
      <c r="HMQ76" s="171"/>
      <c r="HMR76" s="171"/>
      <c r="HMS76" s="171"/>
      <c r="HMT76" s="171"/>
      <c r="HMU76" s="171"/>
      <c r="HMV76" s="171"/>
      <c r="HMW76" s="171"/>
      <c r="HMX76" s="171"/>
      <c r="HMY76" s="171"/>
      <c r="HMZ76" s="171"/>
      <c r="HNA76" s="171"/>
      <c r="HNB76" s="171"/>
      <c r="HNC76" s="171"/>
      <c r="HND76" s="171"/>
      <c r="HNE76" s="171"/>
      <c r="HNF76" s="171"/>
      <c r="HNG76" s="171"/>
      <c r="HNH76" s="171"/>
      <c r="HNI76" s="171"/>
      <c r="HNJ76" s="171"/>
      <c r="HNK76" s="171"/>
      <c r="HNL76" s="171"/>
      <c r="HNM76" s="171"/>
      <c r="HNN76" s="171"/>
      <c r="HNO76" s="171"/>
      <c r="HNP76" s="171"/>
      <c r="HNQ76" s="171"/>
      <c r="HNR76" s="171"/>
      <c r="HNS76" s="171"/>
      <c r="HNT76" s="171"/>
      <c r="HNU76" s="171"/>
      <c r="HNV76" s="171"/>
      <c r="HNW76" s="171"/>
      <c r="HNX76" s="171"/>
      <c r="HNY76" s="171"/>
      <c r="HNZ76" s="171"/>
      <c r="HOA76" s="171"/>
      <c r="HOB76" s="171"/>
      <c r="HOC76" s="171"/>
      <c r="HOD76" s="171"/>
      <c r="HOE76" s="171"/>
      <c r="HOF76" s="171"/>
      <c r="HOG76" s="171"/>
      <c r="HOH76" s="171"/>
      <c r="HOI76" s="171"/>
      <c r="HOJ76" s="171"/>
      <c r="HOK76" s="171"/>
      <c r="HOL76" s="171"/>
      <c r="HOM76" s="171"/>
      <c r="HON76" s="171"/>
      <c r="HOO76" s="171"/>
      <c r="HOP76" s="171"/>
      <c r="HOQ76" s="171"/>
      <c r="HOR76" s="171"/>
      <c r="HOS76" s="171"/>
      <c r="HOT76" s="171"/>
      <c r="HOU76" s="171"/>
      <c r="HOV76" s="171"/>
      <c r="HOW76" s="171"/>
      <c r="HOX76" s="171"/>
      <c r="HOY76" s="171"/>
      <c r="HOZ76" s="171"/>
      <c r="HPA76" s="171"/>
      <c r="HPB76" s="171"/>
      <c r="HPC76" s="171"/>
      <c r="HPD76" s="171"/>
      <c r="HPE76" s="171"/>
      <c r="HPF76" s="171"/>
      <c r="HPG76" s="171"/>
      <c r="HPH76" s="171"/>
      <c r="HPI76" s="171"/>
      <c r="HPJ76" s="171"/>
      <c r="HPK76" s="171"/>
      <c r="HPL76" s="171"/>
      <c r="HPM76" s="171"/>
      <c r="HPN76" s="171"/>
      <c r="HPO76" s="171"/>
      <c r="HPP76" s="171"/>
      <c r="HPQ76" s="171"/>
      <c r="HPR76" s="171"/>
      <c r="HPS76" s="171"/>
      <c r="HPT76" s="171"/>
      <c r="HPU76" s="171"/>
      <c r="HPV76" s="171"/>
      <c r="HPW76" s="171"/>
      <c r="HPX76" s="171"/>
      <c r="HPY76" s="171"/>
      <c r="HPZ76" s="171"/>
      <c r="HQA76" s="171"/>
      <c r="HQB76" s="171"/>
      <c r="HQC76" s="171"/>
      <c r="HQD76" s="171"/>
      <c r="HQE76" s="171"/>
      <c r="HQF76" s="171"/>
      <c r="HQG76" s="171"/>
      <c r="HQH76" s="171"/>
      <c r="HQI76" s="171"/>
      <c r="HQJ76" s="171"/>
      <c r="HQK76" s="171"/>
      <c r="HQL76" s="171"/>
      <c r="HQM76" s="171"/>
      <c r="HQN76" s="171"/>
      <c r="HQO76" s="171"/>
      <c r="HQP76" s="171"/>
      <c r="HQQ76" s="171"/>
      <c r="HQR76" s="171"/>
      <c r="HQS76" s="171"/>
      <c r="HQT76" s="171"/>
      <c r="HQU76" s="171"/>
      <c r="HQV76" s="171"/>
      <c r="HQW76" s="171"/>
      <c r="HQX76" s="171"/>
      <c r="HQY76" s="171"/>
      <c r="HQZ76" s="171"/>
      <c r="HRA76" s="171"/>
      <c r="HRB76" s="171"/>
      <c r="HRC76" s="171"/>
      <c r="HRD76" s="171"/>
      <c r="HRE76" s="171"/>
      <c r="HRF76" s="171"/>
      <c r="HRG76" s="171"/>
      <c r="HRH76" s="171"/>
      <c r="HRI76" s="171"/>
      <c r="HRJ76" s="171"/>
      <c r="HRK76" s="171"/>
      <c r="HRL76" s="171"/>
      <c r="HRM76" s="171"/>
      <c r="HRN76" s="171"/>
      <c r="HRO76" s="171"/>
      <c r="HRP76" s="171"/>
      <c r="HRQ76" s="171"/>
      <c r="HRR76" s="171"/>
      <c r="HRS76" s="171"/>
      <c r="HRT76" s="171"/>
      <c r="HRU76" s="171"/>
      <c r="HRV76" s="171"/>
      <c r="HRW76" s="171"/>
      <c r="HRX76" s="171"/>
      <c r="HRY76" s="171"/>
      <c r="HRZ76" s="171"/>
      <c r="HSA76" s="171"/>
      <c r="HSB76" s="171"/>
      <c r="HSC76" s="171"/>
      <c r="HSD76" s="171"/>
      <c r="HSE76" s="171"/>
      <c r="HSF76" s="171"/>
      <c r="HSG76" s="171"/>
      <c r="HSH76" s="171"/>
      <c r="HSI76" s="171"/>
      <c r="HSJ76" s="171"/>
      <c r="HSK76" s="171"/>
      <c r="HSL76" s="171"/>
      <c r="HSM76" s="171"/>
      <c r="HSN76" s="171"/>
      <c r="HSO76" s="171"/>
      <c r="HSP76" s="171"/>
      <c r="HSQ76" s="171"/>
      <c r="HSR76" s="171"/>
      <c r="HSS76" s="171"/>
      <c r="HST76" s="171"/>
      <c r="HSU76" s="171"/>
      <c r="HSV76" s="171"/>
      <c r="HSW76" s="171"/>
      <c r="HSX76" s="171"/>
      <c r="HSY76" s="171"/>
      <c r="HSZ76" s="171"/>
      <c r="HTA76" s="171"/>
      <c r="HTB76" s="171"/>
      <c r="HTC76" s="171"/>
      <c r="HTD76" s="171"/>
      <c r="HTE76" s="171"/>
      <c r="HTF76" s="171"/>
      <c r="HTG76" s="171"/>
      <c r="HTH76" s="171"/>
      <c r="HTI76" s="171"/>
      <c r="HTJ76" s="171"/>
      <c r="HTK76" s="171"/>
      <c r="HTL76" s="171"/>
      <c r="HTM76" s="171"/>
      <c r="HTN76" s="171"/>
      <c r="HTO76" s="171"/>
      <c r="HTP76" s="171"/>
      <c r="HTQ76" s="171"/>
      <c r="HTR76" s="171"/>
      <c r="HTS76" s="171"/>
      <c r="HTT76" s="171"/>
      <c r="HTU76" s="171"/>
      <c r="HTV76" s="171"/>
      <c r="HTW76" s="171"/>
      <c r="HTX76" s="171"/>
      <c r="HTY76" s="171"/>
      <c r="HTZ76" s="171"/>
      <c r="HUA76" s="171"/>
      <c r="HUB76" s="171"/>
      <c r="HUC76" s="171"/>
      <c r="HUD76" s="171"/>
      <c r="HUE76" s="171"/>
      <c r="HUF76" s="171"/>
      <c r="HUG76" s="171"/>
      <c r="HUH76" s="171"/>
      <c r="HUI76" s="171"/>
      <c r="HUJ76" s="171"/>
      <c r="HUK76" s="171"/>
      <c r="HUL76" s="171"/>
      <c r="HUM76" s="171"/>
      <c r="HUN76" s="171"/>
      <c r="HUO76" s="171"/>
      <c r="HUP76" s="171"/>
      <c r="HUQ76" s="171"/>
      <c r="HUR76" s="171"/>
      <c r="HUS76" s="171"/>
      <c r="HUT76" s="171"/>
      <c r="HUU76" s="171"/>
      <c r="HUV76" s="171"/>
      <c r="HUW76" s="171"/>
      <c r="HUX76" s="171"/>
      <c r="HUY76" s="171"/>
      <c r="HUZ76" s="171"/>
      <c r="HVA76" s="171"/>
      <c r="HVB76" s="171"/>
      <c r="HVC76" s="171"/>
      <c r="HVD76" s="171"/>
      <c r="HVE76" s="171"/>
      <c r="HVF76" s="171"/>
      <c r="HVG76" s="171"/>
      <c r="HVH76" s="171"/>
      <c r="HVI76" s="171"/>
      <c r="HVJ76" s="171"/>
      <c r="HVK76" s="171"/>
      <c r="HVL76" s="171"/>
      <c r="HVM76" s="171"/>
      <c r="HVN76" s="171"/>
      <c r="HVO76" s="171"/>
      <c r="HVP76" s="171"/>
      <c r="HVQ76" s="171"/>
      <c r="HVR76" s="171"/>
      <c r="HVS76" s="171"/>
      <c r="HVT76" s="171"/>
      <c r="HVU76" s="171"/>
      <c r="HVV76" s="171"/>
      <c r="HVW76" s="171"/>
      <c r="HVX76" s="171"/>
      <c r="HVY76" s="171"/>
      <c r="HVZ76" s="171"/>
      <c r="HWA76" s="171"/>
      <c r="HWB76" s="171"/>
      <c r="HWC76" s="171"/>
      <c r="HWD76" s="171"/>
      <c r="HWE76" s="171"/>
      <c r="HWF76" s="171"/>
      <c r="HWG76" s="171"/>
      <c r="HWH76" s="171"/>
      <c r="HWI76" s="171"/>
      <c r="HWJ76" s="171"/>
      <c r="HWK76" s="171"/>
      <c r="HWL76" s="171"/>
      <c r="HWM76" s="171"/>
      <c r="HWN76" s="171"/>
      <c r="HWO76" s="171"/>
      <c r="HWP76" s="171"/>
      <c r="HWQ76" s="171"/>
      <c r="HWR76" s="171"/>
      <c r="HWS76" s="171"/>
      <c r="HWT76" s="171"/>
      <c r="HWU76" s="171"/>
      <c r="HWV76" s="171"/>
      <c r="HWW76" s="171"/>
      <c r="HWX76" s="171"/>
      <c r="HWY76" s="171"/>
      <c r="HWZ76" s="171"/>
      <c r="HXA76" s="171"/>
      <c r="HXB76" s="171"/>
      <c r="HXC76" s="171"/>
      <c r="HXD76" s="171"/>
      <c r="HXE76" s="171"/>
      <c r="HXF76" s="171"/>
      <c r="HXG76" s="171"/>
      <c r="HXH76" s="171"/>
      <c r="HXI76" s="171"/>
      <c r="HXJ76" s="171"/>
      <c r="HXK76" s="171"/>
      <c r="HXL76" s="171"/>
      <c r="HXM76" s="171"/>
      <c r="HXN76" s="171"/>
      <c r="HXO76" s="171"/>
      <c r="HXP76" s="171"/>
      <c r="HXQ76" s="171"/>
      <c r="HXR76" s="171"/>
      <c r="HXS76" s="171"/>
      <c r="HXT76" s="171"/>
      <c r="HXU76" s="171"/>
      <c r="HXV76" s="171"/>
      <c r="HXW76" s="171"/>
      <c r="HXX76" s="171"/>
      <c r="HXY76" s="171"/>
      <c r="HXZ76" s="171"/>
      <c r="HYA76" s="171"/>
      <c r="HYB76" s="171"/>
      <c r="HYC76" s="171"/>
      <c r="HYD76" s="171"/>
      <c r="HYE76" s="171"/>
      <c r="HYF76" s="171"/>
      <c r="HYG76" s="171"/>
      <c r="HYH76" s="171"/>
      <c r="HYI76" s="171"/>
      <c r="HYJ76" s="171"/>
      <c r="HYK76" s="171"/>
      <c r="HYL76" s="171"/>
      <c r="HYM76" s="171"/>
      <c r="HYN76" s="171"/>
      <c r="HYO76" s="171"/>
      <c r="HYP76" s="171"/>
      <c r="HYQ76" s="171"/>
      <c r="HYR76" s="171"/>
      <c r="HYS76" s="171"/>
      <c r="HYT76" s="171"/>
      <c r="HYU76" s="171"/>
      <c r="HYV76" s="171"/>
      <c r="HYW76" s="171"/>
      <c r="HYX76" s="171"/>
      <c r="HYY76" s="171"/>
      <c r="HYZ76" s="171"/>
      <c r="HZA76" s="171"/>
      <c r="HZB76" s="171"/>
      <c r="HZC76" s="171"/>
      <c r="HZD76" s="171"/>
      <c r="HZE76" s="171"/>
      <c r="HZF76" s="171"/>
      <c r="HZG76" s="171"/>
      <c r="HZH76" s="171"/>
      <c r="HZI76" s="171"/>
      <c r="HZJ76" s="171"/>
      <c r="HZK76" s="171"/>
      <c r="HZL76" s="171"/>
      <c r="HZM76" s="171"/>
      <c r="HZN76" s="171"/>
      <c r="HZO76" s="171"/>
      <c r="HZP76" s="171"/>
      <c r="HZQ76" s="171"/>
      <c r="HZR76" s="171"/>
      <c r="HZS76" s="171"/>
      <c r="HZT76" s="171"/>
      <c r="HZU76" s="171"/>
      <c r="HZV76" s="171"/>
      <c r="HZW76" s="171"/>
      <c r="HZX76" s="171"/>
      <c r="HZY76" s="171"/>
      <c r="HZZ76" s="171"/>
      <c r="IAA76" s="171"/>
      <c r="IAB76" s="171"/>
      <c r="IAC76" s="171"/>
      <c r="IAD76" s="171"/>
      <c r="IAE76" s="171"/>
      <c r="IAF76" s="171"/>
      <c r="IAG76" s="171"/>
      <c r="IAH76" s="171"/>
      <c r="IAI76" s="171"/>
      <c r="IAJ76" s="171"/>
      <c r="IAK76" s="171"/>
      <c r="IAL76" s="171"/>
      <c r="IAM76" s="171"/>
      <c r="IAN76" s="171"/>
      <c r="IAO76" s="171"/>
      <c r="IAP76" s="171"/>
      <c r="IAQ76" s="171"/>
      <c r="IAR76" s="171"/>
      <c r="IAS76" s="171"/>
      <c r="IAT76" s="171"/>
      <c r="IAU76" s="171"/>
      <c r="IAV76" s="171"/>
      <c r="IAW76" s="171"/>
      <c r="IAX76" s="171"/>
      <c r="IAY76" s="171"/>
      <c r="IAZ76" s="171"/>
      <c r="IBA76" s="171"/>
      <c r="IBB76" s="171"/>
      <c r="IBC76" s="171"/>
      <c r="IBD76" s="171"/>
      <c r="IBE76" s="171"/>
      <c r="IBF76" s="171"/>
      <c r="IBG76" s="171"/>
      <c r="IBH76" s="171"/>
      <c r="IBI76" s="171"/>
      <c r="IBJ76" s="171"/>
      <c r="IBK76" s="171"/>
      <c r="IBL76" s="171"/>
      <c r="IBM76" s="171"/>
      <c r="IBN76" s="171"/>
      <c r="IBO76" s="171"/>
      <c r="IBP76" s="171"/>
      <c r="IBQ76" s="171"/>
      <c r="IBR76" s="171"/>
      <c r="IBS76" s="171"/>
      <c r="IBT76" s="171"/>
      <c r="IBU76" s="171"/>
      <c r="IBV76" s="171"/>
      <c r="IBW76" s="171"/>
      <c r="IBX76" s="171"/>
      <c r="IBY76" s="171"/>
      <c r="IBZ76" s="171"/>
      <c r="ICA76" s="171"/>
      <c r="ICB76" s="171"/>
      <c r="ICC76" s="171"/>
      <c r="ICD76" s="171"/>
      <c r="ICE76" s="171"/>
      <c r="ICF76" s="171"/>
      <c r="ICG76" s="171"/>
      <c r="ICH76" s="171"/>
      <c r="ICI76" s="171"/>
      <c r="ICJ76" s="171"/>
      <c r="ICK76" s="171"/>
      <c r="ICL76" s="171"/>
      <c r="ICM76" s="171"/>
      <c r="ICN76" s="171"/>
      <c r="ICO76" s="171"/>
      <c r="ICP76" s="171"/>
      <c r="ICQ76" s="171"/>
      <c r="ICR76" s="171"/>
      <c r="ICS76" s="171"/>
      <c r="ICT76" s="171"/>
      <c r="ICU76" s="171"/>
      <c r="ICV76" s="171"/>
      <c r="ICW76" s="171"/>
      <c r="ICX76" s="171"/>
      <c r="ICY76" s="171"/>
      <c r="ICZ76" s="171"/>
      <c r="IDA76" s="171"/>
      <c r="IDB76" s="171"/>
      <c r="IDC76" s="171"/>
      <c r="IDD76" s="171"/>
      <c r="IDE76" s="171"/>
      <c r="IDF76" s="171"/>
      <c r="IDG76" s="171"/>
      <c r="IDH76" s="171"/>
      <c r="IDI76" s="171"/>
      <c r="IDJ76" s="171"/>
      <c r="IDK76" s="171"/>
      <c r="IDL76" s="171"/>
      <c r="IDM76" s="171"/>
      <c r="IDN76" s="171"/>
      <c r="IDO76" s="171"/>
      <c r="IDP76" s="171"/>
      <c r="IDQ76" s="171"/>
      <c r="IDR76" s="171"/>
      <c r="IDS76" s="171"/>
      <c r="IDT76" s="171"/>
      <c r="IDU76" s="171"/>
      <c r="IDV76" s="171"/>
      <c r="IDW76" s="171"/>
      <c r="IDX76" s="171"/>
      <c r="IDY76" s="171"/>
      <c r="IDZ76" s="171"/>
      <c r="IEA76" s="171"/>
      <c r="IEB76" s="171"/>
      <c r="IEC76" s="171"/>
      <c r="IED76" s="171"/>
      <c r="IEE76" s="171"/>
      <c r="IEF76" s="171"/>
      <c r="IEG76" s="171"/>
      <c r="IEH76" s="171"/>
      <c r="IEI76" s="171"/>
      <c r="IEJ76" s="171"/>
      <c r="IEK76" s="171"/>
      <c r="IEL76" s="171"/>
      <c r="IEM76" s="171"/>
      <c r="IEN76" s="171"/>
      <c r="IEO76" s="171"/>
      <c r="IEP76" s="171"/>
      <c r="IEQ76" s="171"/>
      <c r="IER76" s="171"/>
      <c r="IES76" s="171"/>
      <c r="IET76" s="171"/>
      <c r="IEU76" s="171"/>
      <c r="IEV76" s="171"/>
      <c r="IEW76" s="171"/>
      <c r="IEX76" s="171"/>
      <c r="IEY76" s="171"/>
      <c r="IEZ76" s="171"/>
      <c r="IFA76" s="171"/>
      <c r="IFB76" s="171"/>
      <c r="IFC76" s="171"/>
      <c r="IFD76" s="171"/>
      <c r="IFE76" s="171"/>
      <c r="IFF76" s="171"/>
      <c r="IFG76" s="171"/>
      <c r="IFH76" s="171"/>
      <c r="IFI76" s="171"/>
      <c r="IFJ76" s="171"/>
      <c r="IFK76" s="171"/>
      <c r="IFL76" s="171"/>
      <c r="IFM76" s="171"/>
      <c r="IFN76" s="171"/>
      <c r="IFO76" s="171"/>
      <c r="IFP76" s="171"/>
      <c r="IFQ76" s="171"/>
      <c r="IFR76" s="171"/>
      <c r="IFS76" s="171"/>
      <c r="IFT76" s="171"/>
      <c r="IFU76" s="171"/>
      <c r="IFV76" s="171"/>
      <c r="IFW76" s="171"/>
      <c r="IFX76" s="171"/>
      <c r="IFY76" s="171"/>
      <c r="IFZ76" s="171"/>
      <c r="IGA76" s="171"/>
      <c r="IGB76" s="171"/>
      <c r="IGC76" s="171"/>
      <c r="IGD76" s="171"/>
      <c r="IGE76" s="171"/>
      <c r="IGF76" s="171"/>
      <c r="IGG76" s="171"/>
      <c r="IGH76" s="171"/>
      <c r="IGI76" s="171"/>
      <c r="IGJ76" s="171"/>
      <c r="IGK76" s="171"/>
      <c r="IGL76" s="171"/>
      <c r="IGM76" s="171"/>
      <c r="IGN76" s="171"/>
      <c r="IGO76" s="171"/>
      <c r="IGP76" s="171"/>
      <c r="IGQ76" s="171"/>
      <c r="IGR76" s="171"/>
      <c r="IGS76" s="171"/>
      <c r="IGT76" s="171"/>
      <c r="IGU76" s="171"/>
      <c r="IGV76" s="171"/>
      <c r="IGW76" s="171"/>
      <c r="IGX76" s="171"/>
      <c r="IGY76" s="171"/>
      <c r="IGZ76" s="171"/>
      <c r="IHA76" s="171"/>
      <c r="IHB76" s="171"/>
      <c r="IHC76" s="171"/>
      <c r="IHD76" s="171"/>
      <c r="IHE76" s="171"/>
      <c r="IHF76" s="171"/>
      <c r="IHG76" s="171"/>
      <c r="IHH76" s="171"/>
      <c r="IHI76" s="171"/>
      <c r="IHJ76" s="171"/>
      <c r="IHK76" s="171"/>
      <c r="IHL76" s="171"/>
      <c r="IHM76" s="171"/>
      <c r="IHN76" s="171"/>
      <c r="IHO76" s="171"/>
      <c r="IHP76" s="171"/>
      <c r="IHQ76" s="171"/>
      <c r="IHR76" s="171"/>
      <c r="IHS76" s="171"/>
      <c r="IHT76" s="171"/>
      <c r="IHU76" s="171"/>
      <c r="IHV76" s="171"/>
      <c r="IHW76" s="171"/>
      <c r="IHX76" s="171"/>
      <c r="IHY76" s="171"/>
      <c r="IHZ76" s="171"/>
      <c r="IIA76" s="171"/>
      <c r="IIB76" s="171"/>
      <c r="IIC76" s="171"/>
      <c r="IID76" s="171"/>
      <c r="IIE76" s="171"/>
      <c r="IIF76" s="171"/>
      <c r="IIG76" s="171"/>
      <c r="IIH76" s="171"/>
      <c r="III76" s="171"/>
      <c r="IIJ76" s="171"/>
      <c r="IIK76" s="171"/>
      <c r="IIL76" s="171"/>
      <c r="IIM76" s="171"/>
      <c r="IIN76" s="171"/>
      <c r="IIO76" s="171"/>
      <c r="IIP76" s="171"/>
      <c r="IIQ76" s="171"/>
      <c r="IIR76" s="171"/>
      <c r="IIS76" s="171"/>
      <c r="IIT76" s="171"/>
      <c r="IIU76" s="171"/>
      <c r="IIV76" s="171"/>
      <c r="IIW76" s="171"/>
      <c r="IIX76" s="171"/>
      <c r="IIY76" s="171"/>
      <c r="IIZ76" s="171"/>
      <c r="IJA76" s="171"/>
      <c r="IJB76" s="171"/>
      <c r="IJC76" s="171"/>
      <c r="IJD76" s="171"/>
      <c r="IJE76" s="171"/>
      <c r="IJF76" s="171"/>
      <c r="IJG76" s="171"/>
      <c r="IJH76" s="171"/>
      <c r="IJI76" s="171"/>
      <c r="IJJ76" s="171"/>
      <c r="IJK76" s="171"/>
      <c r="IJL76" s="171"/>
      <c r="IJM76" s="171"/>
      <c r="IJN76" s="171"/>
      <c r="IJO76" s="171"/>
      <c r="IJP76" s="171"/>
      <c r="IJQ76" s="171"/>
      <c r="IJR76" s="171"/>
      <c r="IJS76" s="171"/>
      <c r="IJT76" s="171"/>
      <c r="IJU76" s="171"/>
      <c r="IJV76" s="171"/>
      <c r="IJW76" s="171"/>
      <c r="IJX76" s="171"/>
      <c r="IJY76" s="171"/>
      <c r="IJZ76" s="171"/>
      <c r="IKA76" s="171"/>
      <c r="IKB76" s="171"/>
      <c r="IKC76" s="171"/>
      <c r="IKD76" s="171"/>
      <c r="IKE76" s="171"/>
      <c r="IKF76" s="171"/>
      <c r="IKG76" s="171"/>
      <c r="IKH76" s="171"/>
      <c r="IKI76" s="171"/>
      <c r="IKJ76" s="171"/>
      <c r="IKK76" s="171"/>
      <c r="IKL76" s="171"/>
      <c r="IKM76" s="171"/>
      <c r="IKN76" s="171"/>
      <c r="IKO76" s="171"/>
      <c r="IKP76" s="171"/>
      <c r="IKQ76" s="171"/>
      <c r="IKR76" s="171"/>
      <c r="IKS76" s="171"/>
      <c r="IKT76" s="171"/>
      <c r="IKU76" s="171"/>
      <c r="IKV76" s="171"/>
      <c r="IKW76" s="171"/>
      <c r="IKX76" s="171"/>
      <c r="IKY76" s="171"/>
      <c r="IKZ76" s="171"/>
      <c r="ILA76" s="171"/>
      <c r="ILB76" s="171"/>
      <c r="ILC76" s="171"/>
      <c r="ILD76" s="171"/>
      <c r="ILE76" s="171"/>
      <c r="ILF76" s="171"/>
      <c r="ILG76" s="171"/>
      <c r="ILH76" s="171"/>
      <c r="ILI76" s="171"/>
      <c r="ILJ76" s="171"/>
      <c r="ILK76" s="171"/>
      <c r="ILL76" s="171"/>
      <c r="ILM76" s="171"/>
      <c r="ILN76" s="171"/>
      <c r="ILO76" s="171"/>
      <c r="ILP76" s="171"/>
      <c r="ILQ76" s="171"/>
      <c r="ILR76" s="171"/>
      <c r="ILS76" s="171"/>
      <c r="ILT76" s="171"/>
      <c r="ILU76" s="171"/>
      <c r="ILV76" s="171"/>
      <c r="ILW76" s="171"/>
      <c r="ILX76" s="171"/>
      <c r="ILY76" s="171"/>
      <c r="ILZ76" s="171"/>
      <c r="IMA76" s="171"/>
      <c r="IMB76" s="171"/>
      <c r="IMC76" s="171"/>
      <c r="IMD76" s="171"/>
      <c r="IME76" s="171"/>
      <c r="IMF76" s="171"/>
      <c r="IMG76" s="171"/>
      <c r="IMH76" s="171"/>
      <c r="IMI76" s="171"/>
      <c r="IMJ76" s="171"/>
      <c r="IMK76" s="171"/>
      <c r="IML76" s="171"/>
      <c r="IMM76" s="171"/>
      <c r="IMN76" s="171"/>
      <c r="IMO76" s="171"/>
      <c r="IMP76" s="171"/>
      <c r="IMQ76" s="171"/>
      <c r="IMR76" s="171"/>
      <c r="IMS76" s="171"/>
      <c r="IMT76" s="171"/>
      <c r="IMU76" s="171"/>
      <c r="IMV76" s="171"/>
      <c r="IMW76" s="171"/>
      <c r="IMX76" s="171"/>
      <c r="IMY76" s="171"/>
      <c r="IMZ76" s="171"/>
      <c r="INA76" s="171"/>
      <c r="INB76" s="171"/>
      <c r="INC76" s="171"/>
      <c r="IND76" s="171"/>
      <c r="INE76" s="171"/>
      <c r="INF76" s="171"/>
      <c r="ING76" s="171"/>
      <c r="INH76" s="171"/>
      <c r="INI76" s="171"/>
      <c r="INJ76" s="171"/>
      <c r="INK76" s="171"/>
      <c r="INL76" s="171"/>
      <c r="INM76" s="171"/>
      <c r="INN76" s="171"/>
      <c r="INO76" s="171"/>
      <c r="INP76" s="171"/>
      <c r="INQ76" s="171"/>
      <c r="INR76" s="171"/>
      <c r="INS76" s="171"/>
      <c r="INT76" s="171"/>
      <c r="INU76" s="171"/>
      <c r="INV76" s="171"/>
      <c r="INW76" s="171"/>
      <c r="INX76" s="171"/>
      <c r="INY76" s="171"/>
      <c r="INZ76" s="171"/>
      <c r="IOA76" s="171"/>
      <c r="IOB76" s="171"/>
      <c r="IOC76" s="171"/>
      <c r="IOD76" s="171"/>
      <c r="IOE76" s="171"/>
      <c r="IOF76" s="171"/>
      <c r="IOG76" s="171"/>
      <c r="IOH76" s="171"/>
      <c r="IOI76" s="171"/>
      <c r="IOJ76" s="171"/>
      <c r="IOK76" s="171"/>
      <c r="IOL76" s="171"/>
      <c r="IOM76" s="171"/>
      <c r="ION76" s="171"/>
      <c r="IOO76" s="171"/>
      <c r="IOP76" s="171"/>
      <c r="IOQ76" s="171"/>
      <c r="IOR76" s="171"/>
      <c r="IOS76" s="171"/>
      <c r="IOT76" s="171"/>
      <c r="IOU76" s="171"/>
      <c r="IOV76" s="171"/>
      <c r="IOW76" s="171"/>
      <c r="IOX76" s="171"/>
      <c r="IOY76" s="171"/>
      <c r="IOZ76" s="171"/>
      <c r="IPA76" s="171"/>
      <c r="IPB76" s="171"/>
      <c r="IPC76" s="171"/>
      <c r="IPD76" s="171"/>
      <c r="IPE76" s="171"/>
      <c r="IPF76" s="171"/>
      <c r="IPG76" s="171"/>
      <c r="IPH76" s="171"/>
      <c r="IPI76" s="171"/>
      <c r="IPJ76" s="171"/>
      <c r="IPK76" s="171"/>
      <c r="IPL76" s="171"/>
      <c r="IPM76" s="171"/>
      <c r="IPN76" s="171"/>
      <c r="IPO76" s="171"/>
      <c r="IPP76" s="171"/>
      <c r="IPQ76" s="171"/>
      <c r="IPR76" s="171"/>
      <c r="IPS76" s="171"/>
      <c r="IPT76" s="171"/>
      <c r="IPU76" s="171"/>
      <c r="IPV76" s="171"/>
      <c r="IPW76" s="171"/>
      <c r="IPX76" s="171"/>
      <c r="IPY76" s="171"/>
      <c r="IPZ76" s="171"/>
      <c r="IQA76" s="171"/>
      <c r="IQB76" s="171"/>
      <c r="IQC76" s="171"/>
      <c r="IQD76" s="171"/>
      <c r="IQE76" s="171"/>
      <c r="IQF76" s="171"/>
      <c r="IQG76" s="171"/>
      <c r="IQH76" s="171"/>
      <c r="IQI76" s="171"/>
      <c r="IQJ76" s="171"/>
      <c r="IQK76" s="171"/>
      <c r="IQL76" s="171"/>
      <c r="IQM76" s="171"/>
      <c r="IQN76" s="171"/>
      <c r="IQO76" s="171"/>
      <c r="IQP76" s="171"/>
      <c r="IQQ76" s="171"/>
      <c r="IQR76" s="171"/>
      <c r="IQS76" s="171"/>
      <c r="IQT76" s="171"/>
      <c r="IQU76" s="171"/>
      <c r="IQV76" s="171"/>
      <c r="IQW76" s="171"/>
      <c r="IQX76" s="171"/>
      <c r="IQY76" s="171"/>
      <c r="IQZ76" s="171"/>
      <c r="IRA76" s="171"/>
      <c r="IRB76" s="171"/>
      <c r="IRC76" s="171"/>
      <c r="IRD76" s="171"/>
      <c r="IRE76" s="171"/>
      <c r="IRF76" s="171"/>
      <c r="IRG76" s="171"/>
      <c r="IRH76" s="171"/>
      <c r="IRI76" s="171"/>
      <c r="IRJ76" s="171"/>
      <c r="IRK76" s="171"/>
      <c r="IRL76" s="171"/>
      <c r="IRM76" s="171"/>
      <c r="IRN76" s="171"/>
      <c r="IRO76" s="171"/>
      <c r="IRP76" s="171"/>
      <c r="IRQ76" s="171"/>
      <c r="IRR76" s="171"/>
      <c r="IRS76" s="171"/>
      <c r="IRT76" s="171"/>
      <c r="IRU76" s="171"/>
      <c r="IRV76" s="171"/>
      <c r="IRW76" s="171"/>
      <c r="IRX76" s="171"/>
      <c r="IRY76" s="171"/>
      <c r="IRZ76" s="171"/>
      <c r="ISA76" s="171"/>
      <c r="ISB76" s="171"/>
      <c r="ISC76" s="171"/>
      <c r="ISD76" s="171"/>
      <c r="ISE76" s="171"/>
      <c r="ISF76" s="171"/>
      <c r="ISG76" s="171"/>
      <c r="ISH76" s="171"/>
      <c r="ISI76" s="171"/>
      <c r="ISJ76" s="171"/>
      <c r="ISK76" s="171"/>
      <c r="ISL76" s="171"/>
      <c r="ISM76" s="171"/>
      <c r="ISN76" s="171"/>
      <c r="ISO76" s="171"/>
      <c r="ISP76" s="171"/>
      <c r="ISQ76" s="171"/>
      <c r="ISR76" s="171"/>
      <c r="ISS76" s="171"/>
      <c r="IST76" s="171"/>
      <c r="ISU76" s="171"/>
      <c r="ISV76" s="171"/>
      <c r="ISW76" s="171"/>
      <c r="ISX76" s="171"/>
      <c r="ISY76" s="171"/>
      <c r="ISZ76" s="171"/>
      <c r="ITA76" s="171"/>
      <c r="ITB76" s="171"/>
      <c r="ITC76" s="171"/>
      <c r="ITD76" s="171"/>
      <c r="ITE76" s="171"/>
      <c r="ITF76" s="171"/>
      <c r="ITG76" s="171"/>
      <c r="ITH76" s="171"/>
      <c r="ITI76" s="171"/>
      <c r="ITJ76" s="171"/>
      <c r="ITK76" s="171"/>
      <c r="ITL76" s="171"/>
      <c r="ITM76" s="171"/>
      <c r="ITN76" s="171"/>
      <c r="ITO76" s="171"/>
      <c r="ITP76" s="171"/>
      <c r="ITQ76" s="171"/>
      <c r="ITR76" s="171"/>
      <c r="ITS76" s="171"/>
      <c r="ITT76" s="171"/>
      <c r="ITU76" s="171"/>
      <c r="ITV76" s="171"/>
      <c r="ITW76" s="171"/>
      <c r="ITX76" s="171"/>
      <c r="ITY76" s="171"/>
      <c r="ITZ76" s="171"/>
      <c r="IUA76" s="171"/>
      <c r="IUB76" s="171"/>
      <c r="IUC76" s="171"/>
      <c r="IUD76" s="171"/>
      <c r="IUE76" s="171"/>
      <c r="IUF76" s="171"/>
      <c r="IUG76" s="171"/>
      <c r="IUH76" s="171"/>
      <c r="IUI76" s="171"/>
      <c r="IUJ76" s="171"/>
      <c r="IUK76" s="171"/>
      <c r="IUL76" s="171"/>
      <c r="IUM76" s="171"/>
      <c r="IUN76" s="171"/>
      <c r="IUO76" s="171"/>
      <c r="IUP76" s="171"/>
      <c r="IUQ76" s="171"/>
      <c r="IUR76" s="171"/>
      <c r="IUS76" s="171"/>
      <c r="IUT76" s="171"/>
      <c r="IUU76" s="171"/>
      <c r="IUV76" s="171"/>
      <c r="IUW76" s="171"/>
      <c r="IUX76" s="171"/>
      <c r="IUY76" s="171"/>
      <c r="IUZ76" s="171"/>
      <c r="IVA76" s="171"/>
      <c r="IVB76" s="171"/>
      <c r="IVC76" s="171"/>
      <c r="IVD76" s="171"/>
      <c r="IVE76" s="171"/>
      <c r="IVF76" s="171"/>
      <c r="IVG76" s="171"/>
      <c r="IVH76" s="171"/>
      <c r="IVI76" s="171"/>
      <c r="IVJ76" s="171"/>
      <c r="IVK76" s="171"/>
      <c r="IVL76" s="171"/>
      <c r="IVM76" s="171"/>
      <c r="IVN76" s="171"/>
      <c r="IVO76" s="171"/>
      <c r="IVP76" s="171"/>
      <c r="IVQ76" s="171"/>
      <c r="IVR76" s="171"/>
      <c r="IVS76" s="171"/>
      <c r="IVT76" s="171"/>
      <c r="IVU76" s="171"/>
      <c r="IVV76" s="171"/>
      <c r="IVW76" s="171"/>
      <c r="IVX76" s="171"/>
      <c r="IVY76" s="171"/>
      <c r="IVZ76" s="171"/>
      <c r="IWA76" s="171"/>
      <c r="IWB76" s="171"/>
      <c r="IWC76" s="171"/>
      <c r="IWD76" s="171"/>
      <c r="IWE76" s="171"/>
      <c r="IWF76" s="171"/>
      <c r="IWG76" s="171"/>
      <c r="IWH76" s="171"/>
      <c r="IWI76" s="171"/>
      <c r="IWJ76" s="171"/>
      <c r="IWK76" s="171"/>
      <c r="IWL76" s="171"/>
      <c r="IWM76" s="171"/>
      <c r="IWN76" s="171"/>
      <c r="IWO76" s="171"/>
      <c r="IWP76" s="171"/>
      <c r="IWQ76" s="171"/>
      <c r="IWR76" s="171"/>
      <c r="IWS76" s="171"/>
      <c r="IWT76" s="171"/>
      <c r="IWU76" s="171"/>
      <c r="IWV76" s="171"/>
      <c r="IWW76" s="171"/>
      <c r="IWX76" s="171"/>
      <c r="IWY76" s="171"/>
      <c r="IWZ76" s="171"/>
      <c r="IXA76" s="171"/>
      <c r="IXB76" s="171"/>
      <c r="IXC76" s="171"/>
      <c r="IXD76" s="171"/>
      <c r="IXE76" s="171"/>
      <c r="IXF76" s="171"/>
      <c r="IXG76" s="171"/>
      <c r="IXH76" s="171"/>
      <c r="IXI76" s="171"/>
      <c r="IXJ76" s="171"/>
      <c r="IXK76" s="171"/>
      <c r="IXL76" s="171"/>
      <c r="IXM76" s="171"/>
      <c r="IXN76" s="171"/>
      <c r="IXO76" s="171"/>
      <c r="IXP76" s="171"/>
      <c r="IXQ76" s="171"/>
      <c r="IXR76" s="171"/>
      <c r="IXS76" s="171"/>
      <c r="IXT76" s="171"/>
      <c r="IXU76" s="171"/>
      <c r="IXV76" s="171"/>
      <c r="IXW76" s="171"/>
      <c r="IXX76" s="171"/>
      <c r="IXY76" s="171"/>
      <c r="IXZ76" s="171"/>
      <c r="IYA76" s="171"/>
      <c r="IYB76" s="171"/>
      <c r="IYC76" s="171"/>
      <c r="IYD76" s="171"/>
      <c r="IYE76" s="171"/>
      <c r="IYF76" s="171"/>
      <c r="IYG76" s="171"/>
      <c r="IYH76" s="171"/>
      <c r="IYI76" s="171"/>
      <c r="IYJ76" s="171"/>
      <c r="IYK76" s="171"/>
      <c r="IYL76" s="171"/>
      <c r="IYM76" s="171"/>
      <c r="IYN76" s="171"/>
      <c r="IYO76" s="171"/>
      <c r="IYP76" s="171"/>
      <c r="IYQ76" s="171"/>
      <c r="IYR76" s="171"/>
      <c r="IYS76" s="171"/>
      <c r="IYT76" s="171"/>
      <c r="IYU76" s="171"/>
      <c r="IYV76" s="171"/>
      <c r="IYW76" s="171"/>
      <c r="IYX76" s="171"/>
      <c r="IYY76" s="171"/>
      <c r="IYZ76" s="171"/>
      <c r="IZA76" s="171"/>
      <c r="IZB76" s="171"/>
      <c r="IZC76" s="171"/>
      <c r="IZD76" s="171"/>
      <c r="IZE76" s="171"/>
      <c r="IZF76" s="171"/>
      <c r="IZG76" s="171"/>
      <c r="IZH76" s="171"/>
      <c r="IZI76" s="171"/>
      <c r="IZJ76" s="171"/>
      <c r="IZK76" s="171"/>
      <c r="IZL76" s="171"/>
      <c r="IZM76" s="171"/>
      <c r="IZN76" s="171"/>
      <c r="IZO76" s="171"/>
      <c r="IZP76" s="171"/>
      <c r="IZQ76" s="171"/>
      <c r="IZR76" s="171"/>
      <c r="IZS76" s="171"/>
      <c r="IZT76" s="171"/>
      <c r="IZU76" s="171"/>
      <c r="IZV76" s="171"/>
      <c r="IZW76" s="171"/>
      <c r="IZX76" s="171"/>
      <c r="IZY76" s="171"/>
      <c r="IZZ76" s="171"/>
      <c r="JAA76" s="171"/>
      <c r="JAB76" s="171"/>
      <c r="JAC76" s="171"/>
      <c r="JAD76" s="171"/>
      <c r="JAE76" s="171"/>
      <c r="JAF76" s="171"/>
      <c r="JAG76" s="171"/>
      <c r="JAH76" s="171"/>
      <c r="JAI76" s="171"/>
      <c r="JAJ76" s="171"/>
      <c r="JAK76" s="171"/>
      <c r="JAL76" s="171"/>
      <c r="JAM76" s="171"/>
      <c r="JAN76" s="171"/>
      <c r="JAO76" s="171"/>
      <c r="JAP76" s="171"/>
      <c r="JAQ76" s="171"/>
      <c r="JAR76" s="171"/>
      <c r="JAS76" s="171"/>
      <c r="JAT76" s="171"/>
      <c r="JAU76" s="171"/>
      <c r="JAV76" s="171"/>
      <c r="JAW76" s="171"/>
      <c r="JAX76" s="171"/>
      <c r="JAY76" s="171"/>
      <c r="JAZ76" s="171"/>
      <c r="JBA76" s="171"/>
      <c r="JBB76" s="171"/>
      <c r="JBC76" s="171"/>
      <c r="JBD76" s="171"/>
      <c r="JBE76" s="171"/>
      <c r="JBF76" s="171"/>
      <c r="JBG76" s="171"/>
      <c r="JBH76" s="171"/>
      <c r="JBI76" s="171"/>
      <c r="JBJ76" s="171"/>
      <c r="JBK76" s="171"/>
      <c r="JBL76" s="171"/>
      <c r="JBM76" s="171"/>
      <c r="JBN76" s="171"/>
      <c r="JBO76" s="171"/>
      <c r="JBP76" s="171"/>
      <c r="JBQ76" s="171"/>
      <c r="JBR76" s="171"/>
      <c r="JBS76" s="171"/>
      <c r="JBT76" s="171"/>
      <c r="JBU76" s="171"/>
      <c r="JBV76" s="171"/>
      <c r="JBW76" s="171"/>
      <c r="JBX76" s="171"/>
      <c r="JBY76" s="171"/>
      <c r="JBZ76" s="171"/>
      <c r="JCA76" s="171"/>
      <c r="JCB76" s="171"/>
      <c r="JCC76" s="171"/>
      <c r="JCD76" s="171"/>
      <c r="JCE76" s="171"/>
      <c r="JCF76" s="171"/>
      <c r="JCG76" s="171"/>
      <c r="JCH76" s="171"/>
      <c r="JCI76" s="171"/>
      <c r="JCJ76" s="171"/>
      <c r="JCK76" s="171"/>
      <c r="JCL76" s="171"/>
      <c r="JCM76" s="171"/>
      <c r="JCN76" s="171"/>
      <c r="JCO76" s="171"/>
      <c r="JCP76" s="171"/>
      <c r="JCQ76" s="171"/>
      <c r="JCR76" s="171"/>
      <c r="JCS76" s="171"/>
      <c r="JCT76" s="171"/>
      <c r="JCU76" s="171"/>
      <c r="JCV76" s="171"/>
      <c r="JCW76" s="171"/>
      <c r="JCX76" s="171"/>
      <c r="JCY76" s="171"/>
      <c r="JCZ76" s="171"/>
      <c r="JDA76" s="171"/>
      <c r="JDB76" s="171"/>
      <c r="JDC76" s="171"/>
      <c r="JDD76" s="171"/>
      <c r="JDE76" s="171"/>
      <c r="JDF76" s="171"/>
      <c r="JDG76" s="171"/>
      <c r="JDH76" s="171"/>
      <c r="JDI76" s="171"/>
      <c r="JDJ76" s="171"/>
      <c r="JDK76" s="171"/>
      <c r="JDL76" s="171"/>
      <c r="JDM76" s="171"/>
      <c r="JDN76" s="171"/>
      <c r="JDO76" s="171"/>
      <c r="JDP76" s="171"/>
      <c r="JDQ76" s="171"/>
      <c r="JDR76" s="171"/>
      <c r="JDS76" s="171"/>
      <c r="JDT76" s="171"/>
      <c r="JDU76" s="171"/>
      <c r="JDV76" s="171"/>
      <c r="JDW76" s="171"/>
      <c r="JDX76" s="171"/>
      <c r="JDY76" s="171"/>
      <c r="JDZ76" s="171"/>
      <c r="JEA76" s="171"/>
      <c r="JEB76" s="171"/>
      <c r="JEC76" s="171"/>
      <c r="JED76" s="171"/>
      <c r="JEE76" s="171"/>
      <c r="JEF76" s="171"/>
      <c r="JEG76" s="171"/>
      <c r="JEH76" s="171"/>
      <c r="JEI76" s="171"/>
      <c r="JEJ76" s="171"/>
      <c r="JEK76" s="171"/>
      <c r="JEL76" s="171"/>
      <c r="JEM76" s="171"/>
      <c r="JEN76" s="171"/>
      <c r="JEO76" s="171"/>
      <c r="JEP76" s="171"/>
      <c r="JEQ76" s="171"/>
      <c r="JER76" s="171"/>
      <c r="JES76" s="171"/>
      <c r="JET76" s="171"/>
      <c r="JEU76" s="171"/>
      <c r="JEV76" s="171"/>
      <c r="JEW76" s="171"/>
      <c r="JEX76" s="171"/>
      <c r="JEY76" s="171"/>
      <c r="JEZ76" s="171"/>
      <c r="JFA76" s="171"/>
      <c r="JFB76" s="171"/>
      <c r="JFC76" s="171"/>
      <c r="JFD76" s="171"/>
      <c r="JFE76" s="171"/>
      <c r="JFF76" s="171"/>
      <c r="JFG76" s="171"/>
      <c r="JFH76" s="171"/>
      <c r="JFI76" s="171"/>
      <c r="JFJ76" s="171"/>
      <c r="JFK76" s="171"/>
      <c r="JFL76" s="171"/>
      <c r="JFM76" s="171"/>
      <c r="JFN76" s="171"/>
      <c r="JFO76" s="171"/>
      <c r="JFP76" s="171"/>
      <c r="JFQ76" s="171"/>
      <c r="JFR76" s="171"/>
      <c r="JFS76" s="171"/>
      <c r="JFT76" s="171"/>
      <c r="JFU76" s="171"/>
      <c r="JFV76" s="171"/>
      <c r="JFW76" s="171"/>
      <c r="JFX76" s="171"/>
      <c r="JFY76" s="171"/>
      <c r="JFZ76" s="171"/>
      <c r="JGA76" s="171"/>
      <c r="JGB76" s="171"/>
      <c r="JGC76" s="171"/>
      <c r="JGD76" s="171"/>
      <c r="JGE76" s="171"/>
      <c r="JGF76" s="171"/>
      <c r="JGG76" s="171"/>
      <c r="JGH76" s="171"/>
      <c r="JGI76" s="171"/>
      <c r="JGJ76" s="171"/>
      <c r="JGK76" s="171"/>
      <c r="JGL76" s="171"/>
      <c r="JGM76" s="171"/>
      <c r="JGN76" s="171"/>
      <c r="JGO76" s="171"/>
      <c r="JGP76" s="171"/>
      <c r="JGQ76" s="171"/>
      <c r="JGR76" s="171"/>
      <c r="JGS76" s="171"/>
      <c r="JGT76" s="171"/>
      <c r="JGU76" s="171"/>
      <c r="JGV76" s="171"/>
      <c r="JGW76" s="171"/>
      <c r="JGX76" s="171"/>
      <c r="JGY76" s="171"/>
      <c r="JGZ76" s="171"/>
      <c r="JHA76" s="171"/>
      <c r="JHB76" s="171"/>
      <c r="JHC76" s="171"/>
      <c r="JHD76" s="171"/>
      <c r="JHE76" s="171"/>
      <c r="JHF76" s="171"/>
      <c r="JHG76" s="171"/>
      <c r="JHH76" s="171"/>
      <c r="JHI76" s="171"/>
      <c r="JHJ76" s="171"/>
      <c r="JHK76" s="171"/>
      <c r="JHL76" s="171"/>
      <c r="JHM76" s="171"/>
      <c r="JHN76" s="171"/>
      <c r="JHO76" s="171"/>
      <c r="JHP76" s="171"/>
      <c r="JHQ76" s="171"/>
      <c r="JHR76" s="171"/>
      <c r="JHS76" s="171"/>
      <c r="JHT76" s="171"/>
      <c r="JHU76" s="171"/>
      <c r="JHV76" s="171"/>
      <c r="JHW76" s="171"/>
      <c r="JHX76" s="171"/>
      <c r="JHY76" s="171"/>
      <c r="JHZ76" s="171"/>
      <c r="JIA76" s="171"/>
      <c r="JIB76" s="171"/>
      <c r="JIC76" s="171"/>
      <c r="JID76" s="171"/>
      <c r="JIE76" s="171"/>
      <c r="JIF76" s="171"/>
      <c r="JIG76" s="171"/>
      <c r="JIH76" s="171"/>
      <c r="JII76" s="171"/>
      <c r="JIJ76" s="171"/>
      <c r="JIK76" s="171"/>
      <c r="JIL76" s="171"/>
      <c r="JIM76" s="171"/>
      <c r="JIN76" s="171"/>
      <c r="JIO76" s="171"/>
      <c r="JIP76" s="171"/>
      <c r="JIQ76" s="171"/>
      <c r="JIR76" s="171"/>
      <c r="JIS76" s="171"/>
      <c r="JIT76" s="171"/>
      <c r="JIU76" s="171"/>
      <c r="JIV76" s="171"/>
      <c r="JIW76" s="171"/>
      <c r="JIX76" s="171"/>
      <c r="JIY76" s="171"/>
      <c r="JIZ76" s="171"/>
      <c r="JJA76" s="171"/>
      <c r="JJB76" s="171"/>
      <c r="JJC76" s="171"/>
      <c r="JJD76" s="171"/>
      <c r="JJE76" s="171"/>
      <c r="JJF76" s="171"/>
      <c r="JJG76" s="171"/>
      <c r="JJH76" s="171"/>
      <c r="JJI76" s="171"/>
      <c r="JJJ76" s="171"/>
      <c r="JJK76" s="171"/>
      <c r="JJL76" s="171"/>
      <c r="JJM76" s="171"/>
      <c r="JJN76" s="171"/>
      <c r="JJO76" s="171"/>
      <c r="JJP76" s="171"/>
      <c r="JJQ76" s="171"/>
      <c r="JJR76" s="171"/>
      <c r="JJS76" s="171"/>
      <c r="JJT76" s="171"/>
      <c r="JJU76" s="171"/>
      <c r="JJV76" s="171"/>
      <c r="JJW76" s="171"/>
      <c r="JJX76" s="171"/>
      <c r="JJY76" s="171"/>
      <c r="JJZ76" s="171"/>
      <c r="JKA76" s="171"/>
      <c r="JKB76" s="171"/>
      <c r="JKC76" s="171"/>
      <c r="JKD76" s="171"/>
      <c r="JKE76" s="171"/>
      <c r="JKF76" s="171"/>
      <c r="JKG76" s="171"/>
      <c r="JKH76" s="171"/>
      <c r="JKI76" s="171"/>
      <c r="JKJ76" s="171"/>
      <c r="JKK76" s="171"/>
      <c r="JKL76" s="171"/>
      <c r="JKM76" s="171"/>
      <c r="JKN76" s="171"/>
      <c r="JKO76" s="171"/>
      <c r="JKP76" s="171"/>
      <c r="JKQ76" s="171"/>
      <c r="JKR76" s="171"/>
      <c r="JKS76" s="171"/>
      <c r="JKT76" s="171"/>
      <c r="JKU76" s="171"/>
      <c r="JKV76" s="171"/>
      <c r="JKW76" s="171"/>
      <c r="JKX76" s="171"/>
      <c r="JKY76" s="171"/>
      <c r="JKZ76" s="171"/>
      <c r="JLA76" s="171"/>
      <c r="JLB76" s="171"/>
      <c r="JLC76" s="171"/>
      <c r="JLD76" s="171"/>
      <c r="JLE76" s="171"/>
      <c r="JLF76" s="171"/>
      <c r="JLG76" s="171"/>
      <c r="JLH76" s="171"/>
      <c r="JLI76" s="171"/>
      <c r="JLJ76" s="171"/>
      <c r="JLK76" s="171"/>
      <c r="JLL76" s="171"/>
      <c r="JLM76" s="171"/>
      <c r="JLN76" s="171"/>
      <c r="JLO76" s="171"/>
      <c r="JLP76" s="171"/>
      <c r="JLQ76" s="171"/>
      <c r="JLR76" s="171"/>
      <c r="JLS76" s="171"/>
      <c r="JLT76" s="171"/>
      <c r="JLU76" s="171"/>
      <c r="JLV76" s="171"/>
      <c r="JLW76" s="171"/>
      <c r="JLX76" s="171"/>
      <c r="JLY76" s="171"/>
      <c r="JLZ76" s="171"/>
      <c r="JMA76" s="171"/>
      <c r="JMB76" s="171"/>
      <c r="JMC76" s="171"/>
      <c r="JMD76" s="171"/>
      <c r="JME76" s="171"/>
      <c r="JMF76" s="171"/>
      <c r="JMG76" s="171"/>
      <c r="JMH76" s="171"/>
      <c r="JMI76" s="171"/>
      <c r="JMJ76" s="171"/>
      <c r="JMK76" s="171"/>
      <c r="JML76" s="171"/>
      <c r="JMM76" s="171"/>
      <c r="JMN76" s="171"/>
      <c r="JMO76" s="171"/>
      <c r="JMP76" s="171"/>
      <c r="JMQ76" s="171"/>
      <c r="JMR76" s="171"/>
      <c r="JMS76" s="171"/>
      <c r="JMT76" s="171"/>
      <c r="JMU76" s="171"/>
      <c r="JMV76" s="171"/>
      <c r="JMW76" s="171"/>
      <c r="JMX76" s="171"/>
      <c r="JMY76" s="171"/>
      <c r="JMZ76" s="171"/>
      <c r="JNA76" s="171"/>
      <c r="JNB76" s="171"/>
      <c r="JNC76" s="171"/>
      <c r="JND76" s="171"/>
      <c r="JNE76" s="171"/>
      <c r="JNF76" s="171"/>
      <c r="JNG76" s="171"/>
      <c r="JNH76" s="171"/>
      <c r="JNI76" s="171"/>
      <c r="JNJ76" s="171"/>
      <c r="JNK76" s="171"/>
      <c r="JNL76" s="171"/>
      <c r="JNM76" s="171"/>
      <c r="JNN76" s="171"/>
      <c r="JNO76" s="171"/>
      <c r="JNP76" s="171"/>
      <c r="JNQ76" s="171"/>
      <c r="JNR76" s="171"/>
      <c r="JNS76" s="171"/>
      <c r="JNT76" s="171"/>
      <c r="JNU76" s="171"/>
      <c r="JNV76" s="171"/>
      <c r="JNW76" s="171"/>
      <c r="JNX76" s="171"/>
      <c r="JNY76" s="171"/>
      <c r="JNZ76" s="171"/>
      <c r="JOA76" s="171"/>
      <c r="JOB76" s="171"/>
      <c r="JOC76" s="171"/>
      <c r="JOD76" s="171"/>
      <c r="JOE76" s="171"/>
      <c r="JOF76" s="171"/>
      <c r="JOG76" s="171"/>
      <c r="JOH76" s="171"/>
      <c r="JOI76" s="171"/>
      <c r="JOJ76" s="171"/>
      <c r="JOK76" s="171"/>
      <c r="JOL76" s="171"/>
      <c r="JOM76" s="171"/>
      <c r="JON76" s="171"/>
      <c r="JOO76" s="171"/>
      <c r="JOP76" s="171"/>
      <c r="JOQ76" s="171"/>
      <c r="JOR76" s="171"/>
      <c r="JOS76" s="171"/>
      <c r="JOT76" s="171"/>
      <c r="JOU76" s="171"/>
      <c r="JOV76" s="171"/>
      <c r="JOW76" s="171"/>
      <c r="JOX76" s="171"/>
      <c r="JOY76" s="171"/>
      <c r="JOZ76" s="171"/>
      <c r="JPA76" s="171"/>
      <c r="JPB76" s="171"/>
      <c r="JPC76" s="171"/>
      <c r="JPD76" s="171"/>
      <c r="JPE76" s="171"/>
      <c r="JPF76" s="171"/>
      <c r="JPG76" s="171"/>
      <c r="JPH76" s="171"/>
      <c r="JPI76" s="171"/>
      <c r="JPJ76" s="171"/>
      <c r="JPK76" s="171"/>
      <c r="JPL76" s="171"/>
      <c r="JPM76" s="171"/>
      <c r="JPN76" s="171"/>
      <c r="JPO76" s="171"/>
      <c r="JPP76" s="171"/>
      <c r="JPQ76" s="171"/>
      <c r="JPR76" s="171"/>
      <c r="JPS76" s="171"/>
      <c r="JPT76" s="171"/>
      <c r="JPU76" s="171"/>
      <c r="JPV76" s="171"/>
      <c r="JPW76" s="171"/>
      <c r="JPX76" s="171"/>
      <c r="JPY76" s="171"/>
      <c r="JPZ76" s="171"/>
      <c r="JQA76" s="171"/>
      <c r="JQB76" s="171"/>
      <c r="JQC76" s="171"/>
      <c r="JQD76" s="171"/>
      <c r="JQE76" s="171"/>
      <c r="JQF76" s="171"/>
      <c r="JQG76" s="171"/>
      <c r="JQH76" s="171"/>
      <c r="JQI76" s="171"/>
      <c r="JQJ76" s="171"/>
      <c r="JQK76" s="171"/>
      <c r="JQL76" s="171"/>
      <c r="JQM76" s="171"/>
      <c r="JQN76" s="171"/>
      <c r="JQO76" s="171"/>
      <c r="JQP76" s="171"/>
      <c r="JQQ76" s="171"/>
      <c r="JQR76" s="171"/>
      <c r="JQS76" s="171"/>
      <c r="JQT76" s="171"/>
      <c r="JQU76" s="171"/>
      <c r="JQV76" s="171"/>
      <c r="JQW76" s="171"/>
      <c r="JQX76" s="171"/>
      <c r="JQY76" s="171"/>
      <c r="JQZ76" s="171"/>
      <c r="JRA76" s="171"/>
      <c r="JRB76" s="171"/>
      <c r="JRC76" s="171"/>
      <c r="JRD76" s="171"/>
      <c r="JRE76" s="171"/>
      <c r="JRF76" s="171"/>
      <c r="JRG76" s="171"/>
      <c r="JRH76" s="171"/>
      <c r="JRI76" s="171"/>
      <c r="JRJ76" s="171"/>
      <c r="JRK76" s="171"/>
      <c r="JRL76" s="171"/>
      <c r="JRM76" s="171"/>
      <c r="JRN76" s="171"/>
      <c r="JRO76" s="171"/>
      <c r="JRP76" s="171"/>
      <c r="JRQ76" s="171"/>
      <c r="JRR76" s="171"/>
      <c r="JRS76" s="171"/>
      <c r="JRT76" s="171"/>
      <c r="JRU76" s="171"/>
      <c r="JRV76" s="171"/>
      <c r="JRW76" s="171"/>
      <c r="JRX76" s="171"/>
      <c r="JRY76" s="171"/>
      <c r="JRZ76" s="171"/>
      <c r="JSA76" s="171"/>
      <c r="JSB76" s="171"/>
      <c r="JSC76" s="171"/>
      <c r="JSD76" s="171"/>
      <c r="JSE76" s="171"/>
      <c r="JSF76" s="171"/>
      <c r="JSG76" s="171"/>
      <c r="JSH76" s="171"/>
      <c r="JSI76" s="171"/>
      <c r="JSJ76" s="171"/>
      <c r="JSK76" s="171"/>
      <c r="JSL76" s="171"/>
      <c r="JSM76" s="171"/>
      <c r="JSN76" s="171"/>
      <c r="JSO76" s="171"/>
      <c r="JSP76" s="171"/>
      <c r="JSQ76" s="171"/>
      <c r="JSR76" s="171"/>
      <c r="JSS76" s="171"/>
      <c r="JST76" s="171"/>
      <c r="JSU76" s="171"/>
      <c r="JSV76" s="171"/>
      <c r="JSW76" s="171"/>
      <c r="JSX76" s="171"/>
      <c r="JSY76" s="171"/>
      <c r="JSZ76" s="171"/>
      <c r="JTA76" s="171"/>
      <c r="JTB76" s="171"/>
      <c r="JTC76" s="171"/>
      <c r="JTD76" s="171"/>
      <c r="JTE76" s="171"/>
      <c r="JTF76" s="171"/>
      <c r="JTG76" s="171"/>
      <c r="JTH76" s="171"/>
      <c r="JTI76" s="171"/>
      <c r="JTJ76" s="171"/>
      <c r="JTK76" s="171"/>
      <c r="JTL76" s="171"/>
      <c r="JTM76" s="171"/>
      <c r="JTN76" s="171"/>
      <c r="JTO76" s="171"/>
      <c r="JTP76" s="171"/>
      <c r="JTQ76" s="171"/>
      <c r="JTR76" s="171"/>
      <c r="JTS76" s="171"/>
      <c r="JTT76" s="171"/>
      <c r="JTU76" s="171"/>
      <c r="JTV76" s="171"/>
      <c r="JTW76" s="171"/>
      <c r="JTX76" s="171"/>
      <c r="JTY76" s="171"/>
      <c r="JTZ76" s="171"/>
      <c r="JUA76" s="171"/>
      <c r="JUB76" s="171"/>
      <c r="JUC76" s="171"/>
      <c r="JUD76" s="171"/>
      <c r="JUE76" s="171"/>
      <c r="JUF76" s="171"/>
      <c r="JUG76" s="171"/>
      <c r="JUH76" s="171"/>
      <c r="JUI76" s="171"/>
      <c r="JUJ76" s="171"/>
      <c r="JUK76" s="171"/>
      <c r="JUL76" s="171"/>
      <c r="JUM76" s="171"/>
      <c r="JUN76" s="171"/>
      <c r="JUO76" s="171"/>
      <c r="JUP76" s="171"/>
      <c r="JUQ76" s="171"/>
      <c r="JUR76" s="171"/>
      <c r="JUS76" s="171"/>
      <c r="JUT76" s="171"/>
      <c r="JUU76" s="171"/>
      <c r="JUV76" s="171"/>
      <c r="JUW76" s="171"/>
      <c r="JUX76" s="171"/>
      <c r="JUY76" s="171"/>
      <c r="JUZ76" s="171"/>
      <c r="JVA76" s="171"/>
      <c r="JVB76" s="171"/>
      <c r="JVC76" s="171"/>
      <c r="JVD76" s="171"/>
      <c r="JVE76" s="171"/>
      <c r="JVF76" s="171"/>
      <c r="JVG76" s="171"/>
      <c r="JVH76" s="171"/>
      <c r="JVI76" s="171"/>
      <c r="JVJ76" s="171"/>
      <c r="JVK76" s="171"/>
      <c r="JVL76" s="171"/>
      <c r="JVM76" s="171"/>
      <c r="JVN76" s="171"/>
      <c r="JVO76" s="171"/>
      <c r="JVP76" s="171"/>
      <c r="JVQ76" s="171"/>
      <c r="JVR76" s="171"/>
      <c r="JVS76" s="171"/>
      <c r="JVT76" s="171"/>
      <c r="JVU76" s="171"/>
      <c r="JVV76" s="171"/>
      <c r="JVW76" s="171"/>
      <c r="JVX76" s="171"/>
      <c r="JVY76" s="171"/>
      <c r="JVZ76" s="171"/>
      <c r="JWA76" s="171"/>
      <c r="JWB76" s="171"/>
      <c r="JWC76" s="171"/>
      <c r="JWD76" s="171"/>
      <c r="JWE76" s="171"/>
      <c r="JWF76" s="171"/>
      <c r="JWG76" s="171"/>
      <c r="JWH76" s="171"/>
      <c r="JWI76" s="171"/>
      <c r="JWJ76" s="171"/>
      <c r="JWK76" s="171"/>
      <c r="JWL76" s="171"/>
      <c r="JWM76" s="171"/>
      <c r="JWN76" s="171"/>
      <c r="JWO76" s="171"/>
      <c r="JWP76" s="171"/>
      <c r="JWQ76" s="171"/>
      <c r="JWR76" s="171"/>
      <c r="JWS76" s="171"/>
      <c r="JWT76" s="171"/>
      <c r="JWU76" s="171"/>
      <c r="JWV76" s="171"/>
      <c r="JWW76" s="171"/>
      <c r="JWX76" s="171"/>
      <c r="JWY76" s="171"/>
      <c r="JWZ76" s="171"/>
      <c r="JXA76" s="171"/>
      <c r="JXB76" s="171"/>
      <c r="JXC76" s="171"/>
      <c r="JXD76" s="171"/>
      <c r="JXE76" s="171"/>
      <c r="JXF76" s="171"/>
      <c r="JXG76" s="171"/>
      <c r="JXH76" s="171"/>
      <c r="JXI76" s="171"/>
      <c r="JXJ76" s="171"/>
      <c r="JXK76" s="171"/>
      <c r="JXL76" s="171"/>
      <c r="JXM76" s="171"/>
      <c r="JXN76" s="171"/>
      <c r="JXO76" s="171"/>
      <c r="JXP76" s="171"/>
      <c r="JXQ76" s="171"/>
      <c r="JXR76" s="171"/>
      <c r="JXS76" s="171"/>
      <c r="JXT76" s="171"/>
      <c r="JXU76" s="171"/>
      <c r="JXV76" s="171"/>
      <c r="JXW76" s="171"/>
      <c r="JXX76" s="171"/>
      <c r="JXY76" s="171"/>
      <c r="JXZ76" s="171"/>
      <c r="JYA76" s="171"/>
      <c r="JYB76" s="171"/>
      <c r="JYC76" s="171"/>
      <c r="JYD76" s="171"/>
      <c r="JYE76" s="171"/>
      <c r="JYF76" s="171"/>
      <c r="JYG76" s="171"/>
      <c r="JYH76" s="171"/>
      <c r="JYI76" s="171"/>
      <c r="JYJ76" s="171"/>
      <c r="JYK76" s="171"/>
      <c r="JYL76" s="171"/>
      <c r="JYM76" s="171"/>
      <c r="JYN76" s="171"/>
      <c r="JYO76" s="171"/>
      <c r="JYP76" s="171"/>
      <c r="JYQ76" s="171"/>
      <c r="JYR76" s="171"/>
      <c r="JYS76" s="171"/>
      <c r="JYT76" s="171"/>
      <c r="JYU76" s="171"/>
      <c r="JYV76" s="171"/>
      <c r="JYW76" s="171"/>
      <c r="JYX76" s="171"/>
      <c r="JYY76" s="171"/>
      <c r="JYZ76" s="171"/>
      <c r="JZA76" s="171"/>
      <c r="JZB76" s="171"/>
      <c r="JZC76" s="171"/>
      <c r="JZD76" s="171"/>
      <c r="JZE76" s="171"/>
      <c r="JZF76" s="171"/>
      <c r="JZG76" s="171"/>
      <c r="JZH76" s="171"/>
      <c r="JZI76" s="171"/>
      <c r="JZJ76" s="171"/>
      <c r="JZK76" s="171"/>
      <c r="JZL76" s="171"/>
      <c r="JZM76" s="171"/>
      <c r="JZN76" s="171"/>
      <c r="JZO76" s="171"/>
      <c r="JZP76" s="171"/>
      <c r="JZQ76" s="171"/>
      <c r="JZR76" s="171"/>
      <c r="JZS76" s="171"/>
      <c r="JZT76" s="171"/>
      <c r="JZU76" s="171"/>
      <c r="JZV76" s="171"/>
      <c r="JZW76" s="171"/>
      <c r="JZX76" s="171"/>
      <c r="JZY76" s="171"/>
      <c r="JZZ76" s="171"/>
      <c r="KAA76" s="171"/>
      <c r="KAB76" s="171"/>
      <c r="KAC76" s="171"/>
      <c r="KAD76" s="171"/>
      <c r="KAE76" s="171"/>
      <c r="KAF76" s="171"/>
      <c r="KAG76" s="171"/>
      <c r="KAH76" s="171"/>
      <c r="KAI76" s="171"/>
      <c r="KAJ76" s="171"/>
      <c r="KAK76" s="171"/>
      <c r="KAL76" s="171"/>
      <c r="KAM76" s="171"/>
      <c r="KAN76" s="171"/>
      <c r="KAO76" s="171"/>
      <c r="KAP76" s="171"/>
      <c r="KAQ76" s="171"/>
      <c r="KAR76" s="171"/>
      <c r="KAS76" s="171"/>
      <c r="KAT76" s="171"/>
      <c r="KAU76" s="171"/>
      <c r="KAV76" s="171"/>
      <c r="KAW76" s="171"/>
      <c r="KAX76" s="171"/>
      <c r="KAY76" s="171"/>
      <c r="KAZ76" s="171"/>
      <c r="KBA76" s="171"/>
      <c r="KBB76" s="171"/>
      <c r="KBC76" s="171"/>
      <c r="KBD76" s="171"/>
      <c r="KBE76" s="171"/>
      <c r="KBF76" s="171"/>
      <c r="KBG76" s="171"/>
      <c r="KBH76" s="171"/>
      <c r="KBI76" s="171"/>
      <c r="KBJ76" s="171"/>
      <c r="KBK76" s="171"/>
      <c r="KBL76" s="171"/>
      <c r="KBM76" s="171"/>
      <c r="KBN76" s="171"/>
      <c r="KBO76" s="171"/>
      <c r="KBP76" s="171"/>
      <c r="KBQ76" s="171"/>
      <c r="KBR76" s="171"/>
      <c r="KBS76" s="171"/>
      <c r="KBT76" s="171"/>
      <c r="KBU76" s="171"/>
      <c r="KBV76" s="171"/>
      <c r="KBW76" s="171"/>
      <c r="KBX76" s="171"/>
      <c r="KBY76" s="171"/>
      <c r="KBZ76" s="171"/>
      <c r="KCA76" s="171"/>
      <c r="KCB76" s="171"/>
      <c r="KCC76" s="171"/>
      <c r="KCD76" s="171"/>
      <c r="KCE76" s="171"/>
      <c r="KCF76" s="171"/>
      <c r="KCG76" s="171"/>
      <c r="KCH76" s="171"/>
      <c r="KCI76" s="171"/>
      <c r="KCJ76" s="171"/>
      <c r="KCK76" s="171"/>
      <c r="KCL76" s="171"/>
      <c r="KCM76" s="171"/>
      <c r="KCN76" s="171"/>
      <c r="KCO76" s="171"/>
      <c r="KCP76" s="171"/>
      <c r="KCQ76" s="171"/>
      <c r="KCR76" s="171"/>
      <c r="KCS76" s="171"/>
      <c r="KCT76" s="171"/>
      <c r="KCU76" s="171"/>
      <c r="KCV76" s="171"/>
      <c r="KCW76" s="171"/>
      <c r="KCX76" s="171"/>
      <c r="KCY76" s="171"/>
      <c r="KCZ76" s="171"/>
      <c r="KDA76" s="171"/>
      <c r="KDB76" s="171"/>
      <c r="KDC76" s="171"/>
      <c r="KDD76" s="171"/>
      <c r="KDE76" s="171"/>
      <c r="KDF76" s="171"/>
      <c r="KDG76" s="171"/>
      <c r="KDH76" s="171"/>
      <c r="KDI76" s="171"/>
      <c r="KDJ76" s="171"/>
      <c r="KDK76" s="171"/>
      <c r="KDL76" s="171"/>
      <c r="KDM76" s="171"/>
      <c r="KDN76" s="171"/>
      <c r="KDO76" s="171"/>
      <c r="KDP76" s="171"/>
      <c r="KDQ76" s="171"/>
      <c r="KDR76" s="171"/>
      <c r="KDS76" s="171"/>
      <c r="KDT76" s="171"/>
      <c r="KDU76" s="171"/>
      <c r="KDV76" s="171"/>
      <c r="KDW76" s="171"/>
      <c r="KDX76" s="171"/>
      <c r="KDY76" s="171"/>
      <c r="KDZ76" s="171"/>
      <c r="KEA76" s="171"/>
      <c r="KEB76" s="171"/>
      <c r="KEC76" s="171"/>
      <c r="KED76" s="171"/>
      <c r="KEE76" s="171"/>
      <c r="KEF76" s="171"/>
      <c r="KEG76" s="171"/>
      <c r="KEH76" s="171"/>
      <c r="KEI76" s="171"/>
      <c r="KEJ76" s="171"/>
      <c r="KEK76" s="171"/>
      <c r="KEL76" s="171"/>
      <c r="KEM76" s="171"/>
      <c r="KEN76" s="171"/>
      <c r="KEO76" s="171"/>
      <c r="KEP76" s="171"/>
      <c r="KEQ76" s="171"/>
      <c r="KER76" s="171"/>
      <c r="KES76" s="171"/>
      <c r="KET76" s="171"/>
      <c r="KEU76" s="171"/>
      <c r="KEV76" s="171"/>
      <c r="KEW76" s="171"/>
      <c r="KEX76" s="171"/>
      <c r="KEY76" s="171"/>
      <c r="KEZ76" s="171"/>
      <c r="KFA76" s="171"/>
      <c r="KFB76" s="171"/>
      <c r="KFC76" s="171"/>
      <c r="KFD76" s="171"/>
      <c r="KFE76" s="171"/>
      <c r="KFF76" s="171"/>
      <c r="KFG76" s="171"/>
      <c r="KFH76" s="171"/>
      <c r="KFI76" s="171"/>
      <c r="KFJ76" s="171"/>
      <c r="KFK76" s="171"/>
      <c r="KFL76" s="171"/>
      <c r="KFM76" s="171"/>
      <c r="KFN76" s="171"/>
      <c r="KFO76" s="171"/>
      <c r="KFP76" s="171"/>
      <c r="KFQ76" s="171"/>
      <c r="KFR76" s="171"/>
      <c r="KFS76" s="171"/>
      <c r="KFT76" s="171"/>
      <c r="KFU76" s="171"/>
      <c r="KFV76" s="171"/>
      <c r="KFW76" s="171"/>
      <c r="KFX76" s="171"/>
      <c r="KFY76" s="171"/>
      <c r="KFZ76" s="171"/>
      <c r="KGA76" s="171"/>
      <c r="KGB76" s="171"/>
      <c r="KGC76" s="171"/>
      <c r="KGD76" s="171"/>
      <c r="KGE76" s="171"/>
      <c r="KGF76" s="171"/>
      <c r="KGG76" s="171"/>
      <c r="KGH76" s="171"/>
      <c r="KGI76" s="171"/>
      <c r="KGJ76" s="171"/>
      <c r="KGK76" s="171"/>
      <c r="KGL76" s="171"/>
      <c r="KGM76" s="171"/>
      <c r="KGN76" s="171"/>
      <c r="KGO76" s="171"/>
      <c r="KGP76" s="171"/>
      <c r="KGQ76" s="171"/>
      <c r="KGR76" s="171"/>
      <c r="KGS76" s="171"/>
      <c r="KGT76" s="171"/>
      <c r="KGU76" s="171"/>
      <c r="KGV76" s="171"/>
      <c r="KGW76" s="171"/>
      <c r="KGX76" s="171"/>
      <c r="KGY76" s="171"/>
      <c r="KGZ76" s="171"/>
      <c r="KHA76" s="171"/>
      <c r="KHB76" s="171"/>
      <c r="KHC76" s="171"/>
      <c r="KHD76" s="171"/>
      <c r="KHE76" s="171"/>
      <c r="KHF76" s="171"/>
      <c r="KHG76" s="171"/>
      <c r="KHH76" s="171"/>
      <c r="KHI76" s="171"/>
      <c r="KHJ76" s="171"/>
      <c r="KHK76" s="171"/>
      <c r="KHL76" s="171"/>
      <c r="KHM76" s="171"/>
      <c r="KHN76" s="171"/>
      <c r="KHO76" s="171"/>
      <c r="KHP76" s="171"/>
      <c r="KHQ76" s="171"/>
      <c r="KHR76" s="171"/>
      <c r="KHS76" s="171"/>
      <c r="KHT76" s="171"/>
      <c r="KHU76" s="171"/>
      <c r="KHV76" s="171"/>
      <c r="KHW76" s="171"/>
      <c r="KHX76" s="171"/>
      <c r="KHY76" s="171"/>
      <c r="KHZ76" s="171"/>
      <c r="KIA76" s="171"/>
      <c r="KIB76" s="171"/>
      <c r="KIC76" s="171"/>
      <c r="KID76" s="171"/>
      <c r="KIE76" s="171"/>
      <c r="KIF76" s="171"/>
      <c r="KIG76" s="171"/>
      <c r="KIH76" s="171"/>
      <c r="KII76" s="171"/>
      <c r="KIJ76" s="171"/>
      <c r="KIK76" s="171"/>
      <c r="KIL76" s="171"/>
      <c r="KIM76" s="171"/>
      <c r="KIN76" s="171"/>
      <c r="KIO76" s="171"/>
      <c r="KIP76" s="171"/>
      <c r="KIQ76" s="171"/>
      <c r="KIR76" s="171"/>
      <c r="KIS76" s="171"/>
      <c r="KIT76" s="171"/>
      <c r="KIU76" s="171"/>
      <c r="KIV76" s="171"/>
      <c r="KIW76" s="171"/>
      <c r="KIX76" s="171"/>
      <c r="KIY76" s="171"/>
      <c r="KIZ76" s="171"/>
      <c r="KJA76" s="171"/>
      <c r="KJB76" s="171"/>
      <c r="KJC76" s="171"/>
      <c r="KJD76" s="171"/>
      <c r="KJE76" s="171"/>
      <c r="KJF76" s="171"/>
      <c r="KJG76" s="171"/>
      <c r="KJH76" s="171"/>
      <c r="KJI76" s="171"/>
      <c r="KJJ76" s="171"/>
      <c r="KJK76" s="171"/>
      <c r="KJL76" s="171"/>
      <c r="KJM76" s="171"/>
      <c r="KJN76" s="171"/>
      <c r="KJO76" s="171"/>
      <c r="KJP76" s="171"/>
      <c r="KJQ76" s="171"/>
      <c r="KJR76" s="171"/>
      <c r="KJS76" s="171"/>
      <c r="KJT76" s="171"/>
      <c r="KJU76" s="171"/>
      <c r="KJV76" s="171"/>
      <c r="KJW76" s="171"/>
      <c r="KJX76" s="171"/>
      <c r="KJY76" s="171"/>
      <c r="KJZ76" s="171"/>
      <c r="KKA76" s="171"/>
      <c r="KKB76" s="171"/>
      <c r="KKC76" s="171"/>
      <c r="KKD76" s="171"/>
      <c r="KKE76" s="171"/>
      <c r="KKF76" s="171"/>
      <c r="KKG76" s="171"/>
      <c r="KKH76" s="171"/>
      <c r="KKI76" s="171"/>
      <c r="KKJ76" s="171"/>
      <c r="KKK76" s="171"/>
      <c r="KKL76" s="171"/>
      <c r="KKM76" s="171"/>
      <c r="KKN76" s="171"/>
      <c r="KKO76" s="171"/>
      <c r="KKP76" s="171"/>
      <c r="KKQ76" s="171"/>
      <c r="KKR76" s="171"/>
      <c r="KKS76" s="171"/>
      <c r="KKT76" s="171"/>
      <c r="KKU76" s="171"/>
      <c r="KKV76" s="171"/>
      <c r="KKW76" s="171"/>
      <c r="KKX76" s="171"/>
      <c r="KKY76" s="171"/>
      <c r="KKZ76" s="171"/>
      <c r="KLA76" s="171"/>
      <c r="KLB76" s="171"/>
      <c r="KLC76" s="171"/>
      <c r="KLD76" s="171"/>
      <c r="KLE76" s="171"/>
      <c r="KLF76" s="171"/>
      <c r="KLG76" s="171"/>
      <c r="KLH76" s="171"/>
      <c r="KLI76" s="171"/>
      <c r="KLJ76" s="171"/>
      <c r="KLK76" s="171"/>
      <c r="KLL76" s="171"/>
      <c r="KLM76" s="171"/>
      <c r="KLN76" s="171"/>
      <c r="KLO76" s="171"/>
      <c r="KLP76" s="171"/>
      <c r="KLQ76" s="171"/>
      <c r="KLR76" s="171"/>
      <c r="KLS76" s="171"/>
      <c r="KLT76" s="171"/>
      <c r="KLU76" s="171"/>
      <c r="KLV76" s="171"/>
      <c r="KLW76" s="171"/>
      <c r="KLX76" s="171"/>
      <c r="KLY76" s="171"/>
      <c r="KLZ76" s="171"/>
      <c r="KMA76" s="171"/>
      <c r="KMB76" s="171"/>
      <c r="KMC76" s="171"/>
      <c r="KMD76" s="171"/>
      <c r="KME76" s="171"/>
      <c r="KMF76" s="171"/>
      <c r="KMG76" s="171"/>
      <c r="KMH76" s="171"/>
      <c r="KMI76" s="171"/>
      <c r="KMJ76" s="171"/>
      <c r="KMK76" s="171"/>
      <c r="KML76" s="171"/>
      <c r="KMM76" s="171"/>
      <c r="KMN76" s="171"/>
      <c r="KMO76" s="171"/>
      <c r="KMP76" s="171"/>
      <c r="KMQ76" s="171"/>
      <c r="KMR76" s="171"/>
      <c r="KMS76" s="171"/>
      <c r="KMT76" s="171"/>
      <c r="KMU76" s="171"/>
      <c r="KMV76" s="171"/>
      <c r="KMW76" s="171"/>
      <c r="KMX76" s="171"/>
      <c r="KMY76" s="171"/>
      <c r="KMZ76" s="171"/>
      <c r="KNA76" s="171"/>
      <c r="KNB76" s="171"/>
      <c r="KNC76" s="171"/>
      <c r="KND76" s="171"/>
      <c r="KNE76" s="171"/>
      <c r="KNF76" s="171"/>
      <c r="KNG76" s="171"/>
      <c r="KNH76" s="171"/>
      <c r="KNI76" s="171"/>
      <c r="KNJ76" s="171"/>
      <c r="KNK76" s="171"/>
      <c r="KNL76" s="171"/>
      <c r="KNM76" s="171"/>
      <c r="KNN76" s="171"/>
      <c r="KNO76" s="171"/>
      <c r="KNP76" s="171"/>
      <c r="KNQ76" s="171"/>
      <c r="KNR76" s="171"/>
      <c r="KNS76" s="171"/>
      <c r="KNT76" s="171"/>
      <c r="KNU76" s="171"/>
      <c r="KNV76" s="171"/>
      <c r="KNW76" s="171"/>
      <c r="KNX76" s="171"/>
      <c r="KNY76" s="171"/>
      <c r="KNZ76" s="171"/>
      <c r="KOA76" s="171"/>
      <c r="KOB76" s="171"/>
      <c r="KOC76" s="171"/>
      <c r="KOD76" s="171"/>
      <c r="KOE76" s="171"/>
      <c r="KOF76" s="171"/>
      <c r="KOG76" s="171"/>
      <c r="KOH76" s="171"/>
      <c r="KOI76" s="171"/>
      <c r="KOJ76" s="171"/>
      <c r="KOK76" s="171"/>
      <c r="KOL76" s="171"/>
      <c r="KOM76" s="171"/>
      <c r="KON76" s="171"/>
      <c r="KOO76" s="171"/>
      <c r="KOP76" s="171"/>
      <c r="KOQ76" s="171"/>
      <c r="KOR76" s="171"/>
      <c r="KOS76" s="171"/>
      <c r="KOT76" s="171"/>
      <c r="KOU76" s="171"/>
      <c r="KOV76" s="171"/>
      <c r="KOW76" s="171"/>
      <c r="KOX76" s="171"/>
      <c r="KOY76" s="171"/>
      <c r="KOZ76" s="171"/>
      <c r="KPA76" s="171"/>
      <c r="KPB76" s="171"/>
      <c r="KPC76" s="171"/>
      <c r="KPD76" s="171"/>
      <c r="KPE76" s="171"/>
      <c r="KPF76" s="171"/>
      <c r="KPG76" s="171"/>
      <c r="KPH76" s="171"/>
      <c r="KPI76" s="171"/>
      <c r="KPJ76" s="171"/>
      <c r="KPK76" s="171"/>
      <c r="KPL76" s="171"/>
      <c r="KPM76" s="171"/>
      <c r="KPN76" s="171"/>
      <c r="KPO76" s="171"/>
      <c r="KPP76" s="171"/>
      <c r="KPQ76" s="171"/>
      <c r="KPR76" s="171"/>
      <c r="KPS76" s="171"/>
      <c r="KPT76" s="171"/>
      <c r="KPU76" s="171"/>
      <c r="KPV76" s="171"/>
      <c r="KPW76" s="171"/>
      <c r="KPX76" s="171"/>
      <c r="KPY76" s="171"/>
      <c r="KPZ76" s="171"/>
      <c r="KQA76" s="171"/>
      <c r="KQB76" s="171"/>
      <c r="KQC76" s="171"/>
      <c r="KQD76" s="171"/>
      <c r="KQE76" s="171"/>
      <c r="KQF76" s="171"/>
      <c r="KQG76" s="171"/>
      <c r="KQH76" s="171"/>
      <c r="KQI76" s="171"/>
      <c r="KQJ76" s="171"/>
      <c r="KQK76" s="171"/>
      <c r="KQL76" s="171"/>
      <c r="KQM76" s="171"/>
      <c r="KQN76" s="171"/>
      <c r="KQO76" s="171"/>
      <c r="KQP76" s="171"/>
      <c r="KQQ76" s="171"/>
      <c r="KQR76" s="171"/>
      <c r="KQS76" s="171"/>
      <c r="KQT76" s="171"/>
      <c r="KQU76" s="171"/>
      <c r="KQV76" s="171"/>
      <c r="KQW76" s="171"/>
      <c r="KQX76" s="171"/>
      <c r="KQY76" s="171"/>
      <c r="KQZ76" s="171"/>
      <c r="KRA76" s="171"/>
      <c r="KRB76" s="171"/>
      <c r="KRC76" s="171"/>
      <c r="KRD76" s="171"/>
      <c r="KRE76" s="171"/>
      <c r="KRF76" s="171"/>
      <c r="KRG76" s="171"/>
      <c r="KRH76" s="171"/>
      <c r="KRI76" s="171"/>
      <c r="KRJ76" s="171"/>
      <c r="KRK76" s="171"/>
      <c r="KRL76" s="171"/>
      <c r="KRM76" s="171"/>
      <c r="KRN76" s="171"/>
      <c r="KRO76" s="171"/>
      <c r="KRP76" s="171"/>
      <c r="KRQ76" s="171"/>
      <c r="KRR76" s="171"/>
      <c r="KRS76" s="171"/>
      <c r="KRT76" s="171"/>
      <c r="KRU76" s="171"/>
      <c r="KRV76" s="171"/>
      <c r="KRW76" s="171"/>
      <c r="KRX76" s="171"/>
      <c r="KRY76" s="171"/>
      <c r="KRZ76" s="171"/>
      <c r="KSA76" s="171"/>
      <c r="KSB76" s="171"/>
      <c r="KSC76" s="171"/>
      <c r="KSD76" s="171"/>
      <c r="KSE76" s="171"/>
      <c r="KSF76" s="171"/>
      <c r="KSG76" s="171"/>
      <c r="KSH76" s="171"/>
      <c r="KSI76" s="171"/>
      <c r="KSJ76" s="171"/>
      <c r="KSK76" s="171"/>
      <c r="KSL76" s="171"/>
      <c r="KSM76" s="171"/>
      <c r="KSN76" s="171"/>
      <c r="KSO76" s="171"/>
      <c r="KSP76" s="171"/>
      <c r="KSQ76" s="171"/>
      <c r="KSR76" s="171"/>
      <c r="KSS76" s="171"/>
      <c r="KST76" s="171"/>
      <c r="KSU76" s="171"/>
      <c r="KSV76" s="171"/>
      <c r="KSW76" s="171"/>
      <c r="KSX76" s="171"/>
      <c r="KSY76" s="171"/>
      <c r="KSZ76" s="171"/>
      <c r="KTA76" s="171"/>
      <c r="KTB76" s="171"/>
      <c r="KTC76" s="171"/>
      <c r="KTD76" s="171"/>
      <c r="KTE76" s="171"/>
      <c r="KTF76" s="171"/>
      <c r="KTG76" s="171"/>
      <c r="KTH76" s="171"/>
      <c r="KTI76" s="171"/>
      <c r="KTJ76" s="171"/>
      <c r="KTK76" s="171"/>
      <c r="KTL76" s="171"/>
      <c r="KTM76" s="171"/>
      <c r="KTN76" s="171"/>
      <c r="KTO76" s="171"/>
      <c r="KTP76" s="171"/>
      <c r="KTQ76" s="171"/>
      <c r="KTR76" s="171"/>
      <c r="KTS76" s="171"/>
      <c r="KTT76" s="171"/>
      <c r="KTU76" s="171"/>
      <c r="KTV76" s="171"/>
      <c r="KTW76" s="171"/>
      <c r="KTX76" s="171"/>
      <c r="KTY76" s="171"/>
      <c r="KTZ76" s="171"/>
      <c r="KUA76" s="171"/>
      <c r="KUB76" s="171"/>
      <c r="KUC76" s="171"/>
      <c r="KUD76" s="171"/>
      <c r="KUE76" s="171"/>
      <c r="KUF76" s="171"/>
      <c r="KUG76" s="171"/>
      <c r="KUH76" s="171"/>
      <c r="KUI76" s="171"/>
      <c r="KUJ76" s="171"/>
      <c r="KUK76" s="171"/>
      <c r="KUL76" s="171"/>
      <c r="KUM76" s="171"/>
      <c r="KUN76" s="171"/>
      <c r="KUO76" s="171"/>
      <c r="KUP76" s="171"/>
      <c r="KUQ76" s="171"/>
      <c r="KUR76" s="171"/>
      <c r="KUS76" s="171"/>
      <c r="KUT76" s="171"/>
      <c r="KUU76" s="171"/>
      <c r="KUV76" s="171"/>
      <c r="KUW76" s="171"/>
      <c r="KUX76" s="171"/>
      <c r="KUY76" s="171"/>
      <c r="KUZ76" s="171"/>
      <c r="KVA76" s="171"/>
      <c r="KVB76" s="171"/>
      <c r="KVC76" s="171"/>
      <c r="KVD76" s="171"/>
      <c r="KVE76" s="171"/>
      <c r="KVF76" s="171"/>
      <c r="KVG76" s="171"/>
      <c r="KVH76" s="171"/>
      <c r="KVI76" s="171"/>
      <c r="KVJ76" s="171"/>
      <c r="KVK76" s="171"/>
      <c r="KVL76" s="171"/>
      <c r="KVM76" s="171"/>
      <c r="KVN76" s="171"/>
      <c r="KVO76" s="171"/>
      <c r="KVP76" s="171"/>
      <c r="KVQ76" s="171"/>
      <c r="KVR76" s="171"/>
      <c r="KVS76" s="171"/>
      <c r="KVT76" s="171"/>
      <c r="KVU76" s="171"/>
      <c r="KVV76" s="171"/>
      <c r="KVW76" s="171"/>
      <c r="KVX76" s="171"/>
      <c r="KVY76" s="171"/>
      <c r="KVZ76" s="171"/>
      <c r="KWA76" s="171"/>
      <c r="KWB76" s="171"/>
      <c r="KWC76" s="171"/>
      <c r="KWD76" s="171"/>
      <c r="KWE76" s="171"/>
      <c r="KWF76" s="171"/>
      <c r="KWG76" s="171"/>
      <c r="KWH76" s="171"/>
      <c r="KWI76" s="171"/>
      <c r="KWJ76" s="171"/>
      <c r="KWK76" s="171"/>
      <c r="KWL76" s="171"/>
      <c r="KWM76" s="171"/>
      <c r="KWN76" s="171"/>
      <c r="KWO76" s="171"/>
      <c r="KWP76" s="171"/>
      <c r="KWQ76" s="171"/>
      <c r="KWR76" s="171"/>
      <c r="KWS76" s="171"/>
      <c r="KWT76" s="171"/>
      <c r="KWU76" s="171"/>
      <c r="KWV76" s="171"/>
      <c r="KWW76" s="171"/>
      <c r="KWX76" s="171"/>
      <c r="KWY76" s="171"/>
      <c r="KWZ76" s="171"/>
      <c r="KXA76" s="171"/>
      <c r="KXB76" s="171"/>
      <c r="KXC76" s="171"/>
      <c r="KXD76" s="171"/>
      <c r="KXE76" s="171"/>
      <c r="KXF76" s="171"/>
      <c r="KXG76" s="171"/>
      <c r="KXH76" s="171"/>
      <c r="KXI76" s="171"/>
      <c r="KXJ76" s="171"/>
      <c r="KXK76" s="171"/>
      <c r="KXL76" s="171"/>
      <c r="KXM76" s="171"/>
      <c r="KXN76" s="171"/>
      <c r="KXO76" s="171"/>
      <c r="KXP76" s="171"/>
      <c r="KXQ76" s="171"/>
      <c r="KXR76" s="171"/>
      <c r="KXS76" s="171"/>
      <c r="KXT76" s="171"/>
      <c r="KXU76" s="171"/>
      <c r="KXV76" s="171"/>
      <c r="KXW76" s="171"/>
      <c r="KXX76" s="171"/>
      <c r="KXY76" s="171"/>
      <c r="KXZ76" s="171"/>
      <c r="KYA76" s="171"/>
      <c r="KYB76" s="171"/>
      <c r="KYC76" s="171"/>
      <c r="KYD76" s="171"/>
      <c r="KYE76" s="171"/>
      <c r="KYF76" s="171"/>
      <c r="KYG76" s="171"/>
      <c r="KYH76" s="171"/>
      <c r="KYI76" s="171"/>
      <c r="KYJ76" s="171"/>
      <c r="KYK76" s="171"/>
      <c r="KYL76" s="171"/>
      <c r="KYM76" s="171"/>
      <c r="KYN76" s="171"/>
      <c r="KYO76" s="171"/>
      <c r="KYP76" s="171"/>
      <c r="KYQ76" s="171"/>
      <c r="KYR76" s="171"/>
      <c r="KYS76" s="171"/>
      <c r="KYT76" s="171"/>
      <c r="KYU76" s="171"/>
      <c r="KYV76" s="171"/>
      <c r="KYW76" s="171"/>
      <c r="KYX76" s="171"/>
      <c r="KYY76" s="171"/>
      <c r="KYZ76" s="171"/>
      <c r="KZA76" s="171"/>
      <c r="KZB76" s="171"/>
      <c r="KZC76" s="171"/>
      <c r="KZD76" s="171"/>
      <c r="KZE76" s="171"/>
      <c r="KZF76" s="171"/>
      <c r="KZG76" s="171"/>
      <c r="KZH76" s="171"/>
      <c r="KZI76" s="171"/>
      <c r="KZJ76" s="171"/>
      <c r="KZK76" s="171"/>
      <c r="KZL76" s="171"/>
      <c r="KZM76" s="171"/>
      <c r="KZN76" s="171"/>
      <c r="KZO76" s="171"/>
      <c r="KZP76" s="171"/>
      <c r="KZQ76" s="171"/>
      <c r="KZR76" s="171"/>
      <c r="KZS76" s="171"/>
      <c r="KZT76" s="171"/>
      <c r="KZU76" s="171"/>
      <c r="KZV76" s="171"/>
      <c r="KZW76" s="171"/>
      <c r="KZX76" s="171"/>
      <c r="KZY76" s="171"/>
      <c r="KZZ76" s="171"/>
      <c r="LAA76" s="171"/>
      <c r="LAB76" s="171"/>
      <c r="LAC76" s="171"/>
      <c r="LAD76" s="171"/>
      <c r="LAE76" s="171"/>
      <c r="LAF76" s="171"/>
      <c r="LAG76" s="171"/>
      <c r="LAH76" s="171"/>
      <c r="LAI76" s="171"/>
      <c r="LAJ76" s="171"/>
      <c r="LAK76" s="171"/>
      <c r="LAL76" s="171"/>
      <c r="LAM76" s="171"/>
      <c r="LAN76" s="171"/>
      <c r="LAO76" s="171"/>
      <c r="LAP76" s="171"/>
      <c r="LAQ76" s="171"/>
      <c r="LAR76" s="171"/>
      <c r="LAS76" s="171"/>
      <c r="LAT76" s="171"/>
      <c r="LAU76" s="171"/>
      <c r="LAV76" s="171"/>
      <c r="LAW76" s="171"/>
      <c r="LAX76" s="171"/>
      <c r="LAY76" s="171"/>
      <c r="LAZ76" s="171"/>
      <c r="LBA76" s="171"/>
      <c r="LBB76" s="171"/>
      <c r="LBC76" s="171"/>
      <c r="LBD76" s="171"/>
      <c r="LBE76" s="171"/>
      <c r="LBF76" s="171"/>
      <c r="LBG76" s="171"/>
      <c r="LBH76" s="171"/>
      <c r="LBI76" s="171"/>
      <c r="LBJ76" s="171"/>
      <c r="LBK76" s="171"/>
      <c r="LBL76" s="171"/>
      <c r="LBM76" s="171"/>
      <c r="LBN76" s="171"/>
      <c r="LBO76" s="171"/>
      <c r="LBP76" s="171"/>
      <c r="LBQ76" s="171"/>
      <c r="LBR76" s="171"/>
      <c r="LBS76" s="171"/>
      <c r="LBT76" s="171"/>
      <c r="LBU76" s="171"/>
      <c r="LBV76" s="171"/>
      <c r="LBW76" s="171"/>
      <c r="LBX76" s="171"/>
      <c r="LBY76" s="171"/>
      <c r="LBZ76" s="171"/>
      <c r="LCA76" s="171"/>
      <c r="LCB76" s="171"/>
      <c r="LCC76" s="171"/>
      <c r="LCD76" s="171"/>
      <c r="LCE76" s="171"/>
      <c r="LCF76" s="171"/>
      <c r="LCG76" s="171"/>
      <c r="LCH76" s="171"/>
      <c r="LCI76" s="171"/>
      <c r="LCJ76" s="171"/>
      <c r="LCK76" s="171"/>
      <c r="LCL76" s="171"/>
      <c r="LCM76" s="171"/>
      <c r="LCN76" s="171"/>
      <c r="LCO76" s="171"/>
      <c r="LCP76" s="171"/>
      <c r="LCQ76" s="171"/>
      <c r="LCR76" s="171"/>
      <c r="LCS76" s="171"/>
      <c r="LCT76" s="171"/>
      <c r="LCU76" s="171"/>
      <c r="LCV76" s="171"/>
      <c r="LCW76" s="171"/>
      <c r="LCX76" s="171"/>
      <c r="LCY76" s="171"/>
      <c r="LCZ76" s="171"/>
      <c r="LDA76" s="171"/>
      <c r="LDB76" s="171"/>
      <c r="LDC76" s="171"/>
      <c r="LDD76" s="171"/>
      <c r="LDE76" s="171"/>
      <c r="LDF76" s="171"/>
      <c r="LDG76" s="171"/>
      <c r="LDH76" s="171"/>
      <c r="LDI76" s="171"/>
      <c r="LDJ76" s="171"/>
      <c r="LDK76" s="171"/>
      <c r="LDL76" s="171"/>
      <c r="LDM76" s="171"/>
      <c r="LDN76" s="171"/>
      <c r="LDO76" s="171"/>
      <c r="LDP76" s="171"/>
      <c r="LDQ76" s="171"/>
      <c r="LDR76" s="171"/>
      <c r="LDS76" s="171"/>
      <c r="LDT76" s="171"/>
      <c r="LDU76" s="171"/>
      <c r="LDV76" s="171"/>
      <c r="LDW76" s="171"/>
      <c r="LDX76" s="171"/>
      <c r="LDY76" s="171"/>
      <c r="LDZ76" s="171"/>
      <c r="LEA76" s="171"/>
      <c r="LEB76" s="171"/>
      <c r="LEC76" s="171"/>
      <c r="LED76" s="171"/>
      <c r="LEE76" s="171"/>
      <c r="LEF76" s="171"/>
      <c r="LEG76" s="171"/>
      <c r="LEH76" s="171"/>
      <c r="LEI76" s="171"/>
      <c r="LEJ76" s="171"/>
      <c r="LEK76" s="171"/>
      <c r="LEL76" s="171"/>
      <c r="LEM76" s="171"/>
      <c r="LEN76" s="171"/>
      <c r="LEO76" s="171"/>
      <c r="LEP76" s="171"/>
      <c r="LEQ76" s="171"/>
      <c r="LER76" s="171"/>
      <c r="LES76" s="171"/>
      <c r="LET76" s="171"/>
      <c r="LEU76" s="171"/>
      <c r="LEV76" s="171"/>
      <c r="LEW76" s="171"/>
      <c r="LEX76" s="171"/>
      <c r="LEY76" s="171"/>
      <c r="LEZ76" s="171"/>
      <c r="LFA76" s="171"/>
      <c r="LFB76" s="171"/>
      <c r="LFC76" s="171"/>
      <c r="LFD76" s="171"/>
      <c r="LFE76" s="171"/>
      <c r="LFF76" s="171"/>
      <c r="LFG76" s="171"/>
      <c r="LFH76" s="171"/>
      <c r="LFI76" s="171"/>
      <c r="LFJ76" s="171"/>
      <c r="LFK76" s="171"/>
      <c r="LFL76" s="171"/>
      <c r="LFM76" s="171"/>
      <c r="LFN76" s="171"/>
      <c r="LFO76" s="171"/>
      <c r="LFP76" s="171"/>
      <c r="LFQ76" s="171"/>
      <c r="LFR76" s="171"/>
      <c r="LFS76" s="171"/>
      <c r="LFT76" s="171"/>
      <c r="LFU76" s="171"/>
      <c r="LFV76" s="171"/>
      <c r="LFW76" s="171"/>
      <c r="LFX76" s="171"/>
      <c r="LFY76" s="171"/>
      <c r="LFZ76" s="171"/>
      <c r="LGA76" s="171"/>
      <c r="LGB76" s="171"/>
      <c r="LGC76" s="171"/>
      <c r="LGD76" s="171"/>
      <c r="LGE76" s="171"/>
      <c r="LGF76" s="171"/>
      <c r="LGG76" s="171"/>
      <c r="LGH76" s="171"/>
      <c r="LGI76" s="171"/>
      <c r="LGJ76" s="171"/>
      <c r="LGK76" s="171"/>
      <c r="LGL76" s="171"/>
      <c r="LGM76" s="171"/>
      <c r="LGN76" s="171"/>
      <c r="LGO76" s="171"/>
      <c r="LGP76" s="171"/>
      <c r="LGQ76" s="171"/>
      <c r="LGR76" s="171"/>
      <c r="LGS76" s="171"/>
      <c r="LGT76" s="171"/>
      <c r="LGU76" s="171"/>
      <c r="LGV76" s="171"/>
      <c r="LGW76" s="171"/>
      <c r="LGX76" s="171"/>
      <c r="LGY76" s="171"/>
      <c r="LGZ76" s="171"/>
      <c r="LHA76" s="171"/>
      <c r="LHB76" s="171"/>
      <c r="LHC76" s="171"/>
      <c r="LHD76" s="171"/>
      <c r="LHE76" s="171"/>
      <c r="LHF76" s="171"/>
      <c r="LHG76" s="171"/>
      <c r="LHH76" s="171"/>
      <c r="LHI76" s="171"/>
      <c r="LHJ76" s="171"/>
      <c r="LHK76" s="171"/>
      <c r="LHL76" s="171"/>
      <c r="LHM76" s="171"/>
      <c r="LHN76" s="171"/>
      <c r="LHO76" s="171"/>
      <c r="LHP76" s="171"/>
      <c r="LHQ76" s="171"/>
      <c r="LHR76" s="171"/>
      <c r="LHS76" s="171"/>
      <c r="LHT76" s="171"/>
      <c r="LHU76" s="171"/>
      <c r="LHV76" s="171"/>
      <c r="LHW76" s="171"/>
      <c r="LHX76" s="171"/>
      <c r="LHY76" s="171"/>
      <c r="LHZ76" s="171"/>
      <c r="LIA76" s="171"/>
      <c r="LIB76" s="171"/>
      <c r="LIC76" s="171"/>
      <c r="LID76" s="171"/>
      <c r="LIE76" s="171"/>
      <c r="LIF76" s="171"/>
      <c r="LIG76" s="171"/>
      <c r="LIH76" s="171"/>
      <c r="LII76" s="171"/>
      <c r="LIJ76" s="171"/>
      <c r="LIK76" s="171"/>
      <c r="LIL76" s="171"/>
      <c r="LIM76" s="171"/>
      <c r="LIN76" s="171"/>
      <c r="LIO76" s="171"/>
      <c r="LIP76" s="171"/>
      <c r="LIQ76" s="171"/>
      <c r="LIR76" s="171"/>
      <c r="LIS76" s="171"/>
      <c r="LIT76" s="171"/>
      <c r="LIU76" s="171"/>
      <c r="LIV76" s="171"/>
      <c r="LIW76" s="171"/>
      <c r="LIX76" s="171"/>
      <c r="LIY76" s="171"/>
      <c r="LIZ76" s="171"/>
      <c r="LJA76" s="171"/>
      <c r="LJB76" s="171"/>
      <c r="LJC76" s="171"/>
      <c r="LJD76" s="171"/>
      <c r="LJE76" s="171"/>
      <c r="LJF76" s="171"/>
      <c r="LJG76" s="171"/>
      <c r="LJH76" s="171"/>
      <c r="LJI76" s="171"/>
      <c r="LJJ76" s="171"/>
      <c r="LJK76" s="171"/>
      <c r="LJL76" s="171"/>
      <c r="LJM76" s="171"/>
      <c r="LJN76" s="171"/>
      <c r="LJO76" s="171"/>
      <c r="LJP76" s="171"/>
      <c r="LJQ76" s="171"/>
      <c r="LJR76" s="171"/>
      <c r="LJS76" s="171"/>
      <c r="LJT76" s="171"/>
      <c r="LJU76" s="171"/>
      <c r="LJV76" s="171"/>
      <c r="LJW76" s="171"/>
      <c r="LJX76" s="171"/>
      <c r="LJY76" s="171"/>
      <c r="LJZ76" s="171"/>
      <c r="LKA76" s="171"/>
      <c r="LKB76" s="171"/>
      <c r="LKC76" s="171"/>
      <c r="LKD76" s="171"/>
      <c r="LKE76" s="171"/>
      <c r="LKF76" s="171"/>
      <c r="LKG76" s="171"/>
      <c r="LKH76" s="171"/>
      <c r="LKI76" s="171"/>
      <c r="LKJ76" s="171"/>
      <c r="LKK76" s="171"/>
      <c r="LKL76" s="171"/>
      <c r="LKM76" s="171"/>
      <c r="LKN76" s="171"/>
      <c r="LKO76" s="171"/>
      <c r="LKP76" s="171"/>
      <c r="LKQ76" s="171"/>
      <c r="LKR76" s="171"/>
      <c r="LKS76" s="171"/>
      <c r="LKT76" s="171"/>
      <c r="LKU76" s="171"/>
      <c r="LKV76" s="171"/>
      <c r="LKW76" s="171"/>
      <c r="LKX76" s="171"/>
      <c r="LKY76" s="171"/>
      <c r="LKZ76" s="171"/>
      <c r="LLA76" s="171"/>
      <c r="LLB76" s="171"/>
      <c r="LLC76" s="171"/>
      <c r="LLD76" s="171"/>
      <c r="LLE76" s="171"/>
      <c r="LLF76" s="171"/>
      <c r="LLG76" s="171"/>
      <c r="LLH76" s="171"/>
      <c r="LLI76" s="171"/>
      <c r="LLJ76" s="171"/>
      <c r="LLK76" s="171"/>
      <c r="LLL76" s="171"/>
      <c r="LLM76" s="171"/>
      <c r="LLN76" s="171"/>
      <c r="LLO76" s="171"/>
      <c r="LLP76" s="171"/>
      <c r="LLQ76" s="171"/>
      <c r="LLR76" s="171"/>
      <c r="LLS76" s="171"/>
      <c r="LLT76" s="171"/>
      <c r="LLU76" s="171"/>
      <c r="LLV76" s="171"/>
      <c r="LLW76" s="171"/>
      <c r="LLX76" s="171"/>
      <c r="LLY76" s="171"/>
      <c r="LLZ76" s="171"/>
      <c r="LMA76" s="171"/>
      <c r="LMB76" s="171"/>
      <c r="LMC76" s="171"/>
      <c r="LMD76" s="171"/>
      <c r="LME76" s="171"/>
      <c r="LMF76" s="171"/>
      <c r="LMG76" s="171"/>
      <c r="LMH76" s="171"/>
      <c r="LMI76" s="171"/>
      <c r="LMJ76" s="171"/>
      <c r="LMK76" s="171"/>
      <c r="LML76" s="171"/>
      <c r="LMM76" s="171"/>
      <c r="LMN76" s="171"/>
      <c r="LMO76" s="171"/>
      <c r="LMP76" s="171"/>
      <c r="LMQ76" s="171"/>
      <c r="LMR76" s="171"/>
      <c r="LMS76" s="171"/>
      <c r="LMT76" s="171"/>
      <c r="LMU76" s="171"/>
      <c r="LMV76" s="171"/>
      <c r="LMW76" s="171"/>
      <c r="LMX76" s="171"/>
      <c r="LMY76" s="171"/>
      <c r="LMZ76" s="171"/>
      <c r="LNA76" s="171"/>
      <c r="LNB76" s="171"/>
      <c r="LNC76" s="171"/>
      <c r="LND76" s="171"/>
      <c r="LNE76" s="171"/>
      <c r="LNF76" s="171"/>
      <c r="LNG76" s="171"/>
      <c r="LNH76" s="171"/>
      <c r="LNI76" s="171"/>
      <c r="LNJ76" s="171"/>
      <c r="LNK76" s="171"/>
      <c r="LNL76" s="171"/>
      <c r="LNM76" s="171"/>
      <c r="LNN76" s="171"/>
      <c r="LNO76" s="171"/>
      <c r="LNP76" s="171"/>
      <c r="LNQ76" s="171"/>
      <c r="LNR76" s="171"/>
      <c r="LNS76" s="171"/>
      <c r="LNT76" s="171"/>
      <c r="LNU76" s="171"/>
      <c r="LNV76" s="171"/>
      <c r="LNW76" s="171"/>
      <c r="LNX76" s="171"/>
      <c r="LNY76" s="171"/>
      <c r="LNZ76" s="171"/>
      <c r="LOA76" s="171"/>
      <c r="LOB76" s="171"/>
      <c r="LOC76" s="171"/>
      <c r="LOD76" s="171"/>
      <c r="LOE76" s="171"/>
      <c r="LOF76" s="171"/>
      <c r="LOG76" s="171"/>
      <c r="LOH76" s="171"/>
      <c r="LOI76" s="171"/>
      <c r="LOJ76" s="171"/>
      <c r="LOK76" s="171"/>
      <c r="LOL76" s="171"/>
      <c r="LOM76" s="171"/>
      <c r="LON76" s="171"/>
      <c r="LOO76" s="171"/>
      <c r="LOP76" s="171"/>
      <c r="LOQ76" s="171"/>
      <c r="LOR76" s="171"/>
      <c r="LOS76" s="171"/>
      <c r="LOT76" s="171"/>
      <c r="LOU76" s="171"/>
      <c r="LOV76" s="171"/>
      <c r="LOW76" s="171"/>
      <c r="LOX76" s="171"/>
      <c r="LOY76" s="171"/>
      <c r="LOZ76" s="171"/>
      <c r="LPA76" s="171"/>
      <c r="LPB76" s="171"/>
      <c r="LPC76" s="171"/>
      <c r="LPD76" s="171"/>
      <c r="LPE76" s="171"/>
      <c r="LPF76" s="171"/>
      <c r="LPG76" s="171"/>
      <c r="LPH76" s="171"/>
      <c r="LPI76" s="171"/>
      <c r="LPJ76" s="171"/>
      <c r="LPK76" s="171"/>
      <c r="LPL76" s="171"/>
      <c r="LPM76" s="171"/>
      <c r="LPN76" s="171"/>
      <c r="LPO76" s="171"/>
      <c r="LPP76" s="171"/>
      <c r="LPQ76" s="171"/>
      <c r="LPR76" s="171"/>
      <c r="LPS76" s="171"/>
      <c r="LPT76" s="171"/>
      <c r="LPU76" s="171"/>
      <c r="LPV76" s="171"/>
      <c r="LPW76" s="171"/>
      <c r="LPX76" s="171"/>
      <c r="LPY76" s="171"/>
      <c r="LPZ76" s="171"/>
      <c r="LQA76" s="171"/>
      <c r="LQB76" s="171"/>
      <c r="LQC76" s="171"/>
      <c r="LQD76" s="171"/>
      <c r="LQE76" s="171"/>
      <c r="LQF76" s="171"/>
      <c r="LQG76" s="171"/>
      <c r="LQH76" s="171"/>
      <c r="LQI76" s="171"/>
      <c r="LQJ76" s="171"/>
      <c r="LQK76" s="171"/>
      <c r="LQL76" s="171"/>
      <c r="LQM76" s="171"/>
      <c r="LQN76" s="171"/>
      <c r="LQO76" s="171"/>
      <c r="LQP76" s="171"/>
      <c r="LQQ76" s="171"/>
      <c r="LQR76" s="171"/>
      <c r="LQS76" s="171"/>
      <c r="LQT76" s="171"/>
      <c r="LQU76" s="171"/>
      <c r="LQV76" s="171"/>
      <c r="LQW76" s="171"/>
      <c r="LQX76" s="171"/>
      <c r="LQY76" s="171"/>
      <c r="LQZ76" s="171"/>
      <c r="LRA76" s="171"/>
      <c r="LRB76" s="171"/>
      <c r="LRC76" s="171"/>
      <c r="LRD76" s="171"/>
      <c r="LRE76" s="171"/>
      <c r="LRF76" s="171"/>
      <c r="LRG76" s="171"/>
      <c r="LRH76" s="171"/>
      <c r="LRI76" s="171"/>
      <c r="LRJ76" s="171"/>
      <c r="LRK76" s="171"/>
      <c r="LRL76" s="171"/>
      <c r="LRM76" s="171"/>
      <c r="LRN76" s="171"/>
      <c r="LRO76" s="171"/>
      <c r="LRP76" s="171"/>
      <c r="LRQ76" s="171"/>
      <c r="LRR76" s="171"/>
      <c r="LRS76" s="171"/>
      <c r="LRT76" s="171"/>
      <c r="LRU76" s="171"/>
      <c r="LRV76" s="171"/>
      <c r="LRW76" s="171"/>
      <c r="LRX76" s="171"/>
      <c r="LRY76" s="171"/>
      <c r="LRZ76" s="171"/>
      <c r="LSA76" s="171"/>
      <c r="LSB76" s="171"/>
      <c r="LSC76" s="171"/>
      <c r="LSD76" s="171"/>
      <c r="LSE76" s="171"/>
      <c r="LSF76" s="171"/>
      <c r="LSG76" s="171"/>
      <c r="LSH76" s="171"/>
      <c r="LSI76" s="171"/>
      <c r="LSJ76" s="171"/>
      <c r="LSK76" s="171"/>
      <c r="LSL76" s="171"/>
      <c r="LSM76" s="171"/>
      <c r="LSN76" s="171"/>
      <c r="LSO76" s="171"/>
      <c r="LSP76" s="171"/>
      <c r="LSQ76" s="171"/>
      <c r="LSR76" s="171"/>
      <c r="LSS76" s="171"/>
      <c r="LST76" s="171"/>
      <c r="LSU76" s="171"/>
      <c r="LSV76" s="171"/>
      <c r="LSW76" s="171"/>
      <c r="LSX76" s="171"/>
      <c r="LSY76" s="171"/>
      <c r="LSZ76" s="171"/>
      <c r="LTA76" s="171"/>
      <c r="LTB76" s="171"/>
      <c r="LTC76" s="171"/>
      <c r="LTD76" s="171"/>
      <c r="LTE76" s="171"/>
      <c r="LTF76" s="171"/>
      <c r="LTG76" s="171"/>
      <c r="LTH76" s="171"/>
      <c r="LTI76" s="171"/>
      <c r="LTJ76" s="171"/>
      <c r="LTK76" s="171"/>
      <c r="LTL76" s="171"/>
      <c r="LTM76" s="171"/>
      <c r="LTN76" s="171"/>
      <c r="LTO76" s="171"/>
      <c r="LTP76" s="171"/>
      <c r="LTQ76" s="171"/>
      <c r="LTR76" s="171"/>
      <c r="LTS76" s="171"/>
      <c r="LTT76" s="171"/>
      <c r="LTU76" s="171"/>
      <c r="LTV76" s="171"/>
      <c r="LTW76" s="171"/>
      <c r="LTX76" s="171"/>
      <c r="LTY76" s="171"/>
      <c r="LTZ76" s="171"/>
      <c r="LUA76" s="171"/>
      <c r="LUB76" s="171"/>
      <c r="LUC76" s="171"/>
      <c r="LUD76" s="171"/>
      <c r="LUE76" s="171"/>
      <c r="LUF76" s="171"/>
      <c r="LUG76" s="171"/>
      <c r="LUH76" s="171"/>
      <c r="LUI76" s="171"/>
      <c r="LUJ76" s="171"/>
      <c r="LUK76" s="171"/>
      <c r="LUL76" s="171"/>
      <c r="LUM76" s="171"/>
      <c r="LUN76" s="171"/>
      <c r="LUO76" s="171"/>
      <c r="LUP76" s="171"/>
      <c r="LUQ76" s="171"/>
      <c r="LUR76" s="171"/>
      <c r="LUS76" s="171"/>
      <c r="LUT76" s="171"/>
      <c r="LUU76" s="171"/>
      <c r="LUV76" s="171"/>
      <c r="LUW76" s="171"/>
      <c r="LUX76" s="171"/>
      <c r="LUY76" s="171"/>
      <c r="LUZ76" s="171"/>
      <c r="LVA76" s="171"/>
      <c r="LVB76" s="171"/>
      <c r="LVC76" s="171"/>
      <c r="LVD76" s="171"/>
      <c r="LVE76" s="171"/>
      <c r="LVF76" s="171"/>
      <c r="LVG76" s="171"/>
      <c r="LVH76" s="171"/>
      <c r="LVI76" s="171"/>
      <c r="LVJ76" s="171"/>
      <c r="LVK76" s="171"/>
      <c r="LVL76" s="171"/>
      <c r="LVM76" s="171"/>
      <c r="LVN76" s="171"/>
      <c r="LVO76" s="171"/>
      <c r="LVP76" s="171"/>
      <c r="LVQ76" s="171"/>
      <c r="LVR76" s="171"/>
      <c r="LVS76" s="171"/>
      <c r="LVT76" s="171"/>
      <c r="LVU76" s="171"/>
      <c r="LVV76" s="171"/>
      <c r="LVW76" s="171"/>
      <c r="LVX76" s="171"/>
      <c r="LVY76" s="171"/>
      <c r="LVZ76" s="171"/>
      <c r="LWA76" s="171"/>
      <c r="LWB76" s="171"/>
      <c r="LWC76" s="171"/>
      <c r="LWD76" s="171"/>
      <c r="LWE76" s="171"/>
      <c r="LWF76" s="171"/>
      <c r="LWG76" s="171"/>
      <c r="LWH76" s="171"/>
      <c r="LWI76" s="171"/>
      <c r="LWJ76" s="171"/>
      <c r="LWK76" s="171"/>
      <c r="LWL76" s="171"/>
      <c r="LWM76" s="171"/>
      <c r="LWN76" s="171"/>
      <c r="LWO76" s="171"/>
      <c r="LWP76" s="171"/>
      <c r="LWQ76" s="171"/>
      <c r="LWR76" s="171"/>
      <c r="LWS76" s="171"/>
      <c r="LWT76" s="171"/>
      <c r="LWU76" s="171"/>
      <c r="LWV76" s="171"/>
      <c r="LWW76" s="171"/>
      <c r="LWX76" s="171"/>
      <c r="LWY76" s="171"/>
      <c r="LWZ76" s="171"/>
      <c r="LXA76" s="171"/>
      <c r="LXB76" s="171"/>
      <c r="LXC76" s="171"/>
      <c r="LXD76" s="171"/>
      <c r="LXE76" s="171"/>
      <c r="LXF76" s="171"/>
      <c r="LXG76" s="171"/>
      <c r="LXH76" s="171"/>
      <c r="LXI76" s="171"/>
      <c r="LXJ76" s="171"/>
      <c r="LXK76" s="171"/>
      <c r="LXL76" s="171"/>
      <c r="LXM76" s="171"/>
      <c r="LXN76" s="171"/>
      <c r="LXO76" s="171"/>
      <c r="LXP76" s="171"/>
      <c r="LXQ76" s="171"/>
      <c r="LXR76" s="171"/>
      <c r="LXS76" s="171"/>
      <c r="LXT76" s="171"/>
      <c r="LXU76" s="171"/>
      <c r="LXV76" s="171"/>
      <c r="LXW76" s="171"/>
      <c r="LXX76" s="171"/>
      <c r="LXY76" s="171"/>
      <c r="LXZ76" s="171"/>
      <c r="LYA76" s="171"/>
      <c r="LYB76" s="171"/>
      <c r="LYC76" s="171"/>
      <c r="LYD76" s="171"/>
      <c r="LYE76" s="171"/>
      <c r="LYF76" s="171"/>
      <c r="LYG76" s="171"/>
      <c r="LYH76" s="171"/>
      <c r="LYI76" s="171"/>
      <c r="LYJ76" s="171"/>
      <c r="LYK76" s="171"/>
      <c r="LYL76" s="171"/>
      <c r="LYM76" s="171"/>
      <c r="LYN76" s="171"/>
      <c r="LYO76" s="171"/>
      <c r="LYP76" s="171"/>
      <c r="LYQ76" s="171"/>
      <c r="LYR76" s="171"/>
      <c r="LYS76" s="171"/>
      <c r="LYT76" s="171"/>
      <c r="LYU76" s="171"/>
      <c r="LYV76" s="171"/>
      <c r="LYW76" s="171"/>
      <c r="LYX76" s="171"/>
      <c r="LYY76" s="171"/>
      <c r="LYZ76" s="171"/>
      <c r="LZA76" s="171"/>
      <c r="LZB76" s="171"/>
      <c r="LZC76" s="171"/>
      <c r="LZD76" s="171"/>
      <c r="LZE76" s="171"/>
      <c r="LZF76" s="171"/>
      <c r="LZG76" s="171"/>
      <c r="LZH76" s="171"/>
      <c r="LZI76" s="171"/>
      <c r="LZJ76" s="171"/>
      <c r="LZK76" s="171"/>
      <c r="LZL76" s="171"/>
      <c r="LZM76" s="171"/>
      <c r="LZN76" s="171"/>
      <c r="LZO76" s="171"/>
      <c r="LZP76" s="171"/>
      <c r="LZQ76" s="171"/>
      <c r="LZR76" s="171"/>
      <c r="LZS76" s="171"/>
      <c r="LZT76" s="171"/>
      <c r="LZU76" s="171"/>
      <c r="LZV76" s="171"/>
      <c r="LZW76" s="171"/>
      <c r="LZX76" s="171"/>
      <c r="LZY76" s="171"/>
      <c r="LZZ76" s="171"/>
      <c r="MAA76" s="171"/>
      <c r="MAB76" s="171"/>
      <c r="MAC76" s="171"/>
      <c r="MAD76" s="171"/>
      <c r="MAE76" s="171"/>
      <c r="MAF76" s="171"/>
      <c r="MAG76" s="171"/>
      <c r="MAH76" s="171"/>
      <c r="MAI76" s="171"/>
      <c r="MAJ76" s="171"/>
      <c r="MAK76" s="171"/>
      <c r="MAL76" s="171"/>
      <c r="MAM76" s="171"/>
      <c r="MAN76" s="171"/>
      <c r="MAO76" s="171"/>
      <c r="MAP76" s="171"/>
      <c r="MAQ76" s="171"/>
      <c r="MAR76" s="171"/>
      <c r="MAS76" s="171"/>
      <c r="MAT76" s="171"/>
      <c r="MAU76" s="171"/>
      <c r="MAV76" s="171"/>
      <c r="MAW76" s="171"/>
      <c r="MAX76" s="171"/>
      <c r="MAY76" s="171"/>
      <c r="MAZ76" s="171"/>
      <c r="MBA76" s="171"/>
      <c r="MBB76" s="171"/>
      <c r="MBC76" s="171"/>
      <c r="MBD76" s="171"/>
      <c r="MBE76" s="171"/>
      <c r="MBF76" s="171"/>
      <c r="MBG76" s="171"/>
      <c r="MBH76" s="171"/>
      <c r="MBI76" s="171"/>
      <c r="MBJ76" s="171"/>
      <c r="MBK76" s="171"/>
      <c r="MBL76" s="171"/>
      <c r="MBM76" s="171"/>
      <c r="MBN76" s="171"/>
      <c r="MBO76" s="171"/>
      <c r="MBP76" s="171"/>
      <c r="MBQ76" s="171"/>
      <c r="MBR76" s="171"/>
      <c r="MBS76" s="171"/>
      <c r="MBT76" s="171"/>
      <c r="MBU76" s="171"/>
      <c r="MBV76" s="171"/>
      <c r="MBW76" s="171"/>
      <c r="MBX76" s="171"/>
      <c r="MBY76" s="171"/>
      <c r="MBZ76" s="171"/>
      <c r="MCA76" s="171"/>
      <c r="MCB76" s="171"/>
      <c r="MCC76" s="171"/>
      <c r="MCD76" s="171"/>
      <c r="MCE76" s="171"/>
      <c r="MCF76" s="171"/>
      <c r="MCG76" s="171"/>
      <c r="MCH76" s="171"/>
      <c r="MCI76" s="171"/>
      <c r="MCJ76" s="171"/>
      <c r="MCK76" s="171"/>
      <c r="MCL76" s="171"/>
      <c r="MCM76" s="171"/>
      <c r="MCN76" s="171"/>
      <c r="MCO76" s="171"/>
      <c r="MCP76" s="171"/>
      <c r="MCQ76" s="171"/>
      <c r="MCR76" s="171"/>
      <c r="MCS76" s="171"/>
      <c r="MCT76" s="171"/>
      <c r="MCU76" s="171"/>
      <c r="MCV76" s="171"/>
      <c r="MCW76" s="171"/>
      <c r="MCX76" s="171"/>
      <c r="MCY76" s="171"/>
      <c r="MCZ76" s="171"/>
      <c r="MDA76" s="171"/>
      <c r="MDB76" s="171"/>
      <c r="MDC76" s="171"/>
      <c r="MDD76" s="171"/>
      <c r="MDE76" s="171"/>
      <c r="MDF76" s="171"/>
      <c r="MDG76" s="171"/>
      <c r="MDH76" s="171"/>
      <c r="MDI76" s="171"/>
      <c r="MDJ76" s="171"/>
      <c r="MDK76" s="171"/>
      <c r="MDL76" s="171"/>
      <c r="MDM76" s="171"/>
      <c r="MDN76" s="171"/>
      <c r="MDO76" s="171"/>
      <c r="MDP76" s="171"/>
      <c r="MDQ76" s="171"/>
      <c r="MDR76" s="171"/>
      <c r="MDS76" s="171"/>
      <c r="MDT76" s="171"/>
      <c r="MDU76" s="171"/>
      <c r="MDV76" s="171"/>
      <c r="MDW76" s="171"/>
      <c r="MDX76" s="171"/>
      <c r="MDY76" s="171"/>
      <c r="MDZ76" s="171"/>
      <c r="MEA76" s="171"/>
      <c r="MEB76" s="171"/>
      <c r="MEC76" s="171"/>
      <c r="MED76" s="171"/>
      <c r="MEE76" s="171"/>
      <c r="MEF76" s="171"/>
      <c r="MEG76" s="171"/>
      <c r="MEH76" s="171"/>
      <c r="MEI76" s="171"/>
      <c r="MEJ76" s="171"/>
      <c r="MEK76" s="171"/>
      <c r="MEL76" s="171"/>
      <c r="MEM76" s="171"/>
      <c r="MEN76" s="171"/>
      <c r="MEO76" s="171"/>
      <c r="MEP76" s="171"/>
      <c r="MEQ76" s="171"/>
      <c r="MER76" s="171"/>
      <c r="MES76" s="171"/>
      <c r="MET76" s="171"/>
      <c r="MEU76" s="171"/>
      <c r="MEV76" s="171"/>
      <c r="MEW76" s="171"/>
      <c r="MEX76" s="171"/>
      <c r="MEY76" s="171"/>
      <c r="MEZ76" s="171"/>
      <c r="MFA76" s="171"/>
      <c r="MFB76" s="171"/>
      <c r="MFC76" s="171"/>
      <c r="MFD76" s="171"/>
      <c r="MFE76" s="171"/>
      <c r="MFF76" s="171"/>
      <c r="MFG76" s="171"/>
      <c r="MFH76" s="171"/>
      <c r="MFI76" s="171"/>
      <c r="MFJ76" s="171"/>
      <c r="MFK76" s="171"/>
      <c r="MFL76" s="171"/>
      <c r="MFM76" s="171"/>
      <c r="MFN76" s="171"/>
      <c r="MFO76" s="171"/>
      <c r="MFP76" s="171"/>
      <c r="MFQ76" s="171"/>
      <c r="MFR76" s="171"/>
      <c r="MFS76" s="171"/>
      <c r="MFT76" s="171"/>
      <c r="MFU76" s="171"/>
      <c r="MFV76" s="171"/>
      <c r="MFW76" s="171"/>
      <c r="MFX76" s="171"/>
      <c r="MFY76" s="171"/>
      <c r="MFZ76" s="171"/>
      <c r="MGA76" s="171"/>
      <c r="MGB76" s="171"/>
      <c r="MGC76" s="171"/>
      <c r="MGD76" s="171"/>
      <c r="MGE76" s="171"/>
      <c r="MGF76" s="171"/>
      <c r="MGG76" s="171"/>
      <c r="MGH76" s="171"/>
      <c r="MGI76" s="171"/>
      <c r="MGJ76" s="171"/>
      <c r="MGK76" s="171"/>
      <c r="MGL76" s="171"/>
      <c r="MGM76" s="171"/>
      <c r="MGN76" s="171"/>
      <c r="MGO76" s="171"/>
      <c r="MGP76" s="171"/>
      <c r="MGQ76" s="171"/>
      <c r="MGR76" s="171"/>
      <c r="MGS76" s="171"/>
      <c r="MGT76" s="171"/>
      <c r="MGU76" s="171"/>
      <c r="MGV76" s="171"/>
      <c r="MGW76" s="171"/>
      <c r="MGX76" s="171"/>
      <c r="MGY76" s="171"/>
      <c r="MGZ76" s="171"/>
      <c r="MHA76" s="171"/>
      <c r="MHB76" s="171"/>
      <c r="MHC76" s="171"/>
      <c r="MHD76" s="171"/>
      <c r="MHE76" s="171"/>
      <c r="MHF76" s="171"/>
      <c r="MHG76" s="171"/>
      <c r="MHH76" s="171"/>
      <c r="MHI76" s="171"/>
      <c r="MHJ76" s="171"/>
      <c r="MHK76" s="171"/>
      <c r="MHL76" s="171"/>
      <c r="MHM76" s="171"/>
      <c r="MHN76" s="171"/>
      <c r="MHO76" s="171"/>
      <c r="MHP76" s="171"/>
      <c r="MHQ76" s="171"/>
      <c r="MHR76" s="171"/>
      <c r="MHS76" s="171"/>
      <c r="MHT76" s="171"/>
      <c r="MHU76" s="171"/>
      <c r="MHV76" s="171"/>
      <c r="MHW76" s="171"/>
      <c r="MHX76" s="171"/>
      <c r="MHY76" s="171"/>
      <c r="MHZ76" s="171"/>
      <c r="MIA76" s="171"/>
      <c r="MIB76" s="171"/>
      <c r="MIC76" s="171"/>
      <c r="MID76" s="171"/>
      <c r="MIE76" s="171"/>
      <c r="MIF76" s="171"/>
      <c r="MIG76" s="171"/>
      <c r="MIH76" s="171"/>
      <c r="MII76" s="171"/>
      <c r="MIJ76" s="171"/>
      <c r="MIK76" s="171"/>
      <c r="MIL76" s="171"/>
      <c r="MIM76" s="171"/>
      <c r="MIN76" s="171"/>
      <c r="MIO76" s="171"/>
      <c r="MIP76" s="171"/>
      <c r="MIQ76" s="171"/>
      <c r="MIR76" s="171"/>
      <c r="MIS76" s="171"/>
      <c r="MIT76" s="171"/>
      <c r="MIU76" s="171"/>
      <c r="MIV76" s="171"/>
      <c r="MIW76" s="171"/>
      <c r="MIX76" s="171"/>
      <c r="MIY76" s="171"/>
      <c r="MIZ76" s="171"/>
      <c r="MJA76" s="171"/>
      <c r="MJB76" s="171"/>
      <c r="MJC76" s="171"/>
      <c r="MJD76" s="171"/>
      <c r="MJE76" s="171"/>
      <c r="MJF76" s="171"/>
      <c r="MJG76" s="171"/>
      <c r="MJH76" s="171"/>
      <c r="MJI76" s="171"/>
      <c r="MJJ76" s="171"/>
      <c r="MJK76" s="171"/>
      <c r="MJL76" s="171"/>
      <c r="MJM76" s="171"/>
      <c r="MJN76" s="171"/>
      <c r="MJO76" s="171"/>
      <c r="MJP76" s="171"/>
      <c r="MJQ76" s="171"/>
      <c r="MJR76" s="171"/>
      <c r="MJS76" s="171"/>
      <c r="MJT76" s="171"/>
      <c r="MJU76" s="171"/>
      <c r="MJV76" s="171"/>
      <c r="MJW76" s="171"/>
      <c r="MJX76" s="171"/>
      <c r="MJY76" s="171"/>
      <c r="MJZ76" s="171"/>
      <c r="MKA76" s="171"/>
      <c r="MKB76" s="171"/>
      <c r="MKC76" s="171"/>
      <c r="MKD76" s="171"/>
      <c r="MKE76" s="171"/>
      <c r="MKF76" s="171"/>
      <c r="MKG76" s="171"/>
      <c r="MKH76" s="171"/>
      <c r="MKI76" s="171"/>
      <c r="MKJ76" s="171"/>
      <c r="MKK76" s="171"/>
      <c r="MKL76" s="171"/>
      <c r="MKM76" s="171"/>
      <c r="MKN76" s="171"/>
      <c r="MKO76" s="171"/>
      <c r="MKP76" s="171"/>
      <c r="MKQ76" s="171"/>
      <c r="MKR76" s="171"/>
      <c r="MKS76" s="171"/>
      <c r="MKT76" s="171"/>
      <c r="MKU76" s="171"/>
      <c r="MKV76" s="171"/>
      <c r="MKW76" s="171"/>
      <c r="MKX76" s="171"/>
      <c r="MKY76" s="171"/>
      <c r="MKZ76" s="171"/>
      <c r="MLA76" s="171"/>
      <c r="MLB76" s="171"/>
      <c r="MLC76" s="171"/>
      <c r="MLD76" s="171"/>
      <c r="MLE76" s="171"/>
      <c r="MLF76" s="171"/>
      <c r="MLG76" s="171"/>
      <c r="MLH76" s="171"/>
      <c r="MLI76" s="171"/>
      <c r="MLJ76" s="171"/>
      <c r="MLK76" s="171"/>
      <c r="MLL76" s="171"/>
      <c r="MLM76" s="171"/>
      <c r="MLN76" s="171"/>
      <c r="MLO76" s="171"/>
      <c r="MLP76" s="171"/>
      <c r="MLQ76" s="171"/>
      <c r="MLR76" s="171"/>
      <c r="MLS76" s="171"/>
      <c r="MLT76" s="171"/>
      <c r="MLU76" s="171"/>
      <c r="MLV76" s="171"/>
      <c r="MLW76" s="171"/>
      <c r="MLX76" s="171"/>
      <c r="MLY76" s="171"/>
      <c r="MLZ76" s="171"/>
      <c r="MMA76" s="171"/>
      <c r="MMB76" s="171"/>
      <c r="MMC76" s="171"/>
      <c r="MMD76" s="171"/>
      <c r="MME76" s="171"/>
      <c r="MMF76" s="171"/>
      <c r="MMG76" s="171"/>
      <c r="MMH76" s="171"/>
      <c r="MMI76" s="171"/>
      <c r="MMJ76" s="171"/>
      <c r="MMK76" s="171"/>
      <c r="MML76" s="171"/>
      <c r="MMM76" s="171"/>
      <c r="MMN76" s="171"/>
      <c r="MMO76" s="171"/>
      <c r="MMP76" s="171"/>
      <c r="MMQ76" s="171"/>
      <c r="MMR76" s="171"/>
      <c r="MMS76" s="171"/>
      <c r="MMT76" s="171"/>
      <c r="MMU76" s="171"/>
      <c r="MMV76" s="171"/>
      <c r="MMW76" s="171"/>
      <c r="MMX76" s="171"/>
      <c r="MMY76" s="171"/>
      <c r="MMZ76" s="171"/>
      <c r="MNA76" s="171"/>
      <c r="MNB76" s="171"/>
      <c r="MNC76" s="171"/>
      <c r="MND76" s="171"/>
      <c r="MNE76" s="171"/>
      <c r="MNF76" s="171"/>
      <c r="MNG76" s="171"/>
      <c r="MNH76" s="171"/>
      <c r="MNI76" s="171"/>
      <c r="MNJ76" s="171"/>
      <c r="MNK76" s="171"/>
      <c r="MNL76" s="171"/>
      <c r="MNM76" s="171"/>
      <c r="MNN76" s="171"/>
      <c r="MNO76" s="171"/>
      <c r="MNP76" s="171"/>
      <c r="MNQ76" s="171"/>
      <c r="MNR76" s="171"/>
      <c r="MNS76" s="171"/>
      <c r="MNT76" s="171"/>
      <c r="MNU76" s="171"/>
      <c r="MNV76" s="171"/>
      <c r="MNW76" s="171"/>
      <c r="MNX76" s="171"/>
      <c r="MNY76" s="171"/>
      <c r="MNZ76" s="171"/>
      <c r="MOA76" s="171"/>
      <c r="MOB76" s="171"/>
      <c r="MOC76" s="171"/>
      <c r="MOD76" s="171"/>
      <c r="MOE76" s="171"/>
      <c r="MOF76" s="171"/>
      <c r="MOG76" s="171"/>
      <c r="MOH76" s="171"/>
      <c r="MOI76" s="171"/>
      <c r="MOJ76" s="171"/>
      <c r="MOK76" s="171"/>
      <c r="MOL76" s="171"/>
      <c r="MOM76" s="171"/>
      <c r="MON76" s="171"/>
      <c r="MOO76" s="171"/>
      <c r="MOP76" s="171"/>
      <c r="MOQ76" s="171"/>
      <c r="MOR76" s="171"/>
      <c r="MOS76" s="171"/>
      <c r="MOT76" s="171"/>
      <c r="MOU76" s="171"/>
      <c r="MOV76" s="171"/>
      <c r="MOW76" s="171"/>
      <c r="MOX76" s="171"/>
      <c r="MOY76" s="171"/>
      <c r="MOZ76" s="171"/>
      <c r="MPA76" s="171"/>
      <c r="MPB76" s="171"/>
      <c r="MPC76" s="171"/>
      <c r="MPD76" s="171"/>
      <c r="MPE76" s="171"/>
      <c r="MPF76" s="171"/>
      <c r="MPG76" s="171"/>
      <c r="MPH76" s="171"/>
      <c r="MPI76" s="171"/>
      <c r="MPJ76" s="171"/>
      <c r="MPK76" s="171"/>
      <c r="MPL76" s="171"/>
      <c r="MPM76" s="171"/>
      <c r="MPN76" s="171"/>
      <c r="MPO76" s="171"/>
      <c r="MPP76" s="171"/>
      <c r="MPQ76" s="171"/>
      <c r="MPR76" s="171"/>
      <c r="MPS76" s="171"/>
      <c r="MPT76" s="171"/>
      <c r="MPU76" s="171"/>
      <c r="MPV76" s="171"/>
      <c r="MPW76" s="171"/>
      <c r="MPX76" s="171"/>
      <c r="MPY76" s="171"/>
      <c r="MPZ76" s="171"/>
      <c r="MQA76" s="171"/>
      <c r="MQB76" s="171"/>
      <c r="MQC76" s="171"/>
      <c r="MQD76" s="171"/>
      <c r="MQE76" s="171"/>
      <c r="MQF76" s="171"/>
      <c r="MQG76" s="171"/>
      <c r="MQH76" s="171"/>
      <c r="MQI76" s="171"/>
      <c r="MQJ76" s="171"/>
      <c r="MQK76" s="171"/>
      <c r="MQL76" s="171"/>
      <c r="MQM76" s="171"/>
      <c r="MQN76" s="171"/>
      <c r="MQO76" s="171"/>
      <c r="MQP76" s="171"/>
      <c r="MQQ76" s="171"/>
      <c r="MQR76" s="171"/>
      <c r="MQS76" s="171"/>
      <c r="MQT76" s="171"/>
      <c r="MQU76" s="171"/>
      <c r="MQV76" s="171"/>
      <c r="MQW76" s="171"/>
      <c r="MQX76" s="171"/>
      <c r="MQY76" s="171"/>
      <c r="MQZ76" s="171"/>
      <c r="MRA76" s="171"/>
      <c r="MRB76" s="171"/>
      <c r="MRC76" s="171"/>
      <c r="MRD76" s="171"/>
      <c r="MRE76" s="171"/>
      <c r="MRF76" s="171"/>
      <c r="MRG76" s="171"/>
      <c r="MRH76" s="171"/>
      <c r="MRI76" s="171"/>
      <c r="MRJ76" s="171"/>
      <c r="MRK76" s="171"/>
      <c r="MRL76" s="171"/>
      <c r="MRM76" s="171"/>
      <c r="MRN76" s="171"/>
      <c r="MRO76" s="171"/>
      <c r="MRP76" s="171"/>
      <c r="MRQ76" s="171"/>
      <c r="MRR76" s="171"/>
      <c r="MRS76" s="171"/>
      <c r="MRT76" s="171"/>
      <c r="MRU76" s="171"/>
      <c r="MRV76" s="171"/>
      <c r="MRW76" s="171"/>
      <c r="MRX76" s="171"/>
      <c r="MRY76" s="171"/>
      <c r="MRZ76" s="171"/>
      <c r="MSA76" s="171"/>
      <c r="MSB76" s="171"/>
      <c r="MSC76" s="171"/>
      <c r="MSD76" s="171"/>
      <c r="MSE76" s="171"/>
      <c r="MSF76" s="171"/>
      <c r="MSG76" s="171"/>
      <c r="MSH76" s="171"/>
      <c r="MSI76" s="171"/>
      <c r="MSJ76" s="171"/>
      <c r="MSK76" s="171"/>
      <c r="MSL76" s="171"/>
      <c r="MSM76" s="171"/>
      <c r="MSN76" s="171"/>
      <c r="MSO76" s="171"/>
      <c r="MSP76" s="171"/>
      <c r="MSQ76" s="171"/>
      <c r="MSR76" s="171"/>
      <c r="MSS76" s="171"/>
      <c r="MST76" s="171"/>
      <c r="MSU76" s="171"/>
      <c r="MSV76" s="171"/>
      <c r="MSW76" s="171"/>
      <c r="MSX76" s="171"/>
      <c r="MSY76" s="171"/>
      <c r="MSZ76" s="171"/>
      <c r="MTA76" s="171"/>
      <c r="MTB76" s="171"/>
      <c r="MTC76" s="171"/>
      <c r="MTD76" s="171"/>
      <c r="MTE76" s="171"/>
      <c r="MTF76" s="171"/>
      <c r="MTG76" s="171"/>
      <c r="MTH76" s="171"/>
      <c r="MTI76" s="171"/>
      <c r="MTJ76" s="171"/>
      <c r="MTK76" s="171"/>
      <c r="MTL76" s="171"/>
      <c r="MTM76" s="171"/>
      <c r="MTN76" s="171"/>
      <c r="MTO76" s="171"/>
      <c r="MTP76" s="171"/>
      <c r="MTQ76" s="171"/>
      <c r="MTR76" s="171"/>
      <c r="MTS76" s="171"/>
      <c r="MTT76" s="171"/>
      <c r="MTU76" s="171"/>
      <c r="MTV76" s="171"/>
      <c r="MTW76" s="171"/>
      <c r="MTX76" s="171"/>
      <c r="MTY76" s="171"/>
      <c r="MTZ76" s="171"/>
      <c r="MUA76" s="171"/>
      <c r="MUB76" s="171"/>
      <c r="MUC76" s="171"/>
      <c r="MUD76" s="171"/>
      <c r="MUE76" s="171"/>
      <c r="MUF76" s="171"/>
      <c r="MUG76" s="171"/>
      <c r="MUH76" s="171"/>
      <c r="MUI76" s="171"/>
      <c r="MUJ76" s="171"/>
      <c r="MUK76" s="171"/>
      <c r="MUL76" s="171"/>
      <c r="MUM76" s="171"/>
      <c r="MUN76" s="171"/>
      <c r="MUO76" s="171"/>
      <c r="MUP76" s="171"/>
      <c r="MUQ76" s="171"/>
      <c r="MUR76" s="171"/>
      <c r="MUS76" s="171"/>
      <c r="MUT76" s="171"/>
      <c r="MUU76" s="171"/>
      <c r="MUV76" s="171"/>
      <c r="MUW76" s="171"/>
      <c r="MUX76" s="171"/>
      <c r="MUY76" s="171"/>
      <c r="MUZ76" s="171"/>
      <c r="MVA76" s="171"/>
      <c r="MVB76" s="171"/>
      <c r="MVC76" s="171"/>
      <c r="MVD76" s="171"/>
      <c r="MVE76" s="171"/>
      <c r="MVF76" s="171"/>
      <c r="MVG76" s="171"/>
      <c r="MVH76" s="171"/>
      <c r="MVI76" s="171"/>
      <c r="MVJ76" s="171"/>
      <c r="MVK76" s="171"/>
      <c r="MVL76" s="171"/>
      <c r="MVM76" s="171"/>
      <c r="MVN76" s="171"/>
      <c r="MVO76" s="171"/>
      <c r="MVP76" s="171"/>
      <c r="MVQ76" s="171"/>
      <c r="MVR76" s="171"/>
      <c r="MVS76" s="171"/>
      <c r="MVT76" s="171"/>
      <c r="MVU76" s="171"/>
      <c r="MVV76" s="171"/>
      <c r="MVW76" s="171"/>
      <c r="MVX76" s="171"/>
      <c r="MVY76" s="171"/>
      <c r="MVZ76" s="171"/>
      <c r="MWA76" s="171"/>
      <c r="MWB76" s="171"/>
      <c r="MWC76" s="171"/>
      <c r="MWD76" s="171"/>
      <c r="MWE76" s="171"/>
      <c r="MWF76" s="171"/>
      <c r="MWG76" s="171"/>
      <c r="MWH76" s="171"/>
      <c r="MWI76" s="171"/>
      <c r="MWJ76" s="171"/>
      <c r="MWK76" s="171"/>
      <c r="MWL76" s="171"/>
      <c r="MWM76" s="171"/>
      <c r="MWN76" s="171"/>
      <c r="MWO76" s="171"/>
      <c r="MWP76" s="171"/>
      <c r="MWQ76" s="171"/>
      <c r="MWR76" s="171"/>
      <c r="MWS76" s="171"/>
      <c r="MWT76" s="171"/>
      <c r="MWU76" s="171"/>
      <c r="MWV76" s="171"/>
      <c r="MWW76" s="171"/>
      <c r="MWX76" s="171"/>
      <c r="MWY76" s="171"/>
      <c r="MWZ76" s="171"/>
      <c r="MXA76" s="171"/>
      <c r="MXB76" s="171"/>
      <c r="MXC76" s="171"/>
      <c r="MXD76" s="171"/>
      <c r="MXE76" s="171"/>
      <c r="MXF76" s="171"/>
      <c r="MXG76" s="171"/>
      <c r="MXH76" s="171"/>
      <c r="MXI76" s="171"/>
      <c r="MXJ76" s="171"/>
      <c r="MXK76" s="171"/>
      <c r="MXL76" s="171"/>
      <c r="MXM76" s="171"/>
      <c r="MXN76" s="171"/>
      <c r="MXO76" s="171"/>
      <c r="MXP76" s="171"/>
      <c r="MXQ76" s="171"/>
      <c r="MXR76" s="171"/>
      <c r="MXS76" s="171"/>
      <c r="MXT76" s="171"/>
      <c r="MXU76" s="171"/>
      <c r="MXV76" s="171"/>
      <c r="MXW76" s="171"/>
      <c r="MXX76" s="171"/>
      <c r="MXY76" s="171"/>
      <c r="MXZ76" s="171"/>
      <c r="MYA76" s="171"/>
      <c r="MYB76" s="171"/>
      <c r="MYC76" s="171"/>
      <c r="MYD76" s="171"/>
      <c r="MYE76" s="171"/>
      <c r="MYF76" s="171"/>
      <c r="MYG76" s="171"/>
      <c r="MYH76" s="171"/>
      <c r="MYI76" s="171"/>
      <c r="MYJ76" s="171"/>
      <c r="MYK76" s="171"/>
      <c r="MYL76" s="171"/>
      <c r="MYM76" s="171"/>
      <c r="MYN76" s="171"/>
      <c r="MYO76" s="171"/>
      <c r="MYP76" s="171"/>
      <c r="MYQ76" s="171"/>
      <c r="MYR76" s="171"/>
      <c r="MYS76" s="171"/>
      <c r="MYT76" s="171"/>
      <c r="MYU76" s="171"/>
      <c r="MYV76" s="171"/>
      <c r="MYW76" s="171"/>
      <c r="MYX76" s="171"/>
      <c r="MYY76" s="171"/>
      <c r="MYZ76" s="171"/>
      <c r="MZA76" s="171"/>
      <c r="MZB76" s="171"/>
      <c r="MZC76" s="171"/>
      <c r="MZD76" s="171"/>
      <c r="MZE76" s="171"/>
      <c r="MZF76" s="171"/>
      <c r="MZG76" s="171"/>
      <c r="MZH76" s="171"/>
      <c r="MZI76" s="171"/>
      <c r="MZJ76" s="171"/>
      <c r="MZK76" s="171"/>
      <c r="MZL76" s="171"/>
      <c r="MZM76" s="171"/>
      <c r="MZN76" s="171"/>
      <c r="MZO76" s="171"/>
      <c r="MZP76" s="171"/>
      <c r="MZQ76" s="171"/>
      <c r="MZR76" s="171"/>
      <c r="MZS76" s="171"/>
      <c r="MZT76" s="171"/>
      <c r="MZU76" s="171"/>
      <c r="MZV76" s="171"/>
      <c r="MZW76" s="171"/>
      <c r="MZX76" s="171"/>
      <c r="MZY76" s="171"/>
      <c r="MZZ76" s="171"/>
      <c r="NAA76" s="171"/>
      <c r="NAB76" s="171"/>
      <c r="NAC76" s="171"/>
      <c r="NAD76" s="171"/>
      <c r="NAE76" s="171"/>
      <c r="NAF76" s="171"/>
      <c r="NAG76" s="171"/>
      <c r="NAH76" s="171"/>
      <c r="NAI76" s="171"/>
      <c r="NAJ76" s="171"/>
      <c r="NAK76" s="171"/>
      <c r="NAL76" s="171"/>
      <c r="NAM76" s="171"/>
      <c r="NAN76" s="171"/>
      <c r="NAO76" s="171"/>
      <c r="NAP76" s="171"/>
      <c r="NAQ76" s="171"/>
      <c r="NAR76" s="171"/>
      <c r="NAS76" s="171"/>
      <c r="NAT76" s="171"/>
      <c r="NAU76" s="171"/>
      <c r="NAV76" s="171"/>
      <c r="NAW76" s="171"/>
      <c r="NAX76" s="171"/>
      <c r="NAY76" s="171"/>
      <c r="NAZ76" s="171"/>
      <c r="NBA76" s="171"/>
      <c r="NBB76" s="171"/>
      <c r="NBC76" s="171"/>
      <c r="NBD76" s="171"/>
      <c r="NBE76" s="171"/>
      <c r="NBF76" s="171"/>
      <c r="NBG76" s="171"/>
      <c r="NBH76" s="171"/>
      <c r="NBI76" s="171"/>
      <c r="NBJ76" s="171"/>
      <c r="NBK76" s="171"/>
      <c r="NBL76" s="171"/>
      <c r="NBM76" s="171"/>
      <c r="NBN76" s="171"/>
      <c r="NBO76" s="171"/>
      <c r="NBP76" s="171"/>
      <c r="NBQ76" s="171"/>
      <c r="NBR76" s="171"/>
      <c r="NBS76" s="171"/>
      <c r="NBT76" s="171"/>
      <c r="NBU76" s="171"/>
      <c r="NBV76" s="171"/>
      <c r="NBW76" s="171"/>
      <c r="NBX76" s="171"/>
      <c r="NBY76" s="171"/>
      <c r="NBZ76" s="171"/>
      <c r="NCA76" s="171"/>
      <c r="NCB76" s="171"/>
      <c r="NCC76" s="171"/>
      <c r="NCD76" s="171"/>
      <c r="NCE76" s="171"/>
      <c r="NCF76" s="171"/>
      <c r="NCG76" s="171"/>
      <c r="NCH76" s="171"/>
      <c r="NCI76" s="171"/>
      <c r="NCJ76" s="171"/>
      <c r="NCK76" s="171"/>
      <c r="NCL76" s="171"/>
      <c r="NCM76" s="171"/>
      <c r="NCN76" s="171"/>
      <c r="NCO76" s="171"/>
      <c r="NCP76" s="171"/>
      <c r="NCQ76" s="171"/>
      <c r="NCR76" s="171"/>
      <c r="NCS76" s="171"/>
      <c r="NCT76" s="171"/>
      <c r="NCU76" s="171"/>
      <c r="NCV76" s="171"/>
      <c r="NCW76" s="171"/>
      <c r="NCX76" s="171"/>
      <c r="NCY76" s="171"/>
      <c r="NCZ76" s="171"/>
      <c r="NDA76" s="171"/>
      <c r="NDB76" s="171"/>
      <c r="NDC76" s="171"/>
      <c r="NDD76" s="171"/>
      <c r="NDE76" s="171"/>
      <c r="NDF76" s="171"/>
      <c r="NDG76" s="171"/>
      <c r="NDH76" s="171"/>
      <c r="NDI76" s="171"/>
      <c r="NDJ76" s="171"/>
      <c r="NDK76" s="171"/>
      <c r="NDL76" s="171"/>
      <c r="NDM76" s="171"/>
      <c r="NDN76" s="171"/>
      <c r="NDO76" s="171"/>
      <c r="NDP76" s="171"/>
      <c r="NDQ76" s="171"/>
      <c r="NDR76" s="171"/>
      <c r="NDS76" s="171"/>
      <c r="NDT76" s="171"/>
      <c r="NDU76" s="171"/>
      <c r="NDV76" s="171"/>
      <c r="NDW76" s="171"/>
      <c r="NDX76" s="171"/>
      <c r="NDY76" s="171"/>
      <c r="NDZ76" s="171"/>
      <c r="NEA76" s="171"/>
      <c r="NEB76" s="171"/>
      <c r="NEC76" s="171"/>
      <c r="NED76" s="171"/>
      <c r="NEE76" s="171"/>
      <c r="NEF76" s="171"/>
      <c r="NEG76" s="171"/>
      <c r="NEH76" s="171"/>
      <c r="NEI76" s="171"/>
      <c r="NEJ76" s="171"/>
      <c r="NEK76" s="171"/>
      <c r="NEL76" s="171"/>
      <c r="NEM76" s="171"/>
      <c r="NEN76" s="171"/>
      <c r="NEO76" s="171"/>
      <c r="NEP76" s="171"/>
      <c r="NEQ76" s="171"/>
      <c r="NER76" s="171"/>
      <c r="NES76" s="171"/>
      <c r="NET76" s="171"/>
      <c r="NEU76" s="171"/>
      <c r="NEV76" s="171"/>
      <c r="NEW76" s="171"/>
      <c r="NEX76" s="171"/>
      <c r="NEY76" s="171"/>
      <c r="NEZ76" s="171"/>
      <c r="NFA76" s="171"/>
      <c r="NFB76" s="171"/>
      <c r="NFC76" s="171"/>
      <c r="NFD76" s="171"/>
      <c r="NFE76" s="171"/>
      <c r="NFF76" s="171"/>
      <c r="NFG76" s="171"/>
      <c r="NFH76" s="171"/>
      <c r="NFI76" s="171"/>
      <c r="NFJ76" s="171"/>
      <c r="NFK76" s="171"/>
      <c r="NFL76" s="171"/>
      <c r="NFM76" s="171"/>
      <c r="NFN76" s="171"/>
      <c r="NFO76" s="171"/>
      <c r="NFP76" s="171"/>
      <c r="NFQ76" s="171"/>
      <c r="NFR76" s="171"/>
      <c r="NFS76" s="171"/>
      <c r="NFT76" s="171"/>
      <c r="NFU76" s="171"/>
      <c r="NFV76" s="171"/>
      <c r="NFW76" s="171"/>
      <c r="NFX76" s="171"/>
      <c r="NFY76" s="171"/>
      <c r="NFZ76" s="171"/>
      <c r="NGA76" s="171"/>
      <c r="NGB76" s="171"/>
      <c r="NGC76" s="171"/>
      <c r="NGD76" s="171"/>
      <c r="NGE76" s="171"/>
      <c r="NGF76" s="171"/>
      <c r="NGG76" s="171"/>
      <c r="NGH76" s="171"/>
      <c r="NGI76" s="171"/>
      <c r="NGJ76" s="171"/>
      <c r="NGK76" s="171"/>
      <c r="NGL76" s="171"/>
      <c r="NGM76" s="171"/>
      <c r="NGN76" s="171"/>
      <c r="NGO76" s="171"/>
      <c r="NGP76" s="171"/>
      <c r="NGQ76" s="171"/>
      <c r="NGR76" s="171"/>
      <c r="NGS76" s="171"/>
      <c r="NGT76" s="171"/>
      <c r="NGU76" s="171"/>
      <c r="NGV76" s="171"/>
      <c r="NGW76" s="171"/>
      <c r="NGX76" s="171"/>
      <c r="NGY76" s="171"/>
      <c r="NGZ76" s="171"/>
      <c r="NHA76" s="171"/>
      <c r="NHB76" s="171"/>
      <c r="NHC76" s="171"/>
      <c r="NHD76" s="171"/>
      <c r="NHE76" s="171"/>
      <c r="NHF76" s="171"/>
      <c r="NHG76" s="171"/>
      <c r="NHH76" s="171"/>
      <c r="NHI76" s="171"/>
      <c r="NHJ76" s="171"/>
      <c r="NHK76" s="171"/>
      <c r="NHL76" s="171"/>
      <c r="NHM76" s="171"/>
      <c r="NHN76" s="171"/>
      <c r="NHO76" s="171"/>
      <c r="NHP76" s="171"/>
      <c r="NHQ76" s="171"/>
      <c r="NHR76" s="171"/>
      <c r="NHS76" s="171"/>
      <c r="NHT76" s="171"/>
      <c r="NHU76" s="171"/>
      <c r="NHV76" s="171"/>
      <c r="NHW76" s="171"/>
      <c r="NHX76" s="171"/>
      <c r="NHY76" s="171"/>
      <c r="NHZ76" s="171"/>
      <c r="NIA76" s="171"/>
      <c r="NIB76" s="171"/>
      <c r="NIC76" s="171"/>
      <c r="NID76" s="171"/>
      <c r="NIE76" s="171"/>
      <c r="NIF76" s="171"/>
      <c r="NIG76" s="171"/>
      <c r="NIH76" s="171"/>
      <c r="NII76" s="171"/>
      <c r="NIJ76" s="171"/>
      <c r="NIK76" s="171"/>
      <c r="NIL76" s="171"/>
      <c r="NIM76" s="171"/>
      <c r="NIN76" s="171"/>
      <c r="NIO76" s="171"/>
      <c r="NIP76" s="171"/>
      <c r="NIQ76" s="171"/>
      <c r="NIR76" s="171"/>
      <c r="NIS76" s="171"/>
      <c r="NIT76" s="171"/>
      <c r="NIU76" s="171"/>
      <c r="NIV76" s="171"/>
      <c r="NIW76" s="171"/>
      <c r="NIX76" s="171"/>
      <c r="NIY76" s="171"/>
      <c r="NIZ76" s="171"/>
      <c r="NJA76" s="171"/>
      <c r="NJB76" s="171"/>
      <c r="NJC76" s="171"/>
      <c r="NJD76" s="171"/>
      <c r="NJE76" s="171"/>
      <c r="NJF76" s="171"/>
      <c r="NJG76" s="171"/>
      <c r="NJH76" s="171"/>
      <c r="NJI76" s="171"/>
      <c r="NJJ76" s="171"/>
      <c r="NJK76" s="171"/>
      <c r="NJL76" s="171"/>
      <c r="NJM76" s="171"/>
      <c r="NJN76" s="171"/>
      <c r="NJO76" s="171"/>
      <c r="NJP76" s="171"/>
      <c r="NJQ76" s="171"/>
      <c r="NJR76" s="171"/>
      <c r="NJS76" s="171"/>
      <c r="NJT76" s="171"/>
      <c r="NJU76" s="171"/>
      <c r="NJV76" s="171"/>
      <c r="NJW76" s="171"/>
      <c r="NJX76" s="171"/>
      <c r="NJY76" s="171"/>
      <c r="NJZ76" s="171"/>
      <c r="NKA76" s="171"/>
      <c r="NKB76" s="171"/>
      <c r="NKC76" s="171"/>
      <c r="NKD76" s="171"/>
      <c r="NKE76" s="171"/>
      <c r="NKF76" s="171"/>
      <c r="NKG76" s="171"/>
      <c r="NKH76" s="171"/>
      <c r="NKI76" s="171"/>
      <c r="NKJ76" s="171"/>
      <c r="NKK76" s="171"/>
      <c r="NKL76" s="171"/>
      <c r="NKM76" s="171"/>
      <c r="NKN76" s="171"/>
      <c r="NKO76" s="171"/>
      <c r="NKP76" s="171"/>
      <c r="NKQ76" s="171"/>
      <c r="NKR76" s="171"/>
      <c r="NKS76" s="171"/>
      <c r="NKT76" s="171"/>
      <c r="NKU76" s="171"/>
      <c r="NKV76" s="171"/>
      <c r="NKW76" s="171"/>
      <c r="NKX76" s="171"/>
      <c r="NKY76" s="171"/>
      <c r="NKZ76" s="171"/>
      <c r="NLA76" s="171"/>
      <c r="NLB76" s="171"/>
      <c r="NLC76" s="171"/>
      <c r="NLD76" s="171"/>
      <c r="NLE76" s="171"/>
      <c r="NLF76" s="171"/>
      <c r="NLG76" s="171"/>
      <c r="NLH76" s="171"/>
      <c r="NLI76" s="171"/>
      <c r="NLJ76" s="171"/>
      <c r="NLK76" s="171"/>
      <c r="NLL76" s="171"/>
      <c r="NLM76" s="171"/>
      <c r="NLN76" s="171"/>
      <c r="NLO76" s="171"/>
      <c r="NLP76" s="171"/>
      <c r="NLQ76" s="171"/>
      <c r="NLR76" s="171"/>
      <c r="NLS76" s="171"/>
      <c r="NLT76" s="171"/>
      <c r="NLU76" s="171"/>
      <c r="NLV76" s="171"/>
      <c r="NLW76" s="171"/>
      <c r="NLX76" s="171"/>
      <c r="NLY76" s="171"/>
      <c r="NLZ76" s="171"/>
      <c r="NMA76" s="171"/>
      <c r="NMB76" s="171"/>
      <c r="NMC76" s="171"/>
      <c r="NMD76" s="171"/>
      <c r="NME76" s="171"/>
      <c r="NMF76" s="171"/>
      <c r="NMG76" s="171"/>
      <c r="NMH76" s="171"/>
      <c r="NMI76" s="171"/>
      <c r="NMJ76" s="171"/>
      <c r="NMK76" s="171"/>
      <c r="NML76" s="171"/>
      <c r="NMM76" s="171"/>
      <c r="NMN76" s="171"/>
      <c r="NMO76" s="171"/>
      <c r="NMP76" s="171"/>
      <c r="NMQ76" s="171"/>
      <c r="NMR76" s="171"/>
      <c r="NMS76" s="171"/>
      <c r="NMT76" s="171"/>
      <c r="NMU76" s="171"/>
      <c r="NMV76" s="171"/>
      <c r="NMW76" s="171"/>
      <c r="NMX76" s="171"/>
      <c r="NMY76" s="171"/>
      <c r="NMZ76" s="171"/>
      <c r="NNA76" s="171"/>
      <c r="NNB76" s="171"/>
      <c r="NNC76" s="171"/>
      <c r="NND76" s="171"/>
      <c r="NNE76" s="171"/>
      <c r="NNF76" s="171"/>
      <c r="NNG76" s="171"/>
      <c r="NNH76" s="171"/>
      <c r="NNI76" s="171"/>
      <c r="NNJ76" s="171"/>
      <c r="NNK76" s="171"/>
      <c r="NNL76" s="171"/>
      <c r="NNM76" s="171"/>
      <c r="NNN76" s="171"/>
      <c r="NNO76" s="171"/>
      <c r="NNP76" s="171"/>
      <c r="NNQ76" s="171"/>
      <c r="NNR76" s="171"/>
      <c r="NNS76" s="171"/>
      <c r="NNT76" s="171"/>
      <c r="NNU76" s="171"/>
      <c r="NNV76" s="171"/>
      <c r="NNW76" s="171"/>
      <c r="NNX76" s="171"/>
      <c r="NNY76" s="171"/>
      <c r="NNZ76" s="171"/>
      <c r="NOA76" s="171"/>
      <c r="NOB76" s="171"/>
      <c r="NOC76" s="171"/>
      <c r="NOD76" s="171"/>
      <c r="NOE76" s="171"/>
      <c r="NOF76" s="171"/>
      <c r="NOG76" s="171"/>
      <c r="NOH76" s="171"/>
      <c r="NOI76" s="171"/>
      <c r="NOJ76" s="171"/>
      <c r="NOK76" s="171"/>
      <c r="NOL76" s="171"/>
      <c r="NOM76" s="171"/>
      <c r="NON76" s="171"/>
      <c r="NOO76" s="171"/>
      <c r="NOP76" s="171"/>
      <c r="NOQ76" s="171"/>
      <c r="NOR76" s="171"/>
      <c r="NOS76" s="171"/>
      <c r="NOT76" s="171"/>
      <c r="NOU76" s="171"/>
      <c r="NOV76" s="171"/>
      <c r="NOW76" s="171"/>
      <c r="NOX76" s="171"/>
      <c r="NOY76" s="171"/>
      <c r="NOZ76" s="171"/>
      <c r="NPA76" s="171"/>
      <c r="NPB76" s="171"/>
      <c r="NPC76" s="171"/>
      <c r="NPD76" s="171"/>
      <c r="NPE76" s="171"/>
      <c r="NPF76" s="171"/>
      <c r="NPG76" s="171"/>
      <c r="NPH76" s="171"/>
      <c r="NPI76" s="171"/>
      <c r="NPJ76" s="171"/>
      <c r="NPK76" s="171"/>
      <c r="NPL76" s="171"/>
      <c r="NPM76" s="171"/>
      <c r="NPN76" s="171"/>
      <c r="NPO76" s="171"/>
      <c r="NPP76" s="171"/>
      <c r="NPQ76" s="171"/>
      <c r="NPR76" s="171"/>
      <c r="NPS76" s="171"/>
      <c r="NPT76" s="171"/>
      <c r="NPU76" s="171"/>
      <c r="NPV76" s="171"/>
      <c r="NPW76" s="171"/>
      <c r="NPX76" s="171"/>
      <c r="NPY76" s="171"/>
      <c r="NPZ76" s="171"/>
      <c r="NQA76" s="171"/>
      <c r="NQB76" s="171"/>
      <c r="NQC76" s="171"/>
      <c r="NQD76" s="171"/>
      <c r="NQE76" s="171"/>
      <c r="NQF76" s="171"/>
      <c r="NQG76" s="171"/>
      <c r="NQH76" s="171"/>
      <c r="NQI76" s="171"/>
      <c r="NQJ76" s="171"/>
      <c r="NQK76" s="171"/>
      <c r="NQL76" s="171"/>
      <c r="NQM76" s="171"/>
      <c r="NQN76" s="171"/>
      <c r="NQO76" s="171"/>
      <c r="NQP76" s="171"/>
      <c r="NQQ76" s="171"/>
      <c r="NQR76" s="171"/>
      <c r="NQS76" s="171"/>
      <c r="NQT76" s="171"/>
      <c r="NQU76" s="171"/>
      <c r="NQV76" s="171"/>
      <c r="NQW76" s="171"/>
      <c r="NQX76" s="171"/>
      <c r="NQY76" s="171"/>
      <c r="NQZ76" s="171"/>
      <c r="NRA76" s="171"/>
      <c r="NRB76" s="171"/>
      <c r="NRC76" s="171"/>
      <c r="NRD76" s="171"/>
      <c r="NRE76" s="171"/>
      <c r="NRF76" s="171"/>
      <c r="NRG76" s="171"/>
      <c r="NRH76" s="171"/>
      <c r="NRI76" s="171"/>
      <c r="NRJ76" s="171"/>
      <c r="NRK76" s="171"/>
      <c r="NRL76" s="171"/>
      <c r="NRM76" s="171"/>
      <c r="NRN76" s="171"/>
      <c r="NRO76" s="171"/>
      <c r="NRP76" s="171"/>
      <c r="NRQ76" s="171"/>
      <c r="NRR76" s="171"/>
      <c r="NRS76" s="171"/>
      <c r="NRT76" s="171"/>
      <c r="NRU76" s="171"/>
      <c r="NRV76" s="171"/>
      <c r="NRW76" s="171"/>
      <c r="NRX76" s="171"/>
      <c r="NRY76" s="171"/>
      <c r="NRZ76" s="171"/>
      <c r="NSA76" s="171"/>
      <c r="NSB76" s="171"/>
      <c r="NSC76" s="171"/>
      <c r="NSD76" s="171"/>
      <c r="NSE76" s="171"/>
      <c r="NSF76" s="171"/>
      <c r="NSG76" s="171"/>
      <c r="NSH76" s="171"/>
      <c r="NSI76" s="171"/>
      <c r="NSJ76" s="171"/>
      <c r="NSK76" s="171"/>
      <c r="NSL76" s="171"/>
      <c r="NSM76" s="171"/>
      <c r="NSN76" s="171"/>
      <c r="NSO76" s="171"/>
      <c r="NSP76" s="171"/>
      <c r="NSQ76" s="171"/>
      <c r="NSR76" s="171"/>
      <c r="NSS76" s="171"/>
      <c r="NST76" s="171"/>
      <c r="NSU76" s="171"/>
      <c r="NSV76" s="171"/>
      <c r="NSW76" s="171"/>
      <c r="NSX76" s="171"/>
      <c r="NSY76" s="171"/>
      <c r="NSZ76" s="171"/>
      <c r="NTA76" s="171"/>
      <c r="NTB76" s="171"/>
      <c r="NTC76" s="171"/>
      <c r="NTD76" s="171"/>
      <c r="NTE76" s="171"/>
      <c r="NTF76" s="171"/>
      <c r="NTG76" s="171"/>
      <c r="NTH76" s="171"/>
      <c r="NTI76" s="171"/>
      <c r="NTJ76" s="171"/>
      <c r="NTK76" s="171"/>
      <c r="NTL76" s="171"/>
      <c r="NTM76" s="171"/>
      <c r="NTN76" s="171"/>
      <c r="NTO76" s="171"/>
      <c r="NTP76" s="171"/>
      <c r="NTQ76" s="171"/>
      <c r="NTR76" s="171"/>
      <c r="NTS76" s="171"/>
      <c r="NTT76" s="171"/>
      <c r="NTU76" s="171"/>
      <c r="NTV76" s="171"/>
      <c r="NTW76" s="171"/>
      <c r="NTX76" s="171"/>
      <c r="NTY76" s="171"/>
      <c r="NTZ76" s="171"/>
      <c r="NUA76" s="171"/>
      <c r="NUB76" s="171"/>
      <c r="NUC76" s="171"/>
      <c r="NUD76" s="171"/>
      <c r="NUE76" s="171"/>
      <c r="NUF76" s="171"/>
      <c r="NUG76" s="171"/>
      <c r="NUH76" s="171"/>
      <c r="NUI76" s="171"/>
      <c r="NUJ76" s="171"/>
      <c r="NUK76" s="171"/>
      <c r="NUL76" s="171"/>
      <c r="NUM76" s="171"/>
      <c r="NUN76" s="171"/>
      <c r="NUO76" s="171"/>
      <c r="NUP76" s="171"/>
      <c r="NUQ76" s="171"/>
      <c r="NUR76" s="171"/>
      <c r="NUS76" s="171"/>
      <c r="NUT76" s="171"/>
      <c r="NUU76" s="171"/>
      <c r="NUV76" s="171"/>
      <c r="NUW76" s="171"/>
      <c r="NUX76" s="171"/>
      <c r="NUY76" s="171"/>
      <c r="NUZ76" s="171"/>
      <c r="NVA76" s="171"/>
      <c r="NVB76" s="171"/>
      <c r="NVC76" s="171"/>
      <c r="NVD76" s="171"/>
      <c r="NVE76" s="171"/>
      <c r="NVF76" s="171"/>
      <c r="NVG76" s="171"/>
      <c r="NVH76" s="171"/>
      <c r="NVI76" s="171"/>
      <c r="NVJ76" s="171"/>
      <c r="NVK76" s="171"/>
      <c r="NVL76" s="171"/>
      <c r="NVM76" s="171"/>
      <c r="NVN76" s="171"/>
      <c r="NVO76" s="171"/>
      <c r="NVP76" s="171"/>
      <c r="NVQ76" s="171"/>
      <c r="NVR76" s="171"/>
      <c r="NVS76" s="171"/>
      <c r="NVT76" s="171"/>
      <c r="NVU76" s="171"/>
      <c r="NVV76" s="171"/>
      <c r="NVW76" s="171"/>
      <c r="NVX76" s="171"/>
      <c r="NVY76" s="171"/>
      <c r="NVZ76" s="171"/>
      <c r="NWA76" s="171"/>
      <c r="NWB76" s="171"/>
      <c r="NWC76" s="171"/>
      <c r="NWD76" s="171"/>
      <c r="NWE76" s="171"/>
      <c r="NWF76" s="171"/>
      <c r="NWG76" s="171"/>
      <c r="NWH76" s="171"/>
      <c r="NWI76" s="171"/>
      <c r="NWJ76" s="171"/>
      <c r="NWK76" s="171"/>
      <c r="NWL76" s="171"/>
      <c r="NWM76" s="171"/>
      <c r="NWN76" s="171"/>
      <c r="NWO76" s="171"/>
      <c r="NWP76" s="171"/>
      <c r="NWQ76" s="171"/>
      <c r="NWR76" s="171"/>
      <c r="NWS76" s="171"/>
      <c r="NWT76" s="171"/>
      <c r="NWU76" s="171"/>
      <c r="NWV76" s="171"/>
      <c r="NWW76" s="171"/>
      <c r="NWX76" s="171"/>
      <c r="NWY76" s="171"/>
      <c r="NWZ76" s="171"/>
      <c r="NXA76" s="171"/>
      <c r="NXB76" s="171"/>
      <c r="NXC76" s="171"/>
      <c r="NXD76" s="171"/>
      <c r="NXE76" s="171"/>
      <c r="NXF76" s="171"/>
      <c r="NXG76" s="171"/>
      <c r="NXH76" s="171"/>
      <c r="NXI76" s="171"/>
      <c r="NXJ76" s="171"/>
      <c r="NXK76" s="171"/>
      <c r="NXL76" s="171"/>
      <c r="NXM76" s="171"/>
      <c r="NXN76" s="171"/>
      <c r="NXO76" s="171"/>
      <c r="NXP76" s="171"/>
      <c r="NXQ76" s="171"/>
      <c r="NXR76" s="171"/>
      <c r="NXS76" s="171"/>
      <c r="NXT76" s="171"/>
      <c r="NXU76" s="171"/>
      <c r="NXV76" s="171"/>
      <c r="NXW76" s="171"/>
      <c r="NXX76" s="171"/>
      <c r="NXY76" s="171"/>
      <c r="NXZ76" s="171"/>
      <c r="NYA76" s="171"/>
      <c r="NYB76" s="171"/>
      <c r="NYC76" s="171"/>
      <c r="NYD76" s="171"/>
      <c r="NYE76" s="171"/>
      <c r="NYF76" s="171"/>
      <c r="NYG76" s="171"/>
      <c r="NYH76" s="171"/>
      <c r="NYI76" s="171"/>
      <c r="NYJ76" s="171"/>
      <c r="NYK76" s="171"/>
      <c r="NYL76" s="171"/>
      <c r="NYM76" s="171"/>
      <c r="NYN76" s="171"/>
      <c r="NYO76" s="171"/>
      <c r="NYP76" s="171"/>
      <c r="NYQ76" s="171"/>
      <c r="NYR76" s="171"/>
      <c r="NYS76" s="171"/>
      <c r="NYT76" s="171"/>
      <c r="NYU76" s="171"/>
      <c r="NYV76" s="171"/>
      <c r="NYW76" s="171"/>
      <c r="NYX76" s="171"/>
      <c r="NYY76" s="171"/>
      <c r="NYZ76" s="171"/>
      <c r="NZA76" s="171"/>
      <c r="NZB76" s="171"/>
      <c r="NZC76" s="171"/>
      <c r="NZD76" s="171"/>
      <c r="NZE76" s="171"/>
      <c r="NZF76" s="171"/>
      <c r="NZG76" s="171"/>
      <c r="NZH76" s="171"/>
      <c r="NZI76" s="171"/>
      <c r="NZJ76" s="171"/>
      <c r="NZK76" s="171"/>
      <c r="NZL76" s="171"/>
      <c r="NZM76" s="171"/>
      <c r="NZN76" s="171"/>
      <c r="NZO76" s="171"/>
      <c r="NZP76" s="171"/>
      <c r="NZQ76" s="171"/>
      <c r="NZR76" s="171"/>
      <c r="NZS76" s="171"/>
      <c r="NZT76" s="171"/>
      <c r="NZU76" s="171"/>
      <c r="NZV76" s="171"/>
      <c r="NZW76" s="171"/>
      <c r="NZX76" s="171"/>
      <c r="NZY76" s="171"/>
      <c r="NZZ76" s="171"/>
      <c r="OAA76" s="171"/>
      <c r="OAB76" s="171"/>
      <c r="OAC76" s="171"/>
      <c r="OAD76" s="171"/>
      <c r="OAE76" s="171"/>
      <c r="OAF76" s="171"/>
      <c r="OAG76" s="171"/>
      <c r="OAH76" s="171"/>
      <c r="OAI76" s="171"/>
      <c r="OAJ76" s="171"/>
      <c r="OAK76" s="171"/>
      <c r="OAL76" s="171"/>
      <c r="OAM76" s="171"/>
      <c r="OAN76" s="171"/>
      <c r="OAO76" s="171"/>
      <c r="OAP76" s="171"/>
      <c r="OAQ76" s="171"/>
      <c r="OAR76" s="171"/>
      <c r="OAS76" s="171"/>
      <c r="OAT76" s="171"/>
      <c r="OAU76" s="171"/>
      <c r="OAV76" s="171"/>
      <c r="OAW76" s="171"/>
      <c r="OAX76" s="171"/>
      <c r="OAY76" s="171"/>
      <c r="OAZ76" s="171"/>
      <c r="OBA76" s="171"/>
      <c r="OBB76" s="171"/>
      <c r="OBC76" s="171"/>
      <c r="OBD76" s="171"/>
      <c r="OBE76" s="171"/>
      <c r="OBF76" s="171"/>
      <c r="OBG76" s="171"/>
      <c r="OBH76" s="171"/>
      <c r="OBI76" s="171"/>
      <c r="OBJ76" s="171"/>
      <c r="OBK76" s="171"/>
      <c r="OBL76" s="171"/>
      <c r="OBM76" s="171"/>
      <c r="OBN76" s="171"/>
      <c r="OBO76" s="171"/>
      <c r="OBP76" s="171"/>
      <c r="OBQ76" s="171"/>
      <c r="OBR76" s="171"/>
      <c r="OBS76" s="171"/>
      <c r="OBT76" s="171"/>
      <c r="OBU76" s="171"/>
      <c r="OBV76" s="171"/>
      <c r="OBW76" s="171"/>
      <c r="OBX76" s="171"/>
      <c r="OBY76" s="171"/>
      <c r="OBZ76" s="171"/>
      <c r="OCA76" s="171"/>
      <c r="OCB76" s="171"/>
      <c r="OCC76" s="171"/>
      <c r="OCD76" s="171"/>
      <c r="OCE76" s="171"/>
      <c r="OCF76" s="171"/>
      <c r="OCG76" s="171"/>
      <c r="OCH76" s="171"/>
      <c r="OCI76" s="171"/>
      <c r="OCJ76" s="171"/>
      <c r="OCK76" s="171"/>
      <c r="OCL76" s="171"/>
      <c r="OCM76" s="171"/>
      <c r="OCN76" s="171"/>
      <c r="OCO76" s="171"/>
      <c r="OCP76" s="171"/>
      <c r="OCQ76" s="171"/>
      <c r="OCR76" s="171"/>
      <c r="OCS76" s="171"/>
      <c r="OCT76" s="171"/>
      <c r="OCU76" s="171"/>
      <c r="OCV76" s="171"/>
      <c r="OCW76" s="171"/>
      <c r="OCX76" s="171"/>
      <c r="OCY76" s="171"/>
      <c r="OCZ76" s="171"/>
      <c r="ODA76" s="171"/>
      <c r="ODB76" s="171"/>
      <c r="ODC76" s="171"/>
      <c r="ODD76" s="171"/>
      <c r="ODE76" s="171"/>
      <c r="ODF76" s="171"/>
      <c r="ODG76" s="171"/>
      <c r="ODH76" s="171"/>
      <c r="ODI76" s="171"/>
      <c r="ODJ76" s="171"/>
      <c r="ODK76" s="171"/>
      <c r="ODL76" s="171"/>
      <c r="ODM76" s="171"/>
      <c r="ODN76" s="171"/>
      <c r="ODO76" s="171"/>
      <c r="ODP76" s="171"/>
      <c r="ODQ76" s="171"/>
      <c r="ODR76" s="171"/>
      <c r="ODS76" s="171"/>
      <c r="ODT76" s="171"/>
      <c r="ODU76" s="171"/>
      <c r="ODV76" s="171"/>
      <c r="ODW76" s="171"/>
      <c r="ODX76" s="171"/>
      <c r="ODY76" s="171"/>
      <c r="ODZ76" s="171"/>
      <c r="OEA76" s="171"/>
      <c r="OEB76" s="171"/>
      <c r="OEC76" s="171"/>
      <c r="OED76" s="171"/>
      <c r="OEE76" s="171"/>
      <c r="OEF76" s="171"/>
      <c r="OEG76" s="171"/>
      <c r="OEH76" s="171"/>
      <c r="OEI76" s="171"/>
      <c r="OEJ76" s="171"/>
      <c r="OEK76" s="171"/>
      <c r="OEL76" s="171"/>
      <c r="OEM76" s="171"/>
      <c r="OEN76" s="171"/>
      <c r="OEO76" s="171"/>
      <c r="OEP76" s="171"/>
      <c r="OEQ76" s="171"/>
      <c r="OER76" s="171"/>
      <c r="OES76" s="171"/>
      <c r="OET76" s="171"/>
      <c r="OEU76" s="171"/>
      <c r="OEV76" s="171"/>
      <c r="OEW76" s="171"/>
      <c r="OEX76" s="171"/>
      <c r="OEY76" s="171"/>
      <c r="OEZ76" s="171"/>
      <c r="OFA76" s="171"/>
      <c r="OFB76" s="171"/>
      <c r="OFC76" s="171"/>
      <c r="OFD76" s="171"/>
      <c r="OFE76" s="171"/>
      <c r="OFF76" s="171"/>
      <c r="OFG76" s="171"/>
      <c r="OFH76" s="171"/>
      <c r="OFI76" s="171"/>
      <c r="OFJ76" s="171"/>
      <c r="OFK76" s="171"/>
      <c r="OFL76" s="171"/>
      <c r="OFM76" s="171"/>
      <c r="OFN76" s="171"/>
      <c r="OFO76" s="171"/>
      <c r="OFP76" s="171"/>
      <c r="OFQ76" s="171"/>
      <c r="OFR76" s="171"/>
      <c r="OFS76" s="171"/>
      <c r="OFT76" s="171"/>
      <c r="OFU76" s="171"/>
      <c r="OFV76" s="171"/>
      <c r="OFW76" s="171"/>
      <c r="OFX76" s="171"/>
      <c r="OFY76" s="171"/>
      <c r="OFZ76" s="171"/>
      <c r="OGA76" s="171"/>
      <c r="OGB76" s="171"/>
      <c r="OGC76" s="171"/>
      <c r="OGD76" s="171"/>
      <c r="OGE76" s="171"/>
      <c r="OGF76" s="171"/>
      <c r="OGG76" s="171"/>
      <c r="OGH76" s="171"/>
      <c r="OGI76" s="171"/>
      <c r="OGJ76" s="171"/>
      <c r="OGK76" s="171"/>
      <c r="OGL76" s="171"/>
      <c r="OGM76" s="171"/>
      <c r="OGN76" s="171"/>
      <c r="OGO76" s="171"/>
      <c r="OGP76" s="171"/>
      <c r="OGQ76" s="171"/>
      <c r="OGR76" s="171"/>
      <c r="OGS76" s="171"/>
      <c r="OGT76" s="171"/>
      <c r="OGU76" s="171"/>
      <c r="OGV76" s="171"/>
      <c r="OGW76" s="171"/>
      <c r="OGX76" s="171"/>
      <c r="OGY76" s="171"/>
      <c r="OGZ76" s="171"/>
      <c r="OHA76" s="171"/>
      <c r="OHB76" s="171"/>
      <c r="OHC76" s="171"/>
      <c r="OHD76" s="171"/>
      <c r="OHE76" s="171"/>
      <c r="OHF76" s="171"/>
      <c r="OHG76" s="171"/>
      <c r="OHH76" s="171"/>
      <c r="OHI76" s="171"/>
      <c r="OHJ76" s="171"/>
      <c r="OHK76" s="171"/>
      <c r="OHL76" s="171"/>
      <c r="OHM76" s="171"/>
      <c r="OHN76" s="171"/>
      <c r="OHO76" s="171"/>
      <c r="OHP76" s="171"/>
      <c r="OHQ76" s="171"/>
      <c r="OHR76" s="171"/>
      <c r="OHS76" s="171"/>
      <c r="OHT76" s="171"/>
      <c r="OHU76" s="171"/>
      <c r="OHV76" s="171"/>
      <c r="OHW76" s="171"/>
      <c r="OHX76" s="171"/>
      <c r="OHY76" s="171"/>
      <c r="OHZ76" s="171"/>
      <c r="OIA76" s="171"/>
      <c r="OIB76" s="171"/>
      <c r="OIC76" s="171"/>
      <c r="OID76" s="171"/>
      <c r="OIE76" s="171"/>
      <c r="OIF76" s="171"/>
      <c r="OIG76" s="171"/>
      <c r="OIH76" s="171"/>
      <c r="OII76" s="171"/>
      <c r="OIJ76" s="171"/>
      <c r="OIK76" s="171"/>
      <c r="OIL76" s="171"/>
      <c r="OIM76" s="171"/>
      <c r="OIN76" s="171"/>
      <c r="OIO76" s="171"/>
      <c r="OIP76" s="171"/>
      <c r="OIQ76" s="171"/>
      <c r="OIR76" s="171"/>
      <c r="OIS76" s="171"/>
      <c r="OIT76" s="171"/>
      <c r="OIU76" s="171"/>
      <c r="OIV76" s="171"/>
      <c r="OIW76" s="171"/>
      <c r="OIX76" s="171"/>
      <c r="OIY76" s="171"/>
      <c r="OIZ76" s="171"/>
      <c r="OJA76" s="171"/>
      <c r="OJB76" s="171"/>
      <c r="OJC76" s="171"/>
      <c r="OJD76" s="171"/>
      <c r="OJE76" s="171"/>
      <c r="OJF76" s="171"/>
      <c r="OJG76" s="171"/>
      <c r="OJH76" s="171"/>
      <c r="OJI76" s="171"/>
      <c r="OJJ76" s="171"/>
      <c r="OJK76" s="171"/>
      <c r="OJL76" s="171"/>
      <c r="OJM76" s="171"/>
      <c r="OJN76" s="171"/>
      <c r="OJO76" s="171"/>
      <c r="OJP76" s="171"/>
      <c r="OJQ76" s="171"/>
      <c r="OJR76" s="171"/>
      <c r="OJS76" s="171"/>
      <c r="OJT76" s="171"/>
      <c r="OJU76" s="171"/>
      <c r="OJV76" s="171"/>
      <c r="OJW76" s="171"/>
      <c r="OJX76" s="171"/>
      <c r="OJY76" s="171"/>
      <c r="OJZ76" s="171"/>
      <c r="OKA76" s="171"/>
      <c r="OKB76" s="171"/>
      <c r="OKC76" s="171"/>
      <c r="OKD76" s="171"/>
      <c r="OKE76" s="171"/>
      <c r="OKF76" s="171"/>
      <c r="OKG76" s="171"/>
      <c r="OKH76" s="171"/>
      <c r="OKI76" s="171"/>
      <c r="OKJ76" s="171"/>
      <c r="OKK76" s="171"/>
      <c r="OKL76" s="171"/>
      <c r="OKM76" s="171"/>
      <c r="OKN76" s="171"/>
      <c r="OKO76" s="171"/>
      <c r="OKP76" s="171"/>
      <c r="OKQ76" s="171"/>
      <c r="OKR76" s="171"/>
      <c r="OKS76" s="171"/>
      <c r="OKT76" s="171"/>
      <c r="OKU76" s="171"/>
      <c r="OKV76" s="171"/>
      <c r="OKW76" s="171"/>
      <c r="OKX76" s="171"/>
      <c r="OKY76" s="171"/>
      <c r="OKZ76" s="171"/>
      <c r="OLA76" s="171"/>
      <c r="OLB76" s="171"/>
      <c r="OLC76" s="171"/>
      <c r="OLD76" s="171"/>
      <c r="OLE76" s="171"/>
      <c r="OLF76" s="171"/>
      <c r="OLG76" s="171"/>
      <c r="OLH76" s="171"/>
      <c r="OLI76" s="171"/>
      <c r="OLJ76" s="171"/>
      <c r="OLK76" s="171"/>
      <c r="OLL76" s="171"/>
      <c r="OLM76" s="171"/>
      <c r="OLN76" s="171"/>
      <c r="OLO76" s="171"/>
      <c r="OLP76" s="171"/>
      <c r="OLQ76" s="171"/>
      <c r="OLR76" s="171"/>
      <c r="OLS76" s="171"/>
      <c r="OLT76" s="171"/>
      <c r="OLU76" s="171"/>
      <c r="OLV76" s="171"/>
      <c r="OLW76" s="171"/>
      <c r="OLX76" s="171"/>
      <c r="OLY76" s="171"/>
      <c r="OLZ76" s="171"/>
      <c r="OMA76" s="171"/>
      <c r="OMB76" s="171"/>
      <c r="OMC76" s="171"/>
      <c r="OMD76" s="171"/>
      <c r="OME76" s="171"/>
      <c r="OMF76" s="171"/>
      <c r="OMG76" s="171"/>
      <c r="OMH76" s="171"/>
      <c r="OMI76" s="171"/>
      <c r="OMJ76" s="171"/>
      <c r="OMK76" s="171"/>
      <c r="OML76" s="171"/>
      <c r="OMM76" s="171"/>
      <c r="OMN76" s="171"/>
      <c r="OMO76" s="171"/>
      <c r="OMP76" s="171"/>
      <c r="OMQ76" s="171"/>
      <c r="OMR76" s="171"/>
      <c r="OMS76" s="171"/>
      <c r="OMT76" s="171"/>
      <c r="OMU76" s="171"/>
      <c r="OMV76" s="171"/>
      <c r="OMW76" s="171"/>
      <c r="OMX76" s="171"/>
      <c r="OMY76" s="171"/>
      <c r="OMZ76" s="171"/>
      <c r="ONA76" s="171"/>
      <c r="ONB76" s="171"/>
      <c r="ONC76" s="171"/>
      <c r="OND76" s="171"/>
      <c r="ONE76" s="171"/>
      <c r="ONF76" s="171"/>
      <c r="ONG76" s="171"/>
      <c r="ONH76" s="171"/>
      <c r="ONI76" s="171"/>
      <c r="ONJ76" s="171"/>
      <c r="ONK76" s="171"/>
      <c r="ONL76" s="171"/>
      <c r="ONM76" s="171"/>
      <c r="ONN76" s="171"/>
      <c r="ONO76" s="171"/>
      <c r="ONP76" s="171"/>
      <c r="ONQ76" s="171"/>
      <c r="ONR76" s="171"/>
      <c r="ONS76" s="171"/>
      <c r="ONT76" s="171"/>
      <c r="ONU76" s="171"/>
      <c r="ONV76" s="171"/>
      <c r="ONW76" s="171"/>
      <c r="ONX76" s="171"/>
      <c r="ONY76" s="171"/>
      <c r="ONZ76" s="171"/>
      <c r="OOA76" s="171"/>
      <c r="OOB76" s="171"/>
      <c r="OOC76" s="171"/>
      <c r="OOD76" s="171"/>
      <c r="OOE76" s="171"/>
      <c r="OOF76" s="171"/>
      <c r="OOG76" s="171"/>
      <c r="OOH76" s="171"/>
      <c r="OOI76" s="171"/>
      <c r="OOJ76" s="171"/>
      <c r="OOK76" s="171"/>
      <c r="OOL76" s="171"/>
      <c r="OOM76" s="171"/>
      <c r="OON76" s="171"/>
      <c r="OOO76" s="171"/>
      <c r="OOP76" s="171"/>
      <c r="OOQ76" s="171"/>
      <c r="OOR76" s="171"/>
      <c r="OOS76" s="171"/>
      <c r="OOT76" s="171"/>
      <c r="OOU76" s="171"/>
      <c r="OOV76" s="171"/>
      <c r="OOW76" s="171"/>
      <c r="OOX76" s="171"/>
      <c r="OOY76" s="171"/>
      <c r="OOZ76" s="171"/>
      <c r="OPA76" s="171"/>
      <c r="OPB76" s="171"/>
      <c r="OPC76" s="171"/>
      <c r="OPD76" s="171"/>
      <c r="OPE76" s="171"/>
      <c r="OPF76" s="171"/>
      <c r="OPG76" s="171"/>
      <c r="OPH76" s="171"/>
      <c r="OPI76" s="171"/>
      <c r="OPJ76" s="171"/>
      <c r="OPK76" s="171"/>
      <c r="OPL76" s="171"/>
      <c r="OPM76" s="171"/>
      <c r="OPN76" s="171"/>
      <c r="OPO76" s="171"/>
      <c r="OPP76" s="171"/>
      <c r="OPQ76" s="171"/>
      <c r="OPR76" s="171"/>
      <c r="OPS76" s="171"/>
      <c r="OPT76" s="171"/>
      <c r="OPU76" s="171"/>
      <c r="OPV76" s="171"/>
      <c r="OPW76" s="171"/>
      <c r="OPX76" s="171"/>
      <c r="OPY76" s="171"/>
      <c r="OPZ76" s="171"/>
      <c r="OQA76" s="171"/>
      <c r="OQB76" s="171"/>
      <c r="OQC76" s="171"/>
      <c r="OQD76" s="171"/>
      <c r="OQE76" s="171"/>
      <c r="OQF76" s="171"/>
      <c r="OQG76" s="171"/>
      <c r="OQH76" s="171"/>
      <c r="OQI76" s="171"/>
      <c r="OQJ76" s="171"/>
      <c r="OQK76" s="171"/>
      <c r="OQL76" s="171"/>
      <c r="OQM76" s="171"/>
      <c r="OQN76" s="171"/>
      <c r="OQO76" s="171"/>
      <c r="OQP76" s="171"/>
      <c r="OQQ76" s="171"/>
      <c r="OQR76" s="171"/>
      <c r="OQS76" s="171"/>
      <c r="OQT76" s="171"/>
      <c r="OQU76" s="171"/>
      <c r="OQV76" s="171"/>
      <c r="OQW76" s="171"/>
      <c r="OQX76" s="171"/>
      <c r="OQY76" s="171"/>
      <c r="OQZ76" s="171"/>
      <c r="ORA76" s="171"/>
      <c r="ORB76" s="171"/>
      <c r="ORC76" s="171"/>
      <c r="ORD76" s="171"/>
      <c r="ORE76" s="171"/>
      <c r="ORF76" s="171"/>
      <c r="ORG76" s="171"/>
      <c r="ORH76" s="171"/>
      <c r="ORI76" s="171"/>
      <c r="ORJ76" s="171"/>
      <c r="ORK76" s="171"/>
      <c r="ORL76" s="171"/>
      <c r="ORM76" s="171"/>
      <c r="ORN76" s="171"/>
      <c r="ORO76" s="171"/>
      <c r="ORP76" s="171"/>
      <c r="ORQ76" s="171"/>
      <c r="ORR76" s="171"/>
      <c r="ORS76" s="171"/>
      <c r="ORT76" s="171"/>
      <c r="ORU76" s="171"/>
      <c r="ORV76" s="171"/>
      <c r="ORW76" s="171"/>
      <c r="ORX76" s="171"/>
      <c r="ORY76" s="171"/>
      <c r="ORZ76" s="171"/>
      <c r="OSA76" s="171"/>
      <c r="OSB76" s="171"/>
      <c r="OSC76" s="171"/>
      <c r="OSD76" s="171"/>
      <c r="OSE76" s="171"/>
      <c r="OSF76" s="171"/>
      <c r="OSG76" s="171"/>
      <c r="OSH76" s="171"/>
      <c r="OSI76" s="171"/>
      <c r="OSJ76" s="171"/>
      <c r="OSK76" s="171"/>
      <c r="OSL76" s="171"/>
      <c r="OSM76" s="171"/>
      <c r="OSN76" s="171"/>
      <c r="OSO76" s="171"/>
      <c r="OSP76" s="171"/>
      <c r="OSQ76" s="171"/>
      <c r="OSR76" s="171"/>
      <c r="OSS76" s="171"/>
      <c r="OST76" s="171"/>
      <c r="OSU76" s="171"/>
      <c r="OSV76" s="171"/>
      <c r="OSW76" s="171"/>
      <c r="OSX76" s="171"/>
      <c r="OSY76" s="171"/>
      <c r="OSZ76" s="171"/>
      <c r="OTA76" s="171"/>
      <c r="OTB76" s="171"/>
      <c r="OTC76" s="171"/>
      <c r="OTD76" s="171"/>
      <c r="OTE76" s="171"/>
      <c r="OTF76" s="171"/>
      <c r="OTG76" s="171"/>
      <c r="OTH76" s="171"/>
      <c r="OTI76" s="171"/>
      <c r="OTJ76" s="171"/>
      <c r="OTK76" s="171"/>
      <c r="OTL76" s="171"/>
      <c r="OTM76" s="171"/>
      <c r="OTN76" s="171"/>
      <c r="OTO76" s="171"/>
      <c r="OTP76" s="171"/>
      <c r="OTQ76" s="171"/>
      <c r="OTR76" s="171"/>
      <c r="OTS76" s="171"/>
      <c r="OTT76" s="171"/>
      <c r="OTU76" s="171"/>
      <c r="OTV76" s="171"/>
      <c r="OTW76" s="171"/>
      <c r="OTX76" s="171"/>
      <c r="OTY76" s="171"/>
      <c r="OTZ76" s="171"/>
      <c r="OUA76" s="171"/>
      <c r="OUB76" s="171"/>
      <c r="OUC76" s="171"/>
      <c r="OUD76" s="171"/>
      <c r="OUE76" s="171"/>
      <c r="OUF76" s="171"/>
      <c r="OUG76" s="171"/>
      <c r="OUH76" s="171"/>
      <c r="OUI76" s="171"/>
      <c r="OUJ76" s="171"/>
      <c r="OUK76" s="171"/>
      <c r="OUL76" s="171"/>
      <c r="OUM76" s="171"/>
      <c r="OUN76" s="171"/>
      <c r="OUO76" s="171"/>
      <c r="OUP76" s="171"/>
      <c r="OUQ76" s="171"/>
      <c r="OUR76" s="171"/>
      <c r="OUS76" s="171"/>
      <c r="OUT76" s="171"/>
      <c r="OUU76" s="171"/>
      <c r="OUV76" s="171"/>
      <c r="OUW76" s="171"/>
      <c r="OUX76" s="171"/>
      <c r="OUY76" s="171"/>
      <c r="OUZ76" s="171"/>
      <c r="OVA76" s="171"/>
      <c r="OVB76" s="171"/>
      <c r="OVC76" s="171"/>
      <c r="OVD76" s="171"/>
      <c r="OVE76" s="171"/>
      <c r="OVF76" s="171"/>
      <c r="OVG76" s="171"/>
      <c r="OVH76" s="171"/>
      <c r="OVI76" s="171"/>
      <c r="OVJ76" s="171"/>
      <c r="OVK76" s="171"/>
      <c r="OVL76" s="171"/>
      <c r="OVM76" s="171"/>
      <c r="OVN76" s="171"/>
      <c r="OVO76" s="171"/>
      <c r="OVP76" s="171"/>
      <c r="OVQ76" s="171"/>
      <c r="OVR76" s="171"/>
      <c r="OVS76" s="171"/>
      <c r="OVT76" s="171"/>
      <c r="OVU76" s="171"/>
      <c r="OVV76" s="171"/>
      <c r="OVW76" s="171"/>
      <c r="OVX76" s="171"/>
      <c r="OVY76" s="171"/>
      <c r="OVZ76" s="171"/>
      <c r="OWA76" s="171"/>
      <c r="OWB76" s="171"/>
      <c r="OWC76" s="171"/>
      <c r="OWD76" s="171"/>
      <c r="OWE76" s="171"/>
      <c r="OWF76" s="171"/>
      <c r="OWG76" s="171"/>
      <c r="OWH76" s="171"/>
      <c r="OWI76" s="171"/>
      <c r="OWJ76" s="171"/>
      <c r="OWK76" s="171"/>
      <c r="OWL76" s="171"/>
      <c r="OWM76" s="171"/>
      <c r="OWN76" s="171"/>
      <c r="OWO76" s="171"/>
      <c r="OWP76" s="171"/>
      <c r="OWQ76" s="171"/>
      <c r="OWR76" s="171"/>
      <c r="OWS76" s="171"/>
      <c r="OWT76" s="171"/>
      <c r="OWU76" s="171"/>
      <c r="OWV76" s="171"/>
      <c r="OWW76" s="171"/>
      <c r="OWX76" s="171"/>
      <c r="OWY76" s="171"/>
      <c r="OWZ76" s="171"/>
      <c r="OXA76" s="171"/>
      <c r="OXB76" s="171"/>
      <c r="OXC76" s="171"/>
      <c r="OXD76" s="171"/>
      <c r="OXE76" s="171"/>
      <c r="OXF76" s="171"/>
      <c r="OXG76" s="171"/>
      <c r="OXH76" s="171"/>
      <c r="OXI76" s="171"/>
      <c r="OXJ76" s="171"/>
      <c r="OXK76" s="171"/>
      <c r="OXL76" s="171"/>
      <c r="OXM76" s="171"/>
      <c r="OXN76" s="171"/>
      <c r="OXO76" s="171"/>
      <c r="OXP76" s="171"/>
      <c r="OXQ76" s="171"/>
      <c r="OXR76" s="171"/>
      <c r="OXS76" s="171"/>
      <c r="OXT76" s="171"/>
      <c r="OXU76" s="171"/>
      <c r="OXV76" s="171"/>
      <c r="OXW76" s="171"/>
      <c r="OXX76" s="171"/>
      <c r="OXY76" s="171"/>
      <c r="OXZ76" s="171"/>
      <c r="OYA76" s="171"/>
      <c r="OYB76" s="171"/>
      <c r="OYC76" s="171"/>
      <c r="OYD76" s="171"/>
      <c r="OYE76" s="171"/>
      <c r="OYF76" s="171"/>
      <c r="OYG76" s="171"/>
      <c r="OYH76" s="171"/>
      <c r="OYI76" s="171"/>
      <c r="OYJ76" s="171"/>
      <c r="OYK76" s="171"/>
      <c r="OYL76" s="171"/>
      <c r="OYM76" s="171"/>
      <c r="OYN76" s="171"/>
      <c r="OYO76" s="171"/>
      <c r="OYP76" s="171"/>
      <c r="OYQ76" s="171"/>
      <c r="OYR76" s="171"/>
      <c r="OYS76" s="171"/>
      <c r="OYT76" s="171"/>
      <c r="OYU76" s="171"/>
      <c r="OYV76" s="171"/>
      <c r="OYW76" s="171"/>
      <c r="OYX76" s="171"/>
      <c r="OYY76" s="171"/>
      <c r="OYZ76" s="171"/>
      <c r="OZA76" s="171"/>
      <c r="OZB76" s="171"/>
      <c r="OZC76" s="171"/>
      <c r="OZD76" s="171"/>
      <c r="OZE76" s="171"/>
      <c r="OZF76" s="171"/>
      <c r="OZG76" s="171"/>
      <c r="OZH76" s="171"/>
      <c r="OZI76" s="171"/>
      <c r="OZJ76" s="171"/>
      <c r="OZK76" s="171"/>
      <c r="OZL76" s="171"/>
      <c r="OZM76" s="171"/>
      <c r="OZN76" s="171"/>
      <c r="OZO76" s="171"/>
      <c r="OZP76" s="171"/>
      <c r="OZQ76" s="171"/>
      <c r="OZR76" s="171"/>
      <c r="OZS76" s="171"/>
      <c r="OZT76" s="171"/>
      <c r="OZU76" s="171"/>
      <c r="OZV76" s="171"/>
      <c r="OZW76" s="171"/>
      <c r="OZX76" s="171"/>
      <c r="OZY76" s="171"/>
      <c r="OZZ76" s="171"/>
      <c r="PAA76" s="171"/>
      <c r="PAB76" s="171"/>
      <c r="PAC76" s="171"/>
      <c r="PAD76" s="171"/>
      <c r="PAE76" s="171"/>
      <c r="PAF76" s="171"/>
      <c r="PAG76" s="171"/>
      <c r="PAH76" s="171"/>
      <c r="PAI76" s="171"/>
      <c r="PAJ76" s="171"/>
      <c r="PAK76" s="171"/>
      <c r="PAL76" s="171"/>
      <c r="PAM76" s="171"/>
      <c r="PAN76" s="171"/>
      <c r="PAO76" s="171"/>
      <c r="PAP76" s="171"/>
      <c r="PAQ76" s="171"/>
      <c r="PAR76" s="171"/>
      <c r="PAS76" s="171"/>
      <c r="PAT76" s="171"/>
      <c r="PAU76" s="171"/>
      <c r="PAV76" s="171"/>
      <c r="PAW76" s="171"/>
      <c r="PAX76" s="171"/>
      <c r="PAY76" s="171"/>
      <c r="PAZ76" s="171"/>
      <c r="PBA76" s="171"/>
      <c r="PBB76" s="171"/>
      <c r="PBC76" s="171"/>
      <c r="PBD76" s="171"/>
      <c r="PBE76" s="171"/>
      <c r="PBF76" s="171"/>
      <c r="PBG76" s="171"/>
      <c r="PBH76" s="171"/>
      <c r="PBI76" s="171"/>
      <c r="PBJ76" s="171"/>
      <c r="PBK76" s="171"/>
      <c r="PBL76" s="171"/>
      <c r="PBM76" s="171"/>
      <c r="PBN76" s="171"/>
      <c r="PBO76" s="171"/>
      <c r="PBP76" s="171"/>
      <c r="PBQ76" s="171"/>
      <c r="PBR76" s="171"/>
      <c r="PBS76" s="171"/>
      <c r="PBT76" s="171"/>
      <c r="PBU76" s="171"/>
      <c r="PBV76" s="171"/>
      <c r="PBW76" s="171"/>
      <c r="PBX76" s="171"/>
      <c r="PBY76" s="171"/>
      <c r="PBZ76" s="171"/>
      <c r="PCA76" s="171"/>
      <c r="PCB76" s="171"/>
      <c r="PCC76" s="171"/>
      <c r="PCD76" s="171"/>
      <c r="PCE76" s="171"/>
      <c r="PCF76" s="171"/>
      <c r="PCG76" s="171"/>
      <c r="PCH76" s="171"/>
      <c r="PCI76" s="171"/>
      <c r="PCJ76" s="171"/>
      <c r="PCK76" s="171"/>
      <c r="PCL76" s="171"/>
      <c r="PCM76" s="171"/>
      <c r="PCN76" s="171"/>
      <c r="PCO76" s="171"/>
      <c r="PCP76" s="171"/>
      <c r="PCQ76" s="171"/>
      <c r="PCR76" s="171"/>
      <c r="PCS76" s="171"/>
      <c r="PCT76" s="171"/>
      <c r="PCU76" s="171"/>
      <c r="PCV76" s="171"/>
      <c r="PCW76" s="171"/>
      <c r="PCX76" s="171"/>
      <c r="PCY76" s="171"/>
      <c r="PCZ76" s="171"/>
      <c r="PDA76" s="171"/>
      <c r="PDB76" s="171"/>
      <c r="PDC76" s="171"/>
      <c r="PDD76" s="171"/>
      <c r="PDE76" s="171"/>
      <c r="PDF76" s="171"/>
      <c r="PDG76" s="171"/>
      <c r="PDH76" s="171"/>
      <c r="PDI76" s="171"/>
      <c r="PDJ76" s="171"/>
      <c r="PDK76" s="171"/>
      <c r="PDL76" s="171"/>
      <c r="PDM76" s="171"/>
      <c r="PDN76" s="171"/>
      <c r="PDO76" s="171"/>
      <c r="PDP76" s="171"/>
      <c r="PDQ76" s="171"/>
      <c r="PDR76" s="171"/>
      <c r="PDS76" s="171"/>
      <c r="PDT76" s="171"/>
      <c r="PDU76" s="171"/>
      <c r="PDV76" s="171"/>
      <c r="PDW76" s="171"/>
      <c r="PDX76" s="171"/>
      <c r="PDY76" s="171"/>
      <c r="PDZ76" s="171"/>
      <c r="PEA76" s="171"/>
      <c r="PEB76" s="171"/>
      <c r="PEC76" s="171"/>
      <c r="PED76" s="171"/>
      <c r="PEE76" s="171"/>
      <c r="PEF76" s="171"/>
      <c r="PEG76" s="171"/>
      <c r="PEH76" s="171"/>
      <c r="PEI76" s="171"/>
      <c r="PEJ76" s="171"/>
      <c r="PEK76" s="171"/>
      <c r="PEL76" s="171"/>
      <c r="PEM76" s="171"/>
      <c r="PEN76" s="171"/>
      <c r="PEO76" s="171"/>
      <c r="PEP76" s="171"/>
      <c r="PEQ76" s="171"/>
      <c r="PER76" s="171"/>
      <c r="PES76" s="171"/>
      <c r="PET76" s="171"/>
      <c r="PEU76" s="171"/>
      <c r="PEV76" s="171"/>
      <c r="PEW76" s="171"/>
      <c r="PEX76" s="171"/>
      <c r="PEY76" s="171"/>
      <c r="PEZ76" s="171"/>
      <c r="PFA76" s="171"/>
      <c r="PFB76" s="171"/>
      <c r="PFC76" s="171"/>
      <c r="PFD76" s="171"/>
      <c r="PFE76" s="171"/>
      <c r="PFF76" s="171"/>
      <c r="PFG76" s="171"/>
      <c r="PFH76" s="171"/>
      <c r="PFI76" s="171"/>
      <c r="PFJ76" s="171"/>
      <c r="PFK76" s="171"/>
      <c r="PFL76" s="171"/>
      <c r="PFM76" s="171"/>
      <c r="PFN76" s="171"/>
      <c r="PFO76" s="171"/>
      <c r="PFP76" s="171"/>
      <c r="PFQ76" s="171"/>
      <c r="PFR76" s="171"/>
      <c r="PFS76" s="171"/>
      <c r="PFT76" s="171"/>
      <c r="PFU76" s="171"/>
      <c r="PFV76" s="171"/>
      <c r="PFW76" s="171"/>
      <c r="PFX76" s="171"/>
      <c r="PFY76" s="171"/>
      <c r="PFZ76" s="171"/>
      <c r="PGA76" s="171"/>
      <c r="PGB76" s="171"/>
      <c r="PGC76" s="171"/>
      <c r="PGD76" s="171"/>
      <c r="PGE76" s="171"/>
      <c r="PGF76" s="171"/>
      <c r="PGG76" s="171"/>
      <c r="PGH76" s="171"/>
      <c r="PGI76" s="171"/>
      <c r="PGJ76" s="171"/>
      <c r="PGK76" s="171"/>
      <c r="PGL76" s="171"/>
      <c r="PGM76" s="171"/>
      <c r="PGN76" s="171"/>
      <c r="PGO76" s="171"/>
      <c r="PGP76" s="171"/>
      <c r="PGQ76" s="171"/>
      <c r="PGR76" s="171"/>
      <c r="PGS76" s="171"/>
      <c r="PGT76" s="171"/>
      <c r="PGU76" s="171"/>
      <c r="PGV76" s="171"/>
      <c r="PGW76" s="171"/>
      <c r="PGX76" s="171"/>
      <c r="PGY76" s="171"/>
      <c r="PGZ76" s="171"/>
      <c r="PHA76" s="171"/>
      <c r="PHB76" s="171"/>
      <c r="PHC76" s="171"/>
      <c r="PHD76" s="171"/>
      <c r="PHE76" s="171"/>
      <c r="PHF76" s="171"/>
      <c r="PHG76" s="171"/>
      <c r="PHH76" s="171"/>
      <c r="PHI76" s="171"/>
      <c r="PHJ76" s="171"/>
      <c r="PHK76" s="171"/>
      <c r="PHL76" s="171"/>
      <c r="PHM76" s="171"/>
      <c r="PHN76" s="171"/>
      <c r="PHO76" s="171"/>
      <c r="PHP76" s="171"/>
      <c r="PHQ76" s="171"/>
      <c r="PHR76" s="171"/>
      <c r="PHS76" s="171"/>
      <c r="PHT76" s="171"/>
      <c r="PHU76" s="171"/>
      <c r="PHV76" s="171"/>
      <c r="PHW76" s="171"/>
      <c r="PHX76" s="171"/>
      <c r="PHY76" s="171"/>
      <c r="PHZ76" s="171"/>
      <c r="PIA76" s="171"/>
      <c r="PIB76" s="171"/>
      <c r="PIC76" s="171"/>
      <c r="PID76" s="171"/>
      <c r="PIE76" s="171"/>
      <c r="PIF76" s="171"/>
      <c r="PIG76" s="171"/>
      <c r="PIH76" s="171"/>
      <c r="PII76" s="171"/>
      <c r="PIJ76" s="171"/>
      <c r="PIK76" s="171"/>
      <c r="PIL76" s="171"/>
      <c r="PIM76" s="171"/>
      <c r="PIN76" s="171"/>
      <c r="PIO76" s="171"/>
      <c r="PIP76" s="171"/>
      <c r="PIQ76" s="171"/>
      <c r="PIR76" s="171"/>
      <c r="PIS76" s="171"/>
      <c r="PIT76" s="171"/>
      <c r="PIU76" s="171"/>
      <c r="PIV76" s="171"/>
      <c r="PIW76" s="171"/>
      <c r="PIX76" s="171"/>
      <c r="PIY76" s="171"/>
      <c r="PIZ76" s="171"/>
      <c r="PJA76" s="171"/>
      <c r="PJB76" s="171"/>
      <c r="PJC76" s="171"/>
      <c r="PJD76" s="171"/>
      <c r="PJE76" s="171"/>
      <c r="PJF76" s="171"/>
      <c r="PJG76" s="171"/>
      <c r="PJH76" s="171"/>
      <c r="PJI76" s="171"/>
      <c r="PJJ76" s="171"/>
      <c r="PJK76" s="171"/>
      <c r="PJL76" s="171"/>
      <c r="PJM76" s="171"/>
      <c r="PJN76" s="171"/>
      <c r="PJO76" s="171"/>
      <c r="PJP76" s="171"/>
      <c r="PJQ76" s="171"/>
      <c r="PJR76" s="171"/>
      <c r="PJS76" s="171"/>
      <c r="PJT76" s="171"/>
      <c r="PJU76" s="171"/>
      <c r="PJV76" s="171"/>
      <c r="PJW76" s="171"/>
      <c r="PJX76" s="171"/>
      <c r="PJY76" s="171"/>
      <c r="PJZ76" s="171"/>
      <c r="PKA76" s="171"/>
      <c r="PKB76" s="171"/>
      <c r="PKC76" s="171"/>
      <c r="PKD76" s="171"/>
      <c r="PKE76" s="171"/>
      <c r="PKF76" s="171"/>
      <c r="PKG76" s="171"/>
      <c r="PKH76" s="171"/>
      <c r="PKI76" s="171"/>
      <c r="PKJ76" s="171"/>
      <c r="PKK76" s="171"/>
      <c r="PKL76" s="171"/>
      <c r="PKM76" s="171"/>
      <c r="PKN76" s="171"/>
      <c r="PKO76" s="171"/>
      <c r="PKP76" s="171"/>
      <c r="PKQ76" s="171"/>
      <c r="PKR76" s="171"/>
      <c r="PKS76" s="171"/>
      <c r="PKT76" s="171"/>
      <c r="PKU76" s="171"/>
      <c r="PKV76" s="171"/>
      <c r="PKW76" s="171"/>
      <c r="PKX76" s="171"/>
      <c r="PKY76" s="171"/>
      <c r="PKZ76" s="171"/>
      <c r="PLA76" s="171"/>
      <c r="PLB76" s="171"/>
      <c r="PLC76" s="171"/>
      <c r="PLD76" s="171"/>
      <c r="PLE76" s="171"/>
      <c r="PLF76" s="171"/>
      <c r="PLG76" s="171"/>
      <c r="PLH76" s="171"/>
      <c r="PLI76" s="171"/>
      <c r="PLJ76" s="171"/>
      <c r="PLK76" s="171"/>
      <c r="PLL76" s="171"/>
      <c r="PLM76" s="171"/>
      <c r="PLN76" s="171"/>
      <c r="PLO76" s="171"/>
      <c r="PLP76" s="171"/>
      <c r="PLQ76" s="171"/>
      <c r="PLR76" s="171"/>
      <c r="PLS76" s="171"/>
      <c r="PLT76" s="171"/>
      <c r="PLU76" s="171"/>
      <c r="PLV76" s="171"/>
      <c r="PLW76" s="171"/>
      <c r="PLX76" s="171"/>
      <c r="PLY76" s="171"/>
      <c r="PLZ76" s="171"/>
      <c r="PMA76" s="171"/>
      <c r="PMB76" s="171"/>
      <c r="PMC76" s="171"/>
      <c r="PMD76" s="171"/>
      <c r="PME76" s="171"/>
      <c r="PMF76" s="171"/>
      <c r="PMG76" s="171"/>
      <c r="PMH76" s="171"/>
      <c r="PMI76" s="171"/>
      <c r="PMJ76" s="171"/>
      <c r="PMK76" s="171"/>
      <c r="PML76" s="171"/>
      <c r="PMM76" s="171"/>
      <c r="PMN76" s="171"/>
      <c r="PMO76" s="171"/>
      <c r="PMP76" s="171"/>
      <c r="PMQ76" s="171"/>
      <c r="PMR76" s="171"/>
      <c r="PMS76" s="171"/>
      <c r="PMT76" s="171"/>
      <c r="PMU76" s="171"/>
      <c r="PMV76" s="171"/>
      <c r="PMW76" s="171"/>
      <c r="PMX76" s="171"/>
      <c r="PMY76" s="171"/>
      <c r="PMZ76" s="171"/>
      <c r="PNA76" s="171"/>
      <c r="PNB76" s="171"/>
      <c r="PNC76" s="171"/>
      <c r="PND76" s="171"/>
      <c r="PNE76" s="171"/>
      <c r="PNF76" s="171"/>
      <c r="PNG76" s="171"/>
      <c r="PNH76" s="171"/>
      <c r="PNI76" s="171"/>
      <c r="PNJ76" s="171"/>
      <c r="PNK76" s="171"/>
      <c r="PNL76" s="171"/>
      <c r="PNM76" s="171"/>
      <c r="PNN76" s="171"/>
      <c r="PNO76" s="171"/>
      <c r="PNP76" s="171"/>
      <c r="PNQ76" s="171"/>
      <c r="PNR76" s="171"/>
      <c r="PNS76" s="171"/>
      <c r="PNT76" s="171"/>
      <c r="PNU76" s="171"/>
      <c r="PNV76" s="171"/>
      <c r="PNW76" s="171"/>
      <c r="PNX76" s="171"/>
      <c r="PNY76" s="171"/>
      <c r="PNZ76" s="171"/>
      <c r="POA76" s="171"/>
      <c r="POB76" s="171"/>
      <c r="POC76" s="171"/>
      <c r="POD76" s="171"/>
      <c r="POE76" s="171"/>
      <c r="POF76" s="171"/>
      <c r="POG76" s="171"/>
      <c r="POH76" s="171"/>
      <c r="POI76" s="171"/>
      <c r="POJ76" s="171"/>
      <c r="POK76" s="171"/>
      <c r="POL76" s="171"/>
      <c r="POM76" s="171"/>
      <c r="PON76" s="171"/>
      <c r="POO76" s="171"/>
      <c r="POP76" s="171"/>
      <c r="POQ76" s="171"/>
      <c r="POR76" s="171"/>
      <c r="POS76" s="171"/>
      <c r="POT76" s="171"/>
      <c r="POU76" s="171"/>
      <c r="POV76" s="171"/>
      <c r="POW76" s="171"/>
      <c r="POX76" s="171"/>
      <c r="POY76" s="171"/>
      <c r="POZ76" s="171"/>
      <c r="PPA76" s="171"/>
      <c r="PPB76" s="171"/>
      <c r="PPC76" s="171"/>
      <c r="PPD76" s="171"/>
      <c r="PPE76" s="171"/>
      <c r="PPF76" s="171"/>
      <c r="PPG76" s="171"/>
      <c r="PPH76" s="171"/>
      <c r="PPI76" s="171"/>
      <c r="PPJ76" s="171"/>
      <c r="PPK76" s="171"/>
      <c r="PPL76" s="171"/>
      <c r="PPM76" s="171"/>
      <c r="PPN76" s="171"/>
      <c r="PPO76" s="171"/>
      <c r="PPP76" s="171"/>
      <c r="PPQ76" s="171"/>
      <c r="PPR76" s="171"/>
      <c r="PPS76" s="171"/>
      <c r="PPT76" s="171"/>
      <c r="PPU76" s="171"/>
      <c r="PPV76" s="171"/>
      <c r="PPW76" s="171"/>
      <c r="PPX76" s="171"/>
      <c r="PPY76" s="171"/>
      <c r="PPZ76" s="171"/>
      <c r="PQA76" s="171"/>
      <c r="PQB76" s="171"/>
      <c r="PQC76" s="171"/>
      <c r="PQD76" s="171"/>
      <c r="PQE76" s="171"/>
      <c r="PQF76" s="171"/>
      <c r="PQG76" s="171"/>
      <c r="PQH76" s="171"/>
      <c r="PQI76" s="171"/>
      <c r="PQJ76" s="171"/>
      <c r="PQK76" s="171"/>
      <c r="PQL76" s="171"/>
      <c r="PQM76" s="171"/>
      <c r="PQN76" s="171"/>
      <c r="PQO76" s="171"/>
      <c r="PQP76" s="171"/>
      <c r="PQQ76" s="171"/>
      <c r="PQR76" s="171"/>
      <c r="PQS76" s="171"/>
      <c r="PQT76" s="171"/>
      <c r="PQU76" s="171"/>
      <c r="PQV76" s="171"/>
      <c r="PQW76" s="171"/>
      <c r="PQX76" s="171"/>
      <c r="PQY76" s="171"/>
      <c r="PQZ76" s="171"/>
      <c r="PRA76" s="171"/>
      <c r="PRB76" s="171"/>
      <c r="PRC76" s="171"/>
      <c r="PRD76" s="171"/>
      <c r="PRE76" s="171"/>
      <c r="PRF76" s="171"/>
      <c r="PRG76" s="171"/>
      <c r="PRH76" s="171"/>
      <c r="PRI76" s="171"/>
      <c r="PRJ76" s="171"/>
      <c r="PRK76" s="171"/>
      <c r="PRL76" s="171"/>
      <c r="PRM76" s="171"/>
      <c r="PRN76" s="171"/>
      <c r="PRO76" s="171"/>
      <c r="PRP76" s="171"/>
      <c r="PRQ76" s="171"/>
      <c r="PRR76" s="171"/>
      <c r="PRS76" s="171"/>
      <c r="PRT76" s="171"/>
      <c r="PRU76" s="171"/>
      <c r="PRV76" s="171"/>
      <c r="PRW76" s="171"/>
      <c r="PRX76" s="171"/>
      <c r="PRY76" s="171"/>
      <c r="PRZ76" s="171"/>
      <c r="PSA76" s="171"/>
      <c r="PSB76" s="171"/>
      <c r="PSC76" s="171"/>
      <c r="PSD76" s="171"/>
      <c r="PSE76" s="171"/>
      <c r="PSF76" s="171"/>
      <c r="PSG76" s="171"/>
      <c r="PSH76" s="171"/>
      <c r="PSI76" s="171"/>
      <c r="PSJ76" s="171"/>
      <c r="PSK76" s="171"/>
      <c r="PSL76" s="171"/>
      <c r="PSM76" s="171"/>
      <c r="PSN76" s="171"/>
      <c r="PSO76" s="171"/>
      <c r="PSP76" s="171"/>
      <c r="PSQ76" s="171"/>
      <c r="PSR76" s="171"/>
      <c r="PSS76" s="171"/>
      <c r="PST76" s="171"/>
      <c r="PSU76" s="171"/>
      <c r="PSV76" s="171"/>
      <c r="PSW76" s="171"/>
      <c r="PSX76" s="171"/>
      <c r="PSY76" s="171"/>
      <c r="PSZ76" s="171"/>
      <c r="PTA76" s="171"/>
      <c r="PTB76" s="171"/>
      <c r="PTC76" s="171"/>
      <c r="PTD76" s="171"/>
      <c r="PTE76" s="171"/>
      <c r="PTF76" s="171"/>
      <c r="PTG76" s="171"/>
      <c r="PTH76" s="171"/>
      <c r="PTI76" s="171"/>
      <c r="PTJ76" s="171"/>
      <c r="PTK76" s="171"/>
      <c r="PTL76" s="171"/>
      <c r="PTM76" s="171"/>
      <c r="PTN76" s="171"/>
      <c r="PTO76" s="171"/>
      <c r="PTP76" s="171"/>
      <c r="PTQ76" s="171"/>
      <c r="PTR76" s="171"/>
      <c r="PTS76" s="171"/>
      <c r="PTT76" s="171"/>
      <c r="PTU76" s="171"/>
      <c r="PTV76" s="171"/>
      <c r="PTW76" s="171"/>
      <c r="PTX76" s="171"/>
      <c r="PTY76" s="171"/>
      <c r="PTZ76" s="171"/>
      <c r="PUA76" s="171"/>
      <c r="PUB76" s="171"/>
      <c r="PUC76" s="171"/>
      <c r="PUD76" s="171"/>
      <c r="PUE76" s="171"/>
      <c r="PUF76" s="171"/>
      <c r="PUG76" s="171"/>
      <c r="PUH76" s="171"/>
      <c r="PUI76" s="171"/>
      <c r="PUJ76" s="171"/>
      <c r="PUK76" s="171"/>
      <c r="PUL76" s="171"/>
      <c r="PUM76" s="171"/>
      <c r="PUN76" s="171"/>
      <c r="PUO76" s="171"/>
      <c r="PUP76" s="171"/>
      <c r="PUQ76" s="171"/>
      <c r="PUR76" s="171"/>
      <c r="PUS76" s="171"/>
      <c r="PUT76" s="171"/>
      <c r="PUU76" s="171"/>
      <c r="PUV76" s="171"/>
      <c r="PUW76" s="171"/>
      <c r="PUX76" s="171"/>
      <c r="PUY76" s="171"/>
      <c r="PUZ76" s="171"/>
      <c r="PVA76" s="171"/>
      <c r="PVB76" s="171"/>
      <c r="PVC76" s="171"/>
      <c r="PVD76" s="171"/>
      <c r="PVE76" s="171"/>
      <c r="PVF76" s="171"/>
      <c r="PVG76" s="171"/>
      <c r="PVH76" s="171"/>
      <c r="PVI76" s="171"/>
      <c r="PVJ76" s="171"/>
      <c r="PVK76" s="171"/>
      <c r="PVL76" s="171"/>
      <c r="PVM76" s="171"/>
      <c r="PVN76" s="171"/>
      <c r="PVO76" s="171"/>
      <c r="PVP76" s="171"/>
      <c r="PVQ76" s="171"/>
      <c r="PVR76" s="171"/>
      <c r="PVS76" s="171"/>
      <c r="PVT76" s="171"/>
      <c r="PVU76" s="171"/>
      <c r="PVV76" s="171"/>
      <c r="PVW76" s="171"/>
      <c r="PVX76" s="171"/>
      <c r="PVY76" s="171"/>
      <c r="PVZ76" s="171"/>
      <c r="PWA76" s="171"/>
      <c r="PWB76" s="171"/>
      <c r="PWC76" s="171"/>
      <c r="PWD76" s="171"/>
      <c r="PWE76" s="171"/>
      <c r="PWF76" s="171"/>
      <c r="PWG76" s="171"/>
      <c r="PWH76" s="171"/>
      <c r="PWI76" s="171"/>
      <c r="PWJ76" s="171"/>
      <c r="PWK76" s="171"/>
      <c r="PWL76" s="171"/>
      <c r="PWM76" s="171"/>
      <c r="PWN76" s="171"/>
      <c r="PWO76" s="171"/>
      <c r="PWP76" s="171"/>
      <c r="PWQ76" s="171"/>
      <c r="PWR76" s="171"/>
      <c r="PWS76" s="171"/>
      <c r="PWT76" s="171"/>
      <c r="PWU76" s="171"/>
      <c r="PWV76" s="171"/>
      <c r="PWW76" s="171"/>
      <c r="PWX76" s="171"/>
      <c r="PWY76" s="171"/>
      <c r="PWZ76" s="171"/>
      <c r="PXA76" s="171"/>
      <c r="PXB76" s="171"/>
      <c r="PXC76" s="171"/>
      <c r="PXD76" s="171"/>
      <c r="PXE76" s="171"/>
      <c r="PXF76" s="171"/>
      <c r="PXG76" s="171"/>
      <c r="PXH76" s="171"/>
      <c r="PXI76" s="171"/>
      <c r="PXJ76" s="171"/>
      <c r="PXK76" s="171"/>
      <c r="PXL76" s="171"/>
      <c r="PXM76" s="171"/>
      <c r="PXN76" s="171"/>
      <c r="PXO76" s="171"/>
      <c r="PXP76" s="171"/>
      <c r="PXQ76" s="171"/>
      <c r="PXR76" s="171"/>
      <c r="PXS76" s="171"/>
      <c r="PXT76" s="171"/>
      <c r="PXU76" s="171"/>
      <c r="PXV76" s="171"/>
      <c r="PXW76" s="171"/>
      <c r="PXX76" s="171"/>
      <c r="PXY76" s="171"/>
      <c r="PXZ76" s="171"/>
      <c r="PYA76" s="171"/>
      <c r="PYB76" s="171"/>
      <c r="PYC76" s="171"/>
      <c r="PYD76" s="171"/>
      <c r="PYE76" s="171"/>
      <c r="PYF76" s="171"/>
      <c r="PYG76" s="171"/>
      <c r="PYH76" s="171"/>
      <c r="PYI76" s="171"/>
      <c r="PYJ76" s="171"/>
      <c r="PYK76" s="171"/>
      <c r="PYL76" s="171"/>
      <c r="PYM76" s="171"/>
      <c r="PYN76" s="171"/>
      <c r="PYO76" s="171"/>
      <c r="PYP76" s="171"/>
      <c r="PYQ76" s="171"/>
      <c r="PYR76" s="171"/>
      <c r="PYS76" s="171"/>
      <c r="PYT76" s="171"/>
      <c r="PYU76" s="171"/>
      <c r="PYV76" s="171"/>
      <c r="PYW76" s="171"/>
      <c r="PYX76" s="171"/>
      <c r="PYY76" s="171"/>
      <c r="PYZ76" s="171"/>
      <c r="PZA76" s="171"/>
      <c r="PZB76" s="171"/>
      <c r="PZC76" s="171"/>
      <c r="PZD76" s="171"/>
      <c r="PZE76" s="171"/>
      <c r="PZF76" s="171"/>
      <c r="PZG76" s="171"/>
      <c r="PZH76" s="171"/>
      <c r="PZI76" s="171"/>
      <c r="PZJ76" s="171"/>
      <c r="PZK76" s="171"/>
      <c r="PZL76" s="171"/>
      <c r="PZM76" s="171"/>
      <c r="PZN76" s="171"/>
      <c r="PZO76" s="171"/>
      <c r="PZP76" s="171"/>
      <c r="PZQ76" s="171"/>
      <c r="PZR76" s="171"/>
      <c r="PZS76" s="171"/>
      <c r="PZT76" s="171"/>
      <c r="PZU76" s="171"/>
      <c r="PZV76" s="171"/>
      <c r="PZW76" s="171"/>
      <c r="PZX76" s="171"/>
      <c r="PZY76" s="171"/>
      <c r="PZZ76" s="171"/>
      <c r="QAA76" s="171"/>
      <c r="QAB76" s="171"/>
      <c r="QAC76" s="171"/>
      <c r="QAD76" s="171"/>
      <c r="QAE76" s="171"/>
      <c r="QAF76" s="171"/>
      <c r="QAG76" s="171"/>
      <c r="QAH76" s="171"/>
      <c r="QAI76" s="171"/>
      <c r="QAJ76" s="171"/>
      <c r="QAK76" s="171"/>
      <c r="QAL76" s="171"/>
      <c r="QAM76" s="171"/>
      <c r="QAN76" s="171"/>
      <c r="QAO76" s="171"/>
      <c r="QAP76" s="171"/>
      <c r="QAQ76" s="171"/>
      <c r="QAR76" s="171"/>
      <c r="QAS76" s="171"/>
      <c r="QAT76" s="171"/>
      <c r="QAU76" s="171"/>
      <c r="QAV76" s="171"/>
      <c r="QAW76" s="171"/>
      <c r="QAX76" s="171"/>
      <c r="QAY76" s="171"/>
      <c r="QAZ76" s="171"/>
      <c r="QBA76" s="171"/>
      <c r="QBB76" s="171"/>
      <c r="QBC76" s="171"/>
      <c r="QBD76" s="171"/>
      <c r="QBE76" s="171"/>
      <c r="QBF76" s="171"/>
      <c r="QBG76" s="171"/>
      <c r="QBH76" s="171"/>
      <c r="QBI76" s="171"/>
      <c r="QBJ76" s="171"/>
      <c r="QBK76" s="171"/>
      <c r="QBL76" s="171"/>
      <c r="QBM76" s="171"/>
      <c r="QBN76" s="171"/>
      <c r="QBO76" s="171"/>
      <c r="QBP76" s="171"/>
      <c r="QBQ76" s="171"/>
      <c r="QBR76" s="171"/>
      <c r="QBS76" s="171"/>
      <c r="QBT76" s="171"/>
      <c r="QBU76" s="171"/>
      <c r="QBV76" s="171"/>
      <c r="QBW76" s="171"/>
      <c r="QBX76" s="171"/>
      <c r="QBY76" s="171"/>
      <c r="QBZ76" s="171"/>
      <c r="QCA76" s="171"/>
      <c r="QCB76" s="171"/>
      <c r="QCC76" s="171"/>
      <c r="QCD76" s="171"/>
      <c r="QCE76" s="171"/>
      <c r="QCF76" s="171"/>
      <c r="QCG76" s="171"/>
      <c r="QCH76" s="171"/>
      <c r="QCI76" s="171"/>
      <c r="QCJ76" s="171"/>
      <c r="QCK76" s="171"/>
      <c r="QCL76" s="171"/>
      <c r="QCM76" s="171"/>
      <c r="QCN76" s="171"/>
      <c r="QCO76" s="171"/>
      <c r="QCP76" s="171"/>
      <c r="QCQ76" s="171"/>
      <c r="QCR76" s="171"/>
      <c r="QCS76" s="171"/>
      <c r="QCT76" s="171"/>
      <c r="QCU76" s="171"/>
      <c r="QCV76" s="171"/>
      <c r="QCW76" s="171"/>
      <c r="QCX76" s="171"/>
      <c r="QCY76" s="171"/>
      <c r="QCZ76" s="171"/>
      <c r="QDA76" s="171"/>
      <c r="QDB76" s="171"/>
      <c r="QDC76" s="171"/>
      <c r="QDD76" s="171"/>
      <c r="QDE76" s="171"/>
      <c r="QDF76" s="171"/>
      <c r="QDG76" s="171"/>
      <c r="QDH76" s="171"/>
      <c r="QDI76" s="171"/>
      <c r="QDJ76" s="171"/>
      <c r="QDK76" s="171"/>
      <c r="QDL76" s="171"/>
      <c r="QDM76" s="171"/>
      <c r="QDN76" s="171"/>
      <c r="QDO76" s="171"/>
      <c r="QDP76" s="171"/>
      <c r="QDQ76" s="171"/>
      <c r="QDR76" s="171"/>
      <c r="QDS76" s="171"/>
      <c r="QDT76" s="171"/>
      <c r="QDU76" s="171"/>
      <c r="QDV76" s="171"/>
      <c r="QDW76" s="171"/>
      <c r="QDX76" s="171"/>
      <c r="QDY76" s="171"/>
      <c r="QDZ76" s="171"/>
      <c r="QEA76" s="171"/>
      <c r="QEB76" s="171"/>
      <c r="QEC76" s="171"/>
      <c r="QED76" s="171"/>
      <c r="QEE76" s="171"/>
      <c r="QEF76" s="171"/>
      <c r="QEG76" s="171"/>
      <c r="QEH76" s="171"/>
      <c r="QEI76" s="171"/>
      <c r="QEJ76" s="171"/>
      <c r="QEK76" s="171"/>
      <c r="QEL76" s="171"/>
      <c r="QEM76" s="171"/>
      <c r="QEN76" s="171"/>
      <c r="QEO76" s="171"/>
      <c r="QEP76" s="171"/>
      <c r="QEQ76" s="171"/>
      <c r="QER76" s="171"/>
      <c r="QES76" s="171"/>
      <c r="QET76" s="171"/>
      <c r="QEU76" s="171"/>
      <c r="QEV76" s="171"/>
      <c r="QEW76" s="171"/>
      <c r="QEX76" s="171"/>
      <c r="QEY76" s="171"/>
      <c r="QEZ76" s="171"/>
      <c r="QFA76" s="171"/>
      <c r="QFB76" s="171"/>
      <c r="QFC76" s="171"/>
      <c r="QFD76" s="171"/>
      <c r="QFE76" s="171"/>
      <c r="QFF76" s="171"/>
      <c r="QFG76" s="171"/>
      <c r="QFH76" s="171"/>
      <c r="QFI76" s="171"/>
      <c r="QFJ76" s="171"/>
      <c r="QFK76" s="171"/>
      <c r="QFL76" s="171"/>
      <c r="QFM76" s="171"/>
      <c r="QFN76" s="171"/>
      <c r="QFO76" s="171"/>
      <c r="QFP76" s="171"/>
      <c r="QFQ76" s="171"/>
      <c r="QFR76" s="171"/>
      <c r="QFS76" s="171"/>
      <c r="QFT76" s="171"/>
      <c r="QFU76" s="171"/>
      <c r="QFV76" s="171"/>
      <c r="QFW76" s="171"/>
      <c r="QFX76" s="171"/>
      <c r="QFY76" s="171"/>
      <c r="QFZ76" s="171"/>
      <c r="QGA76" s="171"/>
      <c r="QGB76" s="171"/>
      <c r="QGC76" s="171"/>
      <c r="QGD76" s="171"/>
      <c r="QGE76" s="171"/>
      <c r="QGF76" s="171"/>
      <c r="QGG76" s="171"/>
      <c r="QGH76" s="171"/>
      <c r="QGI76" s="171"/>
      <c r="QGJ76" s="171"/>
      <c r="QGK76" s="171"/>
      <c r="QGL76" s="171"/>
      <c r="QGM76" s="171"/>
      <c r="QGN76" s="171"/>
      <c r="QGO76" s="171"/>
      <c r="QGP76" s="171"/>
      <c r="QGQ76" s="171"/>
      <c r="QGR76" s="171"/>
      <c r="QGS76" s="171"/>
      <c r="QGT76" s="171"/>
      <c r="QGU76" s="171"/>
      <c r="QGV76" s="171"/>
      <c r="QGW76" s="171"/>
      <c r="QGX76" s="171"/>
      <c r="QGY76" s="171"/>
      <c r="QGZ76" s="171"/>
      <c r="QHA76" s="171"/>
      <c r="QHB76" s="171"/>
      <c r="QHC76" s="171"/>
      <c r="QHD76" s="171"/>
      <c r="QHE76" s="171"/>
      <c r="QHF76" s="171"/>
      <c r="QHG76" s="171"/>
      <c r="QHH76" s="171"/>
      <c r="QHI76" s="171"/>
      <c r="QHJ76" s="171"/>
      <c r="QHK76" s="171"/>
      <c r="QHL76" s="171"/>
      <c r="QHM76" s="171"/>
      <c r="QHN76" s="171"/>
      <c r="QHO76" s="171"/>
      <c r="QHP76" s="171"/>
      <c r="QHQ76" s="171"/>
      <c r="QHR76" s="171"/>
      <c r="QHS76" s="171"/>
      <c r="QHT76" s="171"/>
      <c r="QHU76" s="171"/>
      <c r="QHV76" s="171"/>
      <c r="QHW76" s="171"/>
      <c r="QHX76" s="171"/>
      <c r="QHY76" s="171"/>
      <c r="QHZ76" s="171"/>
      <c r="QIA76" s="171"/>
      <c r="QIB76" s="171"/>
      <c r="QIC76" s="171"/>
      <c r="QID76" s="171"/>
      <c r="QIE76" s="171"/>
      <c r="QIF76" s="171"/>
      <c r="QIG76" s="171"/>
      <c r="QIH76" s="171"/>
      <c r="QII76" s="171"/>
      <c r="QIJ76" s="171"/>
      <c r="QIK76" s="171"/>
      <c r="QIL76" s="171"/>
      <c r="QIM76" s="171"/>
      <c r="QIN76" s="171"/>
      <c r="QIO76" s="171"/>
      <c r="QIP76" s="171"/>
      <c r="QIQ76" s="171"/>
      <c r="QIR76" s="171"/>
      <c r="QIS76" s="171"/>
      <c r="QIT76" s="171"/>
      <c r="QIU76" s="171"/>
      <c r="QIV76" s="171"/>
      <c r="QIW76" s="171"/>
      <c r="QIX76" s="171"/>
      <c r="QIY76" s="171"/>
      <c r="QIZ76" s="171"/>
      <c r="QJA76" s="171"/>
      <c r="QJB76" s="171"/>
      <c r="QJC76" s="171"/>
      <c r="QJD76" s="171"/>
      <c r="QJE76" s="171"/>
      <c r="QJF76" s="171"/>
      <c r="QJG76" s="171"/>
      <c r="QJH76" s="171"/>
      <c r="QJI76" s="171"/>
      <c r="QJJ76" s="171"/>
      <c r="QJK76" s="171"/>
      <c r="QJL76" s="171"/>
      <c r="QJM76" s="171"/>
      <c r="QJN76" s="171"/>
      <c r="QJO76" s="171"/>
      <c r="QJP76" s="171"/>
      <c r="QJQ76" s="171"/>
      <c r="QJR76" s="171"/>
      <c r="QJS76" s="171"/>
      <c r="QJT76" s="171"/>
      <c r="QJU76" s="171"/>
      <c r="QJV76" s="171"/>
      <c r="QJW76" s="171"/>
      <c r="QJX76" s="171"/>
      <c r="QJY76" s="171"/>
      <c r="QJZ76" s="171"/>
      <c r="QKA76" s="171"/>
      <c r="QKB76" s="171"/>
      <c r="QKC76" s="171"/>
      <c r="QKD76" s="171"/>
      <c r="QKE76" s="171"/>
      <c r="QKF76" s="171"/>
      <c r="QKG76" s="171"/>
      <c r="QKH76" s="171"/>
      <c r="QKI76" s="171"/>
      <c r="QKJ76" s="171"/>
      <c r="QKK76" s="171"/>
      <c r="QKL76" s="171"/>
      <c r="QKM76" s="171"/>
      <c r="QKN76" s="171"/>
      <c r="QKO76" s="171"/>
      <c r="QKP76" s="171"/>
      <c r="QKQ76" s="171"/>
      <c r="QKR76" s="171"/>
      <c r="QKS76" s="171"/>
      <c r="QKT76" s="171"/>
      <c r="QKU76" s="171"/>
      <c r="QKV76" s="171"/>
      <c r="QKW76" s="171"/>
      <c r="QKX76" s="171"/>
      <c r="QKY76" s="171"/>
      <c r="QKZ76" s="171"/>
      <c r="QLA76" s="171"/>
      <c r="QLB76" s="171"/>
      <c r="QLC76" s="171"/>
      <c r="QLD76" s="171"/>
      <c r="QLE76" s="171"/>
      <c r="QLF76" s="171"/>
      <c r="QLG76" s="171"/>
      <c r="QLH76" s="171"/>
      <c r="QLI76" s="171"/>
      <c r="QLJ76" s="171"/>
      <c r="QLK76" s="171"/>
      <c r="QLL76" s="171"/>
      <c r="QLM76" s="171"/>
      <c r="QLN76" s="171"/>
      <c r="QLO76" s="171"/>
      <c r="QLP76" s="171"/>
      <c r="QLQ76" s="171"/>
      <c r="QLR76" s="171"/>
      <c r="QLS76" s="171"/>
      <c r="QLT76" s="171"/>
      <c r="QLU76" s="171"/>
      <c r="QLV76" s="171"/>
      <c r="QLW76" s="171"/>
      <c r="QLX76" s="171"/>
      <c r="QLY76" s="171"/>
      <c r="QLZ76" s="171"/>
      <c r="QMA76" s="171"/>
      <c r="QMB76" s="171"/>
      <c r="QMC76" s="171"/>
      <c r="QMD76" s="171"/>
      <c r="QME76" s="171"/>
      <c r="QMF76" s="171"/>
      <c r="QMG76" s="171"/>
      <c r="QMH76" s="171"/>
      <c r="QMI76" s="171"/>
      <c r="QMJ76" s="171"/>
      <c r="QMK76" s="171"/>
      <c r="QML76" s="171"/>
      <c r="QMM76" s="171"/>
      <c r="QMN76" s="171"/>
      <c r="QMO76" s="171"/>
      <c r="QMP76" s="171"/>
      <c r="QMQ76" s="171"/>
      <c r="QMR76" s="171"/>
      <c r="QMS76" s="171"/>
      <c r="QMT76" s="171"/>
      <c r="QMU76" s="171"/>
      <c r="QMV76" s="171"/>
      <c r="QMW76" s="171"/>
      <c r="QMX76" s="171"/>
      <c r="QMY76" s="171"/>
      <c r="QMZ76" s="171"/>
      <c r="QNA76" s="171"/>
      <c r="QNB76" s="171"/>
      <c r="QNC76" s="171"/>
      <c r="QND76" s="171"/>
      <c r="QNE76" s="171"/>
      <c r="QNF76" s="171"/>
      <c r="QNG76" s="171"/>
      <c r="QNH76" s="171"/>
      <c r="QNI76" s="171"/>
      <c r="QNJ76" s="171"/>
      <c r="QNK76" s="171"/>
      <c r="QNL76" s="171"/>
      <c r="QNM76" s="171"/>
      <c r="QNN76" s="171"/>
      <c r="QNO76" s="171"/>
      <c r="QNP76" s="171"/>
      <c r="QNQ76" s="171"/>
      <c r="QNR76" s="171"/>
      <c r="QNS76" s="171"/>
      <c r="QNT76" s="171"/>
      <c r="QNU76" s="171"/>
      <c r="QNV76" s="171"/>
      <c r="QNW76" s="171"/>
      <c r="QNX76" s="171"/>
      <c r="QNY76" s="171"/>
      <c r="QNZ76" s="171"/>
      <c r="QOA76" s="171"/>
      <c r="QOB76" s="171"/>
      <c r="QOC76" s="171"/>
      <c r="QOD76" s="171"/>
      <c r="QOE76" s="171"/>
      <c r="QOF76" s="171"/>
      <c r="QOG76" s="171"/>
      <c r="QOH76" s="171"/>
      <c r="QOI76" s="171"/>
      <c r="QOJ76" s="171"/>
      <c r="QOK76" s="171"/>
      <c r="QOL76" s="171"/>
      <c r="QOM76" s="171"/>
      <c r="QON76" s="171"/>
      <c r="QOO76" s="171"/>
      <c r="QOP76" s="171"/>
      <c r="QOQ76" s="171"/>
      <c r="QOR76" s="171"/>
      <c r="QOS76" s="171"/>
      <c r="QOT76" s="171"/>
      <c r="QOU76" s="171"/>
      <c r="QOV76" s="171"/>
      <c r="QOW76" s="171"/>
      <c r="QOX76" s="171"/>
      <c r="QOY76" s="171"/>
      <c r="QOZ76" s="171"/>
      <c r="QPA76" s="171"/>
      <c r="QPB76" s="171"/>
      <c r="QPC76" s="171"/>
      <c r="QPD76" s="171"/>
      <c r="QPE76" s="171"/>
      <c r="QPF76" s="171"/>
      <c r="QPG76" s="171"/>
      <c r="QPH76" s="171"/>
      <c r="QPI76" s="171"/>
      <c r="QPJ76" s="171"/>
      <c r="QPK76" s="171"/>
      <c r="QPL76" s="171"/>
      <c r="QPM76" s="171"/>
      <c r="QPN76" s="171"/>
      <c r="QPO76" s="171"/>
      <c r="QPP76" s="171"/>
      <c r="QPQ76" s="171"/>
      <c r="QPR76" s="171"/>
      <c r="QPS76" s="171"/>
      <c r="QPT76" s="171"/>
      <c r="QPU76" s="171"/>
      <c r="QPV76" s="171"/>
      <c r="QPW76" s="171"/>
      <c r="QPX76" s="171"/>
      <c r="QPY76" s="171"/>
      <c r="QPZ76" s="171"/>
      <c r="QQA76" s="171"/>
      <c r="QQB76" s="171"/>
      <c r="QQC76" s="171"/>
      <c r="QQD76" s="171"/>
      <c r="QQE76" s="171"/>
      <c r="QQF76" s="171"/>
      <c r="QQG76" s="171"/>
      <c r="QQH76" s="171"/>
      <c r="QQI76" s="171"/>
      <c r="QQJ76" s="171"/>
      <c r="QQK76" s="171"/>
      <c r="QQL76" s="171"/>
      <c r="QQM76" s="171"/>
      <c r="QQN76" s="171"/>
      <c r="QQO76" s="171"/>
      <c r="QQP76" s="171"/>
      <c r="QQQ76" s="171"/>
      <c r="QQR76" s="171"/>
      <c r="QQS76" s="171"/>
      <c r="QQT76" s="171"/>
      <c r="QQU76" s="171"/>
      <c r="QQV76" s="171"/>
      <c r="QQW76" s="171"/>
      <c r="QQX76" s="171"/>
      <c r="QQY76" s="171"/>
      <c r="QQZ76" s="171"/>
      <c r="QRA76" s="171"/>
      <c r="QRB76" s="171"/>
      <c r="QRC76" s="171"/>
      <c r="QRD76" s="171"/>
      <c r="QRE76" s="171"/>
      <c r="QRF76" s="171"/>
      <c r="QRG76" s="171"/>
      <c r="QRH76" s="171"/>
      <c r="QRI76" s="171"/>
      <c r="QRJ76" s="171"/>
      <c r="QRK76" s="171"/>
      <c r="QRL76" s="171"/>
      <c r="QRM76" s="171"/>
      <c r="QRN76" s="171"/>
      <c r="QRO76" s="171"/>
      <c r="QRP76" s="171"/>
      <c r="QRQ76" s="171"/>
      <c r="QRR76" s="171"/>
      <c r="QRS76" s="171"/>
      <c r="QRT76" s="171"/>
      <c r="QRU76" s="171"/>
      <c r="QRV76" s="171"/>
      <c r="QRW76" s="171"/>
      <c r="QRX76" s="171"/>
      <c r="QRY76" s="171"/>
      <c r="QRZ76" s="171"/>
      <c r="QSA76" s="171"/>
      <c r="QSB76" s="171"/>
      <c r="QSC76" s="171"/>
      <c r="QSD76" s="171"/>
      <c r="QSE76" s="171"/>
      <c r="QSF76" s="171"/>
      <c r="QSG76" s="171"/>
      <c r="QSH76" s="171"/>
      <c r="QSI76" s="171"/>
      <c r="QSJ76" s="171"/>
      <c r="QSK76" s="171"/>
      <c r="QSL76" s="171"/>
      <c r="QSM76" s="171"/>
      <c r="QSN76" s="171"/>
      <c r="QSO76" s="171"/>
      <c r="QSP76" s="171"/>
      <c r="QSQ76" s="171"/>
      <c r="QSR76" s="171"/>
      <c r="QSS76" s="171"/>
      <c r="QST76" s="171"/>
      <c r="QSU76" s="171"/>
      <c r="QSV76" s="171"/>
      <c r="QSW76" s="171"/>
      <c r="QSX76" s="171"/>
      <c r="QSY76" s="171"/>
      <c r="QSZ76" s="171"/>
      <c r="QTA76" s="171"/>
      <c r="QTB76" s="171"/>
      <c r="QTC76" s="171"/>
      <c r="QTD76" s="171"/>
      <c r="QTE76" s="171"/>
      <c r="QTF76" s="171"/>
      <c r="QTG76" s="171"/>
      <c r="QTH76" s="171"/>
      <c r="QTI76" s="171"/>
      <c r="QTJ76" s="171"/>
      <c r="QTK76" s="171"/>
      <c r="QTL76" s="171"/>
      <c r="QTM76" s="171"/>
      <c r="QTN76" s="171"/>
      <c r="QTO76" s="171"/>
      <c r="QTP76" s="171"/>
      <c r="QTQ76" s="171"/>
      <c r="QTR76" s="171"/>
      <c r="QTS76" s="171"/>
      <c r="QTT76" s="171"/>
      <c r="QTU76" s="171"/>
      <c r="QTV76" s="171"/>
      <c r="QTW76" s="171"/>
      <c r="QTX76" s="171"/>
      <c r="QTY76" s="171"/>
      <c r="QTZ76" s="171"/>
      <c r="QUA76" s="171"/>
      <c r="QUB76" s="171"/>
      <c r="QUC76" s="171"/>
      <c r="QUD76" s="171"/>
      <c r="QUE76" s="171"/>
      <c r="QUF76" s="171"/>
      <c r="QUG76" s="171"/>
      <c r="QUH76" s="171"/>
      <c r="QUI76" s="171"/>
      <c r="QUJ76" s="171"/>
      <c r="QUK76" s="171"/>
      <c r="QUL76" s="171"/>
      <c r="QUM76" s="171"/>
      <c r="QUN76" s="171"/>
      <c r="QUO76" s="171"/>
      <c r="QUP76" s="171"/>
      <c r="QUQ76" s="171"/>
      <c r="QUR76" s="171"/>
      <c r="QUS76" s="171"/>
      <c r="QUT76" s="171"/>
      <c r="QUU76" s="171"/>
      <c r="QUV76" s="171"/>
      <c r="QUW76" s="171"/>
      <c r="QUX76" s="171"/>
      <c r="QUY76" s="171"/>
      <c r="QUZ76" s="171"/>
      <c r="QVA76" s="171"/>
      <c r="QVB76" s="171"/>
      <c r="QVC76" s="171"/>
      <c r="QVD76" s="171"/>
      <c r="QVE76" s="171"/>
      <c r="QVF76" s="171"/>
      <c r="QVG76" s="171"/>
      <c r="QVH76" s="171"/>
      <c r="QVI76" s="171"/>
      <c r="QVJ76" s="171"/>
      <c r="QVK76" s="171"/>
      <c r="QVL76" s="171"/>
      <c r="QVM76" s="171"/>
      <c r="QVN76" s="171"/>
      <c r="QVO76" s="171"/>
      <c r="QVP76" s="171"/>
      <c r="QVQ76" s="171"/>
      <c r="QVR76" s="171"/>
      <c r="QVS76" s="171"/>
      <c r="QVT76" s="171"/>
      <c r="QVU76" s="171"/>
      <c r="QVV76" s="171"/>
      <c r="QVW76" s="171"/>
      <c r="QVX76" s="171"/>
      <c r="QVY76" s="171"/>
      <c r="QVZ76" s="171"/>
      <c r="QWA76" s="171"/>
      <c r="QWB76" s="171"/>
      <c r="QWC76" s="171"/>
      <c r="QWD76" s="171"/>
      <c r="QWE76" s="171"/>
      <c r="QWF76" s="171"/>
      <c r="QWG76" s="171"/>
      <c r="QWH76" s="171"/>
      <c r="QWI76" s="171"/>
      <c r="QWJ76" s="171"/>
      <c r="QWK76" s="171"/>
      <c r="QWL76" s="171"/>
      <c r="QWM76" s="171"/>
      <c r="QWN76" s="171"/>
      <c r="QWO76" s="171"/>
      <c r="QWP76" s="171"/>
      <c r="QWQ76" s="171"/>
      <c r="QWR76" s="171"/>
      <c r="QWS76" s="171"/>
      <c r="QWT76" s="171"/>
      <c r="QWU76" s="171"/>
      <c r="QWV76" s="171"/>
      <c r="QWW76" s="171"/>
      <c r="QWX76" s="171"/>
      <c r="QWY76" s="171"/>
      <c r="QWZ76" s="171"/>
      <c r="QXA76" s="171"/>
      <c r="QXB76" s="171"/>
      <c r="QXC76" s="171"/>
      <c r="QXD76" s="171"/>
      <c r="QXE76" s="171"/>
      <c r="QXF76" s="171"/>
      <c r="QXG76" s="171"/>
      <c r="QXH76" s="171"/>
      <c r="QXI76" s="171"/>
      <c r="QXJ76" s="171"/>
      <c r="QXK76" s="171"/>
      <c r="QXL76" s="171"/>
      <c r="QXM76" s="171"/>
      <c r="QXN76" s="171"/>
      <c r="QXO76" s="171"/>
      <c r="QXP76" s="171"/>
      <c r="QXQ76" s="171"/>
      <c r="QXR76" s="171"/>
      <c r="QXS76" s="171"/>
      <c r="QXT76" s="171"/>
      <c r="QXU76" s="171"/>
      <c r="QXV76" s="171"/>
      <c r="QXW76" s="171"/>
      <c r="QXX76" s="171"/>
      <c r="QXY76" s="171"/>
      <c r="QXZ76" s="171"/>
      <c r="QYA76" s="171"/>
      <c r="QYB76" s="171"/>
      <c r="QYC76" s="171"/>
      <c r="QYD76" s="171"/>
      <c r="QYE76" s="171"/>
      <c r="QYF76" s="171"/>
      <c r="QYG76" s="171"/>
      <c r="QYH76" s="171"/>
      <c r="QYI76" s="171"/>
      <c r="QYJ76" s="171"/>
      <c r="QYK76" s="171"/>
      <c r="QYL76" s="171"/>
      <c r="QYM76" s="171"/>
      <c r="QYN76" s="171"/>
      <c r="QYO76" s="171"/>
      <c r="QYP76" s="171"/>
      <c r="QYQ76" s="171"/>
      <c r="QYR76" s="171"/>
      <c r="QYS76" s="171"/>
      <c r="QYT76" s="171"/>
      <c r="QYU76" s="171"/>
      <c r="QYV76" s="171"/>
      <c r="QYW76" s="171"/>
      <c r="QYX76" s="171"/>
      <c r="QYY76" s="171"/>
      <c r="QYZ76" s="171"/>
      <c r="QZA76" s="171"/>
      <c r="QZB76" s="171"/>
      <c r="QZC76" s="171"/>
      <c r="QZD76" s="171"/>
      <c r="QZE76" s="171"/>
      <c r="QZF76" s="171"/>
      <c r="QZG76" s="171"/>
      <c r="QZH76" s="171"/>
      <c r="QZI76" s="171"/>
      <c r="QZJ76" s="171"/>
      <c r="QZK76" s="171"/>
      <c r="QZL76" s="171"/>
      <c r="QZM76" s="171"/>
      <c r="QZN76" s="171"/>
      <c r="QZO76" s="171"/>
      <c r="QZP76" s="171"/>
      <c r="QZQ76" s="171"/>
      <c r="QZR76" s="171"/>
      <c r="QZS76" s="171"/>
      <c r="QZT76" s="171"/>
      <c r="QZU76" s="171"/>
      <c r="QZV76" s="171"/>
      <c r="QZW76" s="171"/>
      <c r="QZX76" s="171"/>
      <c r="QZY76" s="171"/>
      <c r="QZZ76" s="171"/>
      <c r="RAA76" s="171"/>
      <c r="RAB76" s="171"/>
      <c r="RAC76" s="171"/>
      <c r="RAD76" s="171"/>
      <c r="RAE76" s="171"/>
      <c r="RAF76" s="171"/>
      <c r="RAG76" s="171"/>
      <c r="RAH76" s="171"/>
      <c r="RAI76" s="171"/>
      <c r="RAJ76" s="171"/>
      <c r="RAK76" s="171"/>
      <c r="RAL76" s="171"/>
      <c r="RAM76" s="171"/>
      <c r="RAN76" s="171"/>
      <c r="RAO76" s="171"/>
      <c r="RAP76" s="171"/>
      <c r="RAQ76" s="171"/>
      <c r="RAR76" s="171"/>
      <c r="RAS76" s="171"/>
      <c r="RAT76" s="171"/>
      <c r="RAU76" s="171"/>
      <c r="RAV76" s="171"/>
      <c r="RAW76" s="171"/>
      <c r="RAX76" s="171"/>
      <c r="RAY76" s="171"/>
      <c r="RAZ76" s="171"/>
      <c r="RBA76" s="171"/>
      <c r="RBB76" s="171"/>
      <c r="RBC76" s="171"/>
      <c r="RBD76" s="171"/>
      <c r="RBE76" s="171"/>
      <c r="RBF76" s="171"/>
      <c r="RBG76" s="171"/>
      <c r="RBH76" s="171"/>
      <c r="RBI76" s="171"/>
      <c r="RBJ76" s="171"/>
      <c r="RBK76" s="171"/>
      <c r="RBL76" s="171"/>
      <c r="RBM76" s="171"/>
      <c r="RBN76" s="171"/>
      <c r="RBO76" s="171"/>
      <c r="RBP76" s="171"/>
      <c r="RBQ76" s="171"/>
      <c r="RBR76" s="171"/>
      <c r="RBS76" s="171"/>
      <c r="RBT76" s="171"/>
      <c r="RBU76" s="171"/>
      <c r="RBV76" s="171"/>
      <c r="RBW76" s="171"/>
      <c r="RBX76" s="171"/>
      <c r="RBY76" s="171"/>
      <c r="RBZ76" s="171"/>
      <c r="RCA76" s="171"/>
      <c r="RCB76" s="171"/>
      <c r="RCC76" s="171"/>
      <c r="RCD76" s="171"/>
      <c r="RCE76" s="171"/>
      <c r="RCF76" s="171"/>
      <c r="RCG76" s="171"/>
      <c r="RCH76" s="171"/>
      <c r="RCI76" s="171"/>
      <c r="RCJ76" s="171"/>
      <c r="RCK76" s="171"/>
      <c r="RCL76" s="171"/>
      <c r="RCM76" s="171"/>
      <c r="RCN76" s="171"/>
      <c r="RCO76" s="171"/>
      <c r="RCP76" s="171"/>
      <c r="RCQ76" s="171"/>
      <c r="RCR76" s="171"/>
      <c r="RCS76" s="171"/>
      <c r="RCT76" s="171"/>
      <c r="RCU76" s="171"/>
      <c r="RCV76" s="171"/>
      <c r="RCW76" s="171"/>
      <c r="RCX76" s="171"/>
      <c r="RCY76" s="171"/>
      <c r="RCZ76" s="171"/>
      <c r="RDA76" s="171"/>
      <c r="RDB76" s="171"/>
      <c r="RDC76" s="171"/>
      <c r="RDD76" s="171"/>
      <c r="RDE76" s="171"/>
      <c r="RDF76" s="171"/>
      <c r="RDG76" s="171"/>
      <c r="RDH76" s="171"/>
      <c r="RDI76" s="171"/>
      <c r="RDJ76" s="171"/>
      <c r="RDK76" s="171"/>
      <c r="RDL76" s="171"/>
      <c r="RDM76" s="171"/>
      <c r="RDN76" s="171"/>
      <c r="RDO76" s="171"/>
      <c r="RDP76" s="171"/>
      <c r="RDQ76" s="171"/>
      <c r="RDR76" s="171"/>
      <c r="RDS76" s="171"/>
      <c r="RDT76" s="171"/>
      <c r="RDU76" s="171"/>
      <c r="RDV76" s="171"/>
      <c r="RDW76" s="171"/>
      <c r="RDX76" s="171"/>
      <c r="RDY76" s="171"/>
      <c r="RDZ76" s="171"/>
      <c r="REA76" s="171"/>
      <c r="REB76" s="171"/>
      <c r="REC76" s="171"/>
      <c r="RED76" s="171"/>
      <c r="REE76" s="171"/>
      <c r="REF76" s="171"/>
      <c r="REG76" s="171"/>
      <c r="REH76" s="171"/>
      <c r="REI76" s="171"/>
      <c r="REJ76" s="171"/>
      <c r="REK76" s="171"/>
      <c r="REL76" s="171"/>
      <c r="REM76" s="171"/>
      <c r="REN76" s="171"/>
      <c r="REO76" s="171"/>
      <c r="REP76" s="171"/>
      <c r="REQ76" s="171"/>
      <c r="RER76" s="171"/>
      <c r="RES76" s="171"/>
      <c r="RET76" s="171"/>
      <c r="REU76" s="171"/>
      <c r="REV76" s="171"/>
      <c r="REW76" s="171"/>
      <c r="REX76" s="171"/>
      <c r="REY76" s="171"/>
      <c r="REZ76" s="171"/>
      <c r="RFA76" s="171"/>
      <c r="RFB76" s="171"/>
      <c r="RFC76" s="171"/>
      <c r="RFD76" s="171"/>
      <c r="RFE76" s="171"/>
      <c r="RFF76" s="171"/>
      <c r="RFG76" s="171"/>
      <c r="RFH76" s="171"/>
      <c r="RFI76" s="171"/>
      <c r="RFJ76" s="171"/>
      <c r="RFK76" s="171"/>
      <c r="RFL76" s="171"/>
      <c r="RFM76" s="171"/>
      <c r="RFN76" s="171"/>
      <c r="RFO76" s="171"/>
      <c r="RFP76" s="171"/>
      <c r="RFQ76" s="171"/>
      <c r="RFR76" s="171"/>
      <c r="RFS76" s="171"/>
      <c r="RFT76" s="171"/>
      <c r="RFU76" s="171"/>
      <c r="RFV76" s="171"/>
      <c r="RFW76" s="171"/>
      <c r="RFX76" s="171"/>
      <c r="RFY76" s="171"/>
      <c r="RFZ76" s="171"/>
      <c r="RGA76" s="171"/>
      <c r="RGB76" s="171"/>
      <c r="RGC76" s="171"/>
      <c r="RGD76" s="171"/>
      <c r="RGE76" s="171"/>
      <c r="RGF76" s="171"/>
      <c r="RGG76" s="171"/>
      <c r="RGH76" s="171"/>
      <c r="RGI76" s="171"/>
      <c r="RGJ76" s="171"/>
      <c r="RGK76" s="171"/>
      <c r="RGL76" s="171"/>
      <c r="RGM76" s="171"/>
      <c r="RGN76" s="171"/>
      <c r="RGO76" s="171"/>
      <c r="RGP76" s="171"/>
      <c r="RGQ76" s="171"/>
      <c r="RGR76" s="171"/>
      <c r="RGS76" s="171"/>
      <c r="RGT76" s="171"/>
      <c r="RGU76" s="171"/>
      <c r="RGV76" s="171"/>
      <c r="RGW76" s="171"/>
      <c r="RGX76" s="171"/>
      <c r="RGY76" s="171"/>
      <c r="RGZ76" s="171"/>
      <c r="RHA76" s="171"/>
      <c r="RHB76" s="171"/>
      <c r="RHC76" s="171"/>
      <c r="RHD76" s="171"/>
      <c r="RHE76" s="171"/>
      <c r="RHF76" s="171"/>
      <c r="RHG76" s="171"/>
      <c r="RHH76" s="171"/>
      <c r="RHI76" s="171"/>
      <c r="RHJ76" s="171"/>
      <c r="RHK76" s="171"/>
      <c r="RHL76" s="171"/>
      <c r="RHM76" s="171"/>
      <c r="RHN76" s="171"/>
      <c r="RHO76" s="171"/>
      <c r="RHP76" s="171"/>
      <c r="RHQ76" s="171"/>
      <c r="RHR76" s="171"/>
      <c r="RHS76" s="171"/>
      <c r="RHT76" s="171"/>
      <c r="RHU76" s="171"/>
      <c r="RHV76" s="171"/>
      <c r="RHW76" s="171"/>
      <c r="RHX76" s="171"/>
      <c r="RHY76" s="171"/>
      <c r="RHZ76" s="171"/>
      <c r="RIA76" s="171"/>
      <c r="RIB76" s="171"/>
      <c r="RIC76" s="171"/>
      <c r="RID76" s="171"/>
      <c r="RIE76" s="171"/>
      <c r="RIF76" s="171"/>
      <c r="RIG76" s="171"/>
      <c r="RIH76" s="171"/>
      <c r="RII76" s="171"/>
      <c r="RIJ76" s="171"/>
      <c r="RIK76" s="171"/>
      <c r="RIL76" s="171"/>
      <c r="RIM76" s="171"/>
      <c r="RIN76" s="171"/>
      <c r="RIO76" s="171"/>
      <c r="RIP76" s="171"/>
      <c r="RIQ76" s="171"/>
      <c r="RIR76" s="171"/>
      <c r="RIS76" s="171"/>
      <c r="RIT76" s="171"/>
      <c r="RIU76" s="171"/>
      <c r="RIV76" s="171"/>
      <c r="RIW76" s="171"/>
      <c r="RIX76" s="171"/>
      <c r="RIY76" s="171"/>
      <c r="RIZ76" s="171"/>
      <c r="RJA76" s="171"/>
      <c r="RJB76" s="171"/>
      <c r="RJC76" s="171"/>
      <c r="RJD76" s="171"/>
      <c r="RJE76" s="171"/>
      <c r="RJF76" s="171"/>
      <c r="RJG76" s="171"/>
      <c r="RJH76" s="171"/>
      <c r="RJI76" s="171"/>
      <c r="RJJ76" s="171"/>
      <c r="RJK76" s="171"/>
      <c r="RJL76" s="171"/>
      <c r="RJM76" s="171"/>
      <c r="RJN76" s="171"/>
      <c r="RJO76" s="171"/>
      <c r="RJP76" s="171"/>
      <c r="RJQ76" s="171"/>
      <c r="RJR76" s="171"/>
      <c r="RJS76" s="171"/>
      <c r="RJT76" s="171"/>
      <c r="RJU76" s="171"/>
      <c r="RJV76" s="171"/>
      <c r="RJW76" s="171"/>
      <c r="RJX76" s="171"/>
      <c r="RJY76" s="171"/>
      <c r="RJZ76" s="171"/>
      <c r="RKA76" s="171"/>
      <c r="RKB76" s="171"/>
      <c r="RKC76" s="171"/>
      <c r="RKD76" s="171"/>
      <c r="RKE76" s="171"/>
      <c r="RKF76" s="171"/>
      <c r="RKG76" s="171"/>
      <c r="RKH76" s="171"/>
      <c r="RKI76" s="171"/>
      <c r="RKJ76" s="171"/>
      <c r="RKK76" s="171"/>
      <c r="RKL76" s="171"/>
      <c r="RKM76" s="171"/>
      <c r="RKN76" s="171"/>
      <c r="RKO76" s="171"/>
      <c r="RKP76" s="171"/>
      <c r="RKQ76" s="171"/>
      <c r="RKR76" s="171"/>
      <c r="RKS76" s="171"/>
      <c r="RKT76" s="171"/>
      <c r="RKU76" s="171"/>
      <c r="RKV76" s="171"/>
      <c r="RKW76" s="171"/>
      <c r="RKX76" s="171"/>
      <c r="RKY76" s="171"/>
      <c r="RKZ76" s="171"/>
      <c r="RLA76" s="171"/>
      <c r="RLB76" s="171"/>
      <c r="RLC76" s="171"/>
      <c r="RLD76" s="171"/>
      <c r="RLE76" s="171"/>
      <c r="RLF76" s="171"/>
      <c r="RLG76" s="171"/>
      <c r="RLH76" s="171"/>
      <c r="RLI76" s="171"/>
      <c r="RLJ76" s="171"/>
      <c r="RLK76" s="171"/>
      <c r="RLL76" s="171"/>
      <c r="RLM76" s="171"/>
      <c r="RLN76" s="171"/>
      <c r="RLO76" s="171"/>
      <c r="RLP76" s="171"/>
      <c r="RLQ76" s="171"/>
      <c r="RLR76" s="171"/>
      <c r="RLS76" s="171"/>
      <c r="RLT76" s="171"/>
      <c r="RLU76" s="171"/>
      <c r="RLV76" s="171"/>
      <c r="RLW76" s="171"/>
      <c r="RLX76" s="171"/>
      <c r="RLY76" s="171"/>
      <c r="RLZ76" s="171"/>
      <c r="RMA76" s="171"/>
      <c r="RMB76" s="171"/>
      <c r="RMC76" s="171"/>
      <c r="RMD76" s="171"/>
      <c r="RME76" s="171"/>
      <c r="RMF76" s="171"/>
      <c r="RMG76" s="171"/>
      <c r="RMH76" s="171"/>
      <c r="RMI76" s="171"/>
      <c r="RMJ76" s="171"/>
      <c r="RMK76" s="171"/>
      <c r="RML76" s="171"/>
      <c r="RMM76" s="171"/>
      <c r="RMN76" s="171"/>
      <c r="RMO76" s="171"/>
      <c r="RMP76" s="171"/>
      <c r="RMQ76" s="171"/>
      <c r="RMR76" s="171"/>
      <c r="RMS76" s="171"/>
      <c r="RMT76" s="171"/>
      <c r="RMU76" s="171"/>
      <c r="RMV76" s="171"/>
      <c r="RMW76" s="171"/>
      <c r="RMX76" s="171"/>
      <c r="RMY76" s="171"/>
      <c r="RMZ76" s="171"/>
      <c r="RNA76" s="171"/>
      <c r="RNB76" s="171"/>
      <c r="RNC76" s="171"/>
      <c r="RND76" s="171"/>
      <c r="RNE76" s="171"/>
      <c r="RNF76" s="171"/>
      <c r="RNG76" s="171"/>
      <c r="RNH76" s="171"/>
      <c r="RNI76" s="171"/>
      <c r="RNJ76" s="171"/>
      <c r="RNK76" s="171"/>
      <c r="RNL76" s="171"/>
      <c r="RNM76" s="171"/>
      <c r="RNN76" s="171"/>
      <c r="RNO76" s="171"/>
      <c r="RNP76" s="171"/>
      <c r="RNQ76" s="171"/>
      <c r="RNR76" s="171"/>
      <c r="RNS76" s="171"/>
      <c r="RNT76" s="171"/>
      <c r="RNU76" s="171"/>
      <c r="RNV76" s="171"/>
      <c r="RNW76" s="171"/>
      <c r="RNX76" s="171"/>
      <c r="RNY76" s="171"/>
      <c r="RNZ76" s="171"/>
      <c r="ROA76" s="171"/>
      <c r="ROB76" s="171"/>
      <c r="ROC76" s="171"/>
      <c r="ROD76" s="171"/>
      <c r="ROE76" s="171"/>
      <c r="ROF76" s="171"/>
      <c r="ROG76" s="171"/>
      <c r="ROH76" s="171"/>
      <c r="ROI76" s="171"/>
      <c r="ROJ76" s="171"/>
      <c r="ROK76" s="171"/>
      <c r="ROL76" s="171"/>
      <c r="ROM76" s="171"/>
      <c r="RON76" s="171"/>
      <c r="ROO76" s="171"/>
      <c r="ROP76" s="171"/>
      <c r="ROQ76" s="171"/>
      <c r="ROR76" s="171"/>
      <c r="ROS76" s="171"/>
      <c r="ROT76" s="171"/>
      <c r="ROU76" s="171"/>
      <c r="ROV76" s="171"/>
      <c r="ROW76" s="171"/>
      <c r="ROX76" s="171"/>
      <c r="ROY76" s="171"/>
      <c r="ROZ76" s="171"/>
      <c r="RPA76" s="171"/>
      <c r="RPB76" s="171"/>
      <c r="RPC76" s="171"/>
      <c r="RPD76" s="171"/>
      <c r="RPE76" s="171"/>
      <c r="RPF76" s="171"/>
      <c r="RPG76" s="171"/>
      <c r="RPH76" s="171"/>
      <c r="RPI76" s="171"/>
      <c r="RPJ76" s="171"/>
      <c r="RPK76" s="171"/>
      <c r="RPL76" s="171"/>
      <c r="RPM76" s="171"/>
      <c r="RPN76" s="171"/>
      <c r="RPO76" s="171"/>
      <c r="RPP76" s="171"/>
      <c r="RPQ76" s="171"/>
      <c r="RPR76" s="171"/>
      <c r="RPS76" s="171"/>
      <c r="RPT76" s="171"/>
      <c r="RPU76" s="171"/>
      <c r="RPV76" s="171"/>
      <c r="RPW76" s="171"/>
      <c r="RPX76" s="171"/>
      <c r="RPY76" s="171"/>
      <c r="RPZ76" s="171"/>
      <c r="RQA76" s="171"/>
      <c r="RQB76" s="171"/>
      <c r="RQC76" s="171"/>
      <c r="RQD76" s="171"/>
      <c r="RQE76" s="171"/>
      <c r="RQF76" s="171"/>
      <c r="RQG76" s="171"/>
      <c r="RQH76" s="171"/>
      <c r="RQI76" s="171"/>
      <c r="RQJ76" s="171"/>
      <c r="RQK76" s="171"/>
      <c r="RQL76" s="171"/>
      <c r="RQM76" s="171"/>
      <c r="RQN76" s="171"/>
      <c r="RQO76" s="171"/>
      <c r="RQP76" s="171"/>
      <c r="RQQ76" s="171"/>
      <c r="RQR76" s="171"/>
      <c r="RQS76" s="171"/>
      <c r="RQT76" s="171"/>
      <c r="RQU76" s="171"/>
      <c r="RQV76" s="171"/>
      <c r="RQW76" s="171"/>
      <c r="RQX76" s="171"/>
      <c r="RQY76" s="171"/>
      <c r="RQZ76" s="171"/>
      <c r="RRA76" s="171"/>
      <c r="RRB76" s="171"/>
      <c r="RRC76" s="171"/>
      <c r="RRD76" s="171"/>
      <c r="RRE76" s="171"/>
      <c r="RRF76" s="171"/>
      <c r="RRG76" s="171"/>
      <c r="RRH76" s="171"/>
      <c r="RRI76" s="171"/>
      <c r="RRJ76" s="171"/>
      <c r="RRK76" s="171"/>
      <c r="RRL76" s="171"/>
      <c r="RRM76" s="171"/>
      <c r="RRN76" s="171"/>
      <c r="RRO76" s="171"/>
      <c r="RRP76" s="171"/>
      <c r="RRQ76" s="171"/>
      <c r="RRR76" s="171"/>
      <c r="RRS76" s="171"/>
      <c r="RRT76" s="171"/>
      <c r="RRU76" s="171"/>
      <c r="RRV76" s="171"/>
      <c r="RRW76" s="171"/>
      <c r="RRX76" s="171"/>
      <c r="RRY76" s="171"/>
      <c r="RRZ76" s="171"/>
      <c r="RSA76" s="171"/>
      <c r="RSB76" s="171"/>
      <c r="RSC76" s="171"/>
      <c r="RSD76" s="171"/>
      <c r="RSE76" s="171"/>
      <c r="RSF76" s="171"/>
      <c r="RSG76" s="171"/>
      <c r="RSH76" s="171"/>
      <c r="RSI76" s="171"/>
      <c r="RSJ76" s="171"/>
      <c r="RSK76" s="171"/>
      <c r="RSL76" s="171"/>
      <c r="RSM76" s="171"/>
      <c r="RSN76" s="171"/>
      <c r="RSO76" s="171"/>
      <c r="RSP76" s="171"/>
      <c r="RSQ76" s="171"/>
      <c r="RSR76" s="171"/>
      <c r="RSS76" s="171"/>
      <c r="RST76" s="171"/>
      <c r="RSU76" s="171"/>
      <c r="RSV76" s="171"/>
      <c r="RSW76" s="171"/>
      <c r="RSX76" s="171"/>
      <c r="RSY76" s="171"/>
      <c r="RSZ76" s="171"/>
      <c r="RTA76" s="171"/>
      <c r="RTB76" s="171"/>
      <c r="RTC76" s="171"/>
      <c r="RTD76" s="171"/>
      <c r="RTE76" s="171"/>
      <c r="RTF76" s="171"/>
      <c r="RTG76" s="171"/>
      <c r="RTH76" s="171"/>
      <c r="RTI76" s="171"/>
      <c r="RTJ76" s="171"/>
      <c r="RTK76" s="171"/>
      <c r="RTL76" s="171"/>
      <c r="RTM76" s="171"/>
      <c r="RTN76" s="171"/>
      <c r="RTO76" s="171"/>
      <c r="RTP76" s="171"/>
      <c r="RTQ76" s="171"/>
      <c r="RTR76" s="171"/>
      <c r="RTS76" s="171"/>
      <c r="RTT76" s="171"/>
      <c r="RTU76" s="171"/>
      <c r="RTV76" s="171"/>
      <c r="RTW76" s="171"/>
      <c r="RTX76" s="171"/>
      <c r="RTY76" s="171"/>
      <c r="RTZ76" s="171"/>
      <c r="RUA76" s="171"/>
      <c r="RUB76" s="171"/>
      <c r="RUC76" s="171"/>
      <c r="RUD76" s="171"/>
      <c r="RUE76" s="171"/>
      <c r="RUF76" s="171"/>
      <c r="RUG76" s="171"/>
      <c r="RUH76" s="171"/>
      <c r="RUI76" s="171"/>
      <c r="RUJ76" s="171"/>
      <c r="RUK76" s="171"/>
      <c r="RUL76" s="171"/>
      <c r="RUM76" s="171"/>
      <c r="RUN76" s="171"/>
      <c r="RUO76" s="171"/>
      <c r="RUP76" s="171"/>
      <c r="RUQ76" s="171"/>
      <c r="RUR76" s="171"/>
      <c r="RUS76" s="171"/>
      <c r="RUT76" s="171"/>
      <c r="RUU76" s="171"/>
      <c r="RUV76" s="171"/>
      <c r="RUW76" s="171"/>
      <c r="RUX76" s="171"/>
      <c r="RUY76" s="171"/>
      <c r="RUZ76" s="171"/>
      <c r="RVA76" s="171"/>
      <c r="RVB76" s="171"/>
      <c r="RVC76" s="171"/>
      <c r="RVD76" s="171"/>
      <c r="RVE76" s="171"/>
      <c r="RVF76" s="171"/>
      <c r="RVG76" s="171"/>
      <c r="RVH76" s="171"/>
      <c r="RVI76" s="171"/>
      <c r="RVJ76" s="171"/>
      <c r="RVK76" s="171"/>
      <c r="RVL76" s="171"/>
      <c r="RVM76" s="171"/>
      <c r="RVN76" s="171"/>
      <c r="RVO76" s="171"/>
      <c r="RVP76" s="171"/>
      <c r="RVQ76" s="171"/>
      <c r="RVR76" s="171"/>
      <c r="RVS76" s="171"/>
      <c r="RVT76" s="171"/>
      <c r="RVU76" s="171"/>
      <c r="RVV76" s="171"/>
      <c r="RVW76" s="171"/>
      <c r="RVX76" s="171"/>
      <c r="RVY76" s="171"/>
      <c r="RVZ76" s="171"/>
      <c r="RWA76" s="171"/>
      <c r="RWB76" s="171"/>
      <c r="RWC76" s="171"/>
      <c r="RWD76" s="171"/>
      <c r="RWE76" s="171"/>
      <c r="RWF76" s="171"/>
      <c r="RWG76" s="171"/>
      <c r="RWH76" s="171"/>
      <c r="RWI76" s="171"/>
      <c r="RWJ76" s="171"/>
      <c r="RWK76" s="171"/>
      <c r="RWL76" s="171"/>
      <c r="RWM76" s="171"/>
      <c r="RWN76" s="171"/>
      <c r="RWO76" s="171"/>
      <c r="RWP76" s="171"/>
      <c r="RWQ76" s="171"/>
      <c r="RWR76" s="171"/>
      <c r="RWS76" s="171"/>
      <c r="RWT76" s="171"/>
      <c r="RWU76" s="171"/>
      <c r="RWV76" s="171"/>
      <c r="RWW76" s="171"/>
      <c r="RWX76" s="171"/>
      <c r="RWY76" s="171"/>
      <c r="RWZ76" s="171"/>
      <c r="RXA76" s="171"/>
      <c r="RXB76" s="171"/>
      <c r="RXC76" s="171"/>
      <c r="RXD76" s="171"/>
      <c r="RXE76" s="171"/>
      <c r="RXF76" s="171"/>
      <c r="RXG76" s="171"/>
      <c r="RXH76" s="171"/>
      <c r="RXI76" s="171"/>
      <c r="RXJ76" s="171"/>
      <c r="RXK76" s="171"/>
      <c r="RXL76" s="171"/>
      <c r="RXM76" s="171"/>
      <c r="RXN76" s="171"/>
      <c r="RXO76" s="171"/>
      <c r="RXP76" s="171"/>
      <c r="RXQ76" s="171"/>
      <c r="RXR76" s="171"/>
      <c r="RXS76" s="171"/>
      <c r="RXT76" s="171"/>
      <c r="RXU76" s="171"/>
      <c r="RXV76" s="171"/>
      <c r="RXW76" s="171"/>
      <c r="RXX76" s="171"/>
      <c r="RXY76" s="171"/>
      <c r="RXZ76" s="171"/>
      <c r="RYA76" s="171"/>
      <c r="RYB76" s="171"/>
      <c r="RYC76" s="171"/>
      <c r="RYD76" s="171"/>
      <c r="RYE76" s="171"/>
      <c r="RYF76" s="171"/>
      <c r="RYG76" s="171"/>
      <c r="RYH76" s="171"/>
      <c r="RYI76" s="171"/>
      <c r="RYJ76" s="171"/>
      <c r="RYK76" s="171"/>
      <c r="RYL76" s="171"/>
      <c r="RYM76" s="171"/>
      <c r="RYN76" s="171"/>
      <c r="RYO76" s="171"/>
      <c r="RYP76" s="171"/>
      <c r="RYQ76" s="171"/>
      <c r="RYR76" s="171"/>
      <c r="RYS76" s="171"/>
      <c r="RYT76" s="171"/>
      <c r="RYU76" s="171"/>
      <c r="RYV76" s="171"/>
      <c r="RYW76" s="171"/>
      <c r="RYX76" s="171"/>
      <c r="RYY76" s="171"/>
      <c r="RYZ76" s="171"/>
      <c r="RZA76" s="171"/>
      <c r="RZB76" s="171"/>
      <c r="RZC76" s="171"/>
      <c r="RZD76" s="171"/>
      <c r="RZE76" s="171"/>
      <c r="RZF76" s="171"/>
      <c r="RZG76" s="171"/>
      <c r="RZH76" s="171"/>
      <c r="RZI76" s="171"/>
      <c r="RZJ76" s="171"/>
      <c r="RZK76" s="171"/>
      <c r="RZL76" s="171"/>
      <c r="RZM76" s="171"/>
      <c r="RZN76" s="171"/>
      <c r="RZO76" s="171"/>
      <c r="RZP76" s="171"/>
      <c r="RZQ76" s="171"/>
      <c r="RZR76" s="171"/>
      <c r="RZS76" s="171"/>
      <c r="RZT76" s="171"/>
      <c r="RZU76" s="171"/>
      <c r="RZV76" s="171"/>
      <c r="RZW76" s="171"/>
      <c r="RZX76" s="171"/>
      <c r="RZY76" s="171"/>
      <c r="RZZ76" s="171"/>
      <c r="SAA76" s="171"/>
      <c r="SAB76" s="171"/>
      <c r="SAC76" s="171"/>
      <c r="SAD76" s="171"/>
      <c r="SAE76" s="171"/>
      <c r="SAF76" s="171"/>
      <c r="SAG76" s="171"/>
      <c r="SAH76" s="171"/>
      <c r="SAI76" s="171"/>
      <c r="SAJ76" s="171"/>
      <c r="SAK76" s="171"/>
      <c r="SAL76" s="171"/>
      <c r="SAM76" s="171"/>
      <c r="SAN76" s="171"/>
      <c r="SAO76" s="171"/>
      <c r="SAP76" s="171"/>
      <c r="SAQ76" s="171"/>
      <c r="SAR76" s="171"/>
      <c r="SAS76" s="171"/>
      <c r="SAT76" s="171"/>
      <c r="SAU76" s="171"/>
      <c r="SAV76" s="171"/>
      <c r="SAW76" s="171"/>
      <c r="SAX76" s="171"/>
      <c r="SAY76" s="171"/>
      <c r="SAZ76" s="171"/>
      <c r="SBA76" s="171"/>
      <c r="SBB76" s="171"/>
      <c r="SBC76" s="171"/>
      <c r="SBD76" s="171"/>
      <c r="SBE76" s="171"/>
      <c r="SBF76" s="171"/>
      <c r="SBG76" s="171"/>
      <c r="SBH76" s="171"/>
      <c r="SBI76" s="171"/>
      <c r="SBJ76" s="171"/>
      <c r="SBK76" s="171"/>
      <c r="SBL76" s="171"/>
      <c r="SBM76" s="171"/>
      <c r="SBN76" s="171"/>
      <c r="SBO76" s="171"/>
      <c r="SBP76" s="171"/>
      <c r="SBQ76" s="171"/>
      <c r="SBR76" s="171"/>
      <c r="SBS76" s="171"/>
      <c r="SBT76" s="171"/>
      <c r="SBU76" s="171"/>
      <c r="SBV76" s="171"/>
      <c r="SBW76" s="171"/>
      <c r="SBX76" s="171"/>
      <c r="SBY76" s="171"/>
      <c r="SBZ76" s="171"/>
      <c r="SCA76" s="171"/>
      <c r="SCB76" s="171"/>
      <c r="SCC76" s="171"/>
      <c r="SCD76" s="171"/>
      <c r="SCE76" s="171"/>
      <c r="SCF76" s="171"/>
      <c r="SCG76" s="171"/>
      <c r="SCH76" s="171"/>
      <c r="SCI76" s="171"/>
      <c r="SCJ76" s="171"/>
      <c r="SCK76" s="171"/>
      <c r="SCL76" s="171"/>
      <c r="SCM76" s="171"/>
      <c r="SCN76" s="171"/>
      <c r="SCO76" s="171"/>
      <c r="SCP76" s="171"/>
      <c r="SCQ76" s="171"/>
      <c r="SCR76" s="171"/>
      <c r="SCS76" s="171"/>
      <c r="SCT76" s="171"/>
      <c r="SCU76" s="171"/>
      <c r="SCV76" s="171"/>
      <c r="SCW76" s="171"/>
      <c r="SCX76" s="171"/>
      <c r="SCY76" s="171"/>
      <c r="SCZ76" s="171"/>
      <c r="SDA76" s="171"/>
      <c r="SDB76" s="171"/>
      <c r="SDC76" s="171"/>
      <c r="SDD76" s="171"/>
      <c r="SDE76" s="171"/>
      <c r="SDF76" s="171"/>
      <c r="SDG76" s="171"/>
      <c r="SDH76" s="171"/>
      <c r="SDI76" s="171"/>
      <c r="SDJ76" s="171"/>
      <c r="SDK76" s="171"/>
      <c r="SDL76" s="171"/>
      <c r="SDM76" s="171"/>
      <c r="SDN76" s="171"/>
      <c r="SDO76" s="171"/>
      <c r="SDP76" s="171"/>
      <c r="SDQ76" s="171"/>
      <c r="SDR76" s="171"/>
      <c r="SDS76" s="171"/>
      <c r="SDT76" s="171"/>
      <c r="SDU76" s="171"/>
      <c r="SDV76" s="171"/>
      <c r="SDW76" s="171"/>
      <c r="SDX76" s="171"/>
      <c r="SDY76" s="171"/>
      <c r="SDZ76" s="171"/>
      <c r="SEA76" s="171"/>
      <c r="SEB76" s="171"/>
      <c r="SEC76" s="171"/>
      <c r="SED76" s="171"/>
      <c r="SEE76" s="171"/>
      <c r="SEF76" s="171"/>
      <c r="SEG76" s="171"/>
      <c r="SEH76" s="171"/>
      <c r="SEI76" s="171"/>
      <c r="SEJ76" s="171"/>
      <c r="SEK76" s="171"/>
      <c r="SEL76" s="171"/>
      <c r="SEM76" s="171"/>
      <c r="SEN76" s="171"/>
      <c r="SEO76" s="171"/>
      <c r="SEP76" s="171"/>
      <c r="SEQ76" s="171"/>
      <c r="SER76" s="171"/>
      <c r="SES76" s="171"/>
      <c r="SET76" s="171"/>
      <c r="SEU76" s="171"/>
      <c r="SEV76" s="171"/>
      <c r="SEW76" s="171"/>
      <c r="SEX76" s="171"/>
      <c r="SEY76" s="171"/>
      <c r="SEZ76" s="171"/>
      <c r="SFA76" s="171"/>
      <c r="SFB76" s="171"/>
      <c r="SFC76" s="171"/>
      <c r="SFD76" s="171"/>
      <c r="SFE76" s="171"/>
      <c r="SFF76" s="171"/>
      <c r="SFG76" s="171"/>
      <c r="SFH76" s="171"/>
      <c r="SFI76" s="171"/>
      <c r="SFJ76" s="171"/>
      <c r="SFK76" s="171"/>
      <c r="SFL76" s="171"/>
      <c r="SFM76" s="171"/>
      <c r="SFN76" s="171"/>
      <c r="SFO76" s="171"/>
      <c r="SFP76" s="171"/>
      <c r="SFQ76" s="171"/>
      <c r="SFR76" s="171"/>
      <c r="SFS76" s="171"/>
      <c r="SFT76" s="171"/>
      <c r="SFU76" s="171"/>
      <c r="SFV76" s="171"/>
      <c r="SFW76" s="171"/>
      <c r="SFX76" s="171"/>
      <c r="SFY76" s="171"/>
      <c r="SFZ76" s="171"/>
      <c r="SGA76" s="171"/>
      <c r="SGB76" s="171"/>
      <c r="SGC76" s="171"/>
      <c r="SGD76" s="171"/>
      <c r="SGE76" s="171"/>
      <c r="SGF76" s="171"/>
      <c r="SGG76" s="171"/>
      <c r="SGH76" s="171"/>
      <c r="SGI76" s="171"/>
      <c r="SGJ76" s="171"/>
      <c r="SGK76" s="171"/>
      <c r="SGL76" s="171"/>
      <c r="SGM76" s="171"/>
      <c r="SGN76" s="171"/>
      <c r="SGO76" s="171"/>
      <c r="SGP76" s="171"/>
      <c r="SGQ76" s="171"/>
      <c r="SGR76" s="171"/>
      <c r="SGS76" s="171"/>
      <c r="SGT76" s="171"/>
      <c r="SGU76" s="171"/>
      <c r="SGV76" s="171"/>
      <c r="SGW76" s="171"/>
      <c r="SGX76" s="171"/>
      <c r="SGY76" s="171"/>
      <c r="SGZ76" s="171"/>
      <c r="SHA76" s="171"/>
      <c r="SHB76" s="171"/>
      <c r="SHC76" s="171"/>
      <c r="SHD76" s="171"/>
      <c r="SHE76" s="171"/>
      <c r="SHF76" s="171"/>
      <c r="SHG76" s="171"/>
      <c r="SHH76" s="171"/>
      <c r="SHI76" s="171"/>
      <c r="SHJ76" s="171"/>
      <c r="SHK76" s="171"/>
      <c r="SHL76" s="171"/>
      <c r="SHM76" s="171"/>
      <c r="SHN76" s="171"/>
      <c r="SHO76" s="171"/>
      <c r="SHP76" s="171"/>
      <c r="SHQ76" s="171"/>
      <c r="SHR76" s="171"/>
      <c r="SHS76" s="171"/>
      <c r="SHT76" s="171"/>
      <c r="SHU76" s="171"/>
      <c r="SHV76" s="171"/>
      <c r="SHW76" s="171"/>
      <c r="SHX76" s="171"/>
      <c r="SHY76" s="171"/>
      <c r="SHZ76" s="171"/>
      <c r="SIA76" s="171"/>
      <c r="SIB76" s="171"/>
      <c r="SIC76" s="171"/>
      <c r="SID76" s="171"/>
      <c r="SIE76" s="171"/>
      <c r="SIF76" s="171"/>
      <c r="SIG76" s="171"/>
      <c r="SIH76" s="171"/>
      <c r="SII76" s="171"/>
      <c r="SIJ76" s="171"/>
      <c r="SIK76" s="171"/>
      <c r="SIL76" s="171"/>
      <c r="SIM76" s="171"/>
      <c r="SIN76" s="171"/>
      <c r="SIO76" s="171"/>
      <c r="SIP76" s="171"/>
      <c r="SIQ76" s="171"/>
      <c r="SIR76" s="171"/>
      <c r="SIS76" s="171"/>
      <c r="SIT76" s="171"/>
      <c r="SIU76" s="171"/>
      <c r="SIV76" s="171"/>
      <c r="SIW76" s="171"/>
      <c r="SIX76" s="171"/>
      <c r="SIY76" s="171"/>
      <c r="SIZ76" s="171"/>
      <c r="SJA76" s="171"/>
      <c r="SJB76" s="171"/>
      <c r="SJC76" s="171"/>
      <c r="SJD76" s="171"/>
      <c r="SJE76" s="171"/>
      <c r="SJF76" s="171"/>
      <c r="SJG76" s="171"/>
      <c r="SJH76" s="171"/>
      <c r="SJI76" s="171"/>
      <c r="SJJ76" s="171"/>
      <c r="SJK76" s="171"/>
      <c r="SJL76" s="171"/>
      <c r="SJM76" s="171"/>
      <c r="SJN76" s="171"/>
      <c r="SJO76" s="171"/>
      <c r="SJP76" s="171"/>
      <c r="SJQ76" s="171"/>
      <c r="SJR76" s="171"/>
      <c r="SJS76" s="171"/>
      <c r="SJT76" s="171"/>
      <c r="SJU76" s="171"/>
      <c r="SJV76" s="171"/>
      <c r="SJW76" s="171"/>
      <c r="SJX76" s="171"/>
      <c r="SJY76" s="171"/>
      <c r="SJZ76" s="171"/>
      <c r="SKA76" s="171"/>
      <c r="SKB76" s="171"/>
      <c r="SKC76" s="171"/>
      <c r="SKD76" s="171"/>
      <c r="SKE76" s="171"/>
      <c r="SKF76" s="171"/>
      <c r="SKG76" s="171"/>
      <c r="SKH76" s="171"/>
      <c r="SKI76" s="171"/>
      <c r="SKJ76" s="171"/>
      <c r="SKK76" s="171"/>
      <c r="SKL76" s="171"/>
      <c r="SKM76" s="171"/>
      <c r="SKN76" s="171"/>
      <c r="SKO76" s="171"/>
      <c r="SKP76" s="171"/>
      <c r="SKQ76" s="171"/>
      <c r="SKR76" s="171"/>
      <c r="SKS76" s="171"/>
      <c r="SKT76" s="171"/>
      <c r="SKU76" s="171"/>
      <c r="SKV76" s="171"/>
      <c r="SKW76" s="171"/>
      <c r="SKX76" s="171"/>
      <c r="SKY76" s="171"/>
      <c r="SKZ76" s="171"/>
      <c r="SLA76" s="171"/>
      <c r="SLB76" s="171"/>
      <c r="SLC76" s="171"/>
      <c r="SLD76" s="171"/>
      <c r="SLE76" s="171"/>
      <c r="SLF76" s="171"/>
      <c r="SLG76" s="171"/>
      <c r="SLH76" s="171"/>
      <c r="SLI76" s="171"/>
      <c r="SLJ76" s="171"/>
      <c r="SLK76" s="171"/>
      <c r="SLL76" s="171"/>
      <c r="SLM76" s="171"/>
      <c r="SLN76" s="171"/>
      <c r="SLO76" s="171"/>
      <c r="SLP76" s="171"/>
      <c r="SLQ76" s="171"/>
      <c r="SLR76" s="171"/>
      <c r="SLS76" s="171"/>
      <c r="SLT76" s="171"/>
      <c r="SLU76" s="171"/>
      <c r="SLV76" s="171"/>
      <c r="SLW76" s="171"/>
      <c r="SLX76" s="171"/>
      <c r="SLY76" s="171"/>
      <c r="SLZ76" s="171"/>
      <c r="SMA76" s="171"/>
      <c r="SMB76" s="171"/>
      <c r="SMC76" s="171"/>
      <c r="SMD76" s="171"/>
      <c r="SME76" s="171"/>
      <c r="SMF76" s="171"/>
      <c r="SMG76" s="171"/>
      <c r="SMH76" s="171"/>
      <c r="SMI76" s="171"/>
      <c r="SMJ76" s="171"/>
      <c r="SMK76" s="171"/>
      <c r="SML76" s="171"/>
      <c r="SMM76" s="171"/>
      <c r="SMN76" s="171"/>
      <c r="SMO76" s="171"/>
      <c r="SMP76" s="171"/>
      <c r="SMQ76" s="171"/>
      <c r="SMR76" s="171"/>
      <c r="SMS76" s="171"/>
      <c r="SMT76" s="171"/>
      <c r="SMU76" s="171"/>
      <c r="SMV76" s="171"/>
      <c r="SMW76" s="171"/>
      <c r="SMX76" s="171"/>
      <c r="SMY76" s="171"/>
      <c r="SMZ76" s="171"/>
      <c r="SNA76" s="171"/>
      <c r="SNB76" s="171"/>
      <c r="SNC76" s="171"/>
      <c r="SND76" s="171"/>
      <c r="SNE76" s="171"/>
      <c r="SNF76" s="171"/>
      <c r="SNG76" s="171"/>
      <c r="SNH76" s="171"/>
      <c r="SNI76" s="171"/>
      <c r="SNJ76" s="171"/>
      <c r="SNK76" s="171"/>
      <c r="SNL76" s="171"/>
      <c r="SNM76" s="171"/>
      <c r="SNN76" s="171"/>
      <c r="SNO76" s="171"/>
      <c r="SNP76" s="171"/>
      <c r="SNQ76" s="171"/>
      <c r="SNR76" s="171"/>
      <c r="SNS76" s="171"/>
      <c r="SNT76" s="171"/>
      <c r="SNU76" s="171"/>
      <c r="SNV76" s="171"/>
      <c r="SNW76" s="171"/>
      <c r="SNX76" s="171"/>
      <c r="SNY76" s="171"/>
      <c r="SNZ76" s="171"/>
      <c r="SOA76" s="171"/>
      <c r="SOB76" s="171"/>
      <c r="SOC76" s="171"/>
      <c r="SOD76" s="171"/>
      <c r="SOE76" s="171"/>
      <c r="SOF76" s="171"/>
      <c r="SOG76" s="171"/>
      <c r="SOH76" s="171"/>
      <c r="SOI76" s="171"/>
      <c r="SOJ76" s="171"/>
      <c r="SOK76" s="171"/>
      <c r="SOL76" s="171"/>
      <c r="SOM76" s="171"/>
      <c r="SON76" s="171"/>
      <c r="SOO76" s="171"/>
      <c r="SOP76" s="171"/>
      <c r="SOQ76" s="171"/>
      <c r="SOR76" s="171"/>
      <c r="SOS76" s="171"/>
      <c r="SOT76" s="171"/>
      <c r="SOU76" s="171"/>
      <c r="SOV76" s="171"/>
      <c r="SOW76" s="171"/>
      <c r="SOX76" s="171"/>
      <c r="SOY76" s="171"/>
      <c r="SOZ76" s="171"/>
      <c r="SPA76" s="171"/>
      <c r="SPB76" s="171"/>
      <c r="SPC76" s="171"/>
      <c r="SPD76" s="171"/>
      <c r="SPE76" s="171"/>
      <c r="SPF76" s="171"/>
      <c r="SPG76" s="171"/>
      <c r="SPH76" s="171"/>
      <c r="SPI76" s="171"/>
      <c r="SPJ76" s="171"/>
      <c r="SPK76" s="171"/>
      <c r="SPL76" s="171"/>
      <c r="SPM76" s="171"/>
      <c r="SPN76" s="171"/>
      <c r="SPO76" s="171"/>
      <c r="SPP76" s="171"/>
      <c r="SPQ76" s="171"/>
      <c r="SPR76" s="171"/>
      <c r="SPS76" s="171"/>
      <c r="SPT76" s="171"/>
      <c r="SPU76" s="171"/>
      <c r="SPV76" s="171"/>
      <c r="SPW76" s="171"/>
      <c r="SPX76" s="171"/>
      <c r="SPY76" s="171"/>
      <c r="SPZ76" s="171"/>
      <c r="SQA76" s="171"/>
      <c r="SQB76" s="171"/>
      <c r="SQC76" s="171"/>
      <c r="SQD76" s="171"/>
      <c r="SQE76" s="171"/>
      <c r="SQF76" s="171"/>
      <c r="SQG76" s="171"/>
      <c r="SQH76" s="171"/>
      <c r="SQI76" s="171"/>
      <c r="SQJ76" s="171"/>
      <c r="SQK76" s="171"/>
      <c r="SQL76" s="171"/>
      <c r="SQM76" s="171"/>
      <c r="SQN76" s="171"/>
      <c r="SQO76" s="171"/>
      <c r="SQP76" s="171"/>
      <c r="SQQ76" s="171"/>
      <c r="SQR76" s="171"/>
      <c r="SQS76" s="171"/>
      <c r="SQT76" s="171"/>
      <c r="SQU76" s="171"/>
      <c r="SQV76" s="171"/>
      <c r="SQW76" s="171"/>
      <c r="SQX76" s="171"/>
      <c r="SQY76" s="171"/>
      <c r="SQZ76" s="171"/>
      <c r="SRA76" s="171"/>
      <c r="SRB76" s="171"/>
      <c r="SRC76" s="171"/>
      <c r="SRD76" s="171"/>
      <c r="SRE76" s="171"/>
      <c r="SRF76" s="171"/>
      <c r="SRG76" s="171"/>
      <c r="SRH76" s="171"/>
      <c r="SRI76" s="171"/>
      <c r="SRJ76" s="171"/>
      <c r="SRK76" s="171"/>
      <c r="SRL76" s="171"/>
      <c r="SRM76" s="171"/>
      <c r="SRN76" s="171"/>
      <c r="SRO76" s="171"/>
      <c r="SRP76" s="171"/>
      <c r="SRQ76" s="171"/>
      <c r="SRR76" s="171"/>
      <c r="SRS76" s="171"/>
      <c r="SRT76" s="171"/>
      <c r="SRU76" s="171"/>
      <c r="SRV76" s="171"/>
      <c r="SRW76" s="171"/>
      <c r="SRX76" s="171"/>
      <c r="SRY76" s="171"/>
      <c r="SRZ76" s="171"/>
      <c r="SSA76" s="171"/>
      <c r="SSB76" s="171"/>
      <c r="SSC76" s="171"/>
      <c r="SSD76" s="171"/>
      <c r="SSE76" s="171"/>
      <c r="SSF76" s="171"/>
      <c r="SSG76" s="171"/>
      <c r="SSH76" s="171"/>
      <c r="SSI76" s="171"/>
      <c r="SSJ76" s="171"/>
      <c r="SSK76" s="171"/>
      <c r="SSL76" s="171"/>
      <c r="SSM76" s="171"/>
      <c r="SSN76" s="171"/>
      <c r="SSO76" s="171"/>
      <c r="SSP76" s="171"/>
      <c r="SSQ76" s="171"/>
      <c r="SSR76" s="171"/>
      <c r="SSS76" s="171"/>
      <c r="SST76" s="171"/>
      <c r="SSU76" s="171"/>
      <c r="SSV76" s="171"/>
      <c r="SSW76" s="171"/>
      <c r="SSX76" s="171"/>
      <c r="SSY76" s="171"/>
      <c r="SSZ76" s="171"/>
      <c r="STA76" s="171"/>
      <c r="STB76" s="171"/>
      <c r="STC76" s="171"/>
      <c r="STD76" s="171"/>
      <c r="STE76" s="171"/>
      <c r="STF76" s="171"/>
      <c r="STG76" s="171"/>
      <c r="STH76" s="171"/>
      <c r="STI76" s="171"/>
      <c r="STJ76" s="171"/>
      <c r="STK76" s="171"/>
      <c r="STL76" s="171"/>
      <c r="STM76" s="171"/>
      <c r="STN76" s="171"/>
      <c r="STO76" s="171"/>
      <c r="STP76" s="171"/>
      <c r="STQ76" s="171"/>
      <c r="STR76" s="171"/>
      <c r="STS76" s="171"/>
      <c r="STT76" s="171"/>
      <c r="STU76" s="171"/>
      <c r="STV76" s="171"/>
      <c r="STW76" s="171"/>
      <c r="STX76" s="171"/>
      <c r="STY76" s="171"/>
      <c r="STZ76" s="171"/>
      <c r="SUA76" s="171"/>
      <c r="SUB76" s="171"/>
      <c r="SUC76" s="171"/>
      <c r="SUD76" s="171"/>
      <c r="SUE76" s="171"/>
      <c r="SUF76" s="171"/>
      <c r="SUG76" s="171"/>
      <c r="SUH76" s="171"/>
      <c r="SUI76" s="171"/>
      <c r="SUJ76" s="171"/>
      <c r="SUK76" s="171"/>
      <c r="SUL76" s="171"/>
      <c r="SUM76" s="171"/>
      <c r="SUN76" s="171"/>
      <c r="SUO76" s="171"/>
      <c r="SUP76" s="171"/>
      <c r="SUQ76" s="171"/>
      <c r="SUR76" s="171"/>
      <c r="SUS76" s="171"/>
      <c r="SUT76" s="171"/>
      <c r="SUU76" s="171"/>
      <c r="SUV76" s="171"/>
      <c r="SUW76" s="171"/>
      <c r="SUX76" s="171"/>
      <c r="SUY76" s="171"/>
      <c r="SUZ76" s="171"/>
      <c r="SVA76" s="171"/>
      <c r="SVB76" s="171"/>
      <c r="SVC76" s="171"/>
      <c r="SVD76" s="171"/>
      <c r="SVE76" s="171"/>
      <c r="SVF76" s="171"/>
      <c r="SVG76" s="171"/>
      <c r="SVH76" s="171"/>
      <c r="SVI76" s="171"/>
      <c r="SVJ76" s="171"/>
      <c r="SVK76" s="171"/>
      <c r="SVL76" s="171"/>
      <c r="SVM76" s="171"/>
      <c r="SVN76" s="171"/>
      <c r="SVO76" s="171"/>
      <c r="SVP76" s="171"/>
      <c r="SVQ76" s="171"/>
      <c r="SVR76" s="171"/>
      <c r="SVS76" s="171"/>
      <c r="SVT76" s="171"/>
      <c r="SVU76" s="171"/>
      <c r="SVV76" s="171"/>
      <c r="SVW76" s="171"/>
      <c r="SVX76" s="171"/>
      <c r="SVY76" s="171"/>
      <c r="SVZ76" s="171"/>
      <c r="SWA76" s="171"/>
      <c r="SWB76" s="171"/>
      <c r="SWC76" s="171"/>
      <c r="SWD76" s="171"/>
      <c r="SWE76" s="171"/>
      <c r="SWF76" s="171"/>
      <c r="SWG76" s="171"/>
      <c r="SWH76" s="171"/>
      <c r="SWI76" s="171"/>
      <c r="SWJ76" s="171"/>
      <c r="SWK76" s="171"/>
      <c r="SWL76" s="171"/>
      <c r="SWM76" s="171"/>
      <c r="SWN76" s="171"/>
      <c r="SWO76" s="171"/>
      <c r="SWP76" s="171"/>
      <c r="SWQ76" s="171"/>
      <c r="SWR76" s="171"/>
      <c r="SWS76" s="171"/>
      <c r="SWT76" s="171"/>
      <c r="SWU76" s="171"/>
      <c r="SWV76" s="171"/>
      <c r="SWW76" s="171"/>
      <c r="SWX76" s="171"/>
      <c r="SWY76" s="171"/>
      <c r="SWZ76" s="171"/>
      <c r="SXA76" s="171"/>
      <c r="SXB76" s="171"/>
      <c r="SXC76" s="171"/>
      <c r="SXD76" s="171"/>
      <c r="SXE76" s="171"/>
      <c r="SXF76" s="171"/>
      <c r="SXG76" s="171"/>
      <c r="SXH76" s="171"/>
      <c r="SXI76" s="171"/>
      <c r="SXJ76" s="171"/>
      <c r="SXK76" s="171"/>
      <c r="SXL76" s="171"/>
      <c r="SXM76" s="171"/>
      <c r="SXN76" s="171"/>
      <c r="SXO76" s="171"/>
      <c r="SXP76" s="171"/>
      <c r="SXQ76" s="171"/>
      <c r="SXR76" s="171"/>
      <c r="SXS76" s="171"/>
      <c r="SXT76" s="171"/>
      <c r="SXU76" s="171"/>
      <c r="SXV76" s="171"/>
      <c r="SXW76" s="171"/>
      <c r="SXX76" s="171"/>
      <c r="SXY76" s="171"/>
      <c r="SXZ76" s="171"/>
      <c r="SYA76" s="171"/>
      <c r="SYB76" s="171"/>
      <c r="SYC76" s="171"/>
      <c r="SYD76" s="171"/>
      <c r="SYE76" s="171"/>
      <c r="SYF76" s="171"/>
      <c r="SYG76" s="171"/>
      <c r="SYH76" s="171"/>
      <c r="SYI76" s="171"/>
      <c r="SYJ76" s="171"/>
      <c r="SYK76" s="171"/>
      <c r="SYL76" s="171"/>
      <c r="SYM76" s="171"/>
      <c r="SYN76" s="171"/>
      <c r="SYO76" s="171"/>
      <c r="SYP76" s="171"/>
      <c r="SYQ76" s="171"/>
      <c r="SYR76" s="171"/>
      <c r="SYS76" s="171"/>
      <c r="SYT76" s="171"/>
      <c r="SYU76" s="171"/>
      <c r="SYV76" s="171"/>
      <c r="SYW76" s="171"/>
      <c r="SYX76" s="171"/>
      <c r="SYY76" s="171"/>
      <c r="SYZ76" s="171"/>
      <c r="SZA76" s="171"/>
      <c r="SZB76" s="171"/>
      <c r="SZC76" s="171"/>
      <c r="SZD76" s="171"/>
      <c r="SZE76" s="171"/>
      <c r="SZF76" s="171"/>
      <c r="SZG76" s="171"/>
      <c r="SZH76" s="171"/>
      <c r="SZI76" s="171"/>
      <c r="SZJ76" s="171"/>
      <c r="SZK76" s="171"/>
      <c r="SZL76" s="171"/>
      <c r="SZM76" s="171"/>
      <c r="SZN76" s="171"/>
      <c r="SZO76" s="171"/>
      <c r="SZP76" s="171"/>
      <c r="SZQ76" s="171"/>
      <c r="SZR76" s="171"/>
      <c r="SZS76" s="171"/>
      <c r="SZT76" s="171"/>
      <c r="SZU76" s="171"/>
      <c r="SZV76" s="171"/>
      <c r="SZW76" s="171"/>
      <c r="SZX76" s="171"/>
      <c r="SZY76" s="171"/>
      <c r="SZZ76" s="171"/>
      <c r="TAA76" s="171"/>
      <c r="TAB76" s="171"/>
      <c r="TAC76" s="171"/>
      <c r="TAD76" s="171"/>
      <c r="TAE76" s="171"/>
      <c r="TAF76" s="171"/>
      <c r="TAG76" s="171"/>
      <c r="TAH76" s="171"/>
      <c r="TAI76" s="171"/>
      <c r="TAJ76" s="171"/>
      <c r="TAK76" s="171"/>
      <c r="TAL76" s="171"/>
      <c r="TAM76" s="171"/>
      <c r="TAN76" s="171"/>
      <c r="TAO76" s="171"/>
      <c r="TAP76" s="171"/>
      <c r="TAQ76" s="171"/>
      <c r="TAR76" s="171"/>
      <c r="TAS76" s="171"/>
      <c r="TAT76" s="171"/>
      <c r="TAU76" s="171"/>
      <c r="TAV76" s="171"/>
      <c r="TAW76" s="171"/>
      <c r="TAX76" s="171"/>
      <c r="TAY76" s="171"/>
      <c r="TAZ76" s="171"/>
      <c r="TBA76" s="171"/>
      <c r="TBB76" s="171"/>
      <c r="TBC76" s="171"/>
      <c r="TBD76" s="171"/>
      <c r="TBE76" s="171"/>
      <c r="TBF76" s="171"/>
      <c r="TBG76" s="171"/>
      <c r="TBH76" s="171"/>
      <c r="TBI76" s="171"/>
      <c r="TBJ76" s="171"/>
      <c r="TBK76" s="171"/>
      <c r="TBL76" s="171"/>
      <c r="TBM76" s="171"/>
      <c r="TBN76" s="171"/>
      <c r="TBO76" s="171"/>
      <c r="TBP76" s="171"/>
      <c r="TBQ76" s="171"/>
      <c r="TBR76" s="171"/>
      <c r="TBS76" s="171"/>
      <c r="TBT76" s="171"/>
      <c r="TBU76" s="171"/>
      <c r="TBV76" s="171"/>
      <c r="TBW76" s="171"/>
      <c r="TBX76" s="171"/>
      <c r="TBY76" s="171"/>
      <c r="TBZ76" s="171"/>
      <c r="TCA76" s="171"/>
      <c r="TCB76" s="171"/>
      <c r="TCC76" s="171"/>
      <c r="TCD76" s="171"/>
      <c r="TCE76" s="171"/>
      <c r="TCF76" s="171"/>
      <c r="TCG76" s="171"/>
      <c r="TCH76" s="171"/>
      <c r="TCI76" s="171"/>
      <c r="TCJ76" s="171"/>
      <c r="TCK76" s="171"/>
      <c r="TCL76" s="171"/>
      <c r="TCM76" s="171"/>
      <c r="TCN76" s="171"/>
      <c r="TCO76" s="171"/>
      <c r="TCP76" s="171"/>
      <c r="TCQ76" s="171"/>
      <c r="TCR76" s="171"/>
      <c r="TCS76" s="171"/>
      <c r="TCT76" s="171"/>
      <c r="TCU76" s="171"/>
      <c r="TCV76" s="171"/>
      <c r="TCW76" s="171"/>
      <c r="TCX76" s="171"/>
      <c r="TCY76" s="171"/>
      <c r="TCZ76" s="171"/>
      <c r="TDA76" s="171"/>
      <c r="TDB76" s="171"/>
      <c r="TDC76" s="171"/>
      <c r="TDD76" s="171"/>
      <c r="TDE76" s="171"/>
      <c r="TDF76" s="171"/>
      <c r="TDG76" s="171"/>
      <c r="TDH76" s="171"/>
      <c r="TDI76" s="171"/>
      <c r="TDJ76" s="171"/>
      <c r="TDK76" s="171"/>
      <c r="TDL76" s="171"/>
      <c r="TDM76" s="171"/>
      <c r="TDN76" s="171"/>
      <c r="TDO76" s="171"/>
      <c r="TDP76" s="171"/>
      <c r="TDQ76" s="171"/>
      <c r="TDR76" s="171"/>
      <c r="TDS76" s="171"/>
      <c r="TDT76" s="171"/>
      <c r="TDU76" s="171"/>
      <c r="TDV76" s="171"/>
      <c r="TDW76" s="171"/>
      <c r="TDX76" s="171"/>
      <c r="TDY76" s="171"/>
      <c r="TDZ76" s="171"/>
      <c r="TEA76" s="171"/>
      <c r="TEB76" s="171"/>
      <c r="TEC76" s="171"/>
      <c r="TED76" s="171"/>
      <c r="TEE76" s="171"/>
      <c r="TEF76" s="171"/>
      <c r="TEG76" s="171"/>
      <c r="TEH76" s="171"/>
      <c r="TEI76" s="171"/>
      <c r="TEJ76" s="171"/>
      <c r="TEK76" s="171"/>
      <c r="TEL76" s="171"/>
      <c r="TEM76" s="171"/>
      <c r="TEN76" s="171"/>
      <c r="TEO76" s="171"/>
      <c r="TEP76" s="171"/>
      <c r="TEQ76" s="171"/>
      <c r="TER76" s="171"/>
      <c r="TES76" s="171"/>
      <c r="TET76" s="171"/>
      <c r="TEU76" s="171"/>
      <c r="TEV76" s="171"/>
      <c r="TEW76" s="171"/>
      <c r="TEX76" s="171"/>
      <c r="TEY76" s="171"/>
      <c r="TEZ76" s="171"/>
      <c r="TFA76" s="171"/>
      <c r="TFB76" s="171"/>
      <c r="TFC76" s="171"/>
      <c r="TFD76" s="171"/>
      <c r="TFE76" s="171"/>
      <c r="TFF76" s="171"/>
      <c r="TFG76" s="171"/>
      <c r="TFH76" s="171"/>
      <c r="TFI76" s="171"/>
      <c r="TFJ76" s="171"/>
      <c r="TFK76" s="171"/>
      <c r="TFL76" s="171"/>
      <c r="TFM76" s="171"/>
      <c r="TFN76" s="171"/>
      <c r="TFO76" s="171"/>
      <c r="TFP76" s="171"/>
      <c r="TFQ76" s="171"/>
      <c r="TFR76" s="171"/>
      <c r="TFS76" s="171"/>
      <c r="TFT76" s="171"/>
      <c r="TFU76" s="171"/>
      <c r="TFV76" s="171"/>
      <c r="TFW76" s="171"/>
      <c r="TFX76" s="171"/>
      <c r="TFY76" s="171"/>
      <c r="TFZ76" s="171"/>
      <c r="TGA76" s="171"/>
      <c r="TGB76" s="171"/>
      <c r="TGC76" s="171"/>
      <c r="TGD76" s="171"/>
      <c r="TGE76" s="171"/>
      <c r="TGF76" s="171"/>
      <c r="TGG76" s="171"/>
      <c r="TGH76" s="171"/>
      <c r="TGI76" s="171"/>
      <c r="TGJ76" s="171"/>
      <c r="TGK76" s="171"/>
      <c r="TGL76" s="171"/>
      <c r="TGM76" s="171"/>
      <c r="TGN76" s="171"/>
      <c r="TGO76" s="171"/>
      <c r="TGP76" s="171"/>
      <c r="TGQ76" s="171"/>
      <c r="TGR76" s="171"/>
      <c r="TGS76" s="171"/>
      <c r="TGT76" s="171"/>
      <c r="TGU76" s="171"/>
      <c r="TGV76" s="171"/>
      <c r="TGW76" s="171"/>
      <c r="TGX76" s="171"/>
      <c r="TGY76" s="171"/>
      <c r="TGZ76" s="171"/>
      <c r="THA76" s="171"/>
      <c r="THB76" s="171"/>
      <c r="THC76" s="171"/>
      <c r="THD76" s="171"/>
      <c r="THE76" s="171"/>
      <c r="THF76" s="171"/>
      <c r="THG76" s="171"/>
      <c r="THH76" s="171"/>
      <c r="THI76" s="171"/>
      <c r="THJ76" s="171"/>
      <c r="THK76" s="171"/>
      <c r="THL76" s="171"/>
      <c r="THM76" s="171"/>
      <c r="THN76" s="171"/>
      <c r="THO76" s="171"/>
      <c r="THP76" s="171"/>
      <c r="THQ76" s="171"/>
      <c r="THR76" s="171"/>
      <c r="THS76" s="171"/>
      <c r="THT76" s="171"/>
      <c r="THU76" s="171"/>
      <c r="THV76" s="171"/>
      <c r="THW76" s="171"/>
      <c r="THX76" s="171"/>
      <c r="THY76" s="171"/>
      <c r="THZ76" s="171"/>
      <c r="TIA76" s="171"/>
      <c r="TIB76" s="171"/>
      <c r="TIC76" s="171"/>
      <c r="TID76" s="171"/>
      <c r="TIE76" s="171"/>
      <c r="TIF76" s="171"/>
      <c r="TIG76" s="171"/>
      <c r="TIH76" s="171"/>
      <c r="TII76" s="171"/>
      <c r="TIJ76" s="171"/>
      <c r="TIK76" s="171"/>
      <c r="TIL76" s="171"/>
      <c r="TIM76" s="171"/>
      <c r="TIN76" s="171"/>
      <c r="TIO76" s="171"/>
      <c r="TIP76" s="171"/>
      <c r="TIQ76" s="171"/>
      <c r="TIR76" s="171"/>
      <c r="TIS76" s="171"/>
      <c r="TIT76" s="171"/>
      <c r="TIU76" s="171"/>
      <c r="TIV76" s="171"/>
      <c r="TIW76" s="171"/>
      <c r="TIX76" s="171"/>
      <c r="TIY76" s="171"/>
      <c r="TIZ76" s="171"/>
      <c r="TJA76" s="171"/>
      <c r="TJB76" s="171"/>
      <c r="TJC76" s="171"/>
      <c r="TJD76" s="171"/>
      <c r="TJE76" s="171"/>
      <c r="TJF76" s="171"/>
      <c r="TJG76" s="171"/>
      <c r="TJH76" s="171"/>
      <c r="TJI76" s="171"/>
      <c r="TJJ76" s="171"/>
      <c r="TJK76" s="171"/>
      <c r="TJL76" s="171"/>
      <c r="TJM76" s="171"/>
      <c r="TJN76" s="171"/>
      <c r="TJO76" s="171"/>
      <c r="TJP76" s="171"/>
      <c r="TJQ76" s="171"/>
      <c r="TJR76" s="171"/>
      <c r="TJS76" s="171"/>
      <c r="TJT76" s="171"/>
      <c r="TJU76" s="171"/>
      <c r="TJV76" s="171"/>
      <c r="TJW76" s="171"/>
      <c r="TJX76" s="171"/>
      <c r="TJY76" s="171"/>
      <c r="TJZ76" s="171"/>
      <c r="TKA76" s="171"/>
      <c r="TKB76" s="171"/>
      <c r="TKC76" s="171"/>
      <c r="TKD76" s="171"/>
      <c r="TKE76" s="171"/>
      <c r="TKF76" s="171"/>
      <c r="TKG76" s="171"/>
      <c r="TKH76" s="171"/>
      <c r="TKI76" s="171"/>
      <c r="TKJ76" s="171"/>
      <c r="TKK76" s="171"/>
      <c r="TKL76" s="171"/>
      <c r="TKM76" s="171"/>
      <c r="TKN76" s="171"/>
      <c r="TKO76" s="171"/>
      <c r="TKP76" s="171"/>
      <c r="TKQ76" s="171"/>
      <c r="TKR76" s="171"/>
      <c r="TKS76" s="171"/>
      <c r="TKT76" s="171"/>
      <c r="TKU76" s="171"/>
      <c r="TKV76" s="171"/>
      <c r="TKW76" s="171"/>
      <c r="TKX76" s="171"/>
      <c r="TKY76" s="171"/>
      <c r="TKZ76" s="171"/>
      <c r="TLA76" s="171"/>
      <c r="TLB76" s="171"/>
      <c r="TLC76" s="171"/>
      <c r="TLD76" s="171"/>
      <c r="TLE76" s="171"/>
      <c r="TLF76" s="171"/>
      <c r="TLG76" s="171"/>
      <c r="TLH76" s="171"/>
      <c r="TLI76" s="171"/>
      <c r="TLJ76" s="171"/>
      <c r="TLK76" s="171"/>
      <c r="TLL76" s="171"/>
      <c r="TLM76" s="171"/>
      <c r="TLN76" s="171"/>
      <c r="TLO76" s="171"/>
      <c r="TLP76" s="171"/>
      <c r="TLQ76" s="171"/>
      <c r="TLR76" s="171"/>
      <c r="TLS76" s="171"/>
      <c r="TLT76" s="171"/>
      <c r="TLU76" s="171"/>
      <c r="TLV76" s="171"/>
      <c r="TLW76" s="171"/>
      <c r="TLX76" s="171"/>
      <c r="TLY76" s="171"/>
      <c r="TLZ76" s="171"/>
      <c r="TMA76" s="171"/>
      <c r="TMB76" s="171"/>
      <c r="TMC76" s="171"/>
      <c r="TMD76" s="171"/>
      <c r="TME76" s="171"/>
      <c r="TMF76" s="171"/>
      <c r="TMG76" s="171"/>
      <c r="TMH76" s="171"/>
      <c r="TMI76" s="171"/>
      <c r="TMJ76" s="171"/>
      <c r="TMK76" s="171"/>
      <c r="TML76" s="171"/>
      <c r="TMM76" s="171"/>
      <c r="TMN76" s="171"/>
      <c r="TMO76" s="171"/>
      <c r="TMP76" s="171"/>
      <c r="TMQ76" s="171"/>
      <c r="TMR76" s="171"/>
      <c r="TMS76" s="171"/>
      <c r="TMT76" s="171"/>
      <c r="TMU76" s="171"/>
      <c r="TMV76" s="171"/>
      <c r="TMW76" s="171"/>
      <c r="TMX76" s="171"/>
      <c r="TMY76" s="171"/>
      <c r="TMZ76" s="171"/>
      <c r="TNA76" s="171"/>
      <c r="TNB76" s="171"/>
      <c r="TNC76" s="171"/>
      <c r="TND76" s="171"/>
      <c r="TNE76" s="171"/>
      <c r="TNF76" s="171"/>
      <c r="TNG76" s="171"/>
      <c r="TNH76" s="171"/>
      <c r="TNI76" s="171"/>
      <c r="TNJ76" s="171"/>
      <c r="TNK76" s="171"/>
      <c r="TNL76" s="171"/>
      <c r="TNM76" s="171"/>
      <c r="TNN76" s="171"/>
      <c r="TNO76" s="171"/>
      <c r="TNP76" s="171"/>
      <c r="TNQ76" s="171"/>
      <c r="TNR76" s="171"/>
      <c r="TNS76" s="171"/>
      <c r="TNT76" s="171"/>
      <c r="TNU76" s="171"/>
      <c r="TNV76" s="171"/>
      <c r="TNW76" s="171"/>
      <c r="TNX76" s="171"/>
      <c r="TNY76" s="171"/>
      <c r="TNZ76" s="171"/>
      <c r="TOA76" s="171"/>
      <c r="TOB76" s="171"/>
      <c r="TOC76" s="171"/>
      <c r="TOD76" s="171"/>
      <c r="TOE76" s="171"/>
      <c r="TOF76" s="171"/>
      <c r="TOG76" s="171"/>
      <c r="TOH76" s="171"/>
      <c r="TOI76" s="171"/>
      <c r="TOJ76" s="171"/>
      <c r="TOK76" s="171"/>
      <c r="TOL76" s="171"/>
      <c r="TOM76" s="171"/>
      <c r="TON76" s="171"/>
      <c r="TOO76" s="171"/>
      <c r="TOP76" s="171"/>
      <c r="TOQ76" s="171"/>
      <c r="TOR76" s="171"/>
      <c r="TOS76" s="171"/>
      <c r="TOT76" s="171"/>
      <c r="TOU76" s="171"/>
      <c r="TOV76" s="171"/>
      <c r="TOW76" s="171"/>
      <c r="TOX76" s="171"/>
      <c r="TOY76" s="171"/>
      <c r="TOZ76" s="171"/>
      <c r="TPA76" s="171"/>
      <c r="TPB76" s="171"/>
      <c r="TPC76" s="171"/>
      <c r="TPD76" s="171"/>
      <c r="TPE76" s="171"/>
      <c r="TPF76" s="171"/>
      <c r="TPG76" s="171"/>
      <c r="TPH76" s="171"/>
      <c r="TPI76" s="171"/>
      <c r="TPJ76" s="171"/>
      <c r="TPK76" s="171"/>
      <c r="TPL76" s="171"/>
      <c r="TPM76" s="171"/>
      <c r="TPN76" s="171"/>
      <c r="TPO76" s="171"/>
      <c r="TPP76" s="171"/>
      <c r="TPQ76" s="171"/>
      <c r="TPR76" s="171"/>
      <c r="TPS76" s="171"/>
      <c r="TPT76" s="171"/>
      <c r="TPU76" s="171"/>
      <c r="TPV76" s="171"/>
      <c r="TPW76" s="171"/>
      <c r="TPX76" s="171"/>
      <c r="TPY76" s="171"/>
      <c r="TPZ76" s="171"/>
      <c r="TQA76" s="171"/>
      <c r="TQB76" s="171"/>
      <c r="TQC76" s="171"/>
      <c r="TQD76" s="171"/>
      <c r="TQE76" s="171"/>
      <c r="TQF76" s="171"/>
      <c r="TQG76" s="171"/>
      <c r="TQH76" s="171"/>
      <c r="TQI76" s="171"/>
      <c r="TQJ76" s="171"/>
      <c r="TQK76" s="171"/>
      <c r="TQL76" s="171"/>
      <c r="TQM76" s="171"/>
      <c r="TQN76" s="171"/>
      <c r="TQO76" s="171"/>
      <c r="TQP76" s="171"/>
      <c r="TQQ76" s="171"/>
      <c r="TQR76" s="171"/>
      <c r="TQS76" s="171"/>
      <c r="TQT76" s="171"/>
      <c r="TQU76" s="171"/>
      <c r="TQV76" s="171"/>
      <c r="TQW76" s="171"/>
      <c r="TQX76" s="171"/>
      <c r="TQY76" s="171"/>
      <c r="TQZ76" s="171"/>
      <c r="TRA76" s="171"/>
      <c r="TRB76" s="171"/>
      <c r="TRC76" s="171"/>
      <c r="TRD76" s="171"/>
      <c r="TRE76" s="171"/>
      <c r="TRF76" s="171"/>
      <c r="TRG76" s="171"/>
      <c r="TRH76" s="171"/>
      <c r="TRI76" s="171"/>
      <c r="TRJ76" s="171"/>
      <c r="TRK76" s="171"/>
      <c r="TRL76" s="171"/>
      <c r="TRM76" s="171"/>
      <c r="TRN76" s="171"/>
      <c r="TRO76" s="171"/>
      <c r="TRP76" s="171"/>
      <c r="TRQ76" s="171"/>
      <c r="TRR76" s="171"/>
      <c r="TRS76" s="171"/>
      <c r="TRT76" s="171"/>
      <c r="TRU76" s="171"/>
      <c r="TRV76" s="171"/>
      <c r="TRW76" s="171"/>
      <c r="TRX76" s="171"/>
      <c r="TRY76" s="171"/>
      <c r="TRZ76" s="171"/>
      <c r="TSA76" s="171"/>
      <c r="TSB76" s="171"/>
      <c r="TSC76" s="171"/>
      <c r="TSD76" s="171"/>
      <c r="TSE76" s="171"/>
      <c r="TSF76" s="171"/>
      <c r="TSG76" s="171"/>
      <c r="TSH76" s="171"/>
      <c r="TSI76" s="171"/>
      <c r="TSJ76" s="171"/>
      <c r="TSK76" s="171"/>
      <c r="TSL76" s="171"/>
      <c r="TSM76" s="171"/>
      <c r="TSN76" s="171"/>
      <c r="TSO76" s="171"/>
      <c r="TSP76" s="171"/>
      <c r="TSQ76" s="171"/>
      <c r="TSR76" s="171"/>
      <c r="TSS76" s="171"/>
      <c r="TST76" s="171"/>
      <c r="TSU76" s="171"/>
      <c r="TSV76" s="171"/>
      <c r="TSW76" s="171"/>
      <c r="TSX76" s="171"/>
      <c r="TSY76" s="171"/>
      <c r="TSZ76" s="171"/>
      <c r="TTA76" s="171"/>
      <c r="TTB76" s="171"/>
      <c r="TTC76" s="171"/>
      <c r="TTD76" s="171"/>
      <c r="TTE76" s="171"/>
      <c r="TTF76" s="171"/>
      <c r="TTG76" s="171"/>
      <c r="TTH76" s="171"/>
      <c r="TTI76" s="171"/>
      <c r="TTJ76" s="171"/>
      <c r="TTK76" s="171"/>
      <c r="TTL76" s="171"/>
      <c r="TTM76" s="171"/>
      <c r="TTN76" s="171"/>
      <c r="TTO76" s="171"/>
      <c r="TTP76" s="171"/>
      <c r="TTQ76" s="171"/>
      <c r="TTR76" s="171"/>
      <c r="TTS76" s="171"/>
      <c r="TTT76" s="171"/>
      <c r="TTU76" s="171"/>
      <c r="TTV76" s="171"/>
      <c r="TTW76" s="171"/>
      <c r="TTX76" s="171"/>
      <c r="TTY76" s="171"/>
      <c r="TTZ76" s="171"/>
      <c r="TUA76" s="171"/>
      <c r="TUB76" s="171"/>
      <c r="TUC76" s="171"/>
      <c r="TUD76" s="171"/>
      <c r="TUE76" s="171"/>
      <c r="TUF76" s="171"/>
      <c r="TUG76" s="171"/>
      <c r="TUH76" s="171"/>
      <c r="TUI76" s="171"/>
      <c r="TUJ76" s="171"/>
      <c r="TUK76" s="171"/>
      <c r="TUL76" s="171"/>
      <c r="TUM76" s="171"/>
      <c r="TUN76" s="171"/>
      <c r="TUO76" s="171"/>
      <c r="TUP76" s="171"/>
      <c r="TUQ76" s="171"/>
      <c r="TUR76" s="171"/>
      <c r="TUS76" s="171"/>
      <c r="TUT76" s="171"/>
      <c r="TUU76" s="171"/>
      <c r="TUV76" s="171"/>
      <c r="TUW76" s="171"/>
      <c r="TUX76" s="171"/>
      <c r="TUY76" s="171"/>
      <c r="TUZ76" s="171"/>
      <c r="TVA76" s="171"/>
      <c r="TVB76" s="171"/>
      <c r="TVC76" s="171"/>
      <c r="TVD76" s="171"/>
      <c r="TVE76" s="171"/>
      <c r="TVF76" s="171"/>
      <c r="TVG76" s="171"/>
      <c r="TVH76" s="171"/>
      <c r="TVI76" s="171"/>
      <c r="TVJ76" s="171"/>
      <c r="TVK76" s="171"/>
      <c r="TVL76" s="171"/>
      <c r="TVM76" s="171"/>
      <c r="TVN76" s="171"/>
      <c r="TVO76" s="171"/>
      <c r="TVP76" s="171"/>
      <c r="TVQ76" s="171"/>
      <c r="TVR76" s="171"/>
      <c r="TVS76" s="171"/>
      <c r="TVT76" s="171"/>
      <c r="TVU76" s="171"/>
      <c r="TVV76" s="171"/>
      <c r="TVW76" s="171"/>
      <c r="TVX76" s="171"/>
      <c r="TVY76" s="171"/>
      <c r="TVZ76" s="171"/>
      <c r="TWA76" s="171"/>
      <c r="TWB76" s="171"/>
      <c r="TWC76" s="171"/>
      <c r="TWD76" s="171"/>
      <c r="TWE76" s="171"/>
      <c r="TWF76" s="171"/>
      <c r="TWG76" s="171"/>
      <c r="TWH76" s="171"/>
      <c r="TWI76" s="171"/>
      <c r="TWJ76" s="171"/>
      <c r="TWK76" s="171"/>
      <c r="TWL76" s="171"/>
      <c r="TWM76" s="171"/>
      <c r="TWN76" s="171"/>
      <c r="TWO76" s="171"/>
      <c r="TWP76" s="171"/>
      <c r="TWQ76" s="171"/>
      <c r="TWR76" s="171"/>
      <c r="TWS76" s="171"/>
      <c r="TWT76" s="171"/>
      <c r="TWU76" s="171"/>
      <c r="TWV76" s="171"/>
      <c r="TWW76" s="171"/>
      <c r="TWX76" s="171"/>
      <c r="TWY76" s="171"/>
      <c r="TWZ76" s="171"/>
      <c r="TXA76" s="171"/>
      <c r="TXB76" s="171"/>
      <c r="TXC76" s="171"/>
      <c r="TXD76" s="171"/>
      <c r="TXE76" s="171"/>
      <c r="TXF76" s="171"/>
      <c r="TXG76" s="171"/>
      <c r="TXH76" s="171"/>
      <c r="TXI76" s="171"/>
      <c r="TXJ76" s="171"/>
      <c r="TXK76" s="171"/>
      <c r="TXL76" s="171"/>
      <c r="TXM76" s="171"/>
      <c r="TXN76" s="171"/>
      <c r="TXO76" s="171"/>
      <c r="TXP76" s="171"/>
      <c r="TXQ76" s="171"/>
      <c r="TXR76" s="171"/>
      <c r="TXS76" s="171"/>
      <c r="TXT76" s="171"/>
      <c r="TXU76" s="171"/>
      <c r="TXV76" s="171"/>
      <c r="TXW76" s="171"/>
      <c r="TXX76" s="171"/>
      <c r="TXY76" s="171"/>
      <c r="TXZ76" s="171"/>
      <c r="TYA76" s="171"/>
      <c r="TYB76" s="171"/>
      <c r="TYC76" s="171"/>
      <c r="TYD76" s="171"/>
      <c r="TYE76" s="171"/>
      <c r="TYF76" s="171"/>
      <c r="TYG76" s="171"/>
      <c r="TYH76" s="171"/>
      <c r="TYI76" s="171"/>
      <c r="TYJ76" s="171"/>
      <c r="TYK76" s="171"/>
      <c r="TYL76" s="171"/>
      <c r="TYM76" s="171"/>
      <c r="TYN76" s="171"/>
      <c r="TYO76" s="171"/>
      <c r="TYP76" s="171"/>
      <c r="TYQ76" s="171"/>
      <c r="TYR76" s="171"/>
      <c r="TYS76" s="171"/>
      <c r="TYT76" s="171"/>
      <c r="TYU76" s="171"/>
      <c r="TYV76" s="171"/>
      <c r="TYW76" s="171"/>
      <c r="TYX76" s="171"/>
      <c r="TYY76" s="171"/>
      <c r="TYZ76" s="171"/>
      <c r="TZA76" s="171"/>
      <c r="TZB76" s="171"/>
      <c r="TZC76" s="171"/>
      <c r="TZD76" s="171"/>
      <c r="TZE76" s="171"/>
      <c r="TZF76" s="171"/>
      <c r="TZG76" s="171"/>
      <c r="TZH76" s="171"/>
      <c r="TZI76" s="171"/>
      <c r="TZJ76" s="171"/>
      <c r="TZK76" s="171"/>
      <c r="TZL76" s="171"/>
      <c r="TZM76" s="171"/>
      <c r="TZN76" s="171"/>
      <c r="TZO76" s="171"/>
      <c r="TZP76" s="171"/>
      <c r="TZQ76" s="171"/>
      <c r="TZR76" s="171"/>
      <c r="TZS76" s="171"/>
      <c r="TZT76" s="171"/>
      <c r="TZU76" s="171"/>
      <c r="TZV76" s="171"/>
      <c r="TZW76" s="171"/>
      <c r="TZX76" s="171"/>
      <c r="TZY76" s="171"/>
      <c r="TZZ76" s="171"/>
      <c r="UAA76" s="171"/>
      <c r="UAB76" s="171"/>
      <c r="UAC76" s="171"/>
      <c r="UAD76" s="171"/>
      <c r="UAE76" s="171"/>
      <c r="UAF76" s="171"/>
      <c r="UAG76" s="171"/>
      <c r="UAH76" s="171"/>
      <c r="UAI76" s="171"/>
      <c r="UAJ76" s="171"/>
      <c r="UAK76" s="171"/>
      <c r="UAL76" s="171"/>
      <c r="UAM76" s="171"/>
      <c r="UAN76" s="171"/>
      <c r="UAO76" s="171"/>
      <c r="UAP76" s="171"/>
      <c r="UAQ76" s="171"/>
      <c r="UAR76" s="171"/>
      <c r="UAS76" s="171"/>
      <c r="UAT76" s="171"/>
      <c r="UAU76" s="171"/>
      <c r="UAV76" s="171"/>
      <c r="UAW76" s="171"/>
      <c r="UAX76" s="171"/>
      <c r="UAY76" s="171"/>
      <c r="UAZ76" s="171"/>
      <c r="UBA76" s="171"/>
      <c r="UBB76" s="171"/>
      <c r="UBC76" s="171"/>
      <c r="UBD76" s="171"/>
      <c r="UBE76" s="171"/>
      <c r="UBF76" s="171"/>
      <c r="UBG76" s="171"/>
      <c r="UBH76" s="171"/>
      <c r="UBI76" s="171"/>
      <c r="UBJ76" s="171"/>
      <c r="UBK76" s="171"/>
      <c r="UBL76" s="171"/>
      <c r="UBM76" s="171"/>
      <c r="UBN76" s="171"/>
      <c r="UBO76" s="171"/>
      <c r="UBP76" s="171"/>
      <c r="UBQ76" s="171"/>
      <c r="UBR76" s="171"/>
      <c r="UBS76" s="171"/>
      <c r="UBT76" s="171"/>
      <c r="UBU76" s="171"/>
      <c r="UBV76" s="171"/>
      <c r="UBW76" s="171"/>
      <c r="UBX76" s="171"/>
      <c r="UBY76" s="171"/>
      <c r="UBZ76" s="171"/>
      <c r="UCA76" s="171"/>
      <c r="UCB76" s="171"/>
      <c r="UCC76" s="171"/>
      <c r="UCD76" s="171"/>
      <c r="UCE76" s="171"/>
      <c r="UCF76" s="171"/>
      <c r="UCG76" s="171"/>
      <c r="UCH76" s="171"/>
      <c r="UCI76" s="171"/>
      <c r="UCJ76" s="171"/>
      <c r="UCK76" s="171"/>
      <c r="UCL76" s="171"/>
      <c r="UCM76" s="171"/>
      <c r="UCN76" s="171"/>
      <c r="UCO76" s="171"/>
      <c r="UCP76" s="171"/>
      <c r="UCQ76" s="171"/>
      <c r="UCR76" s="171"/>
      <c r="UCS76" s="171"/>
      <c r="UCT76" s="171"/>
      <c r="UCU76" s="171"/>
      <c r="UCV76" s="171"/>
      <c r="UCW76" s="171"/>
      <c r="UCX76" s="171"/>
      <c r="UCY76" s="171"/>
      <c r="UCZ76" s="171"/>
      <c r="UDA76" s="171"/>
      <c r="UDB76" s="171"/>
      <c r="UDC76" s="171"/>
      <c r="UDD76" s="171"/>
      <c r="UDE76" s="171"/>
      <c r="UDF76" s="171"/>
      <c r="UDG76" s="171"/>
      <c r="UDH76" s="171"/>
      <c r="UDI76" s="171"/>
      <c r="UDJ76" s="171"/>
      <c r="UDK76" s="171"/>
      <c r="UDL76" s="171"/>
      <c r="UDM76" s="171"/>
      <c r="UDN76" s="171"/>
      <c r="UDO76" s="171"/>
      <c r="UDP76" s="171"/>
      <c r="UDQ76" s="171"/>
      <c r="UDR76" s="171"/>
      <c r="UDS76" s="171"/>
      <c r="UDT76" s="171"/>
      <c r="UDU76" s="171"/>
      <c r="UDV76" s="171"/>
      <c r="UDW76" s="171"/>
      <c r="UDX76" s="171"/>
      <c r="UDY76" s="171"/>
      <c r="UDZ76" s="171"/>
      <c r="UEA76" s="171"/>
      <c r="UEB76" s="171"/>
      <c r="UEC76" s="171"/>
      <c r="UED76" s="171"/>
      <c r="UEE76" s="171"/>
      <c r="UEF76" s="171"/>
      <c r="UEG76" s="171"/>
      <c r="UEH76" s="171"/>
      <c r="UEI76" s="171"/>
      <c r="UEJ76" s="171"/>
      <c r="UEK76" s="171"/>
      <c r="UEL76" s="171"/>
      <c r="UEM76" s="171"/>
      <c r="UEN76" s="171"/>
      <c r="UEO76" s="171"/>
      <c r="UEP76" s="171"/>
      <c r="UEQ76" s="171"/>
      <c r="UER76" s="171"/>
      <c r="UES76" s="171"/>
      <c r="UET76" s="171"/>
      <c r="UEU76" s="171"/>
      <c r="UEV76" s="171"/>
      <c r="UEW76" s="171"/>
      <c r="UEX76" s="171"/>
      <c r="UEY76" s="171"/>
      <c r="UEZ76" s="171"/>
      <c r="UFA76" s="171"/>
      <c r="UFB76" s="171"/>
      <c r="UFC76" s="171"/>
      <c r="UFD76" s="171"/>
      <c r="UFE76" s="171"/>
      <c r="UFF76" s="171"/>
      <c r="UFG76" s="171"/>
      <c r="UFH76" s="171"/>
      <c r="UFI76" s="171"/>
      <c r="UFJ76" s="171"/>
      <c r="UFK76" s="171"/>
      <c r="UFL76" s="171"/>
      <c r="UFM76" s="171"/>
      <c r="UFN76" s="171"/>
      <c r="UFO76" s="171"/>
      <c r="UFP76" s="171"/>
      <c r="UFQ76" s="171"/>
      <c r="UFR76" s="171"/>
      <c r="UFS76" s="171"/>
      <c r="UFT76" s="171"/>
      <c r="UFU76" s="171"/>
      <c r="UFV76" s="171"/>
      <c r="UFW76" s="171"/>
      <c r="UFX76" s="171"/>
      <c r="UFY76" s="171"/>
      <c r="UFZ76" s="171"/>
      <c r="UGA76" s="171"/>
      <c r="UGB76" s="171"/>
      <c r="UGC76" s="171"/>
      <c r="UGD76" s="171"/>
      <c r="UGE76" s="171"/>
      <c r="UGF76" s="171"/>
      <c r="UGG76" s="171"/>
      <c r="UGH76" s="171"/>
      <c r="UGI76" s="171"/>
      <c r="UGJ76" s="171"/>
      <c r="UGK76" s="171"/>
      <c r="UGL76" s="171"/>
      <c r="UGM76" s="171"/>
      <c r="UGN76" s="171"/>
      <c r="UGO76" s="171"/>
      <c r="UGP76" s="171"/>
      <c r="UGQ76" s="171"/>
      <c r="UGR76" s="171"/>
      <c r="UGS76" s="171"/>
      <c r="UGT76" s="171"/>
      <c r="UGU76" s="171"/>
      <c r="UGV76" s="171"/>
      <c r="UGW76" s="171"/>
      <c r="UGX76" s="171"/>
      <c r="UGY76" s="171"/>
      <c r="UGZ76" s="171"/>
      <c r="UHA76" s="171"/>
      <c r="UHB76" s="171"/>
      <c r="UHC76" s="171"/>
      <c r="UHD76" s="171"/>
      <c r="UHE76" s="171"/>
      <c r="UHF76" s="171"/>
      <c r="UHG76" s="171"/>
      <c r="UHH76" s="171"/>
      <c r="UHI76" s="171"/>
      <c r="UHJ76" s="171"/>
      <c r="UHK76" s="171"/>
      <c r="UHL76" s="171"/>
      <c r="UHM76" s="171"/>
      <c r="UHN76" s="171"/>
      <c r="UHO76" s="171"/>
      <c r="UHP76" s="171"/>
      <c r="UHQ76" s="171"/>
      <c r="UHR76" s="171"/>
      <c r="UHS76" s="171"/>
      <c r="UHT76" s="171"/>
      <c r="UHU76" s="171"/>
      <c r="UHV76" s="171"/>
      <c r="UHW76" s="171"/>
      <c r="UHX76" s="171"/>
      <c r="UHY76" s="171"/>
      <c r="UHZ76" s="171"/>
      <c r="UIA76" s="171"/>
      <c r="UIB76" s="171"/>
      <c r="UIC76" s="171"/>
      <c r="UID76" s="171"/>
      <c r="UIE76" s="171"/>
      <c r="UIF76" s="171"/>
      <c r="UIG76" s="171"/>
      <c r="UIH76" s="171"/>
      <c r="UII76" s="171"/>
      <c r="UIJ76" s="171"/>
      <c r="UIK76" s="171"/>
      <c r="UIL76" s="171"/>
      <c r="UIM76" s="171"/>
      <c r="UIN76" s="171"/>
      <c r="UIO76" s="171"/>
      <c r="UIP76" s="171"/>
      <c r="UIQ76" s="171"/>
      <c r="UIR76" s="171"/>
      <c r="UIS76" s="171"/>
      <c r="UIT76" s="171"/>
      <c r="UIU76" s="171"/>
      <c r="UIV76" s="171"/>
      <c r="UIW76" s="171"/>
      <c r="UIX76" s="171"/>
      <c r="UIY76" s="171"/>
      <c r="UIZ76" s="171"/>
      <c r="UJA76" s="171"/>
      <c r="UJB76" s="171"/>
      <c r="UJC76" s="171"/>
      <c r="UJD76" s="171"/>
      <c r="UJE76" s="171"/>
      <c r="UJF76" s="171"/>
      <c r="UJG76" s="171"/>
      <c r="UJH76" s="171"/>
      <c r="UJI76" s="171"/>
      <c r="UJJ76" s="171"/>
      <c r="UJK76" s="171"/>
      <c r="UJL76" s="171"/>
      <c r="UJM76" s="171"/>
      <c r="UJN76" s="171"/>
      <c r="UJO76" s="171"/>
      <c r="UJP76" s="171"/>
      <c r="UJQ76" s="171"/>
      <c r="UJR76" s="171"/>
      <c r="UJS76" s="171"/>
      <c r="UJT76" s="171"/>
      <c r="UJU76" s="171"/>
      <c r="UJV76" s="171"/>
      <c r="UJW76" s="171"/>
      <c r="UJX76" s="171"/>
      <c r="UJY76" s="171"/>
      <c r="UJZ76" s="171"/>
      <c r="UKA76" s="171"/>
      <c r="UKB76" s="171"/>
      <c r="UKC76" s="171"/>
      <c r="UKD76" s="171"/>
      <c r="UKE76" s="171"/>
      <c r="UKF76" s="171"/>
      <c r="UKG76" s="171"/>
      <c r="UKH76" s="171"/>
      <c r="UKI76" s="171"/>
      <c r="UKJ76" s="171"/>
      <c r="UKK76" s="171"/>
      <c r="UKL76" s="171"/>
      <c r="UKM76" s="171"/>
      <c r="UKN76" s="171"/>
      <c r="UKO76" s="171"/>
      <c r="UKP76" s="171"/>
      <c r="UKQ76" s="171"/>
      <c r="UKR76" s="171"/>
      <c r="UKS76" s="171"/>
      <c r="UKT76" s="171"/>
      <c r="UKU76" s="171"/>
      <c r="UKV76" s="171"/>
      <c r="UKW76" s="171"/>
      <c r="UKX76" s="171"/>
      <c r="UKY76" s="171"/>
      <c r="UKZ76" s="171"/>
      <c r="ULA76" s="171"/>
      <c r="ULB76" s="171"/>
      <c r="ULC76" s="171"/>
      <c r="ULD76" s="171"/>
      <c r="ULE76" s="171"/>
      <c r="ULF76" s="171"/>
      <c r="ULG76" s="171"/>
      <c r="ULH76" s="171"/>
      <c r="ULI76" s="171"/>
      <c r="ULJ76" s="171"/>
      <c r="ULK76" s="171"/>
      <c r="ULL76" s="171"/>
      <c r="ULM76" s="171"/>
      <c r="ULN76" s="171"/>
      <c r="ULO76" s="171"/>
      <c r="ULP76" s="171"/>
      <c r="ULQ76" s="171"/>
      <c r="ULR76" s="171"/>
      <c r="ULS76" s="171"/>
      <c r="ULT76" s="171"/>
      <c r="ULU76" s="171"/>
      <c r="ULV76" s="171"/>
      <c r="ULW76" s="171"/>
      <c r="ULX76" s="171"/>
      <c r="ULY76" s="171"/>
      <c r="ULZ76" s="171"/>
      <c r="UMA76" s="171"/>
      <c r="UMB76" s="171"/>
      <c r="UMC76" s="171"/>
      <c r="UMD76" s="171"/>
      <c r="UME76" s="171"/>
      <c r="UMF76" s="171"/>
      <c r="UMG76" s="171"/>
      <c r="UMH76" s="171"/>
      <c r="UMI76" s="171"/>
      <c r="UMJ76" s="171"/>
      <c r="UMK76" s="171"/>
      <c r="UML76" s="171"/>
      <c r="UMM76" s="171"/>
      <c r="UMN76" s="171"/>
      <c r="UMO76" s="171"/>
      <c r="UMP76" s="171"/>
      <c r="UMQ76" s="171"/>
      <c r="UMR76" s="171"/>
      <c r="UMS76" s="171"/>
      <c r="UMT76" s="171"/>
      <c r="UMU76" s="171"/>
      <c r="UMV76" s="171"/>
      <c r="UMW76" s="171"/>
      <c r="UMX76" s="171"/>
      <c r="UMY76" s="171"/>
      <c r="UMZ76" s="171"/>
      <c r="UNA76" s="171"/>
      <c r="UNB76" s="171"/>
      <c r="UNC76" s="171"/>
      <c r="UND76" s="171"/>
      <c r="UNE76" s="171"/>
      <c r="UNF76" s="171"/>
      <c r="UNG76" s="171"/>
      <c r="UNH76" s="171"/>
      <c r="UNI76" s="171"/>
      <c r="UNJ76" s="171"/>
      <c r="UNK76" s="171"/>
      <c r="UNL76" s="171"/>
      <c r="UNM76" s="171"/>
      <c r="UNN76" s="171"/>
      <c r="UNO76" s="171"/>
      <c r="UNP76" s="171"/>
      <c r="UNQ76" s="171"/>
      <c r="UNR76" s="171"/>
      <c r="UNS76" s="171"/>
      <c r="UNT76" s="171"/>
      <c r="UNU76" s="171"/>
      <c r="UNV76" s="171"/>
      <c r="UNW76" s="171"/>
      <c r="UNX76" s="171"/>
      <c r="UNY76" s="171"/>
      <c r="UNZ76" s="171"/>
      <c r="UOA76" s="171"/>
      <c r="UOB76" s="171"/>
      <c r="UOC76" s="171"/>
      <c r="UOD76" s="171"/>
      <c r="UOE76" s="171"/>
      <c r="UOF76" s="171"/>
      <c r="UOG76" s="171"/>
      <c r="UOH76" s="171"/>
      <c r="UOI76" s="171"/>
      <c r="UOJ76" s="171"/>
      <c r="UOK76" s="171"/>
      <c r="UOL76" s="171"/>
      <c r="UOM76" s="171"/>
      <c r="UON76" s="171"/>
      <c r="UOO76" s="171"/>
      <c r="UOP76" s="171"/>
      <c r="UOQ76" s="171"/>
      <c r="UOR76" s="171"/>
      <c r="UOS76" s="171"/>
      <c r="UOT76" s="171"/>
      <c r="UOU76" s="171"/>
      <c r="UOV76" s="171"/>
      <c r="UOW76" s="171"/>
      <c r="UOX76" s="171"/>
      <c r="UOY76" s="171"/>
      <c r="UOZ76" s="171"/>
      <c r="UPA76" s="171"/>
      <c r="UPB76" s="171"/>
      <c r="UPC76" s="171"/>
      <c r="UPD76" s="171"/>
      <c r="UPE76" s="171"/>
      <c r="UPF76" s="171"/>
      <c r="UPG76" s="171"/>
      <c r="UPH76" s="171"/>
      <c r="UPI76" s="171"/>
      <c r="UPJ76" s="171"/>
      <c r="UPK76" s="171"/>
      <c r="UPL76" s="171"/>
      <c r="UPM76" s="171"/>
      <c r="UPN76" s="171"/>
      <c r="UPO76" s="171"/>
      <c r="UPP76" s="171"/>
      <c r="UPQ76" s="171"/>
      <c r="UPR76" s="171"/>
      <c r="UPS76" s="171"/>
      <c r="UPT76" s="171"/>
      <c r="UPU76" s="171"/>
      <c r="UPV76" s="171"/>
      <c r="UPW76" s="171"/>
      <c r="UPX76" s="171"/>
      <c r="UPY76" s="171"/>
      <c r="UPZ76" s="171"/>
      <c r="UQA76" s="171"/>
      <c r="UQB76" s="171"/>
      <c r="UQC76" s="171"/>
      <c r="UQD76" s="171"/>
      <c r="UQE76" s="171"/>
      <c r="UQF76" s="171"/>
      <c r="UQG76" s="171"/>
      <c r="UQH76" s="171"/>
      <c r="UQI76" s="171"/>
      <c r="UQJ76" s="171"/>
      <c r="UQK76" s="171"/>
      <c r="UQL76" s="171"/>
      <c r="UQM76" s="171"/>
      <c r="UQN76" s="171"/>
      <c r="UQO76" s="171"/>
      <c r="UQP76" s="171"/>
      <c r="UQQ76" s="171"/>
      <c r="UQR76" s="171"/>
      <c r="UQS76" s="171"/>
      <c r="UQT76" s="171"/>
      <c r="UQU76" s="171"/>
      <c r="UQV76" s="171"/>
      <c r="UQW76" s="171"/>
      <c r="UQX76" s="171"/>
      <c r="UQY76" s="171"/>
      <c r="UQZ76" s="171"/>
      <c r="URA76" s="171"/>
      <c r="URB76" s="171"/>
      <c r="URC76" s="171"/>
      <c r="URD76" s="171"/>
      <c r="URE76" s="171"/>
      <c r="URF76" s="171"/>
      <c r="URG76" s="171"/>
      <c r="URH76" s="171"/>
      <c r="URI76" s="171"/>
      <c r="URJ76" s="171"/>
      <c r="URK76" s="171"/>
      <c r="URL76" s="171"/>
      <c r="URM76" s="171"/>
      <c r="URN76" s="171"/>
      <c r="URO76" s="171"/>
      <c r="URP76" s="171"/>
      <c r="URQ76" s="171"/>
      <c r="URR76" s="171"/>
      <c r="URS76" s="171"/>
      <c r="URT76" s="171"/>
      <c r="URU76" s="171"/>
      <c r="URV76" s="171"/>
      <c r="URW76" s="171"/>
      <c r="URX76" s="171"/>
      <c r="URY76" s="171"/>
      <c r="URZ76" s="171"/>
      <c r="USA76" s="171"/>
      <c r="USB76" s="171"/>
      <c r="USC76" s="171"/>
      <c r="USD76" s="171"/>
      <c r="USE76" s="171"/>
      <c r="USF76" s="171"/>
      <c r="USG76" s="171"/>
      <c r="USH76" s="171"/>
      <c r="USI76" s="171"/>
      <c r="USJ76" s="171"/>
      <c r="USK76" s="171"/>
      <c r="USL76" s="171"/>
      <c r="USM76" s="171"/>
      <c r="USN76" s="171"/>
      <c r="USO76" s="171"/>
      <c r="USP76" s="171"/>
      <c r="USQ76" s="171"/>
      <c r="USR76" s="171"/>
      <c r="USS76" s="171"/>
      <c r="UST76" s="171"/>
      <c r="USU76" s="171"/>
      <c r="USV76" s="171"/>
      <c r="USW76" s="171"/>
      <c r="USX76" s="171"/>
      <c r="USY76" s="171"/>
      <c r="USZ76" s="171"/>
      <c r="UTA76" s="171"/>
      <c r="UTB76" s="171"/>
      <c r="UTC76" s="171"/>
      <c r="UTD76" s="171"/>
      <c r="UTE76" s="171"/>
      <c r="UTF76" s="171"/>
      <c r="UTG76" s="171"/>
      <c r="UTH76" s="171"/>
      <c r="UTI76" s="171"/>
      <c r="UTJ76" s="171"/>
      <c r="UTK76" s="171"/>
      <c r="UTL76" s="171"/>
      <c r="UTM76" s="171"/>
      <c r="UTN76" s="171"/>
      <c r="UTO76" s="171"/>
      <c r="UTP76" s="171"/>
      <c r="UTQ76" s="171"/>
      <c r="UTR76" s="171"/>
      <c r="UTS76" s="171"/>
      <c r="UTT76" s="171"/>
      <c r="UTU76" s="171"/>
      <c r="UTV76" s="171"/>
      <c r="UTW76" s="171"/>
      <c r="UTX76" s="171"/>
      <c r="UTY76" s="171"/>
      <c r="UTZ76" s="171"/>
      <c r="UUA76" s="171"/>
      <c r="UUB76" s="171"/>
      <c r="UUC76" s="171"/>
      <c r="UUD76" s="171"/>
      <c r="UUE76" s="171"/>
      <c r="UUF76" s="171"/>
      <c r="UUG76" s="171"/>
      <c r="UUH76" s="171"/>
      <c r="UUI76" s="171"/>
      <c r="UUJ76" s="171"/>
      <c r="UUK76" s="171"/>
      <c r="UUL76" s="171"/>
      <c r="UUM76" s="171"/>
      <c r="UUN76" s="171"/>
      <c r="UUO76" s="171"/>
      <c r="UUP76" s="171"/>
      <c r="UUQ76" s="171"/>
      <c r="UUR76" s="171"/>
      <c r="UUS76" s="171"/>
      <c r="UUT76" s="171"/>
      <c r="UUU76" s="171"/>
      <c r="UUV76" s="171"/>
      <c r="UUW76" s="171"/>
      <c r="UUX76" s="171"/>
      <c r="UUY76" s="171"/>
      <c r="UUZ76" s="171"/>
      <c r="UVA76" s="171"/>
      <c r="UVB76" s="171"/>
      <c r="UVC76" s="171"/>
      <c r="UVD76" s="171"/>
      <c r="UVE76" s="171"/>
      <c r="UVF76" s="171"/>
      <c r="UVG76" s="171"/>
      <c r="UVH76" s="171"/>
      <c r="UVI76" s="171"/>
      <c r="UVJ76" s="171"/>
      <c r="UVK76" s="171"/>
      <c r="UVL76" s="171"/>
      <c r="UVM76" s="171"/>
      <c r="UVN76" s="171"/>
      <c r="UVO76" s="171"/>
      <c r="UVP76" s="171"/>
      <c r="UVQ76" s="171"/>
      <c r="UVR76" s="171"/>
      <c r="UVS76" s="171"/>
      <c r="UVT76" s="171"/>
      <c r="UVU76" s="171"/>
      <c r="UVV76" s="171"/>
      <c r="UVW76" s="171"/>
      <c r="UVX76" s="171"/>
      <c r="UVY76" s="171"/>
      <c r="UVZ76" s="171"/>
      <c r="UWA76" s="171"/>
      <c r="UWB76" s="171"/>
      <c r="UWC76" s="171"/>
      <c r="UWD76" s="171"/>
      <c r="UWE76" s="171"/>
      <c r="UWF76" s="171"/>
      <c r="UWG76" s="171"/>
      <c r="UWH76" s="171"/>
      <c r="UWI76" s="171"/>
      <c r="UWJ76" s="171"/>
      <c r="UWK76" s="171"/>
      <c r="UWL76" s="171"/>
      <c r="UWM76" s="171"/>
      <c r="UWN76" s="171"/>
      <c r="UWO76" s="171"/>
      <c r="UWP76" s="171"/>
      <c r="UWQ76" s="171"/>
      <c r="UWR76" s="171"/>
      <c r="UWS76" s="171"/>
      <c r="UWT76" s="171"/>
      <c r="UWU76" s="171"/>
      <c r="UWV76" s="171"/>
      <c r="UWW76" s="171"/>
      <c r="UWX76" s="171"/>
      <c r="UWY76" s="171"/>
      <c r="UWZ76" s="171"/>
      <c r="UXA76" s="171"/>
      <c r="UXB76" s="171"/>
      <c r="UXC76" s="171"/>
      <c r="UXD76" s="171"/>
      <c r="UXE76" s="171"/>
      <c r="UXF76" s="171"/>
      <c r="UXG76" s="171"/>
      <c r="UXH76" s="171"/>
      <c r="UXI76" s="171"/>
      <c r="UXJ76" s="171"/>
      <c r="UXK76" s="171"/>
      <c r="UXL76" s="171"/>
      <c r="UXM76" s="171"/>
      <c r="UXN76" s="171"/>
      <c r="UXO76" s="171"/>
      <c r="UXP76" s="171"/>
      <c r="UXQ76" s="171"/>
      <c r="UXR76" s="171"/>
      <c r="UXS76" s="171"/>
      <c r="UXT76" s="171"/>
      <c r="UXU76" s="171"/>
      <c r="UXV76" s="171"/>
      <c r="UXW76" s="171"/>
      <c r="UXX76" s="171"/>
      <c r="UXY76" s="171"/>
      <c r="UXZ76" s="171"/>
      <c r="UYA76" s="171"/>
      <c r="UYB76" s="171"/>
      <c r="UYC76" s="171"/>
      <c r="UYD76" s="171"/>
      <c r="UYE76" s="171"/>
      <c r="UYF76" s="171"/>
      <c r="UYG76" s="171"/>
      <c r="UYH76" s="171"/>
      <c r="UYI76" s="171"/>
      <c r="UYJ76" s="171"/>
      <c r="UYK76" s="171"/>
      <c r="UYL76" s="171"/>
      <c r="UYM76" s="171"/>
      <c r="UYN76" s="171"/>
      <c r="UYO76" s="171"/>
      <c r="UYP76" s="171"/>
      <c r="UYQ76" s="171"/>
      <c r="UYR76" s="171"/>
      <c r="UYS76" s="171"/>
      <c r="UYT76" s="171"/>
      <c r="UYU76" s="171"/>
      <c r="UYV76" s="171"/>
      <c r="UYW76" s="171"/>
      <c r="UYX76" s="171"/>
      <c r="UYY76" s="171"/>
      <c r="UYZ76" s="171"/>
      <c r="UZA76" s="171"/>
      <c r="UZB76" s="171"/>
      <c r="UZC76" s="171"/>
      <c r="UZD76" s="171"/>
      <c r="UZE76" s="171"/>
      <c r="UZF76" s="171"/>
      <c r="UZG76" s="171"/>
      <c r="UZH76" s="171"/>
      <c r="UZI76" s="171"/>
      <c r="UZJ76" s="171"/>
      <c r="UZK76" s="171"/>
      <c r="UZL76" s="171"/>
      <c r="UZM76" s="171"/>
      <c r="UZN76" s="171"/>
      <c r="UZO76" s="171"/>
      <c r="UZP76" s="171"/>
      <c r="UZQ76" s="171"/>
      <c r="UZR76" s="171"/>
      <c r="UZS76" s="171"/>
      <c r="UZT76" s="171"/>
      <c r="UZU76" s="171"/>
      <c r="UZV76" s="171"/>
      <c r="UZW76" s="171"/>
      <c r="UZX76" s="171"/>
      <c r="UZY76" s="171"/>
      <c r="UZZ76" s="171"/>
      <c r="VAA76" s="171"/>
      <c r="VAB76" s="171"/>
      <c r="VAC76" s="171"/>
      <c r="VAD76" s="171"/>
      <c r="VAE76" s="171"/>
      <c r="VAF76" s="171"/>
      <c r="VAG76" s="171"/>
      <c r="VAH76" s="171"/>
      <c r="VAI76" s="171"/>
      <c r="VAJ76" s="171"/>
      <c r="VAK76" s="171"/>
      <c r="VAL76" s="171"/>
      <c r="VAM76" s="171"/>
      <c r="VAN76" s="171"/>
      <c r="VAO76" s="171"/>
      <c r="VAP76" s="171"/>
      <c r="VAQ76" s="171"/>
      <c r="VAR76" s="171"/>
      <c r="VAS76" s="171"/>
      <c r="VAT76" s="171"/>
      <c r="VAU76" s="171"/>
      <c r="VAV76" s="171"/>
      <c r="VAW76" s="171"/>
      <c r="VAX76" s="171"/>
      <c r="VAY76" s="171"/>
      <c r="VAZ76" s="171"/>
      <c r="VBA76" s="171"/>
      <c r="VBB76" s="171"/>
      <c r="VBC76" s="171"/>
      <c r="VBD76" s="171"/>
      <c r="VBE76" s="171"/>
      <c r="VBF76" s="171"/>
      <c r="VBG76" s="171"/>
      <c r="VBH76" s="171"/>
      <c r="VBI76" s="171"/>
      <c r="VBJ76" s="171"/>
      <c r="VBK76" s="171"/>
      <c r="VBL76" s="171"/>
      <c r="VBM76" s="171"/>
      <c r="VBN76" s="171"/>
      <c r="VBO76" s="171"/>
      <c r="VBP76" s="171"/>
      <c r="VBQ76" s="171"/>
      <c r="VBR76" s="171"/>
      <c r="VBS76" s="171"/>
      <c r="VBT76" s="171"/>
      <c r="VBU76" s="171"/>
      <c r="VBV76" s="171"/>
      <c r="VBW76" s="171"/>
      <c r="VBX76" s="171"/>
      <c r="VBY76" s="171"/>
      <c r="VBZ76" s="171"/>
      <c r="VCA76" s="171"/>
      <c r="VCB76" s="171"/>
      <c r="VCC76" s="171"/>
      <c r="VCD76" s="171"/>
      <c r="VCE76" s="171"/>
      <c r="VCF76" s="171"/>
      <c r="VCG76" s="171"/>
      <c r="VCH76" s="171"/>
      <c r="VCI76" s="171"/>
      <c r="VCJ76" s="171"/>
      <c r="VCK76" s="171"/>
      <c r="VCL76" s="171"/>
      <c r="VCM76" s="171"/>
      <c r="VCN76" s="171"/>
      <c r="VCO76" s="171"/>
      <c r="VCP76" s="171"/>
      <c r="VCQ76" s="171"/>
      <c r="VCR76" s="171"/>
      <c r="VCS76" s="171"/>
      <c r="VCT76" s="171"/>
      <c r="VCU76" s="171"/>
      <c r="VCV76" s="171"/>
      <c r="VCW76" s="171"/>
      <c r="VCX76" s="171"/>
      <c r="VCY76" s="171"/>
      <c r="VCZ76" s="171"/>
      <c r="VDA76" s="171"/>
      <c r="VDB76" s="171"/>
      <c r="VDC76" s="171"/>
      <c r="VDD76" s="171"/>
      <c r="VDE76" s="171"/>
      <c r="VDF76" s="171"/>
      <c r="VDG76" s="171"/>
      <c r="VDH76" s="171"/>
      <c r="VDI76" s="171"/>
      <c r="VDJ76" s="171"/>
      <c r="VDK76" s="171"/>
      <c r="VDL76" s="171"/>
      <c r="VDM76" s="171"/>
      <c r="VDN76" s="171"/>
      <c r="VDO76" s="171"/>
      <c r="VDP76" s="171"/>
      <c r="VDQ76" s="171"/>
      <c r="VDR76" s="171"/>
      <c r="VDS76" s="171"/>
      <c r="VDT76" s="171"/>
      <c r="VDU76" s="171"/>
      <c r="VDV76" s="171"/>
      <c r="VDW76" s="171"/>
      <c r="VDX76" s="171"/>
      <c r="VDY76" s="171"/>
      <c r="VDZ76" s="171"/>
      <c r="VEA76" s="171"/>
      <c r="VEB76" s="171"/>
      <c r="VEC76" s="171"/>
      <c r="VED76" s="171"/>
      <c r="VEE76" s="171"/>
      <c r="VEF76" s="171"/>
      <c r="VEG76" s="171"/>
      <c r="VEH76" s="171"/>
      <c r="VEI76" s="171"/>
      <c r="VEJ76" s="171"/>
      <c r="VEK76" s="171"/>
      <c r="VEL76" s="171"/>
      <c r="VEM76" s="171"/>
      <c r="VEN76" s="171"/>
      <c r="VEO76" s="171"/>
      <c r="VEP76" s="171"/>
      <c r="VEQ76" s="171"/>
      <c r="VER76" s="171"/>
      <c r="VES76" s="171"/>
      <c r="VET76" s="171"/>
      <c r="VEU76" s="171"/>
      <c r="VEV76" s="171"/>
      <c r="VEW76" s="171"/>
      <c r="VEX76" s="171"/>
      <c r="VEY76" s="171"/>
      <c r="VEZ76" s="171"/>
      <c r="VFA76" s="171"/>
      <c r="VFB76" s="171"/>
      <c r="VFC76" s="171"/>
      <c r="VFD76" s="171"/>
      <c r="VFE76" s="171"/>
      <c r="VFF76" s="171"/>
      <c r="VFG76" s="171"/>
      <c r="VFH76" s="171"/>
      <c r="VFI76" s="171"/>
      <c r="VFJ76" s="171"/>
      <c r="VFK76" s="171"/>
      <c r="VFL76" s="171"/>
      <c r="VFM76" s="171"/>
      <c r="VFN76" s="171"/>
      <c r="VFO76" s="171"/>
      <c r="VFP76" s="171"/>
      <c r="VFQ76" s="171"/>
      <c r="VFR76" s="171"/>
      <c r="VFS76" s="171"/>
      <c r="VFT76" s="171"/>
      <c r="VFU76" s="171"/>
      <c r="VFV76" s="171"/>
      <c r="VFW76" s="171"/>
      <c r="VFX76" s="171"/>
      <c r="VFY76" s="171"/>
      <c r="VFZ76" s="171"/>
      <c r="VGA76" s="171"/>
      <c r="VGB76" s="171"/>
      <c r="VGC76" s="171"/>
      <c r="VGD76" s="171"/>
      <c r="VGE76" s="171"/>
      <c r="VGF76" s="171"/>
      <c r="VGG76" s="171"/>
      <c r="VGH76" s="171"/>
      <c r="VGI76" s="171"/>
      <c r="VGJ76" s="171"/>
      <c r="VGK76" s="171"/>
      <c r="VGL76" s="171"/>
      <c r="VGM76" s="171"/>
      <c r="VGN76" s="171"/>
      <c r="VGO76" s="171"/>
      <c r="VGP76" s="171"/>
      <c r="VGQ76" s="171"/>
      <c r="VGR76" s="171"/>
      <c r="VGS76" s="171"/>
      <c r="VGT76" s="171"/>
      <c r="VGU76" s="171"/>
      <c r="VGV76" s="171"/>
      <c r="VGW76" s="171"/>
      <c r="VGX76" s="171"/>
      <c r="VGY76" s="171"/>
      <c r="VGZ76" s="171"/>
      <c r="VHA76" s="171"/>
      <c r="VHB76" s="171"/>
      <c r="VHC76" s="171"/>
      <c r="VHD76" s="171"/>
      <c r="VHE76" s="171"/>
      <c r="VHF76" s="171"/>
      <c r="VHG76" s="171"/>
      <c r="VHH76" s="171"/>
      <c r="VHI76" s="171"/>
      <c r="VHJ76" s="171"/>
      <c r="VHK76" s="171"/>
      <c r="VHL76" s="171"/>
      <c r="VHM76" s="171"/>
      <c r="VHN76" s="171"/>
      <c r="VHO76" s="171"/>
      <c r="VHP76" s="171"/>
      <c r="VHQ76" s="171"/>
      <c r="VHR76" s="171"/>
      <c r="VHS76" s="171"/>
      <c r="VHT76" s="171"/>
      <c r="VHU76" s="171"/>
      <c r="VHV76" s="171"/>
      <c r="VHW76" s="171"/>
      <c r="VHX76" s="171"/>
      <c r="VHY76" s="171"/>
      <c r="VHZ76" s="171"/>
      <c r="VIA76" s="171"/>
      <c r="VIB76" s="171"/>
      <c r="VIC76" s="171"/>
      <c r="VID76" s="171"/>
      <c r="VIE76" s="171"/>
      <c r="VIF76" s="171"/>
      <c r="VIG76" s="171"/>
      <c r="VIH76" s="171"/>
      <c r="VII76" s="171"/>
      <c r="VIJ76" s="171"/>
      <c r="VIK76" s="171"/>
      <c r="VIL76" s="171"/>
      <c r="VIM76" s="171"/>
      <c r="VIN76" s="171"/>
      <c r="VIO76" s="171"/>
      <c r="VIP76" s="171"/>
      <c r="VIQ76" s="171"/>
      <c r="VIR76" s="171"/>
      <c r="VIS76" s="171"/>
      <c r="VIT76" s="171"/>
      <c r="VIU76" s="171"/>
      <c r="VIV76" s="171"/>
      <c r="VIW76" s="171"/>
      <c r="VIX76" s="171"/>
      <c r="VIY76" s="171"/>
      <c r="VIZ76" s="171"/>
      <c r="VJA76" s="171"/>
      <c r="VJB76" s="171"/>
      <c r="VJC76" s="171"/>
      <c r="VJD76" s="171"/>
      <c r="VJE76" s="171"/>
      <c r="VJF76" s="171"/>
      <c r="VJG76" s="171"/>
      <c r="VJH76" s="171"/>
      <c r="VJI76" s="171"/>
      <c r="VJJ76" s="171"/>
      <c r="VJK76" s="171"/>
      <c r="VJL76" s="171"/>
      <c r="VJM76" s="171"/>
      <c r="VJN76" s="171"/>
      <c r="VJO76" s="171"/>
      <c r="VJP76" s="171"/>
      <c r="VJQ76" s="171"/>
      <c r="VJR76" s="171"/>
      <c r="VJS76" s="171"/>
      <c r="VJT76" s="171"/>
      <c r="VJU76" s="171"/>
      <c r="VJV76" s="171"/>
      <c r="VJW76" s="171"/>
      <c r="VJX76" s="171"/>
      <c r="VJY76" s="171"/>
      <c r="VJZ76" s="171"/>
      <c r="VKA76" s="171"/>
      <c r="VKB76" s="171"/>
      <c r="VKC76" s="171"/>
      <c r="VKD76" s="171"/>
      <c r="VKE76" s="171"/>
      <c r="VKF76" s="171"/>
      <c r="VKG76" s="171"/>
      <c r="VKH76" s="171"/>
      <c r="VKI76" s="171"/>
      <c r="VKJ76" s="171"/>
      <c r="VKK76" s="171"/>
      <c r="VKL76" s="171"/>
      <c r="VKM76" s="171"/>
      <c r="VKN76" s="171"/>
      <c r="VKO76" s="171"/>
      <c r="VKP76" s="171"/>
      <c r="VKQ76" s="171"/>
      <c r="VKR76" s="171"/>
      <c r="VKS76" s="171"/>
      <c r="VKT76" s="171"/>
      <c r="VKU76" s="171"/>
      <c r="VKV76" s="171"/>
      <c r="VKW76" s="171"/>
      <c r="VKX76" s="171"/>
      <c r="VKY76" s="171"/>
      <c r="VKZ76" s="171"/>
      <c r="VLA76" s="171"/>
      <c r="VLB76" s="171"/>
      <c r="VLC76" s="171"/>
      <c r="VLD76" s="171"/>
      <c r="VLE76" s="171"/>
      <c r="VLF76" s="171"/>
      <c r="VLG76" s="171"/>
      <c r="VLH76" s="171"/>
      <c r="VLI76" s="171"/>
      <c r="VLJ76" s="171"/>
      <c r="VLK76" s="171"/>
      <c r="VLL76" s="171"/>
      <c r="VLM76" s="171"/>
      <c r="VLN76" s="171"/>
      <c r="VLO76" s="171"/>
      <c r="VLP76" s="171"/>
      <c r="VLQ76" s="171"/>
      <c r="VLR76" s="171"/>
      <c r="VLS76" s="171"/>
      <c r="VLT76" s="171"/>
      <c r="VLU76" s="171"/>
      <c r="VLV76" s="171"/>
      <c r="VLW76" s="171"/>
      <c r="VLX76" s="171"/>
      <c r="VLY76" s="171"/>
      <c r="VLZ76" s="171"/>
      <c r="VMA76" s="171"/>
      <c r="VMB76" s="171"/>
      <c r="VMC76" s="171"/>
      <c r="VMD76" s="171"/>
      <c r="VME76" s="171"/>
      <c r="VMF76" s="171"/>
      <c r="VMG76" s="171"/>
      <c r="VMH76" s="171"/>
      <c r="VMI76" s="171"/>
      <c r="VMJ76" s="171"/>
      <c r="VMK76" s="171"/>
      <c r="VML76" s="171"/>
      <c r="VMM76" s="171"/>
      <c r="VMN76" s="171"/>
      <c r="VMO76" s="171"/>
      <c r="VMP76" s="171"/>
      <c r="VMQ76" s="171"/>
      <c r="VMR76" s="171"/>
      <c r="VMS76" s="171"/>
      <c r="VMT76" s="171"/>
      <c r="VMU76" s="171"/>
      <c r="VMV76" s="171"/>
      <c r="VMW76" s="171"/>
      <c r="VMX76" s="171"/>
      <c r="VMY76" s="171"/>
      <c r="VMZ76" s="171"/>
      <c r="VNA76" s="171"/>
      <c r="VNB76" s="171"/>
      <c r="VNC76" s="171"/>
      <c r="VND76" s="171"/>
      <c r="VNE76" s="171"/>
      <c r="VNF76" s="171"/>
      <c r="VNG76" s="171"/>
      <c r="VNH76" s="171"/>
      <c r="VNI76" s="171"/>
      <c r="VNJ76" s="171"/>
      <c r="VNK76" s="171"/>
      <c r="VNL76" s="171"/>
      <c r="VNM76" s="171"/>
      <c r="VNN76" s="171"/>
      <c r="VNO76" s="171"/>
      <c r="VNP76" s="171"/>
      <c r="VNQ76" s="171"/>
      <c r="VNR76" s="171"/>
      <c r="VNS76" s="171"/>
      <c r="VNT76" s="171"/>
      <c r="VNU76" s="171"/>
      <c r="VNV76" s="171"/>
      <c r="VNW76" s="171"/>
      <c r="VNX76" s="171"/>
      <c r="VNY76" s="171"/>
      <c r="VNZ76" s="171"/>
      <c r="VOA76" s="171"/>
      <c r="VOB76" s="171"/>
      <c r="VOC76" s="171"/>
      <c r="VOD76" s="171"/>
      <c r="VOE76" s="171"/>
      <c r="VOF76" s="171"/>
      <c r="VOG76" s="171"/>
      <c r="VOH76" s="171"/>
      <c r="VOI76" s="171"/>
      <c r="VOJ76" s="171"/>
      <c r="VOK76" s="171"/>
      <c r="VOL76" s="171"/>
      <c r="VOM76" s="171"/>
      <c r="VON76" s="171"/>
      <c r="VOO76" s="171"/>
      <c r="VOP76" s="171"/>
      <c r="VOQ76" s="171"/>
      <c r="VOR76" s="171"/>
      <c r="VOS76" s="171"/>
      <c r="VOT76" s="171"/>
      <c r="VOU76" s="171"/>
      <c r="VOV76" s="171"/>
      <c r="VOW76" s="171"/>
      <c r="VOX76" s="171"/>
      <c r="VOY76" s="171"/>
      <c r="VOZ76" s="171"/>
      <c r="VPA76" s="171"/>
      <c r="VPB76" s="171"/>
      <c r="VPC76" s="171"/>
      <c r="VPD76" s="171"/>
      <c r="VPE76" s="171"/>
      <c r="VPF76" s="171"/>
      <c r="VPG76" s="171"/>
      <c r="VPH76" s="171"/>
      <c r="VPI76" s="171"/>
      <c r="VPJ76" s="171"/>
      <c r="VPK76" s="171"/>
      <c r="VPL76" s="171"/>
      <c r="VPM76" s="171"/>
      <c r="VPN76" s="171"/>
      <c r="VPO76" s="171"/>
      <c r="VPP76" s="171"/>
      <c r="VPQ76" s="171"/>
      <c r="VPR76" s="171"/>
      <c r="VPS76" s="171"/>
      <c r="VPT76" s="171"/>
      <c r="VPU76" s="171"/>
      <c r="VPV76" s="171"/>
      <c r="VPW76" s="171"/>
      <c r="VPX76" s="171"/>
      <c r="VPY76" s="171"/>
      <c r="VPZ76" s="171"/>
      <c r="VQA76" s="171"/>
      <c r="VQB76" s="171"/>
      <c r="VQC76" s="171"/>
      <c r="VQD76" s="171"/>
      <c r="VQE76" s="171"/>
      <c r="VQF76" s="171"/>
      <c r="VQG76" s="171"/>
      <c r="VQH76" s="171"/>
      <c r="VQI76" s="171"/>
      <c r="VQJ76" s="171"/>
      <c r="VQK76" s="171"/>
      <c r="VQL76" s="171"/>
      <c r="VQM76" s="171"/>
      <c r="VQN76" s="171"/>
      <c r="VQO76" s="171"/>
      <c r="VQP76" s="171"/>
      <c r="VQQ76" s="171"/>
      <c r="VQR76" s="171"/>
      <c r="VQS76" s="171"/>
      <c r="VQT76" s="171"/>
      <c r="VQU76" s="171"/>
      <c r="VQV76" s="171"/>
      <c r="VQW76" s="171"/>
      <c r="VQX76" s="171"/>
      <c r="VQY76" s="171"/>
      <c r="VQZ76" s="171"/>
      <c r="VRA76" s="171"/>
      <c r="VRB76" s="171"/>
      <c r="VRC76" s="171"/>
      <c r="VRD76" s="171"/>
      <c r="VRE76" s="171"/>
      <c r="VRF76" s="171"/>
      <c r="VRG76" s="171"/>
      <c r="VRH76" s="171"/>
      <c r="VRI76" s="171"/>
      <c r="VRJ76" s="171"/>
      <c r="VRK76" s="171"/>
      <c r="VRL76" s="171"/>
      <c r="VRM76" s="171"/>
      <c r="VRN76" s="171"/>
      <c r="VRO76" s="171"/>
      <c r="VRP76" s="171"/>
      <c r="VRQ76" s="171"/>
      <c r="VRR76" s="171"/>
      <c r="VRS76" s="171"/>
      <c r="VRT76" s="171"/>
      <c r="VRU76" s="171"/>
      <c r="VRV76" s="171"/>
      <c r="VRW76" s="171"/>
      <c r="VRX76" s="171"/>
      <c r="VRY76" s="171"/>
      <c r="VRZ76" s="171"/>
      <c r="VSA76" s="171"/>
      <c r="VSB76" s="171"/>
      <c r="VSC76" s="171"/>
      <c r="VSD76" s="171"/>
      <c r="VSE76" s="171"/>
      <c r="VSF76" s="171"/>
      <c r="VSG76" s="171"/>
      <c r="VSH76" s="171"/>
      <c r="VSI76" s="171"/>
      <c r="VSJ76" s="171"/>
      <c r="VSK76" s="171"/>
      <c r="VSL76" s="171"/>
      <c r="VSM76" s="171"/>
      <c r="VSN76" s="171"/>
      <c r="VSO76" s="171"/>
      <c r="VSP76" s="171"/>
      <c r="VSQ76" s="171"/>
      <c r="VSR76" s="171"/>
      <c r="VSS76" s="171"/>
      <c r="VST76" s="171"/>
      <c r="VSU76" s="171"/>
      <c r="VSV76" s="171"/>
      <c r="VSW76" s="171"/>
      <c r="VSX76" s="171"/>
      <c r="VSY76" s="171"/>
      <c r="VSZ76" s="171"/>
      <c r="VTA76" s="171"/>
      <c r="VTB76" s="171"/>
      <c r="VTC76" s="171"/>
      <c r="VTD76" s="171"/>
      <c r="VTE76" s="171"/>
      <c r="VTF76" s="171"/>
      <c r="VTG76" s="171"/>
      <c r="VTH76" s="171"/>
      <c r="VTI76" s="171"/>
      <c r="VTJ76" s="171"/>
      <c r="VTK76" s="171"/>
      <c r="VTL76" s="171"/>
      <c r="VTM76" s="171"/>
      <c r="VTN76" s="171"/>
      <c r="VTO76" s="171"/>
      <c r="VTP76" s="171"/>
      <c r="VTQ76" s="171"/>
      <c r="VTR76" s="171"/>
      <c r="VTS76" s="171"/>
      <c r="VTT76" s="171"/>
      <c r="VTU76" s="171"/>
      <c r="VTV76" s="171"/>
      <c r="VTW76" s="171"/>
      <c r="VTX76" s="171"/>
      <c r="VTY76" s="171"/>
      <c r="VTZ76" s="171"/>
      <c r="VUA76" s="171"/>
      <c r="VUB76" s="171"/>
      <c r="VUC76" s="171"/>
      <c r="VUD76" s="171"/>
      <c r="VUE76" s="171"/>
      <c r="VUF76" s="171"/>
      <c r="VUG76" s="171"/>
      <c r="VUH76" s="171"/>
      <c r="VUI76" s="171"/>
      <c r="VUJ76" s="171"/>
      <c r="VUK76" s="171"/>
      <c r="VUL76" s="171"/>
      <c r="VUM76" s="171"/>
      <c r="VUN76" s="171"/>
      <c r="VUO76" s="171"/>
      <c r="VUP76" s="171"/>
      <c r="VUQ76" s="171"/>
      <c r="VUR76" s="171"/>
      <c r="VUS76" s="171"/>
      <c r="VUT76" s="171"/>
      <c r="VUU76" s="171"/>
      <c r="VUV76" s="171"/>
      <c r="VUW76" s="171"/>
      <c r="VUX76" s="171"/>
      <c r="VUY76" s="171"/>
      <c r="VUZ76" s="171"/>
      <c r="VVA76" s="171"/>
      <c r="VVB76" s="171"/>
      <c r="VVC76" s="171"/>
      <c r="VVD76" s="171"/>
      <c r="VVE76" s="171"/>
      <c r="VVF76" s="171"/>
      <c r="VVG76" s="171"/>
      <c r="VVH76" s="171"/>
      <c r="VVI76" s="171"/>
      <c r="VVJ76" s="171"/>
      <c r="VVK76" s="171"/>
      <c r="VVL76" s="171"/>
      <c r="VVM76" s="171"/>
      <c r="VVN76" s="171"/>
      <c r="VVO76" s="171"/>
      <c r="VVP76" s="171"/>
      <c r="VVQ76" s="171"/>
      <c r="VVR76" s="171"/>
      <c r="VVS76" s="171"/>
      <c r="VVT76" s="171"/>
      <c r="VVU76" s="171"/>
      <c r="VVV76" s="171"/>
      <c r="VVW76" s="171"/>
      <c r="VVX76" s="171"/>
      <c r="VVY76" s="171"/>
      <c r="VVZ76" s="171"/>
      <c r="VWA76" s="171"/>
      <c r="VWB76" s="171"/>
      <c r="VWC76" s="171"/>
      <c r="VWD76" s="171"/>
      <c r="VWE76" s="171"/>
      <c r="VWF76" s="171"/>
      <c r="VWG76" s="171"/>
      <c r="VWH76" s="171"/>
      <c r="VWI76" s="171"/>
      <c r="VWJ76" s="171"/>
      <c r="VWK76" s="171"/>
      <c r="VWL76" s="171"/>
      <c r="VWM76" s="171"/>
      <c r="VWN76" s="171"/>
      <c r="VWO76" s="171"/>
      <c r="VWP76" s="171"/>
      <c r="VWQ76" s="171"/>
      <c r="VWR76" s="171"/>
      <c r="VWS76" s="171"/>
      <c r="VWT76" s="171"/>
      <c r="VWU76" s="171"/>
      <c r="VWV76" s="171"/>
      <c r="VWW76" s="171"/>
      <c r="VWX76" s="171"/>
      <c r="VWY76" s="171"/>
      <c r="VWZ76" s="171"/>
      <c r="VXA76" s="171"/>
      <c r="VXB76" s="171"/>
      <c r="VXC76" s="171"/>
      <c r="VXD76" s="171"/>
      <c r="VXE76" s="171"/>
      <c r="VXF76" s="171"/>
      <c r="VXG76" s="171"/>
      <c r="VXH76" s="171"/>
      <c r="VXI76" s="171"/>
      <c r="VXJ76" s="171"/>
      <c r="VXK76" s="171"/>
      <c r="VXL76" s="171"/>
      <c r="VXM76" s="171"/>
      <c r="VXN76" s="171"/>
      <c r="VXO76" s="171"/>
      <c r="VXP76" s="171"/>
      <c r="VXQ76" s="171"/>
      <c r="VXR76" s="171"/>
      <c r="VXS76" s="171"/>
      <c r="VXT76" s="171"/>
      <c r="VXU76" s="171"/>
      <c r="VXV76" s="171"/>
      <c r="VXW76" s="171"/>
      <c r="VXX76" s="171"/>
      <c r="VXY76" s="171"/>
      <c r="VXZ76" s="171"/>
      <c r="VYA76" s="171"/>
      <c r="VYB76" s="171"/>
      <c r="VYC76" s="171"/>
      <c r="VYD76" s="171"/>
      <c r="VYE76" s="171"/>
      <c r="VYF76" s="171"/>
      <c r="VYG76" s="171"/>
      <c r="VYH76" s="171"/>
      <c r="VYI76" s="171"/>
      <c r="VYJ76" s="171"/>
      <c r="VYK76" s="171"/>
      <c r="VYL76" s="171"/>
      <c r="VYM76" s="171"/>
      <c r="VYN76" s="171"/>
      <c r="VYO76" s="171"/>
      <c r="VYP76" s="171"/>
      <c r="VYQ76" s="171"/>
      <c r="VYR76" s="171"/>
      <c r="VYS76" s="171"/>
      <c r="VYT76" s="171"/>
      <c r="VYU76" s="171"/>
      <c r="VYV76" s="171"/>
      <c r="VYW76" s="171"/>
      <c r="VYX76" s="171"/>
      <c r="VYY76" s="171"/>
      <c r="VYZ76" s="171"/>
      <c r="VZA76" s="171"/>
      <c r="VZB76" s="171"/>
      <c r="VZC76" s="171"/>
      <c r="VZD76" s="171"/>
      <c r="VZE76" s="171"/>
      <c r="VZF76" s="171"/>
      <c r="VZG76" s="171"/>
      <c r="VZH76" s="171"/>
      <c r="VZI76" s="171"/>
      <c r="VZJ76" s="171"/>
      <c r="VZK76" s="171"/>
      <c r="VZL76" s="171"/>
      <c r="VZM76" s="171"/>
      <c r="VZN76" s="171"/>
      <c r="VZO76" s="171"/>
      <c r="VZP76" s="171"/>
      <c r="VZQ76" s="171"/>
      <c r="VZR76" s="171"/>
      <c r="VZS76" s="171"/>
      <c r="VZT76" s="171"/>
      <c r="VZU76" s="171"/>
      <c r="VZV76" s="171"/>
      <c r="VZW76" s="171"/>
      <c r="VZX76" s="171"/>
      <c r="VZY76" s="171"/>
      <c r="VZZ76" s="171"/>
      <c r="WAA76" s="171"/>
      <c r="WAB76" s="171"/>
      <c r="WAC76" s="171"/>
      <c r="WAD76" s="171"/>
      <c r="WAE76" s="171"/>
      <c r="WAF76" s="171"/>
      <c r="WAG76" s="171"/>
      <c r="WAH76" s="171"/>
      <c r="WAI76" s="171"/>
      <c r="WAJ76" s="171"/>
      <c r="WAK76" s="171"/>
      <c r="WAL76" s="171"/>
      <c r="WAM76" s="171"/>
      <c r="WAN76" s="171"/>
      <c r="WAO76" s="171"/>
      <c r="WAP76" s="171"/>
      <c r="WAQ76" s="171"/>
      <c r="WAR76" s="171"/>
      <c r="WAS76" s="171"/>
      <c r="WAT76" s="171"/>
      <c r="WAU76" s="171"/>
      <c r="WAV76" s="171"/>
      <c r="WAW76" s="171"/>
      <c r="WAX76" s="171"/>
      <c r="WAY76" s="171"/>
      <c r="WAZ76" s="171"/>
      <c r="WBA76" s="171"/>
      <c r="WBB76" s="171"/>
      <c r="WBC76" s="171"/>
      <c r="WBD76" s="171"/>
      <c r="WBE76" s="171"/>
      <c r="WBF76" s="171"/>
      <c r="WBG76" s="171"/>
      <c r="WBH76" s="171"/>
      <c r="WBI76" s="171"/>
      <c r="WBJ76" s="171"/>
      <c r="WBK76" s="171"/>
      <c r="WBL76" s="171"/>
      <c r="WBM76" s="171"/>
      <c r="WBN76" s="171"/>
      <c r="WBO76" s="171"/>
      <c r="WBP76" s="171"/>
      <c r="WBQ76" s="171"/>
      <c r="WBR76" s="171"/>
      <c r="WBS76" s="171"/>
      <c r="WBT76" s="171"/>
      <c r="WBU76" s="171"/>
      <c r="WBV76" s="171"/>
      <c r="WBW76" s="171"/>
      <c r="WBX76" s="171"/>
      <c r="WBY76" s="171"/>
      <c r="WBZ76" s="171"/>
      <c r="WCA76" s="171"/>
      <c r="WCB76" s="171"/>
      <c r="WCC76" s="171"/>
      <c r="WCD76" s="171"/>
      <c r="WCE76" s="171"/>
      <c r="WCF76" s="171"/>
      <c r="WCG76" s="171"/>
      <c r="WCH76" s="171"/>
      <c r="WCI76" s="171"/>
      <c r="WCJ76" s="171"/>
      <c r="WCK76" s="171"/>
      <c r="WCL76" s="171"/>
      <c r="WCM76" s="171"/>
      <c r="WCN76" s="171"/>
      <c r="WCO76" s="171"/>
      <c r="WCP76" s="171"/>
      <c r="WCQ76" s="171"/>
      <c r="WCR76" s="171"/>
      <c r="WCS76" s="171"/>
      <c r="WCT76" s="171"/>
      <c r="WCU76" s="171"/>
      <c r="WCV76" s="171"/>
      <c r="WCW76" s="171"/>
      <c r="WCX76" s="171"/>
      <c r="WCY76" s="171"/>
      <c r="WCZ76" s="171"/>
      <c r="WDA76" s="171"/>
      <c r="WDB76" s="171"/>
      <c r="WDC76" s="171"/>
      <c r="WDD76" s="171"/>
      <c r="WDE76" s="171"/>
      <c r="WDF76" s="171"/>
      <c r="WDG76" s="171"/>
      <c r="WDH76" s="171"/>
      <c r="WDI76" s="171"/>
      <c r="WDJ76" s="171"/>
      <c r="WDK76" s="171"/>
      <c r="WDL76" s="171"/>
      <c r="WDM76" s="171"/>
      <c r="WDN76" s="171"/>
      <c r="WDO76" s="171"/>
      <c r="WDP76" s="171"/>
      <c r="WDQ76" s="171"/>
      <c r="WDR76" s="171"/>
      <c r="WDS76" s="171"/>
      <c r="WDT76" s="171"/>
      <c r="WDU76" s="171"/>
      <c r="WDV76" s="171"/>
      <c r="WDW76" s="171"/>
      <c r="WDX76" s="171"/>
      <c r="WDY76" s="171"/>
      <c r="WDZ76" s="171"/>
      <c r="WEA76" s="171"/>
      <c r="WEB76" s="171"/>
      <c r="WEC76" s="171"/>
      <c r="WED76" s="171"/>
      <c r="WEE76" s="171"/>
      <c r="WEF76" s="171"/>
      <c r="WEG76" s="171"/>
      <c r="WEH76" s="171"/>
      <c r="WEI76" s="171"/>
      <c r="WEJ76" s="171"/>
      <c r="WEK76" s="171"/>
      <c r="WEL76" s="171"/>
      <c r="WEM76" s="171"/>
      <c r="WEN76" s="171"/>
      <c r="WEO76" s="171"/>
      <c r="WEP76" s="171"/>
      <c r="WEQ76" s="171"/>
      <c r="WER76" s="171"/>
      <c r="WES76" s="171"/>
      <c r="WET76" s="171"/>
      <c r="WEU76" s="171"/>
      <c r="WEV76" s="171"/>
      <c r="WEW76" s="171"/>
      <c r="WEX76" s="171"/>
      <c r="WEY76" s="171"/>
      <c r="WEZ76" s="171"/>
      <c r="WFA76" s="171"/>
      <c r="WFB76" s="171"/>
      <c r="WFC76" s="171"/>
      <c r="WFD76" s="171"/>
      <c r="WFE76" s="171"/>
      <c r="WFF76" s="171"/>
      <c r="WFG76" s="171"/>
      <c r="WFH76" s="171"/>
      <c r="WFI76" s="171"/>
      <c r="WFJ76" s="171"/>
      <c r="WFK76" s="171"/>
      <c r="WFL76" s="171"/>
      <c r="WFM76" s="171"/>
      <c r="WFN76" s="171"/>
      <c r="WFO76" s="171"/>
      <c r="WFP76" s="171"/>
      <c r="WFQ76" s="171"/>
      <c r="WFR76" s="171"/>
      <c r="WFS76" s="171"/>
      <c r="WFT76" s="171"/>
      <c r="WFU76" s="171"/>
      <c r="WFV76" s="171"/>
      <c r="WFW76" s="171"/>
      <c r="WFX76" s="171"/>
      <c r="WFY76" s="171"/>
      <c r="WFZ76" s="171"/>
      <c r="WGA76" s="171"/>
      <c r="WGB76" s="171"/>
      <c r="WGC76" s="171"/>
      <c r="WGD76" s="171"/>
      <c r="WGE76" s="171"/>
      <c r="WGF76" s="171"/>
      <c r="WGG76" s="171"/>
      <c r="WGH76" s="171"/>
      <c r="WGI76" s="171"/>
      <c r="WGJ76" s="171"/>
      <c r="WGK76" s="171"/>
      <c r="WGL76" s="171"/>
      <c r="WGM76" s="171"/>
      <c r="WGN76" s="171"/>
      <c r="WGO76" s="171"/>
      <c r="WGP76" s="171"/>
      <c r="WGQ76" s="171"/>
      <c r="WGR76" s="171"/>
      <c r="WGS76" s="171"/>
      <c r="WGT76" s="171"/>
      <c r="WGU76" s="171"/>
      <c r="WGV76" s="171"/>
      <c r="WGW76" s="171"/>
      <c r="WGX76" s="171"/>
      <c r="WGY76" s="171"/>
      <c r="WGZ76" s="171"/>
      <c r="WHA76" s="171"/>
      <c r="WHB76" s="171"/>
      <c r="WHC76" s="171"/>
      <c r="WHD76" s="171"/>
      <c r="WHE76" s="171"/>
      <c r="WHF76" s="171"/>
      <c r="WHG76" s="171"/>
      <c r="WHH76" s="171"/>
      <c r="WHI76" s="171"/>
      <c r="WHJ76" s="171"/>
      <c r="WHK76" s="171"/>
      <c r="WHL76" s="171"/>
      <c r="WHM76" s="171"/>
      <c r="WHN76" s="171"/>
      <c r="WHO76" s="171"/>
      <c r="WHP76" s="171"/>
      <c r="WHQ76" s="171"/>
      <c r="WHR76" s="171"/>
      <c r="WHS76" s="171"/>
      <c r="WHT76" s="171"/>
      <c r="WHU76" s="171"/>
      <c r="WHV76" s="171"/>
      <c r="WHW76" s="171"/>
      <c r="WHX76" s="171"/>
      <c r="WHY76" s="171"/>
      <c r="WHZ76" s="171"/>
      <c r="WIA76" s="171"/>
      <c r="WIB76" s="171"/>
      <c r="WIC76" s="171"/>
      <c r="WID76" s="171"/>
      <c r="WIE76" s="171"/>
      <c r="WIF76" s="171"/>
      <c r="WIG76" s="171"/>
      <c r="WIH76" s="171"/>
      <c r="WII76" s="171"/>
      <c r="WIJ76" s="171"/>
      <c r="WIK76" s="171"/>
      <c r="WIL76" s="171"/>
      <c r="WIM76" s="171"/>
      <c r="WIN76" s="171"/>
      <c r="WIO76" s="171"/>
      <c r="WIP76" s="171"/>
      <c r="WIQ76" s="171"/>
      <c r="WIR76" s="171"/>
      <c r="WIS76" s="171"/>
      <c r="WIT76" s="171"/>
      <c r="WIU76" s="171"/>
      <c r="WIV76" s="171"/>
      <c r="WIW76" s="171"/>
      <c r="WIX76" s="171"/>
      <c r="WIY76" s="171"/>
      <c r="WIZ76" s="171"/>
      <c r="WJA76" s="171"/>
      <c r="WJB76" s="171"/>
      <c r="WJC76" s="171"/>
      <c r="WJD76" s="171"/>
      <c r="WJE76" s="171"/>
      <c r="WJF76" s="171"/>
      <c r="WJG76" s="171"/>
      <c r="WJH76" s="171"/>
      <c r="WJI76" s="171"/>
      <c r="WJJ76" s="171"/>
      <c r="WJK76" s="171"/>
      <c r="WJL76" s="171"/>
      <c r="WJM76" s="171"/>
      <c r="WJN76" s="171"/>
      <c r="WJO76" s="171"/>
      <c r="WJP76" s="171"/>
      <c r="WJQ76" s="171"/>
      <c r="WJR76" s="171"/>
      <c r="WJS76" s="171"/>
      <c r="WJT76" s="171"/>
      <c r="WJU76" s="171"/>
      <c r="WJV76" s="171"/>
      <c r="WJW76" s="171"/>
      <c r="WJX76" s="171"/>
      <c r="WJY76" s="171"/>
      <c r="WJZ76" s="171"/>
      <c r="WKA76" s="171"/>
      <c r="WKB76" s="171"/>
      <c r="WKC76" s="171"/>
      <c r="WKD76" s="171"/>
      <c r="WKE76" s="171"/>
      <c r="WKF76" s="171"/>
      <c r="WKG76" s="171"/>
      <c r="WKH76" s="171"/>
      <c r="WKI76" s="171"/>
      <c r="WKJ76" s="171"/>
      <c r="WKK76" s="171"/>
      <c r="WKL76" s="171"/>
      <c r="WKM76" s="171"/>
      <c r="WKN76" s="171"/>
      <c r="WKO76" s="171"/>
      <c r="WKP76" s="171"/>
      <c r="WKQ76" s="171"/>
      <c r="WKR76" s="171"/>
      <c r="WKS76" s="171"/>
      <c r="WKT76" s="171"/>
      <c r="WKU76" s="171"/>
      <c r="WKV76" s="171"/>
      <c r="WKW76" s="171"/>
      <c r="WKX76" s="171"/>
      <c r="WKY76" s="171"/>
      <c r="WKZ76" s="171"/>
      <c r="WLA76" s="171"/>
      <c r="WLB76" s="171"/>
      <c r="WLC76" s="171"/>
      <c r="WLD76" s="171"/>
      <c r="WLE76" s="171"/>
      <c r="WLF76" s="171"/>
      <c r="WLG76" s="171"/>
      <c r="WLH76" s="171"/>
      <c r="WLI76" s="171"/>
      <c r="WLJ76" s="171"/>
      <c r="WLK76" s="171"/>
      <c r="WLL76" s="171"/>
      <c r="WLM76" s="171"/>
      <c r="WLN76" s="171"/>
      <c r="WLO76" s="171"/>
      <c r="WLP76" s="171"/>
      <c r="WLQ76" s="171"/>
      <c r="WLR76" s="171"/>
      <c r="WLS76" s="171"/>
      <c r="WLT76" s="171"/>
      <c r="WLU76" s="171"/>
      <c r="WLV76" s="171"/>
      <c r="WLW76" s="171"/>
      <c r="WLX76" s="171"/>
      <c r="WLY76" s="171"/>
      <c r="WLZ76" s="171"/>
      <c r="WMA76" s="171"/>
      <c r="WMB76" s="171"/>
      <c r="WMC76" s="171"/>
      <c r="WMD76" s="171"/>
      <c r="WME76" s="171"/>
      <c r="WMF76" s="171"/>
      <c r="WMG76" s="171"/>
      <c r="WMH76" s="171"/>
      <c r="WMI76" s="171"/>
      <c r="WMJ76" s="171"/>
      <c r="WMK76" s="171"/>
      <c r="WML76" s="171"/>
      <c r="WMM76" s="171"/>
      <c r="WMN76" s="171"/>
      <c r="WMO76" s="171"/>
      <c r="WMP76" s="171"/>
      <c r="WMQ76" s="171"/>
      <c r="WMR76" s="171"/>
      <c r="WMS76" s="171"/>
      <c r="WMT76" s="171"/>
      <c r="WMU76" s="171"/>
      <c r="WMV76" s="171"/>
      <c r="WMW76" s="171"/>
      <c r="WMX76" s="171"/>
      <c r="WMY76" s="171"/>
      <c r="WMZ76" s="171"/>
      <c r="WNA76" s="171"/>
      <c r="WNB76" s="171"/>
      <c r="WNC76" s="171"/>
      <c r="WND76" s="171"/>
      <c r="WNE76" s="171"/>
      <c r="WNF76" s="171"/>
      <c r="WNG76" s="171"/>
      <c r="WNH76" s="171"/>
      <c r="WNI76" s="171"/>
      <c r="WNJ76" s="171"/>
      <c r="WNK76" s="171"/>
      <c r="WNL76" s="171"/>
      <c r="WNM76" s="171"/>
      <c r="WNN76" s="171"/>
      <c r="WNO76" s="171"/>
      <c r="WNP76" s="171"/>
      <c r="WNQ76" s="171"/>
      <c r="WNR76" s="171"/>
      <c r="WNS76" s="171"/>
      <c r="WNT76" s="171"/>
      <c r="WNU76" s="171"/>
      <c r="WNV76" s="171"/>
      <c r="WNW76" s="171"/>
      <c r="WNX76" s="171"/>
      <c r="WNY76" s="171"/>
      <c r="WNZ76" s="171"/>
      <c r="WOA76" s="171"/>
      <c r="WOB76" s="171"/>
      <c r="WOC76" s="171"/>
      <c r="WOD76" s="171"/>
      <c r="WOE76" s="171"/>
      <c r="WOF76" s="171"/>
      <c r="WOG76" s="171"/>
      <c r="WOH76" s="171"/>
      <c r="WOI76" s="171"/>
      <c r="WOJ76" s="171"/>
      <c r="WOK76" s="171"/>
      <c r="WOL76" s="171"/>
      <c r="WOM76" s="171"/>
      <c r="WON76" s="171"/>
      <c r="WOO76" s="171"/>
      <c r="WOP76" s="171"/>
      <c r="WOQ76" s="171"/>
      <c r="WOR76" s="171"/>
      <c r="WOS76" s="171"/>
      <c r="WOT76" s="171"/>
      <c r="WOU76" s="171"/>
      <c r="WOV76" s="171"/>
      <c r="WOW76" s="171"/>
      <c r="WOX76" s="171"/>
      <c r="WOY76" s="171"/>
      <c r="WOZ76" s="171"/>
      <c r="WPA76" s="171"/>
      <c r="WPB76" s="171"/>
      <c r="WPC76" s="171"/>
      <c r="WPD76" s="171"/>
      <c r="WPE76" s="171"/>
      <c r="WPF76" s="171"/>
      <c r="WPG76" s="171"/>
      <c r="WPH76" s="171"/>
      <c r="WPI76" s="171"/>
      <c r="WPJ76" s="171"/>
      <c r="WPK76" s="171"/>
      <c r="WPL76" s="171"/>
      <c r="WPM76" s="171"/>
      <c r="WPN76" s="171"/>
      <c r="WPO76" s="171"/>
      <c r="WPP76" s="171"/>
      <c r="WPQ76" s="171"/>
      <c r="WPR76" s="171"/>
      <c r="WPS76" s="171"/>
      <c r="WPT76" s="171"/>
      <c r="WPU76" s="171"/>
      <c r="WPV76" s="171"/>
      <c r="WPW76" s="171"/>
      <c r="WPX76" s="171"/>
      <c r="WPY76" s="171"/>
      <c r="WPZ76" s="171"/>
      <c r="WQA76" s="171"/>
      <c r="WQB76" s="171"/>
      <c r="WQC76" s="171"/>
      <c r="WQD76" s="171"/>
      <c r="WQE76" s="171"/>
      <c r="WQF76" s="171"/>
      <c r="WQG76" s="171"/>
      <c r="WQH76" s="171"/>
      <c r="WQI76" s="171"/>
      <c r="WQJ76" s="171"/>
      <c r="WQK76" s="171"/>
      <c r="WQL76" s="171"/>
      <c r="WQM76" s="171"/>
      <c r="WQN76" s="171"/>
      <c r="WQO76" s="171"/>
      <c r="WQP76" s="171"/>
      <c r="WQQ76" s="171"/>
      <c r="WQR76" s="171"/>
      <c r="WQS76" s="171"/>
      <c r="WQT76" s="171"/>
      <c r="WQU76" s="171"/>
      <c r="WQV76" s="171"/>
      <c r="WQW76" s="171"/>
      <c r="WQX76" s="171"/>
      <c r="WQY76" s="171"/>
      <c r="WQZ76" s="171"/>
      <c r="WRA76" s="171"/>
      <c r="WRB76" s="171"/>
      <c r="WRC76" s="171"/>
      <c r="WRD76" s="171"/>
      <c r="WRE76" s="171"/>
      <c r="WRF76" s="171"/>
      <c r="WRG76" s="171"/>
      <c r="WRH76" s="171"/>
      <c r="WRI76" s="171"/>
      <c r="WRJ76" s="171"/>
      <c r="WRK76" s="171"/>
      <c r="WRL76" s="171"/>
      <c r="WRM76" s="171"/>
      <c r="WRN76" s="171"/>
      <c r="WRO76" s="171"/>
      <c r="WRP76" s="171"/>
      <c r="WRQ76" s="171"/>
      <c r="WRR76" s="171"/>
      <c r="WRS76" s="171"/>
      <c r="WRT76" s="171"/>
      <c r="WRU76" s="171"/>
      <c r="WRV76" s="171"/>
      <c r="WRW76" s="171"/>
      <c r="WRX76" s="171"/>
      <c r="WRY76" s="171"/>
      <c r="WRZ76" s="171"/>
      <c r="WSA76" s="171"/>
      <c r="WSB76" s="171"/>
      <c r="WSC76" s="171"/>
      <c r="WSD76" s="171"/>
      <c r="WSE76" s="171"/>
      <c r="WSF76" s="171"/>
      <c r="WSG76" s="171"/>
      <c r="WSH76" s="171"/>
      <c r="WSI76" s="171"/>
      <c r="WSJ76" s="171"/>
      <c r="WSK76" s="171"/>
      <c r="WSL76" s="171"/>
      <c r="WSM76" s="171"/>
      <c r="WSN76" s="171"/>
      <c r="WSO76" s="171"/>
      <c r="WSP76" s="171"/>
      <c r="WSQ76" s="171"/>
      <c r="WSR76" s="171"/>
      <c r="WSS76" s="171"/>
      <c r="WST76" s="171"/>
      <c r="WSU76" s="171"/>
      <c r="WSV76" s="171"/>
      <c r="WSW76" s="171"/>
      <c r="WSX76" s="171"/>
      <c r="WSY76" s="171"/>
      <c r="WSZ76" s="171"/>
      <c r="WTA76" s="171"/>
      <c r="WTB76" s="171"/>
      <c r="WTC76" s="171"/>
      <c r="WTD76" s="171"/>
      <c r="WTE76" s="171"/>
      <c r="WTF76" s="171"/>
      <c r="WTG76" s="171"/>
      <c r="WTH76" s="171"/>
      <c r="WTI76" s="171"/>
      <c r="WTJ76" s="171"/>
      <c r="WTK76" s="171"/>
      <c r="WTL76" s="171"/>
      <c r="WTM76" s="171"/>
      <c r="WTN76" s="171"/>
      <c r="WTO76" s="171"/>
      <c r="WTP76" s="171"/>
      <c r="WTQ76" s="171"/>
      <c r="WTR76" s="171"/>
      <c r="WTS76" s="171"/>
      <c r="WTT76" s="171"/>
      <c r="WTU76" s="171"/>
      <c r="WTV76" s="171"/>
      <c r="WTW76" s="171"/>
      <c r="WTX76" s="171"/>
      <c r="WTY76" s="171"/>
      <c r="WTZ76" s="171"/>
      <c r="WUA76" s="171"/>
      <c r="WUB76" s="171"/>
      <c r="WUC76" s="171"/>
      <c r="WUD76" s="171"/>
      <c r="WUE76" s="171"/>
      <c r="WUF76" s="171"/>
      <c r="WUG76" s="171"/>
      <c r="WUH76" s="171"/>
      <c r="WUI76" s="171"/>
      <c r="WUJ76" s="171"/>
      <c r="WUK76" s="171"/>
      <c r="WUL76" s="171"/>
      <c r="WUM76" s="171"/>
      <c r="WUN76" s="171"/>
      <c r="WUO76" s="171"/>
      <c r="WUP76" s="171"/>
      <c r="WUQ76" s="171"/>
      <c r="WUR76" s="171"/>
      <c r="WUS76" s="171"/>
      <c r="WUT76" s="171"/>
      <c r="WUU76" s="171"/>
      <c r="WUV76" s="171"/>
      <c r="WUW76" s="171"/>
      <c r="WUX76" s="171"/>
      <c r="WUY76" s="171"/>
      <c r="WUZ76" s="171"/>
      <c r="WVA76" s="171"/>
      <c r="WVB76" s="171"/>
      <c r="WVC76" s="171"/>
      <c r="WVD76" s="171"/>
      <c r="WVE76" s="171"/>
      <c r="WVF76" s="171"/>
      <c r="WVG76" s="171"/>
      <c r="WVH76" s="171"/>
      <c r="WVI76" s="171"/>
      <c r="WVJ76" s="171"/>
      <c r="WVK76" s="171"/>
      <c r="WVL76" s="171"/>
      <c r="WVM76" s="171"/>
      <c r="WVN76" s="171"/>
      <c r="WVO76" s="171"/>
      <c r="WVP76" s="171"/>
      <c r="WVQ76" s="171"/>
      <c r="WVR76" s="171"/>
      <c r="WVS76" s="171"/>
      <c r="WVT76" s="171"/>
      <c r="WVU76" s="171"/>
      <c r="WVV76" s="171"/>
      <c r="WVW76" s="171"/>
      <c r="WVX76" s="171"/>
      <c r="WVY76" s="171"/>
      <c r="WVZ76" s="171"/>
      <c r="WWA76" s="171"/>
      <c r="WWB76" s="171"/>
      <c r="WWC76" s="171"/>
      <c r="WWD76" s="171"/>
      <c r="WWE76" s="171"/>
      <c r="WWF76" s="171"/>
      <c r="WWG76" s="171"/>
      <c r="WWH76" s="171"/>
      <c r="WWI76" s="171"/>
      <c r="WWJ76" s="171"/>
      <c r="WWK76" s="171"/>
      <c r="WWL76" s="171"/>
      <c r="WWM76" s="171"/>
      <c r="WWN76" s="171"/>
      <c r="WWO76" s="171"/>
    </row>
    <row r="77" spans="1:16161" s="145" customFormat="1" ht="45.75" customHeight="1">
      <c r="A77" s="165">
        <v>71</v>
      </c>
      <c r="B77" s="545" t="s">
        <v>485</v>
      </c>
      <c r="C77" s="546" t="s">
        <v>193</v>
      </c>
      <c r="D77" s="547">
        <v>16</v>
      </c>
      <c r="E77" s="547"/>
      <c r="F77" s="548" t="s">
        <v>437</v>
      </c>
      <c r="G77" s="547" t="s">
        <v>172</v>
      </c>
      <c r="H77" s="558">
        <v>4497500</v>
      </c>
      <c r="I77" s="539" t="s">
        <v>203</v>
      </c>
      <c r="J77" s="166">
        <f t="shared" si="11"/>
        <v>326068.75</v>
      </c>
      <c r="K77" s="323" t="s">
        <v>208</v>
      </c>
      <c r="L77" s="166">
        <f t="shared" si="12"/>
        <v>134925</v>
      </c>
      <c r="M77" s="323" t="s">
        <v>552</v>
      </c>
      <c r="N77" s="166">
        <f t="shared" si="13"/>
        <v>89950</v>
      </c>
      <c r="O77" s="323" t="s">
        <v>211</v>
      </c>
      <c r="P77" s="166">
        <f t="shared" si="14"/>
        <v>44975</v>
      </c>
      <c r="Q77" s="167">
        <f t="shared" si="15"/>
        <v>22487.5</v>
      </c>
      <c r="R77" s="167">
        <f t="shared" si="16"/>
        <v>618406.25</v>
      </c>
      <c r="S77" s="172"/>
      <c r="T77" s="172"/>
      <c r="U77" s="172"/>
      <c r="V77" s="172"/>
    </row>
    <row r="78" spans="1:16161" s="145" customFormat="1" ht="45.75" customHeight="1">
      <c r="A78" s="165">
        <v>72</v>
      </c>
      <c r="B78" s="545" t="s">
        <v>485</v>
      </c>
      <c r="C78" s="546" t="s">
        <v>490</v>
      </c>
      <c r="D78" s="547">
        <v>55</v>
      </c>
      <c r="E78" s="547"/>
      <c r="F78" s="548" t="s">
        <v>437</v>
      </c>
      <c r="G78" s="547" t="s">
        <v>172</v>
      </c>
      <c r="H78" s="558">
        <v>4497500</v>
      </c>
      <c r="I78" s="539" t="s">
        <v>199</v>
      </c>
      <c r="J78" s="166">
        <f t="shared" si="11"/>
        <v>371043.75</v>
      </c>
      <c r="K78" s="323" t="s">
        <v>209</v>
      </c>
      <c r="L78" s="166">
        <f t="shared" si="12"/>
        <v>134925</v>
      </c>
      <c r="M78" s="323" t="s">
        <v>210</v>
      </c>
      <c r="N78" s="166">
        <f t="shared" si="13"/>
        <v>89950</v>
      </c>
      <c r="O78" s="323" t="s">
        <v>56</v>
      </c>
      <c r="P78" s="166">
        <f t="shared" si="14"/>
        <v>0</v>
      </c>
      <c r="Q78" s="167">
        <f t="shared" si="15"/>
        <v>22487.5</v>
      </c>
      <c r="R78" s="167">
        <f t="shared" si="16"/>
        <v>618406.25</v>
      </c>
      <c r="S78" s="172"/>
      <c r="T78" s="172"/>
      <c r="U78" s="172"/>
      <c r="V78" s="172"/>
    </row>
    <row r="79" spans="1:16161" s="145" customFormat="1" ht="45.75" customHeight="1">
      <c r="A79" s="165">
        <v>73</v>
      </c>
      <c r="B79" s="545" t="s">
        <v>491</v>
      </c>
      <c r="C79" s="546" t="s">
        <v>492</v>
      </c>
      <c r="D79" s="547">
        <v>18</v>
      </c>
      <c r="E79" s="547"/>
      <c r="F79" s="548" t="s">
        <v>171</v>
      </c>
      <c r="G79" s="547" t="s">
        <v>172</v>
      </c>
      <c r="H79" s="558">
        <v>4497500</v>
      </c>
      <c r="I79" s="539" t="s">
        <v>208</v>
      </c>
      <c r="J79" s="166">
        <f t="shared" si="11"/>
        <v>326068.75</v>
      </c>
      <c r="K79" s="323" t="s">
        <v>211</v>
      </c>
      <c r="L79" s="166">
        <f t="shared" si="12"/>
        <v>134925</v>
      </c>
      <c r="M79" s="323" t="s">
        <v>213</v>
      </c>
      <c r="N79" s="166">
        <f t="shared" si="13"/>
        <v>89950</v>
      </c>
      <c r="O79" s="323" t="s">
        <v>551</v>
      </c>
      <c r="P79" s="166">
        <f t="shared" si="14"/>
        <v>44975</v>
      </c>
      <c r="Q79" s="167">
        <f t="shared" si="15"/>
        <v>22487.5</v>
      </c>
      <c r="R79" s="167">
        <f t="shared" si="16"/>
        <v>618406.25</v>
      </c>
      <c r="S79" s="172"/>
      <c r="T79" s="172"/>
      <c r="U79" s="172"/>
      <c r="V79" s="172"/>
    </row>
    <row r="80" spans="1:16161" s="145" customFormat="1" ht="45.75" customHeight="1">
      <c r="A80" s="165">
        <v>74</v>
      </c>
      <c r="B80" s="545" t="s">
        <v>491</v>
      </c>
      <c r="C80" s="546" t="s">
        <v>493</v>
      </c>
      <c r="D80" s="547"/>
      <c r="E80" s="547">
        <v>52</v>
      </c>
      <c r="F80" s="548" t="s">
        <v>171</v>
      </c>
      <c r="G80" s="547" t="s">
        <v>172</v>
      </c>
      <c r="H80" s="558">
        <v>4497500</v>
      </c>
      <c r="I80" s="539" t="s">
        <v>208</v>
      </c>
      <c r="J80" s="166">
        <f t="shared" si="11"/>
        <v>326068.75</v>
      </c>
      <c r="K80" s="323" t="s">
        <v>211</v>
      </c>
      <c r="L80" s="166">
        <f t="shared" si="12"/>
        <v>134925</v>
      </c>
      <c r="M80" s="323" t="s">
        <v>551</v>
      </c>
      <c r="N80" s="166">
        <f t="shared" si="13"/>
        <v>89950</v>
      </c>
      <c r="O80" s="323" t="s">
        <v>213</v>
      </c>
      <c r="P80" s="166">
        <f t="shared" si="14"/>
        <v>44975</v>
      </c>
      <c r="Q80" s="167">
        <f t="shared" si="15"/>
        <v>22487.5</v>
      </c>
      <c r="R80" s="167">
        <f t="shared" si="16"/>
        <v>618406.25</v>
      </c>
      <c r="S80" s="172"/>
      <c r="T80" s="172"/>
      <c r="U80" s="172"/>
      <c r="V80" s="172"/>
    </row>
    <row r="81" spans="1:22" s="145" customFormat="1" ht="45.75" customHeight="1">
      <c r="A81" s="165">
        <v>75</v>
      </c>
      <c r="B81" s="545" t="s">
        <v>494</v>
      </c>
      <c r="C81" s="546" t="s">
        <v>495</v>
      </c>
      <c r="D81" s="547">
        <v>37</v>
      </c>
      <c r="E81" s="547"/>
      <c r="F81" s="548" t="s">
        <v>225</v>
      </c>
      <c r="G81" s="547" t="s">
        <v>224</v>
      </c>
      <c r="H81" s="558">
        <v>4253000</v>
      </c>
      <c r="I81" s="539" t="s">
        <v>207</v>
      </c>
      <c r="J81" s="166">
        <f t="shared" si="11"/>
        <v>446565</v>
      </c>
      <c r="K81" s="323" t="s">
        <v>552</v>
      </c>
      <c r="L81" s="166">
        <f t="shared" si="12"/>
        <v>127590</v>
      </c>
      <c r="M81" s="323" t="s">
        <v>214</v>
      </c>
      <c r="N81" s="166">
        <f t="shared" si="13"/>
        <v>85060</v>
      </c>
      <c r="O81" s="323" t="s">
        <v>215</v>
      </c>
      <c r="P81" s="166">
        <f t="shared" si="14"/>
        <v>42530</v>
      </c>
      <c r="Q81" s="167">
        <f t="shared" si="15"/>
        <v>21265</v>
      </c>
      <c r="R81" s="167">
        <f t="shared" si="16"/>
        <v>723010</v>
      </c>
      <c r="S81" s="172"/>
      <c r="T81" s="172"/>
      <c r="U81" s="172"/>
      <c r="V81" s="172"/>
    </row>
    <row r="82" spans="1:22" s="145" customFormat="1" ht="45.75" customHeight="1">
      <c r="A82" s="165">
        <v>76</v>
      </c>
      <c r="B82" s="545" t="s">
        <v>494</v>
      </c>
      <c r="C82" s="546" t="s">
        <v>467</v>
      </c>
      <c r="D82" s="547"/>
      <c r="E82" s="547">
        <v>83</v>
      </c>
      <c r="F82" s="548" t="s">
        <v>217</v>
      </c>
      <c r="G82" s="547" t="s">
        <v>161</v>
      </c>
      <c r="H82" s="558">
        <v>2128200</v>
      </c>
      <c r="I82" s="539" t="s">
        <v>205</v>
      </c>
      <c r="J82" s="166">
        <f t="shared" si="11"/>
        <v>244743</v>
      </c>
      <c r="K82" s="323" t="s">
        <v>212</v>
      </c>
      <c r="L82" s="166">
        <f t="shared" si="12"/>
        <v>63846</v>
      </c>
      <c r="M82" s="323" t="s">
        <v>211</v>
      </c>
      <c r="N82" s="166">
        <f t="shared" si="13"/>
        <v>42564</v>
      </c>
      <c r="O82" s="323" t="s">
        <v>56</v>
      </c>
      <c r="P82" s="166">
        <f t="shared" si="14"/>
        <v>0</v>
      </c>
      <c r="Q82" s="167">
        <f t="shared" si="15"/>
        <v>10641</v>
      </c>
      <c r="R82" s="167">
        <f t="shared" si="16"/>
        <v>361794</v>
      </c>
      <c r="S82" s="172"/>
      <c r="T82" s="172"/>
      <c r="U82" s="172"/>
      <c r="V82" s="172"/>
    </row>
    <row r="83" spans="1:22" s="145" customFormat="1" ht="45.75" customHeight="1">
      <c r="A83" s="165">
        <v>77</v>
      </c>
      <c r="B83" s="545" t="s">
        <v>494</v>
      </c>
      <c r="C83" s="546" t="s">
        <v>496</v>
      </c>
      <c r="D83" s="547">
        <v>60</v>
      </c>
      <c r="E83" s="547"/>
      <c r="F83" s="548" t="s">
        <v>438</v>
      </c>
      <c r="G83" s="547" t="s">
        <v>175</v>
      </c>
      <c r="H83" s="558">
        <v>2191600</v>
      </c>
      <c r="I83" s="539" t="s">
        <v>205</v>
      </c>
      <c r="J83" s="166">
        <f t="shared" si="11"/>
        <v>252034</v>
      </c>
      <c r="K83" s="323" t="s">
        <v>552</v>
      </c>
      <c r="L83" s="166">
        <f t="shared" si="12"/>
        <v>65748</v>
      </c>
      <c r="M83" s="323" t="s">
        <v>227</v>
      </c>
      <c r="N83" s="166">
        <f t="shared" si="13"/>
        <v>43832</v>
      </c>
      <c r="O83" s="323" t="s">
        <v>56</v>
      </c>
      <c r="P83" s="166">
        <f t="shared" si="14"/>
        <v>0</v>
      </c>
      <c r="Q83" s="167">
        <f t="shared" si="15"/>
        <v>10958</v>
      </c>
      <c r="R83" s="167">
        <f t="shared" si="16"/>
        <v>372572</v>
      </c>
      <c r="S83" s="172"/>
      <c r="T83" s="172"/>
      <c r="U83" s="172"/>
      <c r="V83" s="172"/>
    </row>
    <row r="84" spans="1:22" s="145" customFormat="1" ht="45.75" customHeight="1">
      <c r="A84" s="165">
        <v>78</v>
      </c>
      <c r="B84" s="545" t="s">
        <v>494</v>
      </c>
      <c r="C84" s="546" t="s">
        <v>497</v>
      </c>
      <c r="D84" s="547">
        <v>57</v>
      </c>
      <c r="E84" s="547"/>
      <c r="F84" s="548" t="s">
        <v>171</v>
      </c>
      <c r="G84" s="547" t="s">
        <v>172</v>
      </c>
      <c r="H84" s="558">
        <v>4497500</v>
      </c>
      <c r="I84" s="539" t="s">
        <v>207</v>
      </c>
      <c r="J84" s="166">
        <f t="shared" si="11"/>
        <v>517212.5</v>
      </c>
      <c r="K84" s="323" t="s">
        <v>552</v>
      </c>
      <c r="L84" s="166">
        <f t="shared" si="12"/>
        <v>134925</v>
      </c>
      <c r="M84" s="323" t="s">
        <v>214</v>
      </c>
      <c r="N84" s="166">
        <f t="shared" si="13"/>
        <v>89950</v>
      </c>
      <c r="O84" s="323" t="s">
        <v>56</v>
      </c>
      <c r="P84" s="166">
        <f t="shared" si="14"/>
        <v>0</v>
      </c>
      <c r="Q84" s="167">
        <f t="shared" si="15"/>
        <v>22487.5</v>
      </c>
      <c r="R84" s="167">
        <f t="shared" si="16"/>
        <v>764575</v>
      </c>
      <c r="S84" s="172"/>
      <c r="T84" s="172"/>
      <c r="U84" s="172"/>
      <c r="V84" s="172"/>
    </row>
    <row r="85" spans="1:22" s="145" customFormat="1" ht="45.75" customHeight="1">
      <c r="A85" s="165">
        <v>79</v>
      </c>
      <c r="B85" s="545" t="s">
        <v>494</v>
      </c>
      <c r="C85" s="546" t="s">
        <v>498</v>
      </c>
      <c r="D85" s="547"/>
      <c r="E85" s="547">
        <v>68</v>
      </c>
      <c r="F85" s="548" t="s">
        <v>499</v>
      </c>
      <c r="G85" s="547" t="s">
        <v>175</v>
      </c>
      <c r="H85" s="558">
        <v>796000</v>
      </c>
      <c r="I85" s="539" t="s">
        <v>207</v>
      </c>
      <c r="J85" s="166">
        <f t="shared" si="11"/>
        <v>91540</v>
      </c>
      <c r="K85" s="323" t="s">
        <v>552</v>
      </c>
      <c r="L85" s="166">
        <f t="shared" si="12"/>
        <v>23880</v>
      </c>
      <c r="M85" s="323" t="s">
        <v>214</v>
      </c>
      <c r="N85" s="166">
        <f t="shared" si="13"/>
        <v>15920</v>
      </c>
      <c r="O85" s="323" t="s">
        <v>56</v>
      </c>
      <c r="P85" s="166">
        <f t="shared" si="14"/>
        <v>0</v>
      </c>
      <c r="Q85" s="167">
        <f t="shared" si="15"/>
        <v>3980</v>
      </c>
      <c r="R85" s="167">
        <f t="shared" si="16"/>
        <v>135320</v>
      </c>
      <c r="S85" s="172"/>
      <c r="T85" s="172"/>
      <c r="U85" s="172"/>
      <c r="V85" s="172"/>
    </row>
    <row r="86" spans="1:22" s="145" customFormat="1" ht="45.75" customHeight="1">
      <c r="A86" s="165">
        <v>80</v>
      </c>
      <c r="B86" s="545" t="s">
        <v>500</v>
      </c>
      <c r="C86" s="546" t="s">
        <v>501</v>
      </c>
      <c r="D86" s="547">
        <v>42</v>
      </c>
      <c r="E86" s="547"/>
      <c r="F86" s="548" t="s">
        <v>502</v>
      </c>
      <c r="G86" s="547" t="s">
        <v>172</v>
      </c>
      <c r="H86" s="558">
        <v>4497500</v>
      </c>
      <c r="I86" s="539" t="s">
        <v>207</v>
      </c>
      <c r="J86" s="166">
        <f t="shared" si="11"/>
        <v>472237.5</v>
      </c>
      <c r="K86" s="323" t="s">
        <v>205</v>
      </c>
      <c r="L86" s="166">
        <f t="shared" si="12"/>
        <v>134925</v>
      </c>
      <c r="M86" s="323" t="s">
        <v>208</v>
      </c>
      <c r="N86" s="166">
        <f t="shared" si="13"/>
        <v>89950</v>
      </c>
      <c r="O86" s="323" t="s">
        <v>212</v>
      </c>
      <c r="P86" s="166">
        <f t="shared" si="14"/>
        <v>44975</v>
      </c>
      <c r="Q86" s="167">
        <f t="shared" si="15"/>
        <v>22487.5</v>
      </c>
      <c r="R86" s="167">
        <f t="shared" si="16"/>
        <v>764575</v>
      </c>
      <c r="S86" s="172"/>
      <c r="T86" s="172"/>
      <c r="U86" s="172"/>
      <c r="V86" s="172"/>
    </row>
    <row r="87" spans="1:22" s="145" customFormat="1" ht="45.75" customHeight="1">
      <c r="A87" s="165">
        <v>81</v>
      </c>
      <c r="B87" s="545" t="s">
        <v>500</v>
      </c>
      <c r="C87" s="546" t="s">
        <v>503</v>
      </c>
      <c r="D87" s="547"/>
      <c r="E87" s="547">
        <v>65</v>
      </c>
      <c r="F87" s="548" t="s">
        <v>177</v>
      </c>
      <c r="G87" s="547" t="s">
        <v>172</v>
      </c>
      <c r="H87" s="558">
        <v>3525500</v>
      </c>
      <c r="I87" s="539" t="s">
        <v>200</v>
      </c>
      <c r="J87" s="166">
        <f t="shared" si="11"/>
        <v>370177.5</v>
      </c>
      <c r="K87" s="323" t="s">
        <v>552</v>
      </c>
      <c r="L87" s="166">
        <f t="shared" si="12"/>
        <v>105765</v>
      </c>
      <c r="M87" s="323" t="s">
        <v>211</v>
      </c>
      <c r="N87" s="166">
        <f t="shared" si="13"/>
        <v>70510</v>
      </c>
      <c r="O87" s="323" t="s">
        <v>214</v>
      </c>
      <c r="P87" s="166">
        <f t="shared" si="14"/>
        <v>35255</v>
      </c>
      <c r="Q87" s="167">
        <f t="shared" si="15"/>
        <v>17627.5</v>
      </c>
      <c r="R87" s="167">
        <f t="shared" si="16"/>
        <v>599335</v>
      </c>
      <c r="S87" s="172"/>
      <c r="T87" s="172"/>
      <c r="U87" s="172"/>
      <c r="V87" s="172"/>
    </row>
    <row r="88" spans="1:22" s="145" customFormat="1" ht="45.75" customHeight="1">
      <c r="A88" s="165">
        <v>82</v>
      </c>
      <c r="B88" s="545" t="s">
        <v>500</v>
      </c>
      <c r="C88" s="546" t="s">
        <v>504</v>
      </c>
      <c r="D88" s="547"/>
      <c r="E88" s="547">
        <v>74</v>
      </c>
      <c r="F88" s="548" t="s">
        <v>505</v>
      </c>
      <c r="G88" s="547" t="s">
        <v>161</v>
      </c>
      <c r="H88" s="558">
        <v>1773300</v>
      </c>
      <c r="I88" s="539" t="s">
        <v>208</v>
      </c>
      <c r="J88" s="166">
        <f t="shared" si="11"/>
        <v>128564.25000000003</v>
      </c>
      <c r="K88" s="323" t="s">
        <v>213</v>
      </c>
      <c r="L88" s="166">
        <f t="shared" si="12"/>
        <v>53199</v>
      </c>
      <c r="M88" s="323" t="s">
        <v>211</v>
      </c>
      <c r="N88" s="166">
        <f t="shared" si="13"/>
        <v>35466</v>
      </c>
      <c r="O88" s="323" t="s">
        <v>551</v>
      </c>
      <c r="P88" s="166">
        <f t="shared" si="14"/>
        <v>17733</v>
      </c>
      <c r="Q88" s="167">
        <f t="shared" si="15"/>
        <v>8866.5</v>
      </c>
      <c r="R88" s="167">
        <f t="shared" si="16"/>
        <v>243828.75000000003</v>
      </c>
      <c r="S88" s="172"/>
      <c r="T88" s="172"/>
      <c r="U88" s="172"/>
      <c r="V88" s="172"/>
    </row>
    <row r="89" spans="1:22" s="145" customFormat="1" ht="45.75" customHeight="1">
      <c r="A89" s="165">
        <v>83</v>
      </c>
      <c r="B89" s="545" t="s">
        <v>500</v>
      </c>
      <c r="C89" s="546" t="s">
        <v>506</v>
      </c>
      <c r="D89" s="547"/>
      <c r="E89" s="547">
        <v>42</v>
      </c>
      <c r="F89" s="548" t="s">
        <v>178</v>
      </c>
      <c r="G89" s="547" t="s">
        <v>172</v>
      </c>
      <c r="H89" s="558">
        <v>3405500</v>
      </c>
      <c r="I89" s="539" t="s">
        <v>199</v>
      </c>
      <c r="J89" s="166">
        <f t="shared" si="11"/>
        <v>246898.75000000006</v>
      </c>
      <c r="K89" s="323" t="s">
        <v>208</v>
      </c>
      <c r="L89" s="166">
        <f t="shared" si="12"/>
        <v>102165</v>
      </c>
      <c r="M89" s="323" t="s">
        <v>209</v>
      </c>
      <c r="N89" s="166">
        <f t="shared" si="13"/>
        <v>68110</v>
      </c>
      <c r="O89" s="323" t="s">
        <v>227</v>
      </c>
      <c r="P89" s="166">
        <f t="shared" si="14"/>
        <v>34055</v>
      </c>
      <c r="Q89" s="167">
        <f t="shared" si="15"/>
        <v>17027.5</v>
      </c>
      <c r="R89" s="167">
        <f t="shared" si="16"/>
        <v>468256.25000000006</v>
      </c>
      <c r="S89" s="172"/>
      <c r="T89" s="172"/>
      <c r="U89" s="172"/>
      <c r="V89" s="172"/>
    </row>
    <row r="90" spans="1:22" s="145" customFormat="1" ht="45.75" customHeight="1">
      <c r="A90" s="165">
        <v>84</v>
      </c>
      <c r="B90" s="545" t="s">
        <v>500</v>
      </c>
      <c r="C90" s="546" t="s">
        <v>507</v>
      </c>
      <c r="D90" s="547">
        <v>22</v>
      </c>
      <c r="E90" s="547"/>
      <c r="F90" s="548" t="s">
        <v>178</v>
      </c>
      <c r="G90" s="547" t="s">
        <v>172</v>
      </c>
      <c r="H90" s="558">
        <v>3405500</v>
      </c>
      <c r="I90" s="539" t="s">
        <v>199</v>
      </c>
      <c r="J90" s="166">
        <f t="shared" si="11"/>
        <v>280953.75000000006</v>
      </c>
      <c r="K90" s="323" t="s">
        <v>209</v>
      </c>
      <c r="L90" s="166">
        <f t="shared" si="12"/>
        <v>102165</v>
      </c>
      <c r="M90" s="323" t="s">
        <v>227</v>
      </c>
      <c r="N90" s="166">
        <f t="shared" si="13"/>
        <v>68110</v>
      </c>
      <c r="O90" s="323" t="s">
        <v>56</v>
      </c>
      <c r="P90" s="166">
        <f t="shared" si="14"/>
        <v>0</v>
      </c>
      <c r="Q90" s="167">
        <f t="shared" si="15"/>
        <v>17027.5</v>
      </c>
      <c r="R90" s="167">
        <f t="shared" si="16"/>
        <v>468256.25000000006</v>
      </c>
      <c r="S90" s="172"/>
      <c r="T90" s="172"/>
      <c r="U90" s="172"/>
      <c r="V90" s="172"/>
    </row>
    <row r="91" spans="1:22" s="145" customFormat="1" ht="45.75" customHeight="1">
      <c r="A91" s="165">
        <v>85</v>
      </c>
      <c r="B91" s="545" t="s">
        <v>500</v>
      </c>
      <c r="C91" s="546" t="s">
        <v>508</v>
      </c>
      <c r="D91" s="547">
        <v>23</v>
      </c>
      <c r="E91" s="547"/>
      <c r="F91" s="548" t="s">
        <v>219</v>
      </c>
      <c r="G91" s="547" t="s">
        <v>161</v>
      </c>
      <c r="H91" s="558">
        <v>2559100</v>
      </c>
      <c r="I91" s="539" t="s">
        <v>201</v>
      </c>
      <c r="J91" s="166">
        <f t="shared" si="11"/>
        <v>211125.75</v>
      </c>
      <c r="K91" s="323" t="s">
        <v>212</v>
      </c>
      <c r="L91" s="166">
        <f t="shared" si="12"/>
        <v>76773</v>
      </c>
      <c r="M91" s="323" t="s">
        <v>551</v>
      </c>
      <c r="N91" s="166">
        <f t="shared" si="13"/>
        <v>51182</v>
      </c>
      <c r="O91" s="323" t="s">
        <v>56</v>
      </c>
      <c r="P91" s="166">
        <f t="shared" si="14"/>
        <v>0</v>
      </c>
      <c r="Q91" s="167">
        <f t="shared" si="15"/>
        <v>12795.5</v>
      </c>
      <c r="R91" s="167">
        <f t="shared" si="16"/>
        <v>351876.25</v>
      </c>
      <c r="S91" s="172"/>
      <c r="T91" s="172"/>
      <c r="U91" s="172"/>
      <c r="V91" s="172"/>
    </row>
    <row r="92" spans="1:22" s="145" customFormat="1" ht="45.75" customHeight="1">
      <c r="A92" s="165">
        <v>86</v>
      </c>
      <c r="B92" s="545" t="s">
        <v>500</v>
      </c>
      <c r="C92" s="546" t="s">
        <v>509</v>
      </c>
      <c r="D92" s="547"/>
      <c r="E92" s="547">
        <v>40</v>
      </c>
      <c r="F92" s="548" t="s">
        <v>219</v>
      </c>
      <c r="G92" s="547" t="s">
        <v>161</v>
      </c>
      <c r="H92" s="558">
        <v>2559100</v>
      </c>
      <c r="I92" s="539" t="s">
        <v>200</v>
      </c>
      <c r="J92" s="166">
        <f t="shared" si="11"/>
        <v>294296.50000000006</v>
      </c>
      <c r="K92" s="323" t="s">
        <v>552</v>
      </c>
      <c r="L92" s="166">
        <f t="shared" si="12"/>
        <v>76773</v>
      </c>
      <c r="M92" s="323" t="s">
        <v>211</v>
      </c>
      <c r="N92" s="166">
        <f t="shared" si="13"/>
        <v>51182</v>
      </c>
      <c r="O92" s="323" t="s">
        <v>56</v>
      </c>
      <c r="P92" s="166">
        <f t="shared" si="14"/>
        <v>0</v>
      </c>
      <c r="Q92" s="167">
        <f t="shared" si="15"/>
        <v>12795.5</v>
      </c>
      <c r="R92" s="167">
        <f t="shared" si="16"/>
        <v>435047.00000000006</v>
      </c>
      <c r="S92" s="172"/>
      <c r="T92" s="172"/>
      <c r="U92" s="172"/>
      <c r="V92" s="172"/>
    </row>
    <row r="93" spans="1:22" s="145" customFormat="1" ht="45.75" customHeight="1">
      <c r="A93" s="165">
        <v>87</v>
      </c>
      <c r="B93" s="545" t="s">
        <v>500</v>
      </c>
      <c r="C93" s="546" t="s">
        <v>510</v>
      </c>
      <c r="D93" s="547"/>
      <c r="E93" s="547">
        <v>82</v>
      </c>
      <c r="F93" s="548" t="s">
        <v>511</v>
      </c>
      <c r="G93" s="547" t="s">
        <v>172</v>
      </c>
      <c r="H93" s="558">
        <v>4578000</v>
      </c>
      <c r="I93" s="539" t="s">
        <v>200</v>
      </c>
      <c r="J93" s="166">
        <f t="shared" si="11"/>
        <v>480690</v>
      </c>
      <c r="K93" s="323" t="s">
        <v>208</v>
      </c>
      <c r="L93" s="166">
        <f t="shared" si="12"/>
        <v>137340</v>
      </c>
      <c r="M93" s="323" t="s">
        <v>552</v>
      </c>
      <c r="N93" s="166">
        <f t="shared" si="13"/>
        <v>91560</v>
      </c>
      <c r="O93" s="323" t="s">
        <v>211</v>
      </c>
      <c r="P93" s="166">
        <f t="shared" si="14"/>
        <v>45780</v>
      </c>
      <c r="Q93" s="167">
        <f t="shared" si="15"/>
        <v>22890</v>
      </c>
      <c r="R93" s="167">
        <f t="shared" si="16"/>
        <v>778260</v>
      </c>
      <c r="S93" s="172"/>
      <c r="T93" s="172"/>
      <c r="U93" s="172"/>
      <c r="V93" s="172"/>
    </row>
    <row r="94" spans="1:22" s="145" customFormat="1" ht="45.75" customHeight="1">
      <c r="A94" s="165">
        <v>88</v>
      </c>
      <c r="B94" s="545" t="s">
        <v>500</v>
      </c>
      <c r="C94" s="546" t="s">
        <v>512</v>
      </c>
      <c r="D94" s="547">
        <v>24</v>
      </c>
      <c r="E94" s="547"/>
      <c r="F94" s="548" t="s">
        <v>178</v>
      </c>
      <c r="G94" s="547" t="s">
        <v>172</v>
      </c>
      <c r="H94" s="558">
        <v>3405500</v>
      </c>
      <c r="I94" s="539" t="s">
        <v>204</v>
      </c>
      <c r="J94" s="166">
        <f t="shared" si="11"/>
        <v>357577.5</v>
      </c>
      <c r="K94" s="323" t="s">
        <v>207</v>
      </c>
      <c r="L94" s="166">
        <f t="shared" si="12"/>
        <v>102165</v>
      </c>
      <c r="M94" s="323" t="s">
        <v>199</v>
      </c>
      <c r="N94" s="166">
        <f t="shared" si="13"/>
        <v>68110</v>
      </c>
      <c r="O94" s="323" t="s">
        <v>216</v>
      </c>
      <c r="P94" s="166">
        <f t="shared" si="14"/>
        <v>34055</v>
      </c>
      <c r="Q94" s="167">
        <f t="shared" si="15"/>
        <v>17027.5</v>
      </c>
      <c r="R94" s="167">
        <f t="shared" si="16"/>
        <v>578935</v>
      </c>
      <c r="S94" s="172"/>
      <c r="T94" s="172"/>
      <c r="U94" s="172"/>
      <c r="V94" s="172"/>
    </row>
    <row r="95" spans="1:22" s="145" customFormat="1" ht="45.75" customHeight="1">
      <c r="A95" s="165">
        <v>89</v>
      </c>
      <c r="B95" s="545" t="s">
        <v>513</v>
      </c>
      <c r="C95" s="546" t="s">
        <v>479</v>
      </c>
      <c r="D95" s="547">
        <v>64</v>
      </c>
      <c r="E95" s="547"/>
      <c r="F95" s="548" t="s">
        <v>514</v>
      </c>
      <c r="G95" s="547" t="s">
        <v>175</v>
      </c>
      <c r="H95" s="558">
        <v>1300900</v>
      </c>
      <c r="I95" s="539" t="s">
        <v>205</v>
      </c>
      <c r="J95" s="166">
        <f t="shared" si="11"/>
        <v>149603.50000000003</v>
      </c>
      <c r="K95" s="323" t="s">
        <v>211</v>
      </c>
      <c r="L95" s="166">
        <f t="shared" si="12"/>
        <v>39027</v>
      </c>
      <c r="M95" s="323" t="s">
        <v>551</v>
      </c>
      <c r="N95" s="166">
        <f t="shared" si="13"/>
        <v>26018</v>
      </c>
      <c r="O95" s="323" t="s">
        <v>56</v>
      </c>
      <c r="P95" s="166">
        <f t="shared" si="14"/>
        <v>0</v>
      </c>
      <c r="Q95" s="167">
        <f t="shared" si="15"/>
        <v>6504.5</v>
      </c>
      <c r="R95" s="167">
        <f t="shared" si="16"/>
        <v>221153.00000000003</v>
      </c>
      <c r="S95" s="172"/>
      <c r="T95" s="172"/>
      <c r="U95" s="172"/>
      <c r="V95" s="172"/>
    </row>
    <row r="96" spans="1:22" s="145" customFormat="1" ht="45.75" customHeight="1">
      <c r="A96" s="165">
        <v>90</v>
      </c>
      <c r="B96" s="545" t="s">
        <v>513</v>
      </c>
      <c r="C96" s="546" t="s">
        <v>515</v>
      </c>
      <c r="D96" s="547"/>
      <c r="E96" s="547">
        <v>20</v>
      </c>
      <c r="F96" s="548" t="s">
        <v>217</v>
      </c>
      <c r="G96" s="547" t="s">
        <v>161</v>
      </c>
      <c r="H96" s="558">
        <v>2128200</v>
      </c>
      <c r="I96" s="539" t="s">
        <v>199</v>
      </c>
      <c r="J96" s="166">
        <f t="shared" si="11"/>
        <v>175576.5</v>
      </c>
      <c r="K96" s="323" t="s">
        <v>211</v>
      </c>
      <c r="L96" s="166">
        <f t="shared" si="12"/>
        <v>63846</v>
      </c>
      <c r="M96" s="323" t="s">
        <v>551</v>
      </c>
      <c r="N96" s="166">
        <f t="shared" si="13"/>
        <v>42564</v>
      </c>
      <c r="O96" s="323" t="s">
        <v>56</v>
      </c>
      <c r="P96" s="166">
        <f t="shared" si="14"/>
        <v>0</v>
      </c>
      <c r="Q96" s="167">
        <f t="shared" si="15"/>
        <v>10641</v>
      </c>
      <c r="R96" s="167">
        <f t="shared" si="16"/>
        <v>292627.5</v>
      </c>
      <c r="S96" s="172"/>
      <c r="T96" s="172"/>
      <c r="U96" s="172"/>
      <c r="V96" s="172"/>
    </row>
    <row r="97" spans="1:16161" s="145" customFormat="1" ht="45.75" customHeight="1">
      <c r="A97" s="165">
        <v>91</v>
      </c>
      <c r="B97" s="545" t="s">
        <v>513</v>
      </c>
      <c r="C97" s="546" t="s">
        <v>516</v>
      </c>
      <c r="D97" s="547"/>
      <c r="E97" s="547">
        <v>54</v>
      </c>
      <c r="F97" s="548" t="s">
        <v>177</v>
      </c>
      <c r="G97" s="547" t="s">
        <v>172</v>
      </c>
      <c r="H97" s="558">
        <v>3525500</v>
      </c>
      <c r="I97" s="539" t="s">
        <v>200</v>
      </c>
      <c r="J97" s="166">
        <f t="shared" si="11"/>
        <v>370177.5</v>
      </c>
      <c r="K97" s="323" t="s">
        <v>201</v>
      </c>
      <c r="L97" s="166">
        <f t="shared" si="12"/>
        <v>105765</v>
      </c>
      <c r="M97" s="323" t="s">
        <v>208</v>
      </c>
      <c r="N97" s="166">
        <f t="shared" si="13"/>
        <v>70510</v>
      </c>
      <c r="O97" s="323" t="s">
        <v>227</v>
      </c>
      <c r="P97" s="166">
        <f t="shared" si="14"/>
        <v>35255</v>
      </c>
      <c r="Q97" s="167">
        <f t="shared" si="15"/>
        <v>17627.5</v>
      </c>
      <c r="R97" s="167">
        <f t="shared" si="16"/>
        <v>599335</v>
      </c>
      <c r="S97" s="170"/>
      <c r="T97" s="170"/>
      <c r="U97" s="170"/>
      <c r="V97" s="170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  <c r="DA97" s="171"/>
      <c r="DB97" s="171"/>
      <c r="DC97" s="171"/>
      <c r="DD97" s="171"/>
      <c r="DE97" s="171"/>
      <c r="DF97" s="171"/>
      <c r="DG97" s="171"/>
      <c r="DH97" s="171"/>
      <c r="DI97" s="171"/>
      <c r="DJ97" s="171"/>
      <c r="DK97" s="171"/>
      <c r="DL97" s="171"/>
      <c r="DM97" s="171"/>
      <c r="DN97" s="171"/>
      <c r="DO97" s="171"/>
      <c r="DP97" s="171"/>
      <c r="DQ97" s="171"/>
      <c r="DR97" s="171"/>
      <c r="DS97" s="171"/>
      <c r="DT97" s="171"/>
      <c r="DU97" s="171"/>
      <c r="DV97" s="171"/>
      <c r="DW97" s="171"/>
      <c r="DX97" s="171"/>
      <c r="DY97" s="171"/>
      <c r="DZ97" s="171"/>
      <c r="EA97" s="171"/>
      <c r="EB97" s="171"/>
      <c r="EC97" s="171"/>
      <c r="ED97" s="171"/>
      <c r="EE97" s="171"/>
      <c r="EF97" s="171"/>
      <c r="EG97" s="171"/>
      <c r="EH97" s="171"/>
      <c r="EI97" s="171"/>
      <c r="EJ97" s="171"/>
      <c r="EK97" s="171"/>
      <c r="EL97" s="171"/>
      <c r="EM97" s="171"/>
      <c r="EN97" s="171"/>
      <c r="EO97" s="171"/>
      <c r="EP97" s="171"/>
      <c r="EQ97" s="171"/>
      <c r="ER97" s="171"/>
      <c r="ES97" s="171"/>
      <c r="ET97" s="171"/>
      <c r="EU97" s="171"/>
      <c r="EV97" s="171"/>
      <c r="EW97" s="171"/>
      <c r="EX97" s="171"/>
      <c r="EY97" s="171"/>
      <c r="EZ97" s="171"/>
      <c r="FA97" s="171"/>
      <c r="FB97" s="171"/>
      <c r="FC97" s="171"/>
      <c r="FD97" s="171"/>
      <c r="FE97" s="171"/>
      <c r="FF97" s="171"/>
      <c r="FG97" s="171"/>
      <c r="FH97" s="171"/>
      <c r="FI97" s="171"/>
      <c r="FJ97" s="171"/>
      <c r="FK97" s="171"/>
      <c r="FL97" s="171"/>
      <c r="FM97" s="171"/>
      <c r="FN97" s="171"/>
      <c r="FO97" s="171"/>
      <c r="FP97" s="171"/>
      <c r="FQ97" s="171"/>
      <c r="FR97" s="171"/>
      <c r="FS97" s="171"/>
      <c r="FT97" s="171"/>
      <c r="FU97" s="171"/>
      <c r="FV97" s="171"/>
      <c r="FW97" s="171"/>
      <c r="FX97" s="171"/>
      <c r="FY97" s="171"/>
      <c r="FZ97" s="171"/>
      <c r="GA97" s="171"/>
      <c r="GB97" s="171"/>
      <c r="GC97" s="171"/>
      <c r="GD97" s="171"/>
      <c r="GE97" s="171"/>
      <c r="GF97" s="171"/>
      <c r="GG97" s="171"/>
      <c r="GH97" s="171"/>
      <c r="GI97" s="171"/>
      <c r="GJ97" s="171"/>
      <c r="GK97" s="171"/>
      <c r="GL97" s="171"/>
      <c r="GM97" s="171"/>
      <c r="GN97" s="171"/>
      <c r="GO97" s="171"/>
      <c r="GP97" s="171"/>
      <c r="GQ97" s="171"/>
      <c r="GR97" s="171"/>
      <c r="GS97" s="171"/>
      <c r="GT97" s="171"/>
      <c r="GU97" s="171"/>
      <c r="GV97" s="171"/>
      <c r="GW97" s="171"/>
      <c r="GX97" s="171"/>
      <c r="GY97" s="171"/>
      <c r="GZ97" s="171"/>
      <c r="HA97" s="171"/>
      <c r="HB97" s="171"/>
      <c r="HC97" s="171"/>
      <c r="HD97" s="171"/>
      <c r="HE97" s="171"/>
      <c r="HF97" s="171"/>
      <c r="HG97" s="171"/>
      <c r="HH97" s="171"/>
      <c r="HI97" s="171"/>
      <c r="HJ97" s="171"/>
      <c r="HK97" s="171"/>
      <c r="HL97" s="171"/>
      <c r="HM97" s="171"/>
      <c r="HN97" s="171"/>
      <c r="HO97" s="171"/>
      <c r="HP97" s="171"/>
      <c r="HQ97" s="171"/>
      <c r="HR97" s="171"/>
      <c r="HS97" s="171"/>
      <c r="HT97" s="171"/>
      <c r="HU97" s="171"/>
      <c r="HV97" s="171"/>
      <c r="HW97" s="171"/>
      <c r="HX97" s="171"/>
      <c r="HY97" s="171"/>
      <c r="HZ97" s="171"/>
      <c r="IA97" s="171"/>
      <c r="IB97" s="171"/>
      <c r="IC97" s="171"/>
      <c r="ID97" s="171"/>
      <c r="IE97" s="171"/>
      <c r="IF97" s="171"/>
      <c r="IG97" s="171"/>
      <c r="IH97" s="171"/>
      <c r="II97" s="171"/>
      <c r="IJ97" s="171"/>
      <c r="IK97" s="171"/>
      <c r="IL97" s="171"/>
      <c r="IM97" s="171"/>
      <c r="IN97" s="171"/>
      <c r="IO97" s="171"/>
      <c r="IP97" s="171"/>
      <c r="IQ97" s="171"/>
      <c r="IR97" s="171"/>
      <c r="IS97" s="171"/>
      <c r="IT97" s="171"/>
      <c r="IU97" s="171"/>
      <c r="IV97" s="171"/>
      <c r="IW97" s="171"/>
      <c r="IX97" s="171"/>
      <c r="IY97" s="171"/>
      <c r="IZ97" s="171"/>
      <c r="JA97" s="171"/>
      <c r="JB97" s="171"/>
      <c r="JC97" s="171"/>
      <c r="JD97" s="171"/>
      <c r="JE97" s="171"/>
      <c r="JF97" s="171"/>
      <c r="JG97" s="171"/>
      <c r="JH97" s="171"/>
      <c r="JI97" s="171"/>
      <c r="JJ97" s="171"/>
      <c r="JK97" s="171"/>
      <c r="JL97" s="171"/>
      <c r="JM97" s="171"/>
      <c r="JN97" s="171"/>
      <c r="JO97" s="171"/>
      <c r="JP97" s="171"/>
      <c r="JQ97" s="171"/>
      <c r="JR97" s="171"/>
      <c r="JS97" s="171"/>
      <c r="JT97" s="171"/>
      <c r="JU97" s="171"/>
      <c r="JV97" s="171"/>
      <c r="JW97" s="171"/>
      <c r="JX97" s="171"/>
      <c r="JY97" s="171"/>
      <c r="JZ97" s="171"/>
      <c r="KA97" s="171"/>
      <c r="KB97" s="171"/>
      <c r="KC97" s="171"/>
      <c r="KD97" s="171"/>
      <c r="KE97" s="171"/>
      <c r="KF97" s="171"/>
      <c r="KG97" s="171"/>
      <c r="KH97" s="171"/>
      <c r="KI97" s="171"/>
      <c r="KJ97" s="171"/>
      <c r="KK97" s="171"/>
      <c r="KL97" s="171"/>
      <c r="KM97" s="171"/>
      <c r="KN97" s="171"/>
      <c r="KO97" s="171"/>
      <c r="KP97" s="171"/>
      <c r="KQ97" s="171"/>
      <c r="KR97" s="171"/>
      <c r="KS97" s="171"/>
      <c r="KT97" s="171"/>
      <c r="KU97" s="171"/>
      <c r="KV97" s="171"/>
      <c r="KW97" s="171"/>
      <c r="KX97" s="171"/>
      <c r="KY97" s="171"/>
      <c r="KZ97" s="171"/>
      <c r="LA97" s="171"/>
      <c r="LB97" s="171"/>
      <c r="LC97" s="171"/>
      <c r="LD97" s="171"/>
      <c r="LE97" s="171"/>
      <c r="LF97" s="171"/>
      <c r="LG97" s="171"/>
      <c r="LH97" s="171"/>
      <c r="LI97" s="171"/>
      <c r="LJ97" s="171"/>
      <c r="LK97" s="171"/>
      <c r="LL97" s="171"/>
      <c r="LM97" s="171"/>
      <c r="LN97" s="171"/>
      <c r="LO97" s="171"/>
      <c r="LP97" s="171"/>
      <c r="LQ97" s="171"/>
      <c r="LR97" s="171"/>
      <c r="LS97" s="171"/>
      <c r="LT97" s="171"/>
      <c r="LU97" s="171"/>
      <c r="LV97" s="171"/>
      <c r="LW97" s="171"/>
      <c r="LX97" s="171"/>
      <c r="LY97" s="171"/>
      <c r="LZ97" s="171"/>
      <c r="MA97" s="171"/>
      <c r="MB97" s="171"/>
      <c r="MC97" s="171"/>
      <c r="MD97" s="171"/>
      <c r="ME97" s="171"/>
      <c r="MF97" s="171"/>
      <c r="MG97" s="171"/>
      <c r="MH97" s="171"/>
      <c r="MI97" s="171"/>
      <c r="MJ97" s="171"/>
      <c r="MK97" s="171"/>
      <c r="ML97" s="171"/>
      <c r="MM97" s="171"/>
      <c r="MN97" s="171"/>
      <c r="MO97" s="171"/>
      <c r="MP97" s="171"/>
      <c r="MQ97" s="171"/>
      <c r="MR97" s="171"/>
      <c r="MS97" s="171"/>
      <c r="MT97" s="171"/>
      <c r="MU97" s="171"/>
      <c r="MV97" s="171"/>
      <c r="MW97" s="171"/>
      <c r="MX97" s="171"/>
      <c r="MY97" s="171"/>
      <c r="MZ97" s="171"/>
      <c r="NA97" s="171"/>
      <c r="NB97" s="171"/>
      <c r="NC97" s="171"/>
      <c r="ND97" s="171"/>
      <c r="NE97" s="171"/>
      <c r="NF97" s="171"/>
      <c r="NG97" s="171"/>
      <c r="NH97" s="171"/>
      <c r="NI97" s="171"/>
      <c r="NJ97" s="171"/>
      <c r="NK97" s="171"/>
      <c r="NL97" s="171"/>
      <c r="NM97" s="171"/>
      <c r="NN97" s="171"/>
      <c r="NO97" s="171"/>
      <c r="NP97" s="171"/>
      <c r="NQ97" s="171"/>
      <c r="NR97" s="171"/>
      <c r="NS97" s="171"/>
      <c r="NT97" s="171"/>
      <c r="NU97" s="171"/>
      <c r="NV97" s="171"/>
      <c r="NW97" s="171"/>
      <c r="NX97" s="171"/>
      <c r="NY97" s="171"/>
      <c r="NZ97" s="171"/>
      <c r="OA97" s="171"/>
      <c r="OB97" s="171"/>
      <c r="OC97" s="171"/>
      <c r="OD97" s="171"/>
      <c r="OE97" s="171"/>
      <c r="OF97" s="171"/>
      <c r="OG97" s="171"/>
      <c r="OH97" s="171"/>
      <c r="OI97" s="171"/>
      <c r="OJ97" s="171"/>
      <c r="OK97" s="171"/>
      <c r="OL97" s="171"/>
      <c r="OM97" s="171"/>
      <c r="ON97" s="171"/>
      <c r="OO97" s="171"/>
      <c r="OP97" s="171"/>
      <c r="OQ97" s="171"/>
      <c r="OR97" s="171"/>
      <c r="OS97" s="171"/>
      <c r="OT97" s="171"/>
      <c r="OU97" s="171"/>
      <c r="OV97" s="171"/>
      <c r="OW97" s="171"/>
      <c r="OX97" s="171"/>
      <c r="OY97" s="171"/>
      <c r="OZ97" s="171"/>
      <c r="PA97" s="171"/>
      <c r="PB97" s="171"/>
      <c r="PC97" s="171"/>
      <c r="PD97" s="171"/>
      <c r="PE97" s="171"/>
      <c r="PF97" s="171"/>
      <c r="PG97" s="171"/>
      <c r="PH97" s="171"/>
      <c r="PI97" s="171"/>
      <c r="PJ97" s="171"/>
      <c r="PK97" s="171"/>
      <c r="PL97" s="171"/>
      <c r="PM97" s="171"/>
      <c r="PN97" s="171"/>
      <c r="PO97" s="171"/>
      <c r="PP97" s="171"/>
      <c r="PQ97" s="171"/>
      <c r="PR97" s="171"/>
      <c r="PS97" s="171"/>
      <c r="PT97" s="171"/>
      <c r="PU97" s="171"/>
      <c r="PV97" s="171"/>
      <c r="PW97" s="171"/>
      <c r="PX97" s="171"/>
      <c r="PY97" s="171"/>
      <c r="PZ97" s="171"/>
      <c r="QA97" s="171"/>
      <c r="QB97" s="171"/>
      <c r="QC97" s="171"/>
      <c r="QD97" s="171"/>
      <c r="QE97" s="171"/>
      <c r="QF97" s="171"/>
      <c r="QG97" s="171"/>
      <c r="QH97" s="171"/>
      <c r="QI97" s="171"/>
      <c r="QJ97" s="171"/>
      <c r="QK97" s="171"/>
      <c r="QL97" s="171"/>
      <c r="QM97" s="171"/>
      <c r="QN97" s="171"/>
      <c r="QO97" s="171"/>
      <c r="QP97" s="171"/>
      <c r="QQ97" s="171"/>
      <c r="QR97" s="171"/>
      <c r="QS97" s="171"/>
      <c r="QT97" s="171"/>
      <c r="QU97" s="171"/>
      <c r="QV97" s="171"/>
      <c r="QW97" s="171"/>
      <c r="QX97" s="171"/>
      <c r="QY97" s="171"/>
      <c r="QZ97" s="171"/>
      <c r="RA97" s="171"/>
      <c r="RB97" s="171"/>
      <c r="RC97" s="171"/>
      <c r="RD97" s="171"/>
      <c r="RE97" s="171"/>
      <c r="RF97" s="171"/>
      <c r="RG97" s="171"/>
      <c r="RH97" s="171"/>
      <c r="RI97" s="171"/>
      <c r="RJ97" s="171"/>
      <c r="RK97" s="171"/>
      <c r="RL97" s="171"/>
      <c r="RM97" s="171"/>
      <c r="RN97" s="171"/>
      <c r="RO97" s="171"/>
      <c r="RP97" s="171"/>
      <c r="RQ97" s="171"/>
      <c r="RR97" s="171"/>
      <c r="RS97" s="171"/>
      <c r="RT97" s="171"/>
      <c r="RU97" s="171"/>
      <c r="RV97" s="171"/>
      <c r="RW97" s="171"/>
      <c r="RX97" s="171"/>
      <c r="RY97" s="171"/>
      <c r="RZ97" s="171"/>
      <c r="SA97" s="171"/>
      <c r="SB97" s="171"/>
      <c r="SC97" s="171"/>
      <c r="SD97" s="171"/>
      <c r="SE97" s="171"/>
      <c r="SF97" s="171"/>
      <c r="SG97" s="171"/>
      <c r="SH97" s="171"/>
      <c r="SI97" s="171"/>
      <c r="SJ97" s="171"/>
      <c r="SK97" s="171"/>
      <c r="SL97" s="171"/>
      <c r="SM97" s="171"/>
      <c r="SN97" s="171"/>
      <c r="SO97" s="171"/>
      <c r="SP97" s="171"/>
      <c r="SQ97" s="171"/>
      <c r="SR97" s="171"/>
      <c r="SS97" s="171"/>
      <c r="ST97" s="171"/>
      <c r="SU97" s="171"/>
      <c r="SV97" s="171"/>
      <c r="SW97" s="171"/>
      <c r="SX97" s="171"/>
      <c r="SY97" s="171"/>
      <c r="SZ97" s="171"/>
      <c r="TA97" s="171"/>
      <c r="TB97" s="171"/>
      <c r="TC97" s="171"/>
      <c r="TD97" s="171"/>
      <c r="TE97" s="171"/>
      <c r="TF97" s="171"/>
      <c r="TG97" s="171"/>
      <c r="TH97" s="171"/>
      <c r="TI97" s="171"/>
      <c r="TJ97" s="171"/>
      <c r="TK97" s="171"/>
      <c r="TL97" s="171"/>
      <c r="TM97" s="171"/>
      <c r="TN97" s="171"/>
      <c r="TO97" s="171"/>
      <c r="TP97" s="171"/>
      <c r="TQ97" s="171"/>
      <c r="TR97" s="171"/>
      <c r="TS97" s="171"/>
      <c r="TT97" s="171"/>
      <c r="TU97" s="171"/>
      <c r="TV97" s="171"/>
      <c r="TW97" s="171"/>
      <c r="TX97" s="171"/>
      <c r="TY97" s="171"/>
      <c r="TZ97" s="171"/>
      <c r="UA97" s="171"/>
      <c r="UB97" s="171"/>
      <c r="UC97" s="171"/>
      <c r="UD97" s="171"/>
      <c r="UE97" s="171"/>
      <c r="UF97" s="171"/>
      <c r="UG97" s="171"/>
      <c r="UH97" s="171"/>
      <c r="UI97" s="171"/>
      <c r="UJ97" s="171"/>
      <c r="UK97" s="171"/>
      <c r="UL97" s="171"/>
      <c r="UM97" s="171"/>
      <c r="UN97" s="171"/>
      <c r="UO97" s="171"/>
      <c r="UP97" s="171"/>
      <c r="UQ97" s="171"/>
      <c r="UR97" s="171"/>
      <c r="US97" s="171"/>
      <c r="UT97" s="171"/>
      <c r="UU97" s="171"/>
      <c r="UV97" s="171"/>
      <c r="UW97" s="171"/>
      <c r="UX97" s="171"/>
      <c r="UY97" s="171"/>
      <c r="UZ97" s="171"/>
      <c r="VA97" s="171"/>
      <c r="VB97" s="171"/>
      <c r="VC97" s="171"/>
      <c r="VD97" s="171"/>
      <c r="VE97" s="171"/>
      <c r="VF97" s="171"/>
      <c r="VG97" s="171"/>
      <c r="VH97" s="171"/>
      <c r="VI97" s="171"/>
      <c r="VJ97" s="171"/>
      <c r="VK97" s="171"/>
      <c r="VL97" s="171"/>
      <c r="VM97" s="171"/>
      <c r="VN97" s="171"/>
      <c r="VO97" s="171"/>
      <c r="VP97" s="171"/>
      <c r="VQ97" s="171"/>
      <c r="VR97" s="171"/>
      <c r="VS97" s="171"/>
      <c r="VT97" s="171"/>
      <c r="VU97" s="171"/>
      <c r="VV97" s="171"/>
      <c r="VW97" s="171"/>
      <c r="VX97" s="171"/>
      <c r="VY97" s="171"/>
      <c r="VZ97" s="171"/>
      <c r="WA97" s="171"/>
      <c r="WB97" s="171"/>
      <c r="WC97" s="171"/>
      <c r="WD97" s="171"/>
      <c r="WE97" s="171"/>
      <c r="WF97" s="171"/>
      <c r="WG97" s="171"/>
      <c r="WH97" s="171"/>
      <c r="WI97" s="171"/>
      <c r="WJ97" s="171"/>
      <c r="WK97" s="171"/>
      <c r="WL97" s="171"/>
      <c r="WM97" s="171"/>
      <c r="WN97" s="171"/>
      <c r="WO97" s="171"/>
      <c r="WP97" s="171"/>
      <c r="WQ97" s="171"/>
      <c r="WR97" s="171"/>
      <c r="WS97" s="171"/>
      <c r="WT97" s="171"/>
      <c r="WU97" s="171"/>
      <c r="WV97" s="171"/>
      <c r="WW97" s="171"/>
      <c r="WX97" s="171"/>
      <c r="WY97" s="171"/>
      <c r="WZ97" s="171"/>
      <c r="XA97" s="171"/>
      <c r="XB97" s="171"/>
      <c r="XC97" s="171"/>
      <c r="XD97" s="171"/>
      <c r="XE97" s="171"/>
      <c r="XF97" s="171"/>
      <c r="XG97" s="171"/>
      <c r="XH97" s="171"/>
      <c r="XI97" s="171"/>
      <c r="XJ97" s="171"/>
      <c r="XK97" s="171"/>
      <c r="XL97" s="171"/>
      <c r="XM97" s="171"/>
      <c r="XN97" s="171"/>
      <c r="XO97" s="171"/>
      <c r="XP97" s="171"/>
      <c r="XQ97" s="171"/>
      <c r="XR97" s="171"/>
      <c r="XS97" s="171"/>
      <c r="XT97" s="171"/>
      <c r="XU97" s="171"/>
      <c r="XV97" s="171"/>
      <c r="XW97" s="171"/>
      <c r="XX97" s="171"/>
      <c r="XY97" s="171"/>
      <c r="XZ97" s="171"/>
      <c r="YA97" s="171"/>
      <c r="YB97" s="171"/>
      <c r="YC97" s="171"/>
      <c r="YD97" s="171"/>
      <c r="YE97" s="171"/>
      <c r="YF97" s="171"/>
      <c r="YG97" s="171"/>
      <c r="YH97" s="171"/>
      <c r="YI97" s="171"/>
      <c r="YJ97" s="171"/>
      <c r="YK97" s="171"/>
      <c r="YL97" s="171"/>
      <c r="YM97" s="171"/>
      <c r="YN97" s="171"/>
      <c r="YO97" s="171"/>
      <c r="YP97" s="171"/>
      <c r="YQ97" s="171"/>
      <c r="YR97" s="171"/>
      <c r="YS97" s="171"/>
      <c r="YT97" s="171"/>
      <c r="YU97" s="171"/>
      <c r="YV97" s="171"/>
      <c r="YW97" s="171"/>
      <c r="YX97" s="171"/>
      <c r="YY97" s="171"/>
      <c r="YZ97" s="171"/>
      <c r="ZA97" s="171"/>
      <c r="ZB97" s="171"/>
      <c r="ZC97" s="171"/>
      <c r="ZD97" s="171"/>
      <c r="ZE97" s="171"/>
      <c r="ZF97" s="171"/>
      <c r="ZG97" s="171"/>
      <c r="ZH97" s="171"/>
      <c r="ZI97" s="171"/>
      <c r="ZJ97" s="171"/>
      <c r="ZK97" s="171"/>
      <c r="ZL97" s="171"/>
      <c r="ZM97" s="171"/>
      <c r="ZN97" s="171"/>
      <c r="ZO97" s="171"/>
      <c r="ZP97" s="171"/>
      <c r="ZQ97" s="171"/>
      <c r="ZR97" s="171"/>
      <c r="ZS97" s="171"/>
      <c r="ZT97" s="171"/>
      <c r="ZU97" s="171"/>
      <c r="ZV97" s="171"/>
      <c r="ZW97" s="171"/>
      <c r="ZX97" s="171"/>
      <c r="ZY97" s="171"/>
      <c r="ZZ97" s="171"/>
      <c r="AAA97" s="171"/>
      <c r="AAB97" s="171"/>
      <c r="AAC97" s="171"/>
      <c r="AAD97" s="171"/>
      <c r="AAE97" s="171"/>
      <c r="AAF97" s="171"/>
      <c r="AAG97" s="171"/>
      <c r="AAH97" s="171"/>
      <c r="AAI97" s="171"/>
      <c r="AAJ97" s="171"/>
      <c r="AAK97" s="171"/>
      <c r="AAL97" s="171"/>
      <c r="AAM97" s="171"/>
      <c r="AAN97" s="171"/>
      <c r="AAO97" s="171"/>
      <c r="AAP97" s="171"/>
      <c r="AAQ97" s="171"/>
      <c r="AAR97" s="171"/>
      <c r="AAS97" s="171"/>
      <c r="AAT97" s="171"/>
      <c r="AAU97" s="171"/>
      <c r="AAV97" s="171"/>
      <c r="AAW97" s="171"/>
      <c r="AAX97" s="171"/>
      <c r="AAY97" s="171"/>
      <c r="AAZ97" s="171"/>
      <c r="ABA97" s="171"/>
      <c r="ABB97" s="171"/>
      <c r="ABC97" s="171"/>
      <c r="ABD97" s="171"/>
      <c r="ABE97" s="171"/>
      <c r="ABF97" s="171"/>
      <c r="ABG97" s="171"/>
      <c r="ABH97" s="171"/>
      <c r="ABI97" s="171"/>
      <c r="ABJ97" s="171"/>
      <c r="ABK97" s="171"/>
      <c r="ABL97" s="171"/>
      <c r="ABM97" s="171"/>
      <c r="ABN97" s="171"/>
      <c r="ABO97" s="171"/>
      <c r="ABP97" s="171"/>
      <c r="ABQ97" s="171"/>
      <c r="ABR97" s="171"/>
      <c r="ABS97" s="171"/>
      <c r="ABT97" s="171"/>
      <c r="ABU97" s="171"/>
      <c r="ABV97" s="171"/>
      <c r="ABW97" s="171"/>
      <c r="ABX97" s="171"/>
      <c r="ABY97" s="171"/>
      <c r="ABZ97" s="171"/>
      <c r="ACA97" s="171"/>
      <c r="ACB97" s="171"/>
      <c r="ACC97" s="171"/>
      <c r="ACD97" s="171"/>
      <c r="ACE97" s="171"/>
      <c r="ACF97" s="171"/>
      <c r="ACG97" s="171"/>
      <c r="ACH97" s="171"/>
      <c r="ACI97" s="171"/>
      <c r="ACJ97" s="171"/>
      <c r="ACK97" s="171"/>
      <c r="ACL97" s="171"/>
      <c r="ACM97" s="171"/>
      <c r="ACN97" s="171"/>
      <c r="ACO97" s="171"/>
      <c r="ACP97" s="171"/>
      <c r="ACQ97" s="171"/>
      <c r="ACR97" s="171"/>
      <c r="ACS97" s="171"/>
      <c r="ACT97" s="171"/>
      <c r="ACU97" s="171"/>
      <c r="ACV97" s="171"/>
      <c r="ACW97" s="171"/>
      <c r="ACX97" s="171"/>
      <c r="ACY97" s="171"/>
      <c r="ACZ97" s="171"/>
      <c r="ADA97" s="171"/>
      <c r="ADB97" s="171"/>
      <c r="ADC97" s="171"/>
      <c r="ADD97" s="171"/>
      <c r="ADE97" s="171"/>
      <c r="ADF97" s="171"/>
      <c r="ADG97" s="171"/>
      <c r="ADH97" s="171"/>
      <c r="ADI97" s="171"/>
      <c r="ADJ97" s="171"/>
      <c r="ADK97" s="171"/>
      <c r="ADL97" s="171"/>
      <c r="ADM97" s="171"/>
      <c r="ADN97" s="171"/>
      <c r="ADO97" s="171"/>
      <c r="ADP97" s="171"/>
      <c r="ADQ97" s="171"/>
      <c r="ADR97" s="171"/>
      <c r="ADS97" s="171"/>
      <c r="ADT97" s="171"/>
      <c r="ADU97" s="171"/>
      <c r="ADV97" s="171"/>
      <c r="ADW97" s="171"/>
      <c r="ADX97" s="171"/>
      <c r="ADY97" s="171"/>
      <c r="ADZ97" s="171"/>
      <c r="AEA97" s="171"/>
      <c r="AEB97" s="171"/>
      <c r="AEC97" s="171"/>
      <c r="AED97" s="171"/>
      <c r="AEE97" s="171"/>
      <c r="AEF97" s="171"/>
      <c r="AEG97" s="171"/>
      <c r="AEH97" s="171"/>
      <c r="AEI97" s="171"/>
      <c r="AEJ97" s="171"/>
      <c r="AEK97" s="171"/>
      <c r="AEL97" s="171"/>
      <c r="AEM97" s="171"/>
      <c r="AEN97" s="171"/>
      <c r="AEO97" s="171"/>
      <c r="AEP97" s="171"/>
      <c r="AEQ97" s="171"/>
      <c r="AER97" s="171"/>
      <c r="AES97" s="171"/>
      <c r="AET97" s="171"/>
      <c r="AEU97" s="171"/>
      <c r="AEV97" s="171"/>
      <c r="AEW97" s="171"/>
      <c r="AEX97" s="171"/>
      <c r="AEY97" s="171"/>
      <c r="AEZ97" s="171"/>
      <c r="AFA97" s="171"/>
      <c r="AFB97" s="171"/>
      <c r="AFC97" s="171"/>
      <c r="AFD97" s="171"/>
      <c r="AFE97" s="171"/>
      <c r="AFF97" s="171"/>
      <c r="AFG97" s="171"/>
      <c r="AFH97" s="171"/>
      <c r="AFI97" s="171"/>
      <c r="AFJ97" s="171"/>
      <c r="AFK97" s="171"/>
      <c r="AFL97" s="171"/>
      <c r="AFM97" s="171"/>
      <c r="AFN97" s="171"/>
      <c r="AFO97" s="171"/>
      <c r="AFP97" s="171"/>
      <c r="AFQ97" s="171"/>
      <c r="AFR97" s="171"/>
      <c r="AFS97" s="171"/>
      <c r="AFT97" s="171"/>
      <c r="AFU97" s="171"/>
      <c r="AFV97" s="171"/>
      <c r="AFW97" s="171"/>
      <c r="AFX97" s="171"/>
      <c r="AFY97" s="171"/>
      <c r="AFZ97" s="171"/>
      <c r="AGA97" s="171"/>
      <c r="AGB97" s="171"/>
      <c r="AGC97" s="171"/>
      <c r="AGD97" s="171"/>
      <c r="AGE97" s="171"/>
      <c r="AGF97" s="171"/>
      <c r="AGG97" s="171"/>
      <c r="AGH97" s="171"/>
      <c r="AGI97" s="171"/>
      <c r="AGJ97" s="171"/>
      <c r="AGK97" s="171"/>
      <c r="AGL97" s="171"/>
      <c r="AGM97" s="171"/>
      <c r="AGN97" s="171"/>
      <c r="AGO97" s="171"/>
      <c r="AGP97" s="171"/>
      <c r="AGQ97" s="171"/>
      <c r="AGR97" s="171"/>
      <c r="AGS97" s="171"/>
      <c r="AGT97" s="171"/>
      <c r="AGU97" s="171"/>
      <c r="AGV97" s="171"/>
      <c r="AGW97" s="171"/>
      <c r="AGX97" s="171"/>
      <c r="AGY97" s="171"/>
      <c r="AGZ97" s="171"/>
      <c r="AHA97" s="171"/>
      <c r="AHB97" s="171"/>
      <c r="AHC97" s="171"/>
      <c r="AHD97" s="171"/>
      <c r="AHE97" s="171"/>
      <c r="AHF97" s="171"/>
      <c r="AHG97" s="171"/>
      <c r="AHH97" s="171"/>
      <c r="AHI97" s="171"/>
      <c r="AHJ97" s="171"/>
      <c r="AHK97" s="171"/>
      <c r="AHL97" s="171"/>
      <c r="AHM97" s="171"/>
      <c r="AHN97" s="171"/>
      <c r="AHO97" s="171"/>
      <c r="AHP97" s="171"/>
      <c r="AHQ97" s="171"/>
      <c r="AHR97" s="171"/>
      <c r="AHS97" s="171"/>
      <c r="AHT97" s="171"/>
      <c r="AHU97" s="171"/>
      <c r="AHV97" s="171"/>
      <c r="AHW97" s="171"/>
      <c r="AHX97" s="171"/>
      <c r="AHY97" s="171"/>
      <c r="AHZ97" s="171"/>
      <c r="AIA97" s="171"/>
      <c r="AIB97" s="171"/>
      <c r="AIC97" s="171"/>
      <c r="AID97" s="171"/>
      <c r="AIE97" s="171"/>
      <c r="AIF97" s="171"/>
      <c r="AIG97" s="171"/>
      <c r="AIH97" s="171"/>
      <c r="AII97" s="171"/>
      <c r="AIJ97" s="171"/>
      <c r="AIK97" s="171"/>
      <c r="AIL97" s="171"/>
      <c r="AIM97" s="171"/>
      <c r="AIN97" s="171"/>
      <c r="AIO97" s="171"/>
      <c r="AIP97" s="171"/>
      <c r="AIQ97" s="171"/>
      <c r="AIR97" s="171"/>
      <c r="AIS97" s="171"/>
      <c r="AIT97" s="171"/>
      <c r="AIU97" s="171"/>
      <c r="AIV97" s="171"/>
      <c r="AIW97" s="171"/>
      <c r="AIX97" s="171"/>
      <c r="AIY97" s="171"/>
      <c r="AIZ97" s="171"/>
      <c r="AJA97" s="171"/>
      <c r="AJB97" s="171"/>
      <c r="AJC97" s="171"/>
      <c r="AJD97" s="171"/>
      <c r="AJE97" s="171"/>
      <c r="AJF97" s="171"/>
      <c r="AJG97" s="171"/>
      <c r="AJH97" s="171"/>
      <c r="AJI97" s="171"/>
      <c r="AJJ97" s="171"/>
      <c r="AJK97" s="171"/>
      <c r="AJL97" s="171"/>
      <c r="AJM97" s="171"/>
      <c r="AJN97" s="171"/>
      <c r="AJO97" s="171"/>
      <c r="AJP97" s="171"/>
      <c r="AJQ97" s="171"/>
      <c r="AJR97" s="171"/>
      <c r="AJS97" s="171"/>
      <c r="AJT97" s="171"/>
      <c r="AJU97" s="171"/>
      <c r="AJV97" s="171"/>
      <c r="AJW97" s="171"/>
      <c r="AJX97" s="171"/>
      <c r="AJY97" s="171"/>
      <c r="AJZ97" s="171"/>
      <c r="AKA97" s="171"/>
      <c r="AKB97" s="171"/>
      <c r="AKC97" s="171"/>
      <c r="AKD97" s="171"/>
      <c r="AKE97" s="171"/>
      <c r="AKF97" s="171"/>
      <c r="AKG97" s="171"/>
      <c r="AKH97" s="171"/>
      <c r="AKI97" s="171"/>
      <c r="AKJ97" s="171"/>
      <c r="AKK97" s="171"/>
      <c r="AKL97" s="171"/>
      <c r="AKM97" s="171"/>
      <c r="AKN97" s="171"/>
      <c r="AKO97" s="171"/>
      <c r="AKP97" s="171"/>
      <c r="AKQ97" s="171"/>
      <c r="AKR97" s="171"/>
      <c r="AKS97" s="171"/>
      <c r="AKT97" s="171"/>
      <c r="AKU97" s="171"/>
      <c r="AKV97" s="171"/>
      <c r="AKW97" s="171"/>
      <c r="AKX97" s="171"/>
      <c r="AKY97" s="171"/>
      <c r="AKZ97" s="171"/>
      <c r="ALA97" s="171"/>
      <c r="ALB97" s="171"/>
      <c r="ALC97" s="171"/>
      <c r="ALD97" s="171"/>
      <c r="ALE97" s="171"/>
      <c r="ALF97" s="171"/>
      <c r="ALG97" s="171"/>
      <c r="ALH97" s="171"/>
      <c r="ALI97" s="171"/>
      <c r="ALJ97" s="171"/>
      <c r="ALK97" s="171"/>
      <c r="ALL97" s="171"/>
      <c r="ALM97" s="171"/>
      <c r="ALN97" s="171"/>
      <c r="ALO97" s="171"/>
      <c r="ALP97" s="171"/>
      <c r="ALQ97" s="171"/>
      <c r="ALR97" s="171"/>
      <c r="ALS97" s="171"/>
      <c r="ALT97" s="171"/>
      <c r="ALU97" s="171"/>
      <c r="ALV97" s="171"/>
      <c r="ALW97" s="171"/>
      <c r="ALX97" s="171"/>
      <c r="ALY97" s="171"/>
      <c r="ALZ97" s="171"/>
      <c r="AMA97" s="171"/>
      <c r="AMB97" s="171"/>
      <c r="AMC97" s="171"/>
      <c r="AMD97" s="171"/>
      <c r="AME97" s="171"/>
      <c r="AMF97" s="171"/>
      <c r="AMG97" s="171"/>
      <c r="AMH97" s="171"/>
      <c r="AMI97" s="171"/>
      <c r="AMJ97" s="171"/>
      <c r="AMK97" s="171"/>
      <c r="AML97" s="171"/>
      <c r="AMM97" s="171"/>
      <c r="AMN97" s="171"/>
      <c r="AMO97" s="171"/>
      <c r="AMP97" s="171"/>
      <c r="AMQ97" s="171"/>
      <c r="AMR97" s="171"/>
      <c r="AMS97" s="171"/>
      <c r="AMT97" s="171"/>
      <c r="AMU97" s="171"/>
      <c r="AMV97" s="171"/>
      <c r="AMW97" s="171"/>
      <c r="AMX97" s="171"/>
      <c r="AMY97" s="171"/>
      <c r="AMZ97" s="171"/>
      <c r="ANA97" s="171"/>
      <c r="ANB97" s="171"/>
      <c r="ANC97" s="171"/>
      <c r="AND97" s="171"/>
      <c r="ANE97" s="171"/>
      <c r="ANF97" s="171"/>
      <c r="ANG97" s="171"/>
      <c r="ANH97" s="171"/>
      <c r="ANI97" s="171"/>
      <c r="ANJ97" s="171"/>
      <c r="ANK97" s="171"/>
      <c r="ANL97" s="171"/>
      <c r="ANM97" s="171"/>
      <c r="ANN97" s="171"/>
      <c r="ANO97" s="171"/>
      <c r="ANP97" s="171"/>
      <c r="ANQ97" s="171"/>
      <c r="ANR97" s="171"/>
      <c r="ANS97" s="171"/>
      <c r="ANT97" s="171"/>
      <c r="ANU97" s="171"/>
      <c r="ANV97" s="171"/>
      <c r="ANW97" s="171"/>
      <c r="ANX97" s="171"/>
      <c r="ANY97" s="171"/>
      <c r="ANZ97" s="171"/>
      <c r="AOA97" s="171"/>
      <c r="AOB97" s="171"/>
      <c r="AOC97" s="171"/>
      <c r="AOD97" s="171"/>
      <c r="AOE97" s="171"/>
      <c r="AOF97" s="171"/>
      <c r="AOG97" s="171"/>
      <c r="AOH97" s="171"/>
      <c r="AOI97" s="171"/>
      <c r="AOJ97" s="171"/>
      <c r="AOK97" s="171"/>
      <c r="AOL97" s="171"/>
      <c r="AOM97" s="171"/>
      <c r="AON97" s="171"/>
      <c r="AOO97" s="171"/>
      <c r="AOP97" s="171"/>
      <c r="AOQ97" s="171"/>
      <c r="AOR97" s="171"/>
      <c r="AOS97" s="171"/>
      <c r="AOT97" s="171"/>
      <c r="AOU97" s="171"/>
      <c r="AOV97" s="171"/>
      <c r="AOW97" s="171"/>
      <c r="AOX97" s="171"/>
      <c r="AOY97" s="171"/>
      <c r="AOZ97" s="171"/>
      <c r="APA97" s="171"/>
      <c r="APB97" s="171"/>
      <c r="APC97" s="171"/>
      <c r="APD97" s="171"/>
      <c r="APE97" s="171"/>
      <c r="APF97" s="171"/>
      <c r="APG97" s="171"/>
      <c r="APH97" s="171"/>
      <c r="API97" s="171"/>
      <c r="APJ97" s="171"/>
      <c r="APK97" s="171"/>
      <c r="APL97" s="171"/>
      <c r="APM97" s="171"/>
      <c r="APN97" s="171"/>
      <c r="APO97" s="171"/>
      <c r="APP97" s="171"/>
      <c r="APQ97" s="171"/>
      <c r="APR97" s="171"/>
      <c r="APS97" s="171"/>
      <c r="APT97" s="171"/>
      <c r="APU97" s="171"/>
      <c r="APV97" s="171"/>
      <c r="APW97" s="171"/>
      <c r="APX97" s="171"/>
      <c r="APY97" s="171"/>
      <c r="APZ97" s="171"/>
      <c r="AQA97" s="171"/>
      <c r="AQB97" s="171"/>
      <c r="AQC97" s="171"/>
      <c r="AQD97" s="171"/>
      <c r="AQE97" s="171"/>
      <c r="AQF97" s="171"/>
      <c r="AQG97" s="171"/>
      <c r="AQH97" s="171"/>
      <c r="AQI97" s="171"/>
      <c r="AQJ97" s="171"/>
      <c r="AQK97" s="171"/>
      <c r="AQL97" s="171"/>
      <c r="AQM97" s="171"/>
      <c r="AQN97" s="171"/>
      <c r="AQO97" s="171"/>
      <c r="AQP97" s="171"/>
      <c r="AQQ97" s="171"/>
      <c r="AQR97" s="171"/>
      <c r="AQS97" s="171"/>
      <c r="AQT97" s="171"/>
      <c r="AQU97" s="171"/>
      <c r="AQV97" s="171"/>
      <c r="AQW97" s="171"/>
      <c r="AQX97" s="171"/>
      <c r="AQY97" s="171"/>
      <c r="AQZ97" s="171"/>
      <c r="ARA97" s="171"/>
      <c r="ARB97" s="171"/>
      <c r="ARC97" s="171"/>
      <c r="ARD97" s="171"/>
      <c r="ARE97" s="171"/>
      <c r="ARF97" s="171"/>
      <c r="ARG97" s="171"/>
      <c r="ARH97" s="171"/>
      <c r="ARI97" s="171"/>
      <c r="ARJ97" s="171"/>
      <c r="ARK97" s="171"/>
      <c r="ARL97" s="171"/>
      <c r="ARM97" s="171"/>
      <c r="ARN97" s="171"/>
      <c r="ARO97" s="171"/>
      <c r="ARP97" s="171"/>
      <c r="ARQ97" s="171"/>
      <c r="ARR97" s="171"/>
      <c r="ARS97" s="171"/>
      <c r="ART97" s="171"/>
      <c r="ARU97" s="171"/>
      <c r="ARV97" s="171"/>
      <c r="ARW97" s="171"/>
      <c r="ARX97" s="171"/>
      <c r="ARY97" s="171"/>
      <c r="ARZ97" s="171"/>
      <c r="ASA97" s="171"/>
      <c r="ASB97" s="171"/>
      <c r="ASC97" s="171"/>
      <c r="ASD97" s="171"/>
      <c r="ASE97" s="171"/>
      <c r="ASF97" s="171"/>
      <c r="ASG97" s="171"/>
      <c r="ASH97" s="171"/>
      <c r="ASI97" s="171"/>
      <c r="ASJ97" s="171"/>
      <c r="ASK97" s="171"/>
      <c r="ASL97" s="171"/>
      <c r="ASM97" s="171"/>
      <c r="ASN97" s="171"/>
      <c r="ASO97" s="171"/>
      <c r="ASP97" s="171"/>
      <c r="ASQ97" s="171"/>
      <c r="ASR97" s="171"/>
      <c r="ASS97" s="171"/>
      <c r="AST97" s="171"/>
      <c r="ASU97" s="171"/>
      <c r="ASV97" s="171"/>
      <c r="ASW97" s="171"/>
      <c r="ASX97" s="171"/>
      <c r="ASY97" s="171"/>
      <c r="ASZ97" s="171"/>
      <c r="ATA97" s="171"/>
      <c r="ATB97" s="171"/>
      <c r="ATC97" s="171"/>
      <c r="ATD97" s="171"/>
      <c r="ATE97" s="171"/>
      <c r="ATF97" s="171"/>
      <c r="ATG97" s="171"/>
      <c r="ATH97" s="171"/>
      <c r="ATI97" s="171"/>
      <c r="ATJ97" s="171"/>
      <c r="ATK97" s="171"/>
      <c r="ATL97" s="171"/>
      <c r="ATM97" s="171"/>
      <c r="ATN97" s="171"/>
      <c r="ATO97" s="171"/>
      <c r="ATP97" s="171"/>
      <c r="ATQ97" s="171"/>
      <c r="ATR97" s="171"/>
      <c r="ATS97" s="171"/>
      <c r="ATT97" s="171"/>
      <c r="ATU97" s="171"/>
      <c r="ATV97" s="171"/>
      <c r="ATW97" s="171"/>
      <c r="ATX97" s="171"/>
      <c r="ATY97" s="171"/>
      <c r="ATZ97" s="171"/>
      <c r="AUA97" s="171"/>
      <c r="AUB97" s="171"/>
      <c r="AUC97" s="171"/>
      <c r="AUD97" s="171"/>
      <c r="AUE97" s="171"/>
      <c r="AUF97" s="171"/>
      <c r="AUG97" s="171"/>
      <c r="AUH97" s="171"/>
      <c r="AUI97" s="171"/>
      <c r="AUJ97" s="171"/>
      <c r="AUK97" s="171"/>
      <c r="AUL97" s="171"/>
      <c r="AUM97" s="171"/>
      <c r="AUN97" s="171"/>
      <c r="AUO97" s="171"/>
      <c r="AUP97" s="171"/>
      <c r="AUQ97" s="171"/>
      <c r="AUR97" s="171"/>
      <c r="AUS97" s="171"/>
      <c r="AUT97" s="171"/>
      <c r="AUU97" s="171"/>
      <c r="AUV97" s="171"/>
      <c r="AUW97" s="171"/>
      <c r="AUX97" s="171"/>
      <c r="AUY97" s="171"/>
      <c r="AUZ97" s="171"/>
      <c r="AVA97" s="171"/>
      <c r="AVB97" s="171"/>
      <c r="AVC97" s="171"/>
      <c r="AVD97" s="171"/>
      <c r="AVE97" s="171"/>
      <c r="AVF97" s="171"/>
      <c r="AVG97" s="171"/>
      <c r="AVH97" s="171"/>
      <c r="AVI97" s="171"/>
      <c r="AVJ97" s="171"/>
      <c r="AVK97" s="171"/>
      <c r="AVL97" s="171"/>
      <c r="AVM97" s="171"/>
      <c r="AVN97" s="171"/>
      <c r="AVO97" s="171"/>
      <c r="AVP97" s="171"/>
      <c r="AVQ97" s="171"/>
      <c r="AVR97" s="171"/>
      <c r="AVS97" s="171"/>
      <c r="AVT97" s="171"/>
      <c r="AVU97" s="171"/>
      <c r="AVV97" s="171"/>
      <c r="AVW97" s="171"/>
      <c r="AVX97" s="171"/>
      <c r="AVY97" s="171"/>
      <c r="AVZ97" s="171"/>
      <c r="AWA97" s="171"/>
      <c r="AWB97" s="171"/>
      <c r="AWC97" s="171"/>
      <c r="AWD97" s="171"/>
      <c r="AWE97" s="171"/>
      <c r="AWF97" s="171"/>
      <c r="AWG97" s="171"/>
      <c r="AWH97" s="171"/>
      <c r="AWI97" s="171"/>
      <c r="AWJ97" s="171"/>
      <c r="AWK97" s="171"/>
      <c r="AWL97" s="171"/>
      <c r="AWM97" s="171"/>
      <c r="AWN97" s="171"/>
      <c r="AWO97" s="171"/>
      <c r="AWP97" s="171"/>
      <c r="AWQ97" s="171"/>
      <c r="AWR97" s="171"/>
      <c r="AWS97" s="171"/>
      <c r="AWT97" s="171"/>
      <c r="AWU97" s="171"/>
      <c r="AWV97" s="171"/>
      <c r="AWW97" s="171"/>
      <c r="AWX97" s="171"/>
      <c r="AWY97" s="171"/>
      <c r="AWZ97" s="171"/>
      <c r="AXA97" s="171"/>
      <c r="AXB97" s="171"/>
      <c r="AXC97" s="171"/>
      <c r="AXD97" s="171"/>
      <c r="AXE97" s="171"/>
      <c r="AXF97" s="171"/>
      <c r="AXG97" s="171"/>
      <c r="AXH97" s="171"/>
      <c r="AXI97" s="171"/>
      <c r="AXJ97" s="171"/>
      <c r="AXK97" s="171"/>
      <c r="AXL97" s="171"/>
      <c r="AXM97" s="171"/>
      <c r="AXN97" s="171"/>
      <c r="AXO97" s="171"/>
      <c r="AXP97" s="171"/>
      <c r="AXQ97" s="171"/>
      <c r="AXR97" s="171"/>
      <c r="AXS97" s="171"/>
      <c r="AXT97" s="171"/>
      <c r="AXU97" s="171"/>
      <c r="AXV97" s="171"/>
      <c r="AXW97" s="171"/>
      <c r="AXX97" s="171"/>
      <c r="AXY97" s="171"/>
      <c r="AXZ97" s="171"/>
      <c r="AYA97" s="171"/>
      <c r="AYB97" s="171"/>
      <c r="AYC97" s="171"/>
      <c r="AYD97" s="171"/>
      <c r="AYE97" s="171"/>
      <c r="AYF97" s="171"/>
      <c r="AYG97" s="171"/>
      <c r="AYH97" s="171"/>
      <c r="AYI97" s="171"/>
      <c r="AYJ97" s="171"/>
      <c r="AYK97" s="171"/>
      <c r="AYL97" s="171"/>
      <c r="AYM97" s="171"/>
      <c r="AYN97" s="171"/>
      <c r="AYO97" s="171"/>
      <c r="AYP97" s="171"/>
      <c r="AYQ97" s="171"/>
      <c r="AYR97" s="171"/>
      <c r="AYS97" s="171"/>
      <c r="AYT97" s="171"/>
      <c r="AYU97" s="171"/>
      <c r="AYV97" s="171"/>
      <c r="AYW97" s="171"/>
      <c r="AYX97" s="171"/>
      <c r="AYY97" s="171"/>
      <c r="AYZ97" s="171"/>
      <c r="AZA97" s="171"/>
      <c r="AZB97" s="171"/>
      <c r="AZC97" s="171"/>
      <c r="AZD97" s="171"/>
      <c r="AZE97" s="171"/>
      <c r="AZF97" s="171"/>
      <c r="AZG97" s="171"/>
      <c r="AZH97" s="171"/>
      <c r="AZI97" s="171"/>
      <c r="AZJ97" s="171"/>
      <c r="AZK97" s="171"/>
      <c r="AZL97" s="171"/>
      <c r="AZM97" s="171"/>
      <c r="AZN97" s="171"/>
      <c r="AZO97" s="171"/>
      <c r="AZP97" s="171"/>
      <c r="AZQ97" s="171"/>
      <c r="AZR97" s="171"/>
      <c r="AZS97" s="171"/>
      <c r="AZT97" s="171"/>
      <c r="AZU97" s="171"/>
      <c r="AZV97" s="171"/>
      <c r="AZW97" s="171"/>
      <c r="AZX97" s="171"/>
      <c r="AZY97" s="171"/>
      <c r="AZZ97" s="171"/>
      <c r="BAA97" s="171"/>
      <c r="BAB97" s="171"/>
      <c r="BAC97" s="171"/>
      <c r="BAD97" s="171"/>
      <c r="BAE97" s="171"/>
      <c r="BAF97" s="171"/>
      <c r="BAG97" s="171"/>
      <c r="BAH97" s="171"/>
      <c r="BAI97" s="171"/>
      <c r="BAJ97" s="171"/>
      <c r="BAK97" s="171"/>
      <c r="BAL97" s="171"/>
      <c r="BAM97" s="171"/>
      <c r="BAN97" s="171"/>
      <c r="BAO97" s="171"/>
      <c r="BAP97" s="171"/>
      <c r="BAQ97" s="171"/>
      <c r="BAR97" s="171"/>
      <c r="BAS97" s="171"/>
      <c r="BAT97" s="171"/>
      <c r="BAU97" s="171"/>
      <c r="BAV97" s="171"/>
      <c r="BAW97" s="171"/>
      <c r="BAX97" s="171"/>
      <c r="BAY97" s="171"/>
      <c r="BAZ97" s="171"/>
      <c r="BBA97" s="171"/>
      <c r="BBB97" s="171"/>
      <c r="BBC97" s="171"/>
      <c r="BBD97" s="171"/>
      <c r="BBE97" s="171"/>
      <c r="BBF97" s="171"/>
      <c r="BBG97" s="171"/>
      <c r="BBH97" s="171"/>
      <c r="BBI97" s="171"/>
      <c r="BBJ97" s="171"/>
      <c r="BBK97" s="171"/>
      <c r="BBL97" s="171"/>
      <c r="BBM97" s="171"/>
      <c r="BBN97" s="171"/>
      <c r="BBO97" s="171"/>
      <c r="BBP97" s="171"/>
      <c r="BBQ97" s="171"/>
      <c r="BBR97" s="171"/>
      <c r="BBS97" s="171"/>
      <c r="BBT97" s="171"/>
      <c r="BBU97" s="171"/>
      <c r="BBV97" s="171"/>
      <c r="BBW97" s="171"/>
      <c r="BBX97" s="171"/>
      <c r="BBY97" s="171"/>
      <c r="BBZ97" s="171"/>
      <c r="BCA97" s="171"/>
      <c r="BCB97" s="171"/>
      <c r="BCC97" s="171"/>
      <c r="BCD97" s="171"/>
      <c r="BCE97" s="171"/>
      <c r="BCF97" s="171"/>
      <c r="BCG97" s="171"/>
      <c r="BCH97" s="171"/>
      <c r="BCI97" s="171"/>
      <c r="BCJ97" s="171"/>
      <c r="BCK97" s="171"/>
      <c r="BCL97" s="171"/>
      <c r="BCM97" s="171"/>
      <c r="BCN97" s="171"/>
      <c r="BCO97" s="171"/>
      <c r="BCP97" s="171"/>
      <c r="BCQ97" s="171"/>
      <c r="BCR97" s="171"/>
      <c r="BCS97" s="171"/>
      <c r="BCT97" s="171"/>
      <c r="BCU97" s="171"/>
      <c r="BCV97" s="171"/>
      <c r="BCW97" s="171"/>
      <c r="BCX97" s="171"/>
      <c r="BCY97" s="171"/>
      <c r="BCZ97" s="171"/>
      <c r="BDA97" s="171"/>
      <c r="BDB97" s="171"/>
      <c r="BDC97" s="171"/>
      <c r="BDD97" s="171"/>
      <c r="BDE97" s="171"/>
      <c r="BDF97" s="171"/>
      <c r="BDG97" s="171"/>
      <c r="BDH97" s="171"/>
      <c r="BDI97" s="171"/>
      <c r="BDJ97" s="171"/>
      <c r="BDK97" s="171"/>
      <c r="BDL97" s="171"/>
      <c r="BDM97" s="171"/>
      <c r="BDN97" s="171"/>
      <c r="BDO97" s="171"/>
      <c r="BDP97" s="171"/>
      <c r="BDQ97" s="171"/>
      <c r="BDR97" s="171"/>
      <c r="BDS97" s="171"/>
      <c r="BDT97" s="171"/>
      <c r="BDU97" s="171"/>
      <c r="BDV97" s="171"/>
      <c r="BDW97" s="171"/>
      <c r="BDX97" s="171"/>
      <c r="BDY97" s="171"/>
      <c r="BDZ97" s="171"/>
      <c r="BEA97" s="171"/>
      <c r="BEB97" s="171"/>
      <c r="BEC97" s="171"/>
      <c r="BED97" s="171"/>
      <c r="BEE97" s="171"/>
      <c r="BEF97" s="171"/>
      <c r="BEG97" s="171"/>
      <c r="BEH97" s="171"/>
      <c r="BEI97" s="171"/>
      <c r="BEJ97" s="171"/>
      <c r="BEK97" s="171"/>
      <c r="BEL97" s="171"/>
      <c r="BEM97" s="171"/>
      <c r="BEN97" s="171"/>
      <c r="BEO97" s="171"/>
      <c r="BEP97" s="171"/>
      <c r="BEQ97" s="171"/>
      <c r="BER97" s="171"/>
      <c r="BES97" s="171"/>
      <c r="BET97" s="171"/>
      <c r="BEU97" s="171"/>
      <c r="BEV97" s="171"/>
      <c r="BEW97" s="171"/>
      <c r="BEX97" s="171"/>
      <c r="BEY97" s="171"/>
      <c r="BEZ97" s="171"/>
      <c r="BFA97" s="171"/>
      <c r="BFB97" s="171"/>
      <c r="BFC97" s="171"/>
      <c r="BFD97" s="171"/>
      <c r="BFE97" s="171"/>
      <c r="BFF97" s="171"/>
      <c r="BFG97" s="171"/>
      <c r="BFH97" s="171"/>
      <c r="BFI97" s="171"/>
      <c r="BFJ97" s="171"/>
      <c r="BFK97" s="171"/>
      <c r="BFL97" s="171"/>
      <c r="BFM97" s="171"/>
      <c r="BFN97" s="171"/>
      <c r="BFO97" s="171"/>
      <c r="BFP97" s="171"/>
      <c r="BFQ97" s="171"/>
      <c r="BFR97" s="171"/>
      <c r="BFS97" s="171"/>
      <c r="BFT97" s="171"/>
      <c r="BFU97" s="171"/>
      <c r="BFV97" s="171"/>
      <c r="BFW97" s="171"/>
      <c r="BFX97" s="171"/>
      <c r="BFY97" s="171"/>
      <c r="BFZ97" s="171"/>
      <c r="BGA97" s="171"/>
      <c r="BGB97" s="171"/>
      <c r="BGC97" s="171"/>
      <c r="BGD97" s="171"/>
      <c r="BGE97" s="171"/>
      <c r="BGF97" s="171"/>
      <c r="BGG97" s="171"/>
      <c r="BGH97" s="171"/>
      <c r="BGI97" s="171"/>
      <c r="BGJ97" s="171"/>
      <c r="BGK97" s="171"/>
      <c r="BGL97" s="171"/>
      <c r="BGM97" s="171"/>
      <c r="BGN97" s="171"/>
      <c r="BGO97" s="171"/>
      <c r="BGP97" s="171"/>
      <c r="BGQ97" s="171"/>
      <c r="BGR97" s="171"/>
      <c r="BGS97" s="171"/>
      <c r="BGT97" s="171"/>
      <c r="BGU97" s="171"/>
      <c r="BGV97" s="171"/>
      <c r="BGW97" s="171"/>
      <c r="BGX97" s="171"/>
      <c r="BGY97" s="171"/>
      <c r="BGZ97" s="171"/>
      <c r="BHA97" s="171"/>
      <c r="BHB97" s="171"/>
      <c r="BHC97" s="171"/>
      <c r="BHD97" s="171"/>
      <c r="BHE97" s="171"/>
      <c r="BHF97" s="171"/>
      <c r="BHG97" s="171"/>
      <c r="BHH97" s="171"/>
      <c r="BHI97" s="171"/>
      <c r="BHJ97" s="171"/>
      <c r="BHK97" s="171"/>
      <c r="BHL97" s="171"/>
      <c r="BHM97" s="171"/>
      <c r="BHN97" s="171"/>
      <c r="BHO97" s="171"/>
      <c r="BHP97" s="171"/>
      <c r="BHQ97" s="171"/>
      <c r="BHR97" s="171"/>
      <c r="BHS97" s="171"/>
      <c r="BHT97" s="171"/>
      <c r="BHU97" s="171"/>
      <c r="BHV97" s="171"/>
      <c r="BHW97" s="171"/>
      <c r="BHX97" s="171"/>
      <c r="BHY97" s="171"/>
      <c r="BHZ97" s="171"/>
      <c r="BIA97" s="171"/>
      <c r="BIB97" s="171"/>
      <c r="BIC97" s="171"/>
      <c r="BID97" s="171"/>
      <c r="BIE97" s="171"/>
      <c r="BIF97" s="171"/>
      <c r="BIG97" s="171"/>
      <c r="BIH97" s="171"/>
      <c r="BII97" s="171"/>
      <c r="BIJ97" s="171"/>
      <c r="BIK97" s="171"/>
      <c r="BIL97" s="171"/>
      <c r="BIM97" s="171"/>
      <c r="BIN97" s="171"/>
      <c r="BIO97" s="171"/>
      <c r="BIP97" s="171"/>
      <c r="BIQ97" s="171"/>
      <c r="BIR97" s="171"/>
      <c r="BIS97" s="171"/>
      <c r="BIT97" s="171"/>
      <c r="BIU97" s="171"/>
      <c r="BIV97" s="171"/>
      <c r="BIW97" s="171"/>
      <c r="BIX97" s="171"/>
      <c r="BIY97" s="171"/>
      <c r="BIZ97" s="171"/>
      <c r="BJA97" s="171"/>
      <c r="BJB97" s="171"/>
      <c r="BJC97" s="171"/>
      <c r="BJD97" s="171"/>
      <c r="BJE97" s="171"/>
      <c r="BJF97" s="171"/>
      <c r="BJG97" s="171"/>
      <c r="BJH97" s="171"/>
      <c r="BJI97" s="171"/>
      <c r="BJJ97" s="171"/>
      <c r="BJK97" s="171"/>
      <c r="BJL97" s="171"/>
      <c r="BJM97" s="171"/>
      <c r="BJN97" s="171"/>
      <c r="BJO97" s="171"/>
      <c r="BJP97" s="171"/>
      <c r="BJQ97" s="171"/>
      <c r="BJR97" s="171"/>
      <c r="BJS97" s="171"/>
      <c r="BJT97" s="171"/>
      <c r="BJU97" s="171"/>
      <c r="BJV97" s="171"/>
      <c r="BJW97" s="171"/>
      <c r="BJX97" s="171"/>
      <c r="BJY97" s="171"/>
      <c r="BJZ97" s="171"/>
      <c r="BKA97" s="171"/>
      <c r="BKB97" s="171"/>
      <c r="BKC97" s="171"/>
      <c r="BKD97" s="171"/>
      <c r="BKE97" s="171"/>
      <c r="BKF97" s="171"/>
      <c r="BKG97" s="171"/>
      <c r="BKH97" s="171"/>
      <c r="BKI97" s="171"/>
      <c r="BKJ97" s="171"/>
      <c r="BKK97" s="171"/>
      <c r="BKL97" s="171"/>
      <c r="BKM97" s="171"/>
      <c r="BKN97" s="171"/>
      <c r="BKO97" s="171"/>
      <c r="BKP97" s="171"/>
      <c r="BKQ97" s="171"/>
      <c r="BKR97" s="171"/>
      <c r="BKS97" s="171"/>
      <c r="BKT97" s="171"/>
      <c r="BKU97" s="171"/>
      <c r="BKV97" s="171"/>
      <c r="BKW97" s="171"/>
      <c r="BKX97" s="171"/>
      <c r="BKY97" s="171"/>
      <c r="BKZ97" s="171"/>
      <c r="BLA97" s="171"/>
      <c r="BLB97" s="171"/>
      <c r="BLC97" s="171"/>
      <c r="BLD97" s="171"/>
      <c r="BLE97" s="171"/>
      <c r="BLF97" s="171"/>
      <c r="BLG97" s="171"/>
      <c r="BLH97" s="171"/>
      <c r="BLI97" s="171"/>
      <c r="BLJ97" s="171"/>
      <c r="BLK97" s="171"/>
      <c r="BLL97" s="171"/>
      <c r="BLM97" s="171"/>
      <c r="BLN97" s="171"/>
      <c r="BLO97" s="171"/>
      <c r="BLP97" s="171"/>
      <c r="BLQ97" s="171"/>
      <c r="BLR97" s="171"/>
      <c r="BLS97" s="171"/>
      <c r="BLT97" s="171"/>
      <c r="BLU97" s="171"/>
      <c r="BLV97" s="171"/>
      <c r="BLW97" s="171"/>
      <c r="BLX97" s="171"/>
      <c r="BLY97" s="171"/>
      <c r="BLZ97" s="171"/>
      <c r="BMA97" s="171"/>
      <c r="BMB97" s="171"/>
      <c r="BMC97" s="171"/>
      <c r="BMD97" s="171"/>
      <c r="BME97" s="171"/>
      <c r="BMF97" s="171"/>
      <c r="BMG97" s="171"/>
      <c r="BMH97" s="171"/>
      <c r="BMI97" s="171"/>
      <c r="BMJ97" s="171"/>
      <c r="BMK97" s="171"/>
      <c r="BML97" s="171"/>
      <c r="BMM97" s="171"/>
      <c r="BMN97" s="171"/>
      <c r="BMO97" s="171"/>
      <c r="BMP97" s="171"/>
      <c r="BMQ97" s="171"/>
      <c r="BMR97" s="171"/>
      <c r="BMS97" s="171"/>
      <c r="BMT97" s="171"/>
      <c r="BMU97" s="171"/>
      <c r="BMV97" s="171"/>
      <c r="BMW97" s="171"/>
      <c r="BMX97" s="171"/>
      <c r="BMY97" s="171"/>
      <c r="BMZ97" s="171"/>
      <c r="BNA97" s="171"/>
      <c r="BNB97" s="171"/>
      <c r="BNC97" s="171"/>
      <c r="BND97" s="171"/>
      <c r="BNE97" s="171"/>
      <c r="BNF97" s="171"/>
      <c r="BNG97" s="171"/>
      <c r="BNH97" s="171"/>
      <c r="BNI97" s="171"/>
      <c r="BNJ97" s="171"/>
      <c r="BNK97" s="171"/>
      <c r="BNL97" s="171"/>
      <c r="BNM97" s="171"/>
      <c r="BNN97" s="171"/>
      <c r="BNO97" s="171"/>
      <c r="BNP97" s="171"/>
      <c r="BNQ97" s="171"/>
      <c r="BNR97" s="171"/>
      <c r="BNS97" s="171"/>
      <c r="BNT97" s="171"/>
      <c r="BNU97" s="171"/>
      <c r="BNV97" s="171"/>
      <c r="BNW97" s="171"/>
      <c r="BNX97" s="171"/>
      <c r="BNY97" s="171"/>
      <c r="BNZ97" s="171"/>
      <c r="BOA97" s="171"/>
      <c r="BOB97" s="171"/>
      <c r="BOC97" s="171"/>
      <c r="BOD97" s="171"/>
      <c r="BOE97" s="171"/>
      <c r="BOF97" s="171"/>
      <c r="BOG97" s="171"/>
      <c r="BOH97" s="171"/>
      <c r="BOI97" s="171"/>
      <c r="BOJ97" s="171"/>
      <c r="BOK97" s="171"/>
      <c r="BOL97" s="171"/>
      <c r="BOM97" s="171"/>
      <c r="BON97" s="171"/>
      <c r="BOO97" s="171"/>
      <c r="BOP97" s="171"/>
      <c r="BOQ97" s="171"/>
      <c r="BOR97" s="171"/>
      <c r="BOS97" s="171"/>
      <c r="BOT97" s="171"/>
      <c r="BOU97" s="171"/>
      <c r="BOV97" s="171"/>
      <c r="BOW97" s="171"/>
      <c r="BOX97" s="171"/>
      <c r="BOY97" s="171"/>
      <c r="BOZ97" s="171"/>
      <c r="BPA97" s="171"/>
      <c r="BPB97" s="171"/>
      <c r="BPC97" s="171"/>
      <c r="BPD97" s="171"/>
      <c r="BPE97" s="171"/>
      <c r="BPF97" s="171"/>
      <c r="BPG97" s="171"/>
      <c r="BPH97" s="171"/>
      <c r="BPI97" s="171"/>
      <c r="BPJ97" s="171"/>
      <c r="BPK97" s="171"/>
      <c r="BPL97" s="171"/>
      <c r="BPM97" s="171"/>
      <c r="BPN97" s="171"/>
      <c r="BPO97" s="171"/>
      <c r="BPP97" s="171"/>
      <c r="BPQ97" s="171"/>
      <c r="BPR97" s="171"/>
      <c r="BPS97" s="171"/>
      <c r="BPT97" s="171"/>
      <c r="BPU97" s="171"/>
      <c r="BPV97" s="171"/>
      <c r="BPW97" s="171"/>
      <c r="BPX97" s="171"/>
      <c r="BPY97" s="171"/>
      <c r="BPZ97" s="171"/>
      <c r="BQA97" s="171"/>
      <c r="BQB97" s="171"/>
      <c r="BQC97" s="171"/>
      <c r="BQD97" s="171"/>
      <c r="BQE97" s="171"/>
      <c r="BQF97" s="171"/>
      <c r="BQG97" s="171"/>
      <c r="BQH97" s="171"/>
      <c r="BQI97" s="171"/>
      <c r="BQJ97" s="171"/>
      <c r="BQK97" s="171"/>
      <c r="BQL97" s="171"/>
      <c r="BQM97" s="171"/>
      <c r="BQN97" s="171"/>
      <c r="BQO97" s="171"/>
      <c r="BQP97" s="171"/>
      <c r="BQQ97" s="171"/>
      <c r="BQR97" s="171"/>
      <c r="BQS97" s="171"/>
      <c r="BQT97" s="171"/>
      <c r="BQU97" s="171"/>
      <c r="BQV97" s="171"/>
      <c r="BQW97" s="171"/>
      <c r="BQX97" s="171"/>
      <c r="BQY97" s="171"/>
      <c r="BQZ97" s="171"/>
      <c r="BRA97" s="171"/>
      <c r="BRB97" s="171"/>
      <c r="BRC97" s="171"/>
      <c r="BRD97" s="171"/>
      <c r="BRE97" s="171"/>
      <c r="BRF97" s="171"/>
      <c r="BRG97" s="171"/>
      <c r="BRH97" s="171"/>
      <c r="BRI97" s="171"/>
      <c r="BRJ97" s="171"/>
      <c r="BRK97" s="171"/>
      <c r="BRL97" s="171"/>
      <c r="BRM97" s="171"/>
      <c r="BRN97" s="171"/>
      <c r="BRO97" s="171"/>
      <c r="BRP97" s="171"/>
      <c r="BRQ97" s="171"/>
      <c r="BRR97" s="171"/>
      <c r="BRS97" s="171"/>
      <c r="BRT97" s="171"/>
      <c r="BRU97" s="171"/>
      <c r="BRV97" s="171"/>
      <c r="BRW97" s="171"/>
      <c r="BRX97" s="171"/>
      <c r="BRY97" s="171"/>
      <c r="BRZ97" s="171"/>
      <c r="BSA97" s="171"/>
      <c r="BSB97" s="171"/>
      <c r="BSC97" s="171"/>
      <c r="BSD97" s="171"/>
      <c r="BSE97" s="171"/>
      <c r="BSF97" s="171"/>
      <c r="BSG97" s="171"/>
      <c r="BSH97" s="171"/>
      <c r="BSI97" s="171"/>
      <c r="BSJ97" s="171"/>
      <c r="BSK97" s="171"/>
      <c r="BSL97" s="171"/>
      <c r="BSM97" s="171"/>
      <c r="BSN97" s="171"/>
      <c r="BSO97" s="171"/>
      <c r="BSP97" s="171"/>
      <c r="BSQ97" s="171"/>
      <c r="BSR97" s="171"/>
      <c r="BSS97" s="171"/>
      <c r="BST97" s="171"/>
      <c r="BSU97" s="171"/>
      <c r="BSV97" s="171"/>
      <c r="BSW97" s="171"/>
      <c r="BSX97" s="171"/>
      <c r="BSY97" s="171"/>
      <c r="BSZ97" s="171"/>
      <c r="BTA97" s="171"/>
      <c r="BTB97" s="171"/>
      <c r="BTC97" s="171"/>
      <c r="BTD97" s="171"/>
      <c r="BTE97" s="171"/>
      <c r="BTF97" s="171"/>
      <c r="BTG97" s="171"/>
      <c r="BTH97" s="171"/>
      <c r="BTI97" s="171"/>
      <c r="BTJ97" s="171"/>
      <c r="BTK97" s="171"/>
      <c r="BTL97" s="171"/>
      <c r="BTM97" s="171"/>
      <c r="BTN97" s="171"/>
      <c r="BTO97" s="171"/>
      <c r="BTP97" s="171"/>
      <c r="BTQ97" s="171"/>
      <c r="BTR97" s="171"/>
      <c r="BTS97" s="171"/>
      <c r="BTT97" s="171"/>
      <c r="BTU97" s="171"/>
      <c r="BTV97" s="171"/>
      <c r="BTW97" s="171"/>
      <c r="BTX97" s="171"/>
      <c r="BTY97" s="171"/>
      <c r="BTZ97" s="171"/>
      <c r="BUA97" s="171"/>
      <c r="BUB97" s="171"/>
      <c r="BUC97" s="171"/>
      <c r="BUD97" s="171"/>
      <c r="BUE97" s="171"/>
      <c r="BUF97" s="171"/>
      <c r="BUG97" s="171"/>
      <c r="BUH97" s="171"/>
      <c r="BUI97" s="171"/>
      <c r="BUJ97" s="171"/>
      <c r="BUK97" s="171"/>
      <c r="BUL97" s="171"/>
      <c r="BUM97" s="171"/>
      <c r="BUN97" s="171"/>
      <c r="BUO97" s="171"/>
      <c r="BUP97" s="171"/>
      <c r="BUQ97" s="171"/>
      <c r="BUR97" s="171"/>
      <c r="BUS97" s="171"/>
      <c r="BUT97" s="171"/>
      <c r="BUU97" s="171"/>
      <c r="BUV97" s="171"/>
      <c r="BUW97" s="171"/>
      <c r="BUX97" s="171"/>
      <c r="BUY97" s="171"/>
      <c r="BUZ97" s="171"/>
      <c r="BVA97" s="171"/>
      <c r="BVB97" s="171"/>
      <c r="BVC97" s="171"/>
      <c r="BVD97" s="171"/>
      <c r="BVE97" s="171"/>
      <c r="BVF97" s="171"/>
      <c r="BVG97" s="171"/>
      <c r="BVH97" s="171"/>
      <c r="BVI97" s="171"/>
      <c r="BVJ97" s="171"/>
      <c r="BVK97" s="171"/>
      <c r="BVL97" s="171"/>
      <c r="BVM97" s="171"/>
      <c r="BVN97" s="171"/>
      <c r="BVO97" s="171"/>
      <c r="BVP97" s="171"/>
      <c r="BVQ97" s="171"/>
      <c r="BVR97" s="171"/>
      <c r="BVS97" s="171"/>
      <c r="BVT97" s="171"/>
      <c r="BVU97" s="171"/>
      <c r="BVV97" s="171"/>
      <c r="BVW97" s="171"/>
      <c r="BVX97" s="171"/>
      <c r="BVY97" s="171"/>
      <c r="BVZ97" s="171"/>
      <c r="BWA97" s="171"/>
      <c r="BWB97" s="171"/>
      <c r="BWC97" s="171"/>
      <c r="BWD97" s="171"/>
      <c r="BWE97" s="171"/>
      <c r="BWF97" s="171"/>
      <c r="BWG97" s="171"/>
      <c r="BWH97" s="171"/>
      <c r="BWI97" s="171"/>
      <c r="BWJ97" s="171"/>
      <c r="BWK97" s="171"/>
      <c r="BWL97" s="171"/>
      <c r="BWM97" s="171"/>
      <c r="BWN97" s="171"/>
      <c r="BWO97" s="171"/>
      <c r="BWP97" s="171"/>
      <c r="BWQ97" s="171"/>
      <c r="BWR97" s="171"/>
      <c r="BWS97" s="171"/>
      <c r="BWT97" s="171"/>
      <c r="BWU97" s="171"/>
      <c r="BWV97" s="171"/>
      <c r="BWW97" s="171"/>
      <c r="BWX97" s="171"/>
      <c r="BWY97" s="171"/>
      <c r="BWZ97" s="171"/>
      <c r="BXA97" s="171"/>
      <c r="BXB97" s="171"/>
      <c r="BXC97" s="171"/>
      <c r="BXD97" s="171"/>
      <c r="BXE97" s="171"/>
      <c r="BXF97" s="171"/>
      <c r="BXG97" s="171"/>
      <c r="BXH97" s="171"/>
      <c r="BXI97" s="171"/>
      <c r="BXJ97" s="171"/>
      <c r="BXK97" s="171"/>
      <c r="BXL97" s="171"/>
      <c r="BXM97" s="171"/>
      <c r="BXN97" s="171"/>
      <c r="BXO97" s="171"/>
      <c r="BXP97" s="171"/>
      <c r="BXQ97" s="171"/>
      <c r="BXR97" s="171"/>
      <c r="BXS97" s="171"/>
      <c r="BXT97" s="171"/>
      <c r="BXU97" s="171"/>
      <c r="BXV97" s="171"/>
      <c r="BXW97" s="171"/>
      <c r="BXX97" s="171"/>
      <c r="BXY97" s="171"/>
      <c r="BXZ97" s="171"/>
      <c r="BYA97" s="171"/>
      <c r="BYB97" s="171"/>
      <c r="BYC97" s="171"/>
      <c r="BYD97" s="171"/>
      <c r="BYE97" s="171"/>
      <c r="BYF97" s="171"/>
      <c r="BYG97" s="171"/>
      <c r="BYH97" s="171"/>
      <c r="BYI97" s="171"/>
      <c r="BYJ97" s="171"/>
      <c r="BYK97" s="171"/>
      <c r="BYL97" s="171"/>
      <c r="BYM97" s="171"/>
      <c r="BYN97" s="171"/>
      <c r="BYO97" s="171"/>
      <c r="BYP97" s="171"/>
      <c r="BYQ97" s="171"/>
      <c r="BYR97" s="171"/>
      <c r="BYS97" s="171"/>
      <c r="BYT97" s="171"/>
      <c r="BYU97" s="171"/>
      <c r="BYV97" s="171"/>
      <c r="BYW97" s="171"/>
      <c r="BYX97" s="171"/>
      <c r="BYY97" s="171"/>
      <c r="BYZ97" s="171"/>
      <c r="BZA97" s="171"/>
      <c r="BZB97" s="171"/>
      <c r="BZC97" s="171"/>
      <c r="BZD97" s="171"/>
      <c r="BZE97" s="171"/>
      <c r="BZF97" s="171"/>
      <c r="BZG97" s="171"/>
      <c r="BZH97" s="171"/>
      <c r="BZI97" s="171"/>
      <c r="BZJ97" s="171"/>
      <c r="BZK97" s="171"/>
      <c r="BZL97" s="171"/>
      <c r="BZM97" s="171"/>
      <c r="BZN97" s="171"/>
      <c r="BZO97" s="171"/>
      <c r="BZP97" s="171"/>
      <c r="BZQ97" s="171"/>
      <c r="BZR97" s="171"/>
      <c r="BZS97" s="171"/>
      <c r="BZT97" s="171"/>
      <c r="BZU97" s="171"/>
      <c r="BZV97" s="171"/>
      <c r="BZW97" s="171"/>
      <c r="BZX97" s="171"/>
      <c r="BZY97" s="171"/>
      <c r="BZZ97" s="171"/>
      <c r="CAA97" s="171"/>
      <c r="CAB97" s="171"/>
      <c r="CAC97" s="171"/>
      <c r="CAD97" s="171"/>
      <c r="CAE97" s="171"/>
      <c r="CAF97" s="171"/>
      <c r="CAG97" s="171"/>
      <c r="CAH97" s="171"/>
      <c r="CAI97" s="171"/>
      <c r="CAJ97" s="171"/>
      <c r="CAK97" s="171"/>
      <c r="CAL97" s="171"/>
      <c r="CAM97" s="171"/>
      <c r="CAN97" s="171"/>
      <c r="CAO97" s="171"/>
      <c r="CAP97" s="171"/>
      <c r="CAQ97" s="171"/>
      <c r="CAR97" s="171"/>
      <c r="CAS97" s="171"/>
      <c r="CAT97" s="171"/>
      <c r="CAU97" s="171"/>
      <c r="CAV97" s="171"/>
      <c r="CAW97" s="171"/>
      <c r="CAX97" s="171"/>
      <c r="CAY97" s="171"/>
      <c r="CAZ97" s="171"/>
      <c r="CBA97" s="171"/>
      <c r="CBB97" s="171"/>
      <c r="CBC97" s="171"/>
      <c r="CBD97" s="171"/>
      <c r="CBE97" s="171"/>
      <c r="CBF97" s="171"/>
      <c r="CBG97" s="171"/>
      <c r="CBH97" s="171"/>
      <c r="CBI97" s="171"/>
      <c r="CBJ97" s="171"/>
      <c r="CBK97" s="171"/>
      <c r="CBL97" s="171"/>
      <c r="CBM97" s="171"/>
      <c r="CBN97" s="171"/>
      <c r="CBO97" s="171"/>
      <c r="CBP97" s="171"/>
      <c r="CBQ97" s="171"/>
      <c r="CBR97" s="171"/>
      <c r="CBS97" s="171"/>
      <c r="CBT97" s="171"/>
      <c r="CBU97" s="171"/>
      <c r="CBV97" s="171"/>
      <c r="CBW97" s="171"/>
      <c r="CBX97" s="171"/>
      <c r="CBY97" s="171"/>
      <c r="CBZ97" s="171"/>
      <c r="CCA97" s="171"/>
      <c r="CCB97" s="171"/>
      <c r="CCC97" s="171"/>
      <c r="CCD97" s="171"/>
      <c r="CCE97" s="171"/>
      <c r="CCF97" s="171"/>
      <c r="CCG97" s="171"/>
      <c r="CCH97" s="171"/>
      <c r="CCI97" s="171"/>
      <c r="CCJ97" s="171"/>
      <c r="CCK97" s="171"/>
      <c r="CCL97" s="171"/>
      <c r="CCM97" s="171"/>
      <c r="CCN97" s="171"/>
      <c r="CCO97" s="171"/>
      <c r="CCP97" s="171"/>
      <c r="CCQ97" s="171"/>
      <c r="CCR97" s="171"/>
      <c r="CCS97" s="171"/>
      <c r="CCT97" s="171"/>
      <c r="CCU97" s="171"/>
      <c r="CCV97" s="171"/>
      <c r="CCW97" s="171"/>
      <c r="CCX97" s="171"/>
      <c r="CCY97" s="171"/>
      <c r="CCZ97" s="171"/>
      <c r="CDA97" s="171"/>
      <c r="CDB97" s="171"/>
      <c r="CDC97" s="171"/>
      <c r="CDD97" s="171"/>
      <c r="CDE97" s="171"/>
      <c r="CDF97" s="171"/>
      <c r="CDG97" s="171"/>
      <c r="CDH97" s="171"/>
      <c r="CDI97" s="171"/>
      <c r="CDJ97" s="171"/>
      <c r="CDK97" s="171"/>
      <c r="CDL97" s="171"/>
      <c r="CDM97" s="171"/>
      <c r="CDN97" s="171"/>
      <c r="CDO97" s="171"/>
      <c r="CDP97" s="171"/>
      <c r="CDQ97" s="171"/>
      <c r="CDR97" s="171"/>
      <c r="CDS97" s="171"/>
      <c r="CDT97" s="171"/>
      <c r="CDU97" s="171"/>
      <c r="CDV97" s="171"/>
      <c r="CDW97" s="171"/>
      <c r="CDX97" s="171"/>
      <c r="CDY97" s="171"/>
      <c r="CDZ97" s="171"/>
      <c r="CEA97" s="171"/>
      <c r="CEB97" s="171"/>
      <c r="CEC97" s="171"/>
      <c r="CED97" s="171"/>
      <c r="CEE97" s="171"/>
      <c r="CEF97" s="171"/>
      <c r="CEG97" s="171"/>
      <c r="CEH97" s="171"/>
      <c r="CEI97" s="171"/>
      <c r="CEJ97" s="171"/>
      <c r="CEK97" s="171"/>
      <c r="CEL97" s="171"/>
      <c r="CEM97" s="171"/>
      <c r="CEN97" s="171"/>
      <c r="CEO97" s="171"/>
      <c r="CEP97" s="171"/>
      <c r="CEQ97" s="171"/>
      <c r="CER97" s="171"/>
      <c r="CES97" s="171"/>
      <c r="CET97" s="171"/>
      <c r="CEU97" s="171"/>
      <c r="CEV97" s="171"/>
      <c r="CEW97" s="171"/>
      <c r="CEX97" s="171"/>
      <c r="CEY97" s="171"/>
      <c r="CEZ97" s="171"/>
      <c r="CFA97" s="171"/>
      <c r="CFB97" s="171"/>
      <c r="CFC97" s="171"/>
      <c r="CFD97" s="171"/>
      <c r="CFE97" s="171"/>
      <c r="CFF97" s="171"/>
      <c r="CFG97" s="171"/>
      <c r="CFH97" s="171"/>
      <c r="CFI97" s="171"/>
      <c r="CFJ97" s="171"/>
      <c r="CFK97" s="171"/>
      <c r="CFL97" s="171"/>
      <c r="CFM97" s="171"/>
      <c r="CFN97" s="171"/>
      <c r="CFO97" s="171"/>
      <c r="CFP97" s="171"/>
      <c r="CFQ97" s="171"/>
      <c r="CFR97" s="171"/>
      <c r="CFS97" s="171"/>
      <c r="CFT97" s="171"/>
      <c r="CFU97" s="171"/>
      <c r="CFV97" s="171"/>
      <c r="CFW97" s="171"/>
      <c r="CFX97" s="171"/>
      <c r="CFY97" s="171"/>
      <c r="CFZ97" s="171"/>
      <c r="CGA97" s="171"/>
      <c r="CGB97" s="171"/>
      <c r="CGC97" s="171"/>
      <c r="CGD97" s="171"/>
      <c r="CGE97" s="171"/>
      <c r="CGF97" s="171"/>
      <c r="CGG97" s="171"/>
      <c r="CGH97" s="171"/>
      <c r="CGI97" s="171"/>
      <c r="CGJ97" s="171"/>
      <c r="CGK97" s="171"/>
      <c r="CGL97" s="171"/>
      <c r="CGM97" s="171"/>
      <c r="CGN97" s="171"/>
      <c r="CGO97" s="171"/>
      <c r="CGP97" s="171"/>
      <c r="CGQ97" s="171"/>
      <c r="CGR97" s="171"/>
      <c r="CGS97" s="171"/>
      <c r="CGT97" s="171"/>
      <c r="CGU97" s="171"/>
      <c r="CGV97" s="171"/>
      <c r="CGW97" s="171"/>
      <c r="CGX97" s="171"/>
      <c r="CGY97" s="171"/>
      <c r="CGZ97" s="171"/>
      <c r="CHA97" s="171"/>
      <c r="CHB97" s="171"/>
      <c r="CHC97" s="171"/>
      <c r="CHD97" s="171"/>
      <c r="CHE97" s="171"/>
      <c r="CHF97" s="171"/>
      <c r="CHG97" s="171"/>
      <c r="CHH97" s="171"/>
      <c r="CHI97" s="171"/>
      <c r="CHJ97" s="171"/>
      <c r="CHK97" s="171"/>
      <c r="CHL97" s="171"/>
      <c r="CHM97" s="171"/>
      <c r="CHN97" s="171"/>
      <c r="CHO97" s="171"/>
      <c r="CHP97" s="171"/>
      <c r="CHQ97" s="171"/>
      <c r="CHR97" s="171"/>
      <c r="CHS97" s="171"/>
      <c r="CHT97" s="171"/>
      <c r="CHU97" s="171"/>
      <c r="CHV97" s="171"/>
      <c r="CHW97" s="171"/>
      <c r="CHX97" s="171"/>
      <c r="CHY97" s="171"/>
      <c r="CHZ97" s="171"/>
      <c r="CIA97" s="171"/>
      <c r="CIB97" s="171"/>
      <c r="CIC97" s="171"/>
      <c r="CID97" s="171"/>
      <c r="CIE97" s="171"/>
      <c r="CIF97" s="171"/>
      <c r="CIG97" s="171"/>
      <c r="CIH97" s="171"/>
      <c r="CII97" s="171"/>
      <c r="CIJ97" s="171"/>
      <c r="CIK97" s="171"/>
      <c r="CIL97" s="171"/>
      <c r="CIM97" s="171"/>
      <c r="CIN97" s="171"/>
      <c r="CIO97" s="171"/>
      <c r="CIP97" s="171"/>
      <c r="CIQ97" s="171"/>
      <c r="CIR97" s="171"/>
      <c r="CIS97" s="171"/>
      <c r="CIT97" s="171"/>
      <c r="CIU97" s="171"/>
      <c r="CIV97" s="171"/>
      <c r="CIW97" s="171"/>
      <c r="CIX97" s="171"/>
      <c r="CIY97" s="171"/>
      <c r="CIZ97" s="171"/>
      <c r="CJA97" s="171"/>
      <c r="CJB97" s="171"/>
      <c r="CJC97" s="171"/>
      <c r="CJD97" s="171"/>
      <c r="CJE97" s="171"/>
      <c r="CJF97" s="171"/>
      <c r="CJG97" s="171"/>
      <c r="CJH97" s="171"/>
      <c r="CJI97" s="171"/>
      <c r="CJJ97" s="171"/>
      <c r="CJK97" s="171"/>
      <c r="CJL97" s="171"/>
      <c r="CJM97" s="171"/>
      <c r="CJN97" s="171"/>
      <c r="CJO97" s="171"/>
      <c r="CJP97" s="171"/>
      <c r="CJQ97" s="171"/>
      <c r="CJR97" s="171"/>
      <c r="CJS97" s="171"/>
      <c r="CJT97" s="171"/>
      <c r="CJU97" s="171"/>
      <c r="CJV97" s="171"/>
      <c r="CJW97" s="171"/>
      <c r="CJX97" s="171"/>
      <c r="CJY97" s="171"/>
      <c r="CJZ97" s="171"/>
      <c r="CKA97" s="171"/>
      <c r="CKB97" s="171"/>
      <c r="CKC97" s="171"/>
      <c r="CKD97" s="171"/>
      <c r="CKE97" s="171"/>
      <c r="CKF97" s="171"/>
      <c r="CKG97" s="171"/>
      <c r="CKH97" s="171"/>
      <c r="CKI97" s="171"/>
      <c r="CKJ97" s="171"/>
      <c r="CKK97" s="171"/>
      <c r="CKL97" s="171"/>
      <c r="CKM97" s="171"/>
      <c r="CKN97" s="171"/>
      <c r="CKO97" s="171"/>
      <c r="CKP97" s="171"/>
      <c r="CKQ97" s="171"/>
      <c r="CKR97" s="171"/>
      <c r="CKS97" s="171"/>
      <c r="CKT97" s="171"/>
      <c r="CKU97" s="171"/>
      <c r="CKV97" s="171"/>
      <c r="CKW97" s="171"/>
      <c r="CKX97" s="171"/>
      <c r="CKY97" s="171"/>
      <c r="CKZ97" s="171"/>
      <c r="CLA97" s="171"/>
      <c r="CLB97" s="171"/>
      <c r="CLC97" s="171"/>
      <c r="CLD97" s="171"/>
      <c r="CLE97" s="171"/>
      <c r="CLF97" s="171"/>
      <c r="CLG97" s="171"/>
      <c r="CLH97" s="171"/>
      <c r="CLI97" s="171"/>
      <c r="CLJ97" s="171"/>
      <c r="CLK97" s="171"/>
      <c r="CLL97" s="171"/>
      <c r="CLM97" s="171"/>
      <c r="CLN97" s="171"/>
      <c r="CLO97" s="171"/>
      <c r="CLP97" s="171"/>
      <c r="CLQ97" s="171"/>
      <c r="CLR97" s="171"/>
      <c r="CLS97" s="171"/>
      <c r="CLT97" s="171"/>
      <c r="CLU97" s="171"/>
      <c r="CLV97" s="171"/>
      <c r="CLW97" s="171"/>
      <c r="CLX97" s="171"/>
      <c r="CLY97" s="171"/>
      <c r="CLZ97" s="171"/>
      <c r="CMA97" s="171"/>
      <c r="CMB97" s="171"/>
      <c r="CMC97" s="171"/>
      <c r="CMD97" s="171"/>
      <c r="CME97" s="171"/>
      <c r="CMF97" s="171"/>
      <c r="CMG97" s="171"/>
      <c r="CMH97" s="171"/>
      <c r="CMI97" s="171"/>
      <c r="CMJ97" s="171"/>
      <c r="CMK97" s="171"/>
      <c r="CML97" s="171"/>
      <c r="CMM97" s="171"/>
      <c r="CMN97" s="171"/>
      <c r="CMO97" s="171"/>
      <c r="CMP97" s="171"/>
      <c r="CMQ97" s="171"/>
      <c r="CMR97" s="171"/>
      <c r="CMS97" s="171"/>
      <c r="CMT97" s="171"/>
      <c r="CMU97" s="171"/>
      <c r="CMV97" s="171"/>
      <c r="CMW97" s="171"/>
      <c r="CMX97" s="171"/>
      <c r="CMY97" s="171"/>
      <c r="CMZ97" s="171"/>
      <c r="CNA97" s="171"/>
      <c r="CNB97" s="171"/>
      <c r="CNC97" s="171"/>
      <c r="CND97" s="171"/>
      <c r="CNE97" s="171"/>
      <c r="CNF97" s="171"/>
      <c r="CNG97" s="171"/>
      <c r="CNH97" s="171"/>
      <c r="CNI97" s="171"/>
      <c r="CNJ97" s="171"/>
      <c r="CNK97" s="171"/>
      <c r="CNL97" s="171"/>
      <c r="CNM97" s="171"/>
      <c r="CNN97" s="171"/>
      <c r="CNO97" s="171"/>
      <c r="CNP97" s="171"/>
      <c r="CNQ97" s="171"/>
      <c r="CNR97" s="171"/>
      <c r="CNS97" s="171"/>
      <c r="CNT97" s="171"/>
      <c r="CNU97" s="171"/>
      <c r="CNV97" s="171"/>
      <c r="CNW97" s="171"/>
      <c r="CNX97" s="171"/>
      <c r="CNY97" s="171"/>
      <c r="CNZ97" s="171"/>
      <c r="COA97" s="171"/>
      <c r="COB97" s="171"/>
      <c r="COC97" s="171"/>
      <c r="COD97" s="171"/>
      <c r="COE97" s="171"/>
      <c r="COF97" s="171"/>
      <c r="COG97" s="171"/>
      <c r="COH97" s="171"/>
      <c r="COI97" s="171"/>
      <c r="COJ97" s="171"/>
      <c r="COK97" s="171"/>
      <c r="COL97" s="171"/>
      <c r="COM97" s="171"/>
      <c r="CON97" s="171"/>
      <c r="COO97" s="171"/>
      <c r="COP97" s="171"/>
      <c r="COQ97" s="171"/>
      <c r="COR97" s="171"/>
      <c r="COS97" s="171"/>
      <c r="COT97" s="171"/>
      <c r="COU97" s="171"/>
      <c r="COV97" s="171"/>
      <c r="COW97" s="171"/>
      <c r="COX97" s="171"/>
      <c r="COY97" s="171"/>
      <c r="COZ97" s="171"/>
      <c r="CPA97" s="171"/>
      <c r="CPB97" s="171"/>
      <c r="CPC97" s="171"/>
      <c r="CPD97" s="171"/>
      <c r="CPE97" s="171"/>
      <c r="CPF97" s="171"/>
      <c r="CPG97" s="171"/>
      <c r="CPH97" s="171"/>
      <c r="CPI97" s="171"/>
      <c r="CPJ97" s="171"/>
      <c r="CPK97" s="171"/>
      <c r="CPL97" s="171"/>
      <c r="CPM97" s="171"/>
      <c r="CPN97" s="171"/>
      <c r="CPO97" s="171"/>
      <c r="CPP97" s="171"/>
      <c r="CPQ97" s="171"/>
      <c r="CPR97" s="171"/>
      <c r="CPS97" s="171"/>
      <c r="CPT97" s="171"/>
      <c r="CPU97" s="171"/>
      <c r="CPV97" s="171"/>
      <c r="CPW97" s="171"/>
      <c r="CPX97" s="171"/>
      <c r="CPY97" s="171"/>
      <c r="CPZ97" s="171"/>
      <c r="CQA97" s="171"/>
      <c r="CQB97" s="171"/>
      <c r="CQC97" s="171"/>
      <c r="CQD97" s="171"/>
      <c r="CQE97" s="171"/>
      <c r="CQF97" s="171"/>
      <c r="CQG97" s="171"/>
      <c r="CQH97" s="171"/>
      <c r="CQI97" s="171"/>
      <c r="CQJ97" s="171"/>
      <c r="CQK97" s="171"/>
      <c r="CQL97" s="171"/>
      <c r="CQM97" s="171"/>
      <c r="CQN97" s="171"/>
      <c r="CQO97" s="171"/>
      <c r="CQP97" s="171"/>
      <c r="CQQ97" s="171"/>
      <c r="CQR97" s="171"/>
      <c r="CQS97" s="171"/>
      <c r="CQT97" s="171"/>
      <c r="CQU97" s="171"/>
      <c r="CQV97" s="171"/>
      <c r="CQW97" s="171"/>
      <c r="CQX97" s="171"/>
      <c r="CQY97" s="171"/>
      <c r="CQZ97" s="171"/>
      <c r="CRA97" s="171"/>
      <c r="CRB97" s="171"/>
      <c r="CRC97" s="171"/>
      <c r="CRD97" s="171"/>
      <c r="CRE97" s="171"/>
      <c r="CRF97" s="171"/>
      <c r="CRG97" s="171"/>
      <c r="CRH97" s="171"/>
      <c r="CRI97" s="171"/>
      <c r="CRJ97" s="171"/>
      <c r="CRK97" s="171"/>
      <c r="CRL97" s="171"/>
      <c r="CRM97" s="171"/>
      <c r="CRN97" s="171"/>
      <c r="CRO97" s="171"/>
      <c r="CRP97" s="171"/>
      <c r="CRQ97" s="171"/>
      <c r="CRR97" s="171"/>
      <c r="CRS97" s="171"/>
      <c r="CRT97" s="171"/>
      <c r="CRU97" s="171"/>
      <c r="CRV97" s="171"/>
      <c r="CRW97" s="171"/>
      <c r="CRX97" s="171"/>
      <c r="CRY97" s="171"/>
      <c r="CRZ97" s="171"/>
      <c r="CSA97" s="171"/>
      <c r="CSB97" s="171"/>
      <c r="CSC97" s="171"/>
      <c r="CSD97" s="171"/>
      <c r="CSE97" s="171"/>
      <c r="CSF97" s="171"/>
      <c r="CSG97" s="171"/>
      <c r="CSH97" s="171"/>
      <c r="CSI97" s="171"/>
      <c r="CSJ97" s="171"/>
      <c r="CSK97" s="171"/>
      <c r="CSL97" s="171"/>
      <c r="CSM97" s="171"/>
      <c r="CSN97" s="171"/>
      <c r="CSO97" s="171"/>
      <c r="CSP97" s="171"/>
      <c r="CSQ97" s="171"/>
      <c r="CSR97" s="171"/>
      <c r="CSS97" s="171"/>
      <c r="CST97" s="171"/>
      <c r="CSU97" s="171"/>
      <c r="CSV97" s="171"/>
      <c r="CSW97" s="171"/>
      <c r="CSX97" s="171"/>
      <c r="CSY97" s="171"/>
      <c r="CSZ97" s="171"/>
      <c r="CTA97" s="171"/>
      <c r="CTB97" s="171"/>
      <c r="CTC97" s="171"/>
      <c r="CTD97" s="171"/>
      <c r="CTE97" s="171"/>
      <c r="CTF97" s="171"/>
      <c r="CTG97" s="171"/>
      <c r="CTH97" s="171"/>
      <c r="CTI97" s="171"/>
      <c r="CTJ97" s="171"/>
      <c r="CTK97" s="171"/>
      <c r="CTL97" s="171"/>
      <c r="CTM97" s="171"/>
      <c r="CTN97" s="171"/>
      <c r="CTO97" s="171"/>
      <c r="CTP97" s="171"/>
      <c r="CTQ97" s="171"/>
      <c r="CTR97" s="171"/>
      <c r="CTS97" s="171"/>
      <c r="CTT97" s="171"/>
      <c r="CTU97" s="171"/>
      <c r="CTV97" s="171"/>
      <c r="CTW97" s="171"/>
      <c r="CTX97" s="171"/>
      <c r="CTY97" s="171"/>
      <c r="CTZ97" s="171"/>
      <c r="CUA97" s="171"/>
      <c r="CUB97" s="171"/>
      <c r="CUC97" s="171"/>
      <c r="CUD97" s="171"/>
      <c r="CUE97" s="171"/>
      <c r="CUF97" s="171"/>
      <c r="CUG97" s="171"/>
      <c r="CUH97" s="171"/>
      <c r="CUI97" s="171"/>
      <c r="CUJ97" s="171"/>
      <c r="CUK97" s="171"/>
      <c r="CUL97" s="171"/>
      <c r="CUM97" s="171"/>
      <c r="CUN97" s="171"/>
      <c r="CUO97" s="171"/>
      <c r="CUP97" s="171"/>
      <c r="CUQ97" s="171"/>
      <c r="CUR97" s="171"/>
      <c r="CUS97" s="171"/>
      <c r="CUT97" s="171"/>
      <c r="CUU97" s="171"/>
      <c r="CUV97" s="171"/>
      <c r="CUW97" s="171"/>
      <c r="CUX97" s="171"/>
      <c r="CUY97" s="171"/>
      <c r="CUZ97" s="171"/>
      <c r="CVA97" s="171"/>
      <c r="CVB97" s="171"/>
      <c r="CVC97" s="171"/>
      <c r="CVD97" s="171"/>
      <c r="CVE97" s="171"/>
      <c r="CVF97" s="171"/>
      <c r="CVG97" s="171"/>
      <c r="CVH97" s="171"/>
      <c r="CVI97" s="171"/>
      <c r="CVJ97" s="171"/>
      <c r="CVK97" s="171"/>
      <c r="CVL97" s="171"/>
      <c r="CVM97" s="171"/>
      <c r="CVN97" s="171"/>
      <c r="CVO97" s="171"/>
      <c r="CVP97" s="171"/>
      <c r="CVQ97" s="171"/>
      <c r="CVR97" s="171"/>
      <c r="CVS97" s="171"/>
      <c r="CVT97" s="171"/>
      <c r="CVU97" s="171"/>
      <c r="CVV97" s="171"/>
      <c r="CVW97" s="171"/>
      <c r="CVX97" s="171"/>
      <c r="CVY97" s="171"/>
      <c r="CVZ97" s="171"/>
      <c r="CWA97" s="171"/>
      <c r="CWB97" s="171"/>
      <c r="CWC97" s="171"/>
      <c r="CWD97" s="171"/>
      <c r="CWE97" s="171"/>
      <c r="CWF97" s="171"/>
      <c r="CWG97" s="171"/>
      <c r="CWH97" s="171"/>
      <c r="CWI97" s="171"/>
      <c r="CWJ97" s="171"/>
      <c r="CWK97" s="171"/>
      <c r="CWL97" s="171"/>
      <c r="CWM97" s="171"/>
      <c r="CWN97" s="171"/>
      <c r="CWO97" s="171"/>
      <c r="CWP97" s="171"/>
      <c r="CWQ97" s="171"/>
      <c r="CWR97" s="171"/>
      <c r="CWS97" s="171"/>
      <c r="CWT97" s="171"/>
      <c r="CWU97" s="171"/>
      <c r="CWV97" s="171"/>
      <c r="CWW97" s="171"/>
      <c r="CWX97" s="171"/>
      <c r="CWY97" s="171"/>
      <c r="CWZ97" s="171"/>
      <c r="CXA97" s="171"/>
      <c r="CXB97" s="171"/>
      <c r="CXC97" s="171"/>
      <c r="CXD97" s="171"/>
      <c r="CXE97" s="171"/>
      <c r="CXF97" s="171"/>
      <c r="CXG97" s="171"/>
      <c r="CXH97" s="171"/>
      <c r="CXI97" s="171"/>
      <c r="CXJ97" s="171"/>
      <c r="CXK97" s="171"/>
      <c r="CXL97" s="171"/>
      <c r="CXM97" s="171"/>
      <c r="CXN97" s="171"/>
      <c r="CXO97" s="171"/>
      <c r="CXP97" s="171"/>
      <c r="CXQ97" s="171"/>
      <c r="CXR97" s="171"/>
      <c r="CXS97" s="171"/>
      <c r="CXT97" s="171"/>
      <c r="CXU97" s="171"/>
      <c r="CXV97" s="171"/>
      <c r="CXW97" s="171"/>
      <c r="CXX97" s="171"/>
      <c r="CXY97" s="171"/>
      <c r="CXZ97" s="171"/>
      <c r="CYA97" s="171"/>
      <c r="CYB97" s="171"/>
      <c r="CYC97" s="171"/>
      <c r="CYD97" s="171"/>
      <c r="CYE97" s="171"/>
      <c r="CYF97" s="171"/>
      <c r="CYG97" s="171"/>
      <c r="CYH97" s="171"/>
      <c r="CYI97" s="171"/>
      <c r="CYJ97" s="171"/>
      <c r="CYK97" s="171"/>
      <c r="CYL97" s="171"/>
      <c r="CYM97" s="171"/>
      <c r="CYN97" s="171"/>
      <c r="CYO97" s="171"/>
      <c r="CYP97" s="171"/>
      <c r="CYQ97" s="171"/>
      <c r="CYR97" s="171"/>
      <c r="CYS97" s="171"/>
      <c r="CYT97" s="171"/>
      <c r="CYU97" s="171"/>
      <c r="CYV97" s="171"/>
      <c r="CYW97" s="171"/>
      <c r="CYX97" s="171"/>
      <c r="CYY97" s="171"/>
      <c r="CYZ97" s="171"/>
      <c r="CZA97" s="171"/>
      <c r="CZB97" s="171"/>
      <c r="CZC97" s="171"/>
      <c r="CZD97" s="171"/>
      <c r="CZE97" s="171"/>
      <c r="CZF97" s="171"/>
      <c r="CZG97" s="171"/>
      <c r="CZH97" s="171"/>
      <c r="CZI97" s="171"/>
      <c r="CZJ97" s="171"/>
      <c r="CZK97" s="171"/>
      <c r="CZL97" s="171"/>
      <c r="CZM97" s="171"/>
      <c r="CZN97" s="171"/>
      <c r="CZO97" s="171"/>
      <c r="CZP97" s="171"/>
      <c r="CZQ97" s="171"/>
      <c r="CZR97" s="171"/>
      <c r="CZS97" s="171"/>
      <c r="CZT97" s="171"/>
      <c r="CZU97" s="171"/>
      <c r="CZV97" s="171"/>
      <c r="CZW97" s="171"/>
      <c r="CZX97" s="171"/>
      <c r="CZY97" s="171"/>
      <c r="CZZ97" s="171"/>
      <c r="DAA97" s="171"/>
      <c r="DAB97" s="171"/>
      <c r="DAC97" s="171"/>
      <c r="DAD97" s="171"/>
      <c r="DAE97" s="171"/>
      <c r="DAF97" s="171"/>
      <c r="DAG97" s="171"/>
      <c r="DAH97" s="171"/>
      <c r="DAI97" s="171"/>
      <c r="DAJ97" s="171"/>
      <c r="DAK97" s="171"/>
      <c r="DAL97" s="171"/>
      <c r="DAM97" s="171"/>
      <c r="DAN97" s="171"/>
      <c r="DAO97" s="171"/>
      <c r="DAP97" s="171"/>
      <c r="DAQ97" s="171"/>
      <c r="DAR97" s="171"/>
      <c r="DAS97" s="171"/>
      <c r="DAT97" s="171"/>
      <c r="DAU97" s="171"/>
      <c r="DAV97" s="171"/>
      <c r="DAW97" s="171"/>
      <c r="DAX97" s="171"/>
      <c r="DAY97" s="171"/>
      <c r="DAZ97" s="171"/>
      <c r="DBA97" s="171"/>
      <c r="DBB97" s="171"/>
      <c r="DBC97" s="171"/>
      <c r="DBD97" s="171"/>
      <c r="DBE97" s="171"/>
      <c r="DBF97" s="171"/>
      <c r="DBG97" s="171"/>
      <c r="DBH97" s="171"/>
      <c r="DBI97" s="171"/>
      <c r="DBJ97" s="171"/>
      <c r="DBK97" s="171"/>
      <c r="DBL97" s="171"/>
      <c r="DBM97" s="171"/>
      <c r="DBN97" s="171"/>
      <c r="DBO97" s="171"/>
      <c r="DBP97" s="171"/>
      <c r="DBQ97" s="171"/>
      <c r="DBR97" s="171"/>
      <c r="DBS97" s="171"/>
      <c r="DBT97" s="171"/>
      <c r="DBU97" s="171"/>
      <c r="DBV97" s="171"/>
      <c r="DBW97" s="171"/>
      <c r="DBX97" s="171"/>
      <c r="DBY97" s="171"/>
      <c r="DBZ97" s="171"/>
      <c r="DCA97" s="171"/>
      <c r="DCB97" s="171"/>
      <c r="DCC97" s="171"/>
      <c r="DCD97" s="171"/>
      <c r="DCE97" s="171"/>
      <c r="DCF97" s="171"/>
      <c r="DCG97" s="171"/>
      <c r="DCH97" s="171"/>
      <c r="DCI97" s="171"/>
      <c r="DCJ97" s="171"/>
      <c r="DCK97" s="171"/>
      <c r="DCL97" s="171"/>
      <c r="DCM97" s="171"/>
      <c r="DCN97" s="171"/>
      <c r="DCO97" s="171"/>
      <c r="DCP97" s="171"/>
      <c r="DCQ97" s="171"/>
      <c r="DCR97" s="171"/>
      <c r="DCS97" s="171"/>
      <c r="DCT97" s="171"/>
      <c r="DCU97" s="171"/>
      <c r="DCV97" s="171"/>
      <c r="DCW97" s="171"/>
      <c r="DCX97" s="171"/>
      <c r="DCY97" s="171"/>
      <c r="DCZ97" s="171"/>
      <c r="DDA97" s="171"/>
      <c r="DDB97" s="171"/>
      <c r="DDC97" s="171"/>
      <c r="DDD97" s="171"/>
      <c r="DDE97" s="171"/>
      <c r="DDF97" s="171"/>
      <c r="DDG97" s="171"/>
      <c r="DDH97" s="171"/>
      <c r="DDI97" s="171"/>
      <c r="DDJ97" s="171"/>
      <c r="DDK97" s="171"/>
      <c r="DDL97" s="171"/>
      <c r="DDM97" s="171"/>
      <c r="DDN97" s="171"/>
      <c r="DDO97" s="171"/>
      <c r="DDP97" s="171"/>
      <c r="DDQ97" s="171"/>
      <c r="DDR97" s="171"/>
      <c r="DDS97" s="171"/>
      <c r="DDT97" s="171"/>
      <c r="DDU97" s="171"/>
      <c r="DDV97" s="171"/>
      <c r="DDW97" s="171"/>
      <c r="DDX97" s="171"/>
      <c r="DDY97" s="171"/>
      <c r="DDZ97" s="171"/>
      <c r="DEA97" s="171"/>
      <c r="DEB97" s="171"/>
      <c r="DEC97" s="171"/>
      <c r="DED97" s="171"/>
      <c r="DEE97" s="171"/>
      <c r="DEF97" s="171"/>
      <c r="DEG97" s="171"/>
      <c r="DEH97" s="171"/>
      <c r="DEI97" s="171"/>
      <c r="DEJ97" s="171"/>
      <c r="DEK97" s="171"/>
      <c r="DEL97" s="171"/>
      <c r="DEM97" s="171"/>
      <c r="DEN97" s="171"/>
      <c r="DEO97" s="171"/>
      <c r="DEP97" s="171"/>
      <c r="DEQ97" s="171"/>
      <c r="DER97" s="171"/>
      <c r="DES97" s="171"/>
      <c r="DET97" s="171"/>
      <c r="DEU97" s="171"/>
      <c r="DEV97" s="171"/>
      <c r="DEW97" s="171"/>
      <c r="DEX97" s="171"/>
      <c r="DEY97" s="171"/>
      <c r="DEZ97" s="171"/>
      <c r="DFA97" s="171"/>
      <c r="DFB97" s="171"/>
      <c r="DFC97" s="171"/>
      <c r="DFD97" s="171"/>
      <c r="DFE97" s="171"/>
      <c r="DFF97" s="171"/>
      <c r="DFG97" s="171"/>
      <c r="DFH97" s="171"/>
      <c r="DFI97" s="171"/>
      <c r="DFJ97" s="171"/>
      <c r="DFK97" s="171"/>
      <c r="DFL97" s="171"/>
      <c r="DFM97" s="171"/>
      <c r="DFN97" s="171"/>
      <c r="DFO97" s="171"/>
      <c r="DFP97" s="171"/>
      <c r="DFQ97" s="171"/>
      <c r="DFR97" s="171"/>
      <c r="DFS97" s="171"/>
      <c r="DFT97" s="171"/>
      <c r="DFU97" s="171"/>
      <c r="DFV97" s="171"/>
      <c r="DFW97" s="171"/>
      <c r="DFX97" s="171"/>
      <c r="DFY97" s="171"/>
      <c r="DFZ97" s="171"/>
      <c r="DGA97" s="171"/>
      <c r="DGB97" s="171"/>
      <c r="DGC97" s="171"/>
      <c r="DGD97" s="171"/>
      <c r="DGE97" s="171"/>
      <c r="DGF97" s="171"/>
      <c r="DGG97" s="171"/>
      <c r="DGH97" s="171"/>
      <c r="DGI97" s="171"/>
      <c r="DGJ97" s="171"/>
      <c r="DGK97" s="171"/>
      <c r="DGL97" s="171"/>
      <c r="DGM97" s="171"/>
      <c r="DGN97" s="171"/>
      <c r="DGO97" s="171"/>
      <c r="DGP97" s="171"/>
      <c r="DGQ97" s="171"/>
      <c r="DGR97" s="171"/>
      <c r="DGS97" s="171"/>
      <c r="DGT97" s="171"/>
      <c r="DGU97" s="171"/>
      <c r="DGV97" s="171"/>
      <c r="DGW97" s="171"/>
      <c r="DGX97" s="171"/>
      <c r="DGY97" s="171"/>
      <c r="DGZ97" s="171"/>
      <c r="DHA97" s="171"/>
      <c r="DHB97" s="171"/>
      <c r="DHC97" s="171"/>
      <c r="DHD97" s="171"/>
      <c r="DHE97" s="171"/>
      <c r="DHF97" s="171"/>
      <c r="DHG97" s="171"/>
      <c r="DHH97" s="171"/>
      <c r="DHI97" s="171"/>
      <c r="DHJ97" s="171"/>
      <c r="DHK97" s="171"/>
      <c r="DHL97" s="171"/>
      <c r="DHM97" s="171"/>
      <c r="DHN97" s="171"/>
      <c r="DHO97" s="171"/>
      <c r="DHP97" s="171"/>
      <c r="DHQ97" s="171"/>
      <c r="DHR97" s="171"/>
      <c r="DHS97" s="171"/>
      <c r="DHT97" s="171"/>
      <c r="DHU97" s="171"/>
      <c r="DHV97" s="171"/>
      <c r="DHW97" s="171"/>
      <c r="DHX97" s="171"/>
      <c r="DHY97" s="171"/>
      <c r="DHZ97" s="171"/>
      <c r="DIA97" s="171"/>
      <c r="DIB97" s="171"/>
      <c r="DIC97" s="171"/>
      <c r="DID97" s="171"/>
      <c r="DIE97" s="171"/>
      <c r="DIF97" s="171"/>
      <c r="DIG97" s="171"/>
      <c r="DIH97" s="171"/>
      <c r="DII97" s="171"/>
      <c r="DIJ97" s="171"/>
      <c r="DIK97" s="171"/>
      <c r="DIL97" s="171"/>
      <c r="DIM97" s="171"/>
      <c r="DIN97" s="171"/>
      <c r="DIO97" s="171"/>
      <c r="DIP97" s="171"/>
      <c r="DIQ97" s="171"/>
      <c r="DIR97" s="171"/>
      <c r="DIS97" s="171"/>
      <c r="DIT97" s="171"/>
      <c r="DIU97" s="171"/>
      <c r="DIV97" s="171"/>
      <c r="DIW97" s="171"/>
      <c r="DIX97" s="171"/>
      <c r="DIY97" s="171"/>
      <c r="DIZ97" s="171"/>
      <c r="DJA97" s="171"/>
      <c r="DJB97" s="171"/>
      <c r="DJC97" s="171"/>
      <c r="DJD97" s="171"/>
      <c r="DJE97" s="171"/>
      <c r="DJF97" s="171"/>
      <c r="DJG97" s="171"/>
      <c r="DJH97" s="171"/>
      <c r="DJI97" s="171"/>
      <c r="DJJ97" s="171"/>
      <c r="DJK97" s="171"/>
      <c r="DJL97" s="171"/>
      <c r="DJM97" s="171"/>
      <c r="DJN97" s="171"/>
      <c r="DJO97" s="171"/>
      <c r="DJP97" s="171"/>
      <c r="DJQ97" s="171"/>
      <c r="DJR97" s="171"/>
      <c r="DJS97" s="171"/>
      <c r="DJT97" s="171"/>
      <c r="DJU97" s="171"/>
      <c r="DJV97" s="171"/>
      <c r="DJW97" s="171"/>
      <c r="DJX97" s="171"/>
      <c r="DJY97" s="171"/>
      <c r="DJZ97" s="171"/>
      <c r="DKA97" s="171"/>
      <c r="DKB97" s="171"/>
      <c r="DKC97" s="171"/>
      <c r="DKD97" s="171"/>
      <c r="DKE97" s="171"/>
      <c r="DKF97" s="171"/>
      <c r="DKG97" s="171"/>
      <c r="DKH97" s="171"/>
      <c r="DKI97" s="171"/>
      <c r="DKJ97" s="171"/>
      <c r="DKK97" s="171"/>
      <c r="DKL97" s="171"/>
      <c r="DKM97" s="171"/>
      <c r="DKN97" s="171"/>
      <c r="DKO97" s="171"/>
      <c r="DKP97" s="171"/>
      <c r="DKQ97" s="171"/>
      <c r="DKR97" s="171"/>
      <c r="DKS97" s="171"/>
      <c r="DKT97" s="171"/>
      <c r="DKU97" s="171"/>
      <c r="DKV97" s="171"/>
      <c r="DKW97" s="171"/>
      <c r="DKX97" s="171"/>
      <c r="DKY97" s="171"/>
      <c r="DKZ97" s="171"/>
      <c r="DLA97" s="171"/>
      <c r="DLB97" s="171"/>
      <c r="DLC97" s="171"/>
      <c r="DLD97" s="171"/>
      <c r="DLE97" s="171"/>
      <c r="DLF97" s="171"/>
      <c r="DLG97" s="171"/>
      <c r="DLH97" s="171"/>
      <c r="DLI97" s="171"/>
      <c r="DLJ97" s="171"/>
      <c r="DLK97" s="171"/>
      <c r="DLL97" s="171"/>
      <c r="DLM97" s="171"/>
      <c r="DLN97" s="171"/>
      <c r="DLO97" s="171"/>
      <c r="DLP97" s="171"/>
      <c r="DLQ97" s="171"/>
      <c r="DLR97" s="171"/>
      <c r="DLS97" s="171"/>
      <c r="DLT97" s="171"/>
      <c r="DLU97" s="171"/>
      <c r="DLV97" s="171"/>
      <c r="DLW97" s="171"/>
      <c r="DLX97" s="171"/>
      <c r="DLY97" s="171"/>
      <c r="DLZ97" s="171"/>
      <c r="DMA97" s="171"/>
      <c r="DMB97" s="171"/>
      <c r="DMC97" s="171"/>
      <c r="DMD97" s="171"/>
      <c r="DME97" s="171"/>
      <c r="DMF97" s="171"/>
      <c r="DMG97" s="171"/>
      <c r="DMH97" s="171"/>
      <c r="DMI97" s="171"/>
      <c r="DMJ97" s="171"/>
      <c r="DMK97" s="171"/>
      <c r="DML97" s="171"/>
      <c r="DMM97" s="171"/>
      <c r="DMN97" s="171"/>
      <c r="DMO97" s="171"/>
      <c r="DMP97" s="171"/>
      <c r="DMQ97" s="171"/>
      <c r="DMR97" s="171"/>
      <c r="DMS97" s="171"/>
      <c r="DMT97" s="171"/>
      <c r="DMU97" s="171"/>
      <c r="DMV97" s="171"/>
      <c r="DMW97" s="171"/>
      <c r="DMX97" s="171"/>
      <c r="DMY97" s="171"/>
      <c r="DMZ97" s="171"/>
      <c r="DNA97" s="171"/>
      <c r="DNB97" s="171"/>
      <c r="DNC97" s="171"/>
      <c r="DND97" s="171"/>
      <c r="DNE97" s="171"/>
      <c r="DNF97" s="171"/>
      <c r="DNG97" s="171"/>
      <c r="DNH97" s="171"/>
      <c r="DNI97" s="171"/>
      <c r="DNJ97" s="171"/>
      <c r="DNK97" s="171"/>
      <c r="DNL97" s="171"/>
      <c r="DNM97" s="171"/>
      <c r="DNN97" s="171"/>
      <c r="DNO97" s="171"/>
      <c r="DNP97" s="171"/>
      <c r="DNQ97" s="171"/>
      <c r="DNR97" s="171"/>
      <c r="DNS97" s="171"/>
      <c r="DNT97" s="171"/>
      <c r="DNU97" s="171"/>
      <c r="DNV97" s="171"/>
      <c r="DNW97" s="171"/>
      <c r="DNX97" s="171"/>
      <c r="DNY97" s="171"/>
      <c r="DNZ97" s="171"/>
      <c r="DOA97" s="171"/>
      <c r="DOB97" s="171"/>
      <c r="DOC97" s="171"/>
      <c r="DOD97" s="171"/>
      <c r="DOE97" s="171"/>
      <c r="DOF97" s="171"/>
      <c r="DOG97" s="171"/>
      <c r="DOH97" s="171"/>
      <c r="DOI97" s="171"/>
      <c r="DOJ97" s="171"/>
      <c r="DOK97" s="171"/>
      <c r="DOL97" s="171"/>
      <c r="DOM97" s="171"/>
      <c r="DON97" s="171"/>
      <c r="DOO97" s="171"/>
      <c r="DOP97" s="171"/>
      <c r="DOQ97" s="171"/>
      <c r="DOR97" s="171"/>
      <c r="DOS97" s="171"/>
      <c r="DOT97" s="171"/>
      <c r="DOU97" s="171"/>
      <c r="DOV97" s="171"/>
      <c r="DOW97" s="171"/>
      <c r="DOX97" s="171"/>
      <c r="DOY97" s="171"/>
      <c r="DOZ97" s="171"/>
      <c r="DPA97" s="171"/>
      <c r="DPB97" s="171"/>
      <c r="DPC97" s="171"/>
      <c r="DPD97" s="171"/>
      <c r="DPE97" s="171"/>
      <c r="DPF97" s="171"/>
      <c r="DPG97" s="171"/>
      <c r="DPH97" s="171"/>
      <c r="DPI97" s="171"/>
      <c r="DPJ97" s="171"/>
      <c r="DPK97" s="171"/>
      <c r="DPL97" s="171"/>
      <c r="DPM97" s="171"/>
      <c r="DPN97" s="171"/>
      <c r="DPO97" s="171"/>
      <c r="DPP97" s="171"/>
      <c r="DPQ97" s="171"/>
      <c r="DPR97" s="171"/>
      <c r="DPS97" s="171"/>
      <c r="DPT97" s="171"/>
      <c r="DPU97" s="171"/>
      <c r="DPV97" s="171"/>
      <c r="DPW97" s="171"/>
      <c r="DPX97" s="171"/>
      <c r="DPY97" s="171"/>
      <c r="DPZ97" s="171"/>
      <c r="DQA97" s="171"/>
      <c r="DQB97" s="171"/>
      <c r="DQC97" s="171"/>
      <c r="DQD97" s="171"/>
      <c r="DQE97" s="171"/>
      <c r="DQF97" s="171"/>
      <c r="DQG97" s="171"/>
      <c r="DQH97" s="171"/>
      <c r="DQI97" s="171"/>
      <c r="DQJ97" s="171"/>
      <c r="DQK97" s="171"/>
      <c r="DQL97" s="171"/>
      <c r="DQM97" s="171"/>
      <c r="DQN97" s="171"/>
      <c r="DQO97" s="171"/>
      <c r="DQP97" s="171"/>
      <c r="DQQ97" s="171"/>
      <c r="DQR97" s="171"/>
      <c r="DQS97" s="171"/>
      <c r="DQT97" s="171"/>
      <c r="DQU97" s="171"/>
      <c r="DQV97" s="171"/>
      <c r="DQW97" s="171"/>
      <c r="DQX97" s="171"/>
      <c r="DQY97" s="171"/>
      <c r="DQZ97" s="171"/>
      <c r="DRA97" s="171"/>
      <c r="DRB97" s="171"/>
      <c r="DRC97" s="171"/>
      <c r="DRD97" s="171"/>
      <c r="DRE97" s="171"/>
      <c r="DRF97" s="171"/>
      <c r="DRG97" s="171"/>
      <c r="DRH97" s="171"/>
      <c r="DRI97" s="171"/>
      <c r="DRJ97" s="171"/>
      <c r="DRK97" s="171"/>
      <c r="DRL97" s="171"/>
      <c r="DRM97" s="171"/>
      <c r="DRN97" s="171"/>
      <c r="DRO97" s="171"/>
      <c r="DRP97" s="171"/>
      <c r="DRQ97" s="171"/>
      <c r="DRR97" s="171"/>
      <c r="DRS97" s="171"/>
      <c r="DRT97" s="171"/>
      <c r="DRU97" s="171"/>
      <c r="DRV97" s="171"/>
      <c r="DRW97" s="171"/>
      <c r="DRX97" s="171"/>
      <c r="DRY97" s="171"/>
      <c r="DRZ97" s="171"/>
      <c r="DSA97" s="171"/>
      <c r="DSB97" s="171"/>
      <c r="DSC97" s="171"/>
      <c r="DSD97" s="171"/>
      <c r="DSE97" s="171"/>
      <c r="DSF97" s="171"/>
      <c r="DSG97" s="171"/>
      <c r="DSH97" s="171"/>
      <c r="DSI97" s="171"/>
      <c r="DSJ97" s="171"/>
      <c r="DSK97" s="171"/>
      <c r="DSL97" s="171"/>
      <c r="DSM97" s="171"/>
      <c r="DSN97" s="171"/>
      <c r="DSO97" s="171"/>
      <c r="DSP97" s="171"/>
      <c r="DSQ97" s="171"/>
      <c r="DSR97" s="171"/>
      <c r="DSS97" s="171"/>
      <c r="DST97" s="171"/>
      <c r="DSU97" s="171"/>
      <c r="DSV97" s="171"/>
      <c r="DSW97" s="171"/>
      <c r="DSX97" s="171"/>
      <c r="DSY97" s="171"/>
      <c r="DSZ97" s="171"/>
      <c r="DTA97" s="171"/>
      <c r="DTB97" s="171"/>
      <c r="DTC97" s="171"/>
      <c r="DTD97" s="171"/>
      <c r="DTE97" s="171"/>
      <c r="DTF97" s="171"/>
      <c r="DTG97" s="171"/>
      <c r="DTH97" s="171"/>
      <c r="DTI97" s="171"/>
      <c r="DTJ97" s="171"/>
      <c r="DTK97" s="171"/>
      <c r="DTL97" s="171"/>
      <c r="DTM97" s="171"/>
      <c r="DTN97" s="171"/>
      <c r="DTO97" s="171"/>
      <c r="DTP97" s="171"/>
      <c r="DTQ97" s="171"/>
      <c r="DTR97" s="171"/>
      <c r="DTS97" s="171"/>
      <c r="DTT97" s="171"/>
      <c r="DTU97" s="171"/>
      <c r="DTV97" s="171"/>
      <c r="DTW97" s="171"/>
      <c r="DTX97" s="171"/>
      <c r="DTY97" s="171"/>
      <c r="DTZ97" s="171"/>
      <c r="DUA97" s="171"/>
      <c r="DUB97" s="171"/>
      <c r="DUC97" s="171"/>
      <c r="DUD97" s="171"/>
      <c r="DUE97" s="171"/>
      <c r="DUF97" s="171"/>
      <c r="DUG97" s="171"/>
      <c r="DUH97" s="171"/>
      <c r="DUI97" s="171"/>
      <c r="DUJ97" s="171"/>
      <c r="DUK97" s="171"/>
      <c r="DUL97" s="171"/>
      <c r="DUM97" s="171"/>
      <c r="DUN97" s="171"/>
      <c r="DUO97" s="171"/>
      <c r="DUP97" s="171"/>
      <c r="DUQ97" s="171"/>
      <c r="DUR97" s="171"/>
      <c r="DUS97" s="171"/>
      <c r="DUT97" s="171"/>
      <c r="DUU97" s="171"/>
      <c r="DUV97" s="171"/>
      <c r="DUW97" s="171"/>
      <c r="DUX97" s="171"/>
      <c r="DUY97" s="171"/>
      <c r="DUZ97" s="171"/>
      <c r="DVA97" s="171"/>
      <c r="DVB97" s="171"/>
      <c r="DVC97" s="171"/>
      <c r="DVD97" s="171"/>
      <c r="DVE97" s="171"/>
      <c r="DVF97" s="171"/>
      <c r="DVG97" s="171"/>
      <c r="DVH97" s="171"/>
      <c r="DVI97" s="171"/>
      <c r="DVJ97" s="171"/>
      <c r="DVK97" s="171"/>
      <c r="DVL97" s="171"/>
      <c r="DVM97" s="171"/>
      <c r="DVN97" s="171"/>
      <c r="DVO97" s="171"/>
      <c r="DVP97" s="171"/>
      <c r="DVQ97" s="171"/>
      <c r="DVR97" s="171"/>
      <c r="DVS97" s="171"/>
      <c r="DVT97" s="171"/>
      <c r="DVU97" s="171"/>
      <c r="DVV97" s="171"/>
      <c r="DVW97" s="171"/>
      <c r="DVX97" s="171"/>
      <c r="DVY97" s="171"/>
      <c r="DVZ97" s="171"/>
      <c r="DWA97" s="171"/>
      <c r="DWB97" s="171"/>
      <c r="DWC97" s="171"/>
      <c r="DWD97" s="171"/>
      <c r="DWE97" s="171"/>
      <c r="DWF97" s="171"/>
      <c r="DWG97" s="171"/>
      <c r="DWH97" s="171"/>
      <c r="DWI97" s="171"/>
      <c r="DWJ97" s="171"/>
      <c r="DWK97" s="171"/>
      <c r="DWL97" s="171"/>
      <c r="DWM97" s="171"/>
      <c r="DWN97" s="171"/>
      <c r="DWO97" s="171"/>
      <c r="DWP97" s="171"/>
      <c r="DWQ97" s="171"/>
      <c r="DWR97" s="171"/>
      <c r="DWS97" s="171"/>
      <c r="DWT97" s="171"/>
      <c r="DWU97" s="171"/>
      <c r="DWV97" s="171"/>
      <c r="DWW97" s="171"/>
      <c r="DWX97" s="171"/>
      <c r="DWY97" s="171"/>
      <c r="DWZ97" s="171"/>
      <c r="DXA97" s="171"/>
      <c r="DXB97" s="171"/>
      <c r="DXC97" s="171"/>
      <c r="DXD97" s="171"/>
      <c r="DXE97" s="171"/>
      <c r="DXF97" s="171"/>
      <c r="DXG97" s="171"/>
      <c r="DXH97" s="171"/>
      <c r="DXI97" s="171"/>
      <c r="DXJ97" s="171"/>
      <c r="DXK97" s="171"/>
      <c r="DXL97" s="171"/>
      <c r="DXM97" s="171"/>
      <c r="DXN97" s="171"/>
      <c r="DXO97" s="171"/>
      <c r="DXP97" s="171"/>
      <c r="DXQ97" s="171"/>
      <c r="DXR97" s="171"/>
      <c r="DXS97" s="171"/>
      <c r="DXT97" s="171"/>
      <c r="DXU97" s="171"/>
      <c r="DXV97" s="171"/>
      <c r="DXW97" s="171"/>
      <c r="DXX97" s="171"/>
      <c r="DXY97" s="171"/>
      <c r="DXZ97" s="171"/>
      <c r="DYA97" s="171"/>
      <c r="DYB97" s="171"/>
      <c r="DYC97" s="171"/>
      <c r="DYD97" s="171"/>
      <c r="DYE97" s="171"/>
      <c r="DYF97" s="171"/>
      <c r="DYG97" s="171"/>
      <c r="DYH97" s="171"/>
      <c r="DYI97" s="171"/>
      <c r="DYJ97" s="171"/>
      <c r="DYK97" s="171"/>
      <c r="DYL97" s="171"/>
      <c r="DYM97" s="171"/>
      <c r="DYN97" s="171"/>
      <c r="DYO97" s="171"/>
      <c r="DYP97" s="171"/>
      <c r="DYQ97" s="171"/>
      <c r="DYR97" s="171"/>
      <c r="DYS97" s="171"/>
      <c r="DYT97" s="171"/>
      <c r="DYU97" s="171"/>
      <c r="DYV97" s="171"/>
      <c r="DYW97" s="171"/>
      <c r="DYX97" s="171"/>
      <c r="DYY97" s="171"/>
      <c r="DYZ97" s="171"/>
      <c r="DZA97" s="171"/>
      <c r="DZB97" s="171"/>
      <c r="DZC97" s="171"/>
      <c r="DZD97" s="171"/>
      <c r="DZE97" s="171"/>
      <c r="DZF97" s="171"/>
      <c r="DZG97" s="171"/>
      <c r="DZH97" s="171"/>
      <c r="DZI97" s="171"/>
      <c r="DZJ97" s="171"/>
      <c r="DZK97" s="171"/>
      <c r="DZL97" s="171"/>
      <c r="DZM97" s="171"/>
      <c r="DZN97" s="171"/>
      <c r="DZO97" s="171"/>
      <c r="DZP97" s="171"/>
      <c r="DZQ97" s="171"/>
      <c r="DZR97" s="171"/>
      <c r="DZS97" s="171"/>
      <c r="DZT97" s="171"/>
      <c r="DZU97" s="171"/>
      <c r="DZV97" s="171"/>
      <c r="DZW97" s="171"/>
      <c r="DZX97" s="171"/>
      <c r="DZY97" s="171"/>
      <c r="DZZ97" s="171"/>
      <c r="EAA97" s="171"/>
      <c r="EAB97" s="171"/>
      <c r="EAC97" s="171"/>
      <c r="EAD97" s="171"/>
      <c r="EAE97" s="171"/>
      <c r="EAF97" s="171"/>
      <c r="EAG97" s="171"/>
      <c r="EAH97" s="171"/>
      <c r="EAI97" s="171"/>
      <c r="EAJ97" s="171"/>
      <c r="EAK97" s="171"/>
      <c r="EAL97" s="171"/>
      <c r="EAM97" s="171"/>
      <c r="EAN97" s="171"/>
      <c r="EAO97" s="171"/>
      <c r="EAP97" s="171"/>
      <c r="EAQ97" s="171"/>
      <c r="EAR97" s="171"/>
      <c r="EAS97" s="171"/>
      <c r="EAT97" s="171"/>
      <c r="EAU97" s="171"/>
      <c r="EAV97" s="171"/>
      <c r="EAW97" s="171"/>
      <c r="EAX97" s="171"/>
      <c r="EAY97" s="171"/>
      <c r="EAZ97" s="171"/>
      <c r="EBA97" s="171"/>
      <c r="EBB97" s="171"/>
      <c r="EBC97" s="171"/>
      <c r="EBD97" s="171"/>
      <c r="EBE97" s="171"/>
      <c r="EBF97" s="171"/>
      <c r="EBG97" s="171"/>
      <c r="EBH97" s="171"/>
      <c r="EBI97" s="171"/>
      <c r="EBJ97" s="171"/>
      <c r="EBK97" s="171"/>
      <c r="EBL97" s="171"/>
      <c r="EBM97" s="171"/>
      <c r="EBN97" s="171"/>
      <c r="EBO97" s="171"/>
      <c r="EBP97" s="171"/>
      <c r="EBQ97" s="171"/>
      <c r="EBR97" s="171"/>
      <c r="EBS97" s="171"/>
      <c r="EBT97" s="171"/>
      <c r="EBU97" s="171"/>
      <c r="EBV97" s="171"/>
      <c r="EBW97" s="171"/>
      <c r="EBX97" s="171"/>
      <c r="EBY97" s="171"/>
      <c r="EBZ97" s="171"/>
      <c r="ECA97" s="171"/>
      <c r="ECB97" s="171"/>
      <c r="ECC97" s="171"/>
      <c r="ECD97" s="171"/>
      <c r="ECE97" s="171"/>
      <c r="ECF97" s="171"/>
      <c r="ECG97" s="171"/>
      <c r="ECH97" s="171"/>
      <c r="ECI97" s="171"/>
      <c r="ECJ97" s="171"/>
      <c r="ECK97" s="171"/>
      <c r="ECL97" s="171"/>
      <c r="ECM97" s="171"/>
      <c r="ECN97" s="171"/>
      <c r="ECO97" s="171"/>
      <c r="ECP97" s="171"/>
      <c r="ECQ97" s="171"/>
      <c r="ECR97" s="171"/>
      <c r="ECS97" s="171"/>
      <c r="ECT97" s="171"/>
      <c r="ECU97" s="171"/>
      <c r="ECV97" s="171"/>
      <c r="ECW97" s="171"/>
      <c r="ECX97" s="171"/>
      <c r="ECY97" s="171"/>
      <c r="ECZ97" s="171"/>
      <c r="EDA97" s="171"/>
      <c r="EDB97" s="171"/>
      <c r="EDC97" s="171"/>
      <c r="EDD97" s="171"/>
      <c r="EDE97" s="171"/>
      <c r="EDF97" s="171"/>
      <c r="EDG97" s="171"/>
      <c r="EDH97" s="171"/>
      <c r="EDI97" s="171"/>
      <c r="EDJ97" s="171"/>
      <c r="EDK97" s="171"/>
      <c r="EDL97" s="171"/>
      <c r="EDM97" s="171"/>
      <c r="EDN97" s="171"/>
      <c r="EDO97" s="171"/>
      <c r="EDP97" s="171"/>
      <c r="EDQ97" s="171"/>
      <c r="EDR97" s="171"/>
      <c r="EDS97" s="171"/>
      <c r="EDT97" s="171"/>
      <c r="EDU97" s="171"/>
      <c r="EDV97" s="171"/>
      <c r="EDW97" s="171"/>
      <c r="EDX97" s="171"/>
      <c r="EDY97" s="171"/>
      <c r="EDZ97" s="171"/>
      <c r="EEA97" s="171"/>
      <c r="EEB97" s="171"/>
      <c r="EEC97" s="171"/>
      <c r="EED97" s="171"/>
      <c r="EEE97" s="171"/>
      <c r="EEF97" s="171"/>
      <c r="EEG97" s="171"/>
      <c r="EEH97" s="171"/>
      <c r="EEI97" s="171"/>
      <c r="EEJ97" s="171"/>
      <c r="EEK97" s="171"/>
      <c r="EEL97" s="171"/>
      <c r="EEM97" s="171"/>
      <c r="EEN97" s="171"/>
      <c r="EEO97" s="171"/>
      <c r="EEP97" s="171"/>
      <c r="EEQ97" s="171"/>
      <c r="EER97" s="171"/>
      <c r="EES97" s="171"/>
      <c r="EET97" s="171"/>
      <c r="EEU97" s="171"/>
      <c r="EEV97" s="171"/>
      <c r="EEW97" s="171"/>
      <c r="EEX97" s="171"/>
      <c r="EEY97" s="171"/>
      <c r="EEZ97" s="171"/>
      <c r="EFA97" s="171"/>
      <c r="EFB97" s="171"/>
      <c r="EFC97" s="171"/>
      <c r="EFD97" s="171"/>
      <c r="EFE97" s="171"/>
      <c r="EFF97" s="171"/>
      <c r="EFG97" s="171"/>
      <c r="EFH97" s="171"/>
      <c r="EFI97" s="171"/>
      <c r="EFJ97" s="171"/>
      <c r="EFK97" s="171"/>
      <c r="EFL97" s="171"/>
      <c r="EFM97" s="171"/>
      <c r="EFN97" s="171"/>
      <c r="EFO97" s="171"/>
      <c r="EFP97" s="171"/>
      <c r="EFQ97" s="171"/>
      <c r="EFR97" s="171"/>
      <c r="EFS97" s="171"/>
      <c r="EFT97" s="171"/>
      <c r="EFU97" s="171"/>
      <c r="EFV97" s="171"/>
      <c r="EFW97" s="171"/>
      <c r="EFX97" s="171"/>
      <c r="EFY97" s="171"/>
      <c r="EFZ97" s="171"/>
      <c r="EGA97" s="171"/>
      <c r="EGB97" s="171"/>
      <c r="EGC97" s="171"/>
      <c r="EGD97" s="171"/>
      <c r="EGE97" s="171"/>
      <c r="EGF97" s="171"/>
      <c r="EGG97" s="171"/>
      <c r="EGH97" s="171"/>
      <c r="EGI97" s="171"/>
      <c r="EGJ97" s="171"/>
      <c r="EGK97" s="171"/>
      <c r="EGL97" s="171"/>
      <c r="EGM97" s="171"/>
      <c r="EGN97" s="171"/>
      <c r="EGO97" s="171"/>
      <c r="EGP97" s="171"/>
      <c r="EGQ97" s="171"/>
      <c r="EGR97" s="171"/>
      <c r="EGS97" s="171"/>
      <c r="EGT97" s="171"/>
      <c r="EGU97" s="171"/>
      <c r="EGV97" s="171"/>
      <c r="EGW97" s="171"/>
      <c r="EGX97" s="171"/>
      <c r="EGY97" s="171"/>
      <c r="EGZ97" s="171"/>
      <c r="EHA97" s="171"/>
      <c r="EHB97" s="171"/>
      <c r="EHC97" s="171"/>
      <c r="EHD97" s="171"/>
      <c r="EHE97" s="171"/>
      <c r="EHF97" s="171"/>
      <c r="EHG97" s="171"/>
      <c r="EHH97" s="171"/>
      <c r="EHI97" s="171"/>
      <c r="EHJ97" s="171"/>
      <c r="EHK97" s="171"/>
      <c r="EHL97" s="171"/>
      <c r="EHM97" s="171"/>
      <c r="EHN97" s="171"/>
      <c r="EHO97" s="171"/>
      <c r="EHP97" s="171"/>
      <c r="EHQ97" s="171"/>
      <c r="EHR97" s="171"/>
      <c r="EHS97" s="171"/>
      <c r="EHT97" s="171"/>
      <c r="EHU97" s="171"/>
      <c r="EHV97" s="171"/>
      <c r="EHW97" s="171"/>
      <c r="EHX97" s="171"/>
      <c r="EHY97" s="171"/>
      <c r="EHZ97" s="171"/>
      <c r="EIA97" s="171"/>
      <c r="EIB97" s="171"/>
      <c r="EIC97" s="171"/>
      <c r="EID97" s="171"/>
      <c r="EIE97" s="171"/>
      <c r="EIF97" s="171"/>
      <c r="EIG97" s="171"/>
      <c r="EIH97" s="171"/>
      <c r="EII97" s="171"/>
      <c r="EIJ97" s="171"/>
      <c r="EIK97" s="171"/>
      <c r="EIL97" s="171"/>
      <c r="EIM97" s="171"/>
      <c r="EIN97" s="171"/>
      <c r="EIO97" s="171"/>
      <c r="EIP97" s="171"/>
      <c r="EIQ97" s="171"/>
      <c r="EIR97" s="171"/>
      <c r="EIS97" s="171"/>
      <c r="EIT97" s="171"/>
      <c r="EIU97" s="171"/>
      <c r="EIV97" s="171"/>
      <c r="EIW97" s="171"/>
      <c r="EIX97" s="171"/>
      <c r="EIY97" s="171"/>
      <c r="EIZ97" s="171"/>
      <c r="EJA97" s="171"/>
      <c r="EJB97" s="171"/>
      <c r="EJC97" s="171"/>
      <c r="EJD97" s="171"/>
      <c r="EJE97" s="171"/>
      <c r="EJF97" s="171"/>
      <c r="EJG97" s="171"/>
      <c r="EJH97" s="171"/>
      <c r="EJI97" s="171"/>
      <c r="EJJ97" s="171"/>
      <c r="EJK97" s="171"/>
      <c r="EJL97" s="171"/>
      <c r="EJM97" s="171"/>
      <c r="EJN97" s="171"/>
      <c r="EJO97" s="171"/>
      <c r="EJP97" s="171"/>
      <c r="EJQ97" s="171"/>
      <c r="EJR97" s="171"/>
      <c r="EJS97" s="171"/>
      <c r="EJT97" s="171"/>
      <c r="EJU97" s="171"/>
      <c r="EJV97" s="171"/>
      <c r="EJW97" s="171"/>
      <c r="EJX97" s="171"/>
      <c r="EJY97" s="171"/>
      <c r="EJZ97" s="171"/>
      <c r="EKA97" s="171"/>
      <c r="EKB97" s="171"/>
      <c r="EKC97" s="171"/>
      <c r="EKD97" s="171"/>
      <c r="EKE97" s="171"/>
      <c r="EKF97" s="171"/>
      <c r="EKG97" s="171"/>
      <c r="EKH97" s="171"/>
      <c r="EKI97" s="171"/>
      <c r="EKJ97" s="171"/>
      <c r="EKK97" s="171"/>
      <c r="EKL97" s="171"/>
      <c r="EKM97" s="171"/>
      <c r="EKN97" s="171"/>
      <c r="EKO97" s="171"/>
      <c r="EKP97" s="171"/>
      <c r="EKQ97" s="171"/>
      <c r="EKR97" s="171"/>
      <c r="EKS97" s="171"/>
      <c r="EKT97" s="171"/>
      <c r="EKU97" s="171"/>
      <c r="EKV97" s="171"/>
      <c r="EKW97" s="171"/>
      <c r="EKX97" s="171"/>
      <c r="EKY97" s="171"/>
      <c r="EKZ97" s="171"/>
      <c r="ELA97" s="171"/>
      <c r="ELB97" s="171"/>
      <c r="ELC97" s="171"/>
      <c r="ELD97" s="171"/>
      <c r="ELE97" s="171"/>
      <c r="ELF97" s="171"/>
      <c r="ELG97" s="171"/>
      <c r="ELH97" s="171"/>
      <c r="ELI97" s="171"/>
      <c r="ELJ97" s="171"/>
      <c r="ELK97" s="171"/>
      <c r="ELL97" s="171"/>
      <c r="ELM97" s="171"/>
      <c r="ELN97" s="171"/>
      <c r="ELO97" s="171"/>
      <c r="ELP97" s="171"/>
      <c r="ELQ97" s="171"/>
      <c r="ELR97" s="171"/>
      <c r="ELS97" s="171"/>
      <c r="ELT97" s="171"/>
      <c r="ELU97" s="171"/>
      <c r="ELV97" s="171"/>
      <c r="ELW97" s="171"/>
      <c r="ELX97" s="171"/>
      <c r="ELY97" s="171"/>
      <c r="ELZ97" s="171"/>
      <c r="EMA97" s="171"/>
      <c r="EMB97" s="171"/>
      <c r="EMC97" s="171"/>
      <c r="EMD97" s="171"/>
      <c r="EME97" s="171"/>
      <c r="EMF97" s="171"/>
      <c r="EMG97" s="171"/>
      <c r="EMH97" s="171"/>
      <c r="EMI97" s="171"/>
      <c r="EMJ97" s="171"/>
      <c r="EMK97" s="171"/>
      <c r="EML97" s="171"/>
      <c r="EMM97" s="171"/>
      <c r="EMN97" s="171"/>
      <c r="EMO97" s="171"/>
      <c r="EMP97" s="171"/>
      <c r="EMQ97" s="171"/>
      <c r="EMR97" s="171"/>
      <c r="EMS97" s="171"/>
      <c r="EMT97" s="171"/>
      <c r="EMU97" s="171"/>
      <c r="EMV97" s="171"/>
      <c r="EMW97" s="171"/>
      <c r="EMX97" s="171"/>
      <c r="EMY97" s="171"/>
      <c r="EMZ97" s="171"/>
      <c r="ENA97" s="171"/>
      <c r="ENB97" s="171"/>
      <c r="ENC97" s="171"/>
      <c r="END97" s="171"/>
      <c r="ENE97" s="171"/>
      <c r="ENF97" s="171"/>
      <c r="ENG97" s="171"/>
      <c r="ENH97" s="171"/>
      <c r="ENI97" s="171"/>
      <c r="ENJ97" s="171"/>
      <c r="ENK97" s="171"/>
      <c r="ENL97" s="171"/>
      <c r="ENM97" s="171"/>
      <c r="ENN97" s="171"/>
      <c r="ENO97" s="171"/>
      <c r="ENP97" s="171"/>
      <c r="ENQ97" s="171"/>
      <c r="ENR97" s="171"/>
      <c r="ENS97" s="171"/>
      <c r="ENT97" s="171"/>
      <c r="ENU97" s="171"/>
      <c r="ENV97" s="171"/>
      <c r="ENW97" s="171"/>
      <c r="ENX97" s="171"/>
      <c r="ENY97" s="171"/>
      <c r="ENZ97" s="171"/>
      <c r="EOA97" s="171"/>
      <c r="EOB97" s="171"/>
      <c r="EOC97" s="171"/>
      <c r="EOD97" s="171"/>
      <c r="EOE97" s="171"/>
      <c r="EOF97" s="171"/>
      <c r="EOG97" s="171"/>
      <c r="EOH97" s="171"/>
      <c r="EOI97" s="171"/>
      <c r="EOJ97" s="171"/>
      <c r="EOK97" s="171"/>
      <c r="EOL97" s="171"/>
      <c r="EOM97" s="171"/>
      <c r="EON97" s="171"/>
      <c r="EOO97" s="171"/>
      <c r="EOP97" s="171"/>
      <c r="EOQ97" s="171"/>
      <c r="EOR97" s="171"/>
      <c r="EOS97" s="171"/>
      <c r="EOT97" s="171"/>
      <c r="EOU97" s="171"/>
      <c r="EOV97" s="171"/>
      <c r="EOW97" s="171"/>
      <c r="EOX97" s="171"/>
      <c r="EOY97" s="171"/>
      <c r="EOZ97" s="171"/>
      <c r="EPA97" s="171"/>
      <c r="EPB97" s="171"/>
      <c r="EPC97" s="171"/>
      <c r="EPD97" s="171"/>
      <c r="EPE97" s="171"/>
      <c r="EPF97" s="171"/>
      <c r="EPG97" s="171"/>
      <c r="EPH97" s="171"/>
      <c r="EPI97" s="171"/>
      <c r="EPJ97" s="171"/>
      <c r="EPK97" s="171"/>
      <c r="EPL97" s="171"/>
      <c r="EPM97" s="171"/>
      <c r="EPN97" s="171"/>
      <c r="EPO97" s="171"/>
      <c r="EPP97" s="171"/>
      <c r="EPQ97" s="171"/>
      <c r="EPR97" s="171"/>
      <c r="EPS97" s="171"/>
      <c r="EPT97" s="171"/>
      <c r="EPU97" s="171"/>
      <c r="EPV97" s="171"/>
      <c r="EPW97" s="171"/>
      <c r="EPX97" s="171"/>
      <c r="EPY97" s="171"/>
      <c r="EPZ97" s="171"/>
      <c r="EQA97" s="171"/>
      <c r="EQB97" s="171"/>
      <c r="EQC97" s="171"/>
      <c r="EQD97" s="171"/>
      <c r="EQE97" s="171"/>
      <c r="EQF97" s="171"/>
      <c r="EQG97" s="171"/>
      <c r="EQH97" s="171"/>
      <c r="EQI97" s="171"/>
      <c r="EQJ97" s="171"/>
      <c r="EQK97" s="171"/>
      <c r="EQL97" s="171"/>
      <c r="EQM97" s="171"/>
      <c r="EQN97" s="171"/>
      <c r="EQO97" s="171"/>
      <c r="EQP97" s="171"/>
      <c r="EQQ97" s="171"/>
      <c r="EQR97" s="171"/>
      <c r="EQS97" s="171"/>
      <c r="EQT97" s="171"/>
      <c r="EQU97" s="171"/>
      <c r="EQV97" s="171"/>
      <c r="EQW97" s="171"/>
      <c r="EQX97" s="171"/>
      <c r="EQY97" s="171"/>
      <c r="EQZ97" s="171"/>
      <c r="ERA97" s="171"/>
      <c r="ERB97" s="171"/>
      <c r="ERC97" s="171"/>
      <c r="ERD97" s="171"/>
      <c r="ERE97" s="171"/>
      <c r="ERF97" s="171"/>
      <c r="ERG97" s="171"/>
      <c r="ERH97" s="171"/>
      <c r="ERI97" s="171"/>
      <c r="ERJ97" s="171"/>
      <c r="ERK97" s="171"/>
      <c r="ERL97" s="171"/>
      <c r="ERM97" s="171"/>
      <c r="ERN97" s="171"/>
      <c r="ERO97" s="171"/>
      <c r="ERP97" s="171"/>
      <c r="ERQ97" s="171"/>
      <c r="ERR97" s="171"/>
      <c r="ERS97" s="171"/>
      <c r="ERT97" s="171"/>
      <c r="ERU97" s="171"/>
      <c r="ERV97" s="171"/>
      <c r="ERW97" s="171"/>
      <c r="ERX97" s="171"/>
      <c r="ERY97" s="171"/>
      <c r="ERZ97" s="171"/>
      <c r="ESA97" s="171"/>
      <c r="ESB97" s="171"/>
      <c r="ESC97" s="171"/>
      <c r="ESD97" s="171"/>
      <c r="ESE97" s="171"/>
      <c r="ESF97" s="171"/>
      <c r="ESG97" s="171"/>
      <c r="ESH97" s="171"/>
      <c r="ESI97" s="171"/>
      <c r="ESJ97" s="171"/>
      <c r="ESK97" s="171"/>
      <c r="ESL97" s="171"/>
      <c r="ESM97" s="171"/>
      <c r="ESN97" s="171"/>
      <c r="ESO97" s="171"/>
      <c r="ESP97" s="171"/>
      <c r="ESQ97" s="171"/>
      <c r="ESR97" s="171"/>
      <c r="ESS97" s="171"/>
      <c r="EST97" s="171"/>
      <c r="ESU97" s="171"/>
      <c r="ESV97" s="171"/>
      <c r="ESW97" s="171"/>
      <c r="ESX97" s="171"/>
      <c r="ESY97" s="171"/>
      <c r="ESZ97" s="171"/>
      <c r="ETA97" s="171"/>
      <c r="ETB97" s="171"/>
      <c r="ETC97" s="171"/>
      <c r="ETD97" s="171"/>
      <c r="ETE97" s="171"/>
      <c r="ETF97" s="171"/>
      <c r="ETG97" s="171"/>
      <c r="ETH97" s="171"/>
      <c r="ETI97" s="171"/>
      <c r="ETJ97" s="171"/>
      <c r="ETK97" s="171"/>
      <c r="ETL97" s="171"/>
      <c r="ETM97" s="171"/>
      <c r="ETN97" s="171"/>
      <c r="ETO97" s="171"/>
      <c r="ETP97" s="171"/>
      <c r="ETQ97" s="171"/>
      <c r="ETR97" s="171"/>
      <c r="ETS97" s="171"/>
      <c r="ETT97" s="171"/>
      <c r="ETU97" s="171"/>
      <c r="ETV97" s="171"/>
      <c r="ETW97" s="171"/>
      <c r="ETX97" s="171"/>
      <c r="ETY97" s="171"/>
      <c r="ETZ97" s="171"/>
      <c r="EUA97" s="171"/>
      <c r="EUB97" s="171"/>
      <c r="EUC97" s="171"/>
      <c r="EUD97" s="171"/>
      <c r="EUE97" s="171"/>
      <c r="EUF97" s="171"/>
      <c r="EUG97" s="171"/>
      <c r="EUH97" s="171"/>
      <c r="EUI97" s="171"/>
      <c r="EUJ97" s="171"/>
      <c r="EUK97" s="171"/>
      <c r="EUL97" s="171"/>
      <c r="EUM97" s="171"/>
      <c r="EUN97" s="171"/>
      <c r="EUO97" s="171"/>
      <c r="EUP97" s="171"/>
      <c r="EUQ97" s="171"/>
      <c r="EUR97" s="171"/>
      <c r="EUS97" s="171"/>
      <c r="EUT97" s="171"/>
      <c r="EUU97" s="171"/>
      <c r="EUV97" s="171"/>
      <c r="EUW97" s="171"/>
      <c r="EUX97" s="171"/>
      <c r="EUY97" s="171"/>
      <c r="EUZ97" s="171"/>
      <c r="EVA97" s="171"/>
      <c r="EVB97" s="171"/>
      <c r="EVC97" s="171"/>
      <c r="EVD97" s="171"/>
      <c r="EVE97" s="171"/>
      <c r="EVF97" s="171"/>
      <c r="EVG97" s="171"/>
      <c r="EVH97" s="171"/>
      <c r="EVI97" s="171"/>
      <c r="EVJ97" s="171"/>
      <c r="EVK97" s="171"/>
      <c r="EVL97" s="171"/>
      <c r="EVM97" s="171"/>
      <c r="EVN97" s="171"/>
      <c r="EVO97" s="171"/>
      <c r="EVP97" s="171"/>
      <c r="EVQ97" s="171"/>
      <c r="EVR97" s="171"/>
      <c r="EVS97" s="171"/>
      <c r="EVT97" s="171"/>
      <c r="EVU97" s="171"/>
      <c r="EVV97" s="171"/>
      <c r="EVW97" s="171"/>
      <c r="EVX97" s="171"/>
      <c r="EVY97" s="171"/>
      <c r="EVZ97" s="171"/>
      <c r="EWA97" s="171"/>
      <c r="EWB97" s="171"/>
      <c r="EWC97" s="171"/>
      <c r="EWD97" s="171"/>
      <c r="EWE97" s="171"/>
      <c r="EWF97" s="171"/>
      <c r="EWG97" s="171"/>
      <c r="EWH97" s="171"/>
      <c r="EWI97" s="171"/>
      <c r="EWJ97" s="171"/>
      <c r="EWK97" s="171"/>
      <c r="EWL97" s="171"/>
      <c r="EWM97" s="171"/>
      <c r="EWN97" s="171"/>
      <c r="EWO97" s="171"/>
      <c r="EWP97" s="171"/>
      <c r="EWQ97" s="171"/>
      <c r="EWR97" s="171"/>
      <c r="EWS97" s="171"/>
      <c r="EWT97" s="171"/>
      <c r="EWU97" s="171"/>
      <c r="EWV97" s="171"/>
      <c r="EWW97" s="171"/>
      <c r="EWX97" s="171"/>
      <c r="EWY97" s="171"/>
      <c r="EWZ97" s="171"/>
      <c r="EXA97" s="171"/>
      <c r="EXB97" s="171"/>
      <c r="EXC97" s="171"/>
      <c r="EXD97" s="171"/>
      <c r="EXE97" s="171"/>
      <c r="EXF97" s="171"/>
      <c r="EXG97" s="171"/>
      <c r="EXH97" s="171"/>
      <c r="EXI97" s="171"/>
      <c r="EXJ97" s="171"/>
      <c r="EXK97" s="171"/>
      <c r="EXL97" s="171"/>
      <c r="EXM97" s="171"/>
      <c r="EXN97" s="171"/>
      <c r="EXO97" s="171"/>
      <c r="EXP97" s="171"/>
      <c r="EXQ97" s="171"/>
      <c r="EXR97" s="171"/>
      <c r="EXS97" s="171"/>
      <c r="EXT97" s="171"/>
      <c r="EXU97" s="171"/>
      <c r="EXV97" s="171"/>
      <c r="EXW97" s="171"/>
      <c r="EXX97" s="171"/>
      <c r="EXY97" s="171"/>
      <c r="EXZ97" s="171"/>
      <c r="EYA97" s="171"/>
      <c r="EYB97" s="171"/>
      <c r="EYC97" s="171"/>
      <c r="EYD97" s="171"/>
      <c r="EYE97" s="171"/>
      <c r="EYF97" s="171"/>
      <c r="EYG97" s="171"/>
      <c r="EYH97" s="171"/>
      <c r="EYI97" s="171"/>
      <c r="EYJ97" s="171"/>
      <c r="EYK97" s="171"/>
      <c r="EYL97" s="171"/>
      <c r="EYM97" s="171"/>
      <c r="EYN97" s="171"/>
      <c r="EYO97" s="171"/>
      <c r="EYP97" s="171"/>
      <c r="EYQ97" s="171"/>
      <c r="EYR97" s="171"/>
      <c r="EYS97" s="171"/>
      <c r="EYT97" s="171"/>
      <c r="EYU97" s="171"/>
      <c r="EYV97" s="171"/>
      <c r="EYW97" s="171"/>
      <c r="EYX97" s="171"/>
      <c r="EYY97" s="171"/>
      <c r="EYZ97" s="171"/>
      <c r="EZA97" s="171"/>
      <c r="EZB97" s="171"/>
      <c r="EZC97" s="171"/>
      <c r="EZD97" s="171"/>
      <c r="EZE97" s="171"/>
      <c r="EZF97" s="171"/>
      <c r="EZG97" s="171"/>
      <c r="EZH97" s="171"/>
      <c r="EZI97" s="171"/>
      <c r="EZJ97" s="171"/>
      <c r="EZK97" s="171"/>
      <c r="EZL97" s="171"/>
      <c r="EZM97" s="171"/>
      <c r="EZN97" s="171"/>
      <c r="EZO97" s="171"/>
      <c r="EZP97" s="171"/>
      <c r="EZQ97" s="171"/>
      <c r="EZR97" s="171"/>
      <c r="EZS97" s="171"/>
      <c r="EZT97" s="171"/>
      <c r="EZU97" s="171"/>
      <c r="EZV97" s="171"/>
      <c r="EZW97" s="171"/>
      <c r="EZX97" s="171"/>
      <c r="EZY97" s="171"/>
      <c r="EZZ97" s="171"/>
      <c r="FAA97" s="171"/>
      <c r="FAB97" s="171"/>
      <c r="FAC97" s="171"/>
      <c r="FAD97" s="171"/>
      <c r="FAE97" s="171"/>
      <c r="FAF97" s="171"/>
      <c r="FAG97" s="171"/>
      <c r="FAH97" s="171"/>
      <c r="FAI97" s="171"/>
      <c r="FAJ97" s="171"/>
      <c r="FAK97" s="171"/>
      <c r="FAL97" s="171"/>
      <c r="FAM97" s="171"/>
      <c r="FAN97" s="171"/>
      <c r="FAO97" s="171"/>
      <c r="FAP97" s="171"/>
      <c r="FAQ97" s="171"/>
      <c r="FAR97" s="171"/>
      <c r="FAS97" s="171"/>
      <c r="FAT97" s="171"/>
      <c r="FAU97" s="171"/>
      <c r="FAV97" s="171"/>
      <c r="FAW97" s="171"/>
      <c r="FAX97" s="171"/>
      <c r="FAY97" s="171"/>
      <c r="FAZ97" s="171"/>
      <c r="FBA97" s="171"/>
      <c r="FBB97" s="171"/>
      <c r="FBC97" s="171"/>
      <c r="FBD97" s="171"/>
      <c r="FBE97" s="171"/>
      <c r="FBF97" s="171"/>
      <c r="FBG97" s="171"/>
      <c r="FBH97" s="171"/>
      <c r="FBI97" s="171"/>
      <c r="FBJ97" s="171"/>
      <c r="FBK97" s="171"/>
      <c r="FBL97" s="171"/>
      <c r="FBM97" s="171"/>
      <c r="FBN97" s="171"/>
      <c r="FBO97" s="171"/>
      <c r="FBP97" s="171"/>
      <c r="FBQ97" s="171"/>
      <c r="FBR97" s="171"/>
      <c r="FBS97" s="171"/>
      <c r="FBT97" s="171"/>
      <c r="FBU97" s="171"/>
      <c r="FBV97" s="171"/>
      <c r="FBW97" s="171"/>
      <c r="FBX97" s="171"/>
      <c r="FBY97" s="171"/>
      <c r="FBZ97" s="171"/>
      <c r="FCA97" s="171"/>
      <c r="FCB97" s="171"/>
      <c r="FCC97" s="171"/>
      <c r="FCD97" s="171"/>
      <c r="FCE97" s="171"/>
      <c r="FCF97" s="171"/>
      <c r="FCG97" s="171"/>
      <c r="FCH97" s="171"/>
      <c r="FCI97" s="171"/>
      <c r="FCJ97" s="171"/>
      <c r="FCK97" s="171"/>
      <c r="FCL97" s="171"/>
      <c r="FCM97" s="171"/>
      <c r="FCN97" s="171"/>
      <c r="FCO97" s="171"/>
      <c r="FCP97" s="171"/>
      <c r="FCQ97" s="171"/>
      <c r="FCR97" s="171"/>
      <c r="FCS97" s="171"/>
      <c r="FCT97" s="171"/>
      <c r="FCU97" s="171"/>
      <c r="FCV97" s="171"/>
      <c r="FCW97" s="171"/>
      <c r="FCX97" s="171"/>
      <c r="FCY97" s="171"/>
      <c r="FCZ97" s="171"/>
      <c r="FDA97" s="171"/>
      <c r="FDB97" s="171"/>
      <c r="FDC97" s="171"/>
      <c r="FDD97" s="171"/>
      <c r="FDE97" s="171"/>
      <c r="FDF97" s="171"/>
      <c r="FDG97" s="171"/>
      <c r="FDH97" s="171"/>
      <c r="FDI97" s="171"/>
      <c r="FDJ97" s="171"/>
      <c r="FDK97" s="171"/>
      <c r="FDL97" s="171"/>
      <c r="FDM97" s="171"/>
      <c r="FDN97" s="171"/>
      <c r="FDO97" s="171"/>
      <c r="FDP97" s="171"/>
      <c r="FDQ97" s="171"/>
      <c r="FDR97" s="171"/>
      <c r="FDS97" s="171"/>
      <c r="FDT97" s="171"/>
      <c r="FDU97" s="171"/>
      <c r="FDV97" s="171"/>
      <c r="FDW97" s="171"/>
      <c r="FDX97" s="171"/>
      <c r="FDY97" s="171"/>
      <c r="FDZ97" s="171"/>
      <c r="FEA97" s="171"/>
      <c r="FEB97" s="171"/>
      <c r="FEC97" s="171"/>
      <c r="FED97" s="171"/>
      <c r="FEE97" s="171"/>
      <c r="FEF97" s="171"/>
      <c r="FEG97" s="171"/>
      <c r="FEH97" s="171"/>
      <c r="FEI97" s="171"/>
      <c r="FEJ97" s="171"/>
      <c r="FEK97" s="171"/>
      <c r="FEL97" s="171"/>
      <c r="FEM97" s="171"/>
      <c r="FEN97" s="171"/>
      <c r="FEO97" s="171"/>
      <c r="FEP97" s="171"/>
      <c r="FEQ97" s="171"/>
      <c r="FER97" s="171"/>
      <c r="FES97" s="171"/>
      <c r="FET97" s="171"/>
      <c r="FEU97" s="171"/>
      <c r="FEV97" s="171"/>
      <c r="FEW97" s="171"/>
      <c r="FEX97" s="171"/>
      <c r="FEY97" s="171"/>
      <c r="FEZ97" s="171"/>
      <c r="FFA97" s="171"/>
      <c r="FFB97" s="171"/>
      <c r="FFC97" s="171"/>
      <c r="FFD97" s="171"/>
      <c r="FFE97" s="171"/>
      <c r="FFF97" s="171"/>
      <c r="FFG97" s="171"/>
      <c r="FFH97" s="171"/>
      <c r="FFI97" s="171"/>
      <c r="FFJ97" s="171"/>
      <c r="FFK97" s="171"/>
      <c r="FFL97" s="171"/>
      <c r="FFM97" s="171"/>
      <c r="FFN97" s="171"/>
      <c r="FFO97" s="171"/>
      <c r="FFP97" s="171"/>
      <c r="FFQ97" s="171"/>
      <c r="FFR97" s="171"/>
      <c r="FFS97" s="171"/>
      <c r="FFT97" s="171"/>
      <c r="FFU97" s="171"/>
      <c r="FFV97" s="171"/>
      <c r="FFW97" s="171"/>
      <c r="FFX97" s="171"/>
      <c r="FFY97" s="171"/>
      <c r="FFZ97" s="171"/>
      <c r="FGA97" s="171"/>
      <c r="FGB97" s="171"/>
      <c r="FGC97" s="171"/>
      <c r="FGD97" s="171"/>
      <c r="FGE97" s="171"/>
      <c r="FGF97" s="171"/>
      <c r="FGG97" s="171"/>
      <c r="FGH97" s="171"/>
      <c r="FGI97" s="171"/>
      <c r="FGJ97" s="171"/>
      <c r="FGK97" s="171"/>
      <c r="FGL97" s="171"/>
      <c r="FGM97" s="171"/>
      <c r="FGN97" s="171"/>
      <c r="FGO97" s="171"/>
      <c r="FGP97" s="171"/>
      <c r="FGQ97" s="171"/>
      <c r="FGR97" s="171"/>
      <c r="FGS97" s="171"/>
      <c r="FGT97" s="171"/>
      <c r="FGU97" s="171"/>
      <c r="FGV97" s="171"/>
      <c r="FGW97" s="171"/>
      <c r="FGX97" s="171"/>
      <c r="FGY97" s="171"/>
      <c r="FGZ97" s="171"/>
      <c r="FHA97" s="171"/>
      <c r="FHB97" s="171"/>
      <c r="FHC97" s="171"/>
      <c r="FHD97" s="171"/>
      <c r="FHE97" s="171"/>
      <c r="FHF97" s="171"/>
      <c r="FHG97" s="171"/>
      <c r="FHH97" s="171"/>
      <c r="FHI97" s="171"/>
      <c r="FHJ97" s="171"/>
      <c r="FHK97" s="171"/>
      <c r="FHL97" s="171"/>
      <c r="FHM97" s="171"/>
      <c r="FHN97" s="171"/>
      <c r="FHO97" s="171"/>
      <c r="FHP97" s="171"/>
      <c r="FHQ97" s="171"/>
      <c r="FHR97" s="171"/>
      <c r="FHS97" s="171"/>
      <c r="FHT97" s="171"/>
      <c r="FHU97" s="171"/>
      <c r="FHV97" s="171"/>
      <c r="FHW97" s="171"/>
      <c r="FHX97" s="171"/>
      <c r="FHY97" s="171"/>
      <c r="FHZ97" s="171"/>
      <c r="FIA97" s="171"/>
      <c r="FIB97" s="171"/>
      <c r="FIC97" s="171"/>
      <c r="FID97" s="171"/>
      <c r="FIE97" s="171"/>
      <c r="FIF97" s="171"/>
      <c r="FIG97" s="171"/>
      <c r="FIH97" s="171"/>
      <c r="FII97" s="171"/>
      <c r="FIJ97" s="171"/>
      <c r="FIK97" s="171"/>
      <c r="FIL97" s="171"/>
      <c r="FIM97" s="171"/>
      <c r="FIN97" s="171"/>
      <c r="FIO97" s="171"/>
      <c r="FIP97" s="171"/>
      <c r="FIQ97" s="171"/>
      <c r="FIR97" s="171"/>
      <c r="FIS97" s="171"/>
      <c r="FIT97" s="171"/>
      <c r="FIU97" s="171"/>
      <c r="FIV97" s="171"/>
      <c r="FIW97" s="171"/>
      <c r="FIX97" s="171"/>
      <c r="FIY97" s="171"/>
      <c r="FIZ97" s="171"/>
      <c r="FJA97" s="171"/>
      <c r="FJB97" s="171"/>
      <c r="FJC97" s="171"/>
      <c r="FJD97" s="171"/>
      <c r="FJE97" s="171"/>
      <c r="FJF97" s="171"/>
      <c r="FJG97" s="171"/>
      <c r="FJH97" s="171"/>
      <c r="FJI97" s="171"/>
      <c r="FJJ97" s="171"/>
      <c r="FJK97" s="171"/>
      <c r="FJL97" s="171"/>
      <c r="FJM97" s="171"/>
      <c r="FJN97" s="171"/>
      <c r="FJO97" s="171"/>
      <c r="FJP97" s="171"/>
      <c r="FJQ97" s="171"/>
      <c r="FJR97" s="171"/>
      <c r="FJS97" s="171"/>
      <c r="FJT97" s="171"/>
      <c r="FJU97" s="171"/>
      <c r="FJV97" s="171"/>
      <c r="FJW97" s="171"/>
      <c r="FJX97" s="171"/>
      <c r="FJY97" s="171"/>
      <c r="FJZ97" s="171"/>
      <c r="FKA97" s="171"/>
      <c r="FKB97" s="171"/>
      <c r="FKC97" s="171"/>
      <c r="FKD97" s="171"/>
      <c r="FKE97" s="171"/>
      <c r="FKF97" s="171"/>
      <c r="FKG97" s="171"/>
      <c r="FKH97" s="171"/>
      <c r="FKI97" s="171"/>
      <c r="FKJ97" s="171"/>
      <c r="FKK97" s="171"/>
      <c r="FKL97" s="171"/>
      <c r="FKM97" s="171"/>
      <c r="FKN97" s="171"/>
      <c r="FKO97" s="171"/>
      <c r="FKP97" s="171"/>
      <c r="FKQ97" s="171"/>
      <c r="FKR97" s="171"/>
      <c r="FKS97" s="171"/>
      <c r="FKT97" s="171"/>
      <c r="FKU97" s="171"/>
      <c r="FKV97" s="171"/>
      <c r="FKW97" s="171"/>
      <c r="FKX97" s="171"/>
      <c r="FKY97" s="171"/>
      <c r="FKZ97" s="171"/>
      <c r="FLA97" s="171"/>
      <c r="FLB97" s="171"/>
      <c r="FLC97" s="171"/>
      <c r="FLD97" s="171"/>
      <c r="FLE97" s="171"/>
      <c r="FLF97" s="171"/>
      <c r="FLG97" s="171"/>
      <c r="FLH97" s="171"/>
      <c r="FLI97" s="171"/>
      <c r="FLJ97" s="171"/>
      <c r="FLK97" s="171"/>
      <c r="FLL97" s="171"/>
      <c r="FLM97" s="171"/>
      <c r="FLN97" s="171"/>
      <c r="FLO97" s="171"/>
      <c r="FLP97" s="171"/>
      <c r="FLQ97" s="171"/>
      <c r="FLR97" s="171"/>
      <c r="FLS97" s="171"/>
      <c r="FLT97" s="171"/>
      <c r="FLU97" s="171"/>
      <c r="FLV97" s="171"/>
      <c r="FLW97" s="171"/>
      <c r="FLX97" s="171"/>
      <c r="FLY97" s="171"/>
      <c r="FLZ97" s="171"/>
      <c r="FMA97" s="171"/>
      <c r="FMB97" s="171"/>
      <c r="FMC97" s="171"/>
      <c r="FMD97" s="171"/>
      <c r="FME97" s="171"/>
      <c r="FMF97" s="171"/>
      <c r="FMG97" s="171"/>
      <c r="FMH97" s="171"/>
      <c r="FMI97" s="171"/>
      <c r="FMJ97" s="171"/>
      <c r="FMK97" s="171"/>
      <c r="FML97" s="171"/>
      <c r="FMM97" s="171"/>
      <c r="FMN97" s="171"/>
      <c r="FMO97" s="171"/>
      <c r="FMP97" s="171"/>
      <c r="FMQ97" s="171"/>
      <c r="FMR97" s="171"/>
      <c r="FMS97" s="171"/>
      <c r="FMT97" s="171"/>
      <c r="FMU97" s="171"/>
      <c r="FMV97" s="171"/>
      <c r="FMW97" s="171"/>
      <c r="FMX97" s="171"/>
      <c r="FMY97" s="171"/>
      <c r="FMZ97" s="171"/>
      <c r="FNA97" s="171"/>
      <c r="FNB97" s="171"/>
      <c r="FNC97" s="171"/>
      <c r="FND97" s="171"/>
      <c r="FNE97" s="171"/>
      <c r="FNF97" s="171"/>
      <c r="FNG97" s="171"/>
      <c r="FNH97" s="171"/>
      <c r="FNI97" s="171"/>
      <c r="FNJ97" s="171"/>
      <c r="FNK97" s="171"/>
      <c r="FNL97" s="171"/>
      <c r="FNM97" s="171"/>
      <c r="FNN97" s="171"/>
      <c r="FNO97" s="171"/>
      <c r="FNP97" s="171"/>
      <c r="FNQ97" s="171"/>
      <c r="FNR97" s="171"/>
      <c r="FNS97" s="171"/>
      <c r="FNT97" s="171"/>
      <c r="FNU97" s="171"/>
      <c r="FNV97" s="171"/>
      <c r="FNW97" s="171"/>
      <c r="FNX97" s="171"/>
      <c r="FNY97" s="171"/>
      <c r="FNZ97" s="171"/>
      <c r="FOA97" s="171"/>
      <c r="FOB97" s="171"/>
      <c r="FOC97" s="171"/>
      <c r="FOD97" s="171"/>
      <c r="FOE97" s="171"/>
      <c r="FOF97" s="171"/>
      <c r="FOG97" s="171"/>
      <c r="FOH97" s="171"/>
      <c r="FOI97" s="171"/>
      <c r="FOJ97" s="171"/>
      <c r="FOK97" s="171"/>
      <c r="FOL97" s="171"/>
      <c r="FOM97" s="171"/>
      <c r="FON97" s="171"/>
      <c r="FOO97" s="171"/>
      <c r="FOP97" s="171"/>
      <c r="FOQ97" s="171"/>
      <c r="FOR97" s="171"/>
      <c r="FOS97" s="171"/>
      <c r="FOT97" s="171"/>
      <c r="FOU97" s="171"/>
      <c r="FOV97" s="171"/>
      <c r="FOW97" s="171"/>
      <c r="FOX97" s="171"/>
      <c r="FOY97" s="171"/>
      <c r="FOZ97" s="171"/>
      <c r="FPA97" s="171"/>
      <c r="FPB97" s="171"/>
      <c r="FPC97" s="171"/>
      <c r="FPD97" s="171"/>
      <c r="FPE97" s="171"/>
      <c r="FPF97" s="171"/>
      <c r="FPG97" s="171"/>
      <c r="FPH97" s="171"/>
      <c r="FPI97" s="171"/>
      <c r="FPJ97" s="171"/>
      <c r="FPK97" s="171"/>
      <c r="FPL97" s="171"/>
      <c r="FPM97" s="171"/>
      <c r="FPN97" s="171"/>
      <c r="FPO97" s="171"/>
      <c r="FPP97" s="171"/>
      <c r="FPQ97" s="171"/>
      <c r="FPR97" s="171"/>
      <c r="FPS97" s="171"/>
      <c r="FPT97" s="171"/>
      <c r="FPU97" s="171"/>
      <c r="FPV97" s="171"/>
      <c r="FPW97" s="171"/>
      <c r="FPX97" s="171"/>
      <c r="FPY97" s="171"/>
      <c r="FPZ97" s="171"/>
      <c r="FQA97" s="171"/>
      <c r="FQB97" s="171"/>
      <c r="FQC97" s="171"/>
      <c r="FQD97" s="171"/>
      <c r="FQE97" s="171"/>
      <c r="FQF97" s="171"/>
      <c r="FQG97" s="171"/>
      <c r="FQH97" s="171"/>
      <c r="FQI97" s="171"/>
      <c r="FQJ97" s="171"/>
      <c r="FQK97" s="171"/>
      <c r="FQL97" s="171"/>
      <c r="FQM97" s="171"/>
      <c r="FQN97" s="171"/>
      <c r="FQO97" s="171"/>
      <c r="FQP97" s="171"/>
      <c r="FQQ97" s="171"/>
      <c r="FQR97" s="171"/>
      <c r="FQS97" s="171"/>
      <c r="FQT97" s="171"/>
      <c r="FQU97" s="171"/>
      <c r="FQV97" s="171"/>
      <c r="FQW97" s="171"/>
      <c r="FQX97" s="171"/>
      <c r="FQY97" s="171"/>
      <c r="FQZ97" s="171"/>
      <c r="FRA97" s="171"/>
      <c r="FRB97" s="171"/>
      <c r="FRC97" s="171"/>
      <c r="FRD97" s="171"/>
      <c r="FRE97" s="171"/>
      <c r="FRF97" s="171"/>
      <c r="FRG97" s="171"/>
      <c r="FRH97" s="171"/>
      <c r="FRI97" s="171"/>
      <c r="FRJ97" s="171"/>
      <c r="FRK97" s="171"/>
      <c r="FRL97" s="171"/>
      <c r="FRM97" s="171"/>
      <c r="FRN97" s="171"/>
      <c r="FRO97" s="171"/>
      <c r="FRP97" s="171"/>
      <c r="FRQ97" s="171"/>
      <c r="FRR97" s="171"/>
      <c r="FRS97" s="171"/>
      <c r="FRT97" s="171"/>
      <c r="FRU97" s="171"/>
      <c r="FRV97" s="171"/>
      <c r="FRW97" s="171"/>
      <c r="FRX97" s="171"/>
      <c r="FRY97" s="171"/>
      <c r="FRZ97" s="171"/>
      <c r="FSA97" s="171"/>
      <c r="FSB97" s="171"/>
      <c r="FSC97" s="171"/>
      <c r="FSD97" s="171"/>
      <c r="FSE97" s="171"/>
      <c r="FSF97" s="171"/>
      <c r="FSG97" s="171"/>
      <c r="FSH97" s="171"/>
      <c r="FSI97" s="171"/>
      <c r="FSJ97" s="171"/>
      <c r="FSK97" s="171"/>
      <c r="FSL97" s="171"/>
      <c r="FSM97" s="171"/>
      <c r="FSN97" s="171"/>
      <c r="FSO97" s="171"/>
      <c r="FSP97" s="171"/>
      <c r="FSQ97" s="171"/>
      <c r="FSR97" s="171"/>
      <c r="FSS97" s="171"/>
      <c r="FST97" s="171"/>
      <c r="FSU97" s="171"/>
      <c r="FSV97" s="171"/>
      <c r="FSW97" s="171"/>
      <c r="FSX97" s="171"/>
      <c r="FSY97" s="171"/>
      <c r="FSZ97" s="171"/>
      <c r="FTA97" s="171"/>
      <c r="FTB97" s="171"/>
      <c r="FTC97" s="171"/>
      <c r="FTD97" s="171"/>
      <c r="FTE97" s="171"/>
      <c r="FTF97" s="171"/>
      <c r="FTG97" s="171"/>
      <c r="FTH97" s="171"/>
      <c r="FTI97" s="171"/>
      <c r="FTJ97" s="171"/>
      <c r="FTK97" s="171"/>
      <c r="FTL97" s="171"/>
      <c r="FTM97" s="171"/>
      <c r="FTN97" s="171"/>
      <c r="FTO97" s="171"/>
      <c r="FTP97" s="171"/>
      <c r="FTQ97" s="171"/>
      <c r="FTR97" s="171"/>
      <c r="FTS97" s="171"/>
      <c r="FTT97" s="171"/>
      <c r="FTU97" s="171"/>
      <c r="FTV97" s="171"/>
      <c r="FTW97" s="171"/>
      <c r="FTX97" s="171"/>
      <c r="FTY97" s="171"/>
      <c r="FTZ97" s="171"/>
      <c r="FUA97" s="171"/>
      <c r="FUB97" s="171"/>
      <c r="FUC97" s="171"/>
      <c r="FUD97" s="171"/>
      <c r="FUE97" s="171"/>
      <c r="FUF97" s="171"/>
      <c r="FUG97" s="171"/>
      <c r="FUH97" s="171"/>
      <c r="FUI97" s="171"/>
      <c r="FUJ97" s="171"/>
      <c r="FUK97" s="171"/>
      <c r="FUL97" s="171"/>
      <c r="FUM97" s="171"/>
      <c r="FUN97" s="171"/>
      <c r="FUO97" s="171"/>
      <c r="FUP97" s="171"/>
      <c r="FUQ97" s="171"/>
      <c r="FUR97" s="171"/>
      <c r="FUS97" s="171"/>
      <c r="FUT97" s="171"/>
      <c r="FUU97" s="171"/>
      <c r="FUV97" s="171"/>
      <c r="FUW97" s="171"/>
      <c r="FUX97" s="171"/>
      <c r="FUY97" s="171"/>
      <c r="FUZ97" s="171"/>
      <c r="FVA97" s="171"/>
      <c r="FVB97" s="171"/>
      <c r="FVC97" s="171"/>
      <c r="FVD97" s="171"/>
      <c r="FVE97" s="171"/>
      <c r="FVF97" s="171"/>
      <c r="FVG97" s="171"/>
      <c r="FVH97" s="171"/>
      <c r="FVI97" s="171"/>
      <c r="FVJ97" s="171"/>
      <c r="FVK97" s="171"/>
      <c r="FVL97" s="171"/>
      <c r="FVM97" s="171"/>
      <c r="FVN97" s="171"/>
      <c r="FVO97" s="171"/>
      <c r="FVP97" s="171"/>
      <c r="FVQ97" s="171"/>
      <c r="FVR97" s="171"/>
      <c r="FVS97" s="171"/>
      <c r="FVT97" s="171"/>
      <c r="FVU97" s="171"/>
      <c r="FVV97" s="171"/>
      <c r="FVW97" s="171"/>
      <c r="FVX97" s="171"/>
      <c r="FVY97" s="171"/>
      <c r="FVZ97" s="171"/>
      <c r="FWA97" s="171"/>
      <c r="FWB97" s="171"/>
      <c r="FWC97" s="171"/>
      <c r="FWD97" s="171"/>
      <c r="FWE97" s="171"/>
      <c r="FWF97" s="171"/>
      <c r="FWG97" s="171"/>
      <c r="FWH97" s="171"/>
      <c r="FWI97" s="171"/>
      <c r="FWJ97" s="171"/>
      <c r="FWK97" s="171"/>
      <c r="FWL97" s="171"/>
      <c r="FWM97" s="171"/>
      <c r="FWN97" s="171"/>
      <c r="FWO97" s="171"/>
      <c r="FWP97" s="171"/>
      <c r="FWQ97" s="171"/>
      <c r="FWR97" s="171"/>
      <c r="FWS97" s="171"/>
      <c r="FWT97" s="171"/>
      <c r="FWU97" s="171"/>
      <c r="FWV97" s="171"/>
      <c r="FWW97" s="171"/>
      <c r="FWX97" s="171"/>
      <c r="FWY97" s="171"/>
      <c r="FWZ97" s="171"/>
      <c r="FXA97" s="171"/>
      <c r="FXB97" s="171"/>
      <c r="FXC97" s="171"/>
      <c r="FXD97" s="171"/>
      <c r="FXE97" s="171"/>
      <c r="FXF97" s="171"/>
      <c r="FXG97" s="171"/>
      <c r="FXH97" s="171"/>
      <c r="FXI97" s="171"/>
      <c r="FXJ97" s="171"/>
      <c r="FXK97" s="171"/>
      <c r="FXL97" s="171"/>
      <c r="FXM97" s="171"/>
      <c r="FXN97" s="171"/>
      <c r="FXO97" s="171"/>
      <c r="FXP97" s="171"/>
      <c r="FXQ97" s="171"/>
      <c r="FXR97" s="171"/>
      <c r="FXS97" s="171"/>
      <c r="FXT97" s="171"/>
      <c r="FXU97" s="171"/>
      <c r="FXV97" s="171"/>
      <c r="FXW97" s="171"/>
      <c r="FXX97" s="171"/>
      <c r="FXY97" s="171"/>
      <c r="FXZ97" s="171"/>
      <c r="FYA97" s="171"/>
      <c r="FYB97" s="171"/>
      <c r="FYC97" s="171"/>
      <c r="FYD97" s="171"/>
      <c r="FYE97" s="171"/>
      <c r="FYF97" s="171"/>
      <c r="FYG97" s="171"/>
      <c r="FYH97" s="171"/>
      <c r="FYI97" s="171"/>
      <c r="FYJ97" s="171"/>
      <c r="FYK97" s="171"/>
      <c r="FYL97" s="171"/>
      <c r="FYM97" s="171"/>
      <c r="FYN97" s="171"/>
      <c r="FYO97" s="171"/>
      <c r="FYP97" s="171"/>
      <c r="FYQ97" s="171"/>
      <c r="FYR97" s="171"/>
      <c r="FYS97" s="171"/>
      <c r="FYT97" s="171"/>
      <c r="FYU97" s="171"/>
      <c r="FYV97" s="171"/>
      <c r="FYW97" s="171"/>
      <c r="FYX97" s="171"/>
      <c r="FYY97" s="171"/>
      <c r="FYZ97" s="171"/>
      <c r="FZA97" s="171"/>
      <c r="FZB97" s="171"/>
      <c r="FZC97" s="171"/>
      <c r="FZD97" s="171"/>
      <c r="FZE97" s="171"/>
      <c r="FZF97" s="171"/>
      <c r="FZG97" s="171"/>
      <c r="FZH97" s="171"/>
      <c r="FZI97" s="171"/>
      <c r="FZJ97" s="171"/>
      <c r="FZK97" s="171"/>
      <c r="FZL97" s="171"/>
      <c r="FZM97" s="171"/>
      <c r="FZN97" s="171"/>
      <c r="FZO97" s="171"/>
      <c r="FZP97" s="171"/>
      <c r="FZQ97" s="171"/>
      <c r="FZR97" s="171"/>
      <c r="FZS97" s="171"/>
      <c r="FZT97" s="171"/>
      <c r="FZU97" s="171"/>
      <c r="FZV97" s="171"/>
      <c r="FZW97" s="171"/>
      <c r="FZX97" s="171"/>
      <c r="FZY97" s="171"/>
      <c r="FZZ97" s="171"/>
      <c r="GAA97" s="171"/>
      <c r="GAB97" s="171"/>
      <c r="GAC97" s="171"/>
      <c r="GAD97" s="171"/>
      <c r="GAE97" s="171"/>
      <c r="GAF97" s="171"/>
      <c r="GAG97" s="171"/>
      <c r="GAH97" s="171"/>
      <c r="GAI97" s="171"/>
      <c r="GAJ97" s="171"/>
      <c r="GAK97" s="171"/>
      <c r="GAL97" s="171"/>
      <c r="GAM97" s="171"/>
      <c r="GAN97" s="171"/>
      <c r="GAO97" s="171"/>
      <c r="GAP97" s="171"/>
      <c r="GAQ97" s="171"/>
      <c r="GAR97" s="171"/>
      <c r="GAS97" s="171"/>
      <c r="GAT97" s="171"/>
      <c r="GAU97" s="171"/>
      <c r="GAV97" s="171"/>
      <c r="GAW97" s="171"/>
      <c r="GAX97" s="171"/>
      <c r="GAY97" s="171"/>
      <c r="GAZ97" s="171"/>
      <c r="GBA97" s="171"/>
      <c r="GBB97" s="171"/>
      <c r="GBC97" s="171"/>
      <c r="GBD97" s="171"/>
      <c r="GBE97" s="171"/>
      <c r="GBF97" s="171"/>
      <c r="GBG97" s="171"/>
      <c r="GBH97" s="171"/>
      <c r="GBI97" s="171"/>
      <c r="GBJ97" s="171"/>
      <c r="GBK97" s="171"/>
      <c r="GBL97" s="171"/>
      <c r="GBM97" s="171"/>
      <c r="GBN97" s="171"/>
      <c r="GBO97" s="171"/>
      <c r="GBP97" s="171"/>
      <c r="GBQ97" s="171"/>
      <c r="GBR97" s="171"/>
      <c r="GBS97" s="171"/>
      <c r="GBT97" s="171"/>
      <c r="GBU97" s="171"/>
      <c r="GBV97" s="171"/>
      <c r="GBW97" s="171"/>
      <c r="GBX97" s="171"/>
      <c r="GBY97" s="171"/>
      <c r="GBZ97" s="171"/>
      <c r="GCA97" s="171"/>
      <c r="GCB97" s="171"/>
      <c r="GCC97" s="171"/>
      <c r="GCD97" s="171"/>
      <c r="GCE97" s="171"/>
      <c r="GCF97" s="171"/>
      <c r="GCG97" s="171"/>
      <c r="GCH97" s="171"/>
      <c r="GCI97" s="171"/>
      <c r="GCJ97" s="171"/>
      <c r="GCK97" s="171"/>
      <c r="GCL97" s="171"/>
      <c r="GCM97" s="171"/>
      <c r="GCN97" s="171"/>
      <c r="GCO97" s="171"/>
      <c r="GCP97" s="171"/>
      <c r="GCQ97" s="171"/>
      <c r="GCR97" s="171"/>
      <c r="GCS97" s="171"/>
      <c r="GCT97" s="171"/>
      <c r="GCU97" s="171"/>
      <c r="GCV97" s="171"/>
      <c r="GCW97" s="171"/>
      <c r="GCX97" s="171"/>
      <c r="GCY97" s="171"/>
      <c r="GCZ97" s="171"/>
      <c r="GDA97" s="171"/>
      <c r="GDB97" s="171"/>
      <c r="GDC97" s="171"/>
      <c r="GDD97" s="171"/>
      <c r="GDE97" s="171"/>
      <c r="GDF97" s="171"/>
      <c r="GDG97" s="171"/>
      <c r="GDH97" s="171"/>
      <c r="GDI97" s="171"/>
      <c r="GDJ97" s="171"/>
      <c r="GDK97" s="171"/>
      <c r="GDL97" s="171"/>
      <c r="GDM97" s="171"/>
      <c r="GDN97" s="171"/>
      <c r="GDO97" s="171"/>
      <c r="GDP97" s="171"/>
      <c r="GDQ97" s="171"/>
      <c r="GDR97" s="171"/>
      <c r="GDS97" s="171"/>
      <c r="GDT97" s="171"/>
      <c r="GDU97" s="171"/>
      <c r="GDV97" s="171"/>
      <c r="GDW97" s="171"/>
      <c r="GDX97" s="171"/>
      <c r="GDY97" s="171"/>
      <c r="GDZ97" s="171"/>
      <c r="GEA97" s="171"/>
      <c r="GEB97" s="171"/>
      <c r="GEC97" s="171"/>
      <c r="GED97" s="171"/>
      <c r="GEE97" s="171"/>
      <c r="GEF97" s="171"/>
      <c r="GEG97" s="171"/>
      <c r="GEH97" s="171"/>
      <c r="GEI97" s="171"/>
      <c r="GEJ97" s="171"/>
      <c r="GEK97" s="171"/>
      <c r="GEL97" s="171"/>
      <c r="GEM97" s="171"/>
      <c r="GEN97" s="171"/>
      <c r="GEO97" s="171"/>
      <c r="GEP97" s="171"/>
      <c r="GEQ97" s="171"/>
      <c r="GER97" s="171"/>
      <c r="GES97" s="171"/>
      <c r="GET97" s="171"/>
      <c r="GEU97" s="171"/>
      <c r="GEV97" s="171"/>
      <c r="GEW97" s="171"/>
      <c r="GEX97" s="171"/>
      <c r="GEY97" s="171"/>
      <c r="GEZ97" s="171"/>
      <c r="GFA97" s="171"/>
      <c r="GFB97" s="171"/>
      <c r="GFC97" s="171"/>
      <c r="GFD97" s="171"/>
      <c r="GFE97" s="171"/>
      <c r="GFF97" s="171"/>
      <c r="GFG97" s="171"/>
      <c r="GFH97" s="171"/>
      <c r="GFI97" s="171"/>
      <c r="GFJ97" s="171"/>
      <c r="GFK97" s="171"/>
      <c r="GFL97" s="171"/>
      <c r="GFM97" s="171"/>
      <c r="GFN97" s="171"/>
      <c r="GFO97" s="171"/>
      <c r="GFP97" s="171"/>
      <c r="GFQ97" s="171"/>
      <c r="GFR97" s="171"/>
      <c r="GFS97" s="171"/>
      <c r="GFT97" s="171"/>
      <c r="GFU97" s="171"/>
      <c r="GFV97" s="171"/>
      <c r="GFW97" s="171"/>
      <c r="GFX97" s="171"/>
      <c r="GFY97" s="171"/>
      <c r="GFZ97" s="171"/>
      <c r="GGA97" s="171"/>
      <c r="GGB97" s="171"/>
      <c r="GGC97" s="171"/>
      <c r="GGD97" s="171"/>
      <c r="GGE97" s="171"/>
      <c r="GGF97" s="171"/>
      <c r="GGG97" s="171"/>
      <c r="GGH97" s="171"/>
      <c r="GGI97" s="171"/>
      <c r="GGJ97" s="171"/>
      <c r="GGK97" s="171"/>
      <c r="GGL97" s="171"/>
      <c r="GGM97" s="171"/>
      <c r="GGN97" s="171"/>
      <c r="GGO97" s="171"/>
      <c r="GGP97" s="171"/>
      <c r="GGQ97" s="171"/>
      <c r="GGR97" s="171"/>
      <c r="GGS97" s="171"/>
      <c r="GGT97" s="171"/>
      <c r="GGU97" s="171"/>
      <c r="GGV97" s="171"/>
      <c r="GGW97" s="171"/>
      <c r="GGX97" s="171"/>
      <c r="GGY97" s="171"/>
      <c r="GGZ97" s="171"/>
      <c r="GHA97" s="171"/>
      <c r="GHB97" s="171"/>
      <c r="GHC97" s="171"/>
      <c r="GHD97" s="171"/>
      <c r="GHE97" s="171"/>
      <c r="GHF97" s="171"/>
      <c r="GHG97" s="171"/>
      <c r="GHH97" s="171"/>
      <c r="GHI97" s="171"/>
      <c r="GHJ97" s="171"/>
      <c r="GHK97" s="171"/>
      <c r="GHL97" s="171"/>
      <c r="GHM97" s="171"/>
      <c r="GHN97" s="171"/>
      <c r="GHO97" s="171"/>
      <c r="GHP97" s="171"/>
      <c r="GHQ97" s="171"/>
      <c r="GHR97" s="171"/>
      <c r="GHS97" s="171"/>
      <c r="GHT97" s="171"/>
      <c r="GHU97" s="171"/>
      <c r="GHV97" s="171"/>
      <c r="GHW97" s="171"/>
      <c r="GHX97" s="171"/>
      <c r="GHY97" s="171"/>
      <c r="GHZ97" s="171"/>
      <c r="GIA97" s="171"/>
      <c r="GIB97" s="171"/>
      <c r="GIC97" s="171"/>
      <c r="GID97" s="171"/>
      <c r="GIE97" s="171"/>
      <c r="GIF97" s="171"/>
      <c r="GIG97" s="171"/>
      <c r="GIH97" s="171"/>
      <c r="GII97" s="171"/>
      <c r="GIJ97" s="171"/>
      <c r="GIK97" s="171"/>
      <c r="GIL97" s="171"/>
      <c r="GIM97" s="171"/>
      <c r="GIN97" s="171"/>
      <c r="GIO97" s="171"/>
      <c r="GIP97" s="171"/>
      <c r="GIQ97" s="171"/>
      <c r="GIR97" s="171"/>
      <c r="GIS97" s="171"/>
      <c r="GIT97" s="171"/>
      <c r="GIU97" s="171"/>
      <c r="GIV97" s="171"/>
      <c r="GIW97" s="171"/>
      <c r="GIX97" s="171"/>
      <c r="GIY97" s="171"/>
      <c r="GIZ97" s="171"/>
      <c r="GJA97" s="171"/>
      <c r="GJB97" s="171"/>
      <c r="GJC97" s="171"/>
      <c r="GJD97" s="171"/>
      <c r="GJE97" s="171"/>
      <c r="GJF97" s="171"/>
      <c r="GJG97" s="171"/>
      <c r="GJH97" s="171"/>
      <c r="GJI97" s="171"/>
      <c r="GJJ97" s="171"/>
      <c r="GJK97" s="171"/>
      <c r="GJL97" s="171"/>
      <c r="GJM97" s="171"/>
      <c r="GJN97" s="171"/>
      <c r="GJO97" s="171"/>
      <c r="GJP97" s="171"/>
      <c r="GJQ97" s="171"/>
      <c r="GJR97" s="171"/>
      <c r="GJS97" s="171"/>
      <c r="GJT97" s="171"/>
      <c r="GJU97" s="171"/>
      <c r="GJV97" s="171"/>
      <c r="GJW97" s="171"/>
      <c r="GJX97" s="171"/>
      <c r="GJY97" s="171"/>
      <c r="GJZ97" s="171"/>
      <c r="GKA97" s="171"/>
      <c r="GKB97" s="171"/>
      <c r="GKC97" s="171"/>
      <c r="GKD97" s="171"/>
      <c r="GKE97" s="171"/>
      <c r="GKF97" s="171"/>
      <c r="GKG97" s="171"/>
      <c r="GKH97" s="171"/>
      <c r="GKI97" s="171"/>
      <c r="GKJ97" s="171"/>
      <c r="GKK97" s="171"/>
      <c r="GKL97" s="171"/>
      <c r="GKM97" s="171"/>
      <c r="GKN97" s="171"/>
      <c r="GKO97" s="171"/>
      <c r="GKP97" s="171"/>
      <c r="GKQ97" s="171"/>
      <c r="GKR97" s="171"/>
      <c r="GKS97" s="171"/>
      <c r="GKT97" s="171"/>
      <c r="GKU97" s="171"/>
      <c r="GKV97" s="171"/>
      <c r="GKW97" s="171"/>
      <c r="GKX97" s="171"/>
      <c r="GKY97" s="171"/>
      <c r="GKZ97" s="171"/>
      <c r="GLA97" s="171"/>
      <c r="GLB97" s="171"/>
      <c r="GLC97" s="171"/>
      <c r="GLD97" s="171"/>
      <c r="GLE97" s="171"/>
      <c r="GLF97" s="171"/>
      <c r="GLG97" s="171"/>
      <c r="GLH97" s="171"/>
      <c r="GLI97" s="171"/>
      <c r="GLJ97" s="171"/>
      <c r="GLK97" s="171"/>
      <c r="GLL97" s="171"/>
      <c r="GLM97" s="171"/>
      <c r="GLN97" s="171"/>
      <c r="GLO97" s="171"/>
      <c r="GLP97" s="171"/>
      <c r="GLQ97" s="171"/>
      <c r="GLR97" s="171"/>
      <c r="GLS97" s="171"/>
      <c r="GLT97" s="171"/>
      <c r="GLU97" s="171"/>
      <c r="GLV97" s="171"/>
      <c r="GLW97" s="171"/>
      <c r="GLX97" s="171"/>
      <c r="GLY97" s="171"/>
      <c r="GLZ97" s="171"/>
      <c r="GMA97" s="171"/>
      <c r="GMB97" s="171"/>
      <c r="GMC97" s="171"/>
      <c r="GMD97" s="171"/>
      <c r="GME97" s="171"/>
      <c r="GMF97" s="171"/>
      <c r="GMG97" s="171"/>
      <c r="GMH97" s="171"/>
      <c r="GMI97" s="171"/>
      <c r="GMJ97" s="171"/>
      <c r="GMK97" s="171"/>
      <c r="GML97" s="171"/>
      <c r="GMM97" s="171"/>
      <c r="GMN97" s="171"/>
      <c r="GMO97" s="171"/>
      <c r="GMP97" s="171"/>
      <c r="GMQ97" s="171"/>
      <c r="GMR97" s="171"/>
      <c r="GMS97" s="171"/>
      <c r="GMT97" s="171"/>
      <c r="GMU97" s="171"/>
      <c r="GMV97" s="171"/>
      <c r="GMW97" s="171"/>
      <c r="GMX97" s="171"/>
      <c r="GMY97" s="171"/>
      <c r="GMZ97" s="171"/>
      <c r="GNA97" s="171"/>
      <c r="GNB97" s="171"/>
      <c r="GNC97" s="171"/>
      <c r="GND97" s="171"/>
      <c r="GNE97" s="171"/>
      <c r="GNF97" s="171"/>
      <c r="GNG97" s="171"/>
      <c r="GNH97" s="171"/>
      <c r="GNI97" s="171"/>
      <c r="GNJ97" s="171"/>
      <c r="GNK97" s="171"/>
      <c r="GNL97" s="171"/>
      <c r="GNM97" s="171"/>
      <c r="GNN97" s="171"/>
      <c r="GNO97" s="171"/>
      <c r="GNP97" s="171"/>
      <c r="GNQ97" s="171"/>
      <c r="GNR97" s="171"/>
      <c r="GNS97" s="171"/>
      <c r="GNT97" s="171"/>
      <c r="GNU97" s="171"/>
      <c r="GNV97" s="171"/>
      <c r="GNW97" s="171"/>
      <c r="GNX97" s="171"/>
      <c r="GNY97" s="171"/>
      <c r="GNZ97" s="171"/>
      <c r="GOA97" s="171"/>
      <c r="GOB97" s="171"/>
      <c r="GOC97" s="171"/>
      <c r="GOD97" s="171"/>
      <c r="GOE97" s="171"/>
      <c r="GOF97" s="171"/>
      <c r="GOG97" s="171"/>
      <c r="GOH97" s="171"/>
      <c r="GOI97" s="171"/>
      <c r="GOJ97" s="171"/>
      <c r="GOK97" s="171"/>
      <c r="GOL97" s="171"/>
      <c r="GOM97" s="171"/>
      <c r="GON97" s="171"/>
      <c r="GOO97" s="171"/>
      <c r="GOP97" s="171"/>
      <c r="GOQ97" s="171"/>
      <c r="GOR97" s="171"/>
      <c r="GOS97" s="171"/>
      <c r="GOT97" s="171"/>
      <c r="GOU97" s="171"/>
      <c r="GOV97" s="171"/>
      <c r="GOW97" s="171"/>
      <c r="GOX97" s="171"/>
      <c r="GOY97" s="171"/>
      <c r="GOZ97" s="171"/>
      <c r="GPA97" s="171"/>
      <c r="GPB97" s="171"/>
      <c r="GPC97" s="171"/>
      <c r="GPD97" s="171"/>
      <c r="GPE97" s="171"/>
      <c r="GPF97" s="171"/>
      <c r="GPG97" s="171"/>
      <c r="GPH97" s="171"/>
      <c r="GPI97" s="171"/>
      <c r="GPJ97" s="171"/>
      <c r="GPK97" s="171"/>
      <c r="GPL97" s="171"/>
      <c r="GPM97" s="171"/>
      <c r="GPN97" s="171"/>
      <c r="GPO97" s="171"/>
      <c r="GPP97" s="171"/>
      <c r="GPQ97" s="171"/>
      <c r="GPR97" s="171"/>
      <c r="GPS97" s="171"/>
      <c r="GPT97" s="171"/>
      <c r="GPU97" s="171"/>
      <c r="GPV97" s="171"/>
      <c r="GPW97" s="171"/>
      <c r="GPX97" s="171"/>
      <c r="GPY97" s="171"/>
      <c r="GPZ97" s="171"/>
      <c r="GQA97" s="171"/>
      <c r="GQB97" s="171"/>
      <c r="GQC97" s="171"/>
      <c r="GQD97" s="171"/>
      <c r="GQE97" s="171"/>
      <c r="GQF97" s="171"/>
      <c r="GQG97" s="171"/>
      <c r="GQH97" s="171"/>
      <c r="GQI97" s="171"/>
      <c r="GQJ97" s="171"/>
      <c r="GQK97" s="171"/>
      <c r="GQL97" s="171"/>
      <c r="GQM97" s="171"/>
      <c r="GQN97" s="171"/>
      <c r="GQO97" s="171"/>
      <c r="GQP97" s="171"/>
      <c r="GQQ97" s="171"/>
      <c r="GQR97" s="171"/>
      <c r="GQS97" s="171"/>
      <c r="GQT97" s="171"/>
      <c r="GQU97" s="171"/>
      <c r="GQV97" s="171"/>
      <c r="GQW97" s="171"/>
      <c r="GQX97" s="171"/>
      <c r="GQY97" s="171"/>
      <c r="GQZ97" s="171"/>
      <c r="GRA97" s="171"/>
      <c r="GRB97" s="171"/>
      <c r="GRC97" s="171"/>
      <c r="GRD97" s="171"/>
      <c r="GRE97" s="171"/>
      <c r="GRF97" s="171"/>
      <c r="GRG97" s="171"/>
      <c r="GRH97" s="171"/>
      <c r="GRI97" s="171"/>
      <c r="GRJ97" s="171"/>
      <c r="GRK97" s="171"/>
      <c r="GRL97" s="171"/>
      <c r="GRM97" s="171"/>
      <c r="GRN97" s="171"/>
      <c r="GRO97" s="171"/>
      <c r="GRP97" s="171"/>
      <c r="GRQ97" s="171"/>
      <c r="GRR97" s="171"/>
      <c r="GRS97" s="171"/>
      <c r="GRT97" s="171"/>
      <c r="GRU97" s="171"/>
      <c r="GRV97" s="171"/>
      <c r="GRW97" s="171"/>
      <c r="GRX97" s="171"/>
      <c r="GRY97" s="171"/>
      <c r="GRZ97" s="171"/>
      <c r="GSA97" s="171"/>
      <c r="GSB97" s="171"/>
      <c r="GSC97" s="171"/>
      <c r="GSD97" s="171"/>
      <c r="GSE97" s="171"/>
      <c r="GSF97" s="171"/>
      <c r="GSG97" s="171"/>
      <c r="GSH97" s="171"/>
      <c r="GSI97" s="171"/>
      <c r="GSJ97" s="171"/>
      <c r="GSK97" s="171"/>
      <c r="GSL97" s="171"/>
      <c r="GSM97" s="171"/>
      <c r="GSN97" s="171"/>
      <c r="GSO97" s="171"/>
      <c r="GSP97" s="171"/>
      <c r="GSQ97" s="171"/>
      <c r="GSR97" s="171"/>
      <c r="GSS97" s="171"/>
      <c r="GST97" s="171"/>
      <c r="GSU97" s="171"/>
      <c r="GSV97" s="171"/>
      <c r="GSW97" s="171"/>
      <c r="GSX97" s="171"/>
      <c r="GSY97" s="171"/>
      <c r="GSZ97" s="171"/>
      <c r="GTA97" s="171"/>
      <c r="GTB97" s="171"/>
      <c r="GTC97" s="171"/>
      <c r="GTD97" s="171"/>
      <c r="GTE97" s="171"/>
      <c r="GTF97" s="171"/>
      <c r="GTG97" s="171"/>
      <c r="GTH97" s="171"/>
      <c r="GTI97" s="171"/>
      <c r="GTJ97" s="171"/>
      <c r="GTK97" s="171"/>
      <c r="GTL97" s="171"/>
      <c r="GTM97" s="171"/>
      <c r="GTN97" s="171"/>
      <c r="GTO97" s="171"/>
      <c r="GTP97" s="171"/>
      <c r="GTQ97" s="171"/>
      <c r="GTR97" s="171"/>
      <c r="GTS97" s="171"/>
      <c r="GTT97" s="171"/>
      <c r="GTU97" s="171"/>
      <c r="GTV97" s="171"/>
      <c r="GTW97" s="171"/>
      <c r="GTX97" s="171"/>
      <c r="GTY97" s="171"/>
      <c r="GTZ97" s="171"/>
      <c r="GUA97" s="171"/>
      <c r="GUB97" s="171"/>
      <c r="GUC97" s="171"/>
      <c r="GUD97" s="171"/>
      <c r="GUE97" s="171"/>
      <c r="GUF97" s="171"/>
      <c r="GUG97" s="171"/>
      <c r="GUH97" s="171"/>
      <c r="GUI97" s="171"/>
      <c r="GUJ97" s="171"/>
      <c r="GUK97" s="171"/>
      <c r="GUL97" s="171"/>
      <c r="GUM97" s="171"/>
      <c r="GUN97" s="171"/>
      <c r="GUO97" s="171"/>
      <c r="GUP97" s="171"/>
      <c r="GUQ97" s="171"/>
      <c r="GUR97" s="171"/>
      <c r="GUS97" s="171"/>
      <c r="GUT97" s="171"/>
      <c r="GUU97" s="171"/>
      <c r="GUV97" s="171"/>
      <c r="GUW97" s="171"/>
      <c r="GUX97" s="171"/>
      <c r="GUY97" s="171"/>
      <c r="GUZ97" s="171"/>
      <c r="GVA97" s="171"/>
      <c r="GVB97" s="171"/>
      <c r="GVC97" s="171"/>
      <c r="GVD97" s="171"/>
      <c r="GVE97" s="171"/>
      <c r="GVF97" s="171"/>
      <c r="GVG97" s="171"/>
      <c r="GVH97" s="171"/>
      <c r="GVI97" s="171"/>
      <c r="GVJ97" s="171"/>
      <c r="GVK97" s="171"/>
      <c r="GVL97" s="171"/>
      <c r="GVM97" s="171"/>
      <c r="GVN97" s="171"/>
      <c r="GVO97" s="171"/>
      <c r="GVP97" s="171"/>
      <c r="GVQ97" s="171"/>
      <c r="GVR97" s="171"/>
      <c r="GVS97" s="171"/>
      <c r="GVT97" s="171"/>
      <c r="GVU97" s="171"/>
      <c r="GVV97" s="171"/>
      <c r="GVW97" s="171"/>
      <c r="GVX97" s="171"/>
      <c r="GVY97" s="171"/>
      <c r="GVZ97" s="171"/>
      <c r="GWA97" s="171"/>
      <c r="GWB97" s="171"/>
      <c r="GWC97" s="171"/>
      <c r="GWD97" s="171"/>
      <c r="GWE97" s="171"/>
      <c r="GWF97" s="171"/>
      <c r="GWG97" s="171"/>
      <c r="GWH97" s="171"/>
      <c r="GWI97" s="171"/>
      <c r="GWJ97" s="171"/>
      <c r="GWK97" s="171"/>
      <c r="GWL97" s="171"/>
      <c r="GWM97" s="171"/>
      <c r="GWN97" s="171"/>
      <c r="GWO97" s="171"/>
      <c r="GWP97" s="171"/>
      <c r="GWQ97" s="171"/>
      <c r="GWR97" s="171"/>
      <c r="GWS97" s="171"/>
      <c r="GWT97" s="171"/>
      <c r="GWU97" s="171"/>
      <c r="GWV97" s="171"/>
      <c r="GWW97" s="171"/>
      <c r="GWX97" s="171"/>
      <c r="GWY97" s="171"/>
      <c r="GWZ97" s="171"/>
      <c r="GXA97" s="171"/>
      <c r="GXB97" s="171"/>
      <c r="GXC97" s="171"/>
      <c r="GXD97" s="171"/>
      <c r="GXE97" s="171"/>
      <c r="GXF97" s="171"/>
      <c r="GXG97" s="171"/>
      <c r="GXH97" s="171"/>
      <c r="GXI97" s="171"/>
      <c r="GXJ97" s="171"/>
      <c r="GXK97" s="171"/>
      <c r="GXL97" s="171"/>
      <c r="GXM97" s="171"/>
      <c r="GXN97" s="171"/>
      <c r="GXO97" s="171"/>
      <c r="GXP97" s="171"/>
      <c r="GXQ97" s="171"/>
      <c r="GXR97" s="171"/>
      <c r="GXS97" s="171"/>
      <c r="GXT97" s="171"/>
      <c r="GXU97" s="171"/>
      <c r="GXV97" s="171"/>
      <c r="GXW97" s="171"/>
      <c r="GXX97" s="171"/>
      <c r="GXY97" s="171"/>
      <c r="GXZ97" s="171"/>
      <c r="GYA97" s="171"/>
      <c r="GYB97" s="171"/>
      <c r="GYC97" s="171"/>
      <c r="GYD97" s="171"/>
      <c r="GYE97" s="171"/>
      <c r="GYF97" s="171"/>
      <c r="GYG97" s="171"/>
      <c r="GYH97" s="171"/>
      <c r="GYI97" s="171"/>
      <c r="GYJ97" s="171"/>
      <c r="GYK97" s="171"/>
      <c r="GYL97" s="171"/>
      <c r="GYM97" s="171"/>
      <c r="GYN97" s="171"/>
      <c r="GYO97" s="171"/>
      <c r="GYP97" s="171"/>
      <c r="GYQ97" s="171"/>
      <c r="GYR97" s="171"/>
      <c r="GYS97" s="171"/>
      <c r="GYT97" s="171"/>
      <c r="GYU97" s="171"/>
      <c r="GYV97" s="171"/>
      <c r="GYW97" s="171"/>
      <c r="GYX97" s="171"/>
      <c r="GYY97" s="171"/>
      <c r="GYZ97" s="171"/>
      <c r="GZA97" s="171"/>
      <c r="GZB97" s="171"/>
      <c r="GZC97" s="171"/>
      <c r="GZD97" s="171"/>
      <c r="GZE97" s="171"/>
      <c r="GZF97" s="171"/>
      <c r="GZG97" s="171"/>
      <c r="GZH97" s="171"/>
      <c r="GZI97" s="171"/>
      <c r="GZJ97" s="171"/>
      <c r="GZK97" s="171"/>
      <c r="GZL97" s="171"/>
      <c r="GZM97" s="171"/>
      <c r="GZN97" s="171"/>
      <c r="GZO97" s="171"/>
      <c r="GZP97" s="171"/>
      <c r="GZQ97" s="171"/>
      <c r="GZR97" s="171"/>
      <c r="GZS97" s="171"/>
      <c r="GZT97" s="171"/>
      <c r="GZU97" s="171"/>
      <c r="GZV97" s="171"/>
      <c r="GZW97" s="171"/>
      <c r="GZX97" s="171"/>
      <c r="GZY97" s="171"/>
      <c r="GZZ97" s="171"/>
      <c r="HAA97" s="171"/>
      <c r="HAB97" s="171"/>
      <c r="HAC97" s="171"/>
      <c r="HAD97" s="171"/>
      <c r="HAE97" s="171"/>
      <c r="HAF97" s="171"/>
      <c r="HAG97" s="171"/>
      <c r="HAH97" s="171"/>
      <c r="HAI97" s="171"/>
      <c r="HAJ97" s="171"/>
      <c r="HAK97" s="171"/>
      <c r="HAL97" s="171"/>
      <c r="HAM97" s="171"/>
      <c r="HAN97" s="171"/>
      <c r="HAO97" s="171"/>
      <c r="HAP97" s="171"/>
      <c r="HAQ97" s="171"/>
      <c r="HAR97" s="171"/>
      <c r="HAS97" s="171"/>
      <c r="HAT97" s="171"/>
      <c r="HAU97" s="171"/>
      <c r="HAV97" s="171"/>
      <c r="HAW97" s="171"/>
      <c r="HAX97" s="171"/>
      <c r="HAY97" s="171"/>
      <c r="HAZ97" s="171"/>
      <c r="HBA97" s="171"/>
      <c r="HBB97" s="171"/>
      <c r="HBC97" s="171"/>
      <c r="HBD97" s="171"/>
      <c r="HBE97" s="171"/>
      <c r="HBF97" s="171"/>
      <c r="HBG97" s="171"/>
      <c r="HBH97" s="171"/>
      <c r="HBI97" s="171"/>
      <c r="HBJ97" s="171"/>
      <c r="HBK97" s="171"/>
      <c r="HBL97" s="171"/>
      <c r="HBM97" s="171"/>
      <c r="HBN97" s="171"/>
      <c r="HBO97" s="171"/>
      <c r="HBP97" s="171"/>
      <c r="HBQ97" s="171"/>
      <c r="HBR97" s="171"/>
      <c r="HBS97" s="171"/>
      <c r="HBT97" s="171"/>
      <c r="HBU97" s="171"/>
      <c r="HBV97" s="171"/>
      <c r="HBW97" s="171"/>
      <c r="HBX97" s="171"/>
      <c r="HBY97" s="171"/>
      <c r="HBZ97" s="171"/>
      <c r="HCA97" s="171"/>
      <c r="HCB97" s="171"/>
      <c r="HCC97" s="171"/>
      <c r="HCD97" s="171"/>
      <c r="HCE97" s="171"/>
      <c r="HCF97" s="171"/>
      <c r="HCG97" s="171"/>
      <c r="HCH97" s="171"/>
      <c r="HCI97" s="171"/>
      <c r="HCJ97" s="171"/>
      <c r="HCK97" s="171"/>
      <c r="HCL97" s="171"/>
      <c r="HCM97" s="171"/>
      <c r="HCN97" s="171"/>
      <c r="HCO97" s="171"/>
      <c r="HCP97" s="171"/>
      <c r="HCQ97" s="171"/>
      <c r="HCR97" s="171"/>
      <c r="HCS97" s="171"/>
      <c r="HCT97" s="171"/>
      <c r="HCU97" s="171"/>
      <c r="HCV97" s="171"/>
      <c r="HCW97" s="171"/>
      <c r="HCX97" s="171"/>
      <c r="HCY97" s="171"/>
      <c r="HCZ97" s="171"/>
      <c r="HDA97" s="171"/>
      <c r="HDB97" s="171"/>
      <c r="HDC97" s="171"/>
      <c r="HDD97" s="171"/>
      <c r="HDE97" s="171"/>
      <c r="HDF97" s="171"/>
      <c r="HDG97" s="171"/>
      <c r="HDH97" s="171"/>
      <c r="HDI97" s="171"/>
      <c r="HDJ97" s="171"/>
      <c r="HDK97" s="171"/>
      <c r="HDL97" s="171"/>
      <c r="HDM97" s="171"/>
      <c r="HDN97" s="171"/>
      <c r="HDO97" s="171"/>
      <c r="HDP97" s="171"/>
      <c r="HDQ97" s="171"/>
      <c r="HDR97" s="171"/>
      <c r="HDS97" s="171"/>
      <c r="HDT97" s="171"/>
      <c r="HDU97" s="171"/>
      <c r="HDV97" s="171"/>
      <c r="HDW97" s="171"/>
      <c r="HDX97" s="171"/>
      <c r="HDY97" s="171"/>
      <c r="HDZ97" s="171"/>
      <c r="HEA97" s="171"/>
      <c r="HEB97" s="171"/>
      <c r="HEC97" s="171"/>
      <c r="HED97" s="171"/>
      <c r="HEE97" s="171"/>
      <c r="HEF97" s="171"/>
      <c r="HEG97" s="171"/>
      <c r="HEH97" s="171"/>
      <c r="HEI97" s="171"/>
      <c r="HEJ97" s="171"/>
      <c r="HEK97" s="171"/>
      <c r="HEL97" s="171"/>
      <c r="HEM97" s="171"/>
      <c r="HEN97" s="171"/>
      <c r="HEO97" s="171"/>
      <c r="HEP97" s="171"/>
      <c r="HEQ97" s="171"/>
      <c r="HER97" s="171"/>
      <c r="HES97" s="171"/>
      <c r="HET97" s="171"/>
      <c r="HEU97" s="171"/>
      <c r="HEV97" s="171"/>
      <c r="HEW97" s="171"/>
      <c r="HEX97" s="171"/>
      <c r="HEY97" s="171"/>
      <c r="HEZ97" s="171"/>
      <c r="HFA97" s="171"/>
      <c r="HFB97" s="171"/>
      <c r="HFC97" s="171"/>
      <c r="HFD97" s="171"/>
      <c r="HFE97" s="171"/>
      <c r="HFF97" s="171"/>
      <c r="HFG97" s="171"/>
      <c r="HFH97" s="171"/>
      <c r="HFI97" s="171"/>
      <c r="HFJ97" s="171"/>
      <c r="HFK97" s="171"/>
      <c r="HFL97" s="171"/>
      <c r="HFM97" s="171"/>
      <c r="HFN97" s="171"/>
      <c r="HFO97" s="171"/>
      <c r="HFP97" s="171"/>
      <c r="HFQ97" s="171"/>
      <c r="HFR97" s="171"/>
      <c r="HFS97" s="171"/>
      <c r="HFT97" s="171"/>
      <c r="HFU97" s="171"/>
      <c r="HFV97" s="171"/>
      <c r="HFW97" s="171"/>
      <c r="HFX97" s="171"/>
      <c r="HFY97" s="171"/>
      <c r="HFZ97" s="171"/>
      <c r="HGA97" s="171"/>
      <c r="HGB97" s="171"/>
      <c r="HGC97" s="171"/>
      <c r="HGD97" s="171"/>
      <c r="HGE97" s="171"/>
      <c r="HGF97" s="171"/>
      <c r="HGG97" s="171"/>
      <c r="HGH97" s="171"/>
      <c r="HGI97" s="171"/>
      <c r="HGJ97" s="171"/>
      <c r="HGK97" s="171"/>
      <c r="HGL97" s="171"/>
      <c r="HGM97" s="171"/>
      <c r="HGN97" s="171"/>
      <c r="HGO97" s="171"/>
      <c r="HGP97" s="171"/>
      <c r="HGQ97" s="171"/>
      <c r="HGR97" s="171"/>
      <c r="HGS97" s="171"/>
      <c r="HGT97" s="171"/>
      <c r="HGU97" s="171"/>
      <c r="HGV97" s="171"/>
      <c r="HGW97" s="171"/>
      <c r="HGX97" s="171"/>
      <c r="HGY97" s="171"/>
      <c r="HGZ97" s="171"/>
      <c r="HHA97" s="171"/>
      <c r="HHB97" s="171"/>
      <c r="HHC97" s="171"/>
      <c r="HHD97" s="171"/>
      <c r="HHE97" s="171"/>
      <c r="HHF97" s="171"/>
      <c r="HHG97" s="171"/>
      <c r="HHH97" s="171"/>
      <c r="HHI97" s="171"/>
      <c r="HHJ97" s="171"/>
      <c r="HHK97" s="171"/>
      <c r="HHL97" s="171"/>
      <c r="HHM97" s="171"/>
      <c r="HHN97" s="171"/>
      <c r="HHO97" s="171"/>
      <c r="HHP97" s="171"/>
      <c r="HHQ97" s="171"/>
      <c r="HHR97" s="171"/>
      <c r="HHS97" s="171"/>
      <c r="HHT97" s="171"/>
      <c r="HHU97" s="171"/>
      <c r="HHV97" s="171"/>
      <c r="HHW97" s="171"/>
      <c r="HHX97" s="171"/>
      <c r="HHY97" s="171"/>
      <c r="HHZ97" s="171"/>
      <c r="HIA97" s="171"/>
      <c r="HIB97" s="171"/>
      <c r="HIC97" s="171"/>
      <c r="HID97" s="171"/>
      <c r="HIE97" s="171"/>
      <c r="HIF97" s="171"/>
      <c r="HIG97" s="171"/>
      <c r="HIH97" s="171"/>
      <c r="HII97" s="171"/>
      <c r="HIJ97" s="171"/>
      <c r="HIK97" s="171"/>
      <c r="HIL97" s="171"/>
      <c r="HIM97" s="171"/>
      <c r="HIN97" s="171"/>
      <c r="HIO97" s="171"/>
      <c r="HIP97" s="171"/>
      <c r="HIQ97" s="171"/>
      <c r="HIR97" s="171"/>
      <c r="HIS97" s="171"/>
      <c r="HIT97" s="171"/>
      <c r="HIU97" s="171"/>
      <c r="HIV97" s="171"/>
      <c r="HIW97" s="171"/>
      <c r="HIX97" s="171"/>
      <c r="HIY97" s="171"/>
      <c r="HIZ97" s="171"/>
      <c r="HJA97" s="171"/>
      <c r="HJB97" s="171"/>
      <c r="HJC97" s="171"/>
      <c r="HJD97" s="171"/>
      <c r="HJE97" s="171"/>
      <c r="HJF97" s="171"/>
      <c r="HJG97" s="171"/>
      <c r="HJH97" s="171"/>
      <c r="HJI97" s="171"/>
      <c r="HJJ97" s="171"/>
      <c r="HJK97" s="171"/>
      <c r="HJL97" s="171"/>
      <c r="HJM97" s="171"/>
      <c r="HJN97" s="171"/>
      <c r="HJO97" s="171"/>
      <c r="HJP97" s="171"/>
      <c r="HJQ97" s="171"/>
      <c r="HJR97" s="171"/>
      <c r="HJS97" s="171"/>
      <c r="HJT97" s="171"/>
      <c r="HJU97" s="171"/>
      <c r="HJV97" s="171"/>
      <c r="HJW97" s="171"/>
      <c r="HJX97" s="171"/>
      <c r="HJY97" s="171"/>
      <c r="HJZ97" s="171"/>
      <c r="HKA97" s="171"/>
      <c r="HKB97" s="171"/>
      <c r="HKC97" s="171"/>
      <c r="HKD97" s="171"/>
      <c r="HKE97" s="171"/>
      <c r="HKF97" s="171"/>
      <c r="HKG97" s="171"/>
      <c r="HKH97" s="171"/>
      <c r="HKI97" s="171"/>
      <c r="HKJ97" s="171"/>
      <c r="HKK97" s="171"/>
      <c r="HKL97" s="171"/>
      <c r="HKM97" s="171"/>
      <c r="HKN97" s="171"/>
      <c r="HKO97" s="171"/>
      <c r="HKP97" s="171"/>
      <c r="HKQ97" s="171"/>
      <c r="HKR97" s="171"/>
      <c r="HKS97" s="171"/>
      <c r="HKT97" s="171"/>
      <c r="HKU97" s="171"/>
      <c r="HKV97" s="171"/>
      <c r="HKW97" s="171"/>
      <c r="HKX97" s="171"/>
      <c r="HKY97" s="171"/>
      <c r="HKZ97" s="171"/>
      <c r="HLA97" s="171"/>
      <c r="HLB97" s="171"/>
      <c r="HLC97" s="171"/>
      <c r="HLD97" s="171"/>
      <c r="HLE97" s="171"/>
      <c r="HLF97" s="171"/>
      <c r="HLG97" s="171"/>
      <c r="HLH97" s="171"/>
      <c r="HLI97" s="171"/>
      <c r="HLJ97" s="171"/>
      <c r="HLK97" s="171"/>
      <c r="HLL97" s="171"/>
      <c r="HLM97" s="171"/>
      <c r="HLN97" s="171"/>
      <c r="HLO97" s="171"/>
      <c r="HLP97" s="171"/>
      <c r="HLQ97" s="171"/>
      <c r="HLR97" s="171"/>
      <c r="HLS97" s="171"/>
      <c r="HLT97" s="171"/>
      <c r="HLU97" s="171"/>
      <c r="HLV97" s="171"/>
      <c r="HLW97" s="171"/>
      <c r="HLX97" s="171"/>
      <c r="HLY97" s="171"/>
      <c r="HLZ97" s="171"/>
      <c r="HMA97" s="171"/>
      <c r="HMB97" s="171"/>
      <c r="HMC97" s="171"/>
      <c r="HMD97" s="171"/>
      <c r="HME97" s="171"/>
      <c r="HMF97" s="171"/>
      <c r="HMG97" s="171"/>
      <c r="HMH97" s="171"/>
      <c r="HMI97" s="171"/>
      <c r="HMJ97" s="171"/>
      <c r="HMK97" s="171"/>
      <c r="HML97" s="171"/>
      <c r="HMM97" s="171"/>
      <c r="HMN97" s="171"/>
      <c r="HMO97" s="171"/>
      <c r="HMP97" s="171"/>
      <c r="HMQ97" s="171"/>
      <c r="HMR97" s="171"/>
      <c r="HMS97" s="171"/>
      <c r="HMT97" s="171"/>
      <c r="HMU97" s="171"/>
      <c r="HMV97" s="171"/>
      <c r="HMW97" s="171"/>
      <c r="HMX97" s="171"/>
      <c r="HMY97" s="171"/>
      <c r="HMZ97" s="171"/>
      <c r="HNA97" s="171"/>
      <c r="HNB97" s="171"/>
      <c r="HNC97" s="171"/>
      <c r="HND97" s="171"/>
      <c r="HNE97" s="171"/>
      <c r="HNF97" s="171"/>
      <c r="HNG97" s="171"/>
      <c r="HNH97" s="171"/>
      <c r="HNI97" s="171"/>
      <c r="HNJ97" s="171"/>
      <c r="HNK97" s="171"/>
      <c r="HNL97" s="171"/>
      <c r="HNM97" s="171"/>
      <c r="HNN97" s="171"/>
      <c r="HNO97" s="171"/>
      <c r="HNP97" s="171"/>
      <c r="HNQ97" s="171"/>
      <c r="HNR97" s="171"/>
      <c r="HNS97" s="171"/>
      <c r="HNT97" s="171"/>
      <c r="HNU97" s="171"/>
      <c r="HNV97" s="171"/>
      <c r="HNW97" s="171"/>
      <c r="HNX97" s="171"/>
      <c r="HNY97" s="171"/>
      <c r="HNZ97" s="171"/>
      <c r="HOA97" s="171"/>
      <c r="HOB97" s="171"/>
      <c r="HOC97" s="171"/>
      <c r="HOD97" s="171"/>
      <c r="HOE97" s="171"/>
      <c r="HOF97" s="171"/>
      <c r="HOG97" s="171"/>
      <c r="HOH97" s="171"/>
      <c r="HOI97" s="171"/>
      <c r="HOJ97" s="171"/>
      <c r="HOK97" s="171"/>
      <c r="HOL97" s="171"/>
      <c r="HOM97" s="171"/>
      <c r="HON97" s="171"/>
      <c r="HOO97" s="171"/>
      <c r="HOP97" s="171"/>
      <c r="HOQ97" s="171"/>
      <c r="HOR97" s="171"/>
      <c r="HOS97" s="171"/>
      <c r="HOT97" s="171"/>
      <c r="HOU97" s="171"/>
      <c r="HOV97" s="171"/>
      <c r="HOW97" s="171"/>
      <c r="HOX97" s="171"/>
      <c r="HOY97" s="171"/>
      <c r="HOZ97" s="171"/>
      <c r="HPA97" s="171"/>
      <c r="HPB97" s="171"/>
      <c r="HPC97" s="171"/>
      <c r="HPD97" s="171"/>
      <c r="HPE97" s="171"/>
      <c r="HPF97" s="171"/>
      <c r="HPG97" s="171"/>
      <c r="HPH97" s="171"/>
      <c r="HPI97" s="171"/>
      <c r="HPJ97" s="171"/>
      <c r="HPK97" s="171"/>
      <c r="HPL97" s="171"/>
      <c r="HPM97" s="171"/>
      <c r="HPN97" s="171"/>
      <c r="HPO97" s="171"/>
      <c r="HPP97" s="171"/>
      <c r="HPQ97" s="171"/>
      <c r="HPR97" s="171"/>
      <c r="HPS97" s="171"/>
      <c r="HPT97" s="171"/>
      <c r="HPU97" s="171"/>
      <c r="HPV97" s="171"/>
      <c r="HPW97" s="171"/>
      <c r="HPX97" s="171"/>
      <c r="HPY97" s="171"/>
      <c r="HPZ97" s="171"/>
      <c r="HQA97" s="171"/>
      <c r="HQB97" s="171"/>
      <c r="HQC97" s="171"/>
      <c r="HQD97" s="171"/>
      <c r="HQE97" s="171"/>
      <c r="HQF97" s="171"/>
      <c r="HQG97" s="171"/>
      <c r="HQH97" s="171"/>
      <c r="HQI97" s="171"/>
      <c r="HQJ97" s="171"/>
      <c r="HQK97" s="171"/>
      <c r="HQL97" s="171"/>
      <c r="HQM97" s="171"/>
      <c r="HQN97" s="171"/>
      <c r="HQO97" s="171"/>
      <c r="HQP97" s="171"/>
      <c r="HQQ97" s="171"/>
      <c r="HQR97" s="171"/>
      <c r="HQS97" s="171"/>
      <c r="HQT97" s="171"/>
      <c r="HQU97" s="171"/>
      <c r="HQV97" s="171"/>
      <c r="HQW97" s="171"/>
      <c r="HQX97" s="171"/>
      <c r="HQY97" s="171"/>
      <c r="HQZ97" s="171"/>
      <c r="HRA97" s="171"/>
      <c r="HRB97" s="171"/>
      <c r="HRC97" s="171"/>
      <c r="HRD97" s="171"/>
      <c r="HRE97" s="171"/>
      <c r="HRF97" s="171"/>
      <c r="HRG97" s="171"/>
      <c r="HRH97" s="171"/>
      <c r="HRI97" s="171"/>
      <c r="HRJ97" s="171"/>
      <c r="HRK97" s="171"/>
      <c r="HRL97" s="171"/>
      <c r="HRM97" s="171"/>
      <c r="HRN97" s="171"/>
      <c r="HRO97" s="171"/>
      <c r="HRP97" s="171"/>
      <c r="HRQ97" s="171"/>
      <c r="HRR97" s="171"/>
      <c r="HRS97" s="171"/>
      <c r="HRT97" s="171"/>
      <c r="HRU97" s="171"/>
      <c r="HRV97" s="171"/>
      <c r="HRW97" s="171"/>
      <c r="HRX97" s="171"/>
      <c r="HRY97" s="171"/>
      <c r="HRZ97" s="171"/>
      <c r="HSA97" s="171"/>
      <c r="HSB97" s="171"/>
      <c r="HSC97" s="171"/>
      <c r="HSD97" s="171"/>
      <c r="HSE97" s="171"/>
      <c r="HSF97" s="171"/>
      <c r="HSG97" s="171"/>
      <c r="HSH97" s="171"/>
      <c r="HSI97" s="171"/>
      <c r="HSJ97" s="171"/>
      <c r="HSK97" s="171"/>
      <c r="HSL97" s="171"/>
      <c r="HSM97" s="171"/>
      <c r="HSN97" s="171"/>
      <c r="HSO97" s="171"/>
      <c r="HSP97" s="171"/>
      <c r="HSQ97" s="171"/>
      <c r="HSR97" s="171"/>
      <c r="HSS97" s="171"/>
      <c r="HST97" s="171"/>
      <c r="HSU97" s="171"/>
      <c r="HSV97" s="171"/>
      <c r="HSW97" s="171"/>
      <c r="HSX97" s="171"/>
      <c r="HSY97" s="171"/>
      <c r="HSZ97" s="171"/>
      <c r="HTA97" s="171"/>
      <c r="HTB97" s="171"/>
      <c r="HTC97" s="171"/>
      <c r="HTD97" s="171"/>
      <c r="HTE97" s="171"/>
      <c r="HTF97" s="171"/>
      <c r="HTG97" s="171"/>
      <c r="HTH97" s="171"/>
      <c r="HTI97" s="171"/>
      <c r="HTJ97" s="171"/>
      <c r="HTK97" s="171"/>
      <c r="HTL97" s="171"/>
      <c r="HTM97" s="171"/>
      <c r="HTN97" s="171"/>
      <c r="HTO97" s="171"/>
      <c r="HTP97" s="171"/>
      <c r="HTQ97" s="171"/>
      <c r="HTR97" s="171"/>
      <c r="HTS97" s="171"/>
      <c r="HTT97" s="171"/>
      <c r="HTU97" s="171"/>
      <c r="HTV97" s="171"/>
      <c r="HTW97" s="171"/>
      <c r="HTX97" s="171"/>
      <c r="HTY97" s="171"/>
      <c r="HTZ97" s="171"/>
      <c r="HUA97" s="171"/>
      <c r="HUB97" s="171"/>
      <c r="HUC97" s="171"/>
      <c r="HUD97" s="171"/>
      <c r="HUE97" s="171"/>
      <c r="HUF97" s="171"/>
      <c r="HUG97" s="171"/>
      <c r="HUH97" s="171"/>
      <c r="HUI97" s="171"/>
      <c r="HUJ97" s="171"/>
      <c r="HUK97" s="171"/>
      <c r="HUL97" s="171"/>
      <c r="HUM97" s="171"/>
      <c r="HUN97" s="171"/>
      <c r="HUO97" s="171"/>
      <c r="HUP97" s="171"/>
      <c r="HUQ97" s="171"/>
      <c r="HUR97" s="171"/>
      <c r="HUS97" s="171"/>
      <c r="HUT97" s="171"/>
      <c r="HUU97" s="171"/>
      <c r="HUV97" s="171"/>
      <c r="HUW97" s="171"/>
      <c r="HUX97" s="171"/>
      <c r="HUY97" s="171"/>
      <c r="HUZ97" s="171"/>
      <c r="HVA97" s="171"/>
      <c r="HVB97" s="171"/>
      <c r="HVC97" s="171"/>
      <c r="HVD97" s="171"/>
      <c r="HVE97" s="171"/>
      <c r="HVF97" s="171"/>
      <c r="HVG97" s="171"/>
      <c r="HVH97" s="171"/>
      <c r="HVI97" s="171"/>
      <c r="HVJ97" s="171"/>
      <c r="HVK97" s="171"/>
      <c r="HVL97" s="171"/>
      <c r="HVM97" s="171"/>
      <c r="HVN97" s="171"/>
      <c r="HVO97" s="171"/>
      <c r="HVP97" s="171"/>
      <c r="HVQ97" s="171"/>
      <c r="HVR97" s="171"/>
      <c r="HVS97" s="171"/>
      <c r="HVT97" s="171"/>
      <c r="HVU97" s="171"/>
      <c r="HVV97" s="171"/>
      <c r="HVW97" s="171"/>
      <c r="HVX97" s="171"/>
      <c r="HVY97" s="171"/>
      <c r="HVZ97" s="171"/>
      <c r="HWA97" s="171"/>
      <c r="HWB97" s="171"/>
      <c r="HWC97" s="171"/>
      <c r="HWD97" s="171"/>
      <c r="HWE97" s="171"/>
      <c r="HWF97" s="171"/>
      <c r="HWG97" s="171"/>
      <c r="HWH97" s="171"/>
      <c r="HWI97" s="171"/>
      <c r="HWJ97" s="171"/>
      <c r="HWK97" s="171"/>
      <c r="HWL97" s="171"/>
      <c r="HWM97" s="171"/>
      <c r="HWN97" s="171"/>
      <c r="HWO97" s="171"/>
      <c r="HWP97" s="171"/>
      <c r="HWQ97" s="171"/>
      <c r="HWR97" s="171"/>
      <c r="HWS97" s="171"/>
      <c r="HWT97" s="171"/>
      <c r="HWU97" s="171"/>
      <c r="HWV97" s="171"/>
      <c r="HWW97" s="171"/>
      <c r="HWX97" s="171"/>
      <c r="HWY97" s="171"/>
      <c r="HWZ97" s="171"/>
      <c r="HXA97" s="171"/>
      <c r="HXB97" s="171"/>
      <c r="HXC97" s="171"/>
      <c r="HXD97" s="171"/>
      <c r="HXE97" s="171"/>
      <c r="HXF97" s="171"/>
      <c r="HXG97" s="171"/>
      <c r="HXH97" s="171"/>
      <c r="HXI97" s="171"/>
      <c r="HXJ97" s="171"/>
      <c r="HXK97" s="171"/>
      <c r="HXL97" s="171"/>
      <c r="HXM97" s="171"/>
      <c r="HXN97" s="171"/>
      <c r="HXO97" s="171"/>
      <c r="HXP97" s="171"/>
      <c r="HXQ97" s="171"/>
      <c r="HXR97" s="171"/>
      <c r="HXS97" s="171"/>
      <c r="HXT97" s="171"/>
      <c r="HXU97" s="171"/>
      <c r="HXV97" s="171"/>
      <c r="HXW97" s="171"/>
      <c r="HXX97" s="171"/>
      <c r="HXY97" s="171"/>
      <c r="HXZ97" s="171"/>
      <c r="HYA97" s="171"/>
      <c r="HYB97" s="171"/>
      <c r="HYC97" s="171"/>
      <c r="HYD97" s="171"/>
      <c r="HYE97" s="171"/>
      <c r="HYF97" s="171"/>
      <c r="HYG97" s="171"/>
      <c r="HYH97" s="171"/>
      <c r="HYI97" s="171"/>
      <c r="HYJ97" s="171"/>
      <c r="HYK97" s="171"/>
      <c r="HYL97" s="171"/>
      <c r="HYM97" s="171"/>
      <c r="HYN97" s="171"/>
      <c r="HYO97" s="171"/>
      <c r="HYP97" s="171"/>
      <c r="HYQ97" s="171"/>
      <c r="HYR97" s="171"/>
      <c r="HYS97" s="171"/>
      <c r="HYT97" s="171"/>
      <c r="HYU97" s="171"/>
      <c r="HYV97" s="171"/>
      <c r="HYW97" s="171"/>
      <c r="HYX97" s="171"/>
      <c r="HYY97" s="171"/>
      <c r="HYZ97" s="171"/>
      <c r="HZA97" s="171"/>
      <c r="HZB97" s="171"/>
      <c r="HZC97" s="171"/>
      <c r="HZD97" s="171"/>
      <c r="HZE97" s="171"/>
      <c r="HZF97" s="171"/>
      <c r="HZG97" s="171"/>
      <c r="HZH97" s="171"/>
      <c r="HZI97" s="171"/>
      <c r="HZJ97" s="171"/>
      <c r="HZK97" s="171"/>
      <c r="HZL97" s="171"/>
      <c r="HZM97" s="171"/>
      <c r="HZN97" s="171"/>
      <c r="HZO97" s="171"/>
      <c r="HZP97" s="171"/>
      <c r="HZQ97" s="171"/>
      <c r="HZR97" s="171"/>
      <c r="HZS97" s="171"/>
      <c r="HZT97" s="171"/>
      <c r="HZU97" s="171"/>
      <c r="HZV97" s="171"/>
      <c r="HZW97" s="171"/>
      <c r="HZX97" s="171"/>
      <c r="HZY97" s="171"/>
      <c r="HZZ97" s="171"/>
      <c r="IAA97" s="171"/>
      <c r="IAB97" s="171"/>
      <c r="IAC97" s="171"/>
      <c r="IAD97" s="171"/>
      <c r="IAE97" s="171"/>
      <c r="IAF97" s="171"/>
      <c r="IAG97" s="171"/>
      <c r="IAH97" s="171"/>
      <c r="IAI97" s="171"/>
      <c r="IAJ97" s="171"/>
      <c r="IAK97" s="171"/>
      <c r="IAL97" s="171"/>
      <c r="IAM97" s="171"/>
      <c r="IAN97" s="171"/>
      <c r="IAO97" s="171"/>
      <c r="IAP97" s="171"/>
      <c r="IAQ97" s="171"/>
      <c r="IAR97" s="171"/>
      <c r="IAS97" s="171"/>
      <c r="IAT97" s="171"/>
      <c r="IAU97" s="171"/>
      <c r="IAV97" s="171"/>
      <c r="IAW97" s="171"/>
      <c r="IAX97" s="171"/>
      <c r="IAY97" s="171"/>
      <c r="IAZ97" s="171"/>
      <c r="IBA97" s="171"/>
      <c r="IBB97" s="171"/>
      <c r="IBC97" s="171"/>
      <c r="IBD97" s="171"/>
      <c r="IBE97" s="171"/>
      <c r="IBF97" s="171"/>
      <c r="IBG97" s="171"/>
      <c r="IBH97" s="171"/>
      <c r="IBI97" s="171"/>
      <c r="IBJ97" s="171"/>
      <c r="IBK97" s="171"/>
      <c r="IBL97" s="171"/>
      <c r="IBM97" s="171"/>
      <c r="IBN97" s="171"/>
      <c r="IBO97" s="171"/>
      <c r="IBP97" s="171"/>
      <c r="IBQ97" s="171"/>
      <c r="IBR97" s="171"/>
      <c r="IBS97" s="171"/>
      <c r="IBT97" s="171"/>
      <c r="IBU97" s="171"/>
      <c r="IBV97" s="171"/>
      <c r="IBW97" s="171"/>
      <c r="IBX97" s="171"/>
      <c r="IBY97" s="171"/>
      <c r="IBZ97" s="171"/>
      <c r="ICA97" s="171"/>
      <c r="ICB97" s="171"/>
      <c r="ICC97" s="171"/>
      <c r="ICD97" s="171"/>
      <c r="ICE97" s="171"/>
      <c r="ICF97" s="171"/>
      <c r="ICG97" s="171"/>
      <c r="ICH97" s="171"/>
      <c r="ICI97" s="171"/>
      <c r="ICJ97" s="171"/>
      <c r="ICK97" s="171"/>
      <c r="ICL97" s="171"/>
      <c r="ICM97" s="171"/>
      <c r="ICN97" s="171"/>
      <c r="ICO97" s="171"/>
      <c r="ICP97" s="171"/>
      <c r="ICQ97" s="171"/>
      <c r="ICR97" s="171"/>
      <c r="ICS97" s="171"/>
      <c r="ICT97" s="171"/>
      <c r="ICU97" s="171"/>
      <c r="ICV97" s="171"/>
      <c r="ICW97" s="171"/>
      <c r="ICX97" s="171"/>
      <c r="ICY97" s="171"/>
      <c r="ICZ97" s="171"/>
      <c r="IDA97" s="171"/>
      <c r="IDB97" s="171"/>
      <c r="IDC97" s="171"/>
      <c r="IDD97" s="171"/>
      <c r="IDE97" s="171"/>
      <c r="IDF97" s="171"/>
      <c r="IDG97" s="171"/>
      <c r="IDH97" s="171"/>
      <c r="IDI97" s="171"/>
      <c r="IDJ97" s="171"/>
      <c r="IDK97" s="171"/>
      <c r="IDL97" s="171"/>
      <c r="IDM97" s="171"/>
      <c r="IDN97" s="171"/>
      <c r="IDO97" s="171"/>
      <c r="IDP97" s="171"/>
      <c r="IDQ97" s="171"/>
      <c r="IDR97" s="171"/>
      <c r="IDS97" s="171"/>
      <c r="IDT97" s="171"/>
      <c r="IDU97" s="171"/>
      <c r="IDV97" s="171"/>
      <c r="IDW97" s="171"/>
      <c r="IDX97" s="171"/>
      <c r="IDY97" s="171"/>
      <c r="IDZ97" s="171"/>
      <c r="IEA97" s="171"/>
      <c r="IEB97" s="171"/>
      <c r="IEC97" s="171"/>
      <c r="IED97" s="171"/>
      <c r="IEE97" s="171"/>
      <c r="IEF97" s="171"/>
      <c r="IEG97" s="171"/>
      <c r="IEH97" s="171"/>
      <c r="IEI97" s="171"/>
      <c r="IEJ97" s="171"/>
      <c r="IEK97" s="171"/>
      <c r="IEL97" s="171"/>
      <c r="IEM97" s="171"/>
      <c r="IEN97" s="171"/>
      <c r="IEO97" s="171"/>
      <c r="IEP97" s="171"/>
      <c r="IEQ97" s="171"/>
      <c r="IER97" s="171"/>
      <c r="IES97" s="171"/>
      <c r="IET97" s="171"/>
      <c r="IEU97" s="171"/>
      <c r="IEV97" s="171"/>
      <c r="IEW97" s="171"/>
      <c r="IEX97" s="171"/>
      <c r="IEY97" s="171"/>
      <c r="IEZ97" s="171"/>
      <c r="IFA97" s="171"/>
      <c r="IFB97" s="171"/>
      <c r="IFC97" s="171"/>
      <c r="IFD97" s="171"/>
      <c r="IFE97" s="171"/>
      <c r="IFF97" s="171"/>
      <c r="IFG97" s="171"/>
      <c r="IFH97" s="171"/>
      <c r="IFI97" s="171"/>
      <c r="IFJ97" s="171"/>
      <c r="IFK97" s="171"/>
      <c r="IFL97" s="171"/>
      <c r="IFM97" s="171"/>
      <c r="IFN97" s="171"/>
      <c r="IFO97" s="171"/>
      <c r="IFP97" s="171"/>
      <c r="IFQ97" s="171"/>
      <c r="IFR97" s="171"/>
      <c r="IFS97" s="171"/>
      <c r="IFT97" s="171"/>
      <c r="IFU97" s="171"/>
      <c r="IFV97" s="171"/>
      <c r="IFW97" s="171"/>
      <c r="IFX97" s="171"/>
      <c r="IFY97" s="171"/>
      <c r="IFZ97" s="171"/>
      <c r="IGA97" s="171"/>
      <c r="IGB97" s="171"/>
      <c r="IGC97" s="171"/>
      <c r="IGD97" s="171"/>
      <c r="IGE97" s="171"/>
      <c r="IGF97" s="171"/>
      <c r="IGG97" s="171"/>
      <c r="IGH97" s="171"/>
      <c r="IGI97" s="171"/>
      <c r="IGJ97" s="171"/>
      <c r="IGK97" s="171"/>
      <c r="IGL97" s="171"/>
      <c r="IGM97" s="171"/>
      <c r="IGN97" s="171"/>
      <c r="IGO97" s="171"/>
      <c r="IGP97" s="171"/>
      <c r="IGQ97" s="171"/>
      <c r="IGR97" s="171"/>
      <c r="IGS97" s="171"/>
      <c r="IGT97" s="171"/>
      <c r="IGU97" s="171"/>
      <c r="IGV97" s="171"/>
      <c r="IGW97" s="171"/>
      <c r="IGX97" s="171"/>
      <c r="IGY97" s="171"/>
      <c r="IGZ97" s="171"/>
      <c r="IHA97" s="171"/>
      <c r="IHB97" s="171"/>
      <c r="IHC97" s="171"/>
      <c r="IHD97" s="171"/>
      <c r="IHE97" s="171"/>
      <c r="IHF97" s="171"/>
      <c r="IHG97" s="171"/>
      <c r="IHH97" s="171"/>
      <c r="IHI97" s="171"/>
      <c r="IHJ97" s="171"/>
      <c r="IHK97" s="171"/>
      <c r="IHL97" s="171"/>
      <c r="IHM97" s="171"/>
      <c r="IHN97" s="171"/>
      <c r="IHO97" s="171"/>
      <c r="IHP97" s="171"/>
      <c r="IHQ97" s="171"/>
      <c r="IHR97" s="171"/>
      <c r="IHS97" s="171"/>
      <c r="IHT97" s="171"/>
      <c r="IHU97" s="171"/>
      <c r="IHV97" s="171"/>
      <c r="IHW97" s="171"/>
      <c r="IHX97" s="171"/>
      <c r="IHY97" s="171"/>
      <c r="IHZ97" s="171"/>
      <c r="IIA97" s="171"/>
      <c r="IIB97" s="171"/>
      <c r="IIC97" s="171"/>
      <c r="IID97" s="171"/>
      <c r="IIE97" s="171"/>
      <c r="IIF97" s="171"/>
      <c r="IIG97" s="171"/>
      <c r="IIH97" s="171"/>
      <c r="III97" s="171"/>
      <c r="IIJ97" s="171"/>
      <c r="IIK97" s="171"/>
      <c r="IIL97" s="171"/>
      <c r="IIM97" s="171"/>
      <c r="IIN97" s="171"/>
      <c r="IIO97" s="171"/>
      <c r="IIP97" s="171"/>
      <c r="IIQ97" s="171"/>
      <c r="IIR97" s="171"/>
      <c r="IIS97" s="171"/>
      <c r="IIT97" s="171"/>
      <c r="IIU97" s="171"/>
      <c r="IIV97" s="171"/>
      <c r="IIW97" s="171"/>
      <c r="IIX97" s="171"/>
      <c r="IIY97" s="171"/>
      <c r="IIZ97" s="171"/>
      <c r="IJA97" s="171"/>
      <c r="IJB97" s="171"/>
      <c r="IJC97" s="171"/>
      <c r="IJD97" s="171"/>
      <c r="IJE97" s="171"/>
      <c r="IJF97" s="171"/>
      <c r="IJG97" s="171"/>
      <c r="IJH97" s="171"/>
      <c r="IJI97" s="171"/>
      <c r="IJJ97" s="171"/>
      <c r="IJK97" s="171"/>
      <c r="IJL97" s="171"/>
      <c r="IJM97" s="171"/>
      <c r="IJN97" s="171"/>
      <c r="IJO97" s="171"/>
      <c r="IJP97" s="171"/>
      <c r="IJQ97" s="171"/>
      <c r="IJR97" s="171"/>
      <c r="IJS97" s="171"/>
      <c r="IJT97" s="171"/>
      <c r="IJU97" s="171"/>
      <c r="IJV97" s="171"/>
      <c r="IJW97" s="171"/>
      <c r="IJX97" s="171"/>
      <c r="IJY97" s="171"/>
      <c r="IJZ97" s="171"/>
      <c r="IKA97" s="171"/>
      <c r="IKB97" s="171"/>
      <c r="IKC97" s="171"/>
      <c r="IKD97" s="171"/>
      <c r="IKE97" s="171"/>
      <c r="IKF97" s="171"/>
      <c r="IKG97" s="171"/>
      <c r="IKH97" s="171"/>
      <c r="IKI97" s="171"/>
      <c r="IKJ97" s="171"/>
      <c r="IKK97" s="171"/>
      <c r="IKL97" s="171"/>
      <c r="IKM97" s="171"/>
      <c r="IKN97" s="171"/>
      <c r="IKO97" s="171"/>
      <c r="IKP97" s="171"/>
      <c r="IKQ97" s="171"/>
      <c r="IKR97" s="171"/>
      <c r="IKS97" s="171"/>
      <c r="IKT97" s="171"/>
      <c r="IKU97" s="171"/>
      <c r="IKV97" s="171"/>
      <c r="IKW97" s="171"/>
      <c r="IKX97" s="171"/>
      <c r="IKY97" s="171"/>
      <c r="IKZ97" s="171"/>
      <c r="ILA97" s="171"/>
      <c r="ILB97" s="171"/>
      <c r="ILC97" s="171"/>
      <c r="ILD97" s="171"/>
      <c r="ILE97" s="171"/>
      <c r="ILF97" s="171"/>
      <c r="ILG97" s="171"/>
      <c r="ILH97" s="171"/>
      <c r="ILI97" s="171"/>
      <c r="ILJ97" s="171"/>
      <c r="ILK97" s="171"/>
      <c r="ILL97" s="171"/>
      <c r="ILM97" s="171"/>
      <c r="ILN97" s="171"/>
      <c r="ILO97" s="171"/>
      <c r="ILP97" s="171"/>
      <c r="ILQ97" s="171"/>
      <c r="ILR97" s="171"/>
      <c r="ILS97" s="171"/>
      <c r="ILT97" s="171"/>
      <c r="ILU97" s="171"/>
      <c r="ILV97" s="171"/>
      <c r="ILW97" s="171"/>
      <c r="ILX97" s="171"/>
      <c r="ILY97" s="171"/>
      <c r="ILZ97" s="171"/>
      <c r="IMA97" s="171"/>
      <c r="IMB97" s="171"/>
      <c r="IMC97" s="171"/>
      <c r="IMD97" s="171"/>
      <c r="IME97" s="171"/>
      <c r="IMF97" s="171"/>
      <c r="IMG97" s="171"/>
      <c r="IMH97" s="171"/>
      <c r="IMI97" s="171"/>
      <c r="IMJ97" s="171"/>
      <c r="IMK97" s="171"/>
      <c r="IML97" s="171"/>
      <c r="IMM97" s="171"/>
      <c r="IMN97" s="171"/>
      <c r="IMO97" s="171"/>
      <c r="IMP97" s="171"/>
      <c r="IMQ97" s="171"/>
      <c r="IMR97" s="171"/>
      <c r="IMS97" s="171"/>
      <c r="IMT97" s="171"/>
      <c r="IMU97" s="171"/>
      <c r="IMV97" s="171"/>
      <c r="IMW97" s="171"/>
      <c r="IMX97" s="171"/>
      <c r="IMY97" s="171"/>
      <c r="IMZ97" s="171"/>
      <c r="INA97" s="171"/>
      <c r="INB97" s="171"/>
      <c r="INC97" s="171"/>
      <c r="IND97" s="171"/>
      <c r="INE97" s="171"/>
      <c r="INF97" s="171"/>
      <c r="ING97" s="171"/>
      <c r="INH97" s="171"/>
      <c r="INI97" s="171"/>
      <c r="INJ97" s="171"/>
      <c r="INK97" s="171"/>
      <c r="INL97" s="171"/>
      <c r="INM97" s="171"/>
      <c r="INN97" s="171"/>
      <c r="INO97" s="171"/>
      <c r="INP97" s="171"/>
      <c r="INQ97" s="171"/>
      <c r="INR97" s="171"/>
      <c r="INS97" s="171"/>
      <c r="INT97" s="171"/>
      <c r="INU97" s="171"/>
      <c r="INV97" s="171"/>
      <c r="INW97" s="171"/>
      <c r="INX97" s="171"/>
      <c r="INY97" s="171"/>
      <c r="INZ97" s="171"/>
      <c r="IOA97" s="171"/>
      <c r="IOB97" s="171"/>
      <c r="IOC97" s="171"/>
      <c r="IOD97" s="171"/>
      <c r="IOE97" s="171"/>
      <c r="IOF97" s="171"/>
      <c r="IOG97" s="171"/>
      <c r="IOH97" s="171"/>
      <c r="IOI97" s="171"/>
      <c r="IOJ97" s="171"/>
      <c r="IOK97" s="171"/>
      <c r="IOL97" s="171"/>
      <c r="IOM97" s="171"/>
      <c r="ION97" s="171"/>
      <c r="IOO97" s="171"/>
      <c r="IOP97" s="171"/>
      <c r="IOQ97" s="171"/>
      <c r="IOR97" s="171"/>
      <c r="IOS97" s="171"/>
      <c r="IOT97" s="171"/>
      <c r="IOU97" s="171"/>
      <c r="IOV97" s="171"/>
      <c r="IOW97" s="171"/>
      <c r="IOX97" s="171"/>
      <c r="IOY97" s="171"/>
      <c r="IOZ97" s="171"/>
      <c r="IPA97" s="171"/>
      <c r="IPB97" s="171"/>
      <c r="IPC97" s="171"/>
      <c r="IPD97" s="171"/>
      <c r="IPE97" s="171"/>
      <c r="IPF97" s="171"/>
      <c r="IPG97" s="171"/>
      <c r="IPH97" s="171"/>
      <c r="IPI97" s="171"/>
      <c r="IPJ97" s="171"/>
      <c r="IPK97" s="171"/>
      <c r="IPL97" s="171"/>
      <c r="IPM97" s="171"/>
      <c r="IPN97" s="171"/>
      <c r="IPO97" s="171"/>
      <c r="IPP97" s="171"/>
      <c r="IPQ97" s="171"/>
      <c r="IPR97" s="171"/>
      <c r="IPS97" s="171"/>
      <c r="IPT97" s="171"/>
      <c r="IPU97" s="171"/>
      <c r="IPV97" s="171"/>
      <c r="IPW97" s="171"/>
      <c r="IPX97" s="171"/>
      <c r="IPY97" s="171"/>
      <c r="IPZ97" s="171"/>
      <c r="IQA97" s="171"/>
      <c r="IQB97" s="171"/>
      <c r="IQC97" s="171"/>
      <c r="IQD97" s="171"/>
      <c r="IQE97" s="171"/>
      <c r="IQF97" s="171"/>
      <c r="IQG97" s="171"/>
      <c r="IQH97" s="171"/>
      <c r="IQI97" s="171"/>
      <c r="IQJ97" s="171"/>
      <c r="IQK97" s="171"/>
      <c r="IQL97" s="171"/>
      <c r="IQM97" s="171"/>
      <c r="IQN97" s="171"/>
      <c r="IQO97" s="171"/>
      <c r="IQP97" s="171"/>
      <c r="IQQ97" s="171"/>
      <c r="IQR97" s="171"/>
      <c r="IQS97" s="171"/>
      <c r="IQT97" s="171"/>
      <c r="IQU97" s="171"/>
      <c r="IQV97" s="171"/>
      <c r="IQW97" s="171"/>
      <c r="IQX97" s="171"/>
      <c r="IQY97" s="171"/>
      <c r="IQZ97" s="171"/>
      <c r="IRA97" s="171"/>
      <c r="IRB97" s="171"/>
      <c r="IRC97" s="171"/>
      <c r="IRD97" s="171"/>
      <c r="IRE97" s="171"/>
      <c r="IRF97" s="171"/>
      <c r="IRG97" s="171"/>
      <c r="IRH97" s="171"/>
      <c r="IRI97" s="171"/>
      <c r="IRJ97" s="171"/>
      <c r="IRK97" s="171"/>
      <c r="IRL97" s="171"/>
      <c r="IRM97" s="171"/>
      <c r="IRN97" s="171"/>
      <c r="IRO97" s="171"/>
      <c r="IRP97" s="171"/>
      <c r="IRQ97" s="171"/>
      <c r="IRR97" s="171"/>
      <c r="IRS97" s="171"/>
      <c r="IRT97" s="171"/>
      <c r="IRU97" s="171"/>
      <c r="IRV97" s="171"/>
      <c r="IRW97" s="171"/>
      <c r="IRX97" s="171"/>
      <c r="IRY97" s="171"/>
      <c r="IRZ97" s="171"/>
      <c r="ISA97" s="171"/>
      <c r="ISB97" s="171"/>
      <c r="ISC97" s="171"/>
      <c r="ISD97" s="171"/>
      <c r="ISE97" s="171"/>
      <c r="ISF97" s="171"/>
      <c r="ISG97" s="171"/>
      <c r="ISH97" s="171"/>
      <c r="ISI97" s="171"/>
      <c r="ISJ97" s="171"/>
      <c r="ISK97" s="171"/>
      <c r="ISL97" s="171"/>
      <c r="ISM97" s="171"/>
      <c r="ISN97" s="171"/>
      <c r="ISO97" s="171"/>
      <c r="ISP97" s="171"/>
      <c r="ISQ97" s="171"/>
      <c r="ISR97" s="171"/>
      <c r="ISS97" s="171"/>
      <c r="IST97" s="171"/>
      <c r="ISU97" s="171"/>
      <c r="ISV97" s="171"/>
      <c r="ISW97" s="171"/>
      <c r="ISX97" s="171"/>
      <c r="ISY97" s="171"/>
      <c r="ISZ97" s="171"/>
      <c r="ITA97" s="171"/>
      <c r="ITB97" s="171"/>
      <c r="ITC97" s="171"/>
      <c r="ITD97" s="171"/>
      <c r="ITE97" s="171"/>
      <c r="ITF97" s="171"/>
      <c r="ITG97" s="171"/>
      <c r="ITH97" s="171"/>
      <c r="ITI97" s="171"/>
      <c r="ITJ97" s="171"/>
      <c r="ITK97" s="171"/>
      <c r="ITL97" s="171"/>
      <c r="ITM97" s="171"/>
      <c r="ITN97" s="171"/>
      <c r="ITO97" s="171"/>
      <c r="ITP97" s="171"/>
      <c r="ITQ97" s="171"/>
      <c r="ITR97" s="171"/>
      <c r="ITS97" s="171"/>
      <c r="ITT97" s="171"/>
      <c r="ITU97" s="171"/>
      <c r="ITV97" s="171"/>
      <c r="ITW97" s="171"/>
      <c r="ITX97" s="171"/>
      <c r="ITY97" s="171"/>
      <c r="ITZ97" s="171"/>
      <c r="IUA97" s="171"/>
      <c r="IUB97" s="171"/>
      <c r="IUC97" s="171"/>
      <c r="IUD97" s="171"/>
      <c r="IUE97" s="171"/>
      <c r="IUF97" s="171"/>
      <c r="IUG97" s="171"/>
      <c r="IUH97" s="171"/>
      <c r="IUI97" s="171"/>
      <c r="IUJ97" s="171"/>
      <c r="IUK97" s="171"/>
      <c r="IUL97" s="171"/>
      <c r="IUM97" s="171"/>
      <c r="IUN97" s="171"/>
      <c r="IUO97" s="171"/>
      <c r="IUP97" s="171"/>
      <c r="IUQ97" s="171"/>
      <c r="IUR97" s="171"/>
      <c r="IUS97" s="171"/>
      <c r="IUT97" s="171"/>
      <c r="IUU97" s="171"/>
      <c r="IUV97" s="171"/>
      <c r="IUW97" s="171"/>
      <c r="IUX97" s="171"/>
      <c r="IUY97" s="171"/>
      <c r="IUZ97" s="171"/>
      <c r="IVA97" s="171"/>
      <c r="IVB97" s="171"/>
      <c r="IVC97" s="171"/>
      <c r="IVD97" s="171"/>
      <c r="IVE97" s="171"/>
      <c r="IVF97" s="171"/>
      <c r="IVG97" s="171"/>
      <c r="IVH97" s="171"/>
      <c r="IVI97" s="171"/>
      <c r="IVJ97" s="171"/>
      <c r="IVK97" s="171"/>
      <c r="IVL97" s="171"/>
      <c r="IVM97" s="171"/>
      <c r="IVN97" s="171"/>
      <c r="IVO97" s="171"/>
      <c r="IVP97" s="171"/>
      <c r="IVQ97" s="171"/>
      <c r="IVR97" s="171"/>
      <c r="IVS97" s="171"/>
      <c r="IVT97" s="171"/>
      <c r="IVU97" s="171"/>
      <c r="IVV97" s="171"/>
      <c r="IVW97" s="171"/>
      <c r="IVX97" s="171"/>
      <c r="IVY97" s="171"/>
      <c r="IVZ97" s="171"/>
      <c r="IWA97" s="171"/>
      <c r="IWB97" s="171"/>
      <c r="IWC97" s="171"/>
      <c r="IWD97" s="171"/>
      <c r="IWE97" s="171"/>
      <c r="IWF97" s="171"/>
      <c r="IWG97" s="171"/>
      <c r="IWH97" s="171"/>
      <c r="IWI97" s="171"/>
      <c r="IWJ97" s="171"/>
      <c r="IWK97" s="171"/>
      <c r="IWL97" s="171"/>
      <c r="IWM97" s="171"/>
      <c r="IWN97" s="171"/>
      <c r="IWO97" s="171"/>
      <c r="IWP97" s="171"/>
      <c r="IWQ97" s="171"/>
      <c r="IWR97" s="171"/>
      <c r="IWS97" s="171"/>
      <c r="IWT97" s="171"/>
      <c r="IWU97" s="171"/>
      <c r="IWV97" s="171"/>
      <c r="IWW97" s="171"/>
      <c r="IWX97" s="171"/>
      <c r="IWY97" s="171"/>
      <c r="IWZ97" s="171"/>
      <c r="IXA97" s="171"/>
      <c r="IXB97" s="171"/>
      <c r="IXC97" s="171"/>
      <c r="IXD97" s="171"/>
      <c r="IXE97" s="171"/>
      <c r="IXF97" s="171"/>
      <c r="IXG97" s="171"/>
      <c r="IXH97" s="171"/>
      <c r="IXI97" s="171"/>
      <c r="IXJ97" s="171"/>
      <c r="IXK97" s="171"/>
      <c r="IXL97" s="171"/>
      <c r="IXM97" s="171"/>
      <c r="IXN97" s="171"/>
      <c r="IXO97" s="171"/>
      <c r="IXP97" s="171"/>
      <c r="IXQ97" s="171"/>
      <c r="IXR97" s="171"/>
      <c r="IXS97" s="171"/>
      <c r="IXT97" s="171"/>
      <c r="IXU97" s="171"/>
      <c r="IXV97" s="171"/>
      <c r="IXW97" s="171"/>
      <c r="IXX97" s="171"/>
      <c r="IXY97" s="171"/>
      <c r="IXZ97" s="171"/>
      <c r="IYA97" s="171"/>
      <c r="IYB97" s="171"/>
      <c r="IYC97" s="171"/>
      <c r="IYD97" s="171"/>
      <c r="IYE97" s="171"/>
      <c r="IYF97" s="171"/>
      <c r="IYG97" s="171"/>
      <c r="IYH97" s="171"/>
      <c r="IYI97" s="171"/>
      <c r="IYJ97" s="171"/>
      <c r="IYK97" s="171"/>
      <c r="IYL97" s="171"/>
      <c r="IYM97" s="171"/>
      <c r="IYN97" s="171"/>
      <c r="IYO97" s="171"/>
      <c r="IYP97" s="171"/>
      <c r="IYQ97" s="171"/>
      <c r="IYR97" s="171"/>
      <c r="IYS97" s="171"/>
      <c r="IYT97" s="171"/>
      <c r="IYU97" s="171"/>
      <c r="IYV97" s="171"/>
      <c r="IYW97" s="171"/>
      <c r="IYX97" s="171"/>
      <c r="IYY97" s="171"/>
      <c r="IYZ97" s="171"/>
      <c r="IZA97" s="171"/>
      <c r="IZB97" s="171"/>
      <c r="IZC97" s="171"/>
      <c r="IZD97" s="171"/>
      <c r="IZE97" s="171"/>
      <c r="IZF97" s="171"/>
      <c r="IZG97" s="171"/>
      <c r="IZH97" s="171"/>
      <c r="IZI97" s="171"/>
      <c r="IZJ97" s="171"/>
      <c r="IZK97" s="171"/>
      <c r="IZL97" s="171"/>
      <c r="IZM97" s="171"/>
      <c r="IZN97" s="171"/>
      <c r="IZO97" s="171"/>
      <c r="IZP97" s="171"/>
      <c r="IZQ97" s="171"/>
      <c r="IZR97" s="171"/>
      <c r="IZS97" s="171"/>
      <c r="IZT97" s="171"/>
      <c r="IZU97" s="171"/>
      <c r="IZV97" s="171"/>
      <c r="IZW97" s="171"/>
      <c r="IZX97" s="171"/>
      <c r="IZY97" s="171"/>
      <c r="IZZ97" s="171"/>
      <c r="JAA97" s="171"/>
      <c r="JAB97" s="171"/>
      <c r="JAC97" s="171"/>
      <c r="JAD97" s="171"/>
      <c r="JAE97" s="171"/>
      <c r="JAF97" s="171"/>
      <c r="JAG97" s="171"/>
      <c r="JAH97" s="171"/>
      <c r="JAI97" s="171"/>
      <c r="JAJ97" s="171"/>
      <c r="JAK97" s="171"/>
      <c r="JAL97" s="171"/>
      <c r="JAM97" s="171"/>
      <c r="JAN97" s="171"/>
      <c r="JAO97" s="171"/>
      <c r="JAP97" s="171"/>
      <c r="JAQ97" s="171"/>
      <c r="JAR97" s="171"/>
      <c r="JAS97" s="171"/>
      <c r="JAT97" s="171"/>
      <c r="JAU97" s="171"/>
      <c r="JAV97" s="171"/>
      <c r="JAW97" s="171"/>
      <c r="JAX97" s="171"/>
      <c r="JAY97" s="171"/>
      <c r="JAZ97" s="171"/>
      <c r="JBA97" s="171"/>
      <c r="JBB97" s="171"/>
      <c r="JBC97" s="171"/>
      <c r="JBD97" s="171"/>
      <c r="JBE97" s="171"/>
      <c r="JBF97" s="171"/>
      <c r="JBG97" s="171"/>
      <c r="JBH97" s="171"/>
      <c r="JBI97" s="171"/>
      <c r="JBJ97" s="171"/>
      <c r="JBK97" s="171"/>
      <c r="JBL97" s="171"/>
      <c r="JBM97" s="171"/>
      <c r="JBN97" s="171"/>
      <c r="JBO97" s="171"/>
      <c r="JBP97" s="171"/>
      <c r="JBQ97" s="171"/>
      <c r="JBR97" s="171"/>
      <c r="JBS97" s="171"/>
      <c r="JBT97" s="171"/>
      <c r="JBU97" s="171"/>
      <c r="JBV97" s="171"/>
      <c r="JBW97" s="171"/>
      <c r="JBX97" s="171"/>
      <c r="JBY97" s="171"/>
      <c r="JBZ97" s="171"/>
      <c r="JCA97" s="171"/>
      <c r="JCB97" s="171"/>
      <c r="JCC97" s="171"/>
      <c r="JCD97" s="171"/>
      <c r="JCE97" s="171"/>
      <c r="JCF97" s="171"/>
      <c r="JCG97" s="171"/>
      <c r="JCH97" s="171"/>
      <c r="JCI97" s="171"/>
      <c r="JCJ97" s="171"/>
      <c r="JCK97" s="171"/>
      <c r="JCL97" s="171"/>
      <c r="JCM97" s="171"/>
      <c r="JCN97" s="171"/>
      <c r="JCO97" s="171"/>
      <c r="JCP97" s="171"/>
      <c r="JCQ97" s="171"/>
      <c r="JCR97" s="171"/>
      <c r="JCS97" s="171"/>
      <c r="JCT97" s="171"/>
      <c r="JCU97" s="171"/>
      <c r="JCV97" s="171"/>
      <c r="JCW97" s="171"/>
      <c r="JCX97" s="171"/>
      <c r="JCY97" s="171"/>
      <c r="JCZ97" s="171"/>
      <c r="JDA97" s="171"/>
      <c r="JDB97" s="171"/>
      <c r="JDC97" s="171"/>
      <c r="JDD97" s="171"/>
      <c r="JDE97" s="171"/>
      <c r="JDF97" s="171"/>
      <c r="JDG97" s="171"/>
      <c r="JDH97" s="171"/>
      <c r="JDI97" s="171"/>
      <c r="JDJ97" s="171"/>
      <c r="JDK97" s="171"/>
      <c r="JDL97" s="171"/>
      <c r="JDM97" s="171"/>
      <c r="JDN97" s="171"/>
      <c r="JDO97" s="171"/>
      <c r="JDP97" s="171"/>
      <c r="JDQ97" s="171"/>
      <c r="JDR97" s="171"/>
      <c r="JDS97" s="171"/>
      <c r="JDT97" s="171"/>
      <c r="JDU97" s="171"/>
      <c r="JDV97" s="171"/>
      <c r="JDW97" s="171"/>
      <c r="JDX97" s="171"/>
      <c r="JDY97" s="171"/>
      <c r="JDZ97" s="171"/>
      <c r="JEA97" s="171"/>
      <c r="JEB97" s="171"/>
      <c r="JEC97" s="171"/>
      <c r="JED97" s="171"/>
      <c r="JEE97" s="171"/>
      <c r="JEF97" s="171"/>
      <c r="JEG97" s="171"/>
      <c r="JEH97" s="171"/>
      <c r="JEI97" s="171"/>
      <c r="JEJ97" s="171"/>
      <c r="JEK97" s="171"/>
      <c r="JEL97" s="171"/>
      <c r="JEM97" s="171"/>
      <c r="JEN97" s="171"/>
      <c r="JEO97" s="171"/>
      <c r="JEP97" s="171"/>
      <c r="JEQ97" s="171"/>
      <c r="JER97" s="171"/>
      <c r="JES97" s="171"/>
      <c r="JET97" s="171"/>
      <c r="JEU97" s="171"/>
      <c r="JEV97" s="171"/>
      <c r="JEW97" s="171"/>
      <c r="JEX97" s="171"/>
      <c r="JEY97" s="171"/>
      <c r="JEZ97" s="171"/>
      <c r="JFA97" s="171"/>
      <c r="JFB97" s="171"/>
      <c r="JFC97" s="171"/>
      <c r="JFD97" s="171"/>
      <c r="JFE97" s="171"/>
      <c r="JFF97" s="171"/>
      <c r="JFG97" s="171"/>
      <c r="JFH97" s="171"/>
      <c r="JFI97" s="171"/>
      <c r="JFJ97" s="171"/>
      <c r="JFK97" s="171"/>
      <c r="JFL97" s="171"/>
      <c r="JFM97" s="171"/>
      <c r="JFN97" s="171"/>
      <c r="JFO97" s="171"/>
      <c r="JFP97" s="171"/>
      <c r="JFQ97" s="171"/>
      <c r="JFR97" s="171"/>
      <c r="JFS97" s="171"/>
      <c r="JFT97" s="171"/>
      <c r="JFU97" s="171"/>
      <c r="JFV97" s="171"/>
      <c r="JFW97" s="171"/>
      <c r="JFX97" s="171"/>
      <c r="JFY97" s="171"/>
      <c r="JFZ97" s="171"/>
      <c r="JGA97" s="171"/>
      <c r="JGB97" s="171"/>
      <c r="JGC97" s="171"/>
      <c r="JGD97" s="171"/>
      <c r="JGE97" s="171"/>
      <c r="JGF97" s="171"/>
      <c r="JGG97" s="171"/>
      <c r="JGH97" s="171"/>
      <c r="JGI97" s="171"/>
      <c r="JGJ97" s="171"/>
      <c r="JGK97" s="171"/>
      <c r="JGL97" s="171"/>
      <c r="JGM97" s="171"/>
      <c r="JGN97" s="171"/>
      <c r="JGO97" s="171"/>
      <c r="JGP97" s="171"/>
      <c r="JGQ97" s="171"/>
      <c r="JGR97" s="171"/>
      <c r="JGS97" s="171"/>
      <c r="JGT97" s="171"/>
      <c r="JGU97" s="171"/>
      <c r="JGV97" s="171"/>
      <c r="JGW97" s="171"/>
      <c r="JGX97" s="171"/>
      <c r="JGY97" s="171"/>
      <c r="JGZ97" s="171"/>
      <c r="JHA97" s="171"/>
      <c r="JHB97" s="171"/>
      <c r="JHC97" s="171"/>
      <c r="JHD97" s="171"/>
      <c r="JHE97" s="171"/>
      <c r="JHF97" s="171"/>
      <c r="JHG97" s="171"/>
      <c r="JHH97" s="171"/>
      <c r="JHI97" s="171"/>
      <c r="JHJ97" s="171"/>
      <c r="JHK97" s="171"/>
      <c r="JHL97" s="171"/>
      <c r="JHM97" s="171"/>
      <c r="JHN97" s="171"/>
      <c r="JHO97" s="171"/>
      <c r="JHP97" s="171"/>
      <c r="JHQ97" s="171"/>
      <c r="JHR97" s="171"/>
      <c r="JHS97" s="171"/>
      <c r="JHT97" s="171"/>
      <c r="JHU97" s="171"/>
      <c r="JHV97" s="171"/>
      <c r="JHW97" s="171"/>
      <c r="JHX97" s="171"/>
      <c r="JHY97" s="171"/>
      <c r="JHZ97" s="171"/>
      <c r="JIA97" s="171"/>
      <c r="JIB97" s="171"/>
      <c r="JIC97" s="171"/>
      <c r="JID97" s="171"/>
      <c r="JIE97" s="171"/>
      <c r="JIF97" s="171"/>
      <c r="JIG97" s="171"/>
      <c r="JIH97" s="171"/>
      <c r="JII97" s="171"/>
      <c r="JIJ97" s="171"/>
      <c r="JIK97" s="171"/>
      <c r="JIL97" s="171"/>
      <c r="JIM97" s="171"/>
      <c r="JIN97" s="171"/>
      <c r="JIO97" s="171"/>
      <c r="JIP97" s="171"/>
      <c r="JIQ97" s="171"/>
      <c r="JIR97" s="171"/>
      <c r="JIS97" s="171"/>
      <c r="JIT97" s="171"/>
      <c r="JIU97" s="171"/>
      <c r="JIV97" s="171"/>
      <c r="JIW97" s="171"/>
      <c r="JIX97" s="171"/>
      <c r="JIY97" s="171"/>
      <c r="JIZ97" s="171"/>
      <c r="JJA97" s="171"/>
      <c r="JJB97" s="171"/>
      <c r="JJC97" s="171"/>
      <c r="JJD97" s="171"/>
      <c r="JJE97" s="171"/>
      <c r="JJF97" s="171"/>
      <c r="JJG97" s="171"/>
      <c r="JJH97" s="171"/>
      <c r="JJI97" s="171"/>
      <c r="JJJ97" s="171"/>
      <c r="JJK97" s="171"/>
      <c r="JJL97" s="171"/>
      <c r="JJM97" s="171"/>
      <c r="JJN97" s="171"/>
      <c r="JJO97" s="171"/>
      <c r="JJP97" s="171"/>
      <c r="JJQ97" s="171"/>
      <c r="JJR97" s="171"/>
      <c r="JJS97" s="171"/>
      <c r="JJT97" s="171"/>
      <c r="JJU97" s="171"/>
      <c r="JJV97" s="171"/>
      <c r="JJW97" s="171"/>
      <c r="JJX97" s="171"/>
      <c r="JJY97" s="171"/>
      <c r="JJZ97" s="171"/>
      <c r="JKA97" s="171"/>
      <c r="JKB97" s="171"/>
      <c r="JKC97" s="171"/>
      <c r="JKD97" s="171"/>
      <c r="JKE97" s="171"/>
      <c r="JKF97" s="171"/>
      <c r="JKG97" s="171"/>
      <c r="JKH97" s="171"/>
      <c r="JKI97" s="171"/>
      <c r="JKJ97" s="171"/>
      <c r="JKK97" s="171"/>
      <c r="JKL97" s="171"/>
      <c r="JKM97" s="171"/>
      <c r="JKN97" s="171"/>
      <c r="JKO97" s="171"/>
      <c r="JKP97" s="171"/>
      <c r="JKQ97" s="171"/>
      <c r="JKR97" s="171"/>
      <c r="JKS97" s="171"/>
      <c r="JKT97" s="171"/>
      <c r="JKU97" s="171"/>
      <c r="JKV97" s="171"/>
      <c r="JKW97" s="171"/>
      <c r="JKX97" s="171"/>
      <c r="JKY97" s="171"/>
      <c r="JKZ97" s="171"/>
      <c r="JLA97" s="171"/>
      <c r="JLB97" s="171"/>
      <c r="JLC97" s="171"/>
      <c r="JLD97" s="171"/>
      <c r="JLE97" s="171"/>
      <c r="JLF97" s="171"/>
      <c r="JLG97" s="171"/>
      <c r="JLH97" s="171"/>
      <c r="JLI97" s="171"/>
      <c r="JLJ97" s="171"/>
      <c r="JLK97" s="171"/>
      <c r="JLL97" s="171"/>
      <c r="JLM97" s="171"/>
      <c r="JLN97" s="171"/>
      <c r="JLO97" s="171"/>
      <c r="JLP97" s="171"/>
      <c r="JLQ97" s="171"/>
      <c r="JLR97" s="171"/>
      <c r="JLS97" s="171"/>
      <c r="JLT97" s="171"/>
      <c r="JLU97" s="171"/>
      <c r="JLV97" s="171"/>
      <c r="JLW97" s="171"/>
      <c r="JLX97" s="171"/>
      <c r="JLY97" s="171"/>
      <c r="JLZ97" s="171"/>
      <c r="JMA97" s="171"/>
      <c r="JMB97" s="171"/>
      <c r="JMC97" s="171"/>
      <c r="JMD97" s="171"/>
      <c r="JME97" s="171"/>
      <c r="JMF97" s="171"/>
      <c r="JMG97" s="171"/>
      <c r="JMH97" s="171"/>
      <c r="JMI97" s="171"/>
      <c r="JMJ97" s="171"/>
      <c r="JMK97" s="171"/>
      <c r="JML97" s="171"/>
      <c r="JMM97" s="171"/>
      <c r="JMN97" s="171"/>
      <c r="JMO97" s="171"/>
      <c r="JMP97" s="171"/>
      <c r="JMQ97" s="171"/>
      <c r="JMR97" s="171"/>
      <c r="JMS97" s="171"/>
      <c r="JMT97" s="171"/>
      <c r="JMU97" s="171"/>
      <c r="JMV97" s="171"/>
      <c r="JMW97" s="171"/>
      <c r="JMX97" s="171"/>
      <c r="JMY97" s="171"/>
      <c r="JMZ97" s="171"/>
      <c r="JNA97" s="171"/>
      <c r="JNB97" s="171"/>
      <c r="JNC97" s="171"/>
      <c r="JND97" s="171"/>
      <c r="JNE97" s="171"/>
      <c r="JNF97" s="171"/>
      <c r="JNG97" s="171"/>
      <c r="JNH97" s="171"/>
      <c r="JNI97" s="171"/>
      <c r="JNJ97" s="171"/>
      <c r="JNK97" s="171"/>
      <c r="JNL97" s="171"/>
      <c r="JNM97" s="171"/>
      <c r="JNN97" s="171"/>
      <c r="JNO97" s="171"/>
      <c r="JNP97" s="171"/>
      <c r="JNQ97" s="171"/>
      <c r="JNR97" s="171"/>
      <c r="JNS97" s="171"/>
      <c r="JNT97" s="171"/>
      <c r="JNU97" s="171"/>
      <c r="JNV97" s="171"/>
      <c r="JNW97" s="171"/>
      <c r="JNX97" s="171"/>
      <c r="JNY97" s="171"/>
      <c r="JNZ97" s="171"/>
      <c r="JOA97" s="171"/>
      <c r="JOB97" s="171"/>
      <c r="JOC97" s="171"/>
      <c r="JOD97" s="171"/>
      <c r="JOE97" s="171"/>
      <c r="JOF97" s="171"/>
      <c r="JOG97" s="171"/>
      <c r="JOH97" s="171"/>
      <c r="JOI97" s="171"/>
      <c r="JOJ97" s="171"/>
      <c r="JOK97" s="171"/>
      <c r="JOL97" s="171"/>
      <c r="JOM97" s="171"/>
      <c r="JON97" s="171"/>
      <c r="JOO97" s="171"/>
      <c r="JOP97" s="171"/>
      <c r="JOQ97" s="171"/>
      <c r="JOR97" s="171"/>
      <c r="JOS97" s="171"/>
      <c r="JOT97" s="171"/>
      <c r="JOU97" s="171"/>
      <c r="JOV97" s="171"/>
      <c r="JOW97" s="171"/>
      <c r="JOX97" s="171"/>
      <c r="JOY97" s="171"/>
      <c r="JOZ97" s="171"/>
      <c r="JPA97" s="171"/>
      <c r="JPB97" s="171"/>
      <c r="JPC97" s="171"/>
      <c r="JPD97" s="171"/>
      <c r="JPE97" s="171"/>
      <c r="JPF97" s="171"/>
      <c r="JPG97" s="171"/>
      <c r="JPH97" s="171"/>
      <c r="JPI97" s="171"/>
      <c r="JPJ97" s="171"/>
      <c r="JPK97" s="171"/>
      <c r="JPL97" s="171"/>
      <c r="JPM97" s="171"/>
      <c r="JPN97" s="171"/>
      <c r="JPO97" s="171"/>
      <c r="JPP97" s="171"/>
      <c r="JPQ97" s="171"/>
      <c r="JPR97" s="171"/>
      <c r="JPS97" s="171"/>
      <c r="JPT97" s="171"/>
      <c r="JPU97" s="171"/>
      <c r="JPV97" s="171"/>
      <c r="JPW97" s="171"/>
      <c r="JPX97" s="171"/>
      <c r="JPY97" s="171"/>
      <c r="JPZ97" s="171"/>
      <c r="JQA97" s="171"/>
      <c r="JQB97" s="171"/>
      <c r="JQC97" s="171"/>
      <c r="JQD97" s="171"/>
      <c r="JQE97" s="171"/>
      <c r="JQF97" s="171"/>
      <c r="JQG97" s="171"/>
      <c r="JQH97" s="171"/>
      <c r="JQI97" s="171"/>
      <c r="JQJ97" s="171"/>
      <c r="JQK97" s="171"/>
      <c r="JQL97" s="171"/>
      <c r="JQM97" s="171"/>
      <c r="JQN97" s="171"/>
      <c r="JQO97" s="171"/>
      <c r="JQP97" s="171"/>
      <c r="JQQ97" s="171"/>
      <c r="JQR97" s="171"/>
      <c r="JQS97" s="171"/>
      <c r="JQT97" s="171"/>
      <c r="JQU97" s="171"/>
      <c r="JQV97" s="171"/>
      <c r="JQW97" s="171"/>
      <c r="JQX97" s="171"/>
      <c r="JQY97" s="171"/>
      <c r="JQZ97" s="171"/>
      <c r="JRA97" s="171"/>
      <c r="JRB97" s="171"/>
      <c r="JRC97" s="171"/>
      <c r="JRD97" s="171"/>
      <c r="JRE97" s="171"/>
      <c r="JRF97" s="171"/>
      <c r="JRG97" s="171"/>
      <c r="JRH97" s="171"/>
      <c r="JRI97" s="171"/>
      <c r="JRJ97" s="171"/>
      <c r="JRK97" s="171"/>
      <c r="JRL97" s="171"/>
      <c r="JRM97" s="171"/>
      <c r="JRN97" s="171"/>
      <c r="JRO97" s="171"/>
      <c r="JRP97" s="171"/>
      <c r="JRQ97" s="171"/>
      <c r="JRR97" s="171"/>
      <c r="JRS97" s="171"/>
      <c r="JRT97" s="171"/>
      <c r="JRU97" s="171"/>
      <c r="JRV97" s="171"/>
      <c r="JRW97" s="171"/>
      <c r="JRX97" s="171"/>
      <c r="JRY97" s="171"/>
      <c r="JRZ97" s="171"/>
      <c r="JSA97" s="171"/>
      <c r="JSB97" s="171"/>
      <c r="JSC97" s="171"/>
      <c r="JSD97" s="171"/>
      <c r="JSE97" s="171"/>
      <c r="JSF97" s="171"/>
      <c r="JSG97" s="171"/>
      <c r="JSH97" s="171"/>
      <c r="JSI97" s="171"/>
      <c r="JSJ97" s="171"/>
      <c r="JSK97" s="171"/>
      <c r="JSL97" s="171"/>
      <c r="JSM97" s="171"/>
      <c r="JSN97" s="171"/>
      <c r="JSO97" s="171"/>
      <c r="JSP97" s="171"/>
      <c r="JSQ97" s="171"/>
      <c r="JSR97" s="171"/>
      <c r="JSS97" s="171"/>
      <c r="JST97" s="171"/>
      <c r="JSU97" s="171"/>
      <c r="JSV97" s="171"/>
      <c r="JSW97" s="171"/>
      <c r="JSX97" s="171"/>
      <c r="JSY97" s="171"/>
      <c r="JSZ97" s="171"/>
      <c r="JTA97" s="171"/>
      <c r="JTB97" s="171"/>
      <c r="JTC97" s="171"/>
      <c r="JTD97" s="171"/>
      <c r="JTE97" s="171"/>
      <c r="JTF97" s="171"/>
      <c r="JTG97" s="171"/>
      <c r="JTH97" s="171"/>
      <c r="JTI97" s="171"/>
      <c r="JTJ97" s="171"/>
      <c r="JTK97" s="171"/>
      <c r="JTL97" s="171"/>
      <c r="JTM97" s="171"/>
      <c r="JTN97" s="171"/>
      <c r="JTO97" s="171"/>
      <c r="JTP97" s="171"/>
      <c r="JTQ97" s="171"/>
      <c r="JTR97" s="171"/>
      <c r="JTS97" s="171"/>
      <c r="JTT97" s="171"/>
      <c r="JTU97" s="171"/>
      <c r="JTV97" s="171"/>
      <c r="JTW97" s="171"/>
      <c r="JTX97" s="171"/>
      <c r="JTY97" s="171"/>
      <c r="JTZ97" s="171"/>
      <c r="JUA97" s="171"/>
      <c r="JUB97" s="171"/>
      <c r="JUC97" s="171"/>
      <c r="JUD97" s="171"/>
      <c r="JUE97" s="171"/>
      <c r="JUF97" s="171"/>
      <c r="JUG97" s="171"/>
      <c r="JUH97" s="171"/>
      <c r="JUI97" s="171"/>
      <c r="JUJ97" s="171"/>
      <c r="JUK97" s="171"/>
      <c r="JUL97" s="171"/>
      <c r="JUM97" s="171"/>
      <c r="JUN97" s="171"/>
      <c r="JUO97" s="171"/>
      <c r="JUP97" s="171"/>
      <c r="JUQ97" s="171"/>
      <c r="JUR97" s="171"/>
      <c r="JUS97" s="171"/>
      <c r="JUT97" s="171"/>
      <c r="JUU97" s="171"/>
      <c r="JUV97" s="171"/>
      <c r="JUW97" s="171"/>
      <c r="JUX97" s="171"/>
      <c r="JUY97" s="171"/>
      <c r="JUZ97" s="171"/>
      <c r="JVA97" s="171"/>
      <c r="JVB97" s="171"/>
      <c r="JVC97" s="171"/>
      <c r="JVD97" s="171"/>
      <c r="JVE97" s="171"/>
      <c r="JVF97" s="171"/>
      <c r="JVG97" s="171"/>
      <c r="JVH97" s="171"/>
      <c r="JVI97" s="171"/>
      <c r="JVJ97" s="171"/>
      <c r="JVK97" s="171"/>
      <c r="JVL97" s="171"/>
      <c r="JVM97" s="171"/>
      <c r="JVN97" s="171"/>
      <c r="JVO97" s="171"/>
      <c r="JVP97" s="171"/>
      <c r="JVQ97" s="171"/>
      <c r="JVR97" s="171"/>
      <c r="JVS97" s="171"/>
      <c r="JVT97" s="171"/>
      <c r="JVU97" s="171"/>
      <c r="JVV97" s="171"/>
      <c r="JVW97" s="171"/>
      <c r="JVX97" s="171"/>
      <c r="JVY97" s="171"/>
      <c r="JVZ97" s="171"/>
      <c r="JWA97" s="171"/>
      <c r="JWB97" s="171"/>
      <c r="JWC97" s="171"/>
      <c r="JWD97" s="171"/>
      <c r="JWE97" s="171"/>
      <c r="JWF97" s="171"/>
      <c r="JWG97" s="171"/>
      <c r="JWH97" s="171"/>
      <c r="JWI97" s="171"/>
      <c r="JWJ97" s="171"/>
      <c r="JWK97" s="171"/>
      <c r="JWL97" s="171"/>
      <c r="JWM97" s="171"/>
      <c r="JWN97" s="171"/>
      <c r="JWO97" s="171"/>
      <c r="JWP97" s="171"/>
      <c r="JWQ97" s="171"/>
      <c r="JWR97" s="171"/>
      <c r="JWS97" s="171"/>
      <c r="JWT97" s="171"/>
      <c r="JWU97" s="171"/>
      <c r="JWV97" s="171"/>
      <c r="JWW97" s="171"/>
      <c r="JWX97" s="171"/>
      <c r="JWY97" s="171"/>
      <c r="JWZ97" s="171"/>
      <c r="JXA97" s="171"/>
      <c r="JXB97" s="171"/>
      <c r="JXC97" s="171"/>
      <c r="JXD97" s="171"/>
      <c r="JXE97" s="171"/>
      <c r="JXF97" s="171"/>
      <c r="JXG97" s="171"/>
      <c r="JXH97" s="171"/>
      <c r="JXI97" s="171"/>
      <c r="JXJ97" s="171"/>
      <c r="JXK97" s="171"/>
      <c r="JXL97" s="171"/>
      <c r="JXM97" s="171"/>
      <c r="JXN97" s="171"/>
      <c r="JXO97" s="171"/>
      <c r="JXP97" s="171"/>
      <c r="JXQ97" s="171"/>
      <c r="JXR97" s="171"/>
      <c r="JXS97" s="171"/>
      <c r="JXT97" s="171"/>
      <c r="JXU97" s="171"/>
      <c r="JXV97" s="171"/>
      <c r="JXW97" s="171"/>
      <c r="JXX97" s="171"/>
      <c r="JXY97" s="171"/>
      <c r="JXZ97" s="171"/>
      <c r="JYA97" s="171"/>
      <c r="JYB97" s="171"/>
      <c r="JYC97" s="171"/>
      <c r="JYD97" s="171"/>
      <c r="JYE97" s="171"/>
      <c r="JYF97" s="171"/>
      <c r="JYG97" s="171"/>
      <c r="JYH97" s="171"/>
      <c r="JYI97" s="171"/>
      <c r="JYJ97" s="171"/>
      <c r="JYK97" s="171"/>
      <c r="JYL97" s="171"/>
      <c r="JYM97" s="171"/>
      <c r="JYN97" s="171"/>
      <c r="JYO97" s="171"/>
      <c r="JYP97" s="171"/>
      <c r="JYQ97" s="171"/>
      <c r="JYR97" s="171"/>
      <c r="JYS97" s="171"/>
      <c r="JYT97" s="171"/>
      <c r="JYU97" s="171"/>
      <c r="JYV97" s="171"/>
      <c r="JYW97" s="171"/>
      <c r="JYX97" s="171"/>
      <c r="JYY97" s="171"/>
      <c r="JYZ97" s="171"/>
      <c r="JZA97" s="171"/>
      <c r="JZB97" s="171"/>
      <c r="JZC97" s="171"/>
      <c r="JZD97" s="171"/>
      <c r="JZE97" s="171"/>
      <c r="JZF97" s="171"/>
      <c r="JZG97" s="171"/>
      <c r="JZH97" s="171"/>
      <c r="JZI97" s="171"/>
      <c r="JZJ97" s="171"/>
      <c r="JZK97" s="171"/>
      <c r="JZL97" s="171"/>
      <c r="JZM97" s="171"/>
      <c r="JZN97" s="171"/>
      <c r="JZO97" s="171"/>
      <c r="JZP97" s="171"/>
      <c r="JZQ97" s="171"/>
      <c r="JZR97" s="171"/>
      <c r="JZS97" s="171"/>
      <c r="JZT97" s="171"/>
      <c r="JZU97" s="171"/>
      <c r="JZV97" s="171"/>
      <c r="JZW97" s="171"/>
      <c r="JZX97" s="171"/>
      <c r="JZY97" s="171"/>
      <c r="JZZ97" s="171"/>
      <c r="KAA97" s="171"/>
      <c r="KAB97" s="171"/>
      <c r="KAC97" s="171"/>
      <c r="KAD97" s="171"/>
      <c r="KAE97" s="171"/>
      <c r="KAF97" s="171"/>
      <c r="KAG97" s="171"/>
      <c r="KAH97" s="171"/>
      <c r="KAI97" s="171"/>
      <c r="KAJ97" s="171"/>
      <c r="KAK97" s="171"/>
      <c r="KAL97" s="171"/>
      <c r="KAM97" s="171"/>
      <c r="KAN97" s="171"/>
      <c r="KAO97" s="171"/>
      <c r="KAP97" s="171"/>
      <c r="KAQ97" s="171"/>
      <c r="KAR97" s="171"/>
      <c r="KAS97" s="171"/>
      <c r="KAT97" s="171"/>
      <c r="KAU97" s="171"/>
      <c r="KAV97" s="171"/>
      <c r="KAW97" s="171"/>
      <c r="KAX97" s="171"/>
      <c r="KAY97" s="171"/>
      <c r="KAZ97" s="171"/>
      <c r="KBA97" s="171"/>
      <c r="KBB97" s="171"/>
      <c r="KBC97" s="171"/>
      <c r="KBD97" s="171"/>
      <c r="KBE97" s="171"/>
      <c r="KBF97" s="171"/>
      <c r="KBG97" s="171"/>
      <c r="KBH97" s="171"/>
      <c r="KBI97" s="171"/>
      <c r="KBJ97" s="171"/>
      <c r="KBK97" s="171"/>
      <c r="KBL97" s="171"/>
      <c r="KBM97" s="171"/>
      <c r="KBN97" s="171"/>
      <c r="KBO97" s="171"/>
      <c r="KBP97" s="171"/>
      <c r="KBQ97" s="171"/>
      <c r="KBR97" s="171"/>
      <c r="KBS97" s="171"/>
      <c r="KBT97" s="171"/>
      <c r="KBU97" s="171"/>
      <c r="KBV97" s="171"/>
      <c r="KBW97" s="171"/>
      <c r="KBX97" s="171"/>
      <c r="KBY97" s="171"/>
      <c r="KBZ97" s="171"/>
      <c r="KCA97" s="171"/>
      <c r="KCB97" s="171"/>
      <c r="KCC97" s="171"/>
      <c r="KCD97" s="171"/>
      <c r="KCE97" s="171"/>
      <c r="KCF97" s="171"/>
      <c r="KCG97" s="171"/>
      <c r="KCH97" s="171"/>
      <c r="KCI97" s="171"/>
      <c r="KCJ97" s="171"/>
      <c r="KCK97" s="171"/>
      <c r="KCL97" s="171"/>
      <c r="KCM97" s="171"/>
      <c r="KCN97" s="171"/>
      <c r="KCO97" s="171"/>
      <c r="KCP97" s="171"/>
      <c r="KCQ97" s="171"/>
      <c r="KCR97" s="171"/>
      <c r="KCS97" s="171"/>
      <c r="KCT97" s="171"/>
      <c r="KCU97" s="171"/>
      <c r="KCV97" s="171"/>
      <c r="KCW97" s="171"/>
      <c r="KCX97" s="171"/>
      <c r="KCY97" s="171"/>
      <c r="KCZ97" s="171"/>
      <c r="KDA97" s="171"/>
      <c r="KDB97" s="171"/>
      <c r="KDC97" s="171"/>
      <c r="KDD97" s="171"/>
      <c r="KDE97" s="171"/>
      <c r="KDF97" s="171"/>
      <c r="KDG97" s="171"/>
      <c r="KDH97" s="171"/>
      <c r="KDI97" s="171"/>
      <c r="KDJ97" s="171"/>
      <c r="KDK97" s="171"/>
      <c r="KDL97" s="171"/>
      <c r="KDM97" s="171"/>
      <c r="KDN97" s="171"/>
      <c r="KDO97" s="171"/>
      <c r="KDP97" s="171"/>
      <c r="KDQ97" s="171"/>
      <c r="KDR97" s="171"/>
      <c r="KDS97" s="171"/>
      <c r="KDT97" s="171"/>
      <c r="KDU97" s="171"/>
      <c r="KDV97" s="171"/>
      <c r="KDW97" s="171"/>
      <c r="KDX97" s="171"/>
      <c r="KDY97" s="171"/>
      <c r="KDZ97" s="171"/>
      <c r="KEA97" s="171"/>
      <c r="KEB97" s="171"/>
      <c r="KEC97" s="171"/>
      <c r="KED97" s="171"/>
      <c r="KEE97" s="171"/>
      <c r="KEF97" s="171"/>
      <c r="KEG97" s="171"/>
      <c r="KEH97" s="171"/>
      <c r="KEI97" s="171"/>
      <c r="KEJ97" s="171"/>
      <c r="KEK97" s="171"/>
      <c r="KEL97" s="171"/>
      <c r="KEM97" s="171"/>
      <c r="KEN97" s="171"/>
      <c r="KEO97" s="171"/>
      <c r="KEP97" s="171"/>
      <c r="KEQ97" s="171"/>
      <c r="KER97" s="171"/>
      <c r="KES97" s="171"/>
      <c r="KET97" s="171"/>
      <c r="KEU97" s="171"/>
      <c r="KEV97" s="171"/>
      <c r="KEW97" s="171"/>
      <c r="KEX97" s="171"/>
      <c r="KEY97" s="171"/>
      <c r="KEZ97" s="171"/>
      <c r="KFA97" s="171"/>
      <c r="KFB97" s="171"/>
      <c r="KFC97" s="171"/>
      <c r="KFD97" s="171"/>
      <c r="KFE97" s="171"/>
      <c r="KFF97" s="171"/>
      <c r="KFG97" s="171"/>
      <c r="KFH97" s="171"/>
      <c r="KFI97" s="171"/>
      <c r="KFJ97" s="171"/>
      <c r="KFK97" s="171"/>
      <c r="KFL97" s="171"/>
      <c r="KFM97" s="171"/>
      <c r="KFN97" s="171"/>
      <c r="KFO97" s="171"/>
      <c r="KFP97" s="171"/>
      <c r="KFQ97" s="171"/>
      <c r="KFR97" s="171"/>
      <c r="KFS97" s="171"/>
      <c r="KFT97" s="171"/>
      <c r="KFU97" s="171"/>
      <c r="KFV97" s="171"/>
      <c r="KFW97" s="171"/>
      <c r="KFX97" s="171"/>
      <c r="KFY97" s="171"/>
      <c r="KFZ97" s="171"/>
      <c r="KGA97" s="171"/>
      <c r="KGB97" s="171"/>
      <c r="KGC97" s="171"/>
      <c r="KGD97" s="171"/>
      <c r="KGE97" s="171"/>
      <c r="KGF97" s="171"/>
      <c r="KGG97" s="171"/>
      <c r="KGH97" s="171"/>
      <c r="KGI97" s="171"/>
      <c r="KGJ97" s="171"/>
      <c r="KGK97" s="171"/>
      <c r="KGL97" s="171"/>
      <c r="KGM97" s="171"/>
      <c r="KGN97" s="171"/>
      <c r="KGO97" s="171"/>
      <c r="KGP97" s="171"/>
      <c r="KGQ97" s="171"/>
      <c r="KGR97" s="171"/>
      <c r="KGS97" s="171"/>
      <c r="KGT97" s="171"/>
      <c r="KGU97" s="171"/>
      <c r="KGV97" s="171"/>
      <c r="KGW97" s="171"/>
      <c r="KGX97" s="171"/>
      <c r="KGY97" s="171"/>
      <c r="KGZ97" s="171"/>
      <c r="KHA97" s="171"/>
      <c r="KHB97" s="171"/>
      <c r="KHC97" s="171"/>
      <c r="KHD97" s="171"/>
      <c r="KHE97" s="171"/>
      <c r="KHF97" s="171"/>
      <c r="KHG97" s="171"/>
      <c r="KHH97" s="171"/>
      <c r="KHI97" s="171"/>
      <c r="KHJ97" s="171"/>
      <c r="KHK97" s="171"/>
      <c r="KHL97" s="171"/>
      <c r="KHM97" s="171"/>
      <c r="KHN97" s="171"/>
      <c r="KHO97" s="171"/>
      <c r="KHP97" s="171"/>
      <c r="KHQ97" s="171"/>
      <c r="KHR97" s="171"/>
      <c r="KHS97" s="171"/>
      <c r="KHT97" s="171"/>
      <c r="KHU97" s="171"/>
      <c r="KHV97" s="171"/>
      <c r="KHW97" s="171"/>
      <c r="KHX97" s="171"/>
      <c r="KHY97" s="171"/>
      <c r="KHZ97" s="171"/>
      <c r="KIA97" s="171"/>
      <c r="KIB97" s="171"/>
      <c r="KIC97" s="171"/>
      <c r="KID97" s="171"/>
      <c r="KIE97" s="171"/>
      <c r="KIF97" s="171"/>
      <c r="KIG97" s="171"/>
      <c r="KIH97" s="171"/>
      <c r="KII97" s="171"/>
      <c r="KIJ97" s="171"/>
      <c r="KIK97" s="171"/>
      <c r="KIL97" s="171"/>
      <c r="KIM97" s="171"/>
      <c r="KIN97" s="171"/>
      <c r="KIO97" s="171"/>
      <c r="KIP97" s="171"/>
      <c r="KIQ97" s="171"/>
      <c r="KIR97" s="171"/>
      <c r="KIS97" s="171"/>
      <c r="KIT97" s="171"/>
      <c r="KIU97" s="171"/>
      <c r="KIV97" s="171"/>
      <c r="KIW97" s="171"/>
      <c r="KIX97" s="171"/>
      <c r="KIY97" s="171"/>
      <c r="KIZ97" s="171"/>
      <c r="KJA97" s="171"/>
      <c r="KJB97" s="171"/>
      <c r="KJC97" s="171"/>
      <c r="KJD97" s="171"/>
      <c r="KJE97" s="171"/>
      <c r="KJF97" s="171"/>
      <c r="KJG97" s="171"/>
      <c r="KJH97" s="171"/>
      <c r="KJI97" s="171"/>
      <c r="KJJ97" s="171"/>
      <c r="KJK97" s="171"/>
      <c r="KJL97" s="171"/>
      <c r="KJM97" s="171"/>
      <c r="KJN97" s="171"/>
      <c r="KJO97" s="171"/>
      <c r="KJP97" s="171"/>
      <c r="KJQ97" s="171"/>
      <c r="KJR97" s="171"/>
      <c r="KJS97" s="171"/>
      <c r="KJT97" s="171"/>
      <c r="KJU97" s="171"/>
      <c r="KJV97" s="171"/>
      <c r="KJW97" s="171"/>
      <c r="KJX97" s="171"/>
      <c r="KJY97" s="171"/>
      <c r="KJZ97" s="171"/>
      <c r="KKA97" s="171"/>
      <c r="KKB97" s="171"/>
      <c r="KKC97" s="171"/>
      <c r="KKD97" s="171"/>
      <c r="KKE97" s="171"/>
      <c r="KKF97" s="171"/>
      <c r="KKG97" s="171"/>
      <c r="KKH97" s="171"/>
      <c r="KKI97" s="171"/>
      <c r="KKJ97" s="171"/>
      <c r="KKK97" s="171"/>
      <c r="KKL97" s="171"/>
      <c r="KKM97" s="171"/>
      <c r="KKN97" s="171"/>
      <c r="KKO97" s="171"/>
      <c r="KKP97" s="171"/>
      <c r="KKQ97" s="171"/>
      <c r="KKR97" s="171"/>
      <c r="KKS97" s="171"/>
      <c r="KKT97" s="171"/>
      <c r="KKU97" s="171"/>
      <c r="KKV97" s="171"/>
      <c r="KKW97" s="171"/>
      <c r="KKX97" s="171"/>
      <c r="KKY97" s="171"/>
      <c r="KKZ97" s="171"/>
      <c r="KLA97" s="171"/>
      <c r="KLB97" s="171"/>
      <c r="KLC97" s="171"/>
      <c r="KLD97" s="171"/>
      <c r="KLE97" s="171"/>
      <c r="KLF97" s="171"/>
      <c r="KLG97" s="171"/>
      <c r="KLH97" s="171"/>
      <c r="KLI97" s="171"/>
      <c r="KLJ97" s="171"/>
      <c r="KLK97" s="171"/>
      <c r="KLL97" s="171"/>
      <c r="KLM97" s="171"/>
      <c r="KLN97" s="171"/>
      <c r="KLO97" s="171"/>
      <c r="KLP97" s="171"/>
      <c r="KLQ97" s="171"/>
      <c r="KLR97" s="171"/>
      <c r="KLS97" s="171"/>
      <c r="KLT97" s="171"/>
      <c r="KLU97" s="171"/>
      <c r="KLV97" s="171"/>
      <c r="KLW97" s="171"/>
      <c r="KLX97" s="171"/>
      <c r="KLY97" s="171"/>
      <c r="KLZ97" s="171"/>
      <c r="KMA97" s="171"/>
      <c r="KMB97" s="171"/>
      <c r="KMC97" s="171"/>
      <c r="KMD97" s="171"/>
      <c r="KME97" s="171"/>
      <c r="KMF97" s="171"/>
      <c r="KMG97" s="171"/>
      <c r="KMH97" s="171"/>
      <c r="KMI97" s="171"/>
      <c r="KMJ97" s="171"/>
      <c r="KMK97" s="171"/>
      <c r="KML97" s="171"/>
      <c r="KMM97" s="171"/>
      <c r="KMN97" s="171"/>
      <c r="KMO97" s="171"/>
      <c r="KMP97" s="171"/>
      <c r="KMQ97" s="171"/>
      <c r="KMR97" s="171"/>
      <c r="KMS97" s="171"/>
      <c r="KMT97" s="171"/>
      <c r="KMU97" s="171"/>
      <c r="KMV97" s="171"/>
      <c r="KMW97" s="171"/>
      <c r="KMX97" s="171"/>
      <c r="KMY97" s="171"/>
      <c r="KMZ97" s="171"/>
      <c r="KNA97" s="171"/>
      <c r="KNB97" s="171"/>
      <c r="KNC97" s="171"/>
      <c r="KND97" s="171"/>
      <c r="KNE97" s="171"/>
      <c r="KNF97" s="171"/>
      <c r="KNG97" s="171"/>
      <c r="KNH97" s="171"/>
      <c r="KNI97" s="171"/>
      <c r="KNJ97" s="171"/>
      <c r="KNK97" s="171"/>
      <c r="KNL97" s="171"/>
      <c r="KNM97" s="171"/>
      <c r="KNN97" s="171"/>
      <c r="KNO97" s="171"/>
      <c r="KNP97" s="171"/>
      <c r="KNQ97" s="171"/>
      <c r="KNR97" s="171"/>
      <c r="KNS97" s="171"/>
      <c r="KNT97" s="171"/>
      <c r="KNU97" s="171"/>
      <c r="KNV97" s="171"/>
      <c r="KNW97" s="171"/>
      <c r="KNX97" s="171"/>
      <c r="KNY97" s="171"/>
      <c r="KNZ97" s="171"/>
      <c r="KOA97" s="171"/>
      <c r="KOB97" s="171"/>
      <c r="KOC97" s="171"/>
      <c r="KOD97" s="171"/>
      <c r="KOE97" s="171"/>
      <c r="KOF97" s="171"/>
      <c r="KOG97" s="171"/>
      <c r="KOH97" s="171"/>
      <c r="KOI97" s="171"/>
      <c r="KOJ97" s="171"/>
      <c r="KOK97" s="171"/>
      <c r="KOL97" s="171"/>
      <c r="KOM97" s="171"/>
      <c r="KON97" s="171"/>
      <c r="KOO97" s="171"/>
      <c r="KOP97" s="171"/>
      <c r="KOQ97" s="171"/>
      <c r="KOR97" s="171"/>
      <c r="KOS97" s="171"/>
      <c r="KOT97" s="171"/>
      <c r="KOU97" s="171"/>
      <c r="KOV97" s="171"/>
      <c r="KOW97" s="171"/>
      <c r="KOX97" s="171"/>
      <c r="KOY97" s="171"/>
      <c r="KOZ97" s="171"/>
      <c r="KPA97" s="171"/>
      <c r="KPB97" s="171"/>
      <c r="KPC97" s="171"/>
      <c r="KPD97" s="171"/>
      <c r="KPE97" s="171"/>
      <c r="KPF97" s="171"/>
      <c r="KPG97" s="171"/>
      <c r="KPH97" s="171"/>
      <c r="KPI97" s="171"/>
      <c r="KPJ97" s="171"/>
      <c r="KPK97" s="171"/>
      <c r="KPL97" s="171"/>
      <c r="KPM97" s="171"/>
      <c r="KPN97" s="171"/>
      <c r="KPO97" s="171"/>
      <c r="KPP97" s="171"/>
      <c r="KPQ97" s="171"/>
      <c r="KPR97" s="171"/>
      <c r="KPS97" s="171"/>
      <c r="KPT97" s="171"/>
      <c r="KPU97" s="171"/>
      <c r="KPV97" s="171"/>
      <c r="KPW97" s="171"/>
      <c r="KPX97" s="171"/>
      <c r="KPY97" s="171"/>
      <c r="KPZ97" s="171"/>
      <c r="KQA97" s="171"/>
      <c r="KQB97" s="171"/>
      <c r="KQC97" s="171"/>
      <c r="KQD97" s="171"/>
      <c r="KQE97" s="171"/>
      <c r="KQF97" s="171"/>
      <c r="KQG97" s="171"/>
      <c r="KQH97" s="171"/>
      <c r="KQI97" s="171"/>
      <c r="KQJ97" s="171"/>
      <c r="KQK97" s="171"/>
      <c r="KQL97" s="171"/>
      <c r="KQM97" s="171"/>
      <c r="KQN97" s="171"/>
      <c r="KQO97" s="171"/>
      <c r="KQP97" s="171"/>
      <c r="KQQ97" s="171"/>
      <c r="KQR97" s="171"/>
      <c r="KQS97" s="171"/>
      <c r="KQT97" s="171"/>
      <c r="KQU97" s="171"/>
      <c r="KQV97" s="171"/>
      <c r="KQW97" s="171"/>
      <c r="KQX97" s="171"/>
      <c r="KQY97" s="171"/>
      <c r="KQZ97" s="171"/>
      <c r="KRA97" s="171"/>
      <c r="KRB97" s="171"/>
      <c r="KRC97" s="171"/>
      <c r="KRD97" s="171"/>
      <c r="KRE97" s="171"/>
      <c r="KRF97" s="171"/>
      <c r="KRG97" s="171"/>
      <c r="KRH97" s="171"/>
      <c r="KRI97" s="171"/>
      <c r="KRJ97" s="171"/>
      <c r="KRK97" s="171"/>
      <c r="KRL97" s="171"/>
      <c r="KRM97" s="171"/>
      <c r="KRN97" s="171"/>
      <c r="KRO97" s="171"/>
      <c r="KRP97" s="171"/>
      <c r="KRQ97" s="171"/>
      <c r="KRR97" s="171"/>
      <c r="KRS97" s="171"/>
      <c r="KRT97" s="171"/>
      <c r="KRU97" s="171"/>
      <c r="KRV97" s="171"/>
      <c r="KRW97" s="171"/>
      <c r="KRX97" s="171"/>
      <c r="KRY97" s="171"/>
      <c r="KRZ97" s="171"/>
      <c r="KSA97" s="171"/>
      <c r="KSB97" s="171"/>
      <c r="KSC97" s="171"/>
      <c r="KSD97" s="171"/>
      <c r="KSE97" s="171"/>
      <c r="KSF97" s="171"/>
      <c r="KSG97" s="171"/>
      <c r="KSH97" s="171"/>
      <c r="KSI97" s="171"/>
      <c r="KSJ97" s="171"/>
      <c r="KSK97" s="171"/>
      <c r="KSL97" s="171"/>
      <c r="KSM97" s="171"/>
      <c r="KSN97" s="171"/>
      <c r="KSO97" s="171"/>
      <c r="KSP97" s="171"/>
      <c r="KSQ97" s="171"/>
      <c r="KSR97" s="171"/>
      <c r="KSS97" s="171"/>
      <c r="KST97" s="171"/>
      <c r="KSU97" s="171"/>
      <c r="KSV97" s="171"/>
      <c r="KSW97" s="171"/>
      <c r="KSX97" s="171"/>
      <c r="KSY97" s="171"/>
      <c r="KSZ97" s="171"/>
      <c r="KTA97" s="171"/>
      <c r="KTB97" s="171"/>
      <c r="KTC97" s="171"/>
      <c r="KTD97" s="171"/>
      <c r="KTE97" s="171"/>
      <c r="KTF97" s="171"/>
      <c r="KTG97" s="171"/>
      <c r="KTH97" s="171"/>
      <c r="KTI97" s="171"/>
      <c r="KTJ97" s="171"/>
      <c r="KTK97" s="171"/>
      <c r="KTL97" s="171"/>
      <c r="KTM97" s="171"/>
      <c r="KTN97" s="171"/>
      <c r="KTO97" s="171"/>
      <c r="KTP97" s="171"/>
      <c r="KTQ97" s="171"/>
      <c r="KTR97" s="171"/>
      <c r="KTS97" s="171"/>
      <c r="KTT97" s="171"/>
      <c r="KTU97" s="171"/>
      <c r="KTV97" s="171"/>
      <c r="KTW97" s="171"/>
      <c r="KTX97" s="171"/>
      <c r="KTY97" s="171"/>
      <c r="KTZ97" s="171"/>
      <c r="KUA97" s="171"/>
      <c r="KUB97" s="171"/>
      <c r="KUC97" s="171"/>
      <c r="KUD97" s="171"/>
      <c r="KUE97" s="171"/>
      <c r="KUF97" s="171"/>
      <c r="KUG97" s="171"/>
      <c r="KUH97" s="171"/>
      <c r="KUI97" s="171"/>
      <c r="KUJ97" s="171"/>
      <c r="KUK97" s="171"/>
      <c r="KUL97" s="171"/>
      <c r="KUM97" s="171"/>
      <c r="KUN97" s="171"/>
      <c r="KUO97" s="171"/>
      <c r="KUP97" s="171"/>
      <c r="KUQ97" s="171"/>
      <c r="KUR97" s="171"/>
      <c r="KUS97" s="171"/>
      <c r="KUT97" s="171"/>
      <c r="KUU97" s="171"/>
      <c r="KUV97" s="171"/>
      <c r="KUW97" s="171"/>
      <c r="KUX97" s="171"/>
      <c r="KUY97" s="171"/>
      <c r="KUZ97" s="171"/>
      <c r="KVA97" s="171"/>
      <c r="KVB97" s="171"/>
      <c r="KVC97" s="171"/>
      <c r="KVD97" s="171"/>
      <c r="KVE97" s="171"/>
      <c r="KVF97" s="171"/>
      <c r="KVG97" s="171"/>
      <c r="KVH97" s="171"/>
      <c r="KVI97" s="171"/>
      <c r="KVJ97" s="171"/>
      <c r="KVK97" s="171"/>
      <c r="KVL97" s="171"/>
      <c r="KVM97" s="171"/>
      <c r="KVN97" s="171"/>
      <c r="KVO97" s="171"/>
      <c r="KVP97" s="171"/>
      <c r="KVQ97" s="171"/>
      <c r="KVR97" s="171"/>
      <c r="KVS97" s="171"/>
      <c r="KVT97" s="171"/>
      <c r="KVU97" s="171"/>
      <c r="KVV97" s="171"/>
      <c r="KVW97" s="171"/>
      <c r="KVX97" s="171"/>
      <c r="KVY97" s="171"/>
      <c r="KVZ97" s="171"/>
      <c r="KWA97" s="171"/>
      <c r="KWB97" s="171"/>
      <c r="KWC97" s="171"/>
      <c r="KWD97" s="171"/>
      <c r="KWE97" s="171"/>
      <c r="KWF97" s="171"/>
      <c r="KWG97" s="171"/>
      <c r="KWH97" s="171"/>
      <c r="KWI97" s="171"/>
      <c r="KWJ97" s="171"/>
      <c r="KWK97" s="171"/>
      <c r="KWL97" s="171"/>
      <c r="KWM97" s="171"/>
      <c r="KWN97" s="171"/>
      <c r="KWO97" s="171"/>
      <c r="KWP97" s="171"/>
      <c r="KWQ97" s="171"/>
      <c r="KWR97" s="171"/>
      <c r="KWS97" s="171"/>
      <c r="KWT97" s="171"/>
      <c r="KWU97" s="171"/>
      <c r="KWV97" s="171"/>
      <c r="KWW97" s="171"/>
      <c r="KWX97" s="171"/>
      <c r="KWY97" s="171"/>
      <c r="KWZ97" s="171"/>
      <c r="KXA97" s="171"/>
      <c r="KXB97" s="171"/>
      <c r="KXC97" s="171"/>
      <c r="KXD97" s="171"/>
      <c r="KXE97" s="171"/>
      <c r="KXF97" s="171"/>
      <c r="KXG97" s="171"/>
      <c r="KXH97" s="171"/>
      <c r="KXI97" s="171"/>
      <c r="KXJ97" s="171"/>
      <c r="KXK97" s="171"/>
      <c r="KXL97" s="171"/>
      <c r="KXM97" s="171"/>
      <c r="KXN97" s="171"/>
      <c r="KXO97" s="171"/>
      <c r="KXP97" s="171"/>
      <c r="KXQ97" s="171"/>
      <c r="KXR97" s="171"/>
      <c r="KXS97" s="171"/>
      <c r="KXT97" s="171"/>
      <c r="KXU97" s="171"/>
      <c r="KXV97" s="171"/>
      <c r="KXW97" s="171"/>
      <c r="KXX97" s="171"/>
      <c r="KXY97" s="171"/>
      <c r="KXZ97" s="171"/>
      <c r="KYA97" s="171"/>
      <c r="KYB97" s="171"/>
      <c r="KYC97" s="171"/>
      <c r="KYD97" s="171"/>
      <c r="KYE97" s="171"/>
      <c r="KYF97" s="171"/>
      <c r="KYG97" s="171"/>
      <c r="KYH97" s="171"/>
      <c r="KYI97" s="171"/>
      <c r="KYJ97" s="171"/>
      <c r="KYK97" s="171"/>
      <c r="KYL97" s="171"/>
      <c r="KYM97" s="171"/>
      <c r="KYN97" s="171"/>
      <c r="KYO97" s="171"/>
      <c r="KYP97" s="171"/>
      <c r="KYQ97" s="171"/>
      <c r="KYR97" s="171"/>
      <c r="KYS97" s="171"/>
      <c r="KYT97" s="171"/>
      <c r="KYU97" s="171"/>
      <c r="KYV97" s="171"/>
      <c r="KYW97" s="171"/>
      <c r="KYX97" s="171"/>
      <c r="KYY97" s="171"/>
      <c r="KYZ97" s="171"/>
      <c r="KZA97" s="171"/>
      <c r="KZB97" s="171"/>
      <c r="KZC97" s="171"/>
      <c r="KZD97" s="171"/>
      <c r="KZE97" s="171"/>
      <c r="KZF97" s="171"/>
      <c r="KZG97" s="171"/>
      <c r="KZH97" s="171"/>
      <c r="KZI97" s="171"/>
      <c r="KZJ97" s="171"/>
      <c r="KZK97" s="171"/>
      <c r="KZL97" s="171"/>
      <c r="KZM97" s="171"/>
      <c r="KZN97" s="171"/>
      <c r="KZO97" s="171"/>
      <c r="KZP97" s="171"/>
      <c r="KZQ97" s="171"/>
      <c r="KZR97" s="171"/>
      <c r="KZS97" s="171"/>
      <c r="KZT97" s="171"/>
      <c r="KZU97" s="171"/>
      <c r="KZV97" s="171"/>
      <c r="KZW97" s="171"/>
      <c r="KZX97" s="171"/>
      <c r="KZY97" s="171"/>
      <c r="KZZ97" s="171"/>
      <c r="LAA97" s="171"/>
      <c r="LAB97" s="171"/>
      <c r="LAC97" s="171"/>
      <c r="LAD97" s="171"/>
      <c r="LAE97" s="171"/>
      <c r="LAF97" s="171"/>
      <c r="LAG97" s="171"/>
      <c r="LAH97" s="171"/>
      <c r="LAI97" s="171"/>
      <c r="LAJ97" s="171"/>
      <c r="LAK97" s="171"/>
      <c r="LAL97" s="171"/>
      <c r="LAM97" s="171"/>
      <c r="LAN97" s="171"/>
      <c r="LAO97" s="171"/>
      <c r="LAP97" s="171"/>
      <c r="LAQ97" s="171"/>
      <c r="LAR97" s="171"/>
      <c r="LAS97" s="171"/>
      <c r="LAT97" s="171"/>
      <c r="LAU97" s="171"/>
      <c r="LAV97" s="171"/>
      <c r="LAW97" s="171"/>
      <c r="LAX97" s="171"/>
      <c r="LAY97" s="171"/>
      <c r="LAZ97" s="171"/>
      <c r="LBA97" s="171"/>
      <c r="LBB97" s="171"/>
      <c r="LBC97" s="171"/>
      <c r="LBD97" s="171"/>
      <c r="LBE97" s="171"/>
      <c r="LBF97" s="171"/>
      <c r="LBG97" s="171"/>
      <c r="LBH97" s="171"/>
      <c r="LBI97" s="171"/>
      <c r="LBJ97" s="171"/>
      <c r="LBK97" s="171"/>
      <c r="LBL97" s="171"/>
      <c r="LBM97" s="171"/>
      <c r="LBN97" s="171"/>
      <c r="LBO97" s="171"/>
      <c r="LBP97" s="171"/>
      <c r="LBQ97" s="171"/>
      <c r="LBR97" s="171"/>
      <c r="LBS97" s="171"/>
      <c r="LBT97" s="171"/>
      <c r="LBU97" s="171"/>
      <c r="LBV97" s="171"/>
      <c r="LBW97" s="171"/>
      <c r="LBX97" s="171"/>
      <c r="LBY97" s="171"/>
      <c r="LBZ97" s="171"/>
      <c r="LCA97" s="171"/>
      <c r="LCB97" s="171"/>
      <c r="LCC97" s="171"/>
      <c r="LCD97" s="171"/>
      <c r="LCE97" s="171"/>
      <c r="LCF97" s="171"/>
      <c r="LCG97" s="171"/>
      <c r="LCH97" s="171"/>
      <c r="LCI97" s="171"/>
      <c r="LCJ97" s="171"/>
      <c r="LCK97" s="171"/>
      <c r="LCL97" s="171"/>
      <c r="LCM97" s="171"/>
      <c r="LCN97" s="171"/>
      <c r="LCO97" s="171"/>
      <c r="LCP97" s="171"/>
      <c r="LCQ97" s="171"/>
      <c r="LCR97" s="171"/>
      <c r="LCS97" s="171"/>
      <c r="LCT97" s="171"/>
      <c r="LCU97" s="171"/>
      <c r="LCV97" s="171"/>
      <c r="LCW97" s="171"/>
      <c r="LCX97" s="171"/>
      <c r="LCY97" s="171"/>
      <c r="LCZ97" s="171"/>
      <c r="LDA97" s="171"/>
      <c r="LDB97" s="171"/>
      <c r="LDC97" s="171"/>
      <c r="LDD97" s="171"/>
      <c r="LDE97" s="171"/>
      <c r="LDF97" s="171"/>
      <c r="LDG97" s="171"/>
      <c r="LDH97" s="171"/>
      <c r="LDI97" s="171"/>
      <c r="LDJ97" s="171"/>
      <c r="LDK97" s="171"/>
      <c r="LDL97" s="171"/>
      <c r="LDM97" s="171"/>
      <c r="LDN97" s="171"/>
      <c r="LDO97" s="171"/>
      <c r="LDP97" s="171"/>
      <c r="LDQ97" s="171"/>
      <c r="LDR97" s="171"/>
      <c r="LDS97" s="171"/>
      <c r="LDT97" s="171"/>
      <c r="LDU97" s="171"/>
      <c r="LDV97" s="171"/>
      <c r="LDW97" s="171"/>
      <c r="LDX97" s="171"/>
      <c r="LDY97" s="171"/>
      <c r="LDZ97" s="171"/>
      <c r="LEA97" s="171"/>
      <c r="LEB97" s="171"/>
      <c r="LEC97" s="171"/>
      <c r="LED97" s="171"/>
      <c r="LEE97" s="171"/>
      <c r="LEF97" s="171"/>
      <c r="LEG97" s="171"/>
      <c r="LEH97" s="171"/>
      <c r="LEI97" s="171"/>
      <c r="LEJ97" s="171"/>
      <c r="LEK97" s="171"/>
      <c r="LEL97" s="171"/>
      <c r="LEM97" s="171"/>
      <c r="LEN97" s="171"/>
      <c r="LEO97" s="171"/>
      <c r="LEP97" s="171"/>
      <c r="LEQ97" s="171"/>
      <c r="LER97" s="171"/>
      <c r="LES97" s="171"/>
      <c r="LET97" s="171"/>
      <c r="LEU97" s="171"/>
      <c r="LEV97" s="171"/>
      <c r="LEW97" s="171"/>
      <c r="LEX97" s="171"/>
      <c r="LEY97" s="171"/>
      <c r="LEZ97" s="171"/>
      <c r="LFA97" s="171"/>
      <c r="LFB97" s="171"/>
      <c r="LFC97" s="171"/>
      <c r="LFD97" s="171"/>
      <c r="LFE97" s="171"/>
      <c r="LFF97" s="171"/>
      <c r="LFG97" s="171"/>
      <c r="LFH97" s="171"/>
      <c r="LFI97" s="171"/>
      <c r="LFJ97" s="171"/>
      <c r="LFK97" s="171"/>
      <c r="LFL97" s="171"/>
      <c r="LFM97" s="171"/>
      <c r="LFN97" s="171"/>
      <c r="LFO97" s="171"/>
      <c r="LFP97" s="171"/>
      <c r="LFQ97" s="171"/>
      <c r="LFR97" s="171"/>
      <c r="LFS97" s="171"/>
      <c r="LFT97" s="171"/>
      <c r="LFU97" s="171"/>
      <c r="LFV97" s="171"/>
      <c r="LFW97" s="171"/>
      <c r="LFX97" s="171"/>
      <c r="LFY97" s="171"/>
      <c r="LFZ97" s="171"/>
      <c r="LGA97" s="171"/>
      <c r="LGB97" s="171"/>
      <c r="LGC97" s="171"/>
      <c r="LGD97" s="171"/>
      <c r="LGE97" s="171"/>
      <c r="LGF97" s="171"/>
      <c r="LGG97" s="171"/>
      <c r="LGH97" s="171"/>
      <c r="LGI97" s="171"/>
      <c r="LGJ97" s="171"/>
      <c r="LGK97" s="171"/>
      <c r="LGL97" s="171"/>
      <c r="LGM97" s="171"/>
      <c r="LGN97" s="171"/>
      <c r="LGO97" s="171"/>
      <c r="LGP97" s="171"/>
      <c r="LGQ97" s="171"/>
      <c r="LGR97" s="171"/>
      <c r="LGS97" s="171"/>
      <c r="LGT97" s="171"/>
      <c r="LGU97" s="171"/>
      <c r="LGV97" s="171"/>
      <c r="LGW97" s="171"/>
      <c r="LGX97" s="171"/>
      <c r="LGY97" s="171"/>
      <c r="LGZ97" s="171"/>
      <c r="LHA97" s="171"/>
      <c r="LHB97" s="171"/>
      <c r="LHC97" s="171"/>
      <c r="LHD97" s="171"/>
      <c r="LHE97" s="171"/>
      <c r="LHF97" s="171"/>
      <c r="LHG97" s="171"/>
      <c r="LHH97" s="171"/>
      <c r="LHI97" s="171"/>
      <c r="LHJ97" s="171"/>
      <c r="LHK97" s="171"/>
      <c r="LHL97" s="171"/>
      <c r="LHM97" s="171"/>
      <c r="LHN97" s="171"/>
      <c r="LHO97" s="171"/>
      <c r="LHP97" s="171"/>
      <c r="LHQ97" s="171"/>
      <c r="LHR97" s="171"/>
      <c r="LHS97" s="171"/>
      <c r="LHT97" s="171"/>
      <c r="LHU97" s="171"/>
      <c r="LHV97" s="171"/>
      <c r="LHW97" s="171"/>
      <c r="LHX97" s="171"/>
      <c r="LHY97" s="171"/>
      <c r="LHZ97" s="171"/>
      <c r="LIA97" s="171"/>
      <c r="LIB97" s="171"/>
      <c r="LIC97" s="171"/>
      <c r="LID97" s="171"/>
      <c r="LIE97" s="171"/>
      <c r="LIF97" s="171"/>
      <c r="LIG97" s="171"/>
      <c r="LIH97" s="171"/>
      <c r="LII97" s="171"/>
      <c r="LIJ97" s="171"/>
      <c r="LIK97" s="171"/>
      <c r="LIL97" s="171"/>
      <c r="LIM97" s="171"/>
      <c r="LIN97" s="171"/>
      <c r="LIO97" s="171"/>
      <c r="LIP97" s="171"/>
      <c r="LIQ97" s="171"/>
      <c r="LIR97" s="171"/>
      <c r="LIS97" s="171"/>
      <c r="LIT97" s="171"/>
      <c r="LIU97" s="171"/>
      <c r="LIV97" s="171"/>
      <c r="LIW97" s="171"/>
      <c r="LIX97" s="171"/>
      <c r="LIY97" s="171"/>
      <c r="LIZ97" s="171"/>
      <c r="LJA97" s="171"/>
      <c r="LJB97" s="171"/>
      <c r="LJC97" s="171"/>
      <c r="LJD97" s="171"/>
      <c r="LJE97" s="171"/>
      <c r="LJF97" s="171"/>
      <c r="LJG97" s="171"/>
      <c r="LJH97" s="171"/>
      <c r="LJI97" s="171"/>
      <c r="LJJ97" s="171"/>
      <c r="LJK97" s="171"/>
      <c r="LJL97" s="171"/>
      <c r="LJM97" s="171"/>
      <c r="LJN97" s="171"/>
      <c r="LJO97" s="171"/>
      <c r="LJP97" s="171"/>
      <c r="LJQ97" s="171"/>
      <c r="LJR97" s="171"/>
      <c r="LJS97" s="171"/>
      <c r="LJT97" s="171"/>
      <c r="LJU97" s="171"/>
      <c r="LJV97" s="171"/>
      <c r="LJW97" s="171"/>
      <c r="LJX97" s="171"/>
      <c r="LJY97" s="171"/>
      <c r="LJZ97" s="171"/>
      <c r="LKA97" s="171"/>
      <c r="LKB97" s="171"/>
      <c r="LKC97" s="171"/>
      <c r="LKD97" s="171"/>
      <c r="LKE97" s="171"/>
      <c r="LKF97" s="171"/>
      <c r="LKG97" s="171"/>
      <c r="LKH97" s="171"/>
      <c r="LKI97" s="171"/>
      <c r="LKJ97" s="171"/>
      <c r="LKK97" s="171"/>
      <c r="LKL97" s="171"/>
      <c r="LKM97" s="171"/>
      <c r="LKN97" s="171"/>
      <c r="LKO97" s="171"/>
      <c r="LKP97" s="171"/>
      <c r="LKQ97" s="171"/>
      <c r="LKR97" s="171"/>
      <c r="LKS97" s="171"/>
      <c r="LKT97" s="171"/>
      <c r="LKU97" s="171"/>
      <c r="LKV97" s="171"/>
      <c r="LKW97" s="171"/>
      <c r="LKX97" s="171"/>
      <c r="LKY97" s="171"/>
      <c r="LKZ97" s="171"/>
      <c r="LLA97" s="171"/>
      <c r="LLB97" s="171"/>
      <c r="LLC97" s="171"/>
      <c r="LLD97" s="171"/>
      <c r="LLE97" s="171"/>
      <c r="LLF97" s="171"/>
      <c r="LLG97" s="171"/>
      <c r="LLH97" s="171"/>
      <c r="LLI97" s="171"/>
      <c r="LLJ97" s="171"/>
      <c r="LLK97" s="171"/>
      <c r="LLL97" s="171"/>
      <c r="LLM97" s="171"/>
      <c r="LLN97" s="171"/>
      <c r="LLO97" s="171"/>
      <c r="LLP97" s="171"/>
      <c r="LLQ97" s="171"/>
      <c r="LLR97" s="171"/>
      <c r="LLS97" s="171"/>
      <c r="LLT97" s="171"/>
      <c r="LLU97" s="171"/>
      <c r="LLV97" s="171"/>
      <c r="LLW97" s="171"/>
      <c r="LLX97" s="171"/>
      <c r="LLY97" s="171"/>
      <c r="LLZ97" s="171"/>
      <c r="LMA97" s="171"/>
      <c r="LMB97" s="171"/>
      <c r="LMC97" s="171"/>
      <c r="LMD97" s="171"/>
      <c r="LME97" s="171"/>
      <c r="LMF97" s="171"/>
      <c r="LMG97" s="171"/>
      <c r="LMH97" s="171"/>
      <c r="LMI97" s="171"/>
      <c r="LMJ97" s="171"/>
      <c r="LMK97" s="171"/>
      <c r="LML97" s="171"/>
      <c r="LMM97" s="171"/>
      <c r="LMN97" s="171"/>
      <c r="LMO97" s="171"/>
      <c r="LMP97" s="171"/>
      <c r="LMQ97" s="171"/>
      <c r="LMR97" s="171"/>
      <c r="LMS97" s="171"/>
      <c r="LMT97" s="171"/>
      <c r="LMU97" s="171"/>
      <c r="LMV97" s="171"/>
      <c r="LMW97" s="171"/>
      <c r="LMX97" s="171"/>
      <c r="LMY97" s="171"/>
      <c r="LMZ97" s="171"/>
      <c r="LNA97" s="171"/>
      <c r="LNB97" s="171"/>
      <c r="LNC97" s="171"/>
      <c r="LND97" s="171"/>
      <c r="LNE97" s="171"/>
      <c r="LNF97" s="171"/>
      <c r="LNG97" s="171"/>
      <c r="LNH97" s="171"/>
      <c r="LNI97" s="171"/>
      <c r="LNJ97" s="171"/>
      <c r="LNK97" s="171"/>
      <c r="LNL97" s="171"/>
      <c r="LNM97" s="171"/>
      <c r="LNN97" s="171"/>
      <c r="LNO97" s="171"/>
      <c r="LNP97" s="171"/>
      <c r="LNQ97" s="171"/>
      <c r="LNR97" s="171"/>
      <c r="LNS97" s="171"/>
      <c r="LNT97" s="171"/>
      <c r="LNU97" s="171"/>
      <c r="LNV97" s="171"/>
      <c r="LNW97" s="171"/>
      <c r="LNX97" s="171"/>
      <c r="LNY97" s="171"/>
      <c r="LNZ97" s="171"/>
      <c r="LOA97" s="171"/>
      <c r="LOB97" s="171"/>
      <c r="LOC97" s="171"/>
      <c r="LOD97" s="171"/>
      <c r="LOE97" s="171"/>
      <c r="LOF97" s="171"/>
      <c r="LOG97" s="171"/>
      <c r="LOH97" s="171"/>
      <c r="LOI97" s="171"/>
      <c r="LOJ97" s="171"/>
      <c r="LOK97" s="171"/>
      <c r="LOL97" s="171"/>
      <c r="LOM97" s="171"/>
      <c r="LON97" s="171"/>
      <c r="LOO97" s="171"/>
      <c r="LOP97" s="171"/>
      <c r="LOQ97" s="171"/>
      <c r="LOR97" s="171"/>
      <c r="LOS97" s="171"/>
      <c r="LOT97" s="171"/>
      <c r="LOU97" s="171"/>
      <c r="LOV97" s="171"/>
      <c r="LOW97" s="171"/>
      <c r="LOX97" s="171"/>
      <c r="LOY97" s="171"/>
      <c r="LOZ97" s="171"/>
      <c r="LPA97" s="171"/>
      <c r="LPB97" s="171"/>
      <c r="LPC97" s="171"/>
      <c r="LPD97" s="171"/>
      <c r="LPE97" s="171"/>
      <c r="LPF97" s="171"/>
      <c r="LPG97" s="171"/>
      <c r="LPH97" s="171"/>
      <c r="LPI97" s="171"/>
      <c r="LPJ97" s="171"/>
      <c r="LPK97" s="171"/>
      <c r="LPL97" s="171"/>
      <c r="LPM97" s="171"/>
      <c r="LPN97" s="171"/>
      <c r="LPO97" s="171"/>
      <c r="LPP97" s="171"/>
      <c r="LPQ97" s="171"/>
      <c r="LPR97" s="171"/>
      <c r="LPS97" s="171"/>
      <c r="LPT97" s="171"/>
      <c r="LPU97" s="171"/>
      <c r="LPV97" s="171"/>
      <c r="LPW97" s="171"/>
      <c r="LPX97" s="171"/>
      <c r="LPY97" s="171"/>
      <c r="LPZ97" s="171"/>
      <c r="LQA97" s="171"/>
      <c r="LQB97" s="171"/>
      <c r="LQC97" s="171"/>
      <c r="LQD97" s="171"/>
      <c r="LQE97" s="171"/>
      <c r="LQF97" s="171"/>
      <c r="LQG97" s="171"/>
      <c r="LQH97" s="171"/>
      <c r="LQI97" s="171"/>
      <c r="LQJ97" s="171"/>
      <c r="LQK97" s="171"/>
      <c r="LQL97" s="171"/>
      <c r="LQM97" s="171"/>
      <c r="LQN97" s="171"/>
      <c r="LQO97" s="171"/>
      <c r="LQP97" s="171"/>
      <c r="LQQ97" s="171"/>
      <c r="LQR97" s="171"/>
      <c r="LQS97" s="171"/>
      <c r="LQT97" s="171"/>
      <c r="LQU97" s="171"/>
      <c r="LQV97" s="171"/>
      <c r="LQW97" s="171"/>
      <c r="LQX97" s="171"/>
      <c r="LQY97" s="171"/>
      <c r="LQZ97" s="171"/>
      <c r="LRA97" s="171"/>
      <c r="LRB97" s="171"/>
      <c r="LRC97" s="171"/>
      <c r="LRD97" s="171"/>
      <c r="LRE97" s="171"/>
      <c r="LRF97" s="171"/>
      <c r="LRG97" s="171"/>
      <c r="LRH97" s="171"/>
      <c r="LRI97" s="171"/>
      <c r="LRJ97" s="171"/>
      <c r="LRK97" s="171"/>
      <c r="LRL97" s="171"/>
      <c r="LRM97" s="171"/>
      <c r="LRN97" s="171"/>
      <c r="LRO97" s="171"/>
      <c r="LRP97" s="171"/>
      <c r="LRQ97" s="171"/>
      <c r="LRR97" s="171"/>
      <c r="LRS97" s="171"/>
      <c r="LRT97" s="171"/>
      <c r="LRU97" s="171"/>
      <c r="LRV97" s="171"/>
      <c r="LRW97" s="171"/>
      <c r="LRX97" s="171"/>
      <c r="LRY97" s="171"/>
      <c r="LRZ97" s="171"/>
      <c r="LSA97" s="171"/>
      <c r="LSB97" s="171"/>
      <c r="LSC97" s="171"/>
      <c r="LSD97" s="171"/>
      <c r="LSE97" s="171"/>
      <c r="LSF97" s="171"/>
      <c r="LSG97" s="171"/>
      <c r="LSH97" s="171"/>
      <c r="LSI97" s="171"/>
      <c r="LSJ97" s="171"/>
      <c r="LSK97" s="171"/>
      <c r="LSL97" s="171"/>
      <c r="LSM97" s="171"/>
      <c r="LSN97" s="171"/>
      <c r="LSO97" s="171"/>
      <c r="LSP97" s="171"/>
      <c r="LSQ97" s="171"/>
      <c r="LSR97" s="171"/>
      <c r="LSS97" s="171"/>
      <c r="LST97" s="171"/>
      <c r="LSU97" s="171"/>
      <c r="LSV97" s="171"/>
      <c r="LSW97" s="171"/>
      <c r="LSX97" s="171"/>
      <c r="LSY97" s="171"/>
      <c r="LSZ97" s="171"/>
      <c r="LTA97" s="171"/>
      <c r="LTB97" s="171"/>
      <c r="LTC97" s="171"/>
      <c r="LTD97" s="171"/>
      <c r="LTE97" s="171"/>
      <c r="LTF97" s="171"/>
      <c r="LTG97" s="171"/>
      <c r="LTH97" s="171"/>
      <c r="LTI97" s="171"/>
      <c r="LTJ97" s="171"/>
      <c r="LTK97" s="171"/>
      <c r="LTL97" s="171"/>
      <c r="LTM97" s="171"/>
      <c r="LTN97" s="171"/>
      <c r="LTO97" s="171"/>
      <c r="LTP97" s="171"/>
      <c r="LTQ97" s="171"/>
      <c r="LTR97" s="171"/>
      <c r="LTS97" s="171"/>
      <c r="LTT97" s="171"/>
      <c r="LTU97" s="171"/>
      <c r="LTV97" s="171"/>
      <c r="LTW97" s="171"/>
      <c r="LTX97" s="171"/>
      <c r="LTY97" s="171"/>
      <c r="LTZ97" s="171"/>
      <c r="LUA97" s="171"/>
      <c r="LUB97" s="171"/>
      <c r="LUC97" s="171"/>
      <c r="LUD97" s="171"/>
      <c r="LUE97" s="171"/>
      <c r="LUF97" s="171"/>
      <c r="LUG97" s="171"/>
      <c r="LUH97" s="171"/>
      <c r="LUI97" s="171"/>
      <c r="LUJ97" s="171"/>
      <c r="LUK97" s="171"/>
      <c r="LUL97" s="171"/>
      <c r="LUM97" s="171"/>
      <c r="LUN97" s="171"/>
      <c r="LUO97" s="171"/>
      <c r="LUP97" s="171"/>
      <c r="LUQ97" s="171"/>
      <c r="LUR97" s="171"/>
      <c r="LUS97" s="171"/>
      <c r="LUT97" s="171"/>
      <c r="LUU97" s="171"/>
      <c r="LUV97" s="171"/>
      <c r="LUW97" s="171"/>
      <c r="LUX97" s="171"/>
      <c r="LUY97" s="171"/>
      <c r="LUZ97" s="171"/>
      <c r="LVA97" s="171"/>
      <c r="LVB97" s="171"/>
      <c r="LVC97" s="171"/>
      <c r="LVD97" s="171"/>
      <c r="LVE97" s="171"/>
      <c r="LVF97" s="171"/>
      <c r="LVG97" s="171"/>
      <c r="LVH97" s="171"/>
      <c r="LVI97" s="171"/>
      <c r="LVJ97" s="171"/>
      <c r="LVK97" s="171"/>
      <c r="LVL97" s="171"/>
      <c r="LVM97" s="171"/>
      <c r="LVN97" s="171"/>
      <c r="LVO97" s="171"/>
      <c r="LVP97" s="171"/>
      <c r="LVQ97" s="171"/>
      <c r="LVR97" s="171"/>
      <c r="LVS97" s="171"/>
      <c r="LVT97" s="171"/>
      <c r="LVU97" s="171"/>
      <c r="LVV97" s="171"/>
      <c r="LVW97" s="171"/>
      <c r="LVX97" s="171"/>
      <c r="LVY97" s="171"/>
      <c r="LVZ97" s="171"/>
      <c r="LWA97" s="171"/>
      <c r="LWB97" s="171"/>
      <c r="LWC97" s="171"/>
      <c r="LWD97" s="171"/>
      <c r="LWE97" s="171"/>
      <c r="LWF97" s="171"/>
      <c r="LWG97" s="171"/>
      <c r="LWH97" s="171"/>
      <c r="LWI97" s="171"/>
      <c r="LWJ97" s="171"/>
      <c r="LWK97" s="171"/>
      <c r="LWL97" s="171"/>
      <c r="LWM97" s="171"/>
      <c r="LWN97" s="171"/>
      <c r="LWO97" s="171"/>
      <c r="LWP97" s="171"/>
      <c r="LWQ97" s="171"/>
      <c r="LWR97" s="171"/>
      <c r="LWS97" s="171"/>
      <c r="LWT97" s="171"/>
      <c r="LWU97" s="171"/>
      <c r="LWV97" s="171"/>
      <c r="LWW97" s="171"/>
      <c r="LWX97" s="171"/>
      <c r="LWY97" s="171"/>
      <c r="LWZ97" s="171"/>
      <c r="LXA97" s="171"/>
      <c r="LXB97" s="171"/>
      <c r="LXC97" s="171"/>
      <c r="LXD97" s="171"/>
      <c r="LXE97" s="171"/>
      <c r="LXF97" s="171"/>
      <c r="LXG97" s="171"/>
      <c r="LXH97" s="171"/>
      <c r="LXI97" s="171"/>
      <c r="LXJ97" s="171"/>
      <c r="LXK97" s="171"/>
      <c r="LXL97" s="171"/>
      <c r="LXM97" s="171"/>
      <c r="LXN97" s="171"/>
      <c r="LXO97" s="171"/>
      <c r="LXP97" s="171"/>
      <c r="LXQ97" s="171"/>
      <c r="LXR97" s="171"/>
      <c r="LXS97" s="171"/>
      <c r="LXT97" s="171"/>
      <c r="LXU97" s="171"/>
      <c r="LXV97" s="171"/>
      <c r="LXW97" s="171"/>
      <c r="LXX97" s="171"/>
      <c r="LXY97" s="171"/>
      <c r="LXZ97" s="171"/>
      <c r="LYA97" s="171"/>
      <c r="LYB97" s="171"/>
      <c r="LYC97" s="171"/>
      <c r="LYD97" s="171"/>
      <c r="LYE97" s="171"/>
      <c r="LYF97" s="171"/>
      <c r="LYG97" s="171"/>
      <c r="LYH97" s="171"/>
      <c r="LYI97" s="171"/>
      <c r="LYJ97" s="171"/>
      <c r="LYK97" s="171"/>
      <c r="LYL97" s="171"/>
      <c r="LYM97" s="171"/>
      <c r="LYN97" s="171"/>
      <c r="LYO97" s="171"/>
      <c r="LYP97" s="171"/>
      <c r="LYQ97" s="171"/>
      <c r="LYR97" s="171"/>
      <c r="LYS97" s="171"/>
      <c r="LYT97" s="171"/>
      <c r="LYU97" s="171"/>
      <c r="LYV97" s="171"/>
      <c r="LYW97" s="171"/>
      <c r="LYX97" s="171"/>
      <c r="LYY97" s="171"/>
      <c r="LYZ97" s="171"/>
      <c r="LZA97" s="171"/>
      <c r="LZB97" s="171"/>
      <c r="LZC97" s="171"/>
      <c r="LZD97" s="171"/>
      <c r="LZE97" s="171"/>
      <c r="LZF97" s="171"/>
      <c r="LZG97" s="171"/>
      <c r="LZH97" s="171"/>
      <c r="LZI97" s="171"/>
      <c r="LZJ97" s="171"/>
      <c r="LZK97" s="171"/>
      <c r="LZL97" s="171"/>
      <c r="LZM97" s="171"/>
      <c r="LZN97" s="171"/>
      <c r="LZO97" s="171"/>
      <c r="LZP97" s="171"/>
      <c r="LZQ97" s="171"/>
      <c r="LZR97" s="171"/>
      <c r="LZS97" s="171"/>
      <c r="LZT97" s="171"/>
      <c r="LZU97" s="171"/>
      <c r="LZV97" s="171"/>
      <c r="LZW97" s="171"/>
      <c r="LZX97" s="171"/>
      <c r="LZY97" s="171"/>
      <c r="LZZ97" s="171"/>
      <c r="MAA97" s="171"/>
      <c r="MAB97" s="171"/>
      <c r="MAC97" s="171"/>
      <c r="MAD97" s="171"/>
      <c r="MAE97" s="171"/>
      <c r="MAF97" s="171"/>
      <c r="MAG97" s="171"/>
      <c r="MAH97" s="171"/>
      <c r="MAI97" s="171"/>
      <c r="MAJ97" s="171"/>
      <c r="MAK97" s="171"/>
      <c r="MAL97" s="171"/>
      <c r="MAM97" s="171"/>
      <c r="MAN97" s="171"/>
      <c r="MAO97" s="171"/>
      <c r="MAP97" s="171"/>
      <c r="MAQ97" s="171"/>
      <c r="MAR97" s="171"/>
      <c r="MAS97" s="171"/>
      <c r="MAT97" s="171"/>
      <c r="MAU97" s="171"/>
      <c r="MAV97" s="171"/>
      <c r="MAW97" s="171"/>
      <c r="MAX97" s="171"/>
      <c r="MAY97" s="171"/>
      <c r="MAZ97" s="171"/>
      <c r="MBA97" s="171"/>
      <c r="MBB97" s="171"/>
      <c r="MBC97" s="171"/>
      <c r="MBD97" s="171"/>
      <c r="MBE97" s="171"/>
      <c r="MBF97" s="171"/>
      <c r="MBG97" s="171"/>
      <c r="MBH97" s="171"/>
      <c r="MBI97" s="171"/>
      <c r="MBJ97" s="171"/>
      <c r="MBK97" s="171"/>
      <c r="MBL97" s="171"/>
      <c r="MBM97" s="171"/>
      <c r="MBN97" s="171"/>
      <c r="MBO97" s="171"/>
      <c r="MBP97" s="171"/>
      <c r="MBQ97" s="171"/>
      <c r="MBR97" s="171"/>
      <c r="MBS97" s="171"/>
      <c r="MBT97" s="171"/>
      <c r="MBU97" s="171"/>
      <c r="MBV97" s="171"/>
      <c r="MBW97" s="171"/>
      <c r="MBX97" s="171"/>
      <c r="MBY97" s="171"/>
      <c r="MBZ97" s="171"/>
      <c r="MCA97" s="171"/>
      <c r="MCB97" s="171"/>
      <c r="MCC97" s="171"/>
      <c r="MCD97" s="171"/>
      <c r="MCE97" s="171"/>
      <c r="MCF97" s="171"/>
      <c r="MCG97" s="171"/>
      <c r="MCH97" s="171"/>
      <c r="MCI97" s="171"/>
      <c r="MCJ97" s="171"/>
      <c r="MCK97" s="171"/>
      <c r="MCL97" s="171"/>
      <c r="MCM97" s="171"/>
      <c r="MCN97" s="171"/>
      <c r="MCO97" s="171"/>
      <c r="MCP97" s="171"/>
      <c r="MCQ97" s="171"/>
      <c r="MCR97" s="171"/>
      <c r="MCS97" s="171"/>
      <c r="MCT97" s="171"/>
      <c r="MCU97" s="171"/>
      <c r="MCV97" s="171"/>
      <c r="MCW97" s="171"/>
      <c r="MCX97" s="171"/>
      <c r="MCY97" s="171"/>
      <c r="MCZ97" s="171"/>
      <c r="MDA97" s="171"/>
      <c r="MDB97" s="171"/>
      <c r="MDC97" s="171"/>
      <c r="MDD97" s="171"/>
      <c r="MDE97" s="171"/>
      <c r="MDF97" s="171"/>
      <c r="MDG97" s="171"/>
      <c r="MDH97" s="171"/>
      <c r="MDI97" s="171"/>
      <c r="MDJ97" s="171"/>
      <c r="MDK97" s="171"/>
      <c r="MDL97" s="171"/>
      <c r="MDM97" s="171"/>
      <c r="MDN97" s="171"/>
      <c r="MDO97" s="171"/>
      <c r="MDP97" s="171"/>
      <c r="MDQ97" s="171"/>
      <c r="MDR97" s="171"/>
      <c r="MDS97" s="171"/>
      <c r="MDT97" s="171"/>
      <c r="MDU97" s="171"/>
      <c r="MDV97" s="171"/>
      <c r="MDW97" s="171"/>
      <c r="MDX97" s="171"/>
      <c r="MDY97" s="171"/>
      <c r="MDZ97" s="171"/>
      <c r="MEA97" s="171"/>
      <c r="MEB97" s="171"/>
      <c r="MEC97" s="171"/>
      <c r="MED97" s="171"/>
      <c r="MEE97" s="171"/>
      <c r="MEF97" s="171"/>
      <c r="MEG97" s="171"/>
      <c r="MEH97" s="171"/>
      <c r="MEI97" s="171"/>
      <c r="MEJ97" s="171"/>
      <c r="MEK97" s="171"/>
      <c r="MEL97" s="171"/>
      <c r="MEM97" s="171"/>
      <c r="MEN97" s="171"/>
      <c r="MEO97" s="171"/>
      <c r="MEP97" s="171"/>
      <c r="MEQ97" s="171"/>
      <c r="MER97" s="171"/>
      <c r="MES97" s="171"/>
      <c r="MET97" s="171"/>
      <c r="MEU97" s="171"/>
      <c r="MEV97" s="171"/>
      <c r="MEW97" s="171"/>
      <c r="MEX97" s="171"/>
      <c r="MEY97" s="171"/>
      <c r="MEZ97" s="171"/>
      <c r="MFA97" s="171"/>
      <c r="MFB97" s="171"/>
      <c r="MFC97" s="171"/>
      <c r="MFD97" s="171"/>
      <c r="MFE97" s="171"/>
      <c r="MFF97" s="171"/>
      <c r="MFG97" s="171"/>
      <c r="MFH97" s="171"/>
      <c r="MFI97" s="171"/>
      <c r="MFJ97" s="171"/>
      <c r="MFK97" s="171"/>
      <c r="MFL97" s="171"/>
      <c r="MFM97" s="171"/>
      <c r="MFN97" s="171"/>
      <c r="MFO97" s="171"/>
      <c r="MFP97" s="171"/>
      <c r="MFQ97" s="171"/>
      <c r="MFR97" s="171"/>
      <c r="MFS97" s="171"/>
      <c r="MFT97" s="171"/>
      <c r="MFU97" s="171"/>
      <c r="MFV97" s="171"/>
      <c r="MFW97" s="171"/>
      <c r="MFX97" s="171"/>
      <c r="MFY97" s="171"/>
      <c r="MFZ97" s="171"/>
      <c r="MGA97" s="171"/>
      <c r="MGB97" s="171"/>
      <c r="MGC97" s="171"/>
      <c r="MGD97" s="171"/>
      <c r="MGE97" s="171"/>
      <c r="MGF97" s="171"/>
      <c r="MGG97" s="171"/>
      <c r="MGH97" s="171"/>
      <c r="MGI97" s="171"/>
      <c r="MGJ97" s="171"/>
      <c r="MGK97" s="171"/>
      <c r="MGL97" s="171"/>
      <c r="MGM97" s="171"/>
      <c r="MGN97" s="171"/>
      <c r="MGO97" s="171"/>
      <c r="MGP97" s="171"/>
      <c r="MGQ97" s="171"/>
      <c r="MGR97" s="171"/>
      <c r="MGS97" s="171"/>
      <c r="MGT97" s="171"/>
      <c r="MGU97" s="171"/>
      <c r="MGV97" s="171"/>
      <c r="MGW97" s="171"/>
      <c r="MGX97" s="171"/>
      <c r="MGY97" s="171"/>
      <c r="MGZ97" s="171"/>
      <c r="MHA97" s="171"/>
      <c r="MHB97" s="171"/>
      <c r="MHC97" s="171"/>
      <c r="MHD97" s="171"/>
      <c r="MHE97" s="171"/>
      <c r="MHF97" s="171"/>
      <c r="MHG97" s="171"/>
      <c r="MHH97" s="171"/>
      <c r="MHI97" s="171"/>
      <c r="MHJ97" s="171"/>
      <c r="MHK97" s="171"/>
      <c r="MHL97" s="171"/>
      <c r="MHM97" s="171"/>
      <c r="MHN97" s="171"/>
      <c r="MHO97" s="171"/>
      <c r="MHP97" s="171"/>
      <c r="MHQ97" s="171"/>
      <c r="MHR97" s="171"/>
      <c r="MHS97" s="171"/>
      <c r="MHT97" s="171"/>
      <c r="MHU97" s="171"/>
      <c r="MHV97" s="171"/>
      <c r="MHW97" s="171"/>
      <c r="MHX97" s="171"/>
      <c r="MHY97" s="171"/>
      <c r="MHZ97" s="171"/>
      <c r="MIA97" s="171"/>
      <c r="MIB97" s="171"/>
      <c r="MIC97" s="171"/>
      <c r="MID97" s="171"/>
      <c r="MIE97" s="171"/>
      <c r="MIF97" s="171"/>
      <c r="MIG97" s="171"/>
      <c r="MIH97" s="171"/>
      <c r="MII97" s="171"/>
      <c r="MIJ97" s="171"/>
      <c r="MIK97" s="171"/>
      <c r="MIL97" s="171"/>
      <c r="MIM97" s="171"/>
      <c r="MIN97" s="171"/>
      <c r="MIO97" s="171"/>
      <c r="MIP97" s="171"/>
      <c r="MIQ97" s="171"/>
      <c r="MIR97" s="171"/>
      <c r="MIS97" s="171"/>
      <c r="MIT97" s="171"/>
      <c r="MIU97" s="171"/>
      <c r="MIV97" s="171"/>
      <c r="MIW97" s="171"/>
      <c r="MIX97" s="171"/>
      <c r="MIY97" s="171"/>
      <c r="MIZ97" s="171"/>
      <c r="MJA97" s="171"/>
      <c r="MJB97" s="171"/>
      <c r="MJC97" s="171"/>
      <c r="MJD97" s="171"/>
      <c r="MJE97" s="171"/>
      <c r="MJF97" s="171"/>
      <c r="MJG97" s="171"/>
      <c r="MJH97" s="171"/>
      <c r="MJI97" s="171"/>
      <c r="MJJ97" s="171"/>
      <c r="MJK97" s="171"/>
      <c r="MJL97" s="171"/>
      <c r="MJM97" s="171"/>
      <c r="MJN97" s="171"/>
      <c r="MJO97" s="171"/>
      <c r="MJP97" s="171"/>
      <c r="MJQ97" s="171"/>
      <c r="MJR97" s="171"/>
      <c r="MJS97" s="171"/>
      <c r="MJT97" s="171"/>
      <c r="MJU97" s="171"/>
      <c r="MJV97" s="171"/>
      <c r="MJW97" s="171"/>
      <c r="MJX97" s="171"/>
      <c r="MJY97" s="171"/>
      <c r="MJZ97" s="171"/>
      <c r="MKA97" s="171"/>
      <c r="MKB97" s="171"/>
      <c r="MKC97" s="171"/>
      <c r="MKD97" s="171"/>
      <c r="MKE97" s="171"/>
      <c r="MKF97" s="171"/>
      <c r="MKG97" s="171"/>
      <c r="MKH97" s="171"/>
      <c r="MKI97" s="171"/>
      <c r="MKJ97" s="171"/>
      <c r="MKK97" s="171"/>
      <c r="MKL97" s="171"/>
      <c r="MKM97" s="171"/>
      <c r="MKN97" s="171"/>
      <c r="MKO97" s="171"/>
      <c r="MKP97" s="171"/>
      <c r="MKQ97" s="171"/>
      <c r="MKR97" s="171"/>
      <c r="MKS97" s="171"/>
      <c r="MKT97" s="171"/>
      <c r="MKU97" s="171"/>
      <c r="MKV97" s="171"/>
      <c r="MKW97" s="171"/>
      <c r="MKX97" s="171"/>
      <c r="MKY97" s="171"/>
      <c r="MKZ97" s="171"/>
      <c r="MLA97" s="171"/>
      <c r="MLB97" s="171"/>
      <c r="MLC97" s="171"/>
      <c r="MLD97" s="171"/>
      <c r="MLE97" s="171"/>
      <c r="MLF97" s="171"/>
      <c r="MLG97" s="171"/>
      <c r="MLH97" s="171"/>
      <c r="MLI97" s="171"/>
      <c r="MLJ97" s="171"/>
      <c r="MLK97" s="171"/>
      <c r="MLL97" s="171"/>
      <c r="MLM97" s="171"/>
      <c r="MLN97" s="171"/>
      <c r="MLO97" s="171"/>
      <c r="MLP97" s="171"/>
      <c r="MLQ97" s="171"/>
      <c r="MLR97" s="171"/>
      <c r="MLS97" s="171"/>
      <c r="MLT97" s="171"/>
      <c r="MLU97" s="171"/>
      <c r="MLV97" s="171"/>
      <c r="MLW97" s="171"/>
      <c r="MLX97" s="171"/>
      <c r="MLY97" s="171"/>
      <c r="MLZ97" s="171"/>
      <c r="MMA97" s="171"/>
      <c r="MMB97" s="171"/>
      <c r="MMC97" s="171"/>
      <c r="MMD97" s="171"/>
      <c r="MME97" s="171"/>
      <c r="MMF97" s="171"/>
      <c r="MMG97" s="171"/>
      <c r="MMH97" s="171"/>
      <c r="MMI97" s="171"/>
      <c r="MMJ97" s="171"/>
      <c r="MMK97" s="171"/>
      <c r="MML97" s="171"/>
      <c r="MMM97" s="171"/>
      <c r="MMN97" s="171"/>
      <c r="MMO97" s="171"/>
      <c r="MMP97" s="171"/>
      <c r="MMQ97" s="171"/>
      <c r="MMR97" s="171"/>
      <c r="MMS97" s="171"/>
      <c r="MMT97" s="171"/>
      <c r="MMU97" s="171"/>
      <c r="MMV97" s="171"/>
      <c r="MMW97" s="171"/>
      <c r="MMX97" s="171"/>
      <c r="MMY97" s="171"/>
      <c r="MMZ97" s="171"/>
      <c r="MNA97" s="171"/>
      <c r="MNB97" s="171"/>
      <c r="MNC97" s="171"/>
      <c r="MND97" s="171"/>
      <c r="MNE97" s="171"/>
      <c r="MNF97" s="171"/>
      <c r="MNG97" s="171"/>
      <c r="MNH97" s="171"/>
      <c r="MNI97" s="171"/>
      <c r="MNJ97" s="171"/>
      <c r="MNK97" s="171"/>
      <c r="MNL97" s="171"/>
      <c r="MNM97" s="171"/>
      <c r="MNN97" s="171"/>
      <c r="MNO97" s="171"/>
      <c r="MNP97" s="171"/>
      <c r="MNQ97" s="171"/>
      <c r="MNR97" s="171"/>
      <c r="MNS97" s="171"/>
      <c r="MNT97" s="171"/>
      <c r="MNU97" s="171"/>
      <c r="MNV97" s="171"/>
      <c r="MNW97" s="171"/>
      <c r="MNX97" s="171"/>
      <c r="MNY97" s="171"/>
      <c r="MNZ97" s="171"/>
      <c r="MOA97" s="171"/>
      <c r="MOB97" s="171"/>
      <c r="MOC97" s="171"/>
      <c r="MOD97" s="171"/>
      <c r="MOE97" s="171"/>
      <c r="MOF97" s="171"/>
      <c r="MOG97" s="171"/>
      <c r="MOH97" s="171"/>
      <c r="MOI97" s="171"/>
      <c r="MOJ97" s="171"/>
      <c r="MOK97" s="171"/>
      <c r="MOL97" s="171"/>
      <c r="MOM97" s="171"/>
      <c r="MON97" s="171"/>
      <c r="MOO97" s="171"/>
      <c r="MOP97" s="171"/>
      <c r="MOQ97" s="171"/>
      <c r="MOR97" s="171"/>
      <c r="MOS97" s="171"/>
      <c r="MOT97" s="171"/>
      <c r="MOU97" s="171"/>
      <c r="MOV97" s="171"/>
      <c r="MOW97" s="171"/>
      <c r="MOX97" s="171"/>
      <c r="MOY97" s="171"/>
      <c r="MOZ97" s="171"/>
      <c r="MPA97" s="171"/>
      <c r="MPB97" s="171"/>
      <c r="MPC97" s="171"/>
      <c r="MPD97" s="171"/>
      <c r="MPE97" s="171"/>
      <c r="MPF97" s="171"/>
      <c r="MPG97" s="171"/>
      <c r="MPH97" s="171"/>
      <c r="MPI97" s="171"/>
      <c r="MPJ97" s="171"/>
      <c r="MPK97" s="171"/>
      <c r="MPL97" s="171"/>
      <c r="MPM97" s="171"/>
      <c r="MPN97" s="171"/>
      <c r="MPO97" s="171"/>
      <c r="MPP97" s="171"/>
      <c r="MPQ97" s="171"/>
      <c r="MPR97" s="171"/>
      <c r="MPS97" s="171"/>
      <c r="MPT97" s="171"/>
      <c r="MPU97" s="171"/>
      <c r="MPV97" s="171"/>
      <c r="MPW97" s="171"/>
      <c r="MPX97" s="171"/>
      <c r="MPY97" s="171"/>
      <c r="MPZ97" s="171"/>
      <c r="MQA97" s="171"/>
      <c r="MQB97" s="171"/>
      <c r="MQC97" s="171"/>
      <c r="MQD97" s="171"/>
      <c r="MQE97" s="171"/>
      <c r="MQF97" s="171"/>
      <c r="MQG97" s="171"/>
      <c r="MQH97" s="171"/>
      <c r="MQI97" s="171"/>
      <c r="MQJ97" s="171"/>
      <c r="MQK97" s="171"/>
      <c r="MQL97" s="171"/>
      <c r="MQM97" s="171"/>
      <c r="MQN97" s="171"/>
      <c r="MQO97" s="171"/>
      <c r="MQP97" s="171"/>
      <c r="MQQ97" s="171"/>
      <c r="MQR97" s="171"/>
      <c r="MQS97" s="171"/>
      <c r="MQT97" s="171"/>
      <c r="MQU97" s="171"/>
      <c r="MQV97" s="171"/>
      <c r="MQW97" s="171"/>
      <c r="MQX97" s="171"/>
      <c r="MQY97" s="171"/>
      <c r="MQZ97" s="171"/>
      <c r="MRA97" s="171"/>
      <c r="MRB97" s="171"/>
      <c r="MRC97" s="171"/>
      <c r="MRD97" s="171"/>
      <c r="MRE97" s="171"/>
      <c r="MRF97" s="171"/>
      <c r="MRG97" s="171"/>
      <c r="MRH97" s="171"/>
      <c r="MRI97" s="171"/>
      <c r="MRJ97" s="171"/>
      <c r="MRK97" s="171"/>
      <c r="MRL97" s="171"/>
      <c r="MRM97" s="171"/>
      <c r="MRN97" s="171"/>
      <c r="MRO97" s="171"/>
      <c r="MRP97" s="171"/>
      <c r="MRQ97" s="171"/>
      <c r="MRR97" s="171"/>
      <c r="MRS97" s="171"/>
      <c r="MRT97" s="171"/>
      <c r="MRU97" s="171"/>
      <c r="MRV97" s="171"/>
      <c r="MRW97" s="171"/>
      <c r="MRX97" s="171"/>
      <c r="MRY97" s="171"/>
      <c r="MRZ97" s="171"/>
      <c r="MSA97" s="171"/>
      <c r="MSB97" s="171"/>
      <c r="MSC97" s="171"/>
      <c r="MSD97" s="171"/>
      <c r="MSE97" s="171"/>
      <c r="MSF97" s="171"/>
      <c r="MSG97" s="171"/>
      <c r="MSH97" s="171"/>
      <c r="MSI97" s="171"/>
      <c r="MSJ97" s="171"/>
      <c r="MSK97" s="171"/>
      <c r="MSL97" s="171"/>
      <c r="MSM97" s="171"/>
      <c r="MSN97" s="171"/>
      <c r="MSO97" s="171"/>
      <c r="MSP97" s="171"/>
      <c r="MSQ97" s="171"/>
      <c r="MSR97" s="171"/>
      <c r="MSS97" s="171"/>
      <c r="MST97" s="171"/>
      <c r="MSU97" s="171"/>
      <c r="MSV97" s="171"/>
      <c r="MSW97" s="171"/>
      <c r="MSX97" s="171"/>
      <c r="MSY97" s="171"/>
      <c r="MSZ97" s="171"/>
      <c r="MTA97" s="171"/>
      <c r="MTB97" s="171"/>
      <c r="MTC97" s="171"/>
      <c r="MTD97" s="171"/>
      <c r="MTE97" s="171"/>
      <c r="MTF97" s="171"/>
      <c r="MTG97" s="171"/>
      <c r="MTH97" s="171"/>
      <c r="MTI97" s="171"/>
      <c r="MTJ97" s="171"/>
      <c r="MTK97" s="171"/>
      <c r="MTL97" s="171"/>
      <c r="MTM97" s="171"/>
      <c r="MTN97" s="171"/>
      <c r="MTO97" s="171"/>
      <c r="MTP97" s="171"/>
      <c r="MTQ97" s="171"/>
      <c r="MTR97" s="171"/>
      <c r="MTS97" s="171"/>
      <c r="MTT97" s="171"/>
      <c r="MTU97" s="171"/>
      <c r="MTV97" s="171"/>
      <c r="MTW97" s="171"/>
      <c r="MTX97" s="171"/>
      <c r="MTY97" s="171"/>
      <c r="MTZ97" s="171"/>
      <c r="MUA97" s="171"/>
      <c r="MUB97" s="171"/>
      <c r="MUC97" s="171"/>
      <c r="MUD97" s="171"/>
      <c r="MUE97" s="171"/>
      <c r="MUF97" s="171"/>
      <c r="MUG97" s="171"/>
      <c r="MUH97" s="171"/>
      <c r="MUI97" s="171"/>
      <c r="MUJ97" s="171"/>
      <c r="MUK97" s="171"/>
      <c r="MUL97" s="171"/>
      <c r="MUM97" s="171"/>
      <c r="MUN97" s="171"/>
      <c r="MUO97" s="171"/>
      <c r="MUP97" s="171"/>
      <c r="MUQ97" s="171"/>
      <c r="MUR97" s="171"/>
      <c r="MUS97" s="171"/>
      <c r="MUT97" s="171"/>
      <c r="MUU97" s="171"/>
      <c r="MUV97" s="171"/>
      <c r="MUW97" s="171"/>
      <c r="MUX97" s="171"/>
      <c r="MUY97" s="171"/>
      <c r="MUZ97" s="171"/>
      <c r="MVA97" s="171"/>
      <c r="MVB97" s="171"/>
      <c r="MVC97" s="171"/>
      <c r="MVD97" s="171"/>
      <c r="MVE97" s="171"/>
      <c r="MVF97" s="171"/>
      <c r="MVG97" s="171"/>
      <c r="MVH97" s="171"/>
      <c r="MVI97" s="171"/>
      <c r="MVJ97" s="171"/>
      <c r="MVK97" s="171"/>
      <c r="MVL97" s="171"/>
      <c r="MVM97" s="171"/>
      <c r="MVN97" s="171"/>
      <c r="MVO97" s="171"/>
      <c r="MVP97" s="171"/>
      <c r="MVQ97" s="171"/>
      <c r="MVR97" s="171"/>
      <c r="MVS97" s="171"/>
      <c r="MVT97" s="171"/>
      <c r="MVU97" s="171"/>
      <c r="MVV97" s="171"/>
      <c r="MVW97" s="171"/>
      <c r="MVX97" s="171"/>
      <c r="MVY97" s="171"/>
      <c r="MVZ97" s="171"/>
      <c r="MWA97" s="171"/>
      <c r="MWB97" s="171"/>
      <c r="MWC97" s="171"/>
      <c r="MWD97" s="171"/>
      <c r="MWE97" s="171"/>
      <c r="MWF97" s="171"/>
      <c r="MWG97" s="171"/>
      <c r="MWH97" s="171"/>
      <c r="MWI97" s="171"/>
      <c r="MWJ97" s="171"/>
      <c r="MWK97" s="171"/>
      <c r="MWL97" s="171"/>
      <c r="MWM97" s="171"/>
      <c r="MWN97" s="171"/>
      <c r="MWO97" s="171"/>
      <c r="MWP97" s="171"/>
      <c r="MWQ97" s="171"/>
      <c r="MWR97" s="171"/>
      <c r="MWS97" s="171"/>
      <c r="MWT97" s="171"/>
      <c r="MWU97" s="171"/>
      <c r="MWV97" s="171"/>
      <c r="MWW97" s="171"/>
      <c r="MWX97" s="171"/>
      <c r="MWY97" s="171"/>
      <c r="MWZ97" s="171"/>
      <c r="MXA97" s="171"/>
      <c r="MXB97" s="171"/>
      <c r="MXC97" s="171"/>
      <c r="MXD97" s="171"/>
      <c r="MXE97" s="171"/>
      <c r="MXF97" s="171"/>
      <c r="MXG97" s="171"/>
      <c r="MXH97" s="171"/>
      <c r="MXI97" s="171"/>
      <c r="MXJ97" s="171"/>
      <c r="MXK97" s="171"/>
      <c r="MXL97" s="171"/>
      <c r="MXM97" s="171"/>
      <c r="MXN97" s="171"/>
      <c r="MXO97" s="171"/>
      <c r="MXP97" s="171"/>
      <c r="MXQ97" s="171"/>
      <c r="MXR97" s="171"/>
      <c r="MXS97" s="171"/>
      <c r="MXT97" s="171"/>
      <c r="MXU97" s="171"/>
      <c r="MXV97" s="171"/>
      <c r="MXW97" s="171"/>
      <c r="MXX97" s="171"/>
      <c r="MXY97" s="171"/>
      <c r="MXZ97" s="171"/>
      <c r="MYA97" s="171"/>
      <c r="MYB97" s="171"/>
      <c r="MYC97" s="171"/>
      <c r="MYD97" s="171"/>
      <c r="MYE97" s="171"/>
      <c r="MYF97" s="171"/>
      <c r="MYG97" s="171"/>
      <c r="MYH97" s="171"/>
      <c r="MYI97" s="171"/>
      <c r="MYJ97" s="171"/>
      <c r="MYK97" s="171"/>
      <c r="MYL97" s="171"/>
      <c r="MYM97" s="171"/>
      <c r="MYN97" s="171"/>
      <c r="MYO97" s="171"/>
      <c r="MYP97" s="171"/>
      <c r="MYQ97" s="171"/>
      <c r="MYR97" s="171"/>
      <c r="MYS97" s="171"/>
      <c r="MYT97" s="171"/>
      <c r="MYU97" s="171"/>
      <c r="MYV97" s="171"/>
      <c r="MYW97" s="171"/>
      <c r="MYX97" s="171"/>
      <c r="MYY97" s="171"/>
      <c r="MYZ97" s="171"/>
      <c r="MZA97" s="171"/>
      <c r="MZB97" s="171"/>
      <c r="MZC97" s="171"/>
      <c r="MZD97" s="171"/>
      <c r="MZE97" s="171"/>
      <c r="MZF97" s="171"/>
      <c r="MZG97" s="171"/>
      <c r="MZH97" s="171"/>
      <c r="MZI97" s="171"/>
      <c r="MZJ97" s="171"/>
      <c r="MZK97" s="171"/>
      <c r="MZL97" s="171"/>
      <c r="MZM97" s="171"/>
      <c r="MZN97" s="171"/>
      <c r="MZO97" s="171"/>
      <c r="MZP97" s="171"/>
      <c r="MZQ97" s="171"/>
      <c r="MZR97" s="171"/>
      <c r="MZS97" s="171"/>
      <c r="MZT97" s="171"/>
      <c r="MZU97" s="171"/>
      <c r="MZV97" s="171"/>
      <c r="MZW97" s="171"/>
      <c r="MZX97" s="171"/>
      <c r="MZY97" s="171"/>
      <c r="MZZ97" s="171"/>
      <c r="NAA97" s="171"/>
      <c r="NAB97" s="171"/>
      <c r="NAC97" s="171"/>
      <c r="NAD97" s="171"/>
      <c r="NAE97" s="171"/>
      <c r="NAF97" s="171"/>
      <c r="NAG97" s="171"/>
      <c r="NAH97" s="171"/>
      <c r="NAI97" s="171"/>
      <c r="NAJ97" s="171"/>
      <c r="NAK97" s="171"/>
      <c r="NAL97" s="171"/>
      <c r="NAM97" s="171"/>
      <c r="NAN97" s="171"/>
      <c r="NAO97" s="171"/>
      <c r="NAP97" s="171"/>
      <c r="NAQ97" s="171"/>
      <c r="NAR97" s="171"/>
      <c r="NAS97" s="171"/>
      <c r="NAT97" s="171"/>
      <c r="NAU97" s="171"/>
      <c r="NAV97" s="171"/>
      <c r="NAW97" s="171"/>
      <c r="NAX97" s="171"/>
      <c r="NAY97" s="171"/>
      <c r="NAZ97" s="171"/>
      <c r="NBA97" s="171"/>
      <c r="NBB97" s="171"/>
      <c r="NBC97" s="171"/>
      <c r="NBD97" s="171"/>
      <c r="NBE97" s="171"/>
      <c r="NBF97" s="171"/>
      <c r="NBG97" s="171"/>
      <c r="NBH97" s="171"/>
      <c r="NBI97" s="171"/>
      <c r="NBJ97" s="171"/>
      <c r="NBK97" s="171"/>
      <c r="NBL97" s="171"/>
      <c r="NBM97" s="171"/>
      <c r="NBN97" s="171"/>
      <c r="NBO97" s="171"/>
      <c r="NBP97" s="171"/>
      <c r="NBQ97" s="171"/>
      <c r="NBR97" s="171"/>
      <c r="NBS97" s="171"/>
      <c r="NBT97" s="171"/>
      <c r="NBU97" s="171"/>
      <c r="NBV97" s="171"/>
      <c r="NBW97" s="171"/>
      <c r="NBX97" s="171"/>
      <c r="NBY97" s="171"/>
      <c r="NBZ97" s="171"/>
      <c r="NCA97" s="171"/>
      <c r="NCB97" s="171"/>
      <c r="NCC97" s="171"/>
      <c r="NCD97" s="171"/>
      <c r="NCE97" s="171"/>
      <c r="NCF97" s="171"/>
      <c r="NCG97" s="171"/>
      <c r="NCH97" s="171"/>
      <c r="NCI97" s="171"/>
      <c r="NCJ97" s="171"/>
      <c r="NCK97" s="171"/>
      <c r="NCL97" s="171"/>
      <c r="NCM97" s="171"/>
      <c r="NCN97" s="171"/>
      <c r="NCO97" s="171"/>
      <c r="NCP97" s="171"/>
      <c r="NCQ97" s="171"/>
      <c r="NCR97" s="171"/>
      <c r="NCS97" s="171"/>
      <c r="NCT97" s="171"/>
      <c r="NCU97" s="171"/>
      <c r="NCV97" s="171"/>
      <c r="NCW97" s="171"/>
      <c r="NCX97" s="171"/>
      <c r="NCY97" s="171"/>
      <c r="NCZ97" s="171"/>
      <c r="NDA97" s="171"/>
      <c r="NDB97" s="171"/>
      <c r="NDC97" s="171"/>
      <c r="NDD97" s="171"/>
      <c r="NDE97" s="171"/>
      <c r="NDF97" s="171"/>
      <c r="NDG97" s="171"/>
      <c r="NDH97" s="171"/>
      <c r="NDI97" s="171"/>
      <c r="NDJ97" s="171"/>
      <c r="NDK97" s="171"/>
      <c r="NDL97" s="171"/>
      <c r="NDM97" s="171"/>
      <c r="NDN97" s="171"/>
      <c r="NDO97" s="171"/>
      <c r="NDP97" s="171"/>
      <c r="NDQ97" s="171"/>
      <c r="NDR97" s="171"/>
      <c r="NDS97" s="171"/>
      <c r="NDT97" s="171"/>
      <c r="NDU97" s="171"/>
      <c r="NDV97" s="171"/>
      <c r="NDW97" s="171"/>
      <c r="NDX97" s="171"/>
      <c r="NDY97" s="171"/>
      <c r="NDZ97" s="171"/>
      <c r="NEA97" s="171"/>
      <c r="NEB97" s="171"/>
      <c r="NEC97" s="171"/>
      <c r="NED97" s="171"/>
      <c r="NEE97" s="171"/>
      <c r="NEF97" s="171"/>
      <c r="NEG97" s="171"/>
      <c r="NEH97" s="171"/>
      <c r="NEI97" s="171"/>
      <c r="NEJ97" s="171"/>
      <c r="NEK97" s="171"/>
      <c r="NEL97" s="171"/>
      <c r="NEM97" s="171"/>
      <c r="NEN97" s="171"/>
      <c r="NEO97" s="171"/>
      <c r="NEP97" s="171"/>
      <c r="NEQ97" s="171"/>
      <c r="NER97" s="171"/>
      <c r="NES97" s="171"/>
      <c r="NET97" s="171"/>
      <c r="NEU97" s="171"/>
      <c r="NEV97" s="171"/>
      <c r="NEW97" s="171"/>
      <c r="NEX97" s="171"/>
      <c r="NEY97" s="171"/>
      <c r="NEZ97" s="171"/>
      <c r="NFA97" s="171"/>
      <c r="NFB97" s="171"/>
      <c r="NFC97" s="171"/>
      <c r="NFD97" s="171"/>
      <c r="NFE97" s="171"/>
      <c r="NFF97" s="171"/>
      <c r="NFG97" s="171"/>
      <c r="NFH97" s="171"/>
      <c r="NFI97" s="171"/>
      <c r="NFJ97" s="171"/>
      <c r="NFK97" s="171"/>
      <c r="NFL97" s="171"/>
      <c r="NFM97" s="171"/>
      <c r="NFN97" s="171"/>
      <c r="NFO97" s="171"/>
      <c r="NFP97" s="171"/>
      <c r="NFQ97" s="171"/>
      <c r="NFR97" s="171"/>
      <c r="NFS97" s="171"/>
      <c r="NFT97" s="171"/>
      <c r="NFU97" s="171"/>
      <c r="NFV97" s="171"/>
      <c r="NFW97" s="171"/>
      <c r="NFX97" s="171"/>
      <c r="NFY97" s="171"/>
      <c r="NFZ97" s="171"/>
      <c r="NGA97" s="171"/>
      <c r="NGB97" s="171"/>
      <c r="NGC97" s="171"/>
      <c r="NGD97" s="171"/>
      <c r="NGE97" s="171"/>
      <c r="NGF97" s="171"/>
      <c r="NGG97" s="171"/>
      <c r="NGH97" s="171"/>
      <c r="NGI97" s="171"/>
      <c r="NGJ97" s="171"/>
      <c r="NGK97" s="171"/>
      <c r="NGL97" s="171"/>
      <c r="NGM97" s="171"/>
      <c r="NGN97" s="171"/>
      <c r="NGO97" s="171"/>
      <c r="NGP97" s="171"/>
      <c r="NGQ97" s="171"/>
      <c r="NGR97" s="171"/>
      <c r="NGS97" s="171"/>
      <c r="NGT97" s="171"/>
      <c r="NGU97" s="171"/>
      <c r="NGV97" s="171"/>
      <c r="NGW97" s="171"/>
      <c r="NGX97" s="171"/>
      <c r="NGY97" s="171"/>
      <c r="NGZ97" s="171"/>
      <c r="NHA97" s="171"/>
      <c r="NHB97" s="171"/>
      <c r="NHC97" s="171"/>
      <c r="NHD97" s="171"/>
      <c r="NHE97" s="171"/>
      <c r="NHF97" s="171"/>
      <c r="NHG97" s="171"/>
      <c r="NHH97" s="171"/>
      <c r="NHI97" s="171"/>
      <c r="NHJ97" s="171"/>
      <c r="NHK97" s="171"/>
      <c r="NHL97" s="171"/>
      <c r="NHM97" s="171"/>
      <c r="NHN97" s="171"/>
      <c r="NHO97" s="171"/>
      <c r="NHP97" s="171"/>
      <c r="NHQ97" s="171"/>
      <c r="NHR97" s="171"/>
      <c r="NHS97" s="171"/>
      <c r="NHT97" s="171"/>
      <c r="NHU97" s="171"/>
      <c r="NHV97" s="171"/>
      <c r="NHW97" s="171"/>
      <c r="NHX97" s="171"/>
      <c r="NHY97" s="171"/>
      <c r="NHZ97" s="171"/>
      <c r="NIA97" s="171"/>
      <c r="NIB97" s="171"/>
      <c r="NIC97" s="171"/>
      <c r="NID97" s="171"/>
      <c r="NIE97" s="171"/>
      <c r="NIF97" s="171"/>
      <c r="NIG97" s="171"/>
      <c r="NIH97" s="171"/>
      <c r="NII97" s="171"/>
      <c r="NIJ97" s="171"/>
      <c r="NIK97" s="171"/>
      <c r="NIL97" s="171"/>
      <c r="NIM97" s="171"/>
      <c r="NIN97" s="171"/>
      <c r="NIO97" s="171"/>
      <c r="NIP97" s="171"/>
      <c r="NIQ97" s="171"/>
      <c r="NIR97" s="171"/>
      <c r="NIS97" s="171"/>
      <c r="NIT97" s="171"/>
      <c r="NIU97" s="171"/>
      <c r="NIV97" s="171"/>
      <c r="NIW97" s="171"/>
      <c r="NIX97" s="171"/>
      <c r="NIY97" s="171"/>
      <c r="NIZ97" s="171"/>
      <c r="NJA97" s="171"/>
      <c r="NJB97" s="171"/>
      <c r="NJC97" s="171"/>
      <c r="NJD97" s="171"/>
      <c r="NJE97" s="171"/>
      <c r="NJF97" s="171"/>
      <c r="NJG97" s="171"/>
      <c r="NJH97" s="171"/>
      <c r="NJI97" s="171"/>
      <c r="NJJ97" s="171"/>
      <c r="NJK97" s="171"/>
      <c r="NJL97" s="171"/>
      <c r="NJM97" s="171"/>
      <c r="NJN97" s="171"/>
      <c r="NJO97" s="171"/>
      <c r="NJP97" s="171"/>
      <c r="NJQ97" s="171"/>
      <c r="NJR97" s="171"/>
      <c r="NJS97" s="171"/>
      <c r="NJT97" s="171"/>
      <c r="NJU97" s="171"/>
      <c r="NJV97" s="171"/>
      <c r="NJW97" s="171"/>
      <c r="NJX97" s="171"/>
      <c r="NJY97" s="171"/>
      <c r="NJZ97" s="171"/>
      <c r="NKA97" s="171"/>
      <c r="NKB97" s="171"/>
      <c r="NKC97" s="171"/>
      <c r="NKD97" s="171"/>
      <c r="NKE97" s="171"/>
      <c r="NKF97" s="171"/>
      <c r="NKG97" s="171"/>
      <c r="NKH97" s="171"/>
      <c r="NKI97" s="171"/>
      <c r="NKJ97" s="171"/>
      <c r="NKK97" s="171"/>
      <c r="NKL97" s="171"/>
      <c r="NKM97" s="171"/>
      <c r="NKN97" s="171"/>
      <c r="NKO97" s="171"/>
      <c r="NKP97" s="171"/>
      <c r="NKQ97" s="171"/>
      <c r="NKR97" s="171"/>
      <c r="NKS97" s="171"/>
      <c r="NKT97" s="171"/>
      <c r="NKU97" s="171"/>
      <c r="NKV97" s="171"/>
      <c r="NKW97" s="171"/>
      <c r="NKX97" s="171"/>
      <c r="NKY97" s="171"/>
      <c r="NKZ97" s="171"/>
      <c r="NLA97" s="171"/>
      <c r="NLB97" s="171"/>
      <c r="NLC97" s="171"/>
      <c r="NLD97" s="171"/>
      <c r="NLE97" s="171"/>
      <c r="NLF97" s="171"/>
      <c r="NLG97" s="171"/>
      <c r="NLH97" s="171"/>
      <c r="NLI97" s="171"/>
      <c r="NLJ97" s="171"/>
      <c r="NLK97" s="171"/>
      <c r="NLL97" s="171"/>
      <c r="NLM97" s="171"/>
      <c r="NLN97" s="171"/>
      <c r="NLO97" s="171"/>
      <c r="NLP97" s="171"/>
      <c r="NLQ97" s="171"/>
      <c r="NLR97" s="171"/>
      <c r="NLS97" s="171"/>
      <c r="NLT97" s="171"/>
      <c r="NLU97" s="171"/>
      <c r="NLV97" s="171"/>
      <c r="NLW97" s="171"/>
      <c r="NLX97" s="171"/>
      <c r="NLY97" s="171"/>
      <c r="NLZ97" s="171"/>
      <c r="NMA97" s="171"/>
      <c r="NMB97" s="171"/>
      <c r="NMC97" s="171"/>
      <c r="NMD97" s="171"/>
      <c r="NME97" s="171"/>
      <c r="NMF97" s="171"/>
      <c r="NMG97" s="171"/>
      <c r="NMH97" s="171"/>
      <c r="NMI97" s="171"/>
      <c r="NMJ97" s="171"/>
      <c r="NMK97" s="171"/>
      <c r="NML97" s="171"/>
      <c r="NMM97" s="171"/>
      <c r="NMN97" s="171"/>
      <c r="NMO97" s="171"/>
      <c r="NMP97" s="171"/>
      <c r="NMQ97" s="171"/>
      <c r="NMR97" s="171"/>
      <c r="NMS97" s="171"/>
      <c r="NMT97" s="171"/>
      <c r="NMU97" s="171"/>
      <c r="NMV97" s="171"/>
      <c r="NMW97" s="171"/>
      <c r="NMX97" s="171"/>
      <c r="NMY97" s="171"/>
      <c r="NMZ97" s="171"/>
      <c r="NNA97" s="171"/>
      <c r="NNB97" s="171"/>
      <c r="NNC97" s="171"/>
      <c r="NND97" s="171"/>
      <c r="NNE97" s="171"/>
      <c r="NNF97" s="171"/>
      <c r="NNG97" s="171"/>
      <c r="NNH97" s="171"/>
      <c r="NNI97" s="171"/>
      <c r="NNJ97" s="171"/>
      <c r="NNK97" s="171"/>
      <c r="NNL97" s="171"/>
      <c r="NNM97" s="171"/>
      <c r="NNN97" s="171"/>
      <c r="NNO97" s="171"/>
      <c r="NNP97" s="171"/>
      <c r="NNQ97" s="171"/>
      <c r="NNR97" s="171"/>
      <c r="NNS97" s="171"/>
      <c r="NNT97" s="171"/>
      <c r="NNU97" s="171"/>
      <c r="NNV97" s="171"/>
      <c r="NNW97" s="171"/>
      <c r="NNX97" s="171"/>
      <c r="NNY97" s="171"/>
      <c r="NNZ97" s="171"/>
      <c r="NOA97" s="171"/>
      <c r="NOB97" s="171"/>
      <c r="NOC97" s="171"/>
      <c r="NOD97" s="171"/>
      <c r="NOE97" s="171"/>
      <c r="NOF97" s="171"/>
      <c r="NOG97" s="171"/>
      <c r="NOH97" s="171"/>
      <c r="NOI97" s="171"/>
      <c r="NOJ97" s="171"/>
      <c r="NOK97" s="171"/>
      <c r="NOL97" s="171"/>
      <c r="NOM97" s="171"/>
      <c r="NON97" s="171"/>
      <c r="NOO97" s="171"/>
      <c r="NOP97" s="171"/>
      <c r="NOQ97" s="171"/>
      <c r="NOR97" s="171"/>
      <c r="NOS97" s="171"/>
      <c r="NOT97" s="171"/>
      <c r="NOU97" s="171"/>
      <c r="NOV97" s="171"/>
      <c r="NOW97" s="171"/>
      <c r="NOX97" s="171"/>
      <c r="NOY97" s="171"/>
      <c r="NOZ97" s="171"/>
      <c r="NPA97" s="171"/>
      <c r="NPB97" s="171"/>
      <c r="NPC97" s="171"/>
      <c r="NPD97" s="171"/>
      <c r="NPE97" s="171"/>
      <c r="NPF97" s="171"/>
      <c r="NPG97" s="171"/>
      <c r="NPH97" s="171"/>
      <c r="NPI97" s="171"/>
      <c r="NPJ97" s="171"/>
      <c r="NPK97" s="171"/>
      <c r="NPL97" s="171"/>
      <c r="NPM97" s="171"/>
      <c r="NPN97" s="171"/>
      <c r="NPO97" s="171"/>
      <c r="NPP97" s="171"/>
      <c r="NPQ97" s="171"/>
      <c r="NPR97" s="171"/>
      <c r="NPS97" s="171"/>
      <c r="NPT97" s="171"/>
      <c r="NPU97" s="171"/>
      <c r="NPV97" s="171"/>
      <c r="NPW97" s="171"/>
      <c r="NPX97" s="171"/>
      <c r="NPY97" s="171"/>
      <c r="NPZ97" s="171"/>
      <c r="NQA97" s="171"/>
      <c r="NQB97" s="171"/>
      <c r="NQC97" s="171"/>
      <c r="NQD97" s="171"/>
      <c r="NQE97" s="171"/>
      <c r="NQF97" s="171"/>
      <c r="NQG97" s="171"/>
      <c r="NQH97" s="171"/>
      <c r="NQI97" s="171"/>
      <c r="NQJ97" s="171"/>
      <c r="NQK97" s="171"/>
      <c r="NQL97" s="171"/>
      <c r="NQM97" s="171"/>
      <c r="NQN97" s="171"/>
      <c r="NQO97" s="171"/>
      <c r="NQP97" s="171"/>
      <c r="NQQ97" s="171"/>
      <c r="NQR97" s="171"/>
      <c r="NQS97" s="171"/>
      <c r="NQT97" s="171"/>
      <c r="NQU97" s="171"/>
      <c r="NQV97" s="171"/>
      <c r="NQW97" s="171"/>
      <c r="NQX97" s="171"/>
      <c r="NQY97" s="171"/>
      <c r="NQZ97" s="171"/>
      <c r="NRA97" s="171"/>
      <c r="NRB97" s="171"/>
      <c r="NRC97" s="171"/>
      <c r="NRD97" s="171"/>
      <c r="NRE97" s="171"/>
      <c r="NRF97" s="171"/>
      <c r="NRG97" s="171"/>
      <c r="NRH97" s="171"/>
      <c r="NRI97" s="171"/>
      <c r="NRJ97" s="171"/>
      <c r="NRK97" s="171"/>
      <c r="NRL97" s="171"/>
      <c r="NRM97" s="171"/>
      <c r="NRN97" s="171"/>
      <c r="NRO97" s="171"/>
      <c r="NRP97" s="171"/>
      <c r="NRQ97" s="171"/>
      <c r="NRR97" s="171"/>
      <c r="NRS97" s="171"/>
      <c r="NRT97" s="171"/>
      <c r="NRU97" s="171"/>
      <c r="NRV97" s="171"/>
      <c r="NRW97" s="171"/>
      <c r="NRX97" s="171"/>
      <c r="NRY97" s="171"/>
      <c r="NRZ97" s="171"/>
      <c r="NSA97" s="171"/>
      <c r="NSB97" s="171"/>
      <c r="NSC97" s="171"/>
      <c r="NSD97" s="171"/>
      <c r="NSE97" s="171"/>
      <c r="NSF97" s="171"/>
      <c r="NSG97" s="171"/>
      <c r="NSH97" s="171"/>
      <c r="NSI97" s="171"/>
      <c r="NSJ97" s="171"/>
      <c r="NSK97" s="171"/>
      <c r="NSL97" s="171"/>
      <c r="NSM97" s="171"/>
      <c r="NSN97" s="171"/>
      <c r="NSO97" s="171"/>
      <c r="NSP97" s="171"/>
      <c r="NSQ97" s="171"/>
      <c r="NSR97" s="171"/>
      <c r="NSS97" s="171"/>
      <c r="NST97" s="171"/>
      <c r="NSU97" s="171"/>
      <c r="NSV97" s="171"/>
      <c r="NSW97" s="171"/>
      <c r="NSX97" s="171"/>
      <c r="NSY97" s="171"/>
      <c r="NSZ97" s="171"/>
      <c r="NTA97" s="171"/>
      <c r="NTB97" s="171"/>
      <c r="NTC97" s="171"/>
      <c r="NTD97" s="171"/>
      <c r="NTE97" s="171"/>
      <c r="NTF97" s="171"/>
      <c r="NTG97" s="171"/>
      <c r="NTH97" s="171"/>
      <c r="NTI97" s="171"/>
      <c r="NTJ97" s="171"/>
      <c r="NTK97" s="171"/>
      <c r="NTL97" s="171"/>
      <c r="NTM97" s="171"/>
      <c r="NTN97" s="171"/>
      <c r="NTO97" s="171"/>
      <c r="NTP97" s="171"/>
      <c r="NTQ97" s="171"/>
      <c r="NTR97" s="171"/>
      <c r="NTS97" s="171"/>
      <c r="NTT97" s="171"/>
      <c r="NTU97" s="171"/>
      <c r="NTV97" s="171"/>
      <c r="NTW97" s="171"/>
      <c r="NTX97" s="171"/>
      <c r="NTY97" s="171"/>
      <c r="NTZ97" s="171"/>
      <c r="NUA97" s="171"/>
      <c r="NUB97" s="171"/>
      <c r="NUC97" s="171"/>
      <c r="NUD97" s="171"/>
      <c r="NUE97" s="171"/>
      <c r="NUF97" s="171"/>
      <c r="NUG97" s="171"/>
      <c r="NUH97" s="171"/>
      <c r="NUI97" s="171"/>
      <c r="NUJ97" s="171"/>
      <c r="NUK97" s="171"/>
      <c r="NUL97" s="171"/>
      <c r="NUM97" s="171"/>
      <c r="NUN97" s="171"/>
      <c r="NUO97" s="171"/>
      <c r="NUP97" s="171"/>
      <c r="NUQ97" s="171"/>
      <c r="NUR97" s="171"/>
      <c r="NUS97" s="171"/>
      <c r="NUT97" s="171"/>
      <c r="NUU97" s="171"/>
      <c r="NUV97" s="171"/>
      <c r="NUW97" s="171"/>
      <c r="NUX97" s="171"/>
      <c r="NUY97" s="171"/>
      <c r="NUZ97" s="171"/>
      <c r="NVA97" s="171"/>
      <c r="NVB97" s="171"/>
      <c r="NVC97" s="171"/>
      <c r="NVD97" s="171"/>
      <c r="NVE97" s="171"/>
      <c r="NVF97" s="171"/>
      <c r="NVG97" s="171"/>
      <c r="NVH97" s="171"/>
      <c r="NVI97" s="171"/>
      <c r="NVJ97" s="171"/>
      <c r="NVK97" s="171"/>
      <c r="NVL97" s="171"/>
      <c r="NVM97" s="171"/>
      <c r="NVN97" s="171"/>
      <c r="NVO97" s="171"/>
      <c r="NVP97" s="171"/>
      <c r="NVQ97" s="171"/>
      <c r="NVR97" s="171"/>
      <c r="NVS97" s="171"/>
      <c r="NVT97" s="171"/>
      <c r="NVU97" s="171"/>
      <c r="NVV97" s="171"/>
      <c r="NVW97" s="171"/>
      <c r="NVX97" s="171"/>
      <c r="NVY97" s="171"/>
      <c r="NVZ97" s="171"/>
      <c r="NWA97" s="171"/>
      <c r="NWB97" s="171"/>
      <c r="NWC97" s="171"/>
      <c r="NWD97" s="171"/>
      <c r="NWE97" s="171"/>
      <c r="NWF97" s="171"/>
      <c r="NWG97" s="171"/>
      <c r="NWH97" s="171"/>
      <c r="NWI97" s="171"/>
      <c r="NWJ97" s="171"/>
      <c r="NWK97" s="171"/>
      <c r="NWL97" s="171"/>
      <c r="NWM97" s="171"/>
      <c r="NWN97" s="171"/>
      <c r="NWO97" s="171"/>
      <c r="NWP97" s="171"/>
      <c r="NWQ97" s="171"/>
      <c r="NWR97" s="171"/>
      <c r="NWS97" s="171"/>
      <c r="NWT97" s="171"/>
      <c r="NWU97" s="171"/>
      <c r="NWV97" s="171"/>
      <c r="NWW97" s="171"/>
      <c r="NWX97" s="171"/>
      <c r="NWY97" s="171"/>
      <c r="NWZ97" s="171"/>
      <c r="NXA97" s="171"/>
      <c r="NXB97" s="171"/>
      <c r="NXC97" s="171"/>
      <c r="NXD97" s="171"/>
      <c r="NXE97" s="171"/>
      <c r="NXF97" s="171"/>
      <c r="NXG97" s="171"/>
      <c r="NXH97" s="171"/>
      <c r="NXI97" s="171"/>
      <c r="NXJ97" s="171"/>
      <c r="NXK97" s="171"/>
      <c r="NXL97" s="171"/>
      <c r="NXM97" s="171"/>
      <c r="NXN97" s="171"/>
      <c r="NXO97" s="171"/>
      <c r="NXP97" s="171"/>
      <c r="NXQ97" s="171"/>
      <c r="NXR97" s="171"/>
      <c r="NXS97" s="171"/>
      <c r="NXT97" s="171"/>
      <c r="NXU97" s="171"/>
      <c r="NXV97" s="171"/>
      <c r="NXW97" s="171"/>
      <c r="NXX97" s="171"/>
      <c r="NXY97" s="171"/>
      <c r="NXZ97" s="171"/>
      <c r="NYA97" s="171"/>
      <c r="NYB97" s="171"/>
      <c r="NYC97" s="171"/>
      <c r="NYD97" s="171"/>
      <c r="NYE97" s="171"/>
      <c r="NYF97" s="171"/>
      <c r="NYG97" s="171"/>
      <c r="NYH97" s="171"/>
      <c r="NYI97" s="171"/>
      <c r="NYJ97" s="171"/>
      <c r="NYK97" s="171"/>
      <c r="NYL97" s="171"/>
      <c r="NYM97" s="171"/>
      <c r="NYN97" s="171"/>
      <c r="NYO97" s="171"/>
      <c r="NYP97" s="171"/>
      <c r="NYQ97" s="171"/>
      <c r="NYR97" s="171"/>
      <c r="NYS97" s="171"/>
      <c r="NYT97" s="171"/>
      <c r="NYU97" s="171"/>
      <c r="NYV97" s="171"/>
      <c r="NYW97" s="171"/>
      <c r="NYX97" s="171"/>
      <c r="NYY97" s="171"/>
      <c r="NYZ97" s="171"/>
      <c r="NZA97" s="171"/>
      <c r="NZB97" s="171"/>
      <c r="NZC97" s="171"/>
      <c r="NZD97" s="171"/>
      <c r="NZE97" s="171"/>
      <c r="NZF97" s="171"/>
      <c r="NZG97" s="171"/>
      <c r="NZH97" s="171"/>
      <c r="NZI97" s="171"/>
      <c r="NZJ97" s="171"/>
      <c r="NZK97" s="171"/>
      <c r="NZL97" s="171"/>
      <c r="NZM97" s="171"/>
      <c r="NZN97" s="171"/>
      <c r="NZO97" s="171"/>
      <c r="NZP97" s="171"/>
      <c r="NZQ97" s="171"/>
      <c r="NZR97" s="171"/>
      <c r="NZS97" s="171"/>
      <c r="NZT97" s="171"/>
      <c r="NZU97" s="171"/>
      <c r="NZV97" s="171"/>
      <c r="NZW97" s="171"/>
      <c r="NZX97" s="171"/>
      <c r="NZY97" s="171"/>
      <c r="NZZ97" s="171"/>
      <c r="OAA97" s="171"/>
      <c r="OAB97" s="171"/>
      <c r="OAC97" s="171"/>
      <c r="OAD97" s="171"/>
      <c r="OAE97" s="171"/>
      <c r="OAF97" s="171"/>
      <c r="OAG97" s="171"/>
      <c r="OAH97" s="171"/>
      <c r="OAI97" s="171"/>
      <c r="OAJ97" s="171"/>
      <c r="OAK97" s="171"/>
      <c r="OAL97" s="171"/>
      <c r="OAM97" s="171"/>
      <c r="OAN97" s="171"/>
      <c r="OAO97" s="171"/>
      <c r="OAP97" s="171"/>
      <c r="OAQ97" s="171"/>
      <c r="OAR97" s="171"/>
      <c r="OAS97" s="171"/>
      <c r="OAT97" s="171"/>
      <c r="OAU97" s="171"/>
      <c r="OAV97" s="171"/>
      <c r="OAW97" s="171"/>
      <c r="OAX97" s="171"/>
      <c r="OAY97" s="171"/>
      <c r="OAZ97" s="171"/>
      <c r="OBA97" s="171"/>
      <c r="OBB97" s="171"/>
      <c r="OBC97" s="171"/>
      <c r="OBD97" s="171"/>
      <c r="OBE97" s="171"/>
      <c r="OBF97" s="171"/>
      <c r="OBG97" s="171"/>
      <c r="OBH97" s="171"/>
      <c r="OBI97" s="171"/>
      <c r="OBJ97" s="171"/>
      <c r="OBK97" s="171"/>
      <c r="OBL97" s="171"/>
      <c r="OBM97" s="171"/>
      <c r="OBN97" s="171"/>
      <c r="OBO97" s="171"/>
      <c r="OBP97" s="171"/>
      <c r="OBQ97" s="171"/>
      <c r="OBR97" s="171"/>
      <c r="OBS97" s="171"/>
      <c r="OBT97" s="171"/>
      <c r="OBU97" s="171"/>
      <c r="OBV97" s="171"/>
      <c r="OBW97" s="171"/>
      <c r="OBX97" s="171"/>
      <c r="OBY97" s="171"/>
      <c r="OBZ97" s="171"/>
      <c r="OCA97" s="171"/>
      <c r="OCB97" s="171"/>
      <c r="OCC97" s="171"/>
      <c r="OCD97" s="171"/>
      <c r="OCE97" s="171"/>
      <c r="OCF97" s="171"/>
      <c r="OCG97" s="171"/>
      <c r="OCH97" s="171"/>
      <c r="OCI97" s="171"/>
      <c r="OCJ97" s="171"/>
      <c r="OCK97" s="171"/>
      <c r="OCL97" s="171"/>
      <c r="OCM97" s="171"/>
      <c r="OCN97" s="171"/>
      <c r="OCO97" s="171"/>
      <c r="OCP97" s="171"/>
      <c r="OCQ97" s="171"/>
      <c r="OCR97" s="171"/>
      <c r="OCS97" s="171"/>
      <c r="OCT97" s="171"/>
      <c r="OCU97" s="171"/>
      <c r="OCV97" s="171"/>
      <c r="OCW97" s="171"/>
      <c r="OCX97" s="171"/>
      <c r="OCY97" s="171"/>
      <c r="OCZ97" s="171"/>
      <c r="ODA97" s="171"/>
      <c r="ODB97" s="171"/>
      <c r="ODC97" s="171"/>
      <c r="ODD97" s="171"/>
      <c r="ODE97" s="171"/>
      <c r="ODF97" s="171"/>
      <c r="ODG97" s="171"/>
      <c r="ODH97" s="171"/>
      <c r="ODI97" s="171"/>
      <c r="ODJ97" s="171"/>
      <c r="ODK97" s="171"/>
      <c r="ODL97" s="171"/>
      <c r="ODM97" s="171"/>
      <c r="ODN97" s="171"/>
      <c r="ODO97" s="171"/>
      <c r="ODP97" s="171"/>
      <c r="ODQ97" s="171"/>
      <c r="ODR97" s="171"/>
      <c r="ODS97" s="171"/>
      <c r="ODT97" s="171"/>
      <c r="ODU97" s="171"/>
      <c r="ODV97" s="171"/>
      <c r="ODW97" s="171"/>
      <c r="ODX97" s="171"/>
      <c r="ODY97" s="171"/>
      <c r="ODZ97" s="171"/>
      <c r="OEA97" s="171"/>
      <c r="OEB97" s="171"/>
      <c r="OEC97" s="171"/>
      <c r="OED97" s="171"/>
      <c r="OEE97" s="171"/>
      <c r="OEF97" s="171"/>
      <c r="OEG97" s="171"/>
      <c r="OEH97" s="171"/>
      <c r="OEI97" s="171"/>
      <c r="OEJ97" s="171"/>
      <c r="OEK97" s="171"/>
      <c r="OEL97" s="171"/>
      <c r="OEM97" s="171"/>
      <c r="OEN97" s="171"/>
      <c r="OEO97" s="171"/>
      <c r="OEP97" s="171"/>
      <c r="OEQ97" s="171"/>
      <c r="OER97" s="171"/>
      <c r="OES97" s="171"/>
      <c r="OET97" s="171"/>
      <c r="OEU97" s="171"/>
      <c r="OEV97" s="171"/>
      <c r="OEW97" s="171"/>
      <c r="OEX97" s="171"/>
      <c r="OEY97" s="171"/>
      <c r="OEZ97" s="171"/>
      <c r="OFA97" s="171"/>
      <c r="OFB97" s="171"/>
      <c r="OFC97" s="171"/>
      <c r="OFD97" s="171"/>
      <c r="OFE97" s="171"/>
      <c r="OFF97" s="171"/>
      <c r="OFG97" s="171"/>
      <c r="OFH97" s="171"/>
      <c r="OFI97" s="171"/>
      <c r="OFJ97" s="171"/>
      <c r="OFK97" s="171"/>
      <c r="OFL97" s="171"/>
      <c r="OFM97" s="171"/>
      <c r="OFN97" s="171"/>
      <c r="OFO97" s="171"/>
      <c r="OFP97" s="171"/>
      <c r="OFQ97" s="171"/>
      <c r="OFR97" s="171"/>
      <c r="OFS97" s="171"/>
      <c r="OFT97" s="171"/>
      <c r="OFU97" s="171"/>
      <c r="OFV97" s="171"/>
      <c r="OFW97" s="171"/>
      <c r="OFX97" s="171"/>
      <c r="OFY97" s="171"/>
      <c r="OFZ97" s="171"/>
      <c r="OGA97" s="171"/>
      <c r="OGB97" s="171"/>
      <c r="OGC97" s="171"/>
      <c r="OGD97" s="171"/>
      <c r="OGE97" s="171"/>
      <c r="OGF97" s="171"/>
      <c r="OGG97" s="171"/>
      <c r="OGH97" s="171"/>
      <c r="OGI97" s="171"/>
      <c r="OGJ97" s="171"/>
      <c r="OGK97" s="171"/>
      <c r="OGL97" s="171"/>
      <c r="OGM97" s="171"/>
      <c r="OGN97" s="171"/>
      <c r="OGO97" s="171"/>
      <c r="OGP97" s="171"/>
      <c r="OGQ97" s="171"/>
      <c r="OGR97" s="171"/>
      <c r="OGS97" s="171"/>
      <c r="OGT97" s="171"/>
      <c r="OGU97" s="171"/>
      <c r="OGV97" s="171"/>
      <c r="OGW97" s="171"/>
      <c r="OGX97" s="171"/>
      <c r="OGY97" s="171"/>
      <c r="OGZ97" s="171"/>
      <c r="OHA97" s="171"/>
      <c r="OHB97" s="171"/>
      <c r="OHC97" s="171"/>
      <c r="OHD97" s="171"/>
      <c r="OHE97" s="171"/>
      <c r="OHF97" s="171"/>
      <c r="OHG97" s="171"/>
      <c r="OHH97" s="171"/>
      <c r="OHI97" s="171"/>
      <c r="OHJ97" s="171"/>
      <c r="OHK97" s="171"/>
      <c r="OHL97" s="171"/>
      <c r="OHM97" s="171"/>
      <c r="OHN97" s="171"/>
      <c r="OHO97" s="171"/>
      <c r="OHP97" s="171"/>
      <c r="OHQ97" s="171"/>
      <c r="OHR97" s="171"/>
      <c r="OHS97" s="171"/>
      <c r="OHT97" s="171"/>
      <c r="OHU97" s="171"/>
      <c r="OHV97" s="171"/>
      <c r="OHW97" s="171"/>
      <c r="OHX97" s="171"/>
      <c r="OHY97" s="171"/>
      <c r="OHZ97" s="171"/>
      <c r="OIA97" s="171"/>
      <c r="OIB97" s="171"/>
      <c r="OIC97" s="171"/>
      <c r="OID97" s="171"/>
      <c r="OIE97" s="171"/>
      <c r="OIF97" s="171"/>
      <c r="OIG97" s="171"/>
      <c r="OIH97" s="171"/>
      <c r="OII97" s="171"/>
      <c r="OIJ97" s="171"/>
      <c r="OIK97" s="171"/>
      <c r="OIL97" s="171"/>
      <c r="OIM97" s="171"/>
      <c r="OIN97" s="171"/>
      <c r="OIO97" s="171"/>
      <c r="OIP97" s="171"/>
      <c r="OIQ97" s="171"/>
      <c r="OIR97" s="171"/>
      <c r="OIS97" s="171"/>
      <c r="OIT97" s="171"/>
      <c r="OIU97" s="171"/>
      <c r="OIV97" s="171"/>
      <c r="OIW97" s="171"/>
      <c r="OIX97" s="171"/>
      <c r="OIY97" s="171"/>
      <c r="OIZ97" s="171"/>
      <c r="OJA97" s="171"/>
      <c r="OJB97" s="171"/>
      <c r="OJC97" s="171"/>
      <c r="OJD97" s="171"/>
      <c r="OJE97" s="171"/>
      <c r="OJF97" s="171"/>
      <c r="OJG97" s="171"/>
      <c r="OJH97" s="171"/>
      <c r="OJI97" s="171"/>
      <c r="OJJ97" s="171"/>
      <c r="OJK97" s="171"/>
      <c r="OJL97" s="171"/>
      <c r="OJM97" s="171"/>
      <c r="OJN97" s="171"/>
      <c r="OJO97" s="171"/>
      <c r="OJP97" s="171"/>
      <c r="OJQ97" s="171"/>
      <c r="OJR97" s="171"/>
      <c r="OJS97" s="171"/>
      <c r="OJT97" s="171"/>
      <c r="OJU97" s="171"/>
      <c r="OJV97" s="171"/>
      <c r="OJW97" s="171"/>
      <c r="OJX97" s="171"/>
      <c r="OJY97" s="171"/>
      <c r="OJZ97" s="171"/>
      <c r="OKA97" s="171"/>
      <c r="OKB97" s="171"/>
      <c r="OKC97" s="171"/>
      <c r="OKD97" s="171"/>
      <c r="OKE97" s="171"/>
      <c r="OKF97" s="171"/>
      <c r="OKG97" s="171"/>
      <c r="OKH97" s="171"/>
      <c r="OKI97" s="171"/>
      <c r="OKJ97" s="171"/>
      <c r="OKK97" s="171"/>
      <c r="OKL97" s="171"/>
      <c r="OKM97" s="171"/>
      <c r="OKN97" s="171"/>
      <c r="OKO97" s="171"/>
      <c r="OKP97" s="171"/>
      <c r="OKQ97" s="171"/>
      <c r="OKR97" s="171"/>
      <c r="OKS97" s="171"/>
      <c r="OKT97" s="171"/>
      <c r="OKU97" s="171"/>
      <c r="OKV97" s="171"/>
      <c r="OKW97" s="171"/>
      <c r="OKX97" s="171"/>
      <c r="OKY97" s="171"/>
      <c r="OKZ97" s="171"/>
      <c r="OLA97" s="171"/>
      <c r="OLB97" s="171"/>
      <c r="OLC97" s="171"/>
      <c r="OLD97" s="171"/>
      <c r="OLE97" s="171"/>
      <c r="OLF97" s="171"/>
      <c r="OLG97" s="171"/>
      <c r="OLH97" s="171"/>
      <c r="OLI97" s="171"/>
      <c r="OLJ97" s="171"/>
      <c r="OLK97" s="171"/>
      <c r="OLL97" s="171"/>
      <c r="OLM97" s="171"/>
      <c r="OLN97" s="171"/>
      <c r="OLO97" s="171"/>
      <c r="OLP97" s="171"/>
      <c r="OLQ97" s="171"/>
      <c r="OLR97" s="171"/>
      <c r="OLS97" s="171"/>
      <c r="OLT97" s="171"/>
      <c r="OLU97" s="171"/>
      <c r="OLV97" s="171"/>
      <c r="OLW97" s="171"/>
      <c r="OLX97" s="171"/>
      <c r="OLY97" s="171"/>
      <c r="OLZ97" s="171"/>
      <c r="OMA97" s="171"/>
      <c r="OMB97" s="171"/>
      <c r="OMC97" s="171"/>
      <c r="OMD97" s="171"/>
      <c r="OME97" s="171"/>
      <c r="OMF97" s="171"/>
      <c r="OMG97" s="171"/>
      <c r="OMH97" s="171"/>
      <c r="OMI97" s="171"/>
      <c r="OMJ97" s="171"/>
      <c r="OMK97" s="171"/>
      <c r="OML97" s="171"/>
      <c r="OMM97" s="171"/>
      <c r="OMN97" s="171"/>
      <c r="OMO97" s="171"/>
      <c r="OMP97" s="171"/>
      <c r="OMQ97" s="171"/>
      <c r="OMR97" s="171"/>
      <c r="OMS97" s="171"/>
      <c r="OMT97" s="171"/>
      <c r="OMU97" s="171"/>
      <c r="OMV97" s="171"/>
      <c r="OMW97" s="171"/>
      <c r="OMX97" s="171"/>
      <c r="OMY97" s="171"/>
      <c r="OMZ97" s="171"/>
      <c r="ONA97" s="171"/>
      <c r="ONB97" s="171"/>
      <c r="ONC97" s="171"/>
      <c r="OND97" s="171"/>
      <c r="ONE97" s="171"/>
      <c r="ONF97" s="171"/>
      <c r="ONG97" s="171"/>
      <c r="ONH97" s="171"/>
      <c r="ONI97" s="171"/>
      <c r="ONJ97" s="171"/>
      <c r="ONK97" s="171"/>
      <c r="ONL97" s="171"/>
      <c r="ONM97" s="171"/>
      <c r="ONN97" s="171"/>
      <c r="ONO97" s="171"/>
      <c r="ONP97" s="171"/>
      <c r="ONQ97" s="171"/>
      <c r="ONR97" s="171"/>
      <c r="ONS97" s="171"/>
      <c r="ONT97" s="171"/>
      <c r="ONU97" s="171"/>
      <c r="ONV97" s="171"/>
      <c r="ONW97" s="171"/>
      <c r="ONX97" s="171"/>
      <c r="ONY97" s="171"/>
      <c r="ONZ97" s="171"/>
      <c r="OOA97" s="171"/>
      <c r="OOB97" s="171"/>
      <c r="OOC97" s="171"/>
      <c r="OOD97" s="171"/>
      <c r="OOE97" s="171"/>
      <c r="OOF97" s="171"/>
      <c r="OOG97" s="171"/>
      <c r="OOH97" s="171"/>
      <c r="OOI97" s="171"/>
      <c r="OOJ97" s="171"/>
      <c r="OOK97" s="171"/>
      <c r="OOL97" s="171"/>
      <c r="OOM97" s="171"/>
      <c r="OON97" s="171"/>
      <c r="OOO97" s="171"/>
      <c r="OOP97" s="171"/>
      <c r="OOQ97" s="171"/>
      <c r="OOR97" s="171"/>
      <c r="OOS97" s="171"/>
      <c r="OOT97" s="171"/>
      <c r="OOU97" s="171"/>
      <c r="OOV97" s="171"/>
      <c r="OOW97" s="171"/>
      <c r="OOX97" s="171"/>
      <c r="OOY97" s="171"/>
      <c r="OOZ97" s="171"/>
      <c r="OPA97" s="171"/>
      <c r="OPB97" s="171"/>
      <c r="OPC97" s="171"/>
      <c r="OPD97" s="171"/>
      <c r="OPE97" s="171"/>
      <c r="OPF97" s="171"/>
      <c r="OPG97" s="171"/>
      <c r="OPH97" s="171"/>
      <c r="OPI97" s="171"/>
      <c r="OPJ97" s="171"/>
      <c r="OPK97" s="171"/>
      <c r="OPL97" s="171"/>
      <c r="OPM97" s="171"/>
      <c r="OPN97" s="171"/>
      <c r="OPO97" s="171"/>
      <c r="OPP97" s="171"/>
      <c r="OPQ97" s="171"/>
      <c r="OPR97" s="171"/>
      <c r="OPS97" s="171"/>
      <c r="OPT97" s="171"/>
      <c r="OPU97" s="171"/>
      <c r="OPV97" s="171"/>
      <c r="OPW97" s="171"/>
      <c r="OPX97" s="171"/>
      <c r="OPY97" s="171"/>
      <c r="OPZ97" s="171"/>
      <c r="OQA97" s="171"/>
      <c r="OQB97" s="171"/>
      <c r="OQC97" s="171"/>
      <c r="OQD97" s="171"/>
      <c r="OQE97" s="171"/>
      <c r="OQF97" s="171"/>
      <c r="OQG97" s="171"/>
      <c r="OQH97" s="171"/>
      <c r="OQI97" s="171"/>
      <c r="OQJ97" s="171"/>
      <c r="OQK97" s="171"/>
      <c r="OQL97" s="171"/>
      <c r="OQM97" s="171"/>
      <c r="OQN97" s="171"/>
      <c r="OQO97" s="171"/>
      <c r="OQP97" s="171"/>
      <c r="OQQ97" s="171"/>
      <c r="OQR97" s="171"/>
      <c r="OQS97" s="171"/>
      <c r="OQT97" s="171"/>
      <c r="OQU97" s="171"/>
      <c r="OQV97" s="171"/>
      <c r="OQW97" s="171"/>
      <c r="OQX97" s="171"/>
      <c r="OQY97" s="171"/>
      <c r="OQZ97" s="171"/>
      <c r="ORA97" s="171"/>
      <c r="ORB97" s="171"/>
      <c r="ORC97" s="171"/>
      <c r="ORD97" s="171"/>
      <c r="ORE97" s="171"/>
      <c r="ORF97" s="171"/>
      <c r="ORG97" s="171"/>
      <c r="ORH97" s="171"/>
      <c r="ORI97" s="171"/>
      <c r="ORJ97" s="171"/>
      <c r="ORK97" s="171"/>
      <c r="ORL97" s="171"/>
      <c r="ORM97" s="171"/>
      <c r="ORN97" s="171"/>
      <c r="ORO97" s="171"/>
      <c r="ORP97" s="171"/>
      <c r="ORQ97" s="171"/>
      <c r="ORR97" s="171"/>
      <c r="ORS97" s="171"/>
      <c r="ORT97" s="171"/>
      <c r="ORU97" s="171"/>
      <c r="ORV97" s="171"/>
      <c r="ORW97" s="171"/>
      <c r="ORX97" s="171"/>
      <c r="ORY97" s="171"/>
      <c r="ORZ97" s="171"/>
      <c r="OSA97" s="171"/>
      <c r="OSB97" s="171"/>
      <c r="OSC97" s="171"/>
      <c r="OSD97" s="171"/>
      <c r="OSE97" s="171"/>
      <c r="OSF97" s="171"/>
      <c r="OSG97" s="171"/>
      <c r="OSH97" s="171"/>
      <c r="OSI97" s="171"/>
      <c r="OSJ97" s="171"/>
      <c r="OSK97" s="171"/>
      <c r="OSL97" s="171"/>
      <c r="OSM97" s="171"/>
      <c r="OSN97" s="171"/>
      <c r="OSO97" s="171"/>
      <c r="OSP97" s="171"/>
      <c r="OSQ97" s="171"/>
      <c r="OSR97" s="171"/>
      <c r="OSS97" s="171"/>
      <c r="OST97" s="171"/>
      <c r="OSU97" s="171"/>
      <c r="OSV97" s="171"/>
      <c r="OSW97" s="171"/>
      <c r="OSX97" s="171"/>
      <c r="OSY97" s="171"/>
      <c r="OSZ97" s="171"/>
      <c r="OTA97" s="171"/>
      <c r="OTB97" s="171"/>
      <c r="OTC97" s="171"/>
      <c r="OTD97" s="171"/>
      <c r="OTE97" s="171"/>
      <c r="OTF97" s="171"/>
      <c r="OTG97" s="171"/>
      <c r="OTH97" s="171"/>
      <c r="OTI97" s="171"/>
      <c r="OTJ97" s="171"/>
      <c r="OTK97" s="171"/>
      <c r="OTL97" s="171"/>
      <c r="OTM97" s="171"/>
      <c r="OTN97" s="171"/>
      <c r="OTO97" s="171"/>
      <c r="OTP97" s="171"/>
      <c r="OTQ97" s="171"/>
      <c r="OTR97" s="171"/>
      <c r="OTS97" s="171"/>
      <c r="OTT97" s="171"/>
      <c r="OTU97" s="171"/>
      <c r="OTV97" s="171"/>
      <c r="OTW97" s="171"/>
      <c r="OTX97" s="171"/>
      <c r="OTY97" s="171"/>
      <c r="OTZ97" s="171"/>
      <c r="OUA97" s="171"/>
      <c r="OUB97" s="171"/>
      <c r="OUC97" s="171"/>
      <c r="OUD97" s="171"/>
      <c r="OUE97" s="171"/>
      <c r="OUF97" s="171"/>
      <c r="OUG97" s="171"/>
      <c r="OUH97" s="171"/>
      <c r="OUI97" s="171"/>
      <c r="OUJ97" s="171"/>
      <c r="OUK97" s="171"/>
      <c r="OUL97" s="171"/>
      <c r="OUM97" s="171"/>
      <c r="OUN97" s="171"/>
      <c r="OUO97" s="171"/>
      <c r="OUP97" s="171"/>
      <c r="OUQ97" s="171"/>
      <c r="OUR97" s="171"/>
      <c r="OUS97" s="171"/>
      <c r="OUT97" s="171"/>
      <c r="OUU97" s="171"/>
      <c r="OUV97" s="171"/>
      <c r="OUW97" s="171"/>
      <c r="OUX97" s="171"/>
      <c r="OUY97" s="171"/>
      <c r="OUZ97" s="171"/>
      <c r="OVA97" s="171"/>
      <c r="OVB97" s="171"/>
      <c r="OVC97" s="171"/>
      <c r="OVD97" s="171"/>
      <c r="OVE97" s="171"/>
      <c r="OVF97" s="171"/>
      <c r="OVG97" s="171"/>
      <c r="OVH97" s="171"/>
      <c r="OVI97" s="171"/>
      <c r="OVJ97" s="171"/>
      <c r="OVK97" s="171"/>
      <c r="OVL97" s="171"/>
      <c r="OVM97" s="171"/>
      <c r="OVN97" s="171"/>
      <c r="OVO97" s="171"/>
      <c r="OVP97" s="171"/>
      <c r="OVQ97" s="171"/>
      <c r="OVR97" s="171"/>
      <c r="OVS97" s="171"/>
      <c r="OVT97" s="171"/>
      <c r="OVU97" s="171"/>
      <c r="OVV97" s="171"/>
      <c r="OVW97" s="171"/>
      <c r="OVX97" s="171"/>
      <c r="OVY97" s="171"/>
      <c r="OVZ97" s="171"/>
      <c r="OWA97" s="171"/>
      <c r="OWB97" s="171"/>
      <c r="OWC97" s="171"/>
      <c r="OWD97" s="171"/>
      <c r="OWE97" s="171"/>
      <c r="OWF97" s="171"/>
      <c r="OWG97" s="171"/>
      <c r="OWH97" s="171"/>
      <c r="OWI97" s="171"/>
      <c r="OWJ97" s="171"/>
      <c r="OWK97" s="171"/>
      <c r="OWL97" s="171"/>
      <c r="OWM97" s="171"/>
      <c r="OWN97" s="171"/>
      <c r="OWO97" s="171"/>
      <c r="OWP97" s="171"/>
      <c r="OWQ97" s="171"/>
      <c r="OWR97" s="171"/>
      <c r="OWS97" s="171"/>
      <c r="OWT97" s="171"/>
      <c r="OWU97" s="171"/>
      <c r="OWV97" s="171"/>
      <c r="OWW97" s="171"/>
      <c r="OWX97" s="171"/>
      <c r="OWY97" s="171"/>
      <c r="OWZ97" s="171"/>
      <c r="OXA97" s="171"/>
      <c r="OXB97" s="171"/>
      <c r="OXC97" s="171"/>
      <c r="OXD97" s="171"/>
      <c r="OXE97" s="171"/>
      <c r="OXF97" s="171"/>
      <c r="OXG97" s="171"/>
      <c r="OXH97" s="171"/>
      <c r="OXI97" s="171"/>
      <c r="OXJ97" s="171"/>
      <c r="OXK97" s="171"/>
      <c r="OXL97" s="171"/>
      <c r="OXM97" s="171"/>
      <c r="OXN97" s="171"/>
      <c r="OXO97" s="171"/>
      <c r="OXP97" s="171"/>
      <c r="OXQ97" s="171"/>
      <c r="OXR97" s="171"/>
      <c r="OXS97" s="171"/>
      <c r="OXT97" s="171"/>
      <c r="OXU97" s="171"/>
      <c r="OXV97" s="171"/>
      <c r="OXW97" s="171"/>
      <c r="OXX97" s="171"/>
      <c r="OXY97" s="171"/>
      <c r="OXZ97" s="171"/>
      <c r="OYA97" s="171"/>
      <c r="OYB97" s="171"/>
      <c r="OYC97" s="171"/>
      <c r="OYD97" s="171"/>
      <c r="OYE97" s="171"/>
      <c r="OYF97" s="171"/>
      <c r="OYG97" s="171"/>
      <c r="OYH97" s="171"/>
      <c r="OYI97" s="171"/>
      <c r="OYJ97" s="171"/>
      <c r="OYK97" s="171"/>
      <c r="OYL97" s="171"/>
      <c r="OYM97" s="171"/>
      <c r="OYN97" s="171"/>
      <c r="OYO97" s="171"/>
      <c r="OYP97" s="171"/>
      <c r="OYQ97" s="171"/>
      <c r="OYR97" s="171"/>
      <c r="OYS97" s="171"/>
      <c r="OYT97" s="171"/>
      <c r="OYU97" s="171"/>
      <c r="OYV97" s="171"/>
      <c r="OYW97" s="171"/>
      <c r="OYX97" s="171"/>
      <c r="OYY97" s="171"/>
      <c r="OYZ97" s="171"/>
      <c r="OZA97" s="171"/>
      <c r="OZB97" s="171"/>
      <c r="OZC97" s="171"/>
      <c r="OZD97" s="171"/>
      <c r="OZE97" s="171"/>
      <c r="OZF97" s="171"/>
      <c r="OZG97" s="171"/>
      <c r="OZH97" s="171"/>
      <c r="OZI97" s="171"/>
      <c r="OZJ97" s="171"/>
      <c r="OZK97" s="171"/>
      <c r="OZL97" s="171"/>
      <c r="OZM97" s="171"/>
      <c r="OZN97" s="171"/>
      <c r="OZO97" s="171"/>
      <c r="OZP97" s="171"/>
      <c r="OZQ97" s="171"/>
      <c r="OZR97" s="171"/>
      <c r="OZS97" s="171"/>
      <c r="OZT97" s="171"/>
      <c r="OZU97" s="171"/>
      <c r="OZV97" s="171"/>
      <c r="OZW97" s="171"/>
      <c r="OZX97" s="171"/>
      <c r="OZY97" s="171"/>
      <c r="OZZ97" s="171"/>
      <c r="PAA97" s="171"/>
      <c r="PAB97" s="171"/>
      <c r="PAC97" s="171"/>
      <c r="PAD97" s="171"/>
      <c r="PAE97" s="171"/>
      <c r="PAF97" s="171"/>
      <c r="PAG97" s="171"/>
      <c r="PAH97" s="171"/>
      <c r="PAI97" s="171"/>
      <c r="PAJ97" s="171"/>
      <c r="PAK97" s="171"/>
      <c r="PAL97" s="171"/>
      <c r="PAM97" s="171"/>
      <c r="PAN97" s="171"/>
      <c r="PAO97" s="171"/>
      <c r="PAP97" s="171"/>
      <c r="PAQ97" s="171"/>
      <c r="PAR97" s="171"/>
      <c r="PAS97" s="171"/>
      <c r="PAT97" s="171"/>
      <c r="PAU97" s="171"/>
      <c r="PAV97" s="171"/>
      <c r="PAW97" s="171"/>
      <c r="PAX97" s="171"/>
      <c r="PAY97" s="171"/>
      <c r="PAZ97" s="171"/>
      <c r="PBA97" s="171"/>
      <c r="PBB97" s="171"/>
      <c r="PBC97" s="171"/>
      <c r="PBD97" s="171"/>
      <c r="PBE97" s="171"/>
      <c r="PBF97" s="171"/>
      <c r="PBG97" s="171"/>
      <c r="PBH97" s="171"/>
      <c r="PBI97" s="171"/>
      <c r="PBJ97" s="171"/>
      <c r="PBK97" s="171"/>
      <c r="PBL97" s="171"/>
      <c r="PBM97" s="171"/>
      <c r="PBN97" s="171"/>
      <c r="PBO97" s="171"/>
      <c r="PBP97" s="171"/>
      <c r="PBQ97" s="171"/>
      <c r="PBR97" s="171"/>
      <c r="PBS97" s="171"/>
      <c r="PBT97" s="171"/>
      <c r="PBU97" s="171"/>
      <c r="PBV97" s="171"/>
      <c r="PBW97" s="171"/>
      <c r="PBX97" s="171"/>
      <c r="PBY97" s="171"/>
      <c r="PBZ97" s="171"/>
      <c r="PCA97" s="171"/>
      <c r="PCB97" s="171"/>
      <c r="PCC97" s="171"/>
      <c r="PCD97" s="171"/>
      <c r="PCE97" s="171"/>
      <c r="PCF97" s="171"/>
      <c r="PCG97" s="171"/>
      <c r="PCH97" s="171"/>
      <c r="PCI97" s="171"/>
      <c r="PCJ97" s="171"/>
      <c r="PCK97" s="171"/>
      <c r="PCL97" s="171"/>
      <c r="PCM97" s="171"/>
      <c r="PCN97" s="171"/>
      <c r="PCO97" s="171"/>
      <c r="PCP97" s="171"/>
      <c r="PCQ97" s="171"/>
      <c r="PCR97" s="171"/>
      <c r="PCS97" s="171"/>
      <c r="PCT97" s="171"/>
      <c r="PCU97" s="171"/>
      <c r="PCV97" s="171"/>
      <c r="PCW97" s="171"/>
      <c r="PCX97" s="171"/>
      <c r="PCY97" s="171"/>
      <c r="PCZ97" s="171"/>
      <c r="PDA97" s="171"/>
      <c r="PDB97" s="171"/>
      <c r="PDC97" s="171"/>
      <c r="PDD97" s="171"/>
      <c r="PDE97" s="171"/>
      <c r="PDF97" s="171"/>
      <c r="PDG97" s="171"/>
      <c r="PDH97" s="171"/>
      <c r="PDI97" s="171"/>
      <c r="PDJ97" s="171"/>
      <c r="PDK97" s="171"/>
      <c r="PDL97" s="171"/>
      <c r="PDM97" s="171"/>
      <c r="PDN97" s="171"/>
      <c r="PDO97" s="171"/>
      <c r="PDP97" s="171"/>
      <c r="PDQ97" s="171"/>
      <c r="PDR97" s="171"/>
      <c r="PDS97" s="171"/>
      <c r="PDT97" s="171"/>
      <c r="PDU97" s="171"/>
      <c r="PDV97" s="171"/>
      <c r="PDW97" s="171"/>
      <c r="PDX97" s="171"/>
      <c r="PDY97" s="171"/>
      <c r="PDZ97" s="171"/>
      <c r="PEA97" s="171"/>
      <c r="PEB97" s="171"/>
      <c r="PEC97" s="171"/>
      <c r="PED97" s="171"/>
      <c r="PEE97" s="171"/>
      <c r="PEF97" s="171"/>
      <c r="PEG97" s="171"/>
      <c r="PEH97" s="171"/>
      <c r="PEI97" s="171"/>
      <c r="PEJ97" s="171"/>
      <c r="PEK97" s="171"/>
      <c r="PEL97" s="171"/>
      <c r="PEM97" s="171"/>
      <c r="PEN97" s="171"/>
      <c r="PEO97" s="171"/>
      <c r="PEP97" s="171"/>
      <c r="PEQ97" s="171"/>
      <c r="PER97" s="171"/>
      <c r="PES97" s="171"/>
      <c r="PET97" s="171"/>
      <c r="PEU97" s="171"/>
      <c r="PEV97" s="171"/>
      <c r="PEW97" s="171"/>
      <c r="PEX97" s="171"/>
      <c r="PEY97" s="171"/>
      <c r="PEZ97" s="171"/>
      <c r="PFA97" s="171"/>
      <c r="PFB97" s="171"/>
      <c r="PFC97" s="171"/>
      <c r="PFD97" s="171"/>
      <c r="PFE97" s="171"/>
      <c r="PFF97" s="171"/>
      <c r="PFG97" s="171"/>
      <c r="PFH97" s="171"/>
      <c r="PFI97" s="171"/>
      <c r="PFJ97" s="171"/>
      <c r="PFK97" s="171"/>
      <c r="PFL97" s="171"/>
      <c r="PFM97" s="171"/>
      <c r="PFN97" s="171"/>
      <c r="PFO97" s="171"/>
      <c r="PFP97" s="171"/>
      <c r="PFQ97" s="171"/>
      <c r="PFR97" s="171"/>
      <c r="PFS97" s="171"/>
      <c r="PFT97" s="171"/>
      <c r="PFU97" s="171"/>
      <c r="PFV97" s="171"/>
      <c r="PFW97" s="171"/>
      <c r="PFX97" s="171"/>
      <c r="PFY97" s="171"/>
      <c r="PFZ97" s="171"/>
      <c r="PGA97" s="171"/>
      <c r="PGB97" s="171"/>
      <c r="PGC97" s="171"/>
      <c r="PGD97" s="171"/>
      <c r="PGE97" s="171"/>
      <c r="PGF97" s="171"/>
      <c r="PGG97" s="171"/>
      <c r="PGH97" s="171"/>
      <c r="PGI97" s="171"/>
      <c r="PGJ97" s="171"/>
      <c r="PGK97" s="171"/>
      <c r="PGL97" s="171"/>
      <c r="PGM97" s="171"/>
      <c r="PGN97" s="171"/>
      <c r="PGO97" s="171"/>
      <c r="PGP97" s="171"/>
      <c r="PGQ97" s="171"/>
      <c r="PGR97" s="171"/>
      <c r="PGS97" s="171"/>
      <c r="PGT97" s="171"/>
      <c r="PGU97" s="171"/>
      <c r="PGV97" s="171"/>
      <c r="PGW97" s="171"/>
      <c r="PGX97" s="171"/>
      <c r="PGY97" s="171"/>
      <c r="PGZ97" s="171"/>
      <c r="PHA97" s="171"/>
      <c r="PHB97" s="171"/>
      <c r="PHC97" s="171"/>
      <c r="PHD97" s="171"/>
      <c r="PHE97" s="171"/>
      <c r="PHF97" s="171"/>
      <c r="PHG97" s="171"/>
      <c r="PHH97" s="171"/>
      <c r="PHI97" s="171"/>
      <c r="PHJ97" s="171"/>
      <c r="PHK97" s="171"/>
      <c r="PHL97" s="171"/>
      <c r="PHM97" s="171"/>
      <c r="PHN97" s="171"/>
      <c r="PHO97" s="171"/>
      <c r="PHP97" s="171"/>
      <c r="PHQ97" s="171"/>
      <c r="PHR97" s="171"/>
      <c r="PHS97" s="171"/>
      <c r="PHT97" s="171"/>
      <c r="PHU97" s="171"/>
      <c r="PHV97" s="171"/>
      <c r="PHW97" s="171"/>
      <c r="PHX97" s="171"/>
      <c r="PHY97" s="171"/>
      <c r="PHZ97" s="171"/>
      <c r="PIA97" s="171"/>
      <c r="PIB97" s="171"/>
      <c r="PIC97" s="171"/>
      <c r="PID97" s="171"/>
      <c r="PIE97" s="171"/>
      <c r="PIF97" s="171"/>
      <c r="PIG97" s="171"/>
      <c r="PIH97" s="171"/>
      <c r="PII97" s="171"/>
      <c r="PIJ97" s="171"/>
      <c r="PIK97" s="171"/>
      <c r="PIL97" s="171"/>
      <c r="PIM97" s="171"/>
      <c r="PIN97" s="171"/>
      <c r="PIO97" s="171"/>
      <c r="PIP97" s="171"/>
      <c r="PIQ97" s="171"/>
      <c r="PIR97" s="171"/>
      <c r="PIS97" s="171"/>
      <c r="PIT97" s="171"/>
      <c r="PIU97" s="171"/>
      <c r="PIV97" s="171"/>
      <c r="PIW97" s="171"/>
      <c r="PIX97" s="171"/>
      <c r="PIY97" s="171"/>
      <c r="PIZ97" s="171"/>
      <c r="PJA97" s="171"/>
      <c r="PJB97" s="171"/>
      <c r="PJC97" s="171"/>
      <c r="PJD97" s="171"/>
      <c r="PJE97" s="171"/>
      <c r="PJF97" s="171"/>
      <c r="PJG97" s="171"/>
      <c r="PJH97" s="171"/>
      <c r="PJI97" s="171"/>
      <c r="PJJ97" s="171"/>
      <c r="PJK97" s="171"/>
      <c r="PJL97" s="171"/>
      <c r="PJM97" s="171"/>
      <c r="PJN97" s="171"/>
      <c r="PJO97" s="171"/>
      <c r="PJP97" s="171"/>
      <c r="PJQ97" s="171"/>
      <c r="PJR97" s="171"/>
      <c r="PJS97" s="171"/>
      <c r="PJT97" s="171"/>
      <c r="PJU97" s="171"/>
      <c r="PJV97" s="171"/>
      <c r="PJW97" s="171"/>
      <c r="PJX97" s="171"/>
      <c r="PJY97" s="171"/>
      <c r="PJZ97" s="171"/>
      <c r="PKA97" s="171"/>
      <c r="PKB97" s="171"/>
      <c r="PKC97" s="171"/>
      <c r="PKD97" s="171"/>
      <c r="PKE97" s="171"/>
      <c r="PKF97" s="171"/>
      <c r="PKG97" s="171"/>
      <c r="PKH97" s="171"/>
      <c r="PKI97" s="171"/>
      <c r="PKJ97" s="171"/>
      <c r="PKK97" s="171"/>
      <c r="PKL97" s="171"/>
      <c r="PKM97" s="171"/>
      <c r="PKN97" s="171"/>
      <c r="PKO97" s="171"/>
      <c r="PKP97" s="171"/>
      <c r="PKQ97" s="171"/>
      <c r="PKR97" s="171"/>
      <c r="PKS97" s="171"/>
      <c r="PKT97" s="171"/>
      <c r="PKU97" s="171"/>
      <c r="PKV97" s="171"/>
      <c r="PKW97" s="171"/>
      <c r="PKX97" s="171"/>
      <c r="PKY97" s="171"/>
      <c r="PKZ97" s="171"/>
      <c r="PLA97" s="171"/>
      <c r="PLB97" s="171"/>
      <c r="PLC97" s="171"/>
      <c r="PLD97" s="171"/>
      <c r="PLE97" s="171"/>
      <c r="PLF97" s="171"/>
      <c r="PLG97" s="171"/>
      <c r="PLH97" s="171"/>
      <c r="PLI97" s="171"/>
      <c r="PLJ97" s="171"/>
      <c r="PLK97" s="171"/>
      <c r="PLL97" s="171"/>
      <c r="PLM97" s="171"/>
      <c r="PLN97" s="171"/>
      <c r="PLO97" s="171"/>
      <c r="PLP97" s="171"/>
      <c r="PLQ97" s="171"/>
      <c r="PLR97" s="171"/>
      <c r="PLS97" s="171"/>
      <c r="PLT97" s="171"/>
      <c r="PLU97" s="171"/>
      <c r="PLV97" s="171"/>
      <c r="PLW97" s="171"/>
      <c r="PLX97" s="171"/>
      <c r="PLY97" s="171"/>
      <c r="PLZ97" s="171"/>
      <c r="PMA97" s="171"/>
      <c r="PMB97" s="171"/>
      <c r="PMC97" s="171"/>
      <c r="PMD97" s="171"/>
      <c r="PME97" s="171"/>
      <c r="PMF97" s="171"/>
      <c r="PMG97" s="171"/>
      <c r="PMH97" s="171"/>
      <c r="PMI97" s="171"/>
      <c r="PMJ97" s="171"/>
      <c r="PMK97" s="171"/>
      <c r="PML97" s="171"/>
      <c r="PMM97" s="171"/>
      <c r="PMN97" s="171"/>
      <c r="PMO97" s="171"/>
      <c r="PMP97" s="171"/>
      <c r="PMQ97" s="171"/>
      <c r="PMR97" s="171"/>
      <c r="PMS97" s="171"/>
      <c r="PMT97" s="171"/>
      <c r="PMU97" s="171"/>
      <c r="PMV97" s="171"/>
      <c r="PMW97" s="171"/>
      <c r="PMX97" s="171"/>
      <c r="PMY97" s="171"/>
      <c r="PMZ97" s="171"/>
      <c r="PNA97" s="171"/>
      <c r="PNB97" s="171"/>
      <c r="PNC97" s="171"/>
      <c r="PND97" s="171"/>
      <c r="PNE97" s="171"/>
      <c r="PNF97" s="171"/>
      <c r="PNG97" s="171"/>
      <c r="PNH97" s="171"/>
      <c r="PNI97" s="171"/>
      <c r="PNJ97" s="171"/>
      <c r="PNK97" s="171"/>
      <c r="PNL97" s="171"/>
      <c r="PNM97" s="171"/>
      <c r="PNN97" s="171"/>
      <c r="PNO97" s="171"/>
      <c r="PNP97" s="171"/>
      <c r="PNQ97" s="171"/>
      <c r="PNR97" s="171"/>
      <c r="PNS97" s="171"/>
      <c r="PNT97" s="171"/>
      <c r="PNU97" s="171"/>
      <c r="PNV97" s="171"/>
      <c r="PNW97" s="171"/>
      <c r="PNX97" s="171"/>
      <c r="PNY97" s="171"/>
      <c r="PNZ97" s="171"/>
      <c r="POA97" s="171"/>
      <c r="POB97" s="171"/>
      <c r="POC97" s="171"/>
      <c r="POD97" s="171"/>
      <c r="POE97" s="171"/>
      <c r="POF97" s="171"/>
      <c r="POG97" s="171"/>
      <c r="POH97" s="171"/>
      <c r="POI97" s="171"/>
      <c r="POJ97" s="171"/>
      <c r="POK97" s="171"/>
      <c r="POL97" s="171"/>
      <c r="POM97" s="171"/>
      <c r="PON97" s="171"/>
      <c r="POO97" s="171"/>
      <c r="POP97" s="171"/>
      <c r="POQ97" s="171"/>
      <c r="POR97" s="171"/>
      <c r="POS97" s="171"/>
      <c r="POT97" s="171"/>
      <c r="POU97" s="171"/>
      <c r="POV97" s="171"/>
      <c r="POW97" s="171"/>
      <c r="POX97" s="171"/>
      <c r="POY97" s="171"/>
      <c r="POZ97" s="171"/>
      <c r="PPA97" s="171"/>
      <c r="PPB97" s="171"/>
      <c r="PPC97" s="171"/>
      <c r="PPD97" s="171"/>
      <c r="PPE97" s="171"/>
      <c r="PPF97" s="171"/>
      <c r="PPG97" s="171"/>
      <c r="PPH97" s="171"/>
      <c r="PPI97" s="171"/>
      <c r="PPJ97" s="171"/>
      <c r="PPK97" s="171"/>
      <c r="PPL97" s="171"/>
      <c r="PPM97" s="171"/>
      <c r="PPN97" s="171"/>
      <c r="PPO97" s="171"/>
      <c r="PPP97" s="171"/>
      <c r="PPQ97" s="171"/>
      <c r="PPR97" s="171"/>
      <c r="PPS97" s="171"/>
      <c r="PPT97" s="171"/>
      <c r="PPU97" s="171"/>
      <c r="PPV97" s="171"/>
      <c r="PPW97" s="171"/>
      <c r="PPX97" s="171"/>
      <c r="PPY97" s="171"/>
      <c r="PPZ97" s="171"/>
      <c r="PQA97" s="171"/>
      <c r="PQB97" s="171"/>
      <c r="PQC97" s="171"/>
      <c r="PQD97" s="171"/>
      <c r="PQE97" s="171"/>
      <c r="PQF97" s="171"/>
      <c r="PQG97" s="171"/>
      <c r="PQH97" s="171"/>
      <c r="PQI97" s="171"/>
      <c r="PQJ97" s="171"/>
      <c r="PQK97" s="171"/>
      <c r="PQL97" s="171"/>
      <c r="PQM97" s="171"/>
      <c r="PQN97" s="171"/>
      <c r="PQO97" s="171"/>
      <c r="PQP97" s="171"/>
      <c r="PQQ97" s="171"/>
      <c r="PQR97" s="171"/>
      <c r="PQS97" s="171"/>
      <c r="PQT97" s="171"/>
      <c r="PQU97" s="171"/>
      <c r="PQV97" s="171"/>
      <c r="PQW97" s="171"/>
      <c r="PQX97" s="171"/>
      <c r="PQY97" s="171"/>
      <c r="PQZ97" s="171"/>
      <c r="PRA97" s="171"/>
      <c r="PRB97" s="171"/>
      <c r="PRC97" s="171"/>
      <c r="PRD97" s="171"/>
      <c r="PRE97" s="171"/>
      <c r="PRF97" s="171"/>
      <c r="PRG97" s="171"/>
      <c r="PRH97" s="171"/>
      <c r="PRI97" s="171"/>
      <c r="PRJ97" s="171"/>
      <c r="PRK97" s="171"/>
      <c r="PRL97" s="171"/>
      <c r="PRM97" s="171"/>
      <c r="PRN97" s="171"/>
      <c r="PRO97" s="171"/>
      <c r="PRP97" s="171"/>
      <c r="PRQ97" s="171"/>
      <c r="PRR97" s="171"/>
      <c r="PRS97" s="171"/>
      <c r="PRT97" s="171"/>
      <c r="PRU97" s="171"/>
      <c r="PRV97" s="171"/>
      <c r="PRW97" s="171"/>
      <c r="PRX97" s="171"/>
      <c r="PRY97" s="171"/>
      <c r="PRZ97" s="171"/>
      <c r="PSA97" s="171"/>
      <c r="PSB97" s="171"/>
      <c r="PSC97" s="171"/>
      <c r="PSD97" s="171"/>
      <c r="PSE97" s="171"/>
      <c r="PSF97" s="171"/>
      <c r="PSG97" s="171"/>
      <c r="PSH97" s="171"/>
      <c r="PSI97" s="171"/>
      <c r="PSJ97" s="171"/>
      <c r="PSK97" s="171"/>
      <c r="PSL97" s="171"/>
      <c r="PSM97" s="171"/>
      <c r="PSN97" s="171"/>
      <c r="PSO97" s="171"/>
      <c r="PSP97" s="171"/>
      <c r="PSQ97" s="171"/>
      <c r="PSR97" s="171"/>
      <c r="PSS97" s="171"/>
      <c r="PST97" s="171"/>
      <c r="PSU97" s="171"/>
      <c r="PSV97" s="171"/>
      <c r="PSW97" s="171"/>
      <c r="PSX97" s="171"/>
      <c r="PSY97" s="171"/>
      <c r="PSZ97" s="171"/>
      <c r="PTA97" s="171"/>
      <c r="PTB97" s="171"/>
      <c r="PTC97" s="171"/>
      <c r="PTD97" s="171"/>
      <c r="PTE97" s="171"/>
      <c r="PTF97" s="171"/>
      <c r="PTG97" s="171"/>
      <c r="PTH97" s="171"/>
      <c r="PTI97" s="171"/>
      <c r="PTJ97" s="171"/>
      <c r="PTK97" s="171"/>
      <c r="PTL97" s="171"/>
      <c r="PTM97" s="171"/>
      <c r="PTN97" s="171"/>
      <c r="PTO97" s="171"/>
      <c r="PTP97" s="171"/>
      <c r="PTQ97" s="171"/>
      <c r="PTR97" s="171"/>
      <c r="PTS97" s="171"/>
      <c r="PTT97" s="171"/>
      <c r="PTU97" s="171"/>
      <c r="PTV97" s="171"/>
      <c r="PTW97" s="171"/>
      <c r="PTX97" s="171"/>
      <c r="PTY97" s="171"/>
      <c r="PTZ97" s="171"/>
      <c r="PUA97" s="171"/>
      <c r="PUB97" s="171"/>
      <c r="PUC97" s="171"/>
      <c r="PUD97" s="171"/>
      <c r="PUE97" s="171"/>
      <c r="PUF97" s="171"/>
      <c r="PUG97" s="171"/>
      <c r="PUH97" s="171"/>
      <c r="PUI97" s="171"/>
      <c r="PUJ97" s="171"/>
      <c r="PUK97" s="171"/>
      <c r="PUL97" s="171"/>
      <c r="PUM97" s="171"/>
      <c r="PUN97" s="171"/>
      <c r="PUO97" s="171"/>
      <c r="PUP97" s="171"/>
      <c r="PUQ97" s="171"/>
      <c r="PUR97" s="171"/>
      <c r="PUS97" s="171"/>
      <c r="PUT97" s="171"/>
      <c r="PUU97" s="171"/>
      <c r="PUV97" s="171"/>
      <c r="PUW97" s="171"/>
      <c r="PUX97" s="171"/>
      <c r="PUY97" s="171"/>
      <c r="PUZ97" s="171"/>
      <c r="PVA97" s="171"/>
      <c r="PVB97" s="171"/>
      <c r="PVC97" s="171"/>
      <c r="PVD97" s="171"/>
      <c r="PVE97" s="171"/>
      <c r="PVF97" s="171"/>
      <c r="PVG97" s="171"/>
      <c r="PVH97" s="171"/>
      <c r="PVI97" s="171"/>
      <c r="PVJ97" s="171"/>
      <c r="PVK97" s="171"/>
      <c r="PVL97" s="171"/>
      <c r="PVM97" s="171"/>
      <c r="PVN97" s="171"/>
      <c r="PVO97" s="171"/>
      <c r="PVP97" s="171"/>
      <c r="PVQ97" s="171"/>
      <c r="PVR97" s="171"/>
      <c r="PVS97" s="171"/>
      <c r="PVT97" s="171"/>
      <c r="PVU97" s="171"/>
      <c r="PVV97" s="171"/>
      <c r="PVW97" s="171"/>
      <c r="PVX97" s="171"/>
      <c r="PVY97" s="171"/>
      <c r="PVZ97" s="171"/>
      <c r="PWA97" s="171"/>
      <c r="PWB97" s="171"/>
      <c r="PWC97" s="171"/>
      <c r="PWD97" s="171"/>
      <c r="PWE97" s="171"/>
      <c r="PWF97" s="171"/>
      <c r="PWG97" s="171"/>
      <c r="PWH97" s="171"/>
      <c r="PWI97" s="171"/>
      <c r="PWJ97" s="171"/>
      <c r="PWK97" s="171"/>
      <c r="PWL97" s="171"/>
      <c r="PWM97" s="171"/>
      <c r="PWN97" s="171"/>
      <c r="PWO97" s="171"/>
      <c r="PWP97" s="171"/>
      <c r="PWQ97" s="171"/>
      <c r="PWR97" s="171"/>
      <c r="PWS97" s="171"/>
      <c r="PWT97" s="171"/>
      <c r="PWU97" s="171"/>
      <c r="PWV97" s="171"/>
      <c r="PWW97" s="171"/>
      <c r="PWX97" s="171"/>
      <c r="PWY97" s="171"/>
      <c r="PWZ97" s="171"/>
      <c r="PXA97" s="171"/>
      <c r="PXB97" s="171"/>
      <c r="PXC97" s="171"/>
      <c r="PXD97" s="171"/>
      <c r="PXE97" s="171"/>
      <c r="PXF97" s="171"/>
      <c r="PXG97" s="171"/>
      <c r="PXH97" s="171"/>
      <c r="PXI97" s="171"/>
      <c r="PXJ97" s="171"/>
      <c r="PXK97" s="171"/>
      <c r="PXL97" s="171"/>
      <c r="PXM97" s="171"/>
      <c r="PXN97" s="171"/>
      <c r="PXO97" s="171"/>
      <c r="PXP97" s="171"/>
      <c r="PXQ97" s="171"/>
      <c r="PXR97" s="171"/>
      <c r="PXS97" s="171"/>
      <c r="PXT97" s="171"/>
      <c r="PXU97" s="171"/>
      <c r="PXV97" s="171"/>
      <c r="PXW97" s="171"/>
      <c r="PXX97" s="171"/>
      <c r="PXY97" s="171"/>
      <c r="PXZ97" s="171"/>
      <c r="PYA97" s="171"/>
      <c r="PYB97" s="171"/>
      <c r="PYC97" s="171"/>
      <c r="PYD97" s="171"/>
      <c r="PYE97" s="171"/>
      <c r="PYF97" s="171"/>
      <c r="PYG97" s="171"/>
      <c r="PYH97" s="171"/>
      <c r="PYI97" s="171"/>
      <c r="PYJ97" s="171"/>
      <c r="PYK97" s="171"/>
      <c r="PYL97" s="171"/>
      <c r="PYM97" s="171"/>
      <c r="PYN97" s="171"/>
      <c r="PYO97" s="171"/>
      <c r="PYP97" s="171"/>
      <c r="PYQ97" s="171"/>
      <c r="PYR97" s="171"/>
      <c r="PYS97" s="171"/>
      <c r="PYT97" s="171"/>
      <c r="PYU97" s="171"/>
      <c r="PYV97" s="171"/>
      <c r="PYW97" s="171"/>
      <c r="PYX97" s="171"/>
      <c r="PYY97" s="171"/>
      <c r="PYZ97" s="171"/>
      <c r="PZA97" s="171"/>
      <c r="PZB97" s="171"/>
      <c r="PZC97" s="171"/>
      <c r="PZD97" s="171"/>
      <c r="PZE97" s="171"/>
      <c r="PZF97" s="171"/>
      <c r="PZG97" s="171"/>
      <c r="PZH97" s="171"/>
      <c r="PZI97" s="171"/>
      <c r="PZJ97" s="171"/>
      <c r="PZK97" s="171"/>
      <c r="PZL97" s="171"/>
      <c r="PZM97" s="171"/>
      <c r="PZN97" s="171"/>
      <c r="PZO97" s="171"/>
      <c r="PZP97" s="171"/>
      <c r="PZQ97" s="171"/>
      <c r="PZR97" s="171"/>
      <c r="PZS97" s="171"/>
      <c r="PZT97" s="171"/>
      <c r="PZU97" s="171"/>
      <c r="PZV97" s="171"/>
      <c r="PZW97" s="171"/>
      <c r="PZX97" s="171"/>
      <c r="PZY97" s="171"/>
      <c r="PZZ97" s="171"/>
      <c r="QAA97" s="171"/>
      <c r="QAB97" s="171"/>
      <c r="QAC97" s="171"/>
      <c r="QAD97" s="171"/>
      <c r="QAE97" s="171"/>
      <c r="QAF97" s="171"/>
      <c r="QAG97" s="171"/>
      <c r="QAH97" s="171"/>
      <c r="QAI97" s="171"/>
      <c r="QAJ97" s="171"/>
      <c r="QAK97" s="171"/>
      <c r="QAL97" s="171"/>
      <c r="QAM97" s="171"/>
      <c r="QAN97" s="171"/>
      <c r="QAO97" s="171"/>
      <c r="QAP97" s="171"/>
      <c r="QAQ97" s="171"/>
      <c r="QAR97" s="171"/>
      <c r="QAS97" s="171"/>
      <c r="QAT97" s="171"/>
      <c r="QAU97" s="171"/>
      <c r="QAV97" s="171"/>
      <c r="QAW97" s="171"/>
      <c r="QAX97" s="171"/>
      <c r="QAY97" s="171"/>
      <c r="QAZ97" s="171"/>
      <c r="QBA97" s="171"/>
      <c r="QBB97" s="171"/>
      <c r="QBC97" s="171"/>
      <c r="QBD97" s="171"/>
      <c r="QBE97" s="171"/>
      <c r="QBF97" s="171"/>
      <c r="QBG97" s="171"/>
      <c r="QBH97" s="171"/>
      <c r="QBI97" s="171"/>
      <c r="QBJ97" s="171"/>
      <c r="QBK97" s="171"/>
      <c r="QBL97" s="171"/>
      <c r="QBM97" s="171"/>
      <c r="QBN97" s="171"/>
      <c r="QBO97" s="171"/>
      <c r="QBP97" s="171"/>
      <c r="QBQ97" s="171"/>
      <c r="QBR97" s="171"/>
      <c r="QBS97" s="171"/>
      <c r="QBT97" s="171"/>
      <c r="QBU97" s="171"/>
      <c r="QBV97" s="171"/>
      <c r="QBW97" s="171"/>
      <c r="QBX97" s="171"/>
      <c r="QBY97" s="171"/>
      <c r="QBZ97" s="171"/>
      <c r="QCA97" s="171"/>
      <c r="QCB97" s="171"/>
      <c r="QCC97" s="171"/>
      <c r="QCD97" s="171"/>
      <c r="QCE97" s="171"/>
      <c r="QCF97" s="171"/>
      <c r="QCG97" s="171"/>
      <c r="QCH97" s="171"/>
      <c r="QCI97" s="171"/>
      <c r="QCJ97" s="171"/>
      <c r="QCK97" s="171"/>
      <c r="QCL97" s="171"/>
      <c r="QCM97" s="171"/>
      <c r="QCN97" s="171"/>
      <c r="QCO97" s="171"/>
      <c r="QCP97" s="171"/>
      <c r="QCQ97" s="171"/>
      <c r="QCR97" s="171"/>
      <c r="QCS97" s="171"/>
      <c r="QCT97" s="171"/>
      <c r="QCU97" s="171"/>
      <c r="QCV97" s="171"/>
      <c r="QCW97" s="171"/>
      <c r="QCX97" s="171"/>
      <c r="QCY97" s="171"/>
      <c r="QCZ97" s="171"/>
      <c r="QDA97" s="171"/>
      <c r="QDB97" s="171"/>
      <c r="QDC97" s="171"/>
      <c r="QDD97" s="171"/>
      <c r="QDE97" s="171"/>
      <c r="QDF97" s="171"/>
      <c r="QDG97" s="171"/>
      <c r="QDH97" s="171"/>
      <c r="QDI97" s="171"/>
      <c r="QDJ97" s="171"/>
      <c r="QDK97" s="171"/>
      <c r="QDL97" s="171"/>
      <c r="QDM97" s="171"/>
      <c r="QDN97" s="171"/>
      <c r="QDO97" s="171"/>
      <c r="QDP97" s="171"/>
      <c r="QDQ97" s="171"/>
      <c r="QDR97" s="171"/>
      <c r="QDS97" s="171"/>
      <c r="QDT97" s="171"/>
      <c r="QDU97" s="171"/>
      <c r="QDV97" s="171"/>
      <c r="QDW97" s="171"/>
      <c r="QDX97" s="171"/>
      <c r="QDY97" s="171"/>
      <c r="QDZ97" s="171"/>
      <c r="QEA97" s="171"/>
      <c r="QEB97" s="171"/>
      <c r="QEC97" s="171"/>
      <c r="QED97" s="171"/>
      <c r="QEE97" s="171"/>
      <c r="QEF97" s="171"/>
      <c r="QEG97" s="171"/>
      <c r="QEH97" s="171"/>
      <c r="QEI97" s="171"/>
      <c r="QEJ97" s="171"/>
      <c r="QEK97" s="171"/>
      <c r="QEL97" s="171"/>
      <c r="QEM97" s="171"/>
      <c r="QEN97" s="171"/>
      <c r="QEO97" s="171"/>
      <c r="QEP97" s="171"/>
      <c r="QEQ97" s="171"/>
      <c r="QER97" s="171"/>
      <c r="QES97" s="171"/>
      <c r="QET97" s="171"/>
      <c r="QEU97" s="171"/>
      <c r="QEV97" s="171"/>
      <c r="QEW97" s="171"/>
      <c r="QEX97" s="171"/>
      <c r="QEY97" s="171"/>
      <c r="QEZ97" s="171"/>
      <c r="QFA97" s="171"/>
      <c r="QFB97" s="171"/>
      <c r="QFC97" s="171"/>
      <c r="QFD97" s="171"/>
      <c r="QFE97" s="171"/>
      <c r="QFF97" s="171"/>
      <c r="QFG97" s="171"/>
      <c r="QFH97" s="171"/>
      <c r="QFI97" s="171"/>
      <c r="QFJ97" s="171"/>
      <c r="QFK97" s="171"/>
      <c r="QFL97" s="171"/>
      <c r="QFM97" s="171"/>
      <c r="QFN97" s="171"/>
      <c r="QFO97" s="171"/>
      <c r="QFP97" s="171"/>
      <c r="QFQ97" s="171"/>
      <c r="QFR97" s="171"/>
      <c r="QFS97" s="171"/>
      <c r="QFT97" s="171"/>
      <c r="QFU97" s="171"/>
      <c r="QFV97" s="171"/>
      <c r="QFW97" s="171"/>
      <c r="QFX97" s="171"/>
      <c r="QFY97" s="171"/>
      <c r="QFZ97" s="171"/>
      <c r="QGA97" s="171"/>
      <c r="QGB97" s="171"/>
      <c r="QGC97" s="171"/>
      <c r="QGD97" s="171"/>
      <c r="QGE97" s="171"/>
      <c r="QGF97" s="171"/>
      <c r="QGG97" s="171"/>
      <c r="QGH97" s="171"/>
      <c r="QGI97" s="171"/>
      <c r="QGJ97" s="171"/>
      <c r="QGK97" s="171"/>
      <c r="QGL97" s="171"/>
      <c r="QGM97" s="171"/>
      <c r="QGN97" s="171"/>
      <c r="QGO97" s="171"/>
      <c r="QGP97" s="171"/>
      <c r="QGQ97" s="171"/>
      <c r="QGR97" s="171"/>
      <c r="QGS97" s="171"/>
      <c r="QGT97" s="171"/>
      <c r="QGU97" s="171"/>
      <c r="QGV97" s="171"/>
      <c r="QGW97" s="171"/>
      <c r="QGX97" s="171"/>
      <c r="QGY97" s="171"/>
      <c r="QGZ97" s="171"/>
      <c r="QHA97" s="171"/>
      <c r="QHB97" s="171"/>
      <c r="QHC97" s="171"/>
      <c r="QHD97" s="171"/>
      <c r="QHE97" s="171"/>
      <c r="QHF97" s="171"/>
      <c r="QHG97" s="171"/>
      <c r="QHH97" s="171"/>
      <c r="QHI97" s="171"/>
      <c r="QHJ97" s="171"/>
      <c r="QHK97" s="171"/>
      <c r="QHL97" s="171"/>
      <c r="QHM97" s="171"/>
      <c r="QHN97" s="171"/>
      <c r="QHO97" s="171"/>
      <c r="QHP97" s="171"/>
      <c r="QHQ97" s="171"/>
      <c r="QHR97" s="171"/>
      <c r="QHS97" s="171"/>
      <c r="QHT97" s="171"/>
      <c r="QHU97" s="171"/>
      <c r="QHV97" s="171"/>
      <c r="QHW97" s="171"/>
      <c r="QHX97" s="171"/>
      <c r="QHY97" s="171"/>
      <c r="QHZ97" s="171"/>
      <c r="QIA97" s="171"/>
      <c r="QIB97" s="171"/>
      <c r="QIC97" s="171"/>
      <c r="QID97" s="171"/>
      <c r="QIE97" s="171"/>
      <c r="QIF97" s="171"/>
      <c r="QIG97" s="171"/>
      <c r="QIH97" s="171"/>
      <c r="QII97" s="171"/>
      <c r="QIJ97" s="171"/>
      <c r="QIK97" s="171"/>
      <c r="QIL97" s="171"/>
      <c r="QIM97" s="171"/>
      <c r="QIN97" s="171"/>
      <c r="QIO97" s="171"/>
      <c r="QIP97" s="171"/>
      <c r="QIQ97" s="171"/>
      <c r="QIR97" s="171"/>
      <c r="QIS97" s="171"/>
      <c r="QIT97" s="171"/>
      <c r="QIU97" s="171"/>
      <c r="QIV97" s="171"/>
      <c r="QIW97" s="171"/>
      <c r="QIX97" s="171"/>
      <c r="QIY97" s="171"/>
      <c r="QIZ97" s="171"/>
      <c r="QJA97" s="171"/>
      <c r="QJB97" s="171"/>
      <c r="QJC97" s="171"/>
      <c r="QJD97" s="171"/>
      <c r="QJE97" s="171"/>
      <c r="QJF97" s="171"/>
      <c r="QJG97" s="171"/>
      <c r="QJH97" s="171"/>
      <c r="QJI97" s="171"/>
      <c r="QJJ97" s="171"/>
      <c r="QJK97" s="171"/>
      <c r="QJL97" s="171"/>
      <c r="QJM97" s="171"/>
      <c r="QJN97" s="171"/>
      <c r="QJO97" s="171"/>
      <c r="QJP97" s="171"/>
      <c r="QJQ97" s="171"/>
      <c r="QJR97" s="171"/>
      <c r="QJS97" s="171"/>
      <c r="QJT97" s="171"/>
      <c r="QJU97" s="171"/>
      <c r="QJV97" s="171"/>
      <c r="QJW97" s="171"/>
      <c r="QJX97" s="171"/>
      <c r="QJY97" s="171"/>
      <c r="QJZ97" s="171"/>
      <c r="QKA97" s="171"/>
      <c r="QKB97" s="171"/>
      <c r="QKC97" s="171"/>
      <c r="QKD97" s="171"/>
      <c r="QKE97" s="171"/>
      <c r="QKF97" s="171"/>
      <c r="QKG97" s="171"/>
      <c r="QKH97" s="171"/>
      <c r="QKI97" s="171"/>
      <c r="QKJ97" s="171"/>
      <c r="QKK97" s="171"/>
      <c r="QKL97" s="171"/>
      <c r="QKM97" s="171"/>
      <c r="QKN97" s="171"/>
      <c r="QKO97" s="171"/>
      <c r="QKP97" s="171"/>
      <c r="QKQ97" s="171"/>
      <c r="QKR97" s="171"/>
      <c r="QKS97" s="171"/>
      <c r="QKT97" s="171"/>
      <c r="QKU97" s="171"/>
      <c r="QKV97" s="171"/>
      <c r="QKW97" s="171"/>
      <c r="QKX97" s="171"/>
      <c r="QKY97" s="171"/>
      <c r="QKZ97" s="171"/>
      <c r="QLA97" s="171"/>
      <c r="QLB97" s="171"/>
      <c r="QLC97" s="171"/>
      <c r="QLD97" s="171"/>
      <c r="QLE97" s="171"/>
      <c r="QLF97" s="171"/>
      <c r="QLG97" s="171"/>
      <c r="QLH97" s="171"/>
      <c r="QLI97" s="171"/>
      <c r="QLJ97" s="171"/>
      <c r="QLK97" s="171"/>
      <c r="QLL97" s="171"/>
      <c r="QLM97" s="171"/>
      <c r="QLN97" s="171"/>
      <c r="QLO97" s="171"/>
      <c r="QLP97" s="171"/>
      <c r="QLQ97" s="171"/>
      <c r="QLR97" s="171"/>
      <c r="QLS97" s="171"/>
      <c r="QLT97" s="171"/>
      <c r="QLU97" s="171"/>
      <c r="QLV97" s="171"/>
      <c r="QLW97" s="171"/>
      <c r="QLX97" s="171"/>
      <c r="QLY97" s="171"/>
      <c r="QLZ97" s="171"/>
      <c r="QMA97" s="171"/>
      <c r="QMB97" s="171"/>
      <c r="QMC97" s="171"/>
      <c r="QMD97" s="171"/>
      <c r="QME97" s="171"/>
      <c r="QMF97" s="171"/>
      <c r="QMG97" s="171"/>
      <c r="QMH97" s="171"/>
      <c r="QMI97" s="171"/>
      <c r="QMJ97" s="171"/>
      <c r="QMK97" s="171"/>
      <c r="QML97" s="171"/>
      <c r="QMM97" s="171"/>
      <c r="QMN97" s="171"/>
      <c r="QMO97" s="171"/>
      <c r="QMP97" s="171"/>
      <c r="QMQ97" s="171"/>
      <c r="QMR97" s="171"/>
      <c r="QMS97" s="171"/>
      <c r="QMT97" s="171"/>
      <c r="QMU97" s="171"/>
      <c r="QMV97" s="171"/>
      <c r="QMW97" s="171"/>
      <c r="QMX97" s="171"/>
      <c r="QMY97" s="171"/>
      <c r="QMZ97" s="171"/>
      <c r="QNA97" s="171"/>
      <c r="QNB97" s="171"/>
      <c r="QNC97" s="171"/>
      <c r="QND97" s="171"/>
      <c r="QNE97" s="171"/>
      <c r="QNF97" s="171"/>
      <c r="QNG97" s="171"/>
      <c r="QNH97" s="171"/>
      <c r="QNI97" s="171"/>
      <c r="QNJ97" s="171"/>
      <c r="QNK97" s="171"/>
      <c r="QNL97" s="171"/>
      <c r="QNM97" s="171"/>
      <c r="QNN97" s="171"/>
      <c r="QNO97" s="171"/>
      <c r="QNP97" s="171"/>
      <c r="QNQ97" s="171"/>
      <c r="QNR97" s="171"/>
      <c r="QNS97" s="171"/>
      <c r="QNT97" s="171"/>
      <c r="QNU97" s="171"/>
      <c r="QNV97" s="171"/>
      <c r="QNW97" s="171"/>
      <c r="QNX97" s="171"/>
      <c r="QNY97" s="171"/>
      <c r="QNZ97" s="171"/>
      <c r="QOA97" s="171"/>
      <c r="QOB97" s="171"/>
      <c r="QOC97" s="171"/>
      <c r="QOD97" s="171"/>
      <c r="QOE97" s="171"/>
      <c r="QOF97" s="171"/>
      <c r="QOG97" s="171"/>
      <c r="QOH97" s="171"/>
      <c r="QOI97" s="171"/>
      <c r="QOJ97" s="171"/>
      <c r="QOK97" s="171"/>
      <c r="QOL97" s="171"/>
      <c r="QOM97" s="171"/>
      <c r="QON97" s="171"/>
      <c r="QOO97" s="171"/>
      <c r="QOP97" s="171"/>
      <c r="QOQ97" s="171"/>
      <c r="QOR97" s="171"/>
      <c r="QOS97" s="171"/>
      <c r="QOT97" s="171"/>
      <c r="QOU97" s="171"/>
      <c r="QOV97" s="171"/>
      <c r="QOW97" s="171"/>
      <c r="QOX97" s="171"/>
      <c r="QOY97" s="171"/>
      <c r="QOZ97" s="171"/>
      <c r="QPA97" s="171"/>
      <c r="QPB97" s="171"/>
      <c r="QPC97" s="171"/>
      <c r="QPD97" s="171"/>
      <c r="QPE97" s="171"/>
      <c r="QPF97" s="171"/>
      <c r="QPG97" s="171"/>
      <c r="QPH97" s="171"/>
      <c r="QPI97" s="171"/>
      <c r="QPJ97" s="171"/>
      <c r="QPK97" s="171"/>
      <c r="QPL97" s="171"/>
      <c r="QPM97" s="171"/>
      <c r="QPN97" s="171"/>
      <c r="QPO97" s="171"/>
      <c r="QPP97" s="171"/>
      <c r="QPQ97" s="171"/>
      <c r="QPR97" s="171"/>
      <c r="QPS97" s="171"/>
      <c r="QPT97" s="171"/>
      <c r="QPU97" s="171"/>
      <c r="QPV97" s="171"/>
      <c r="QPW97" s="171"/>
      <c r="QPX97" s="171"/>
      <c r="QPY97" s="171"/>
      <c r="QPZ97" s="171"/>
      <c r="QQA97" s="171"/>
      <c r="QQB97" s="171"/>
      <c r="QQC97" s="171"/>
      <c r="QQD97" s="171"/>
      <c r="QQE97" s="171"/>
      <c r="QQF97" s="171"/>
      <c r="QQG97" s="171"/>
      <c r="QQH97" s="171"/>
      <c r="QQI97" s="171"/>
      <c r="QQJ97" s="171"/>
      <c r="QQK97" s="171"/>
      <c r="QQL97" s="171"/>
      <c r="QQM97" s="171"/>
      <c r="QQN97" s="171"/>
      <c r="QQO97" s="171"/>
      <c r="QQP97" s="171"/>
      <c r="QQQ97" s="171"/>
      <c r="QQR97" s="171"/>
      <c r="QQS97" s="171"/>
      <c r="QQT97" s="171"/>
      <c r="QQU97" s="171"/>
      <c r="QQV97" s="171"/>
      <c r="QQW97" s="171"/>
      <c r="QQX97" s="171"/>
      <c r="QQY97" s="171"/>
      <c r="QQZ97" s="171"/>
      <c r="QRA97" s="171"/>
      <c r="QRB97" s="171"/>
      <c r="QRC97" s="171"/>
      <c r="QRD97" s="171"/>
      <c r="QRE97" s="171"/>
      <c r="QRF97" s="171"/>
      <c r="QRG97" s="171"/>
      <c r="QRH97" s="171"/>
      <c r="QRI97" s="171"/>
      <c r="QRJ97" s="171"/>
      <c r="QRK97" s="171"/>
      <c r="QRL97" s="171"/>
      <c r="QRM97" s="171"/>
      <c r="QRN97" s="171"/>
      <c r="QRO97" s="171"/>
      <c r="QRP97" s="171"/>
      <c r="QRQ97" s="171"/>
      <c r="QRR97" s="171"/>
      <c r="QRS97" s="171"/>
      <c r="QRT97" s="171"/>
      <c r="QRU97" s="171"/>
      <c r="QRV97" s="171"/>
      <c r="QRW97" s="171"/>
      <c r="QRX97" s="171"/>
      <c r="QRY97" s="171"/>
      <c r="QRZ97" s="171"/>
      <c r="QSA97" s="171"/>
      <c r="QSB97" s="171"/>
      <c r="QSC97" s="171"/>
      <c r="QSD97" s="171"/>
      <c r="QSE97" s="171"/>
      <c r="QSF97" s="171"/>
      <c r="QSG97" s="171"/>
      <c r="QSH97" s="171"/>
      <c r="QSI97" s="171"/>
      <c r="QSJ97" s="171"/>
      <c r="QSK97" s="171"/>
      <c r="QSL97" s="171"/>
      <c r="QSM97" s="171"/>
      <c r="QSN97" s="171"/>
      <c r="QSO97" s="171"/>
      <c r="QSP97" s="171"/>
      <c r="QSQ97" s="171"/>
      <c r="QSR97" s="171"/>
      <c r="QSS97" s="171"/>
      <c r="QST97" s="171"/>
      <c r="QSU97" s="171"/>
      <c r="QSV97" s="171"/>
      <c r="QSW97" s="171"/>
      <c r="QSX97" s="171"/>
      <c r="QSY97" s="171"/>
      <c r="QSZ97" s="171"/>
      <c r="QTA97" s="171"/>
      <c r="QTB97" s="171"/>
      <c r="QTC97" s="171"/>
      <c r="QTD97" s="171"/>
      <c r="QTE97" s="171"/>
      <c r="QTF97" s="171"/>
      <c r="QTG97" s="171"/>
      <c r="QTH97" s="171"/>
      <c r="QTI97" s="171"/>
      <c r="QTJ97" s="171"/>
      <c r="QTK97" s="171"/>
      <c r="QTL97" s="171"/>
      <c r="QTM97" s="171"/>
      <c r="QTN97" s="171"/>
      <c r="QTO97" s="171"/>
      <c r="QTP97" s="171"/>
      <c r="QTQ97" s="171"/>
      <c r="QTR97" s="171"/>
      <c r="QTS97" s="171"/>
      <c r="QTT97" s="171"/>
      <c r="QTU97" s="171"/>
      <c r="QTV97" s="171"/>
      <c r="QTW97" s="171"/>
      <c r="QTX97" s="171"/>
      <c r="QTY97" s="171"/>
      <c r="QTZ97" s="171"/>
      <c r="QUA97" s="171"/>
      <c r="QUB97" s="171"/>
      <c r="QUC97" s="171"/>
      <c r="QUD97" s="171"/>
      <c r="QUE97" s="171"/>
      <c r="QUF97" s="171"/>
      <c r="QUG97" s="171"/>
      <c r="QUH97" s="171"/>
      <c r="QUI97" s="171"/>
      <c r="QUJ97" s="171"/>
      <c r="QUK97" s="171"/>
      <c r="QUL97" s="171"/>
      <c r="QUM97" s="171"/>
      <c r="QUN97" s="171"/>
      <c r="QUO97" s="171"/>
      <c r="QUP97" s="171"/>
      <c r="QUQ97" s="171"/>
      <c r="QUR97" s="171"/>
      <c r="QUS97" s="171"/>
      <c r="QUT97" s="171"/>
      <c r="QUU97" s="171"/>
      <c r="QUV97" s="171"/>
      <c r="QUW97" s="171"/>
      <c r="QUX97" s="171"/>
      <c r="QUY97" s="171"/>
      <c r="QUZ97" s="171"/>
      <c r="QVA97" s="171"/>
      <c r="QVB97" s="171"/>
      <c r="QVC97" s="171"/>
      <c r="QVD97" s="171"/>
      <c r="QVE97" s="171"/>
      <c r="QVF97" s="171"/>
      <c r="QVG97" s="171"/>
      <c r="QVH97" s="171"/>
      <c r="QVI97" s="171"/>
      <c r="QVJ97" s="171"/>
      <c r="QVK97" s="171"/>
      <c r="QVL97" s="171"/>
      <c r="QVM97" s="171"/>
      <c r="QVN97" s="171"/>
      <c r="QVO97" s="171"/>
      <c r="QVP97" s="171"/>
      <c r="QVQ97" s="171"/>
      <c r="QVR97" s="171"/>
      <c r="QVS97" s="171"/>
      <c r="QVT97" s="171"/>
      <c r="QVU97" s="171"/>
      <c r="QVV97" s="171"/>
      <c r="QVW97" s="171"/>
      <c r="QVX97" s="171"/>
      <c r="QVY97" s="171"/>
      <c r="QVZ97" s="171"/>
      <c r="QWA97" s="171"/>
      <c r="QWB97" s="171"/>
      <c r="QWC97" s="171"/>
      <c r="QWD97" s="171"/>
      <c r="QWE97" s="171"/>
      <c r="QWF97" s="171"/>
      <c r="QWG97" s="171"/>
      <c r="QWH97" s="171"/>
      <c r="QWI97" s="171"/>
      <c r="QWJ97" s="171"/>
      <c r="QWK97" s="171"/>
      <c r="QWL97" s="171"/>
      <c r="QWM97" s="171"/>
      <c r="QWN97" s="171"/>
      <c r="QWO97" s="171"/>
      <c r="QWP97" s="171"/>
      <c r="QWQ97" s="171"/>
      <c r="QWR97" s="171"/>
      <c r="QWS97" s="171"/>
      <c r="QWT97" s="171"/>
      <c r="QWU97" s="171"/>
      <c r="QWV97" s="171"/>
      <c r="QWW97" s="171"/>
      <c r="QWX97" s="171"/>
      <c r="QWY97" s="171"/>
      <c r="QWZ97" s="171"/>
      <c r="QXA97" s="171"/>
      <c r="QXB97" s="171"/>
      <c r="QXC97" s="171"/>
      <c r="QXD97" s="171"/>
      <c r="QXE97" s="171"/>
      <c r="QXF97" s="171"/>
      <c r="QXG97" s="171"/>
      <c r="QXH97" s="171"/>
      <c r="QXI97" s="171"/>
      <c r="QXJ97" s="171"/>
      <c r="QXK97" s="171"/>
      <c r="QXL97" s="171"/>
      <c r="QXM97" s="171"/>
      <c r="QXN97" s="171"/>
      <c r="QXO97" s="171"/>
      <c r="QXP97" s="171"/>
      <c r="QXQ97" s="171"/>
      <c r="QXR97" s="171"/>
      <c r="QXS97" s="171"/>
      <c r="QXT97" s="171"/>
      <c r="QXU97" s="171"/>
      <c r="QXV97" s="171"/>
      <c r="QXW97" s="171"/>
      <c r="QXX97" s="171"/>
      <c r="QXY97" s="171"/>
      <c r="QXZ97" s="171"/>
      <c r="QYA97" s="171"/>
      <c r="QYB97" s="171"/>
      <c r="QYC97" s="171"/>
      <c r="QYD97" s="171"/>
      <c r="QYE97" s="171"/>
      <c r="QYF97" s="171"/>
      <c r="QYG97" s="171"/>
      <c r="QYH97" s="171"/>
      <c r="QYI97" s="171"/>
      <c r="QYJ97" s="171"/>
      <c r="QYK97" s="171"/>
      <c r="QYL97" s="171"/>
      <c r="QYM97" s="171"/>
      <c r="QYN97" s="171"/>
      <c r="QYO97" s="171"/>
      <c r="QYP97" s="171"/>
      <c r="QYQ97" s="171"/>
      <c r="QYR97" s="171"/>
      <c r="QYS97" s="171"/>
      <c r="QYT97" s="171"/>
      <c r="QYU97" s="171"/>
      <c r="QYV97" s="171"/>
      <c r="QYW97" s="171"/>
      <c r="QYX97" s="171"/>
      <c r="QYY97" s="171"/>
      <c r="QYZ97" s="171"/>
      <c r="QZA97" s="171"/>
      <c r="QZB97" s="171"/>
      <c r="QZC97" s="171"/>
      <c r="QZD97" s="171"/>
      <c r="QZE97" s="171"/>
      <c r="QZF97" s="171"/>
      <c r="QZG97" s="171"/>
      <c r="QZH97" s="171"/>
      <c r="QZI97" s="171"/>
      <c r="QZJ97" s="171"/>
      <c r="QZK97" s="171"/>
      <c r="QZL97" s="171"/>
      <c r="QZM97" s="171"/>
      <c r="QZN97" s="171"/>
      <c r="QZO97" s="171"/>
      <c r="QZP97" s="171"/>
      <c r="QZQ97" s="171"/>
      <c r="QZR97" s="171"/>
      <c r="QZS97" s="171"/>
      <c r="QZT97" s="171"/>
      <c r="QZU97" s="171"/>
      <c r="QZV97" s="171"/>
      <c r="QZW97" s="171"/>
      <c r="QZX97" s="171"/>
      <c r="QZY97" s="171"/>
      <c r="QZZ97" s="171"/>
      <c r="RAA97" s="171"/>
      <c r="RAB97" s="171"/>
      <c r="RAC97" s="171"/>
      <c r="RAD97" s="171"/>
      <c r="RAE97" s="171"/>
      <c r="RAF97" s="171"/>
      <c r="RAG97" s="171"/>
      <c r="RAH97" s="171"/>
      <c r="RAI97" s="171"/>
      <c r="RAJ97" s="171"/>
      <c r="RAK97" s="171"/>
      <c r="RAL97" s="171"/>
      <c r="RAM97" s="171"/>
      <c r="RAN97" s="171"/>
      <c r="RAO97" s="171"/>
      <c r="RAP97" s="171"/>
      <c r="RAQ97" s="171"/>
      <c r="RAR97" s="171"/>
      <c r="RAS97" s="171"/>
      <c r="RAT97" s="171"/>
      <c r="RAU97" s="171"/>
      <c r="RAV97" s="171"/>
      <c r="RAW97" s="171"/>
      <c r="RAX97" s="171"/>
      <c r="RAY97" s="171"/>
      <c r="RAZ97" s="171"/>
      <c r="RBA97" s="171"/>
      <c r="RBB97" s="171"/>
      <c r="RBC97" s="171"/>
      <c r="RBD97" s="171"/>
      <c r="RBE97" s="171"/>
      <c r="RBF97" s="171"/>
      <c r="RBG97" s="171"/>
      <c r="RBH97" s="171"/>
      <c r="RBI97" s="171"/>
      <c r="RBJ97" s="171"/>
      <c r="RBK97" s="171"/>
      <c r="RBL97" s="171"/>
      <c r="RBM97" s="171"/>
      <c r="RBN97" s="171"/>
      <c r="RBO97" s="171"/>
      <c r="RBP97" s="171"/>
      <c r="RBQ97" s="171"/>
      <c r="RBR97" s="171"/>
      <c r="RBS97" s="171"/>
      <c r="RBT97" s="171"/>
      <c r="RBU97" s="171"/>
      <c r="RBV97" s="171"/>
      <c r="RBW97" s="171"/>
      <c r="RBX97" s="171"/>
      <c r="RBY97" s="171"/>
      <c r="RBZ97" s="171"/>
      <c r="RCA97" s="171"/>
      <c r="RCB97" s="171"/>
      <c r="RCC97" s="171"/>
      <c r="RCD97" s="171"/>
      <c r="RCE97" s="171"/>
      <c r="RCF97" s="171"/>
      <c r="RCG97" s="171"/>
      <c r="RCH97" s="171"/>
      <c r="RCI97" s="171"/>
      <c r="RCJ97" s="171"/>
      <c r="RCK97" s="171"/>
      <c r="RCL97" s="171"/>
      <c r="RCM97" s="171"/>
      <c r="RCN97" s="171"/>
      <c r="RCO97" s="171"/>
      <c r="RCP97" s="171"/>
      <c r="RCQ97" s="171"/>
      <c r="RCR97" s="171"/>
      <c r="RCS97" s="171"/>
      <c r="RCT97" s="171"/>
      <c r="RCU97" s="171"/>
      <c r="RCV97" s="171"/>
      <c r="RCW97" s="171"/>
      <c r="RCX97" s="171"/>
      <c r="RCY97" s="171"/>
      <c r="RCZ97" s="171"/>
      <c r="RDA97" s="171"/>
      <c r="RDB97" s="171"/>
      <c r="RDC97" s="171"/>
      <c r="RDD97" s="171"/>
      <c r="RDE97" s="171"/>
      <c r="RDF97" s="171"/>
      <c r="RDG97" s="171"/>
      <c r="RDH97" s="171"/>
      <c r="RDI97" s="171"/>
      <c r="RDJ97" s="171"/>
      <c r="RDK97" s="171"/>
      <c r="RDL97" s="171"/>
      <c r="RDM97" s="171"/>
      <c r="RDN97" s="171"/>
      <c r="RDO97" s="171"/>
      <c r="RDP97" s="171"/>
      <c r="RDQ97" s="171"/>
      <c r="RDR97" s="171"/>
      <c r="RDS97" s="171"/>
      <c r="RDT97" s="171"/>
      <c r="RDU97" s="171"/>
      <c r="RDV97" s="171"/>
      <c r="RDW97" s="171"/>
      <c r="RDX97" s="171"/>
      <c r="RDY97" s="171"/>
      <c r="RDZ97" s="171"/>
      <c r="REA97" s="171"/>
      <c r="REB97" s="171"/>
      <c r="REC97" s="171"/>
      <c r="RED97" s="171"/>
      <c r="REE97" s="171"/>
      <c r="REF97" s="171"/>
      <c r="REG97" s="171"/>
      <c r="REH97" s="171"/>
      <c r="REI97" s="171"/>
      <c r="REJ97" s="171"/>
      <c r="REK97" s="171"/>
      <c r="REL97" s="171"/>
      <c r="REM97" s="171"/>
      <c r="REN97" s="171"/>
      <c r="REO97" s="171"/>
      <c r="REP97" s="171"/>
      <c r="REQ97" s="171"/>
      <c r="RER97" s="171"/>
      <c r="RES97" s="171"/>
      <c r="RET97" s="171"/>
      <c r="REU97" s="171"/>
      <c r="REV97" s="171"/>
      <c r="REW97" s="171"/>
      <c r="REX97" s="171"/>
      <c r="REY97" s="171"/>
      <c r="REZ97" s="171"/>
      <c r="RFA97" s="171"/>
      <c r="RFB97" s="171"/>
      <c r="RFC97" s="171"/>
      <c r="RFD97" s="171"/>
      <c r="RFE97" s="171"/>
      <c r="RFF97" s="171"/>
      <c r="RFG97" s="171"/>
      <c r="RFH97" s="171"/>
      <c r="RFI97" s="171"/>
      <c r="RFJ97" s="171"/>
      <c r="RFK97" s="171"/>
      <c r="RFL97" s="171"/>
      <c r="RFM97" s="171"/>
      <c r="RFN97" s="171"/>
      <c r="RFO97" s="171"/>
      <c r="RFP97" s="171"/>
      <c r="RFQ97" s="171"/>
      <c r="RFR97" s="171"/>
      <c r="RFS97" s="171"/>
      <c r="RFT97" s="171"/>
      <c r="RFU97" s="171"/>
      <c r="RFV97" s="171"/>
      <c r="RFW97" s="171"/>
      <c r="RFX97" s="171"/>
      <c r="RFY97" s="171"/>
      <c r="RFZ97" s="171"/>
      <c r="RGA97" s="171"/>
      <c r="RGB97" s="171"/>
      <c r="RGC97" s="171"/>
      <c r="RGD97" s="171"/>
      <c r="RGE97" s="171"/>
      <c r="RGF97" s="171"/>
      <c r="RGG97" s="171"/>
      <c r="RGH97" s="171"/>
      <c r="RGI97" s="171"/>
      <c r="RGJ97" s="171"/>
      <c r="RGK97" s="171"/>
      <c r="RGL97" s="171"/>
      <c r="RGM97" s="171"/>
      <c r="RGN97" s="171"/>
      <c r="RGO97" s="171"/>
      <c r="RGP97" s="171"/>
      <c r="RGQ97" s="171"/>
      <c r="RGR97" s="171"/>
      <c r="RGS97" s="171"/>
      <c r="RGT97" s="171"/>
      <c r="RGU97" s="171"/>
      <c r="RGV97" s="171"/>
      <c r="RGW97" s="171"/>
      <c r="RGX97" s="171"/>
      <c r="RGY97" s="171"/>
      <c r="RGZ97" s="171"/>
      <c r="RHA97" s="171"/>
      <c r="RHB97" s="171"/>
      <c r="RHC97" s="171"/>
      <c r="RHD97" s="171"/>
      <c r="RHE97" s="171"/>
      <c r="RHF97" s="171"/>
      <c r="RHG97" s="171"/>
      <c r="RHH97" s="171"/>
      <c r="RHI97" s="171"/>
      <c r="RHJ97" s="171"/>
      <c r="RHK97" s="171"/>
      <c r="RHL97" s="171"/>
      <c r="RHM97" s="171"/>
      <c r="RHN97" s="171"/>
      <c r="RHO97" s="171"/>
      <c r="RHP97" s="171"/>
      <c r="RHQ97" s="171"/>
      <c r="RHR97" s="171"/>
      <c r="RHS97" s="171"/>
      <c r="RHT97" s="171"/>
      <c r="RHU97" s="171"/>
      <c r="RHV97" s="171"/>
      <c r="RHW97" s="171"/>
      <c r="RHX97" s="171"/>
      <c r="RHY97" s="171"/>
      <c r="RHZ97" s="171"/>
      <c r="RIA97" s="171"/>
      <c r="RIB97" s="171"/>
      <c r="RIC97" s="171"/>
      <c r="RID97" s="171"/>
      <c r="RIE97" s="171"/>
      <c r="RIF97" s="171"/>
      <c r="RIG97" s="171"/>
      <c r="RIH97" s="171"/>
      <c r="RII97" s="171"/>
      <c r="RIJ97" s="171"/>
      <c r="RIK97" s="171"/>
      <c r="RIL97" s="171"/>
      <c r="RIM97" s="171"/>
      <c r="RIN97" s="171"/>
      <c r="RIO97" s="171"/>
      <c r="RIP97" s="171"/>
      <c r="RIQ97" s="171"/>
      <c r="RIR97" s="171"/>
      <c r="RIS97" s="171"/>
      <c r="RIT97" s="171"/>
      <c r="RIU97" s="171"/>
      <c r="RIV97" s="171"/>
      <c r="RIW97" s="171"/>
      <c r="RIX97" s="171"/>
      <c r="RIY97" s="171"/>
      <c r="RIZ97" s="171"/>
      <c r="RJA97" s="171"/>
      <c r="RJB97" s="171"/>
      <c r="RJC97" s="171"/>
      <c r="RJD97" s="171"/>
      <c r="RJE97" s="171"/>
      <c r="RJF97" s="171"/>
      <c r="RJG97" s="171"/>
      <c r="RJH97" s="171"/>
      <c r="RJI97" s="171"/>
      <c r="RJJ97" s="171"/>
      <c r="RJK97" s="171"/>
      <c r="RJL97" s="171"/>
      <c r="RJM97" s="171"/>
      <c r="RJN97" s="171"/>
      <c r="RJO97" s="171"/>
      <c r="RJP97" s="171"/>
      <c r="RJQ97" s="171"/>
      <c r="RJR97" s="171"/>
      <c r="RJS97" s="171"/>
      <c r="RJT97" s="171"/>
      <c r="RJU97" s="171"/>
      <c r="RJV97" s="171"/>
      <c r="RJW97" s="171"/>
      <c r="RJX97" s="171"/>
      <c r="RJY97" s="171"/>
      <c r="RJZ97" s="171"/>
      <c r="RKA97" s="171"/>
      <c r="RKB97" s="171"/>
      <c r="RKC97" s="171"/>
      <c r="RKD97" s="171"/>
      <c r="RKE97" s="171"/>
      <c r="RKF97" s="171"/>
      <c r="RKG97" s="171"/>
      <c r="RKH97" s="171"/>
      <c r="RKI97" s="171"/>
      <c r="RKJ97" s="171"/>
      <c r="RKK97" s="171"/>
      <c r="RKL97" s="171"/>
      <c r="RKM97" s="171"/>
      <c r="RKN97" s="171"/>
      <c r="RKO97" s="171"/>
      <c r="RKP97" s="171"/>
      <c r="RKQ97" s="171"/>
      <c r="RKR97" s="171"/>
      <c r="RKS97" s="171"/>
      <c r="RKT97" s="171"/>
      <c r="RKU97" s="171"/>
      <c r="RKV97" s="171"/>
      <c r="RKW97" s="171"/>
      <c r="RKX97" s="171"/>
      <c r="RKY97" s="171"/>
      <c r="RKZ97" s="171"/>
      <c r="RLA97" s="171"/>
      <c r="RLB97" s="171"/>
      <c r="RLC97" s="171"/>
      <c r="RLD97" s="171"/>
      <c r="RLE97" s="171"/>
      <c r="RLF97" s="171"/>
      <c r="RLG97" s="171"/>
      <c r="RLH97" s="171"/>
      <c r="RLI97" s="171"/>
      <c r="RLJ97" s="171"/>
      <c r="RLK97" s="171"/>
      <c r="RLL97" s="171"/>
      <c r="RLM97" s="171"/>
      <c r="RLN97" s="171"/>
      <c r="RLO97" s="171"/>
      <c r="RLP97" s="171"/>
      <c r="RLQ97" s="171"/>
      <c r="RLR97" s="171"/>
      <c r="RLS97" s="171"/>
      <c r="RLT97" s="171"/>
      <c r="RLU97" s="171"/>
      <c r="RLV97" s="171"/>
      <c r="RLW97" s="171"/>
      <c r="RLX97" s="171"/>
      <c r="RLY97" s="171"/>
      <c r="RLZ97" s="171"/>
      <c r="RMA97" s="171"/>
      <c r="RMB97" s="171"/>
      <c r="RMC97" s="171"/>
      <c r="RMD97" s="171"/>
      <c r="RME97" s="171"/>
      <c r="RMF97" s="171"/>
      <c r="RMG97" s="171"/>
      <c r="RMH97" s="171"/>
      <c r="RMI97" s="171"/>
      <c r="RMJ97" s="171"/>
      <c r="RMK97" s="171"/>
      <c r="RML97" s="171"/>
      <c r="RMM97" s="171"/>
      <c r="RMN97" s="171"/>
      <c r="RMO97" s="171"/>
      <c r="RMP97" s="171"/>
      <c r="RMQ97" s="171"/>
      <c r="RMR97" s="171"/>
      <c r="RMS97" s="171"/>
      <c r="RMT97" s="171"/>
      <c r="RMU97" s="171"/>
      <c r="RMV97" s="171"/>
      <c r="RMW97" s="171"/>
      <c r="RMX97" s="171"/>
      <c r="RMY97" s="171"/>
      <c r="RMZ97" s="171"/>
      <c r="RNA97" s="171"/>
      <c r="RNB97" s="171"/>
      <c r="RNC97" s="171"/>
      <c r="RND97" s="171"/>
      <c r="RNE97" s="171"/>
      <c r="RNF97" s="171"/>
      <c r="RNG97" s="171"/>
      <c r="RNH97" s="171"/>
      <c r="RNI97" s="171"/>
      <c r="RNJ97" s="171"/>
      <c r="RNK97" s="171"/>
      <c r="RNL97" s="171"/>
      <c r="RNM97" s="171"/>
      <c r="RNN97" s="171"/>
      <c r="RNO97" s="171"/>
      <c r="RNP97" s="171"/>
      <c r="RNQ97" s="171"/>
      <c r="RNR97" s="171"/>
      <c r="RNS97" s="171"/>
      <c r="RNT97" s="171"/>
      <c r="RNU97" s="171"/>
      <c r="RNV97" s="171"/>
      <c r="RNW97" s="171"/>
      <c r="RNX97" s="171"/>
      <c r="RNY97" s="171"/>
      <c r="RNZ97" s="171"/>
      <c r="ROA97" s="171"/>
      <c r="ROB97" s="171"/>
      <c r="ROC97" s="171"/>
      <c r="ROD97" s="171"/>
      <c r="ROE97" s="171"/>
      <c r="ROF97" s="171"/>
      <c r="ROG97" s="171"/>
      <c r="ROH97" s="171"/>
      <c r="ROI97" s="171"/>
      <c r="ROJ97" s="171"/>
      <c r="ROK97" s="171"/>
      <c r="ROL97" s="171"/>
      <c r="ROM97" s="171"/>
      <c r="RON97" s="171"/>
      <c r="ROO97" s="171"/>
      <c r="ROP97" s="171"/>
      <c r="ROQ97" s="171"/>
      <c r="ROR97" s="171"/>
      <c r="ROS97" s="171"/>
      <c r="ROT97" s="171"/>
      <c r="ROU97" s="171"/>
      <c r="ROV97" s="171"/>
      <c r="ROW97" s="171"/>
      <c r="ROX97" s="171"/>
      <c r="ROY97" s="171"/>
      <c r="ROZ97" s="171"/>
      <c r="RPA97" s="171"/>
      <c r="RPB97" s="171"/>
      <c r="RPC97" s="171"/>
      <c r="RPD97" s="171"/>
      <c r="RPE97" s="171"/>
      <c r="RPF97" s="171"/>
      <c r="RPG97" s="171"/>
      <c r="RPH97" s="171"/>
      <c r="RPI97" s="171"/>
      <c r="RPJ97" s="171"/>
      <c r="RPK97" s="171"/>
      <c r="RPL97" s="171"/>
      <c r="RPM97" s="171"/>
      <c r="RPN97" s="171"/>
      <c r="RPO97" s="171"/>
      <c r="RPP97" s="171"/>
      <c r="RPQ97" s="171"/>
      <c r="RPR97" s="171"/>
      <c r="RPS97" s="171"/>
      <c r="RPT97" s="171"/>
      <c r="RPU97" s="171"/>
      <c r="RPV97" s="171"/>
      <c r="RPW97" s="171"/>
      <c r="RPX97" s="171"/>
      <c r="RPY97" s="171"/>
      <c r="RPZ97" s="171"/>
      <c r="RQA97" s="171"/>
      <c r="RQB97" s="171"/>
      <c r="RQC97" s="171"/>
      <c r="RQD97" s="171"/>
      <c r="RQE97" s="171"/>
      <c r="RQF97" s="171"/>
      <c r="RQG97" s="171"/>
      <c r="RQH97" s="171"/>
      <c r="RQI97" s="171"/>
      <c r="RQJ97" s="171"/>
      <c r="RQK97" s="171"/>
      <c r="RQL97" s="171"/>
      <c r="RQM97" s="171"/>
      <c r="RQN97" s="171"/>
      <c r="RQO97" s="171"/>
      <c r="RQP97" s="171"/>
      <c r="RQQ97" s="171"/>
      <c r="RQR97" s="171"/>
      <c r="RQS97" s="171"/>
      <c r="RQT97" s="171"/>
      <c r="RQU97" s="171"/>
      <c r="RQV97" s="171"/>
      <c r="RQW97" s="171"/>
      <c r="RQX97" s="171"/>
      <c r="RQY97" s="171"/>
      <c r="RQZ97" s="171"/>
      <c r="RRA97" s="171"/>
      <c r="RRB97" s="171"/>
      <c r="RRC97" s="171"/>
      <c r="RRD97" s="171"/>
      <c r="RRE97" s="171"/>
      <c r="RRF97" s="171"/>
      <c r="RRG97" s="171"/>
      <c r="RRH97" s="171"/>
      <c r="RRI97" s="171"/>
      <c r="RRJ97" s="171"/>
      <c r="RRK97" s="171"/>
      <c r="RRL97" s="171"/>
      <c r="RRM97" s="171"/>
      <c r="RRN97" s="171"/>
      <c r="RRO97" s="171"/>
      <c r="RRP97" s="171"/>
      <c r="RRQ97" s="171"/>
      <c r="RRR97" s="171"/>
      <c r="RRS97" s="171"/>
      <c r="RRT97" s="171"/>
      <c r="RRU97" s="171"/>
      <c r="RRV97" s="171"/>
      <c r="RRW97" s="171"/>
      <c r="RRX97" s="171"/>
      <c r="RRY97" s="171"/>
      <c r="RRZ97" s="171"/>
      <c r="RSA97" s="171"/>
      <c r="RSB97" s="171"/>
      <c r="RSC97" s="171"/>
      <c r="RSD97" s="171"/>
      <c r="RSE97" s="171"/>
      <c r="RSF97" s="171"/>
      <c r="RSG97" s="171"/>
      <c r="RSH97" s="171"/>
      <c r="RSI97" s="171"/>
      <c r="RSJ97" s="171"/>
      <c r="RSK97" s="171"/>
      <c r="RSL97" s="171"/>
      <c r="RSM97" s="171"/>
      <c r="RSN97" s="171"/>
      <c r="RSO97" s="171"/>
      <c r="RSP97" s="171"/>
      <c r="RSQ97" s="171"/>
      <c r="RSR97" s="171"/>
      <c r="RSS97" s="171"/>
      <c r="RST97" s="171"/>
      <c r="RSU97" s="171"/>
      <c r="RSV97" s="171"/>
      <c r="RSW97" s="171"/>
      <c r="RSX97" s="171"/>
      <c r="RSY97" s="171"/>
      <c r="RSZ97" s="171"/>
      <c r="RTA97" s="171"/>
      <c r="RTB97" s="171"/>
      <c r="RTC97" s="171"/>
      <c r="RTD97" s="171"/>
      <c r="RTE97" s="171"/>
      <c r="RTF97" s="171"/>
      <c r="RTG97" s="171"/>
      <c r="RTH97" s="171"/>
      <c r="RTI97" s="171"/>
      <c r="RTJ97" s="171"/>
      <c r="RTK97" s="171"/>
      <c r="RTL97" s="171"/>
      <c r="RTM97" s="171"/>
      <c r="RTN97" s="171"/>
      <c r="RTO97" s="171"/>
      <c r="RTP97" s="171"/>
      <c r="RTQ97" s="171"/>
      <c r="RTR97" s="171"/>
      <c r="RTS97" s="171"/>
      <c r="RTT97" s="171"/>
      <c r="RTU97" s="171"/>
      <c r="RTV97" s="171"/>
      <c r="RTW97" s="171"/>
      <c r="RTX97" s="171"/>
      <c r="RTY97" s="171"/>
      <c r="RTZ97" s="171"/>
      <c r="RUA97" s="171"/>
      <c r="RUB97" s="171"/>
      <c r="RUC97" s="171"/>
      <c r="RUD97" s="171"/>
      <c r="RUE97" s="171"/>
      <c r="RUF97" s="171"/>
      <c r="RUG97" s="171"/>
      <c r="RUH97" s="171"/>
      <c r="RUI97" s="171"/>
      <c r="RUJ97" s="171"/>
      <c r="RUK97" s="171"/>
      <c r="RUL97" s="171"/>
      <c r="RUM97" s="171"/>
      <c r="RUN97" s="171"/>
      <c r="RUO97" s="171"/>
      <c r="RUP97" s="171"/>
      <c r="RUQ97" s="171"/>
      <c r="RUR97" s="171"/>
      <c r="RUS97" s="171"/>
      <c r="RUT97" s="171"/>
      <c r="RUU97" s="171"/>
      <c r="RUV97" s="171"/>
      <c r="RUW97" s="171"/>
      <c r="RUX97" s="171"/>
      <c r="RUY97" s="171"/>
      <c r="RUZ97" s="171"/>
      <c r="RVA97" s="171"/>
      <c r="RVB97" s="171"/>
      <c r="RVC97" s="171"/>
      <c r="RVD97" s="171"/>
      <c r="RVE97" s="171"/>
      <c r="RVF97" s="171"/>
      <c r="RVG97" s="171"/>
      <c r="RVH97" s="171"/>
      <c r="RVI97" s="171"/>
      <c r="RVJ97" s="171"/>
      <c r="RVK97" s="171"/>
      <c r="RVL97" s="171"/>
      <c r="RVM97" s="171"/>
      <c r="RVN97" s="171"/>
      <c r="RVO97" s="171"/>
      <c r="RVP97" s="171"/>
      <c r="RVQ97" s="171"/>
      <c r="RVR97" s="171"/>
      <c r="RVS97" s="171"/>
      <c r="RVT97" s="171"/>
      <c r="RVU97" s="171"/>
      <c r="RVV97" s="171"/>
      <c r="RVW97" s="171"/>
      <c r="RVX97" s="171"/>
      <c r="RVY97" s="171"/>
      <c r="RVZ97" s="171"/>
      <c r="RWA97" s="171"/>
      <c r="RWB97" s="171"/>
      <c r="RWC97" s="171"/>
      <c r="RWD97" s="171"/>
      <c r="RWE97" s="171"/>
      <c r="RWF97" s="171"/>
      <c r="RWG97" s="171"/>
      <c r="RWH97" s="171"/>
      <c r="RWI97" s="171"/>
      <c r="RWJ97" s="171"/>
      <c r="RWK97" s="171"/>
      <c r="RWL97" s="171"/>
      <c r="RWM97" s="171"/>
      <c r="RWN97" s="171"/>
      <c r="RWO97" s="171"/>
      <c r="RWP97" s="171"/>
      <c r="RWQ97" s="171"/>
      <c r="RWR97" s="171"/>
      <c r="RWS97" s="171"/>
      <c r="RWT97" s="171"/>
      <c r="RWU97" s="171"/>
      <c r="RWV97" s="171"/>
      <c r="RWW97" s="171"/>
      <c r="RWX97" s="171"/>
      <c r="RWY97" s="171"/>
      <c r="RWZ97" s="171"/>
      <c r="RXA97" s="171"/>
      <c r="RXB97" s="171"/>
      <c r="RXC97" s="171"/>
      <c r="RXD97" s="171"/>
      <c r="RXE97" s="171"/>
      <c r="RXF97" s="171"/>
      <c r="RXG97" s="171"/>
      <c r="RXH97" s="171"/>
      <c r="RXI97" s="171"/>
      <c r="RXJ97" s="171"/>
      <c r="RXK97" s="171"/>
      <c r="RXL97" s="171"/>
      <c r="RXM97" s="171"/>
      <c r="RXN97" s="171"/>
      <c r="RXO97" s="171"/>
      <c r="RXP97" s="171"/>
      <c r="RXQ97" s="171"/>
      <c r="RXR97" s="171"/>
      <c r="RXS97" s="171"/>
      <c r="RXT97" s="171"/>
      <c r="RXU97" s="171"/>
      <c r="RXV97" s="171"/>
      <c r="RXW97" s="171"/>
      <c r="RXX97" s="171"/>
      <c r="RXY97" s="171"/>
      <c r="RXZ97" s="171"/>
      <c r="RYA97" s="171"/>
      <c r="RYB97" s="171"/>
      <c r="RYC97" s="171"/>
      <c r="RYD97" s="171"/>
      <c r="RYE97" s="171"/>
      <c r="RYF97" s="171"/>
      <c r="RYG97" s="171"/>
      <c r="RYH97" s="171"/>
      <c r="RYI97" s="171"/>
      <c r="RYJ97" s="171"/>
      <c r="RYK97" s="171"/>
      <c r="RYL97" s="171"/>
      <c r="RYM97" s="171"/>
      <c r="RYN97" s="171"/>
      <c r="RYO97" s="171"/>
      <c r="RYP97" s="171"/>
      <c r="RYQ97" s="171"/>
      <c r="RYR97" s="171"/>
      <c r="RYS97" s="171"/>
      <c r="RYT97" s="171"/>
      <c r="RYU97" s="171"/>
      <c r="RYV97" s="171"/>
      <c r="RYW97" s="171"/>
      <c r="RYX97" s="171"/>
      <c r="RYY97" s="171"/>
      <c r="RYZ97" s="171"/>
      <c r="RZA97" s="171"/>
      <c r="RZB97" s="171"/>
      <c r="RZC97" s="171"/>
      <c r="RZD97" s="171"/>
      <c r="RZE97" s="171"/>
      <c r="RZF97" s="171"/>
      <c r="RZG97" s="171"/>
      <c r="RZH97" s="171"/>
      <c r="RZI97" s="171"/>
      <c r="RZJ97" s="171"/>
      <c r="RZK97" s="171"/>
      <c r="RZL97" s="171"/>
      <c r="RZM97" s="171"/>
      <c r="RZN97" s="171"/>
      <c r="RZO97" s="171"/>
      <c r="RZP97" s="171"/>
      <c r="RZQ97" s="171"/>
      <c r="RZR97" s="171"/>
      <c r="RZS97" s="171"/>
      <c r="RZT97" s="171"/>
      <c r="RZU97" s="171"/>
      <c r="RZV97" s="171"/>
      <c r="RZW97" s="171"/>
      <c r="RZX97" s="171"/>
      <c r="RZY97" s="171"/>
      <c r="RZZ97" s="171"/>
      <c r="SAA97" s="171"/>
      <c r="SAB97" s="171"/>
      <c r="SAC97" s="171"/>
      <c r="SAD97" s="171"/>
      <c r="SAE97" s="171"/>
      <c r="SAF97" s="171"/>
      <c r="SAG97" s="171"/>
      <c r="SAH97" s="171"/>
      <c r="SAI97" s="171"/>
      <c r="SAJ97" s="171"/>
      <c r="SAK97" s="171"/>
      <c r="SAL97" s="171"/>
      <c r="SAM97" s="171"/>
      <c r="SAN97" s="171"/>
      <c r="SAO97" s="171"/>
      <c r="SAP97" s="171"/>
      <c r="SAQ97" s="171"/>
      <c r="SAR97" s="171"/>
      <c r="SAS97" s="171"/>
      <c r="SAT97" s="171"/>
      <c r="SAU97" s="171"/>
      <c r="SAV97" s="171"/>
      <c r="SAW97" s="171"/>
      <c r="SAX97" s="171"/>
      <c r="SAY97" s="171"/>
      <c r="SAZ97" s="171"/>
      <c r="SBA97" s="171"/>
      <c r="SBB97" s="171"/>
      <c r="SBC97" s="171"/>
      <c r="SBD97" s="171"/>
      <c r="SBE97" s="171"/>
      <c r="SBF97" s="171"/>
      <c r="SBG97" s="171"/>
      <c r="SBH97" s="171"/>
      <c r="SBI97" s="171"/>
      <c r="SBJ97" s="171"/>
      <c r="SBK97" s="171"/>
      <c r="SBL97" s="171"/>
      <c r="SBM97" s="171"/>
      <c r="SBN97" s="171"/>
      <c r="SBO97" s="171"/>
      <c r="SBP97" s="171"/>
      <c r="SBQ97" s="171"/>
      <c r="SBR97" s="171"/>
      <c r="SBS97" s="171"/>
      <c r="SBT97" s="171"/>
      <c r="SBU97" s="171"/>
      <c r="SBV97" s="171"/>
      <c r="SBW97" s="171"/>
      <c r="SBX97" s="171"/>
      <c r="SBY97" s="171"/>
      <c r="SBZ97" s="171"/>
      <c r="SCA97" s="171"/>
      <c r="SCB97" s="171"/>
      <c r="SCC97" s="171"/>
      <c r="SCD97" s="171"/>
      <c r="SCE97" s="171"/>
      <c r="SCF97" s="171"/>
      <c r="SCG97" s="171"/>
      <c r="SCH97" s="171"/>
      <c r="SCI97" s="171"/>
      <c r="SCJ97" s="171"/>
      <c r="SCK97" s="171"/>
      <c r="SCL97" s="171"/>
      <c r="SCM97" s="171"/>
      <c r="SCN97" s="171"/>
      <c r="SCO97" s="171"/>
      <c r="SCP97" s="171"/>
      <c r="SCQ97" s="171"/>
      <c r="SCR97" s="171"/>
      <c r="SCS97" s="171"/>
      <c r="SCT97" s="171"/>
      <c r="SCU97" s="171"/>
      <c r="SCV97" s="171"/>
      <c r="SCW97" s="171"/>
      <c r="SCX97" s="171"/>
      <c r="SCY97" s="171"/>
      <c r="SCZ97" s="171"/>
      <c r="SDA97" s="171"/>
      <c r="SDB97" s="171"/>
      <c r="SDC97" s="171"/>
      <c r="SDD97" s="171"/>
      <c r="SDE97" s="171"/>
      <c r="SDF97" s="171"/>
      <c r="SDG97" s="171"/>
      <c r="SDH97" s="171"/>
      <c r="SDI97" s="171"/>
      <c r="SDJ97" s="171"/>
      <c r="SDK97" s="171"/>
      <c r="SDL97" s="171"/>
      <c r="SDM97" s="171"/>
      <c r="SDN97" s="171"/>
      <c r="SDO97" s="171"/>
      <c r="SDP97" s="171"/>
      <c r="SDQ97" s="171"/>
      <c r="SDR97" s="171"/>
      <c r="SDS97" s="171"/>
      <c r="SDT97" s="171"/>
      <c r="SDU97" s="171"/>
      <c r="SDV97" s="171"/>
      <c r="SDW97" s="171"/>
      <c r="SDX97" s="171"/>
      <c r="SDY97" s="171"/>
      <c r="SDZ97" s="171"/>
      <c r="SEA97" s="171"/>
      <c r="SEB97" s="171"/>
      <c r="SEC97" s="171"/>
      <c r="SED97" s="171"/>
      <c r="SEE97" s="171"/>
      <c r="SEF97" s="171"/>
      <c r="SEG97" s="171"/>
      <c r="SEH97" s="171"/>
      <c r="SEI97" s="171"/>
      <c r="SEJ97" s="171"/>
      <c r="SEK97" s="171"/>
      <c r="SEL97" s="171"/>
      <c r="SEM97" s="171"/>
      <c r="SEN97" s="171"/>
      <c r="SEO97" s="171"/>
      <c r="SEP97" s="171"/>
      <c r="SEQ97" s="171"/>
      <c r="SER97" s="171"/>
      <c r="SES97" s="171"/>
      <c r="SET97" s="171"/>
      <c r="SEU97" s="171"/>
      <c r="SEV97" s="171"/>
      <c r="SEW97" s="171"/>
      <c r="SEX97" s="171"/>
      <c r="SEY97" s="171"/>
      <c r="SEZ97" s="171"/>
      <c r="SFA97" s="171"/>
      <c r="SFB97" s="171"/>
      <c r="SFC97" s="171"/>
      <c r="SFD97" s="171"/>
      <c r="SFE97" s="171"/>
      <c r="SFF97" s="171"/>
      <c r="SFG97" s="171"/>
      <c r="SFH97" s="171"/>
      <c r="SFI97" s="171"/>
      <c r="SFJ97" s="171"/>
      <c r="SFK97" s="171"/>
      <c r="SFL97" s="171"/>
      <c r="SFM97" s="171"/>
      <c r="SFN97" s="171"/>
      <c r="SFO97" s="171"/>
      <c r="SFP97" s="171"/>
      <c r="SFQ97" s="171"/>
      <c r="SFR97" s="171"/>
      <c r="SFS97" s="171"/>
      <c r="SFT97" s="171"/>
      <c r="SFU97" s="171"/>
      <c r="SFV97" s="171"/>
      <c r="SFW97" s="171"/>
      <c r="SFX97" s="171"/>
      <c r="SFY97" s="171"/>
      <c r="SFZ97" s="171"/>
      <c r="SGA97" s="171"/>
      <c r="SGB97" s="171"/>
      <c r="SGC97" s="171"/>
      <c r="SGD97" s="171"/>
      <c r="SGE97" s="171"/>
      <c r="SGF97" s="171"/>
      <c r="SGG97" s="171"/>
      <c r="SGH97" s="171"/>
      <c r="SGI97" s="171"/>
      <c r="SGJ97" s="171"/>
      <c r="SGK97" s="171"/>
      <c r="SGL97" s="171"/>
      <c r="SGM97" s="171"/>
      <c r="SGN97" s="171"/>
      <c r="SGO97" s="171"/>
      <c r="SGP97" s="171"/>
      <c r="SGQ97" s="171"/>
      <c r="SGR97" s="171"/>
      <c r="SGS97" s="171"/>
      <c r="SGT97" s="171"/>
      <c r="SGU97" s="171"/>
      <c r="SGV97" s="171"/>
      <c r="SGW97" s="171"/>
      <c r="SGX97" s="171"/>
      <c r="SGY97" s="171"/>
      <c r="SGZ97" s="171"/>
      <c r="SHA97" s="171"/>
      <c r="SHB97" s="171"/>
      <c r="SHC97" s="171"/>
      <c r="SHD97" s="171"/>
      <c r="SHE97" s="171"/>
      <c r="SHF97" s="171"/>
      <c r="SHG97" s="171"/>
      <c r="SHH97" s="171"/>
      <c r="SHI97" s="171"/>
      <c r="SHJ97" s="171"/>
      <c r="SHK97" s="171"/>
      <c r="SHL97" s="171"/>
      <c r="SHM97" s="171"/>
      <c r="SHN97" s="171"/>
      <c r="SHO97" s="171"/>
      <c r="SHP97" s="171"/>
      <c r="SHQ97" s="171"/>
      <c r="SHR97" s="171"/>
      <c r="SHS97" s="171"/>
      <c r="SHT97" s="171"/>
      <c r="SHU97" s="171"/>
      <c r="SHV97" s="171"/>
      <c r="SHW97" s="171"/>
      <c r="SHX97" s="171"/>
      <c r="SHY97" s="171"/>
      <c r="SHZ97" s="171"/>
      <c r="SIA97" s="171"/>
      <c r="SIB97" s="171"/>
      <c r="SIC97" s="171"/>
      <c r="SID97" s="171"/>
      <c r="SIE97" s="171"/>
      <c r="SIF97" s="171"/>
      <c r="SIG97" s="171"/>
      <c r="SIH97" s="171"/>
      <c r="SII97" s="171"/>
      <c r="SIJ97" s="171"/>
      <c r="SIK97" s="171"/>
      <c r="SIL97" s="171"/>
      <c r="SIM97" s="171"/>
      <c r="SIN97" s="171"/>
      <c r="SIO97" s="171"/>
      <c r="SIP97" s="171"/>
      <c r="SIQ97" s="171"/>
      <c r="SIR97" s="171"/>
      <c r="SIS97" s="171"/>
      <c r="SIT97" s="171"/>
      <c r="SIU97" s="171"/>
      <c r="SIV97" s="171"/>
      <c r="SIW97" s="171"/>
      <c r="SIX97" s="171"/>
      <c r="SIY97" s="171"/>
      <c r="SIZ97" s="171"/>
      <c r="SJA97" s="171"/>
      <c r="SJB97" s="171"/>
      <c r="SJC97" s="171"/>
      <c r="SJD97" s="171"/>
      <c r="SJE97" s="171"/>
      <c r="SJF97" s="171"/>
      <c r="SJG97" s="171"/>
      <c r="SJH97" s="171"/>
      <c r="SJI97" s="171"/>
      <c r="SJJ97" s="171"/>
      <c r="SJK97" s="171"/>
      <c r="SJL97" s="171"/>
      <c r="SJM97" s="171"/>
      <c r="SJN97" s="171"/>
      <c r="SJO97" s="171"/>
      <c r="SJP97" s="171"/>
      <c r="SJQ97" s="171"/>
      <c r="SJR97" s="171"/>
      <c r="SJS97" s="171"/>
      <c r="SJT97" s="171"/>
      <c r="SJU97" s="171"/>
      <c r="SJV97" s="171"/>
      <c r="SJW97" s="171"/>
      <c r="SJX97" s="171"/>
      <c r="SJY97" s="171"/>
      <c r="SJZ97" s="171"/>
      <c r="SKA97" s="171"/>
      <c r="SKB97" s="171"/>
      <c r="SKC97" s="171"/>
      <c r="SKD97" s="171"/>
      <c r="SKE97" s="171"/>
      <c r="SKF97" s="171"/>
      <c r="SKG97" s="171"/>
      <c r="SKH97" s="171"/>
      <c r="SKI97" s="171"/>
      <c r="SKJ97" s="171"/>
      <c r="SKK97" s="171"/>
      <c r="SKL97" s="171"/>
      <c r="SKM97" s="171"/>
      <c r="SKN97" s="171"/>
      <c r="SKO97" s="171"/>
      <c r="SKP97" s="171"/>
      <c r="SKQ97" s="171"/>
      <c r="SKR97" s="171"/>
      <c r="SKS97" s="171"/>
      <c r="SKT97" s="171"/>
      <c r="SKU97" s="171"/>
      <c r="SKV97" s="171"/>
      <c r="SKW97" s="171"/>
      <c r="SKX97" s="171"/>
      <c r="SKY97" s="171"/>
      <c r="SKZ97" s="171"/>
      <c r="SLA97" s="171"/>
      <c r="SLB97" s="171"/>
      <c r="SLC97" s="171"/>
      <c r="SLD97" s="171"/>
      <c r="SLE97" s="171"/>
      <c r="SLF97" s="171"/>
      <c r="SLG97" s="171"/>
      <c r="SLH97" s="171"/>
      <c r="SLI97" s="171"/>
      <c r="SLJ97" s="171"/>
      <c r="SLK97" s="171"/>
      <c r="SLL97" s="171"/>
      <c r="SLM97" s="171"/>
      <c r="SLN97" s="171"/>
      <c r="SLO97" s="171"/>
      <c r="SLP97" s="171"/>
      <c r="SLQ97" s="171"/>
      <c r="SLR97" s="171"/>
      <c r="SLS97" s="171"/>
      <c r="SLT97" s="171"/>
      <c r="SLU97" s="171"/>
      <c r="SLV97" s="171"/>
      <c r="SLW97" s="171"/>
      <c r="SLX97" s="171"/>
      <c r="SLY97" s="171"/>
      <c r="SLZ97" s="171"/>
      <c r="SMA97" s="171"/>
      <c r="SMB97" s="171"/>
      <c r="SMC97" s="171"/>
      <c r="SMD97" s="171"/>
      <c r="SME97" s="171"/>
      <c r="SMF97" s="171"/>
      <c r="SMG97" s="171"/>
      <c r="SMH97" s="171"/>
      <c r="SMI97" s="171"/>
      <c r="SMJ97" s="171"/>
      <c r="SMK97" s="171"/>
      <c r="SML97" s="171"/>
      <c r="SMM97" s="171"/>
      <c r="SMN97" s="171"/>
      <c r="SMO97" s="171"/>
      <c r="SMP97" s="171"/>
      <c r="SMQ97" s="171"/>
      <c r="SMR97" s="171"/>
      <c r="SMS97" s="171"/>
      <c r="SMT97" s="171"/>
      <c r="SMU97" s="171"/>
      <c r="SMV97" s="171"/>
      <c r="SMW97" s="171"/>
      <c r="SMX97" s="171"/>
      <c r="SMY97" s="171"/>
      <c r="SMZ97" s="171"/>
      <c r="SNA97" s="171"/>
      <c r="SNB97" s="171"/>
      <c r="SNC97" s="171"/>
      <c r="SND97" s="171"/>
      <c r="SNE97" s="171"/>
      <c r="SNF97" s="171"/>
      <c r="SNG97" s="171"/>
      <c r="SNH97" s="171"/>
      <c r="SNI97" s="171"/>
      <c r="SNJ97" s="171"/>
      <c r="SNK97" s="171"/>
      <c r="SNL97" s="171"/>
      <c r="SNM97" s="171"/>
      <c r="SNN97" s="171"/>
      <c r="SNO97" s="171"/>
      <c r="SNP97" s="171"/>
      <c r="SNQ97" s="171"/>
      <c r="SNR97" s="171"/>
      <c r="SNS97" s="171"/>
      <c r="SNT97" s="171"/>
      <c r="SNU97" s="171"/>
      <c r="SNV97" s="171"/>
      <c r="SNW97" s="171"/>
      <c r="SNX97" s="171"/>
      <c r="SNY97" s="171"/>
      <c r="SNZ97" s="171"/>
      <c r="SOA97" s="171"/>
      <c r="SOB97" s="171"/>
      <c r="SOC97" s="171"/>
      <c r="SOD97" s="171"/>
      <c r="SOE97" s="171"/>
      <c r="SOF97" s="171"/>
      <c r="SOG97" s="171"/>
      <c r="SOH97" s="171"/>
      <c r="SOI97" s="171"/>
      <c r="SOJ97" s="171"/>
      <c r="SOK97" s="171"/>
      <c r="SOL97" s="171"/>
      <c r="SOM97" s="171"/>
      <c r="SON97" s="171"/>
      <c r="SOO97" s="171"/>
      <c r="SOP97" s="171"/>
      <c r="SOQ97" s="171"/>
      <c r="SOR97" s="171"/>
      <c r="SOS97" s="171"/>
      <c r="SOT97" s="171"/>
      <c r="SOU97" s="171"/>
      <c r="SOV97" s="171"/>
      <c r="SOW97" s="171"/>
      <c r="SOX97" s="171"/>
      <c r="SOY97" s="171"/>
      <c r="SOZ97" s="171"/>
      <c r="SPA97" s="171"/>
      <c r="SPB97" s="171"/>
      <c r="SPC97" s="171"/>
      <c r="SPD97" s="171"/>
      <c r="SPE97" s="171"/>
      <c r="SPF97" s="171"/>
      <c r="SPG97" s="171"/>
      <c r="SPH97" s="171"/>
      <c r="SPI97" s="171"/>
      <c r="SPJ97" s="171"/>
      <c r="SPK97" s="171"/>
      <c r="SPL97" s="171"/>
      <c r="SPM97" s="171"/>
      <c r="SPN97" s="171"/>
      <c r="SPO97" s="171"/>
      <c r="SPP97" s="171"/>
      <c r="SPQ97" s="171"/>
      <c r="SPR97" s="171"/>
      <c r="SPS97" s="171"/>
      <c r="SPT97" s="171"/>
      <c r="SPU97" s="171"/>
      <c r="SPV97" s="171"/>
      <c r="SPW97" s="171"/>
      <c r="SPX97" s="171"/>
      <c r="SPY97" s="171"/>
      <c r="SPZ97" s="171"/>
      <c r="SQA97" s="171"/>
      <c r="SQB97" s="171"/>
      <c r="SQC97" s="171"/>
      <c r="SQD97" s="171"/>
      <c r="SQE97" s="171"/>
      <c r="SQF97" s="171"/>
      <c r="SQG97" s="171"/>
      <c r="SQH97" s="171"/>
      <c r="SQI97" s="171"/>
      <c r="SQJ97" s="171"/>
      <c r="SQK97" s="171"/>
      <c r="SQL97" s="171"/>
      <c r="SQM97" s="171"/>
      <c r="SQN97" s="171"/>
      <c r="SQO97" s="171"/>
      <c r="SQP97" s="171"/>
      <c r="SQQ97" s="171"/>
      <c r="SQR97" s="171"/>
      <c r="SQS97" s="171"/>
      <c r="SQT97" s="171"/>
      <c r="SQU97" s="171"/>
      <c r="SQV97" s="171"/>
      <c r="SQW97" s="171"/>
      <c r="SQX97" s="171"/>
      <c r="SQY97" s="171"/>
      <c r="SQZ97" s="171"/>
      <c r="SRA97" s="171"/>
      <c r="SRB97" s="171"/>
      <c r="SRC97" s="171"/>
      <c r="SRD97" s="171"/>
      <c r="SRE97" s="171"/>
      <c r="SRF97" s="171"/>
      <c r="SRG97" s="171"/>
      <c r="SRH97" s="171"/>
      <c r="SRI97" s="171"/>
      <c r="SRJ97" s="171"/>
      <c r="SRK97" s="171"/>
      <c r="SRL97" s="171"/>
      <c r="SRM97" s="171"/>
      <c r="SRN97" s="171"/>
      <c r="SRO97" s="171"/>
      <c r="SRP97" s="171"/>
      <c r="SRQ97" s="171"/>
      <c r="SRR97" s="171"/>
      <c r="SRS97" s="171"/>
      <c r="SRT97" s="171"/>
      <c r="SRU97" s="171"/>
      <c r="SRV97" s="171"/>
      <c r="SRW97" s="171"/>
      <c r="SRX97" s="171"/>
      <c r="SRY97" s="171"/>
      <c r="SRZ97" s="171"/>
      <c r="SSA97" s="171"/>
      <c r="SSB97" s="171"/>
      <c r="SSC97" s="171"/>
      <c r="SSD97" s="171"/>
      <c r="SSE97" s="171"/>
      <c r="SSF97" s="171"/>
      <c r="SSG97" s="171"/>
      <c r="SSH97" s="171"/>
      <c r="SSI97" s="171"/>
      <c r="SSJ97" s="171"/>
      <c r="SSK97" s="171"/>
      <c r="SSL97" s="171"/>
      <c r="SSM97" s="171"/>
      <c r="SSN97" s="171"/>
      <c r="SSO97" s="171"/>
      <c r="SSP97" s="171"/>
      <c r="SSQ97" s="171"/>
      <c r="SSR97" s="171"/>
      <c r="SSS97" s="171"/>
      <c r="SST97" s="171"/>
      <c r="SSU97" s="171"/>
      <c r="SSV97" s="171"/>
      <c r="SSW97" s="171"/>
      <c r="SSX97" s="171"/>
      <c r="SSY97" s="171"/>
      <c r="SSZ97" s="171"/>
      <c r="STA97" s="171"/>
      <c r="STB97" s="171"/>
      <c r="STC97" s="171"/>
      <c r="STD97" s="171"/>
      <c r="STE97" s="171"/>
      <c r="STF97" s="171"/>
      <c r="STG97" s="171"/>
      <c r="STH97" s="171"/>
      <c r="STI97" s="171"/>
      <c r="STJ97" s="171"/>
      <c r="STK97" s="171"/>
      <c r="STL97" s="171"/>
      <c r="STM97" s="171"/>
      <c r="STN97" s="171"/>
      <c r="STO97" s="171"/>
      <c r="STP97" s="171"/>
      <c r="STQ97" s="171"/>
      <c r="STR97" s="171"/>
      <c r="STS97" s="171"/>
      <c r="STT97" s="171"/>
      <c r="STU97" s="171"/>
      <c r="STV97" s="171"/>
      <c r="STW97" s="171"/>
      <c r="STX97" s="171"/>
      <c r="STY97" s="171"/>
      <c r="STZ97" s="171"/>
      <c r="SUA97" s="171"/>
      <c r="SUB97" s="171"/>
      <c r="SUC97" s="171"/>
      <c r="SUD97" s="171"/>
      <c r="SUE97" s="171"/>
      <c r="SUF97" s="171"/>
      <c r="SUG97" s="171"/>
      <c r="SUH97" s="171"/>
      <c r="SUI97" s="171"/>
      <c r="SUJ97" s="171"/>
      <c r="SUK97" s="171"/>
      <c r="SUL97" s="171"/>
      <c r="SUM97" s="171"/>
      <c r="SUN97" s="171"/>
      <c r="SUO97" s="171"/>
      <c r="SUP97" s="171"/>
      <c r="SUQ97" s="171"/>
      <c r="SUR97" s="171"/>
      <c r="SUS97" s="171"/>
      <c r="SUT97" s="171"/>
      <c r="SUU97" s="171"/>
      <c r="SUV97" s="171"/>
      <c r="SUW97" s="171"/>
      <c r="SUX97" s="171"/>
      <c r="SUY97" s="171"/>
      <c r="SUZ97" s="171"/>
      <c r="SVA97" s="171"/>
      <c r="SVB97" s="171"/>
      <c r="SVC97" s="171"/>
      <c r="SVD97" s="171"/>
      <c r="SVE97" s="171"/>
      <c r="SVF97" s="171"/>
      <c r="SVG97" s="171"/>
      <c r="SVH97" s="171"/>
      <c r="SVI97" s="171"/>
      <c r="SVJ97" s="171"/>
      <c r="SVK97" s="171"/>
      <c r="SVL97" s="171"/>
      <c r="SVM97" s="171"/>
      <c r="SVN97" s="171"/>
      <c r="SVO97" s="171"/>
      <c r="SVP97" s="171"/>
      <c r="SVQ97" s="171"/>
      <c r="SVR97" s="171"/>
      <c r="SVS97" s="171"/>
      <c r="SVT97" s="171"/>
      <c r="SVU97" s="171"/>
      <c r="SVV97" s="171"/>
      <c r="SVW97" s="171"/>
      <c r="SVX97" s="171"/>
      <c r="SVY97" s="171"/>
      <c r="SVZ97" s="171"/>
      <c r="SWA97" s="171"/>
      <c r="SWB97" s="171"/>
      <c r="SWC97" s="171"/>
      <c r="SWD97" s="171"/>
      <c r="SWE97" s="171"/>
      <c r="SWF97" s="171"/>
      <c r="SWG97" s="171"/>
      <c r="SWH97" s="171"/>
      <c r="SWI97" s="171"/>
      <c r="SWJ97" s="171"/>
      <c r="SWK97" s="171"/>
      <c r="SWL97" s="171"/>
      <c r="SWM97" s="171"/>
      <c r="SWN97" s="171"/>
      <c r="SWO97" s="171"/>
      <c r="SWP97" s="171"/>
      <c r="SWQ97" s="171"/>
      <c r="SWR97" s="171"/>
      <c r="SWS97" s="171"/>
      <c r="SWT97" s="171"/>
      <c r="SWU97" s="171"/>
      <c r="SWV97" s="171"/>
      <c r="SWW97" s="171"/>
      <c r="SWX97" s="171"/>
      <c r="SWY97" s="171"/>
      <c r="SWZ97" s="171"/>
      <c r="SXA97" s="171"/>
      <c r="SXB97" s="171"/>
      <c r="SXC97" s="171"/>
      <c r="SXD97" s="171"/>
      <c r="SXE97" s="171"/>
      <c r="SXF97" s="171"/>
      <c r="SXG97" s="171"/>
      <c r="SXH97" s="171"/>
      <c r="SXI97" s="171"/>
      <c r="SXJ97" s="171"/>
      <c r="SXK97" s="171"/>
      <c r="SXL97" s="171"/>
      <c r="SXM97" s="171"/>
      <c r="SXN97" s="171"/>
      <c r="SXO97" s="171"/>
      <c r="SXP97" s="171"/>
      <c r="SXQ97" s="171"/>
      <c r="SXR97" s="171"/>
      <c r="SXS97" s="171"/>
      <c r="SXT97" s="171"/>
      <c r="SXU97" s="171"/>
      <c r="SXV97" s="171"/>
      <c r="SXW97" s="171"/>
      <c r="SXX97" s="171"/>
      <c r="SXY97" s="171"/>
      <c r="SXZ97" s="171"/>
      <c r="SYA97" s="171"/>
      <c r="SYB97" s="171"/>
      <c r="SYC97" s="171"/>
      <c r="SYD97" s="171"/>
      <c r="SYE97" s="171"/>
      <c r="SYF97" s="171"/>
      <c r="SYG97" s="171"/>
      <c r="SYH97" s="171"/>
      <c r="SYI97" s="171"/>
      <c r="SYJ97" s="171"/>
      <c r="SYK97" s="171"/>
      <c r="SYL97" s="171"/>
      <c r="SYM97" s="171"/>
      <c r="SYN97" s="171"/>
      <c r="SYO97" s="171"/>
      <c r="SYP97" s="171"/>
      <c r="SYQ97" s="171"/>
      <c r="SYR97" s="171"/>
      <c r="SYS97" s="171"/>
      <c r="SYT97" s="171"/>
      <c r="SYU97" s="171"/>
      <c r="SYV97" s="171"/>
      <c r="SYW97" s="171"/>
      <c r="SYX97" s="171"/>
      <c r="SYY97" s="171"/>
      <c r="SYZ97" s="171"/>
      <c r="SZA97" s="171"/>
      <c r="SZB97" s="171"/>
      <c r="SZC97" s="171"/>
      <c r="SZD97" s="171"/>
      <c r="SZE97" s="171"/>
      <c r="SZF97" s="171"/>
      <c r="SZG97" s="171"/>
      <c r="SZH97" s="171"/>
      <c r="SZI97" s="171"/>
      <c r="SZJ97" s="171"/>
      <c r="SZK97" s="171"/>
      <c r="SZL97" s="171"/>
      <c r="SZM97" s="171"/>
      <c r="SZN97" s="171"/>
      <c r="SZO97" s="171"/>
      <c r="SZP97" s="171"/>
      <c r="SZQ97" s="171"/>
      <c r="SZR97" s="171"/>
      <c r="SZS97" s="171"/>
      <c r="SZT97" s="171"/>
      <c r="SZU97" s="171"/>
      <c r="SZV97" s="171"/>
      <c r="SZW97" s="171"/>
      <c r="SZX97" s="171"/>
      <c r="SZY97" s="171"/>
      <c r="SZZ97" s="171"/>
      <c r="TAA97" s="171"/>
      <c r="TAB97" s="171"/>
      <c r="TAC97" s="171"/>
      <c r="TAD97" s="171"/>
      <c r="TAE97" s="171"/>
      <c r="TAF97" s="171"/>
      <c r="TAG97" s="171"/>
      <c r="TAH97" s="171"/>
      <c r="TAI97" s="171"/>
      <c r="TAJ97" s="171"/>
      <c r="TAK97" s="171"/>
      <c r="TAL97" s="171"/>
      <c r="TAM97" s="171"/>
      <c r="TAN97" s="171"/>
      <c r="TAO97" s="171"/>
      <c r="TAP97" s="171"/>
      <c r="TAQ97" s="171"/>
      <c r="TAR97" s="171"/>
      <c r="TAS97" s="171"/>
      <c r="TAT97" s="171"/>
      <c r="TAU97" s="171"/>
      <c r="TAV97" s="171"/>
      <c r="TAW97" s="171"/>
      <c r="TAX97" s="171"/>
      <c r="TAY97" s="171"/>
      <c r="TAZ97" s="171"/>
      <c r="TBA97" s="171"/>
      <c r="TBB97" s="171"/>
      <c r="TBC97" s="171"/>
      <c r="TBD97" s="171"/>
      <c r="TBE97" s="171"/>
      <c r="TBF97" s="171"/>
      <c r="TBG97" s="171"/>
      <c r="TBH97" s="171"/>
      <c r="TBI97" s="171"/>
      <c r="TBJ97" s="171"/>
      <c r="TBK97" s="171"/>
      <c r="TBL97" s="171"/>
      <c r="TBM97" s="171"/>
      <c r="TBN97" s="171"/>
      <c r="TBO97" s="171"/>
      <c r="TBP97" s="171"/>
      <c r="TBQ97" s="171"/>
      <c r="TBR97" s="171"/>
      <c r="TBS97" s="171"/>
      <c r="TBT97" s="171"/>
      <c r="TBU97" s="171"/>
      <c r="TBV97" s="171"/>
      <c r="TBW97" s="171"/>
      <c r="TBX97" s="171"/>
      <c r="TBY97" s="171"/>
      <c r="TBZ97" s="171"/>
      <c r="TCA97" s="171"/>
      <c r="TCB97" s="171"/>
      <c r="TCC97" s="171"/>
      <c r="TCD97" s="171"/>
      <c r="TCE97" s="171"/>
      <c r="TCF97" s="171"/>
      <c r="TCG97" s="171"/>
      <c r="TCH97" s="171"/>
      <c r="TCI97" s="171"/>
      <c r="TCJ97" s="171"/>
      <c r="TCK97" s="171"/>
      <c r="TCL97" s="171"/>
      <c r="TCM97" s="171"/>
      <c r="TCN97" s="171"/>
      <c r="TCO97" s="171"/>
      <c r="TCP97" s="171"/>
      <c r="TCQ97" s="171"/>
      <c r="TCR97" s="171"/>
      <c r="TCS97" s="171"/>
      <c r="TCT97" s="171"/>
      <c r="TCU97" s="171"/>
      <c r="TCV97" s="171"/>
      <c r="TCW97" s="171"/>
      <c r="TCX97" s="171"/>
      <c r="TCY97" s="171"/>
      <c r="TCZ97" s="171"/>
      <c r="TDA97" s="171"/>
      <c r="TDB97" s="171"/>
      <c r="TDC97" s="171"/>
      <c r="TDD97" s="171"/>
      <c r="TDE97" s="171"/>
      <c r="TDF97" s="171"/>
      <c r="TDG97" s="171"/>
      <c r="TDH97" s="171"/>
      <c r="TDI97" s="171"/>
      <c r="TDJ97" s="171"/>
      <c r="TDK97" s="171"/>
      <c r="TDL97" s="171"/>
      <c r="TDM97" s="171"/>
      <c r="TDN97" s="171"/>
      <c r="TDO97" s="171"/>
      <c r="TDP97" s="171"/>
      <c r="TDQ97" s="171"/>
      <c r="TDR97" s="171"/>
      <c r="TDS97" s="171"/>
      <c r="TDT97" s="171"/>
      <c r="TDU97" s="171"/>
      <c r="TDV97" s="171"/>
      <c r="TDW97" s="171"/>
      <c r="TDX97" s="171"/>
      <c r="TDY97" s="171"/>
      <c r="TDZ97" s="171"/>
      <c r="TEA97" s="171"/>
      <c r="TEB97" s="171"/>
      <c r="TEC97" s="171"/>
      <c r="TED97" s="171"/>
      <c r="TEE97" s="171"/>
      <c r="TEF97" s="171"/>
      <c r="TEG97" s="171"/>
      <c r="TEH97" s="171"/>
      <c r="TEI97" s="171"/>
      <c r="TEJ97" s="171"/>
      <c r="TEK97" s="171"/>
      <c r="TEL97" s="171"/>
      <c r="TEM97" s="171"/>
      <c r="TEN97" s="171"/>
      <c r="TEO97" s="171"/>
      <c r="TEP97" s="171"/>
      <c r="TEQ97" s="171"/>
      <c r="TER97" s="171"/>
      <c r="TES97" s="171"/>
      <c r="TET97" s="171"/>
      <c r="TEU97" s="171"/>
      <c r="TEV97" s="171"/>
      <c r="TEW97" s="171"/>
      <c r="TEX97" s="171"/>
      <c r="TEY97" s="171"/>
      <c r="TEZ97" s="171"/>
      <c r="TFA97" s="171"/>
      <c r="TFB97" s="171"/>
      <c r="TFC97" s="171"/>
      <c r="TFD97" s="171"/>
      <c r="TFE97" s="171"/>
      <c r="TFF97" s="171"/>
      <c r="TFG97" s="171"/>
      <c r="TFH97" s="171"/>
      <c r="TFI97" s="171"/>
      <c r="TFJ97" s="171"/>
      <c r="TFK97" s="171"/>
      <c r="TFL97" s="171"/>
      <c r="TFM97" s="171"/>
      <c r="TFN97" s="171"/>
      <c r="TFO97" s="171"/>
      <c r="TFP97" s="171"/>
      <c r="TFQ97" s="171"/>
      <c r="TFR97" s="171"/>
      <c r="TFS97" s="171"/>
      <c r="TFT97" s="171"/>
      <c r="TFU97" s="171"/>
      <c r="TFV97" s="171"/>
      <c r="TFW97" s="171"/>
      <c r="TFX97" s="171"/>
      <c r="TFY97" s="171"/>
      <c r="TFZ97" s="171"/>
      <c r="TGA97" s="171"/>
      <c r="TGB97" s="171"/>
      <c r="TGC97" s="171"/>
      <c r="TGD97" s="171"/>
      <c r="TGE97" s="171"/>
      <c r="TGF97" s="171"/>
      <c r="TGG97" s="171"/>
      <c r="TGH97" s="171"/>
      <c r="TGI97" s="171"/>
      <c r="TGJ97" s="171"/>
      <c r="TGK97" s="171"/>
      <c r="TGL97" s="171"/>
      <c r="TGM97" s="171"/>
      <c r="TGN97" s="171"/>
      <c r="TGO97" s="171"/>
      <c r="TGP97" s="171"/>
      <c r="TGQ97" s="171"/>
      <c r="TGR97" s="171"/>
      <c r="TGS97" s="171"/>
      <c r="TGT97" s="171"/>
      <c r="TGU97" s="171"/>
      <c r="TGV97" s="171"/>
      <c r="TGW97" s="171"/>
      <c r="TGX97" s="171"/>
      <c r="TGY97" s="171"/>
      <c r="TGZ97" s="171"/>
      <c r="THA97" s="171"/>
      <c r="THB97" s="171"/>
      <c r="THC97" s="171"/>
      <c r="THD97" s="171"/>
      <c r="THE97" s="171"/>
      <c r="THF97" s="171"/>
      <c r="THG97" s="171"/>
      <c r="THH97" s="171"/>
      <c r="THI97" s="171"/>
      <c r="THJ97" s="171"/>
      <c r="THK97" s="171"/>
      <c r="THL97" s="171"/>
      <c r="THM97" s="171"/>
      <c r="THN97" s="171"/>
      <c r="THO97" s="171"/>
      <c r="THP97" s="171"/>
      <c r="THQ97" s="171"/>
      <c r="THR97" s="171"/>
      <c r="THS97" s="171"/>
      <c r="THT97" s="171"/>
      <c r="THU97" s="171"/>
      <c r="THV97" s="171"/>
      <c r="THW97" s="171"/>
      <c r="THX97" s="171"/>
      <c r="THY97" s="171"/>
      <c r="THZ97" s="171"/>
      <c r="TIA97" s="171"/>
      <c r="TIB97" s="171"/>
      <c r="TIC97" s="171"/>
      <c r="TID97" s="171"/>
      <c r="TIE97" s="171"/>
      <c r="TIF97" s="171"/>
      <c r="TIG97" s="171"/>
      <c r="TIH97" s="171"/>
      <c r="TII97" s="171"/>
      <c r="TIJ97" s="171"/>
      <c r="TIK97" s="171"/>
      <c r="TIL97" s="171"/>
      <c r="TIM97" s="171"/>
      <c r="TIN97" s="171"/>
      <c r="TIO97" s="171"/>
      <c r="TIP97" s="171"/>
      <c r="TIQ97" s="171"/>
      <c r="TIR97" s="171"/>
      <c r="TIS97" s="171"/>
      <c r="TIT97" s="171"/>
      <c r="TIU97" s="171"/>
      <c r="TIV97" s="171"/>
      <c r="TIW97" s="171"/>
      <c r="TIX97" s="171"/>
      <c r="TIY97" s="171"/>
      <c r="TIZ97" s="171"/>
      <c r="TJA97" s="171"/>
      <c r="TJB97" s="171"/>
      <c r="TJC97" s="171"/>
      <c r="TJD97" s="171"/>
      <c r="TJE97" s="171"/>
      <c r="TJF97" s="171"/>
      <c r="TJG97" s="171"/>
      <c r="TJH97" s="171"/>
      <c r="TJI97" s="171"/>
      <c r="TJJ97" s="171"/>
      <c r="TJK97" s="171"/>
      <c r="TJL97" s="171"/>
      <c r="TJM97" s="171"/>
      <c r="TJN97" s="171"/>
      <c r="TJO97" s="171"/>
      <c r="TJP97" s="171"/>
      <c r="TJQ97" s="171"/>
      <c r="TJR97" s="171"/>
      <c r="TJS97" s="171"/>
      <c r="TJT97" s="171"/>
      <c r="TJU97" s="171"/>
      <c r="TJV97" s="171"/>
      <c r="TJW97" s="171"/>
      <c r="TJX97" s="171"/>
      <c r="TJY97" s="171"/>
      <c r="TJZ97" s="171"/>
      <c r="TKA97" s="171"/>
      <c r="TKB97" s="171"/>
      <c r="TKC97" s="171"/>
      <c r="TKD97" s="171"/>
      <c r="TKE97" s="171"/>
      <c r="TKF97" s="171"/>
      <c r="TKG97" s="171"/>
      <c r="TKH97" s="171"/>
      <c r="TKI97" s="171"/>
      <c r="TKJ97" s="171"/>
      <c r="TKK97" s="171"/>
      <c r="TKL97" s="171"/>
      <c r="TKM97" s="171"/>
      <c r="TKN97" s="171"/>
      <c r="TKO97" s="171"/>
      <c r="TKP97" s="171"/>
      <c r="TKQ97" s="171"/>
      <c r="TKR97" s="171"/>
      <c r="TKS97" s="171"/>
      <c r="TKT97" s="171"/>
      <c r="TKU97" s="171"/>
      <c r="TKV97" s="171"/>
      <c r="TKW97" s="171"/>
      <c r="TKX97" s="171"/>
      <c r="TKY97" s="171"/>
      <c r="TKZ97" s="171"/>
      <c r="TLA97" s="171"/>
      <c r="TLB97" s="171"/>
      <c r="TLC97" s="171"/>
      <c r="TLD97" s="171"/>
      <c r="TLE97" s="171"/>
      <c r="TLF97" s="171"/>
      <c r="TLG97" s="171"/>
      <c r="TLH97" s="171"/>
      <c r="TLI97" s="171"/>
      <c r="TLJ97" s="171"/>
      <c r="TLK97" s="171"/>
      <c r="TLL97" s="171"/>
      <c r="TLM97" s="171"/>
      <c r="TLN97" s="171"/>
      <c r="TLO97" s="171"/>
      <c r="TLP97" s="171"/>
      <c r="TLQ97" s="171"/>
      <c r="TLR97" s="171"/>
      <c r="TLS97" s="171"/>
      <c r="TLT97" s="171"/>
      <c r="TLU97" s="171"/>
      <c r="TLV97" s="171"/>
      <c r="TLW97" s="171"/>
      <c r="TLX97" s="171"/>
      <c r="TLY97" s="171"/>
      <c r="TLZ97" s="171"/>
      <c r="TMA97" s="171"/>
      <c r="TMB97" s="171"/>
      <c r="TMC97" s="171"/>
      <c r="TMD97" s="171"/>
      <c r="TME97" s="171"/>
      <c r="TMF97" s="171"/>
      <c r="TMG97" s="171"/>
      <c r="TMH97" s="171"/>
      <c r="TMI97" s="171"/>
      <c r="TMJ97" s="171"/>
      <c r="TMK97" s="171"/>
      <c r="TML97" s="171"/>
      <c r="TMM97" s="171"/>
      <c r="TMN97" s="171"/>
      <c r="TMO97" s="171"/>
      <c r="TMP97" s="171"/>
      <c r="TMQ97" s="171"/>
      <c r="TMR97" s="171"/>
      <c r="TMS97" s="171"/>
      <c r="TMT97" s="171"/>
      <c r="TMU97" s="171"/>
      <c r="TMV97" s="171"/>
      <c r="TMW97" s="171"/>
      <c r="TMX97" s="171"/>
      <c r="TMY97" s="171"/>
      <c r="TMZ97" s="171"/>
      <c r="TNA97" s="171"/>
      <c r="TNB97" s="171"/>
      <c r="TNC97" s="171"/>
      <c r="TND97" s="171"/>
      <c r="TNE97" s="171"/>
      <c r="TNF97" s="171"/>
      <c r="TNG97" s="171"/>
      <c r="TNH97" s="171"/>
      <c r="TNI97" s="171"/>
      <c r="TNJ97" s="171"/>
      <c r="TNK97" s="171"/>
      <c r="TNL97" s="171"/>
      <c r="TNM97" s="171"/>
      <c r="TNN97" s="171"/>
      <c r="TNO97" s="171"/>
      <c r="TNP97" s="171"/>
      <c r="TNQ97" s="171"/>
      <c r="TNR97" s="171"/>
      <c r="TNS97" s="171"/>
      <c r="TNT97" s="171"/>
      <c r="TNU97" s="171"/>
      <c r="TNV97" s="171"/>
      <c r="TNW97" s="171"/>
      <c r="TNX97" s="171"/>
      <c r="TNY97" s="171"/>
      <c r="TNZ97" s="171"/>
      <c r="TOA97" s="171"/>
      <c r="TOB97" s="171"/>
      <c r="TOC97" s="171"/>
      <c r="TOD97" s="171"/>
      <c r="TOE97" s="171"/>
      <c r="TOF97" s="171"/>
      <c r="TOG97" s="171"/>
      <c r="TOH97" s="171"/>
      <c r="TOI97" s="171"/>
      <c r="TOJ97" s="171"/>
      <c r="TOK97" s="171"/>
      <c r="TOL97" s="171"/>
      <c r="TOM97" s="171"/>
      <c r="TON97" s="171"/>
      <c r="TOO97" s="171"/>
      <c r="TOP97" s="171"/>
      <c r="TOQ97" s="171"/>
      <c r="TOR97" s="171"/>
      <c r="TOS97" s="171"/>
      <c r="TOT97" s="171"/>
      <c r="TOU97" s="171"/>
      <c r="TOV97" s="171"/>
      <c r="TOW97" s="171"/>
      <c r="TOX97" s="171"/>
      <c r="TOY97" s="171"/>
      <c r="TOZ97" s="171"/>
      <c r="TPA97" s="171"/>
      <c r="TPB97" s="171"/>
      <c r="TPC97" s="171"/>
      <c r="TPD97" s="171"/>
      <c r="TPE97" s="171"/>
      <c r="TPF97" s="171"/>
      <c r="TPG97" s="171"/>
      <c r="TPH97" s="171"/>
      <c r="TPI97" s="171"/>
      <c r="TPJ97" s="171"/>
      <c r="TPK97" s="171"/>
      <c r="TPL97" s="171"/>
      <c r="TPM97" s="171"/>
      <c r="TPN97" s="171"/>
      <c r="TPO97" s="171"/>
      <c r="TPP97" s="171"/>
      <c r="TPQ97" s="171"/>
      <c r="TPR97" s="171"/>
      <c r="TPS97" s="171"/>
      <c r="TPT97" s="171"/>
      <c r="TPU97" s="171"/>
      <c r="TPV97" s="171"/>
      <c r="TPW97" s="171"/>
      <c r="TPX97" s="171"/>
      <c r="TPY97" s="171"/>
      <c r="TPZ97" s="171"/>
      <c r="TQA97" s="171"/>
      <c r="TQB97" s="171"/>
      <c r="TQC97" s="171"/>
      <c r="TQD97" s="171"/>
      <c r="TQE97" s="171"/>
      <c r="TQF97" s="171"/>
      <c r="TQG97" s="171"/>
      <c r="TQH97" s="171"/>
      <c r="TQI97" s="171"/>
      <c r="TQJ97" s="171"/>
      <c r="TQK97" s="171"/>
      <c r="TQL97" s="171"/>
      <c r="TQM97" s="171"/>
      <c r="TQN97" s="171"/>
      <c r="TQO97" s="171"/>
      <c r="TQP97" s="171"/>
      <c r="TQQ97" s="171"/>
      <c r="TQR97" s="171"/>
      <c r="TQS97" s="171"/>
      <c r="TQT97" s="171"/>
      <c r="TQU97" s="171"/>
      <c r="TQV97" s="171"/>
      <c r="TQW97" s="171"/>
      <c r="TQX97" s="171"/>
      <c r="TQY97" s="171"/>
      <c r="TQZ97" s="171"/>
      <c r="TRA97" s="171"/>
      <c r="TRB97" s="171"/>
      <c r="TRC97" s="171"/>
      <c r="TRD97" s="171"/>
      <c r="TRE97" s="171"/>
      <c r="TRF97" s="171"/>
      <c r="TRG97" s="171"/>
      <c r="TRH97" s="171"/>
      <c r="TRI97" s="171"/>
      <c r="TRJ97" s="171"/>
      <c r="TRK97" s="171"/>
      <c r="TRL97" s="171"/>
      <c r="TRM97" s="171"/>
      <c r="TRN97" s="171"/>
      <c r="TRO97" s="171"/>
      <c r="TRP97" s="171"/>
      <c r="TRQ97" s="171"/>
      <c r="TRR97" s="171"/>
      <c r="TRS97" s="171"/>
      <c r="TRT97" s="171"/>
      <c r="TRU97" s="171"/>
      <c r="TRV97" s="171"/>
      <c r="TRW97" s="171"/>
      <c r="TRX97" s="171"/>
      <c r="TRY97" s="171"/>
      <c r="TRZ97" s="171"/>
      <c r="TSA97" s="171"/>
      <c r="TSB97" s="171"/>
      <c r="TSC97" s="171"/>
      <c r="TSD97" s="171"/>
      <c r="TSE97" s="171"/>
      <c r="TSF97" s="171"/>
      <c r="TSG97" s="171"/>
      <c r="TSH97" s="171"/>
      <c r="TSI97" s="171"/>
      <c r="TSJ97" s="171"/>
      <c r="TSK97" s="171"/>
      <c r="TSL97" s="171"/>
      <c r="TSM97" s="171"/>
      <c r="TSN97" s="171"/>
      <c r="TSO97" s="171"/>
      <c r="TSP97" s="171"/>
      <c r="TSQ97" s="171"/>
      <c r="TSR97" s="171"/>
      <c r="TSS97" s="171"/>
      <c r="TST97" s="171"/>
      <c r="TSU97" s="171"/>
      <c r="TSV97" s="171"/>
      <c r="TSW97" s="171"/>
      <c r="TSX97" s="171"/>
      <c r="TSY97" s="171"/>
      <c r="TSZ97" s="171"/>
      <c r="TTA97" s="171"/>
      <c r="TTB97" s="171"/>
      <c r="TTC97" s="171"/>
      <c r="TTD97" s="171"/>
      <c r="TTE97" s="171"/>
      <c r="TTF97" s="171"/>
      <c r="TTG97" s="171"/>
      <c r="TTH97" s="171"/>
      <c r="TTI97" s="171"/>
      <c r="TTJ97" s="171"/>
      <c r="TTK97" s="171"/>
      <c r="TTL97" s="171"/>
      <c r="TTM97" s="171"/>
      <c r="TTN97" s="171"/>
      <c r="TTO97" s="171"/>
      <c r="TTP97" s="171"/>
      <c r="TTQ97" s="171"/>
      <c r="TTR97" s="171"/>
      <c r="TTS97" s="171"/>
      <c r="TTT97" s="171"/>
      <c r="TTU97" s="171"/>
      <c r="TTV97" s="171"/>
      <c r="TTW97" s="171"/>
      <c r="TTX97" s="171"/>
      <c r="TTY97" s="171"/>
      <c r="TTZ97" s="171"/>
      <c r="TUA97" s="171"/>
      <c r="TUB97" s="171"/>
      <c r="TUC97" s="171"/>
      <c r="TUD97" s="171"/>
      <c r="TUE97" s="171"/>
      <c r="TUF97" s="171"/>
      <c r="TUG97" s="171"/>
      <c r="TUH97" s="171"/>
      <c r="TUI97" s="171"/>
      <c r="TUJ97" s="171"/>
      <c r="TUK97" s="171"/>
      <c r="TUL97" s="171"/>
      <c r="TUM97" s="171"/>
      <c r="TUN97" s="171"/>
      <c r="TUO97" s="171"/>
      <c r="TUP97" s="171"/>
      <c r="TUQ97" s="171"/>
      <c r="TUR97" s="171"/>
      <c r="TUS97" s="171"/>
      <c r="TUT97" s="171"/>
      <c r="TUU97" s="171"/>
      <c r="TUV97" s="171"/>
      <c r="TUW97" s="171"/>
      <c r="TUX97" s="171"/>
      <c r="TUY97" s="171"/>
      <c r="TUZ97" s="171"/>
      <c r="TVA97" s="171"/>
      <c r="TVB97" s="171"/>
      <c r="TVC97" s="171"/>
      <c r="TVD97" s="171"/>
      <c r="TVE97" s="171"/>
      <c r="TVF97" s="171"/>
      <c r="TVG97" s="171"/>
      <c r="TVH97" s="171"/>
      <c r="TVI97" s="171"/>
      <c r="TVJ97" s="171"/>
      <c r="TVK97" s="171"/>
      <c r="TVL97" s="171"/>
      <c r="TVM97" s="171"/>
      <c r="TVN97" s="171"/>
      <c r="TVO97" s="171"/>
      <c r="TVP97" s="171"/>
      <c r="TVQ97" s="171"/>
      <c r="TVR97" s="171"/>
      <c r="TVS97" s="171"/>
      <c r="TVT97" s="171"/>
      <c r="TVU97" s="171"/>
      <c r="TVV97" s="171"/>
      <c r="TVW97" s="171"/>
      <c r="TVX97" s="171"/>
      <c r="TVY97" s="171"/>
      <c r="TVZ97" s="171"/>
      <c r="TWA97" s="171"/>
      <c r="TWB97" s="171"/>
      <c r="TWC97" s="171"/>
      <c r="TWD97" s="171"/>
      <c r="TWE97" s="171"/>
      <c r="TWF97" s="171"/>
      <c r="TWG97" s="171"/>
      <c r="TWH97" s="171"/>
      <c r="TWI97" s="171"/>
      <c r="TWJ97" s="171"/>
      <c r="TWK97" s="171"/>
      <c r="TWL97" s="171"/>
      <c r="TWM97" s="171"/>
      <c r="TWN97" s="171"/>
      <c r="TWO97" s="171"/>
      <c r="TWP97" s="171"/>
      <c r="TWQ97" s="171"/>
      <c r="TWR97" s="171"/>
      <c r="TWS97" s="171"/>
      <c r="TWT97" s="171"/>
      <c r="TWU97" s="171"/>
      <c r="TWV97" s="171"/>
      <c r="TWW97" s="171"/>
      <c r="TWX97" s="171"/>
      <c r="TWY97" s="171"/>
      <c r="TWZ97" s="171"/>
      <c r="TXA97" s="171"/>
      <c r="TXB97" s="171"/>
      <c r="TXC97" s="171"/>
      <c r="TXD97" s="171"/>
      <c r="TXE97" s="171"/>
      <c r="TXF97" s="171"/>
      <c r="TXG97" s="171"/>
      <c r="TXH97" s="171"/>
      <c r="TXI97" s="171"/>
      <c r="TXJ97" s="171"/>
      <c r="TXK97" s="171"/>
      <c r="TXL97" s="171"/>
      <c r="TXM97" s="171"/>
      <c r="TXN97" s="171"/>
      <c r="TXO97" s="171"/>
      <c r="TXP97" s="171"/>
      <c r="TXQ97" s="171"/>
      <c r="TXR97" s="171"/>
      <c r="TXS97" s="171"/>
      <c r="TXT97" s="171"/>
      <c r="TXU97" s="171"/>
      <c r="TXV97" s="171"/>
      <c r="TXW97" s="171"/>
      <c r="TXX97" s="171"/>
      <c r="TXY97" s="171"/>
      <c r="TXZ97" s="171"/>
      <c r="TYA97" s="171"/>
      <c r="TYB97" s="171"/>
      <c r="TYC97" s="171"/>
      <c r="TYD97" s="171"/>
      <c r="TYE97" s="171"/>
      <c r="TYF97" s="171"/>
      <c r="TYG97" s="171"/>
      <c r="TYH97" s="171"/>
      <c r="TYI97" s="171"/>
      <c r="TYJ97" s="171"/>
      <c r="TYK97" s="171"/>
      <c r="TYL97" s="171"/>
      <c r="TYM97" s="171"/>
      <c r="TYN97" s="171"/>
      <c r="TYO97" s="171"/>
      <c r="TYP97" s="171"/>
      <c r="TYQ97" s="171"/>
      <c r="TYR97" s="171"/>
      <c r="TYS97" s="171"/>
      <c r="TYT97" s="171"/>
      <c r="TYU97" s="171"/>
      <c r="TYV97" s="171"/>
      <c r="TYW97" s="171"/>
      <c r="TYX97" s="171"/>
      <c r="TYY97" s="171"/>
      <c r="TYZ97" s="171"/>
      <c r="TZA97" s="171"/>
      <c r="TZB97" s="171"/>
      <c r="TZC97" s="171"/>
      <c r="TZD97" s="171"/>
      <c r="TZE97" s="171"/>
      <c r="TZF97" s="171"/>
      <c r="TZG97" s="171"/>
      <c r="TZH97" s="171"/>
      <c r="TZI97" s="171"/>
      <c r="TZJ97" s="171"/>
      <c r="TZK97" s="171"/>
      <c r="TZL97" s="171"/>
      <c r="TZM97" s="171"/>
      <c r="TZN97" s="171"/>
      <c r="TZO97" s="171"/>
      <c r="TZP97" s="171"/>
      <c r="TZQ97" s="171"/>
      <c r="TZR97" s="171"/>
      <c r="TZS97" s="171"/>
      <c r="TZT97" s="171"/>
      <c r="TZU97" s="171"/>
      <c r="TZV97" s="171"/>
      <c r="TZW97" s="171"/>
      <c r="TZX97" s="171"/>
      <c r="TZY97" s="171"/>
      <c r="TZZ97" s="171"/>
      <c r="UAA97" s="171"/>
      <c r="UAB97" s="171"/>
      <c r="UAC97" s="171"/>
      <c r="UAD97" s="171"/>
      <c r="UAE97" s="171"/>
      <c r="UAF97" s="171"/>
      <c r="UAG97" s="171"/>
      <c r="UAH97" s="171"/>
      <c r="UAI97" s="171"/>
      <c r="UAJ97" s="171"/>
      <c r="UAK97" s="171"/>
      <c r="UAL97" s="171"/>
      <c r="UAM97" s="171"/>
      <c r="UAN97" s="171"/>
      <c r="UAO97" s="171"/>
      <c r="UAP97" s="171"/>
      <c r="UAQ97" s="171"/>
      <c r="UAR97" s="171"/>
      <c r="UAS97" s="171"/>
      <c r="UAT97" s="171"/>
      <c r="UAU97" s="171"/>
      <c r="UAV97" s="171"/>
      <c r="UAW97" s="171"/>
      <c r="UAX97" s="171"/>
      <c r="UAY97" s="171"/>
      <c r="UAZ97" s="171"/>
      <c r="UBA97" s="171"/>
      <c r="UBB97" s="171"/>
      <c r="UBC97" s="171"/>
      <c r="UBD97" s="171"/>
      <c r="UBE97" s="171"/>
      <c r="UBF97" s="171"/>
      <c r="UBG97" s="171"/>
      <c r="UBH97" s="171"/>
      <c r="UBI97" s="171"/>
      <c r="UBJ97" s="171"/>
      <c r="UBK97" s="171"/>
      <c r="UBL97" s="171"/>
      <c r="UBM97" s="171"/>
      <c r="UBN97" s="171"/>
      <c r="UBO97" s="171"/>
      <c r="UBP97" s="171"/>
      <c r="UBQ97" s="171"/>
      <c r="UBR97" s="171"/>
      <c r="UBS97" s="171"/>
      <c r="UBT97" s="171"/>
      <c r="UBU97" s="171"/>
      <c r="UBV97" s="171"/>
      <c r="UBW97" s="171"/>
      <c r="UBX97" s="171"/>
      <c r="UBY97" s="171"/>
      <c r="UBZ97" s="171"/>
      <c r="UCA97" s="171"/>
      <c r="UCB97" s="171"/>
      <c r="UCC97" s="171"/>
      <c r="UCD97" s="171"/>
      <c r="UCE97" s="171"/>
      <c r="UCF97" s="171"/>
      <c r="UCG97" s="171"/>
      <c r="UCH97" s="171"/>
      <c r="UCI97" s="171"/>
      <c r="UCJ97" s="171"/>
      <c r="UCK97" s="171"/>
      <c r="UCL97" s="171"/>
      <c r="UCM97" s="171"/>
      <c r="UCN97" s="171"/>
      <c r="UCO97" s="171"/>
      <c r="UCP97" s="171"/>
      <c r="UCQ97" s="171"/>
      <c r="UCR97" s="171"/>
      <c r="UCS97" s="171"/>
      <c r="UCT97" s="171"/>
      <c r="UCU97" s="171"/>
      <c r="UCV97" s="171"/>
      <c r="UCW97" s="171"/>
      <c r="UCX97" s="171"/>
      <c r="UCY97" s="171"/>
      <c r="UCZ97" s="171"/>
      <c r="UDA97" s="171"/>
      <c r="UDB97" s="171"/>
      <c r="UDC97" s="171"/>
      <c r="UDD97" s="171"/>
      <c r="UDE97" s="171"/>
      <c r="UDF97" s="171"/>
      <c r="UDG97" s="171"/>
      <c r="UDH97" s="171"/>
      <c r="UDI97" s="171"/>
      <c r="UDJ97" s="171"/>
      <c r="UDK97" s="171"/>
      <c r="UDL97" s="171"/>
      <c r="UDM97" s="171"/>
      <c r="UDN97" s="171"/>
      <c r="UDO97" s="171"/>
      <c r="UDP97" s="171"/>
      <c r="UDQ97" s="171"/>
      <c r="UDR97" s="171"/>
      <c r="UDS97" s="171"/>
      <c r="UDT97" s="171"/>
      <c r="UDU97" s="171"/>
      <c r="UDV97" s="171"/>
      <c r="UDW97" s="171"/>
      <c r="UDX97" s="171"/>
      <c r="UDY97" s="171"/>
      <c r="UDZ97" s="171"/>
      <c r="UEA97" s="171"/>
      <c r="UEB97" s="171"/>
      <c r="UEC97" s="171"/>
      <c r="UED97" s="171"/>
      <c r="UEE97" s="171"/>
      <c r="UEF97" s="171"/>
      <c r="UEG97" s="171"/>
      <c r="UEH97" s="171"/>
      <c r="UEI97" s="171"/>
      <c r="UEJ97" s="171"/>
      <c r="UEK97" s="171"/>
      <c r="UEL97" s="171"/>
      <c r="UEM97" s="171"/>
      <c r="UEN97" s="171"/>
      <c r="UEO97" s="171"/>
      <c r="UEP97" s="171"/>
      <c r="UEQ97" s="171"/>
      <c r="UER97" s="171"/>
      <c r="UES97" s="171"/>
      <c r="UET97" s="171"/>
      <c r="UEU97" s="171"/>
      <c r="UEV97" s="171"/>
      <c r="UEW97" s="171"/>
      <c r="UEX97" s="171"/>
      <c r="UEY97" s="171"/>
      <c r="UEZ97" s="171"/>
      <c r="UFA97" s="171"/>
      <c r="UFB97" s="171"/>
      <c r="UFC97" s="171"/>
      <c r="UFD97" s="171"/>
      <c r="UFE97" s="171"/>
      <c r="UFF97" s="171"/>
      <c r="UFG97" s="171"/>
      <c r="UFH97" s="171"/>
      <c r="UFI97" s="171"/>
      <c r="UFJ97" s="171"/>
      <c r="UFK97" s="171"/>
      <c r="UFL97" s="171"/>
      <c r="UFM97" s="171"/>
      <c r="UFN97" s="171"/>
      <c r="UFO97" s="171"/>
      <c r="UFP97" s="171"/>
      <c r="UFQ97" s="171"/>
      <c r="UFR97" s="171"/>
      <c r="UFS97" s="171"/>
      <c r="UFT97" s="171"/>
      <c r="UFU97" s="171"/>
      <c r="UFV97" s="171"/>
      <c r="UFW97" s="171"/>
      <c r="UFX97" s="171"/>
      <c r="UFY97" s="171"/>
      <c r="UFZ97" s="171"/>
      <c r="UGA97" s="171"/>
      <c r="UGB97" s="171"/>
      <c r="UGC97" s="171"/>
      <c r="UGD97" s="171"/>
      <c r="UGE97" s="171"/>
      <c r="UGF97" s="171"/>
      <c r="UGG97" s="171"/>
      <c r="UGH97" s="171"/>
      <c r="UGI97" s="171"/>
      <c r="UGJ97" s="171"/>
      <c r="UGK97" s="171"/>
      <c r="UGL97" s="171"/>
      <c r="UGM97" s="171"/>
      <c r="UGN97" s="171"/>
      <c r="UGO97" s="171"/>
      <c r="UGP97" s="171"/>
      <c r="UGQ97" s="171"/>
      <c r="UGR97" s="171"/>
      <c r="UGS97" s="171"/>
      <c r="UGT97" s="171"/>
      <c r="UGU97" s="171"/>
      <c r="UGV97" s="171"/>
      <c r="UGW97" s="171"/>
      <c r="UGX97" s="171"/>
      <c r="UGY97" s="171"/>
      <c r="UGZ97" s="171"/>
      <c r="UHA97" s="171"/>
      <c r="UHB97" s="171"/>
      <c r="UHC97" s="171"/>
      <c r="UHD97" s="171"/>
      <c r="UHE97" s="171"/>
      <c r="UHF97" s="171"/>
      <c r="UHG97" s="171"/>
      <c r="UHH97" s="171"/>
      <c r="UHI97" s="171"/>
      <c r="UHJ97" s="171"/>
      <c r="UHK97" s="171"/>
      <c r="UHL97" s="171"/>
      <c r="UHM97" s="171"/>
      <c r="UHN97" s="171"/>
      <c r="UHO97" s="171"/>
      <c r="UHP97" s="171"/>
      <c r="UHQ97" s="171"/>
      <c r="UHR97" s="171"/>
      <c r="UHS97" s="171"/>
      <c r="UHT97" s="171"/>
      <c r="UHU97" s="171"/>
      <c r="UHV97" s="171"/>
      <c r="UHW97" s="171"/>
      <c r="UHX97" s="171"/>
      <c r="UHY97" s="171"/>
      <c r="UHZ97" s="171"/>
      <c r="UIA97" s="171"/>
      <c r="UIB97" s="171"/>
      <c r="UIC97" s="171"/>
      <c r="UID97" s="171"/>
      <c r="UIE97" s="171"/>
      <c r="UIF97" s="171"/>
      <c r="UIG97" s="171"/>
      <c r="UIH97" s="171"/>
      <c r="UII97" s="171"/>
      <c r="UIJ97" s="171"/>
      <c r="UIK97" s="171"/>
      <c r="UIL97" s="171"/>
      <c r="UIM97" s="171"/>
      <c r="UIN97" s="171"/>
      <c r="UIO97" s="171"/>
      <c r="UIP97" s="171"/>
      <c r="UIQ97" s="171"/>
      <c r="UIR97" s="171"/>
      <c r="UIS97" s="171"/>
      <c r="UIT97" s="171"/>
      <c r="UIU97" s="171"/>
      <c r="UIV97" s="171"/>
      <c r="UIW97" s="171"/>
      <c r="UIX97" s="171"/>
      <c r="UIY97" s="171"/>
      <c r="UIZ97" s="171"/>
      <c r="UJA97" s="171"/>
      <c r="UJB97" s="171"/>
      <c r="UJC97" s="171"/>
      <c r="UJD97" s="171"/>
      <c r="UJE97" s="171"/>
      <c r="UJF97" s="171"/>
      <c r="UJG97" s="171"/>
      <c r="UJH97" s="171"/>
      <c r="UJI97" s="171"/>
      <c r="UJJ97" s="171"/>
      <c r="UJK97" s="171"/>
      <c r="UJL97" s="171"/>
      <c r="UJM97" s="171"/>
      <c r="UJN97" s="171"/>
      <c r="UJO97" s="171"/>
      <c r="UJP97" s="171"/>
      <c r="UJQ97" s="171"/>
      <c r="UJR97" s="171"/>
      <c r="UJS97" s="171"/>
      <c r="UJT97" s="171"/>
      <c r="UJU97" s="171"/>
      <c r="UJV97" s="171"/>
      <c r="UJW97" s="171"/>
      <c r="UJX97" s="171"/>
      <c r="UJY97" s="171"/>
      <c r="UJZ97" s="171"/>
      <c r="UKA97" s="171"/>
      <c r="UKB97" s="171"/>
      <c r="UKC97" s="171"/>
      <c r="UKD97" s="171"/>
      <c r="UKE97" s="171"/>
      <c r="UKF97" s="171"/>
      <c r="UKG97" s="171"/>
      <c r="UKH97" s="171"/>
      <c r="UKI97" s="171"/>
      <c r="UKJ97" s="171"/>
      <c r="UKK97" s="171"/>
      <c r="UKL97" s="171"/>
      <c r="UKM97" s="171"/>
      <c r="UKN97" s="171"/>
      <c r="UKO97" s="171"/>
      <c r="UKP97" s="171"/>
      <c r="UKQ97" s="171"/>
      <c r="UKR97" s="171"/>
      <c r="UKS97" s="171"/>
      <c r="UKT97" s="171"/>
      <c r="UKU97" s="171"/>
      <c r="UKV97" s="171"/>
      <c r="UKW97" s="171"/>
      <c r="UKX97" s="171"/>
      <c r="UKY97" s="171"/>
      <c r="UKZ97" s="171"/>
      <c r="ULA97" s="171"/>
      <c r="ULB97" s="171"/>
      <c r="ULC97" s="171"/>
      <c r="ULD97" s="171"/>
      <c r="ULE97" s="171"/>
      <c r="ULF97" s="171"/>
      <c r="ULG97" s="171"/>
      <c r="ULH97" s="171"/>
      <c r="ULI97" s="171"/>
      <c r="ULJ97" s="171"/>
      <c r="ULK97" s="171"/>
      <c r="ULL97" s="171"/>
      <c r="ULM97" s="171"/>
      <c r="ULN97" s="171"/>
      <c r="ULO97" s="171"/>
      <c r="ULP97" s="171"/>
      <c r="ULQ97" s="171"/>
      <c r="ULR97" s="171"/>
      <c r="ULS97" s="171"/>
      <c r="ULT97" s="171"/>
      <c r="ULU97" s="171"/>
      <c r="ULV97" s="171"/>
      <c r="ULW97" s="171"/>
      <c r="ULX97" s="171"/>
      <c r="ULY97" s="171"/>
      <c r="ULZ97" s="171"/>
      <c r="UMA97" s="171"/>
      <c r="UMB97" s="171"/>
      <c r="UMC97" s="171"/>
      <c r="UMD97" s="171"/>
      <c r="UME97" s="171"/>
      <c r="UMF97" s="171"/>
      <c r="UMG97" s="171"/>
      <c r="UMH97" s="171"/>
      <c r="UMI97" s="171"/>
      <c r="UMJ97" s="171"/>
      <c r="UMK97" s="171"/>
      <c r="UML97" s="171"/>
      <c r="UMM97" s="171"/>
      <c r="UMN97" s="171"/>
      <c r="UMO97" s="171"/>
      <c r="UMP97" s="171"/>
      <c r="UMQ97" s="171"/>
      <c r="UMR97" s="171"/>
      <c r="UMS97" s="171"/>
      <c r="UMT97" s="171"/>
      <c r="UMU97" s="171"/>
      <c r="UMV97" s="171"/>
      <c r="UMW97" s="171"/>
      <c r="UMX97" s="171"/>
      <c r="UMY97" s="171"/>
      <c r="UMZ97" s="171"/>
      <c r="UNA97" s="171"/>
      <c r="UNB97" s="171"/>
      <c r="UNC97" s="171"/>
      <c r="UND97" s="171"/>
      <c r="UNE97" s="171"/>
      <c r="UNF97" s="171"/>
      <c r="UNG97" s="171"/>
      <c r="UNH97" s="171"/>
      <c r="UNI97" s="171"/>
      <c r="UNJ97" s="171"/>
      <c r="UNK97" s="171"/>
      <c r="UNL97" s="171"/>
      <c r="UNM97" s="171"/>
      <c r="UNN97" s="171"/>
      <c r="UNO97" s="171"/>
      <c r="UNP97" s="171"/>
      <c r="UNQ97" s="171"/>
      <c r="UNR97" s="171"/>
      <c r="UNS97" s="171"/>
      <c r="UNT97" s="171"/>
      <c r="UNU97" s="171"/>
      <c r="UNV97" s="171"/>
      <c r="UNW97" s="171"/>
      <c r="UNX97" s="171"/>
      <c r="UNY97" s="171"/>
      <c r="UNZ97" s="171"/>
      <c r="UOA97" s="171"/>
      <c r="UOB97" s="171"/>
      <c r="UOC97" s="171"/>
      <c r="UOD97" s="171"/>
      <c r="UOE97" s="171"/>
      <c r="UOF97" s="171"/>
      <c r="UOG97" s="171"/>
      <c r="UOH97" s="171"/>
      <c r="UOI97" s="171"/>
      <c r="UOJ97" s="171"/>
      <c r="UOK97" s="171"/>
      <c r="UOL97" s="171"/>
      <c r="UOM97" s="171"/>
      <c r="UON97" s="171"/>
      <c r="UOO97" s="171"/>
      <c r="UOP97" s="171"/>
      <c r="UOQ97" s="171"/>
      <c r="UOR97" s="171"/>
      <c r="UOS97" s="171"/>
      <c r="UOT97" s="171"/>
      <c r="UOU97" s="171"/>
      <c r="UOV97" s="171"/>
      <c r="UOW97" s="171"/>
      <c r="UOX97" s="171"/>
      <c r="UOY97" s="171"/>
      <c r="UOZ97" s="171"/>
      <c r="UPA97" s="171"/>
      <c r="UPB97" s="171"/>
      <c r="UPC97" s="171"/>
      <c r="UPD97" s="171"/>
      <c r="UPE97" s="171"/>
      <c r="UPF97" s="171"/>
      <c r="UPG97" s="171"/>
      <c r="UPH97" s="171"/>
      <c r="UPI97" s="171"/>
      <c r="UPJ97" s="171"/>
      <c r="UPK97" s="171"/>
      <c r="UPL97" s="171"/>
      <c r="UPM97" s="171"/>
      <c r="UPN97" s="171"/>
      <c r="UPO97" s="171"/>
      <c r="UPP97" s="171"/>
      <c r="UPQ97" s="171"/>
      <c r="UPR97" s="171"/>
      <c r="UPS97" s="171"/>
      <c r="UPT97" s="171"/>
      <c r="UPU97" s="171"/>
      <c r="UPV97" s="171"/>
      <c r="UPW97" s="171"/>
      <c r="UPX97" s="171"/>
      <c r="UPY97" s="171"/>
      <c r="UPZ97" s="171"/>
      <c r="UQA97" s="171"/>
      <c r="UQB97" s="171"/>
      <c r="UQC97" s="171"/>
      <c r="UQD97" s="171"/>
      <c r="UQE97" s="171"/>
      <c r="UQF97" s="171"/>
      <c r="UQG97" s="171"/>
      <c r="UQH97" s="171"/>
      <c r="UQI97" s="171"/>
      <c r="UQJ97" s="171"/>
      <c r="UQK97" s="171"/>
      <c r="UQL97" s="171"/>
      <c r="UQM97" s="171"/>
      <c r="UQN97" s="171"/>
      <c r="UQO97" s="171"/>
      <c r="UQP97" s="171"/>
      <c r="UQQ97" s="171"/>
      <c r="UQR97" s="171"/>
      <c r="UQS97" s="171"/>
      <c r="UQT97" s="171"/>
      <c r="UQU97" s="171"/>
      <c r="UQV97" s="171"/>
      <c r="UQW97" s="171"/>
      <c r="UQX97" s="171"/>
      <c r="UQY97" s="171"/>
      <c r="UQZ97" s="171"/>
      <c r="URA97" s="171"/>
      <c r="URB97" s="171"/>
      <c r="URC97" s="171"/>
      <c r="URD97" s="171"/>
      <c r="URE97" s="171"/>
      <c r="URF97" s="171"/>
      <c r="URG97" s="171"/>
      <c r="URH97" s="171"/>
      <c r="URI97" s="171"/>
      <c r="URJ97" s="171"/>
      <c r="URK97" s="171"/>
      <c r="URL97" s="171"/>
      <c r="URM97" s="171"/>
      <c r="URN97" s="171"/>
      <c r="URO97" s="171"/>
      <c r="URP97" s="171"/>
      <c r="URQ97" s="171"/>
      <c r="URR97" s="171"/>
      <c r="URS97" s="171"/>
      <c r="URT97" s="171"/>
      <c r="URU97" s="171"/>
      <c r="URV97" s="171"/>
      <c r="URW97" s="171"/>
      <c r="URX97" s="171"/>
      <c r="URY97" s="171"/>
      <c r="URZ97" s="171"/>
      <c r="USA97" s="171"/>
      <c r="USB97" s="171"/>
      <c r="USC97" s="171"/>
      <c r="USD97" s="171"/>
      <c r="USE97" s="171"/>
      <c r="USF97" s="171"/>
      <c r="USG97" s="171"/>
      <c r="USH97" s="171"/>
      <c r="USI97" s="171"/>
      <c r="USJ97" s="171"/>
      <c r="USK97" s="171"/>
      <c r="USL97" s="171"/>
      <c r="USM97" s="171"/>
      <c r="USN97" s="171"/>
      <c r="USO97" s="171"/>
      <c r="USP97" s="171"/>
      <c r="USQ97" s="171"/>
      <c r="USR97" s="171"/>
      <c r="USS97" s="171"/>
      <c r="UST97" s="171"/>
      <c r="USU97" s="171"/>
      <c r="USV97" s="171"/>
      <c r="USW97" s="171"/>
      <c r="USX97" s="171"/>
      <c r="USY97" s="171"/>
      <c r="USZ97" s="171"/>
      <c r="UTA97" s="171"/>
      <c r="UTB97" s="171"/>
      <c r="UTC97" s="171"/>
      <c r="UTD97" s="171"/>
      <c r="UTE97" s="171"/>
      <c r="UTF97" s="171"/>
      <c r="UTG97" s="171"/>
      <c r="UTH97" s="171"/>
      <c r="UTI97" s="171"/>
      <c r="UTJ97" s="171"/>
      <c r="UTK97" s="171"/>
      <c r="UTL97" s="171"/>
      <c r="UTM97" s="171"/>
      <c r="UTN97" s="171"/>
      <c r="UTO97" s="171"/>
      <c r="UTP97" s="171"/>
      <c r="UTQ97" s="171"/>
      <c r="UTR97" s="171"/>
      <c r="UTS97" s="171"/>
      <c r="UTT97" s="171"/>
      <c r="UTU97" s="171"/>
      <c r="UTV97" s="171"/>
      <c r="UTW97" s="171"/>
      <c r="UTX97" s="171"/>
      <c r="UTY97" s="171"/>
      <c r="UTZ97" s="171"/>
      <c r="UUA97" s="171"/>
      <c r="UUB97" s="171"/>
      <c r="UUC97" s="171"/>
      <c r="UUD97" s="171"/>
      <c r="UUE97" s="171"/>
      <c r="UUF97" s="171"/>
      <c r="UUG97" s="171"/>
      <c r="UUH97" s="171"/>
      <c r="UUI97" s="171"/>
      <c r="UUJ97" s="171"/>
      <c r="UUK97" s="171"/>
      <c r="UUL97" s="171"/>
      <c r="UUM97" s="171"/>
      <c r="UUN97" s="171"/>
      <c r="UUO97" s="171"/>
      <c r="UUP97" s="171"/>
      <c r="UUQ97" s="171"/>
      <c r="UUR97" s="171"/>
      <c r="UUS97" s="171"/>
      <c r="UUT97" s="171"/>
      <c r="UUU97" s="171"/>
      <c r="UUV97" s="171"/>
      <c r="UUW97" s="171"/>
      <c r="UUX97" s="171"/>
      <c r="UUY97" s="171"/>
      <c r="UUZ97" s="171"/>
      <c r="UVA97" s="171"/>
      <c r="UVB97" s="171"/>
      <c r="UVC97" s="171"/>
      <c r="UVD97" s="171"/>
      <c r="UVE97" s="171"/>
      <c r="UVF97" s="171"/>
      <c r="UVG97" s="171"/>
      <c r="UVH97" s="171"/>
      <c r="UVI97" s="171"/>
      <c r="UVJ97" s="171"/>
      <c r="UVK97" s="171"/>
      <c r="UVL97" s="171"/>
      <c r="UVM97" s="171"/>
      <c r="UVN97" s="171"/>
      <c r="UVO97" s="171"/>
      <c r="UVP97" s="171"/>
      <c r="UVQ97" s="171"/>
      <c r="UVR97" s="171"/>
      <c r="UVS97" s="171"/>
      <c r="UVT97" s="171"/>
      <c r="UVU97" s="171"/>
      <c r="UVV97" s="171"/>
      <c r="UVW97" s="171"/>
      <c r="UVX97" s="171"/>
      <c r="UVY97" s="171"/>
      <c r="UVZ97" s="171"/>
      <c r="UWA97" s="171"/>
      <c r="UWB97" s="171"/>
      <c r="UWC97" s="171"/>
      <c r="UWD97" s="171"/>
      <c r="UWE97" s="171"/>
      <c r="UWF97" s="171"/>
      <c r="UWG97" s="171"/>
      <c r="UWH97" s="171"/>
      <c r="UWI97" s="171"/>
      <c r="UWJ97" s="171"/>
      <c r="UWK97" s="171"/>
      <c r="UWL97" s="171"/>
      <c r="UWM97" s="171"/>
      <c r="UWN97" s="171"/>
      <c r="UWO97" s="171"/>
      <c r="UWP97" s="171"/>
      <c r="UWQ97" s="171"/>
      <c r="UWR97" s="171"/>
      <c r="UWS97" s="171"/>
      <c r="UWT97" s="171"/>
      <c r="UWU97" s="171"/>
      <c r="UWV97" s="171"/>
      <c r="UWW97" s="171"/>
      <c r="UWX97" s="171"/>
      <c r="UWY97" s="171"/>
      <c r="UWZ97" s="171"/>
      <c r="UXA97" s="171"/>
      <c r="UXB97" s="171"/>
      <c r="UXC97" s="171"/>
      <c r="UXD97" s="171"/>
      <c r="UXE97" s="171"/>
      <c r="UXF97" s="171"/>
      <c r="UXG97" s="171"/>
      <c r="UXH97" s="171"/>
      <c r="UXI97" s="171"/>
      <c r="UXJ97" s="171"/>
      <c r="UXK97" s="171"/>
      <c r="UXL97" s="171"/>
      <c r="UXM97" s="171"/>
      <c r="UXN97" s="171"/>
      <c r="UXO97" s="171"/>
      <c r="UXP97" s="171"/>
      <c r="UXQ97" s="171"/>
      <c r="UXR97" s="171"/>
      <c r="UXS97" s="171"/>
      <c r="UXT97" s="171"/>
      <c r="UXU97" s="171"/>
      <c r="UXV97" s="171"/>
      <c r="UXW97" s="171"/>
      <c r="UXX97" s="171"/>
      <c r="UXY97" s="171"/>
      <c r="UXZ97" s="171"/>
      <c r="UYA97" s="171"/>
      <c r="UYB97" s="171"/>
      <c r="UYC97" s="171"/>
      <c r="UYD97" s="171"/>
      <c r="UYE97" s="171"/>
      <c r="UYF97" s="171"/>
      <c r="UYG97" s="171"/>
      <c r="UYH97" s="171"/>
      <c r="UYI97" s="171"/>
      <c r="UYJ97" s="171"/>
      <c r="UYK97" s="171"/>
      <c r="UYL97" s="171"/>
      <c r="UYM97" s="171"/>
      <c r="UYN97" s="171"/>
      <c r="UYO97" s="171"/>
      <c r="UYP97" s="171"/>
      <c r="UYQ97" s="171"/>
      <c r="UYR97" s="171"/>
      <c r="UYS97" s="171"/>
      <c r="UYT97" s="171"/>
      <c r="UYU97" s="171"/>
      <c r="UYV97" s="171"/>
      <c r="UYW97" s="171"/>
      <c r="UYX97" s="171"/>
      <c r="UYY97" s="171"/>
      <c r="UYZ97" s="171"/>
      <c r="UZA97" s="171"/>
      <c r="UZB97" s="171"/>
      <c r="UZC97" s="171"/>
      <c r="UZD97" s="171"/>
      <c r="UZE97" s="171"/>
      <c r="UZF97" s="171"/>
      <c r="UZG97" s="171"/>
      <c r="UZH97" s="171"/>
      <c r="UZI97" s="171"/>
      <c r="UZJ97" s="171"/>
      <c r="UZK97" s="171"/>
      <c r="UZL97" s="171"/>
      <c r="UZM97" s="171"/>
      <c r="UZN97" s="171"/>
      <c r="UZO97" s="171"/>
      <c r="UZP97" s="171"/>
      <c r="UZQ97" s="171"/>
      <c r="UZR97" s="171"/>
      <c r="UZS97" s="171"/>
      <c r="UZT97" s="171"/>
      <c r="UZU97" s="171"/>
      <c r="UZV97" s="171"/>
      <c r="UZW97" s="171"/>
      <c r="UZX97" s="171"/>
      <c r="UZY97" s="171"/>
      <c r="UZZ97" s="171"/>
      <c r="VAA97" s="171"/>
      <c r="VAB97" s="171"/>
      <c r="VAC97" s="171"/>
      <c r="VAD97" s="171"/>
      <c r="VAE97" s="171"/>
      <c r="VAF97" s="171"/>
      <c r="VAG97" s="171"/>
      <c r="VAH97" s="171"/>
      <c r="VAI97" s="171"/>
      <c r="VAJ97" s="171"/>
      <c r="VAK97" s="171"/>
      <c r="VAL97" s="171"/>
      <c r="VAM97" s="171"/>
      <c r="VAN97" s="171"/>
      <c r="VAO97" s="171"/>
      <c r="VAP97" s="171"/>
      <c r="VAQ97" s="171"/>
      <c r="VAR97" s="171"/>
      <c r="VAS97" s="171"/>
      <c r="VAT97" s="171"/>
      <c r="VAU97" s="171"/>
      <c r="VAV97" s="171"/>
      <c r="VAW97" s="171"/>
      <c r="VAX97" s="171"/>
      <c r="VAY97" s="171"/>
      <c r="VAZ97" s="171"/>
      <c r="VBA97" s="171"/>
      <c r="VBB97" s="171"/>
      <c r="VBC97" s="171"/>
      <c r="VBD97" s="171"/>
      <c r="VBE97" s="171"/>
      <c r="VBF97" s="171"/>
      <c r="VBG97" s="171"/>
      <c r="VBH97" s="171"/>
      <c r="VBI97" s="171"/>
      <c r="VBJ97" s="171"/>
      <c r="VBK97" s="171"/>
      <c r="VBL97" s="171"/>
      <c r="VBM97" s="171"/>
      <c r="VBN97" s="171"/>
      <c r="VBO97" s="171"/>
      <c r="VBP97" s="171"/>
      <c r="VBQ97" s="171"/>
      <c r="VBR97" s="171"/>
      <c r="VBS97" s="171"/>
      <c r="VBT97" s="171"/>
      <c r="VBU97" s="171"/>
      <c r="VBV97" s="171"/>
      <c r="VBW97" s="171"/>
      <c r="VBX97" s="171"/>
      <c r="VBY97" s="171"/>
      <c r="VBZ97" s="171"/>
      <c r="VCA97" s="171"/>
      <c r="VCB97" s="171"/>
      <c r="VCC97" s="171"/>
      <c r="VCD97" s="171"/>
      <c r="VCE97" s="171"/>
      <c r="VCF97" s="171"/>
      <c r="VCG97" s="171"/>
      <c r="VCH97" s="171"/>
      <c r="VCI97" s="171"/>
      <c r="VCJ97" s="171"/>
      <c r="VCK97" s="171"/>
      <c r="VCL97" s="171"/>
      <c r="VCM97" s="171"/>
      <c r="VCN97" s="171"/>
      <c r="VCO97" s="171"/>
      <c r="VCP97" s="171"/>
      <c r="VCQ97" s="171"/>
      <c r="VCR97" s="171"/>
      <c r="VCS97" s="171"/>
      <c r="VCT97" s="171"/>
      <c r="VCU97" s="171"/>
      <c r="VCV97" s="171"/>
      <c r="VCW97" s="171"/>
      <c r="VCX97" s="171"/>
      <c r="VCY97" s="171"/>
      <c r="VCZ97" s="171"/>
      <c r="VDA97" s="171"/>
      <c r="VDB97" s="171"/>
      <c r="VDC97" s="171"/>
      <c r="VDD97" s="171"/>
      <c r="VDE97" s="171"/>
      <c r="VDF97" s="171"/>
      <c r="VDG97" s="171"/>
      <c r="VDH97" s="171"/>
      <c r="VDI97" s="171"/>
      <c r="VDJ97" s="171"/>
      <c r="VDK97" s="171"/>
      <c r="VDL97" s="171"/>
      <c r="VDM97" s="171"/>
      <c r="VDN97" s="171"/>
      <c r="VDO97" s="171"/>
      <c r="VDP97" s="171"/>
      <c r="VDQ97" s="171"/>
      <c r="VDR97" s="171"/>
      <c r="VDS97" s="171"/>
      <c r="VDT97" s="171"/>
      <c r="VDU97" s="171"/>
      <c r="VDV97" s="171"/>
      <c r="VDW97" s="171"/>
      <c r="VDX97" s="171"/>
      <c r="VDY97" s="171"/>
      <c r="VDZ97" s="171"/>
      <c r="VEA97" s="171"/>
      <c r="VEB97" s="171"/>
      <c r="VEC97" s="171"/>
      <c r="VED97" s="171"/>
      <c r="VEE97" s="171"/>
      <c r="VEF97" s="171"/>
      <c r="VEG97" s="171"/>
      <c r="VEH97" s="171"/>
      <c r="VEI97" s="171"/>
      <c r="VEJ97" s="171"/>
      <c r="VEK97" s="171"/>
      <c r="VEL97" s="171"/>
      <c r="VEM97" s="171"/>
      <c r="VEN97" s="171"/>
      <c r="VEO97" s="171"/>
      <c r="VEP97" s="171"/>
      <c r="VEQ97" s="171"/>
      <c r="VER97" s="171"/>
      <c r="VES97" s="171"/>
      <c r="VET97" s="171"/>
      <c r="VEU97" s="171"/>
      <c r="VEV97" s="171"/>
      <c r="VEW97" s="171"/>
      <c r="VEX97" s="171"/>
      <c r="VEY97" s="171"/>
      <c r="VEZ97" s="171"/>
      <c r="VFA97" s="171"/>
      <c r="VFB97" s="171"/>
      <c r="VFC97" s="171"/>
      <c r="VFD97" s="171"/>
      <c r="VFE97" s="171"/>
      <c r="VFF97" s="171"/>
      <c r="VFG97" s="171"/>
      <c r="VFH97" s="171"/>
      <c r="VFI97" s="171"/>
      <c r="VFJ97" s="171"/>
      <c r="VFK97" s="171"/>
      <c r="VFL97" s="171"/>
      <c r="VFM97" s="171"/>
      <c r="VFN97" s="171"/>
      <c r="VFO97" s="171"/>
      <c r="VFP97" s="171"/>
      <c r="VFQ97" s="171"/>
      <c r="VFR97" s="171"/>
      <c r="VFS97" s="171"/>
      <c r="VFT97" s="171"/>
      <c r="VFU97" s="171"/>
      <c r="VFV97" s="171"/>
      <c r="VFW97" s="171"/>
      <c r="VFX97" s="171"/>
      <c r="VFY97" s="171"/>
      <c r="VFZ97" s="171"/>
      <c r="VGA97" s="171"/>
      <c r="VGB97" s="171"/>
      <c r="VGC97" s="171"/>
      <c r="VGD97" s="171"/>
      <c r="VGE97" s="171"/>
      <c r="VGF97" s="171"/>
      <c r="VGG97" s="171"/>
      <c r="VGH97" s="171"/>
      <c r="VGI97" s="171"/>
      <c r="VGJ97" s="171"/>
      <c r="VGK97" s="171"/>
      <c r="VGL97" s="171"/>
      <c r="VGM97" s="171"/>
      <c r="VGN97" s="171"/>
      <c r="VGO97" s="171"/>
      <c r="VGP97" s="171"/>
      <c r="VGQ97" s="171"/>
      <c r="VGR97" s="171"/>
      <c r="VGS97" s="171"/>
      <c r="VGT97" s="171"/>
      <c r="VGU97" s="171"/>
      <c r="VGV97" s="171"/>
      <c r="VGW97" s="171"/>
      <c r="VGX97" s="171"/>
      <c r="VGY97" s="171"/>
      <c r="VGZ97" s="171"/>
      <c r="VHA97" s="171"/>
      <c r="VHB97" s="171"/>
      <c r="VHC97" s="171"/>
      <c r="VHD97" s="171"/>
      <c r="VHE97" s="171"/>
      <c r="VHF97" s="171"/>
      <c r="VHG97" s="171"/>
      <c r="VHH97" s="171"/>
      <c r="VHI97" s="171"/>
      <c r="VHJ97" s="171"/>
      <c r="VHK97" s="171"/>
      <c r="VHL97" s="171"/>
      <c r="VHM97" s="171"/>
      <c r="VHN97" s="171"/>
      <c r="VHO97" s="171"/>
      <c r="VHP97" s="171"/>
      <c r="VHQ97" s="171"/>
      <c r="VHR97" s="171"/>
      <c r="VHS97" s="171"/>
      <c r="VHT97" s="171"/>
      <c r="VHU97" s="171"/>
      <c r="VHV97" s="171"/>
      <c r="VHW97" s="171"/>
      <c r="VHX97" s="171"/>
      <c r="VHY97" s="171"/>
      <c r="VHZ97" s="171"/>
      <c r="VIA97" s="171"/>
      <c r="VIB97" s="171"/>
      <c r="VIC97" s="171"/>
      <c r="VID97" s="171"/>
      <c r="VIE97" s="171"/>
      <c r="VIF97" s="171"/>
      <c r="VIG97" s="171"/>
      <c r="VIH97" s="171"/>
      <c r="VII97" s="171"/>
      <c r="VIJ97" s="171"/>
      <c r="VIK97" s="171"/>
      <c r="VIL97" s="171"/>
      <c r="VIM97" s="171"/>
      <c r="VIN97" s="171"/>
      <c r="VIO97" s="171"/>
      <c r="VIP97" s="171"/>
      <c r="VIQ97" s="171"/>
      <c r="VIR97" s="171"/>
      <c r="VIS97" s="171"/>
      <c r="VIT97" s="171"/>
      <c r="VIU97" s="171"/>
      <c r="VIV97" s="171"/>
      <c r="VIW97" s="171"/>
      <c r="VIX97" s="171"/>
      <c r="VIY97" s="171"/>
      <c r="VIZ97" s="171"/>
      <c r="VJA97" s="171"/>
      <c r="VJB97" s="171"/>
      <c r="VJC97" s="171"/>
      <c r="VJD97" s="171"/>
      <c r="VJE97" s="171"/>
      <c r="VJF97" s="171"/>
      <c r="VJG97" s="171"/>
      <c r="VJH97" s="171"/>
      <c r="VJI97" s="171"/>
      <c r="VJJ97" s="171"/>
      <c r="VJK97" s="171"/>
      <c r="VJL97" s="171"/>
      <c r="VJM97" s="171"/>
      <c r="VJN97" s="171"/>
      <c r="VJO97" s="171"/>
      <c r="VJP97" s="171"/>
      <c r="VJQ97" s="171"/>
      <c r="VJR97" s="171"/>
      <c r="VJS97" s="171"/>
      <c r="VJT97" s="171"/>
      <c r="VJU97" s="171"/>
      <c r="VJV97" s="171"/>
      <c r="VJW97" s="171"/>
      <c r="VJX97" s="171"/>
      <c r="VJY97" s="171"/>
      <c r="VJZ97" s="171"/>
      <c r="VKA97" s="171"/>
      <c r="VKB97" s="171"/>
      <c r="VKC97" s="171"/>
      <c r="VKD97" s="171"/>
      <c r="VKE97" s="171"/>
      <c r="VKF97" s="171"/>
      <c r="VKG97" s="171"/>
      <c r="VKH97" s="171"/>
      <c r="VKI97" s="171"/>
      <c r="VKJ97" s="171"/>
      <c r="VKK97" s="171"/>
      <c r="VKL97" s="171"/>
      <c r="VKM97" s="171"/>
      <c r="VKN97" s="171"/>
      <c r="VKO97" s="171"/>
      <c r="VKP97" s="171"/>
      <c r="VKQ97" s="171"/>
      <c r="VKR97" s="171"/>
      <c r="VKS97" s="171"/>
      <c r="VKT97" s="171"/>
      <c r="VKU97" s="171"/>
      <c r="VKV97" s="171"/>
      <c r="VKW97" s="171"/>
      <c r="VKX97" s="171"/>
      <c r="VKY97" s="171"/>
      <c r="VKZ97" s="171"/>
      <c r="VLA97" s="171"/>
      <c r="VLB97" s="171"/>
      <c r="VLC97" s="171"/>
      <c r="VLD97" s="171"/>
      <c r="VLE97" s="171"/>
      <c r="VLF97" s="171"/>
      <c r="VLG97" s="171"/>
      <c r="VLH97" s="171"/>
      <c r="VLI97" s="171"/>
      <c r="VLJ97" s="171"/>
      <c r="VLK97" s="171"/>
      <c r="VLL97" s="171"/>
      <c r="VLM97" s="171"/>
      <c r="VLN97" s="171"/>
      <c r="VLO97" s="171"/>
      <c r="VLP97" s="171"/>
      <c r="VLQ97" s="171"/>
      <c r="VLR97" s="171"/>
      <c r="VLS97" s="171"/>
      <c r="VLT97" s="171"/>
      <c r="VLU97" s="171"/>
      <c r="VLV97" s="171"/>
      <c r="VLW97" s="171"/>
      <c r="VLX97" s="171"/>
      <c r="VLY97" s="171"/>
      <c r="VLZ97" s="171"/>
      <c r="VMA97" s="171"/>
      <c r="VMB97" s="171"/>
      <c r="VMC97" s="171"/>
      <c r="VMD97" s="171"/>
      <c r="VME97" s="171"/>
      <c r="VMF97" s="171"/>
      <c r="VMG97" s="171"/>
      <c r="VMH97" s="171"/>
      <c r="VMI97" s="171"/>
      <c r="VMJ97" s="171"/>
      <c r="VMK97" s="171"/>
      <c r="VML97" s="171"/>
      <c r="VMM97" s="171"/>
      <c r="VMN97" s="171"/>
      <c r="VMO97" s="171"/>
      <c r="VMP97" s="171"/>
      <c r="VMQ97" s="171"/>
      <c r="VMR97" s="171"/>
      <c r="VMS97" s="171"/>
      <c r="VMT97" s="171"/>
      <c r="VMU97" s="171"/>
      <c r="VMV97" s="171"/>
      <c r="VMW97" s="171"/>
      <c r="VMX97" s="171"/>
      <c r="VMY97" s="171"/>
      <c r="VMZ97" s="171"/>
      <c r="VNA97" s="171"/>
      <c r="VNB97" s="171"/>
      <c r="VNC97" s="171"/>
      <c r="VND97" s="171"/>
      <c r="VNE97" s="171"/>
      <c r="VNF97" s="171"/>
      <c r="VNG97" s="171"/>
      <c r="VNH97" s="171"/>
      <c r="VNI97" s="171"/>
      <c r="VNJ97" s="171"/>
      <c r="VNK97" s="171"/>
      <c r="VNL97" s="171"/>
      <c r="VNM97" s="171"/>
      <c r="VNN97" s="171"/>
      <c r="VNO97" s="171"/>
      <c r="VNP97" s="171"/>
      <c r="VNQ97" s="171"/>
      <c r="VNR97" s="171"/>
      <c r="VNS97" s="171"/>
      <c r="VNT97" s="171"/>
      <c r="VNU97" s="171"/>
      <c r="VNV97" s="171"/>
      <c r="VNW97" s="171"/>
      <c r="VNX97" s="171"/>
      <c r="VNY97" s="171"/>
      <c r="VNZ97" s="171"/>
      <c r="VOA97" s="171"/>
      <c r="VOB97" s="171"/>
      <c r="VOC97" s="171"/>
      <c r="VOD97" s="171"/>
      <c r="VOE97" s="171"/>
      <c r="VOF97" s="171"/>
      <c r="VOG97" s="171"/>
      <c r="VOH97" s="171"/>
      <c r="VOI97" s="171"/>
      <c r="VOJ97" s="171"/>
      <c r="VOK97" s="171"/>
      <c r="VOL97" s="171"/>
      <c r="VOM97" s="171"/>
      <c r="VON97" s="171"/>
      <c r="VOO97" s="171"/>
      <c r="VOP97" s="171"/>
      <c r="VOQ97" s="171"/>
      <c r="VOR97" s="171"/>
      <c r="VOS97" s="171"/>
      <c r="VOT97" s="171"/>
      <c r="VOU97" s="171"/>
      <c r="VOV97" s="171"/>
      <c r="VOW97" s="171"/>
      <c r="VOX97" s="171"/>
      <c r="VOY97" s="171"/>
      <c r="VOZ97" s="171"/>
      <c r="VPA97" s="171"/>
      <c r="VPB97" s="171"/>
      <c r="VPC97" s="171"/>
      <c r="VPD97" s="171"/>
      <c r="VPE97" s="171"/>
      <c r="VPF97" s="171"/>
      <c r="VPG97" s="171"/>
      <c r="VPH97" s="171"/>
      <c r="VPI97" s="171"/>
      <c r="VPJ97" s="171"/>
      <c r="VPK97" s="171"/>
      <c r="VPL97" s="171"/>
      <c r="VPM97" s="171"/>
      <c r="VPN97" s="171"/>
      <c r="VPO97" s="171"/>
      <c r="VPP97" s="171"/>
      <c r="VPQ97" s="171"/>
      <c r="VPR97" s="171"/>
      <c r="VPS97" s="171"/>
      <c r="VPT97" s="171"/>
      <c r="VPU97" s="171"/>
      <c r="VPV97" s="171"/>
      <c r="VPW97" s="171"/>
      <c r="VPX97" s="171"/>
      <c r="VPY97" s="171"/>
      <c r="VPZ97" s="171"/>
      <c r="VQA97" s="171"/>
      <c r="VQB97" s="171"/>
      <c r="VQC97" s="171"/>
      <c r="VQD97" s="171"/>
      <c r="VQE97" s="171"/>
      <c r="VQF97" s="171"/>
      <c r="VQG97" s="171"/>
      <c r="VQH97" s="171"/>
      <c r="VQI97" s="171"/>
      <c r="VQJ97" s="171"/>
      <c r="VQK97" s="171"/>
      <c r="VQL97" s="171"/>
      <c r="VQM97" s="171"/>
      <c r="VQN97" s="171"/>
      <c r="VQO97" s="171"/>
      <c r="VQP97" s="171"/>
      <c r="VQQ97" s="171"/>
      <c r="VQR97" s="171"/>
      <c r="VQS97" s="171"/>
      <c r="VQT97" s="171"/>
      <c r="VQU97" s="171"/>
      <c r="VQV97" s="171"/>
      <c r="VQW97" s="171"/>
      <c r="VQX97" s="171"/>
      <c r="VQY97" s="171"/>
      <c r="VQZ97" s="171"/>
      <c r="VRA97" s="171"/>
      <c r="VRB97" s="171"/>
      <c r="VRC97" s="171"/>
      <c r="VRD97" s="171"/>
      <c r="VRE97" s="171"/>
      <c r="VRF97" s="171"/>
      <c r="VRG97" s="171"/>
      <c r="VRH97" s="171"/>
      <c r="VRI97" s="171"/>
      <c r="VRJ97" s="171"/>
      <c r="VRK97" s="171"/>
      <c r="VRL97" s="171"/>
      <c r="VRM97" s="171"/>
      <c r="VRN97" s="171"/>
      <c r="VRO97" s="171"/>
      <c r="VRP97" s="171"/>
      <c r="VRQ97" s="171"/>
      <c r="VRR97" s="171"/>
      <c r="VRS97" s="171"/>
      <c r="VRT97" s="171"/>
      <c r="VRU97" s="171"/>
      <c r="VRV97" s="171"/>
      <c r="VRW97" s="171"/>
      <c r="VRX97" s="171"/>
      <c r="VRY97" s="171"/>
      <c r="VRZ97" s="171"/>
      <c r="VSA97" s="171"/>
      <c r="VSB97" s="171"/>
      <c r="VSC97" s="171"/>
      <c r="VSD97" s="171"/>
      <c r="VSE97" s="171"/>
      <c r="VSF97" s="171"/>
      <c r="VSG97" s="171"/>
      <c r="VSH97" s="171"/>
      <c r="VSI97" s="171"/>
      <c r="VSJ97" s="171"/>
      <c r="VSK97" s="171"/>
      <c r="VSL97" s="171"/>
      <c r="VSM97" s="171"/>
      <c r="VSN97" s="171"/>
      <c r="VSO97" s="171"/>
      <c r="VSP97" s="171"/>
      <c r="VSQ97" s="171"/>
      <c r="VSR97" s="171"/>
      <c r="VSS97" s="171"/>
      <c r="VST97" s="171"/>
      <c r="VSU97" s="171"/>
      <c r="VSV97" s="171"/>
      <c r="VSW97" s="171"/>
      <c r="VSX97" s="171"/>
      <c r="VSY97" s="171"/>
      <c r="VSZ97" s="171"/>
      <c r="VTA97" s="171"/>
      <c r="VTB97" s="171"/>
      <c r="VTC97" s="171"/>
      <c r="VTD97" s="171"/>
      <c r="VTE97" s="171"/>
      <c r="VTF97" s="171"/>
      <c r="VTG97" s="171"/>
      <c r="VTH97" s="171"/>
      <c r="VTI97" s="171"/>
      <c r="VTJ97" s="171"/>
      <c r="VTK97" s="171"/>
      <c r="VTL97" s="171"/>
      <c r="VTM97" s="171"/>
      <c r="VTN97" s="171"/>
      <c r="VTO97" s="171"/>
      <c r="VTP97" s="171"/>
      <c r="VTQ97" s="171"/>
      <c r="VTR97" s="171"/>
      <c r="VTS97" s="171"/>
      <c r="VTT97" s="171"/>
      <c r="VTU97" s="171"/>
      <c r="VTV97" s="171"/>
      <c r="VTW97" s="171"/>
      <c r="VTX97" s="171"/>
      <c r="VTY97" s="171"/>
      <c r="VTZ97" s="171"/>
      <c r="VUA97" s="171"/>
      <c r="VUB97" s="171"/>
      <c r="VUC97" s="171"/>
      <c r="VUD97" s="171"/>
      <c r="VUE97" s="171"/>
      <c r="VUF97" s="171"/>
      <c r="VUG97" s="171"/>
      <c r="VUH97" s="171"/>
      <c r="VUI97" s="171"/>
      <c r="VUJ97" s="171"/>
      <c r="VUK97" s="171"/>
      <c r="VUL97" s="171"/>
      <c r="VUM97" s="171"/>
      <c r="VUN97" s="171"/>
      <c r="VUO97" s="171"/>
      <c r="VUP97" s="171"/>
      <c r="VUQ97" s="171"/>
      <c r="VUR97" s="171"/>
      <c r="VUS97" s="171"/>
      <c r="VUT97" s="171"/>
      <c r="VUU97" s="171"/>
      <c r="VUV97" s="171"/>
      <c r="VUW97" s="171"/>
      <c r="VUX97" s="171"/>
      <c r="VUY97" s="171"/>
      <c r="VUZ97" s="171"/>
      <c r="VVA97" s="171"/>
      <c r="VVB97" s="171"/>
      <c r="VVC97" s="171"/>
      <c r="VVD97" s="171"/>
      <c r="VVE97" s="171"/>
      <c r="VVF97" s="171"/>
      <c r="VVG97" s="171"/>
      <c r="VVH97" s="171"/>
      <c r="VVI97" s="171"/>
      <c r="VVJ97" s="171"/>
      <c r="VVK97" s="171"/>
      <c r="VVL97" s="171"/>
      <c r="VVM97" s="171"/>
      <c r="VVN97" s="171"/>
      <c r="VVO97" s="171"/>
      <c r="VVP97" s="171"/>
      <c r="VVQ97" s="171"/>
      <c r="VVR97" s="171"/>
      <c r="VVS97" s="171"/>
      <c r="VVT97" s="171"/>
      <c r="VVU97" s="171"/>
      <c r="VVV97" s="171"/>
      <c r="VVW97" s="171"/>
      <c r="VVX97" s="171"/>
      <c r="VVY97" s="171"/>
      <c r="VVZ97" s="171"/>
      <c r="VWA97" s="171"/>
      <c r="VWB97" s="171"/>
      <c r="VWC97" s="171"/>
      <c r="VWD97" s="171"/>
      <c r="VWE97" s="171"/>
      <c r="VWF97" s="171"/>
      <c r="VWG97" s="171"/>
      <c r="VWH97" s="171"/>
      <c r="VWI97" s="171"/>
      <c r="VWJ97" s="171"/>
      <c r="VWK97" s="171"/>
      <c r="VWL97" s="171"/>
      <c r="VWM97" s="171"/>
      <c r="VWN97" s="171"/>
      <c r="VWO97" s="171"/>
      <c r="VWP97" s="171"/>
      <c r="VWQ97" s="171"/>
      <c r="VWR97" s="171"/>
      <c r="VWS97" s="171"/>
      <c r="VWT97" s="171"/>
      <c r="VWU97" s="171"/>
      <c r="VWV97" s="171"/>
      <c r="VWW97" s="171"/>
      <c r="VWX97" s="171"/>
      <c r="VWY97" s="171"/>
      <c r="VWZ97" s="171"/>
      <c r="VXA97" s="171"/>
      <c r="VXB97" s="171"/>
      <c r="VXC97" s="171"/>
      <c r="VXD97" s="171"/>
      <c r="VXE97" s="171"/>
      <c r="VXF97" s="171"/>
      <c r="VXG97" s="171"/>
      <c r="VXH97" s="171"/>
      <c r="VXI97" s="171"/>
      <c r="VXJ97" s="171"/>
      <c r="VXK97" s="171"/>
      <c r="VXL97" s="171"/>
      <c r="VXM97" s="171"/>
      <c r="VXN97" s="171"/>
      <c r="VXO97" s="171"/>
      <c r="VXP97" s="171"/>
      <c r="VXQ97" s="171"/>
      <c r="VXR97" s="171"/>
      <c r="VXS97" s="171"/>
      <c r="VXT97" s="171"/>
      <c r="VXU97" s="171"/>
      <c r="VXV97" s="171"/>
      <c r="VXW97" s="171"/>
      <c r="VXX97" s="171"/>
      <c r="VXY97" s="171"/>
      <c r="VXZ97" s="171"/>
      <c r="VYA97" s="171"/>
      <c r="VYB97" s="171"/>
      <c r="VYC97" s="171"/>
      <c r="VYD97" s="171"/>
      <c r="VYE97" s="171"/>
      <c r="VYF97" s="171"/>
      <c r="VYG97" s="171"/>
      <c r="VYH97" s="171"/>
      <c r="VYI97" s="171"/>
      <c r="VYJ97" s="171"/>
      <c r="VYK97" s="171"/>
      <c r="VYL97" s="171"/>
      <c r="VYM97" s="171"/>
      <c r="VYN97" s="171"/>
      <c r="VYO97" s="171"/>
      <c r="VYP97" s="171"/>
      <c r="VYQ97" s="171"/>
      <c r="VYR97" s="171"/>
      <c r="VYS97" s="171"/>
      <c r="VYT97" s="171"/>
      <c r="VYU97" s="171"/>
      <c r="VYV97" s="171"/>
      <c r="VYW97" s="171"/>
      <c r="VYX97" s="171"/>
      <c r="VYY97" s="171"/>
      <c r="VYZ97" s="171"/>
      <c r="VZA97" s="171"/>
      <c r="VZB97" s="171"/>
      <c r="VZC97" s="171"/>
      <c r="VZD97" s="171"/>
      <c r="VZE97" s="171"/>
      <c r="VZF97" s="171"/>
      <c r="VZG97" s="171"/>
      <c r="VZH97" s="171"/>
      <c r="VZI97" s="171"/>
      <c r="VZJ97" s="171"/>
      <c r="VZK97" s="171"/>
      <c r="VZL97" s="171"/>
      <c r="VZM97" s="171"/>
      <c r="VZN97" s="171"/>
      <c r="VZO97" s="171"/>
      <c r="VZP97" s="171"/>
      <c r="VZQ97" s="171"/>
      <c r="VZR97" s="171"/>
      <c r="VZS97" s="171"/>
      <c r="VZT97" s="171"/>
      <c r="VZU97" s="171"/>
      <c r="VZV97" s="171"/>
      <c r="VZW97" s="171"/>
      <c r="VZX97" s="171"/>
      <c r="VZY97" s="171"/>
      <c r="VZZ97" s="171"/>
      <c r="WAA97" s="171"/>
      <c r="WAB97" s="171"/>
      <c r="WAC97" s="171"/>
      <c r="WAD97" s="171"/>
      <c r="WAE97" s="171"/>
      <c r="WAF97" s="171"/>
      <c r="WAG97" s="171"/>
      <c r="WAH97" s="171"/>
      <c r="WAI97" s="171"/>
      <c r="WAJ97" s="171"/>
      <c r="WAK97" s="171"/>
      <c r="WAL97" s="171"/>
      <c r="WAM97" s="171"/>
      <c r="WAN97" s="171"/>
      <c r="WAO97" s="171"/>
      <c r="WAP97" s="171"/>
      <c r="WAQ97" s="171"/>
      <c r="WAR97" s="171"/>
      <c r="WAS97" s="171"/>
      <c r="WAT97" s="171"/>
      <c r="WAU97" s="171"/>
      <c r="WAV97" s="171"/>
      <c r="WAW97" s="171"/>
      <c r="WAX97" s="171"/>
      <c r="WAY97" s="171"/>
      <c r="WAZ97" s="171"/>
      <c r="WBA97" s="171"/>
      <c r="WBB97" s="171"/>
      <c r="WBC97" s="171"/>
      <c r="WBD97" s="171"/>
      <c r="WBE97" s="171"/>
      <c r="WBF97" s="171"/>
      <c r="WBG97" s="171"/>
      <c r="WBH97" s="171"/>
      <c r="WBI97" s="171"/>
      <c r="WBJ97" s="171"/>
      <c r="WBK97" s="171"/>
      <c r="WBL97" s="171"/>
      <c r="WBM97" s="171"/>
      <c r="WBN97" s="171"/>
      <c r="WBO97" s="171"/>
      <c r="WBP97" s="171"/>
      <c r="WBQ97" s="171"/>
      <c r="WBR97" s="171"/>
      <c r="WBS97" s="171"/>
      <c r="WBT97" s="171"/>
      <c r="WBU97" s="171"/>
      <c r="WBV97" s="171"/>
      <c r="WBW97" s="171"/>
      <c r="WBX97" s="171"/>
      <c r="WBY97" s="171"/>
      <c r="WBZ97" s="171"/>
      <c r="WCA97" s="171"/>
      <c r="WCB97" s="171"/>
      <c r="WCC97" s="171"/>
      <c r="WCD97" s="171"/>
      <c r="WCE97" s="171"/>
      <c r="WCF97" s="171"/>
      <c r="WCG97" s="171"/>
      <c r="WCH97" s="171"/>
      <c r="WCI97" s="171"/>
      <c r="WCJ97" s="171"/>
      <c r="WCK97" s="171"/>
      <c r="WCL97" s="171"/>
      <c r="WCM97" s="171"/>
      <c r="WCN97" s="171"/>
      <c r="WCO97" s="171"/>
      <c r="WCP97" s="171"/>
      <c r="WCQ97" s="171"/>
      <c r="WCR97" s="171"/>
      <c r="WCS97" s="171"/>
      <c r="WCT97" s="171"/>
      <c r="WCU97" s="171"/>
      <c r="WCV97" s="171"/>
      <c r="WCW97" s="171"/>
      <c r="WCX97" s="171"/>
      <c r="WCY97" s="171"/>
      <c r="WCZ97" s="171"/>
      <c r="WDA97" s="171"/>
      <c r="WDB97" s="171"/>
      <c r="WDC97" s="171"/>
      <c r="WDD97" s="171"/>
      <c r="WDE97" s="171"/>
      <c r="WDF97" s="171"/>
      <c r="WDG97" s="171"/>
      <c r="WDH97" s="171"/>
      <c r="WDI97" s="171"/>
      <c r="WDJ97" s="171"/>
      <c r="WDK97" s="171"/>
      <c r="WDL97" s="171"/>
      <c r="WDM97" s="171"/>
      <c r="WDN97" s="171"/>
      <c r="WDO97" s="171"/>
      <c r="WDP97" s="171"/>
      <c r="WDQ97" s="171"/>
      <c r="WDR97" s="171"/>
      <c r="WDS97" s="171"/>
      <c r="WDT97" s="171"/>
      <c r="WDU97" s="171"/>
      <c r="WDV97" s="171"/>
      <c r="WDW97" s="171"/>
      <c r="WDX97" s="171"/>
      <c r="WDY97" s="171"/>
      <c r="WDZ97" s="171"/>
      <c r="WEA97" s="171"/>
      <c r="WEB97" s="171"/>
      <c r="WEC97" s="171"/>
      <c r="WED97" s="171"/>
      <c r="WEE97" s="171"/>
      <c r="WEF97" s="171"/>
      <c r="WEG97" s="171"/>
      <c r="WEH97" s="171"/>
      <c r="WEI97" s="171"/>
      <c r="WEJ97" s="171"/>
      <c r="WEK97" s="171"/>
      <c r="WEL97" s="171"/>
      <c r="WEM97" s="171"/>
      <c r="WEN97" s="171"/>
      <c r="WEO97" s="171"/>
      <c r="WEP97" s="171"/>
      <c r="WEQ97" s="171"/>
      <c r="WER97" s="171"/>
      <c r="WES97" s="171"/>
      <c r="WET97" s="171"/>
      <c r="WEU97" s="171"/>
      <c r="WEV97" s="171"/>
      <c r="WEW97" s="171"/>
      <c r="WEX97" s="171"/>
      <c r="WEY97" s="171"/>
      <c r="WEZ97" s="171"/>
      <c r="WFA97" s="171"/>
      <c r="WFB97" s="171"/>
      <c r="WFC97" s="171"/>
      <c r="WFD97" s="171"/>
      <c r="WFE97" s="171"/>
      <c r="WFF97" s="171"/>
      <c r="WFG97" s="171"/>
      <c r="WFH97" s="171"/>
      <c r="WFI97" s="171"/>
      <c r="WFJ97" s="171"/>
      <c r="WFK97" s="171"/>
      <c r="WFL97" s="171"/>
      <c r="WFM97" s="171"/>
      <c r="WFN97" s="171"/>
      <c r="WFO97" s="171"/>
      <c r="WFP97" s="171"/>
      <c r="WFQ97" s="171"/>
      <c r="WFR97" s="171"/>
      <c r="WFS97" s="171"/>
      <c r="WFT97" s="171"/>
      <c r="WFU97" s="171"/>
      <c r="WFV97" s="171"/>
      <c r="WFW97" s="171"/>
      <c r="WFX97" s="171"/>
      <c r="WFY97" s="171"/>
      <c r="WFZ97" s="171"/>
      <c r="WGA97" s="171"/>
      <c r="WGB97" s="171"/>
      <c r="WGC97" s="171"/>
      <c r="WGD97" s="171"/>
      <c r="WGE97" s="171"/>
      <c r="WGF97" s="171"/>
      <c r="WGG97" s="171"/>
      <c r="WGH97" s="171"/>
      <c r="WGI97" s="171"/>
      <c r="WGJ97" s="171"/>
      <c r="WGK97" s="171"/>
      <c r="WGL97" s="171"/>
      <c r="WGM97" s="171"/>
      <c r="WGN97" s="171"/>
      <c r="WGO97" s="171"/>
      <c r="WGP97" s="171"/>
      <c r="WGQ97" s="171"/>
      <c r="WGR97" s="171"/>
      <c r="WGS97" s="171"/>
      <c r="WGT97" s="171"/>
      <c r="WGU97" s="171"/>
      <c r="WGV97" s="171"/>
      <c r="WGW97" s="171"/>
      <c r="WGX97" s="171"/>
      <c r="WGY97" s="171"/>
      <c r="WGZ97" s="171"/>
      <c r="WHA97" s="171"/>
      <c r="WHB97" s="171"/>
      <c r="WHC97" s="171"/>
      <c r="WHD97" s="171"/>
      <c r="WHE97" s="171"/>
      <c r="WHF97" s="171"/>
      <c r="WHG97" s="171"/>
      <c r="WHH97" s="171"/>
      <c r="WHI97" s="171"/>
      <c r="WHJ97" s="171"/>
      <c r="WHK97" s="171"/>
      <c r="WHL97" s="171"/>
      <c r="WHM97" s="171"/>
      <c r="WHN97" s="171"/>
      <c r="WHO97" s="171"/>
      <c r="WHP97" s="171"/>
      <c r="WHQ97" s="171"/>
      <c r="WHR97" s="171"/>
      <c r="WHS97" s="171"/>
      <c r="WHT97" s="171"/>
      <c r="WHU97" s="171"/>
      <c r="WHV97" s="171"/>
      <c r="WHW97" s="171"/>
      <c r="WHX97" s="171"/>
      <c r="WHY97" s="171"/>
      <c r="WHZ97" s="171"/>
      <c r="WIA97" s="171"/>
      <c r="WIB97" s="171"/>
      <c r="WIC97" s="171"/>
      <c r="WID97" s="171"/>
      <c r="WIE97" s="171"/>
      <c r="WIF97" s="171"/>
      <c r="WIG97" s="171"/>
      <c r="WIH97" s="171"/>
      <c r="WII97" s="171"/>
      <c r="WIJ97" s="171"/>
      <c r="WIK97" s="171"/>
      <c r="WIL97" s="171"/>
      <c r="WIM97" s="171"/>
      <c r="WIN97" s="171"/>
      <c r="WIO97" s="171"/>
      <c r="WIP97" s="171"/>
      <c r="WIQ97" s="171"/>
      <c r="WIR97" s="171"/>
      <c r="WIS97" s="171"/>
      <c r="WIT97" s="171"/>
      <c r="WIU97" s="171"/>
      <c r="WIV97" s="171"/>
      <c r="WIW97" s="171"/>
      <c r="WIX97" s="171"/>
      <c r="WIY97" s="171"/>
      <c r="WIZ97" s="171"/>
      <c r="WJA97" s="171"/>
      <c r="WJB97" s="171"/>
      <c r="WJC97" s="171"/>
      <c r="WJD97" s="171"/>
      <c r="WJE97" s="171"/>
      <c r="WJF97" s="171"/>
      <c r="WJG97" s="171"/>
      <c r="WJH97" s="171"/>
      <c r="WJI97" s="171"/>
      <c r="WJJ97" s="171"/>
      <c r="WJK97" s="171"/>
      <c r="WJL97" s="171"/>
      <c r="WJM97" s="171"/>
      <c r="WJN97" s="171"/>
      <c r="WJO97" s="171"/>
      <c r="WJP97" s="171"/>
      <c r="WJQ97" s="171"/>
      <c r="WJR97" s="171"/>
      <c r="WJS97" s="171"/>
      <c r="WJT97" s="171"/>
      <c r="WJU97" s="171"/>
      <c r="WJV97" s="171"/>
      <c r="WJW97" s="171"/>
      <c r="WJX97" s="171"/>
      <c r="WJY97" s="171"/>
      <c r="WJZ97" s="171"/>
      <c r="WKA97" s="171"/>
      <c r="WKB97" s="171"/>
      <c r="WKC97" s="171"/>
      <c r="WKD97" s="171"/>
      <c r="WKE97" s="171"/>
      <c r="WKF97" s="171"/>
      <c r="WKG97" s="171"/>
      <c r="WKH97" s="171"/>
      <c r="WKI97" s="171"/>
      <c r="WKJ97" s="171"/>
      <c r="WKK97" s="171"/>
      <c r="WKL97" s="171"/>
      <c r="WKM97" s="171"/>
      <c r="WKN97" s="171"/>
      <c r="WKO97" s="171"/>
      <c r="WKP97" s="171"/>
      <c r="WKQ97" s="171"/>
      <c r="WKR97" s="171"/>
      <c r="WKS97" s="171"/>
      <c r="WKT97" s="171"/>
      <c r="WKU97" s="171"/>
      <c r="WKV97" s="171"/>
      <c r="WKW97" s="171"/>
      <c r="WKX97" s="171"/>
      <c r="WKY97" s="171"/>
      <c r="WKZ97" s="171"/>
      <c r="WLA97" s="171"/>
      <c r="WLB97" s="171"/>
      <c r="WLC97" s="171"/>
      <c r="WLD97" s="171"/>
      <c r="WLE97" s="171"/>
      <c r="WLF97" s="171"/>
      <c r="WLG97" s="171"/>
      <c r="WLH97" s="171"/>
      <c r="WLI97" s="171"/>
      <c r="WLJ97" s="171"/>
      <c r="WLK97" s="171"/>
      <c r="WLL97" s="171"/>
      <c r="WLM97" s="171"/>
      <c r="WLN97" s="171"/>
      <c r="WLO97" s="171"/>
      <c r="WLP97" s="171"/>
      <c r="WLQ97" s="171"/>
      <c r="WLR97" s="171"/>
      <c r="WLS97" s="171"/>
      <c r="WLT97" s="171"/>
      <c r="WLU97" s="171"/>
      <c r="WLV97" s="171"/>
      <c r="WLW97" s="171"/>
      <c r="WLX97" s="171"/>
      <c r="WLY97" s="171"/>
      <c r="WLZ97" s="171"/>
      <c r="WMA97" s="171"/>
      <c r="WMB97" s="171"/>
      <c r="WMC97" s="171"/>
      <c r="WMD97" s="171"/>
      <c r="WME97" s="171"/>
      <c r="WMF97" s="171"/>
      <c r="WMG97" s="171"/>
      <c r="WMH97" s="171"/>
      <c r="WMI97" s="171"/>
      <c r="WMJ97" s="171"/>
      <c r="WMK97" s="171"/>
      <c r="WML97" s="171"/>
      <c r="WMM97" s="171"/>
      <c r="WMN97" s="171"/>
      <c r="WMO97" s="171"/>
      <c r="WMP97" s="171"/>
      <c r="WMQ97" s="171"/>
      <c r="WMR97" s="171"/>
      <c r="WMS97" s="171"/>
      <c r="WMT97" s="171"/>
      <c r="WMU97" s="171"/>
      <c r="WMV97" s="171"/>
      <c r="WMW97" s="171"/>
      <c r="WMX97" s="171"/>
      <c r="WMY97" s="171"/>
      <c r="WMZ97" s="171"/>
      <c r="WNA97" s="171"/>
      <c r="WNB97" s="171"/>
      <c r="WNC97" s="171"/>
      <c r="WND97" s="171"/>
      <c r="WNE97" s="171"/>
      <c r="WNF97" s="171"/>
      <c r="WNG97" s="171"/>
      <c r="WNH97" s="171"/>
      <c r="WNI97" s="171"/>
      <c r="WNJ97" s="171"/>
      <c r="WNK97" s="171"/>
      <c r="WNL97" s="171"/>
      <c r="WNM97" s="171"/>
      <c r="WNN97" s="171"/>
      <c r="WNO97" s="171"/>
      <c r="WNP97" s="171"/>
      <c r="WNQ97" s="171"/>
      <c r="WNR97" s="171"/>
      <c r="WNS97" s="171"/>
      <c r="WNT97" s="171"/>
      <c r="WNU97" s="171"/>
      <c r="WNV97" s="171"/>
      <c r="WNW97" s="171"/>
      <c r="WNX97" s="171"/>
      <c r="WNY97" s="171"/>
      <c r="WNZ97" s="171"/>
      <c r="WOA97" s="171"/>
      <c r="WOB97" s="171"/>
      <c r="WOC97" s="171"/>
      <c r="WOD97" s="171"/>
      <c r="WOE97" s="171"/>
      <c r="WOF97" s="171"/>
      <c r="WOG97" s="171"/>
      <c r="WOH97" s="171"/>
      <c r="WOI97" s="171"/>
      <c r="WOJ97" s="171"/>
      <c r="WOK97" s="171"/>
      <c r="WOL97" s="171"/>
      <c r="WOM97" s="171"/>
      <c r="WON97" s="171"/>
      <c r="WOO97" s="171"/>
      <c r="WOP97" s="171"/>
      <c r="WOQ97" s="171"/>
      <c r="WOR97" s="171"/>
      <c r="WOS97" s="171"/>
      <c r="WOT97" s="171"/>
      <c r="WOU97" s="171"/>
      <c r="WOV97" s="171"/>
      <c r="WOW97" s="171"/>
      <c r="WOX97" s="171"/>
      <c r="WOY97" s="171"/>
      <c r="WOZ97" s="171"/>
      <c r="WPA97" s="171"/>
      <c r="WPB97" s="171"/>
      <c r="WPC97" s="171"/>
      <c r="WPD97" s="171"/>
      <c r="WPE97" s="171"/>
      <c r="WPF97" s="171"/>
      <c r="WPG97" s="171"/>
      <c r="WPH97" s="171"/>
      <c r="WPI97" s="171"/>
      <c r="WPJ97" s="171"/>
      <c r="WPK97" s="171"/>
      <c r="WPL97" s="171"/>
      <c r="WPM97" s="171"/>
      <c r="WPN97" s="171"/>
      <c r="WPO97" s="171"/>
      <c r="WPP97" s="171"/>
      <c r="WPQ97" s="171"/>
      <c r="WPR97" s="171"/>
      <c r="WPS97" s="171"/>
      <c r="WPT97" s="171"/>
      <c r="WPU97" s="171"/>
      <c r="WPV97" s="171"/>
      <c r="WPW97" s="171"/>
      <c r="WPX97" s="171"/>
      <c r="WPY97" s="171"/>
      <c r="WPZ97" s="171"/>
      <c r="WQA97" s="171"/>
      <c r="WQB97" s="171"/>
      <c r="WQC97" s="171"/>
      <c r="WQD97" s="171"/>
      <c r="WQE97" s="171"/>
      <c r="WQF97" s="171"/>
      <c r="WQG97" s="171"/>
      <c r="WQH97" s="171"/>
      <c r="WQI97" s="171"/>
      <c r="WQJ97" s="171"/>
      <c r="WQK97" s="171"/>
      <c r="WQL97" s="171"/>
      <c r="WQM97" s="171"/>
      <c r="WQN97" s="171"/>
      <c r="WQO97" s="171"/>
      <c r="WQP97" s="171"/>
      <c r="WQQ97" s="171"/>
      <c r="WQR97" s="171"/>
      <c r="WQS97" s="171"/>
      <c r="WQT97" s="171"/>
      <c r="WQU97" s="171"/>
      <c r="WQV97" s="171"/>
      <c r="WQW97" s="171"/>
      <c r="WQX97" s="171"/>
      <c r="WQY97" s="171"/>
      <c r="WQZ97" s="171"/>
      <c r="WRA97" s="171"/>
      <c r="WRB97" s="171"/>
      <c r="WRC97" s="171"/>
      <c r="WRD97" s="171"/>
      <c r="WRE97" s="171"/>
      <c r="WRF97" s="171"/>
      <c r="WRG97" s="171"/>
      <c r="WRH97" s="171"/>
      <c r="WRI97" s="171"/>
      <c r="WRJ97" s="171"/>
      <c r="WRK97" s="171"/>
      <c r="WRL97" s="171"/>
      <c r="WRM97" s="171"/>
      <c r="WRN97" s="171"/>
      <c r="WRO97" s="171"/>
      <c r="WRP97" s="171"/>
      <c r="WRQ97" s="171"/>
      <c r="WRR97" s="171"/>
      <c r="WRS97" s="171"/>
      <c r="WRT97" s="171"/>
      <c r="WRU97" s="171"/>
      <c r="WRV97" s="171"/>
      <c r="WRW97" s="171"/>
      <c r="WRX97" s="171"/>
      <c r="WRY97" s="171"/>
      <c r="WRZ97" s="171"/>
      <c r="WSA97" s="171"/>
      <c r="WSB97" s="171"/>
      <c r="WSC97" s="171"/>
      <c r="WSD97" s="171"/>
      <c r="WSE97" s="171"/>
      <c r="WSF97" s="171"/>
      <c r="WSG97" s="171"/>
      <c r="WSH97" s="171"/>
      <c r="WSI97" s="171"/>
      <c r="WSJ97" s="171"/>
      <c r="WSK97" s="171"/>
      <c r="WSL97" s="171"/>
      <c r="WSM97" s="171"/>
      <c r="WSN97" s="171"/>
      <c r="WSO97" s="171"/>
      <c r="WSP97" s="171"/>
      <c r="WSQ97" s="171"/>
      <c r="WSR97" s="171"/>
      <c r="WSS97" s="171"/>
      <c r="WST97" s="171"/>
      <c r="WSU97" s="171"/>
      <c r="WSV97" s="171"/>
      <c r="WSW97" s="171"/>
      <c r="WSX97" s="171"/>
      <c r="WSY97" s="171"/>
      <c r="WSZ97" s="171"/>
      <c r="WTA97" s="171"/>
      <c r="WTB97" s="171"/>
      <c r="WTC97" s="171"/>
      <c r="WTD97" s="171"/>
      <c r="WTE97" s="171"/>
      <c r="WTF97" s="171"/>
      <c r="WTG97" s="171"/>
      <c r="WTH97" s="171"/>
      <c r="WTI97" s="171"/>
      <c r="WTJ97" s="171"/>
      <c r="WTK97" s="171"/>
      <c r="WTL97" s="171"/>
      <c r="WTM97" s="171"/>
      <c r="WTN97" s="171"/>
      <c r="WTO97" s="171"/>
      <c r="WTP97" s="171"/>
      <c r="WTQ97" s="171"/>
      <c r="WTR97" s="171"/>
      <c r="WTS97" s="171"/>
      <c r="WTT97" s="171"/>
      <c r="WTU97" s="171"/>
      <c r="WTV97" s="171"/>
      <c r="WTW97" s="171"/>
      <c r="WTX97" s="171"/>
      <c r="WTY97" s="171"/>
      <c r="WTZ97" s="171"/>
      <c r="WUA97" s="171"/>
      <c r="WUB97" s="171"/>
      <c r="WUC97" s="171"/>
      <c r="WUD97" s="171"/>
      <c r="WUE97" s="171"/>
      <c r="WUF97" s="171"/>
      <c r="WUG97" s="171"/>
      <c r="WUH97" s="171"/>
      <c r="WUI97" s="171"/>
      <c r="WUJ97" s="171"/>
      <c r="WUK97" s="171"/>
      <c r="WUL97" s="171"/>
      <c r="WUM97" s="171"/>
      <c r="WUN97" s="171"/>
      <c r="WUO97" s="171"/>
      <c r="WUP97" s="171"/>
      <c r="WUQ97" s="171"/>
      <c r="WUR97" s="171"/>
      <c r="WUS97" s="171"/>
      <c r="WUT97" s="171"/>
      <c r="WUU97" s="171"/>
      <c r="WUV97" s="171"/>
      <c r="WUW97" s="171"/>
      <c r="WUX97" s="171"/>
      <c r="WUY97" s="171"/>
      <c r="WUZ97" s="171"/>
      <c r="WVA97" s="171"/>
      <c r="WVB97" s="171"/>
      <c r="WVC97" s="171"/>
      <c r="WVD97" s="171"/>
      <c r="WVE97" s="171"/>
      <c r="WVF97" s="171"/>
      <c r="WVG97" s="171"/>
      <c r="WVH97" s="171"/>
      <c r="WVI97" s="171"/>
      <c r="WVJ97" s="171"/>
      <c r="WVK97" s="171"/>
      <c r="WVL97" s="171"/>
      <c r="WVM97" s="171"/>
      <c r="WVN97" s="171"/>
      <c r="WVO97" s="171"/>
      <c r="WVP97" s="171"/>
      <c r="WVQ97" s="171"/>
      <c r="WVR97" s="171"/>
      <c r="WVS97" s="171"/>
      <c r="WVT97" s="171"/>
      <c r="WVU97" s="171"/>
      <c r="WVV97" s="171"/>
      <c r="WVW97" s="171"/>
      <c r="WVX97" s="171"/>
      <c r="WVY97" s="171"/>
      <c r="WVZ97" s="171"/>
      <c r="WWA97" s="171"/>
      <c r="WWB97" s="171"/>
      <c r="WWC97" s="171"/>
      <c r="WWD97" s="171"/>
      <c r="WWE97" s="171"/>
      <c r="WWF97" s="171"/>
      <c r="WWG97" s="171"/>
      <c r="WWH97" s="171"/>
      <c r="WWI97" s="171"/>
      <c r="WWJ97" s="171"/>
      <c r="WWK97" s="171"/>
      <c r="WWL97" s="171"/>
      <c r="WWM97" s="171"/>
      <c r="WWN97" s="171"/>
      <c r="WWO97" s="171"/>
    </row>
    <row r="98" spans="1:16161" s="145" customFormat="1" ht="45.75" customHeight="1">
      <c r="A98" s="165">
        <v>92</v>
      </c>
      <c r="B98" s="545" t="s">
        <v>513</v>
      </c>
      <c r="C98" s="546" t="s">
        <v>517</v>
      </c>
      <c r="D98" s="547"/>
      <c r="E98" s="547">
        <v>66</v>
      </c>
      <c r="F98" s="548" t="s">
        <v>417</v>
      </c>
      <c r="G98" s="547" t="s">
        <v>172</v>
      </c>
      <c r="H98" s="558">
        <v>3525500</v>
      </c>
      <c r="I98" s="539" t="s">
        <v>200</v>
      </c>
      <c r="J98" s="166">
        <f t="shared" si="11"/>
        <v>370177.5</v>
      </c>
      <c r="K98" s="323" t="s">
        <v>204</v>
      </c>
      <c r="L98" s="166">
        <f t="shared" si="12"/>
        <v>105765</v>
      </c>
      <c r="M98" s="323" t="s">
        <v>207</v>
      </c>
      <c r="N98" s="166">
        <f t="shared" si="13"/>
        <v>70510</v>
      </c>
      <c r="O98" s="323" t="s">
        <v>552</v>
      </c>
      <c r="P98" s="166">
        <f t="shared" si="14"/>
        <v>35255</v>
      </c>
      <c r="Q98" s="167">
        <f t="shared" si="15"/>
        <v>17627.5</v>
      </c>
      <c r="R98" s="167">
        <f t="shared" si="16"/>
        <v>599335</v>
      </c>
      <c r="S98" s="172"/>
      <c r="T98" s="172"/>
      <c r="U98" s="172"/>
      <c r="V98" s="172"/>
    </row>
    <row r="99" spans="1:16161" s="145" customFormat="1" ht="45.75" customHeight="1">
      <c r="A99" s="165">
        <v>93</v>
      </c>
      <c r="B99" s="545" t="s">
        <v>513</v>
      </c>
      <c r="C99" s="546" t="s">
        <v>518</v>
      </c>
      <c r="D99" s="547"/>
      <c r="E99" s="547">
        <v>69</v>
      </c>
      <c r="F99" s="548" t="s">
        <v>425</v>
      </c>
      <c r="G99" s="547" t="s">
        <v>172</v>
      </c>
      <c r="H99" s="558">
        <v>4201900</v>
      </c>
      <c r="I99" s="539" t="s">
        <v>200</v>
      </c>
      <c r="J99" s="166">
        <f t="shared" si="11"/>
        <v>441199.5</v>
      </c>
      <c r="K99" s="323" t="s">
        <v>201</v>
      </c>
      <c r="L99" s="166">
        <f t="shared" si="12"/>
        <v>126057</v>
      </c>
      <c r="M99" s="323" t="s">
        <v>208</v>
      </c>
      <c r="N99" s="166">
        <f t="shared" si="13"/>
        <v>84038</v>
      </c>
      <c r="O99" s="323" t="s">
        <v>552</v>
      </c>
      <c r="P99" s="166">
        <f t="shared" si="14"/>
        <v>42019</v>
      </c>
      <c r="Q99" s="167">
        <f t="shared" si="15"/>
        <v>21009.5</v>
      </c>
      <c r="R99" s="167">
        <f t="shared" si="16"/>
        <v>714323</v>
      </c>
      <c r="S99" s="170"/>
      <c r="T99" s="170"/>
      <c r="U99" s="170"/>
      <c r="V99" s="170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  <c r="DA99" s="171"/>
      <c r="DB99" s="171"/>
      <c r="DC99" s="171"/>
      <c r="DD99" s="171"/>
      <c r="DE99" s="171"/>
      <c r="DF99" s="171"/>
      <c r="DG99" s="171"/>
      <c r="DH99" s="171"/>
      <c r="DI99" s="171"/>
      <c r="DJ99" s="171"/>
      <c r="DK99" s="171"/>
      <c r="DL99" s="171"/>
      <c r="DM99" s="171"/>
      <c r="DN99" s="171"/>
      <c r="DO99" s="171"/>
      <c r="DP99" s="171"/>
      <c r="DQ99" s="171"/>
      <c r="DR99" s="171"/>
      <c r="DS99" s="171"/>
      <c r="DT99" s="171"/>
      <c r="DU99" s="171"/>
      <c r="DV99" s="171"/>
      <c r="DW99" s="171"/>
      <c r="DX99" s="171"/>
      <c r="DY99" s="171"/>
      <c r="DZ99" s="171"/>
      <c r="EA99" s="171"/>
      <c r="EB99" s="171"/>
      <c r="EC99" s="171"/>
      <c r="ED99" s="171"/>
      <c r="EE99" s="171"/>
      <c r="EF99" s="171"/>
      <c r="EG99" s="171"/>
      <c r="EH99" s="171"/>
      <c r="EI99" s="171"/>
      <c r="EJ99" s="171"/>
      <c r="EK99" s="171"/>
      <c r="EL99" s="171"/>
      <c r="EM99" s="171"/>
      <c r="EN99" s="171"/>
      <c r="EO99" s="171"/>
      <c r="EP99" s="171"/>
      <c r="EQ99" s="171"/>
      <c r="ER99" s="171"/>
      <c r="ES99" s="171"/>
      <c r="ET99" s="171"/>
      <c r="EU99" s="171"/>
      <c r="EV99" s="171"/>
      <c r="EW99" s="171"/>
      <c r="EX99" s="171"/>
      <c r="EY99" s="171"/>
      <c r="EZ99" s="171"/>
      <c r="FA99" s="171"/>
      <c r="FB99" s="171"/>
      <c r="FC99" s="171"/>
      <c r="FD99" s="171"/>
      <c r="FE99" s="171"/>
      <c r="FF99" s="171"/>
      <c r="FG99" s="171"/>
      <c r="FH99" s="171"/>
      <c r="FI99" s="171"/>
      <c r="FJ99" s="171"/>
      <c r="FK99" s="171"/>
      <c r="FL99" s="171"/>
      <c r="FM99" s="171"/>
      <c r="FN99" s="171"/>
      <c r="FO99" s="171"/>
      <c r="FP99" s="171"/>
      <c r="FQ99" s="171"/>
      <c r="FR99" s="171"/>
      <c r="FS99" s="171"/>
      <c r="FT99" s="171"/>
      <c r="FU99" s="171"/>
      <c r="FV99" s="171"/>
      <c r="FW99" s="171"/>
      <c r="FX99" s="171"/>
      <c r="FY99" s="171"/>
      <c r="FZ99" s="171"/>
      <c r="GA99" s="171"/>
      <c r="GB99" s="171"/>
      <c r="GC99" s="171"/>
      <c r="GD99" s="171"/>
      <c r="GE99" s="171"/>
      <c r="GF99" s="171"/>
      <c r="GG99" s="171"/>
      <c r="GH99" s="171"/>
      <c r="GI99" s="171"/>
      <c r="GJ99" s="171"/>
      <c r="GK99" s="171"/>
      <c r="GL99" s="171"/>
      <c r="GM99" s="171"/>
      <c r="GN99" s="171"/>
      <c r="GO99" s="171"/>
      <c r="GP99" s="171"/>
      <c r="GQ99" s="171"/>
      <c r="GR99" s="171"/>
      <c r="GS99" s="171"/>
      <c r="GT99" s="171"/>
      <c r="GU99" s="171"/>
      <c r="GV99" s="171"/>
      <c r="GW99" s="171"/>
      <c r="GX99" s="171"/>
      <c r="GY99" s="171"/>
      <c r="GZ99" s="171"/>
      <c r="HA99" s="171"/>
      <c r="HB99" s="171"/>
      <c r="HC99" s="171"/>
      <c r="HD99" s="171"/>
      <c r="HE99" s="171"/>
      <c r="HF99" s="171"/>
      <c r="HG99" s="171"/>
      <c r="HH99" s="171"/>
      <c r="HI99" s="171"/>
      <c r="HJ99" s="171"/>
      <c r="HK99" s="171"/>
      <c r="HL99" s="171"/>
      <c r="HM99" s="171"/>
      <c r="HN99" s="171"/>
      <c r="HO99" s="171"/>
      <c r="HP99" s="171"/>
      <c r="HQ99" s="171"/>
      <c r="HR99" s="171"/>
      <c r="HS99" s="171"/>
      <c r="HT99" s="171"/>
      <c r="HU99" s="171"/>
      <c r="HV99" s="171"/>
      <c r="HW99" s="171"/>
      <c r="HX99" s="171"/>
      <c r="HY99" s="171"/>
      <c r="HZ99" s="171"/>
      <c r="IA99" s="171"/>
      <c r="IB99" s="171"/>
      <c r="IC99" s="171"/>
      <c r="ID99" s="171"/>
      <c r="IE99" s="171"/>
      <c r="IF99" s="171"/>
      <c r="IG99" s="171"/>
      <c r="IH99" s="171"/>
      <c r="II99" s="171"/>
      <c r="IJ99" s="171"/>
      <c r="IK99" s="171"/>
      <c r="IL99" s="171"/>
      <c r="IM99" s="171"/>
      <c r="IN99" s="171"/>
      <c r="IO99" s="171"/>
      <c r="IP99" s="171"/>
      <c r="IQ99" s="171"/>
      <c r="IR99" s="171"/>
      <c r="IS99" s="171"/>
      <c r="IT99" s="171"/>
      <c r="IU99" s="171"/>
      <c r="IV99" s="171"/>
      <c r="IW99" s="171"/>
      <c r="IX99" s="171"/>
      <c r="IY99" s="171"/>
      <c r="IZ99" s="171"/>
      <c r="JA99" s="171"/>
      <c r="JB99" s="171"/>
      <c r="JC99" s="171"/>
      <c r="JD99" s="171"/>
      <c r="JE99" s="171"/>
      <c r="JF99" s="171"/>
      <c r="JG99" s="171"/>
      <c r="JH99" s="171"/>
      <c r="JI99" s="171"/>
      <c r="JJ99" s="171"/>
      <c r="JK99" s="171"/>
      <c r="JL99" s="171"/>
      <c r="JM99" s="171"/>
      <c r="JN99" s="171"/>
      <c r="JO99" s="171"/>
      <c r="JP99" s="171"/>
      <c r="JQ99" s="171"/>
      <c r="JR99" s="171"/>
      <c r="JS99" s="171"/>
      <c r="JT99" s="171"/>
      <c r="JU99" s="171"/>
      <c r="JV99" s="171"/>
      <c r="JW99" s="171"/>
      <c r="JX99" s="171"/>
      <c r="JY99" s="171"/>
      <c r="JZ99" s="171"/>
      <c r="KA99" s="171"/>
      <c r="KB99" s="171"/>
      <c r="KC99" s="171"/>
      <c r="KD99" s="171"/>
      <c r="KE99" s="171"/>
      <c r="KF99" s="171"/>
      <c r="KG99" s="171"/>
      <c r="KH99" s="171"/>
      <c r="KI99" s="171"/>
      <c r="KJ99" s="171"/>
      <c r="KK99" s="171"/>
      <c r="KL99" s="171"/>
      <c r="KM99" s="171"/>
      <c r="KN99" s="171"/>
      <c r="KO99" s="171"/>
      <c r="KP99" s="171"/>
      <c r="KQ99" s="171"/>
      <c r="KR99" s="171"/>
      <c r="KS99" s="171"/>
      <c r="KT99" s="171"/>
      <c r="KU99" s="171"/>
      <c r="KV99" s="171"/>
      <c r="KW99" s="171"/>
      <c r="KX99" s="171"/>
      <c r="KY99" s="171"/>
      <c r="KZ99" s="171"/>
      <c r="LA99" s="171"/>
      <c r="LB99" s="171"/>
      <c r="LC99" s="171"/>
      <c r="LD99" s="171"/>
      <c r="LE99" s="171"/>
      <c r="LF99" s="171"/>
      <c r="LG99" s="171"/>
      <c r="LH99" s="171"/>
      <c r="LI99" s="171"/>
      <c r="LJ99" s="171"/>
      <c r="LK99" s="171"/>
      <c r="LL99" s="171"/>
      <c r="LM99" s="171"/>
      <c r="LN99" s="171"/>
      <c r="LO99" s="171"/>
      <c r="LP99" s="171"/>
      <c r="LQ99" s="171"/>
      <c r="LR99" s="171"/>
      <c r="LS99" s="171"/>
      <c r="LT99" s="171"/>
      <c r="LU99" s="171"/>
      <c r="LV99" s="171"/>
      <c r="LW99" s="171"/>
      <c r="LX99" s="171"/>
      <c r="LY99" s="171"/>
      <c r="LZ99" s="171"/>
      <c r="MA99" s="171"/>
      <c r="MB99" s="171"/>
      <c r="MC99" s="171"/>
      <c r="MD99" s="171"/>
      <c r="ME99" s="171"/>
      <c r="MF99" s="171"/>
      <c r="MG99" s="171"/>
      <c r="MH99" s="171"/>
      <c r="MI99" s="171"/>
      <c r="MJ99" s="171"/>
      <c r="MK99" s="171"/>
      <c r="ML99" s="171"/>
      <c r="MM99" s="171"/>
      <c r="MN99" s="171"/>
      <c r="MO99" s="171"/>
      <c r="MP99" s="171"/>
      <c r="MQ99" s="171"/>
      <c r="MR99" s="171"/>
      <c r="MS99" s="171"/>
      <c r="MT99" s="171"/>
      <c r="MU99" s="171"/>
      <c r="MV99" s="171"/>
      <c r="MW99" s="171"/>
      <c r="MX99" s="171"/>
      <c r="MY99" s="171"/>
      <c r="MZ99" s="171"/>
      <c r="NA99" s="171"/>
      <c r="NB99" s="171"/>
      <c r="NC99" s="171"/>
      <c r="ND99" s="171"/>
      <c r="NE99" s="171"/>
      <c r="NF99" s="171"/>
      <c r="NG99" s="171"/>
      <c r="NH99" s="171"/>
      <c r="NI99" s="171"/>
      <c r="NJ99" s="171"/>
      <c r="NK99" s="171"/>
      <c r="NL99" s="171"/>
      <c r="NM99" s="171"/>
      <c r="NN99" s="171"/>
      <c r="NO99" s="171"/>
      <c r="NP99" s="171"/>
      <c r="NQ99" s="171"/>
      <c r="NR99" s="171"/>
      <c r="NS99" s="171"/>
      <c r="NT99" s="171"/>
      <c r="NU99" s="171"/>
      <c r="NV99" s="171"/>
      <c r="NW99" s="171"/>
      <c r="NX99" s="171"/>
      <c r="NY99" s="171"/>
      <c r="NZ99" s="171"/>
      <c r="OA99" s="171"/>
      <c r="OB99" s="171"/>
      <c r="OC99" s="171"/>
      <c r="OD99" s="171"/>
      <c r="OE99" s="171"/>
      <c r="OF99" s="171"/>
      <c r="OG99" s="171"/>
      <c r="OH99" s="171"/>
      <c r="OI99" s="171"/>
      <c r="OJ99" s="171"/>
      <c r="OK99" s="171"/>
      <c r="OL99" s="171"/>
      <c r="OM99" s="171"/>
      <c r="ON99" s="171"/>
      <c r="OO99" s="171"/>
      <c r="OP99" s="171"/>
      <c r="OQ99" s="171"/>
      <c r="OR99" s="171"/>
      <c r="OS99" s="171"/>
      <c r="OT99" s="171"/>
      <c r="OU99" s="171"/>
      <c r="OV99" s="171"/>
      <c r="OW99" s="171"/>
      <c r="OX99" s="171"/>
      <c r="OY99" s="171"/>
      <c r="OZ99" s="171"/>
      <c r="PA99" s="171"/>
      <c r="PB99" s="171"/>
      <c r="PC99" s="171"/>
      <c r="PD99" s="171"/>
      <c r="PE99" s="171"/>
      <c r="PF99" s="171"/>
      <c r="PG99" s="171"/>
      <c r="PH99" s="171"/>
      <c r="PI99" s="171"/>
      <c r="PJ99" s="171"/>
      <c r="PK99" s="171"/>
      <c r="PL99" s="171"/>
      <c r="PM99" s="171"/>
      <c r="PN99" s="171"/>
      <c r="PO99" s="171"/>
      <c r="PP99" s="171"/>
      <c r="PQ99" s="171"/>
      <c r="PR99" s="171"/>
      <c r="PS99" s="171"/>
      <c r="PT99" s="171"/>
      <c r="PU99" s="171"/>
      <c r="PV99" s="171"/>
      <c r="PW99" s="171"/>
      <c r="PX99" s="171"/>
      <c r="PY99" s="171"/>
      <c r="PZ99" s="171"/>
      <c r="QA99" s="171"/>
      <c r="QB99" s="171"/>
      <c r="QC99" s="171"/>
      <c r="QD99" s="171"/>
      <c r="QE99" s="171"/>
      <c r="QF99" s="171"/>
      <c r="QG99" s="171"/>
      <c r="QH99" s="171"/>
      <c r="QI99" s="171"/>
      <c r="QJ99" s="171"/>
      <c r="QK99" s="171"/>
      <c r="QL99" s="171"/>
      <c r="QM99" s="171"/>
      <c r="QN99" s="171"/>
      <c r="QO99" s="171"/>
      <c r="QP99" s="171"/>
      <c r="QQ99" s="171"/>
      <c r="QR99" s="171"/>
      <c r="QS99" s="171"/>
      <c r="QT99" s="171"/>
      <c r="QU99" s="171"/>
      <c r="QV99" s="171"/>
      <c r="QW99" s="171"/>
      <c r="QX99" s="171"/>
      <c r="QY99" s="171"/>
      <c r="QZ99" s="171"/>
      <c r="RA99" s="171"/>
      <c r="RB99" s="171"/>
      <c r="RC99" s="171"/>
      <c r="RD99" s="171"/>
      <c r="RE99" s="171"/>
      <c r="RF99" s="171"/>
      <c r="RG99" s="171"/>
      <c r="RH99" s="171"/>
      <c r="RI99" s="171"/>
      <c r="RJ99" s="171"/>
      <c r="RK99" s="171"/>
      <c r="RL99" s="171"/>
      <c r="RM99" s="171"/>
      <c r="RN99" s="171"/>
      <c r="RO99" s="171"/>
      <c r="RP99" s="171"/>
      <c r="RQ99" s="171"/>
      <c r="RR99" s="171"/>
      <c r="RS99" s="171"/>
      <c r="RT99" s="171"/>
      <c r="RU99" s="171"/>
      <c r="RV99" s="171"/>
      <c r="RW99" s="171"/>
      <c r="RX99" s="171"/>
      <c r="RY99" s="171"/>
      <c r="RZ99" s="171"/>
      <c r="SA99" s="171"/>
      <c r="SB99" s="171"/>
      <c r="SC99" s="171"/>
      <c r="SD99" s="171"/>
      <c r="SE99" s="171"/>
      <c r="SF99" s="171"/>
      <c r="SG99" s="171"/>
      <c r="SH99" s="171"/>
      <c r="SI99" s="171"/>
      <c r="SJ99" s="171"/>
      <c r="SK99" s="171"/>
      <c r="SL99" s="171"/>
      <c r="SM99" s="171"/>
      <c r="SN99" s="171"/>
      <c r="SO99" s="171"/>
      <c r="SP99" s="171"/>
      <c r="SQ99" s="171"/>
      <c r="SR99" s="171"/>
      <c r="SS99" s="171"/>
      <c r="ST99" s="171"/>
      <c r="SU99" s="171"/>
      <c r="SV99" s="171"/>
      <c r="SW99" s="171"/>
      <c r="SX99" s="171"/>
      <c r="SY99" s="171"/>
      <c r="SZ99" s="171"/>
      <c r="TA99" s="171"/>
      <c r="TB99" s="171"/>
      <c r="TC99" s="171"/>
      <c r="TD99" s="171"/>
      <c r="TE99" s="171"/>
      <c r="TF99" s="171"/>
      <c r="TG99" s="171"/>
      <c r="TH99" s="171"/>
      <c r="TI99" s="171"/>
      <c r="TJ99" s="171"/>
      <c r="TK99" s="171"/>
      <c r="TL99" s="171"/>
      <c r="TM99" s="171"/>
      <c r="TN99" s="171"/>
      <c r="TO99" s="171"/>
      <c r="TP99" s="171"/>
      <c r="TQ99" s="171"/>
      <c r="TR99" s="171"/>
      <c r="TS99" s="171"/>
      <c r="TT99" s="171"/>
      <c r="TU99" s="171"/>
      <c r="TV99" s="171"/>
      <c r="TW99" s="171"/>
      <c r="TX99" s="171"/>
      <c r="TY99" s="171"/>
      <c r="TZ99" s="171"/>
      <c r="UA99" s="171"/>
      <c r="UB99" s="171"/>
      <c r="UC99" s="171"/>
      <c r="UD99" s="171"/>
      <c r="UE99" s="171"/>
      <c r="UF99" s="171"/>
      <c r="UG99" s="171"/>
      <c r="UH99" s="171"/>
      <c r="UI99" s="171"/>
      <c r="UJ99" s="171"/>
      <c r="UK99" s="171"/>
      <c r="UL99" s="171"/>
      <c r="UM99" s="171"/>
      <c r="UN99" s="171"/>
      <c r="UO99" s="171"/>
      <c r="UP99" s="171"/>
      <c r="UQ99" s="171"/>
      <c r="UR99" s="171"/>
      <c r="US99" s="171"/>
      <c r="UT99" s="171"/>
      <c r="UU99" s="171"/>
      <c r="UV99" s="171"/>
      <c r="UW99" s="171"/>
      <c r="UX99" s="171"/>
      <c r="UY99" s="171"/>
      <c r="UZ99" s="171"/>
      <c r="VA99" s="171"/>
      <c r="VB99" s="171"/>
      <c r="VC99" s="171"/>
      <c r="VD99" s="171"/>
      <c r="VE99" s="171"/>
      <c r="VF99" s="171"/>
      <c r="VG99" s="171"/>
      <c r="VH99" s="171"/>
      <c r="VI99" s="171"/>
      <c r="VJ99" s="171"/>
      <c r="VK99" s="171"/>
      <c r="VL99" s="171"/>
      <c r="VM99" s="171"/>
      <c r="VN99" s="171"/>
      <c r="VO99" s="171"/>
      <c r="VP99" s="171"/>
      <c r="VQ99" s="171"/>
      <c r="VR99" s="171"/>
      <c r="VS99" s="171"/>
      <c r="VT99" s="171"/>
      <c r="VU99" s="171"/>
      <c r="VV99" s="171"/>
      <c r="VW99" s="171"/>
      <c r="VX99" s="171"/>
      <c r="VY99" s="171"/>
      <c r="VZ99" s="171"/>
      <c r="WA99" s="171"/>
      <c r="WB99" s="171"/>
      <c r="WC99" s="171"/>
      <c r="WD99" s="171"/>
      <c r="WE99" s="171"/>
      <c r="WF99" s="171"/>
      <c r="WG99" s="171"/>
      <c r="WH99" s="171"/>
      <c r="WI99" s="171"/>
      <c r="WJ99" s="171"/>
      <c r="WK99" s="171"/>
      <c r="WL99" s="171"/>
      <c r="WM99" s="171"/>
      <c r="WN99" s="171"/>
      <c r="WO99" s="171"/>
      <c r="WP99" s="171"/>
      <c r="WQ99" s="171"/>
      <c r="WR99" s="171"/>
      <c r="WS99" s="171"/>
      <c r="WT99" s="171"/>
      <c r="WU99" s="171"/>
      <c r="WV99" s="171"/>
      <c r="WW99" s="171"/>
      <c r="WX99" s="171"/>
      <c r="WY99" s="171"/>
      <c r="WZ99" s="171"/>
      <c r="XA99" s="171"/>
      <c r="XB99" s="171"/>
      <c r="XC99" s="171"/>
      <c r="XD99" s="171"/>
      <c r="XE99" s="171"/>
      <c r="XF99" s="171"/>
      <c r="XG99" s="171"/>
      <c r="XH99" s="171"/>
      <c r="XI99" s="171"/>
      <c r="XJ99" s="171"/>
      <c r="XK99" s="171"/>
      <c r="XL99" s="171"/>
      <c r="XM99" s="171"/>
      <c r="XN99" s="171"/>
      <c r="XO99" s="171"/>
      <c r="XP99" s="171"/>
      <c r="XQ99" s="171"/>
      <c r="XR99" s="171"/>
      <c r="XS99" s="171"/>
      <c r="XT99" s="171"/>
      <c r="XU99" s="171"/>
      <c r="XV99" s="171"/>
      <c r="XW99" s="171"/>
      <c r="XX99" s="171"/>
      <c r="XY99" s="171"/>
      <c r="XZ99" s="171"/>
      <c r="YA99" s="171"/>
      <c r="YB99" s="171"/>
      <c r="YC99" s="171"/>
      <c r="YD99" s="171"/>
      <c r="YE99" s="171"/>
      <c r="YF99" s="171"/>
      <c r="YG99" s="171"/>
      <c r="YH99" s="171"/>
      <c r="YI99" s="171"/>
      <c r="YJ99" s="171"/>
      <c r="YK99" s="171"/>
      <c r="YL99" s="171"/>
      <c r="YM99" s="171"/>
      <c r="YN99" s="171"/>
      <c r="YO99" s="171"/>
      <c r="YP99" s="171"/>
      <c r="YQ99" s="171"/>
      <c r="YR99" s="171"/>
      <c r="YS99" s="171"/>
      <c r="YT99" s="171"/>
      <c r="YU99" s="171"/>
      <c r="YV99" s="171"/>
      <c r="YW99" s="171"/>
      <c r="YX99" s="171"/>
      <c r="YY99" s="171"/>
      <c r="YZ99" s="171"/>
      <c r="ZA99" s="171"/>
      <c r="ZB99" s="171"/>
      <c r="ZC99" s="171"/>
      <c r="ZD99" s="171"/>
      <c r="ZE99" s="171"/>
      <c r="ZF99" s="171"/>
      <c r="ZG99" s="171"/>
      <c r="ZH99" s="171"/>
      <c r="ZI99" s="171"/>
      <c r="ZJ99" s="171"/>
      <c r="ZK99" s="171"/>
      <c r="ZL99" s="171"/>
      <c r="ZM99" s="171"/>
      <c r="ZN99" s="171"/>
      <c r="ZO99" s="171"/>
      <c r="ZP99" s="171"/>
      <c r="ZQ99" s="171"/>
      <c r="ZR99" s="171"/>
      <c r="ZS99" s="171"/>
      <c r="ZT99" s="171"/>
      <c r="ZU99" s="171"/>
      <c r="ZV99" s="171"/>
      <c r="ZW99" s="171"/>
      <c r="ZX99" s="171"/>
      <c r="ZY99" s="171"/>
      <c r="ZZ99" s="171"/>
      <c r="AAA99" s="171"/>
      <c r="AAB99" s="171"/>
      <c r="AAC99" s="171"/>
      <c r="AAD99" s="171"/>
      <c r="AAE99" s="171"/>
      <c r="AAF99" s="171"/>
      <c r="AAG99" s="171"/>
      <c r="AAH99" s="171"/>
      <c r="AAI99" s="171"/>
      <c r="AAJ99" s="171"/>
      <c r="AAK99" s="171"/>
      <c r="AAL99" s="171"/>
      <c r="AAM99" s="171"/>
      <c r="AAN99" s="171"/>
      <c r="AAO99" s="171"/>
      <c r="AAP99" s="171"/>
      <c r="AAQ99" s="171"/>
      <c r="AAR99" s="171"/>
      <c r="AAS99" s="171"/>
      <c r="AAT99" s="171"/>
      <c r="AAU99" s="171"/>
      <c r="AAV99" s="171"/>
      <c r="AAW99" s="171"/>
      <c r="AAX99" s="171"/>
      <c r="AAY99" s="171"/>
      <c r="AAZ99" s="171"/>
      <c r="ABA99" s="171"/>
      <c r="ABB99" s="171"/>
      <c r="ABC99" s="171"/>
      <c r="ABD99" s="171"/>
      <c r="ABE99" s="171"/>
      <c r="ABF99" s="171"/>
      <c r="ABG99" s="171"/>
      <c r="ABH99" s="171"/>
      <c r="ABI99" s="171"/>
      <c r="ABJ99" s="171"/>
      <c r="ABK99" s="171"/>
      <c r="ABL99" s="171"/>
      <c r="ABM99" s="171"/>
      <c r="ABN99" s="171"/>
      <c r="ABO99" s="171"/>
      <c r="ABP99" s="171"/>
      <c r="ABQ99" s="171"/>
      <c r="ABR99" s="171"/>
      <c r="ABS99" s="171"/>
      <c r="ABT99" s="171"/>
      <c r="ABU99" s="171"/>
      <c r="ABV99" s="171"/>
      <c r="ABW99" s="171"/>
      <c r="ABX99" s="171"/>
      <c r="ABY99" s="171"/>
      <c r="ABZ99" s="171"/>
      <c r="ACA99" s="171"/>
      <c r="ACB99" s="171"/>
      <c r="ACC99" s="171"/>
      <c r="ACD99" s="171"/>
      <c r="ACE99" s="171"/>
      <c r="ACF99" s="171"/>
      <c r="ACG99" s="171"/>
      <c r="ACH99" s="171"/>
      <c r="ACI99" s="171"/>
      <c r="ACJ99" s="171"/>
      <c r="ACK99" s="171"/>
      <c r="ACL99" s="171"/>
      <c r="ACM99" s="171"/>
      <c r="ACN99" s="171"/>
      <c r="ACO99" s="171"/>
      <c r="ACP99" s="171"/>
      <c r="ACQ99" s="171"/>
      <c r="ACR99" s="171"/>
      <c r="ACS99" s="171"/>
      <c r="ACT99" s="171"/>
      <c r="ACU99" s="171"/>
      <c r="ACV99" s="171"/>
      <c r="ACW99" s="171"/>
      <c r="ACX99" s="171"/>
      <c r="ACY99" s="171"/>
      <c r="ACZ99" s="171"/>
      <c r="ADA99" s="171"/>
      <c r="ADB99" s="171"/>
      <c r="ADC99" s="171"/>
      <c r="ADD99" s="171"/>
      <c r="ADE99" s="171"/>
      <c r="ADF99" s="171"/>
      <c r="ADG99" s="171"/>
      <c r="ADH99" s="171"/>
      <c r="ADI99" s="171"/>
      <c r="ADJ99" s="171"/>
      <c r="ADK99" s="171"/>
      <c r="ADL99" s="171"/>
      <c r="ADM99" s="171"/>
      <c r="ADN99" s="171"/>
      <c r="ADO99" s="171"/>
      <c r="ADP99" s="171"/>
      <c r="ADQ99" s="171"/>
      <c r="ADR99" s="171"/>
      <c r="ADS99" s="171"/>
      <c r="ADT99" s="171"/>
      <c r="ADU99" s="171"/>
      <c r="ADV99" s="171"/>
      <c r="ADW99" s="171"/>
      <c r="ADX99" s="171"/>
      <c r="ADY99" s="171"/>
      <c r="ADZ99" s="171"/>
      <c r="AEA99" s="171"/>
      <c r="AEB99" s="171"/>
      <c r="AEC99" s="171"/>
      <c r="AED99" s="171"/>
      <c r="AEE99" s="171"/>
      <c r="AEF99" s="171"/>
      <c r="AEG99" s="171"/>
      <c r="AEH99" s="171"/>
      <c r="AEI99" s="171"/>
      <c r="AEJ99" s="171"/>
      <c r="AEK99" s="171"/>
      <c r="AEL99" s="171"/>
      <c r="AEM99" s="171"/>
      <c r="AEN99" s="171"/>
      <c r="AEO99" s="171"/>
      <c r="AEP99" s="171"/>
      <c r="AEQ99" s="171"/>
      <c r="AER99" s="171"/>
      <c r="AES99" s="171"/>
      <c r="AET99" s="171"/>
      <c r="AEU99" s="171"/>
      <c r="AEV99" s="171"/>
      <c r="AEW99" s="171"/>
      <c r="AEX99" s="171"/>
      <c r="AEY99" s="171"/>
      <c r="AEZ99" s="171"/>
      <c r="AFA99" s="171"/>
      <c r="AFB99" s="171"/>
      <c r="AFC99" s="171"/>
      <c r="AFD99" s="171"/>
      <c r="AFE99" s="171"/>
      <c r="AFF99" s="171"/>
      <c r="AFG99" s="171"/>
      <c r="AFH99" s="171"/>
      <c r="AFI99" s="171"/>
      <c r="AFJ99" s="171"/>
      <c r="AFK99" s="171"/>
      <c r="AFL99" s="171"/>
      <c r="AFM99" s="171"/>
      <c r="AFN99" s="171"/>
      <c r="AFO99" s="171"/>
      <c r="AFP99" s="171"/>
      <c r="AFQ99" s="171"/>
      <c r="AFR99" s="171"/>
      <c r="AFS99" s="171"/>
      <c r="AFT99" s="171"/>
      <c r="AFU99" s="171"/>
      <c r="AFV99" s="171"/>
      <c r="AFW99" s="171"/>
      <c r="AFX99" s="171"/>
      <c r="AFY99" s="171"/>
      <c r="AFZ99" s="171"/>
      <c r="AGA99" s="171"/>
      <c r="AGB99" s="171"/>
      <c r="AGC99" s="171"/>
      <c r="AGD99" s="171"/>
      <c r="AGE99" s="171"/>
      <c r="AGF99" s="171"/>
      <c r="AGG99" s="171"/>
      <c r="AGH99" s="171"/>
      <c r="AGI99" s="171"/>
      <c r="AGJ99" s="171"/>
      <c r="AGK99" s="171"/>
      <c r="AGL99" s="171"/>
      <c r="AGM99" s="171"/>
      <c r="AGN99" s="171"/>
      <c r="AGO99" s="171"/>
      <c r="AGP99" s="171"/>
      <c r="AGQ99" s="171"/>
      <c r="AGR99" s="171"/>
      <c r="AGS99" s="171"/>
      <c r="AGT99" s="171"/>
      <c r="AGU99" s="171"/>
      <c r="AGV99" s="171"/>
      <c r="AGW99" s="171"/>
      <c r="AGX99" s="171"/>
      <c r="AGY99" s="171"/>
      <c r="AGZ99" s="171"/>
      <c r="AHA99" s="171"/>
      <c r="AHB99" s="171"/>
      <c r="AHC99" s="171"/>
      <c r="AHD99" s="171"/>
      <c r="AHE99" s="171"/>
      <c r="AHF99" s="171"/>
      <c r="AHG99" s="171"/>
      <c r="AHH99" s="171"/>
      <c r="AHI99" s="171"/>
      <c r="AHJ99" s="171"/>
      <c r="AHK99" s="171"/>
      <c r="AHL99" s="171"/>
      <c r="AHM99" s="171"/>
      <c r="AHN99" s="171"/>
      <c r="AHO99" s="171"/>
      <c r="AHP99" s="171"/>
      <c r="AHQ99" s="171"/>
      <c r="AHR99" s="171"/>
      <c r="AHS99" s="171"/>
      <c r="AHT99" s="171"/>
      <c r="AHU99" s="171"/>
      <c r="AHV99" s="171"/>
      <c r="AHW99" s="171"/>
      <c r="AHX99" s="171"/>
      <c r="AHY99" s="171"/>
      <c r="AHZ99" s="171"/>
      <c r="AIA99" s="171"/>
      <c r="AIB99" s="171"/>
      <c r="AIC99" s="171"/>
      <c r="AID99" s="171"/>
      <c r="AIE99" s="171"/>
      <c r="AIF99" s="171"/>
      <c r="AIG99" s="171"/>
      <c r="AIH99" s="171"/>
      <c r="AII99" s="171"/>
      <c r="AIJ99" s="171"/>
      <c r="AIK99" s="171"/>
      <c r="AIL99" s="171"/>
      <c r="AIM99" s="171"/>
      <c r="AIN99" s="171"/>
      <c r="AIO99" s="171"/>
      <c r="AIP99" s="171"/>
      <c r="AIQ99" s="171"/>
      <c r="AIR99" s="171"/>
      <c r="AIS99" s="171"/>
      <c r="AIT99" s="171"/>
      <c r="AIU99" s="171"/>
      <c r="AIV99" s="171"/>
      <c r="AIW99" s="171"/>
      <c r="AIX99" s="171"/>
      <c r="AIY99" s="171"/>
      <c r="AIZ99" s="171"/>
      <c r="AJA99" s="171"/>
      <c r="AJB99" s="171"/>
      <c r="AJC99" s="171"/>
      <c r="AJD99" s="171"/>
      <c r="AJE99" s="171"/>
      <c r="AJF99" s="171"/>
      <c r="AJG99" s="171"/>
      <c r="AJH99" s="171"/>
      <c r="AJI99" s="171"/>
      <c r="AJJ99" s="171"/>
      <c r="AJK99" s="171"/>
      <c r="AJL99" s="171"/>
      <c r="AJM99" s="171"/>
      <c r="AJN99" s="171"/>
      <c r="AJO99" s="171"/>
      <c r="AJP99" s="171"/>
      <c r="AJQ99" s="171"/>
      <c r="AJR99" s="171"/>
      <c r="AJS99" s="171"/>
      <c r="AJT99" s="171"/>
      <c r="AJU99" s="171"/>
      <c r="AJV99" s="171"/>
      <c r="AJW99" s="171"/>
      <c r="AJX99" s="171"/>
      <c r="AJY99" s="171"/>
      <c r="AJZ99" s="171"/>
      <c r="AKA99" s="171"/>
      <c r="AKB99" s="171"/>
      <c r="AKC99" s="171"/>
      <c r="AKD99" s="171"/>
      <c r="AKE99" s="171"/>
      <c r="AKF99" s="171"/>
      <c r="AKG99" s="171"/>
      <c r="AKH99" s="171"/>
      <c r="AKI99" s="171"/>
      <c r="AKJ99" s="171"/>
      <c r="AKK99" s="171"/>
      <c r="AKL99" s="171"/>
      <c r="AKM99" s="171"/>
      <c r="AKN99" s="171"/>
      <c r="AKO99" s="171"/>
      <c r="AKP99" s="171"/>
      <c r="AKQ99" s="171"/>
      <c r="AKR99" s="171"/>
      <c r="AKS99" s="171"/>
      <c r="AKT99" s="171"/>
      <c r="AKU99" s="171"/>
      <c r="AKV99" s="171"/>
      <c r="AKW99" s="171"/>
      <c r="AKX99" s="171"/>
      <c r="AKY99" s="171"/>
      <c r="AKZ99" s="171"/>
      <c r="ALA99" s="171"/>
      <c r="ALB99" s="171"/>
      <c r="ALC99" s="171"/>
      <c r="ALD99" s="171"/>
      <c r="ALE99" s="171"/>
      <c r="ALF99" s="171"/>
      <c r="ALG99" s="171"/>
      <c r="ALH99" s="171"/>
      <c r="ALI99" s="171"/>
      <c r="ALJ99" s="171"/>
      <c r="ALK99" s="171"/>
      <c r="ALL99" s="171"/>
      <c r="ALM99" s="171"/>
      <c r="ALN99" s="171"/>
      <c r="ALO99" s="171"/>
      <c r="ALP99" s="171"/>
      <c r="ALQ99" s="171"/>
      <c r="ALR99" s="171"/>
      <c r="ALS99" s="171"/>
      <c r="ALT99" s="171"/>
      <c r="ALU99" s="171"/>
      <c r="ALV99" s="171"/>
      <c r="ALW99" s="171"/>
      <c r="ALX99" s="171"/>
      <c r="ALY99" s="171"/>
      <c r="ALZ99" s="171"/>
      <c r="AMA99" s="171"/>
      <c r="AMB99" s="171"/>
      <c r="AMC99" s="171"/>
      <c r="AMD99" s="171"/>
      <c r="AME99" s="171"/>
      <c r="AMF99" s="171"/>
      <c r="AMG99" s="171"/>
      <c r="AMH99" s="171"/>
      <c r="AMI99" s="171"/>
      <c r="AMJ99" s="171"/>
      <c r="AMK99" s="171"/>
      <c r="AML99" s="171"/>
      <c r="AMM99" s="171"/>
      <c r="AMN99" s="171"/>
      <c r="AMO99" s="171"/>
      <c r="AMP99" s="171"/>
      <c r="AMQ99" s="171"/>
      <c r="AMR99" s="171"/>
      <c r="AMS99" s="171"/>
      <c r="AMT99" s="171"/>
      <c r="AMU99" s="171"/>
      <c r="AMV99" s="171"/>
      <c r="AMW99" s="171"/>
      <c r="AMX99" s="171"/>
      <c r="AMY99" s="171"/>
      <c r="AMZ99" s="171"/>
      <c r="ANA99" s="171"/>
      <c r="ANB99" s="171"/>
      <c r="ANC99" s="171"/>
      <c r="AND99" s="171"/>
      <c r="ANE99" s="171"/>
      <c r="ANF99" s="171"/>
      <c r="ANG99" s="171"/>
      <c r="ANH99" s="171"/>
      <c r="ANI99" s="171"/>
      <c r="ANJ99" s="171"/>
      <c r="ANK99" s="171"/>
      <c r="ANL99" s="171"/>
      <c r="ANM99" s="171"/>
      <c r="ANN99" s="171"/>
      <c r="ANO99" s="171"/>
      <c r="ANP99" s="171"/>
      <c r="ANQ99" s="171"/>
      <c r="ANR99" s="171"/>
      <c r="ANS99" s="171"/>
      <c r="ANT99" s="171"/>
      <c r="ANU99" s="171"/>
      <c r="ANV99" s="171"/>
      <c r="ANW99" s="171"/>
      <c r="ANX99" s="171"/>
      <c r="ANY99" s="171"/>
      <c r="ANZ99" s="171"/>
      <c r="AOA99" s="171"/>
      <c r="AOB99" s="171"/>
      <c r="AOC99" s="171"/>
      <c r="AOD99" s="171"/>
      <c r="AOE99" s="171"/>
      <c r="AOF99" s="171"/>
      <c r="AOG99" s="171"/>
      <c r="AOH99" s="171"/>
      <c r="AOI99" s="171"/>
      <c r="AOJ99" s="171"/>
      <c r="AOK99" s="171"/>
      <c r="AOL99" s="171"/>
      <c r="AOM99" s="171"/>
      <c r="AON99" s="171"/>
      <c r="AOO99" s="171"/>
      <c r="AOP99" s="171"/>
      <c r="AOQ99" s="171"/>
      <c r="AOR99" s="171"/>
      <c r="AOS99" s="171"/>
      <c r="AOT99" s="171"/>
      <c r="AOU99" s="171"/>
      <c r="AOV99" s="171"/>
      <c r="AOW99" s="171"/>
      <c r="AOX99" s="171"/>
      <c r="AOY99" s="171"/>
      <c r="AOZ99" s="171"/>
      <c r="APA99" s="171"/>
      <c r="APB99" s="171"/>
      <c r="APC99" s="171"/>
      <c r="APD99" s="171"/>
      <c r="APE99" s="171"/>
      <c r="APF99" s="171"/>
      <c r="APG99" s="171"/>
      <c r="APH99" s="171"/>
      <c r="API99" s="171"/>
      <c r="APJ99" s="171"/>
      <c r="APK99" s="171"/>
      <c r="APL99" s="171"/>
      <c r="APM99" s="171"/>
      <c r="APN99" s="171"/>
      <c r="APO99" s="171"/>
      <c r="APP99" s="171"/>
      <c r="APQ99" s="171"/>
      <c r="APR99" s="171"/>
      <c r="APS99" s="171"/>
      <c r="APT99" s="171"/>
      <c r="APU99" s="171"/>
      <c r="APV99" s="171"/>
      <c r="APW99" s="171"/>
      <c r="APX99" s="171"/>
      <c r="APY99" s="171"/>
      <c r="APZ99" s="171"/>
      <c r="AQA99" s="171"/>
      <c r="AQB99" s="171"/>
      <c r="AQC99" s="171"/>
      <c r="AQD99" s="171"/>
      <c r="AQE99" s="171"/>
      <c r="AQF99" s="171"/>
      <c r="AQG99" s="171"/>
      <c r="AQH99" s="171"/>
      <c r="AQI99" s="171"/>
      <c r="AQJ99" s="171"/>
      <c r="AQK99" s="171"/>
      <c r="AQL99" s="171"/>
      <c r="AQM99" s="171"/>
      <c r="AQN99" s="171"/>
      <c r="AQO99" s="171"/>
      <c r="AQP99" s="171"/>
      <c r="AQQ99" s="171"/>
      <c r="AQR99" s="171"/>
      <c r="AQS99" s="171"/>
      <c r="AQT99" s="171"/>
      <c r="AQU99" s="171"/>
      <c r="AQV99" s="171"/>
      <c r="AQW99" s="171"/>
      <c r="AQX99" s="171"/>
      <c r="AQY99" s="171"/>
      <c r="AQZ99" s="171"/>
      <c r="ARA99" s="171"/>
      <c r="ARB99" s="171"/>
      <c r="ARC99" s="171"/>
      <c r="ARD99" s="171"/>
      <c r="ARE99" s="171"/>
      <c r="ARF99" s="171"/>
      <c r="ARG99" s="171"/>
      <c r="ARH99" s="171"/>
      <c r="ARI99" s="171"/>
      <c r="ARJ99" s="171"/>
      <c r="ARK99" s="171"/>
      <c r="ARL99" s="171"/>
      <c r="ARM99" s="171"/>
      <c r="ARN99" s="171"/>
      <c r="ARO99" s="171"/>
      <c r="ARP99" s="171"/>
      <c r="ARQ99" s="171"/>
      <c r="ARR99" s="171"/>
      <c r="ARS99" s="171"/>
      <c r="ART99" s="171"/>
      <c r="ARU99" s="171"/>
      <c r="ARV99" s="171"/>
      <c r="ARW99" s="171"/>
      <c r="ARX99" s="171"/>
      <c r="ARY99" s="171"/>
      <c r="ARZ99" s="171"/>
      <c r="ASA99" s="171"/>
      <c r="ASB99" s="171"/>
      <c r="ASC99" s="171"/>
      <c r="ASD99" s="171"/>
      <c r="ASE99" s="171"/>
      <c r="ASF99" s="171"/>
      <c r="ASG99" s="171"/>
      <c r="ASH99" s="171"/>
      <c r="ASI99" s="171"/>
      <c r="ASJ99" s="171"/>
      <c r="ASK99" s="171"/>
      <c r="ASL99" s="171"/>
      <c r="ASM99" s="171"/>
      <c r="ASN99" s="171"/>
      <c r="ASO99" s="171"/>
      <c r="ASP99" s="171"/>
      <c r="ASQ99" s="171"/>
      <c r="ASR99" s="171"/>
      <c r="ASS99" s="171"/>
      <c r="AST99" s="171"/>
      <c r="ASU99" s="171"/>
      <c r="ASV99" s="171"/>
      <c r="ASW99" s="171"/>
      <c r="ASX99" s="171"/>
      <c r="ASY99" s="171"/>
      <c r="ASZ99" s="171"/>
      <c r="ATA99" s="171"/>
      <c r="ATB99" s="171"/>
      <c r="ATC99" s="171"/>
      <c r="ATD99" s="171"/>
      <c r="ATE99" s="171"/>
      <c r="ATF99" s="171"/>
      <c r="ATG99" s="171"/>
      <c r="ATH99" s="171"/>
      <c r="ATI99" s="171"/>
      <c r="ATJ99" s="171"/>
      <c r="ATK99" s="171"/>
      <c r="ATL99" s="171"/>
      <c r="ATM99" s="171"/>
      <c r="ATN99" s="171"/>
      <c r="ATO99" s="171"/>
      <c r="ATP99" s="171"/>
      <c r="ATQ99" s="171"/>
      <c r="ATR99" s="171"/>
      <c r="ATS99" s="171"/>
      <c r="ATT99" s="171"/>
      <c r="ATU99" s="171"/>
      <c r="ATV99" s="171"/>
      <c r="ATW99" s="171"/>
      <c r="ATX99" s="171"/>
      <c r="ATY99" s="171"/>
      <c r="ATZ99" s="171"/>
      <c r="AUA99" s="171"/>
      <c r="AUB99" s="171"/>
      <c r="AUC99" s="171"/>
      <c r="AUD99" s="171"/>
      <c r="AUE99" s="171"/>
      <c r="AUF99" s="171"/>
      <c r="AUG99" s="171"/>
      <c r="AUH99" s="171"/>
      <c r="AUI99" s="171"/>
      <c r="AUJ99" s="171"/>
      <c r="AUK99" s="171"/>
      <c r="AUL99" s="171"/>
      <c r="AUM99" s="171"/>
      <c r="AUN99" s="171"/>
      <c r="AUO99" s="171"/>
      <c r="AUP99" s="171"/>
      <c r="AUQ99" s="171"/>
      <c r="AUR99" s="171"/>
      <c r="AUS99" s="171"/>
      <c r="AUT99" s="171"/>
      <c r="AUU99" s="171"/>
      <c r="AUV99" s="171"/>
      <c r="AUW99" s="171"/>
      <c r="AUX99" s="171"/>
      <c r="AUY99" s="171"/>
      <c r="AUZ99" s="171"/>
      <c r="AVA99" s="171"/>
      <c r="AVB99" s="171"/>
      <c r="AVC99" s="171"/>
      <c r="AVD99" s="171"/>
      <c r="AVE99" s="171"/>
      <c r="AVF99" s="171"/>
      <c r="AVG99" s="171"/>
      <c r="AVH99" s="171"/>
      <c r="AVI99" s="171"/>
      <c r="AVJ99" s="171"/>
      <c r="AVK99" s="171"/>
      <c r="AVL99" s="171"/>
      <c r="AVM99" s="171"/>
      <c r="AVN99" s="171"/>
      <c r="AVO99" s="171"/>
      <c r="AVP99" s="171"/>
      <c r="AVQ99" s="171"/>
      <c r="AVR99" s="171"/>
      <c r="AVS99" s="171"/>
      <c r="AVT99" s="171"/>
      <c r="AVU99" s="171"/>
      <c r="AVV99" s="171"/>
      <c r="AVW99" s="171"/>
      <c r="AVX99" s="171"/>
      <c r="AVY99" s="171"/>
      <c r="AVZ99" s="171"/>
      <c r="AWA99" s="171"/>
      <c r="AWB99" s="171"/>
      <c r="AWC99" s="171"/>
      <c r="AWD99" s="171"/>
      <c r="AWE99" s="171"/>
      <c r="AWF99" s="171"/>
      <c r="AWG99" s="171"/>
      <c r="AWH99" s="171"/>
      <c r="AWI99" s="171"/>
      <c r="AWJ99" s="171"/>
      <c r="AWK99" s="171"/>
      <c r="AWL99" s="171"/>
      <c r="AWM99" s="171"/>
      <c r="AWN99" s="171"/>
      <c r="AWO99" s="171"/>
      <c r="AWP99" s="171"/>
      <c r="AWQ99" s="171"/>
      <c r="AWR99" s="171"/>
      <c r="AWS99" s="171"/>
      <c r="AWT99" s="171"/>
      <c r="AWU99" s="171"/>
      <c r="AWV99" s="171"/>
      <c r="AWW99" s="171"/>
      <c r="AWX99" s="171"/>
      <c r="AWY99" s="171"/>
      <c r="AWZ99" s="171"/>
      <c r="AXA99" s="171"/>
      <c r="AXB99" s="171"/>
      <c r="AXC99" s="171"/>
      <c r="AXD99" s="171"/>
      <c r="AXE99" s="171"/>
      <c r="AXF99" s="171"/>
      <c r="AXG99" s="171"/>
      <c r="AXH99" s="171"/>
      <c r="AXI99" s="171"/>
      <c r="AXJ99" s="171"/>
      <c r="AXK99" s="171"/>
      <c r="AXL99" s="171"/>
      <c r="AXM99" s="171"/>
      <c r="AXN99" s="171"/>
      <c r="AXO99" s="171"/>
      <c r="AXP99" s="171"/>
      <c r="AXQ99" s="171"/>
      <c r="AXR99" s="171"/>
      <c r="AXS99" s="171"/>
      <c r="AXT99" s="171"/>
      <c r="AXU99" s="171"/>
      <c r="AXV99" s="171"/>
      <c r="AXW99" s="171"/>
      <c r="AXX99" s="171"/>
      <c r="AXY99" s="171"/>
      <c r="AXZ99" s="171"/>
      <c r="AYA99" s="171"/>
      <c r="AYB99" s="171"/>
      <c r="AYC99" s="171"/>
      <c r="AYD99" s="171"/>
      <c r="AYE99" s="171"/>
      <c r="AYF99" s="171"/>
      <c r="AYG99" s="171"/>
      <c r="AYH99" s="171"/>
      <c r="AYI99" s="171"/>
      <c r="AYJ99" s="171"/>
      <c r="AYK99" s="171"/>
      <c r="AYL99" s="171"/>
      <c r="AYM99" s="171"/>
      <c r="AYN99" s="171"/>
      <c r="AYO99" s="171"/>
      <c r="AYP99" s="171"/>
      <c r="AYQ99" s="171"/>
      <c r="AYR99" s="171"/>
      <c r="AYS99" s="171"/>
      <c r="AYT99" s="171"/>
      <c r="AYU99" s="171"/>
      <c r="AYV99" s="171"/>
      <c r="AYW99" s="171"/>
      <c r="AYX99" s="171"/>
      <c r="AYY99" s="171"/>
      <c r="AYZ99" s="171"/>
      <c r="AZA99" s="171"/>
      <c r="AZB99" s="171"/>
      <c r="AZC99" s="171"/>
      <c r="AZD99" s="171"/>
      <c r="AZE99" s="171"/>
      <c r="AZF99" s="171"/>
      <c r="AZG99" s="171"/>
      <c r="AZH99" s="171"/>
      <c r="AZI99" s="171"/>
      <c r="AZJ99" s="171"/>
      <c r="AZK99" s="171"/>
      <c r="AZL99" s="171"/>
      <c r="AZM99" s="171"/>
      <c r="AZN99" s="171"/>
      <c r="AZO99" s="171"/>
      <c r="AZP99" s="171"/>
      <c r="AZQ99" s="171"/>
      <c r="AZR99" s="171"/>
      <c r="AZS99" s="171"/>
      <c r="AZT99" s="171"/>
      <c r="AZU99" s="171"/>
      <c r="AZV99" s="171"/>
      <c r="AZW99" s="171"/>
      <c r="AZX99" s="171"/>
      <c r="AZY99" s="171"/>
      <c r="AZZ99" s="171"/>
      <c r="BAA99" s="171"/>
      <c r="BAB99" s="171"/>
      <c r="BAC99" s="171"/>
      <c r="BAD99" s="171"/>
      <c r="BAE99" s="171"/>
      <c r="BAF99" s="171"/>
      <c r="BAG99" s="171"/>
      <c r="BAH99" s="171"/>
      <c r="BAI99" s="171"/>
      <c r="BAJ99" s="171"/>
      <c r="BAK99" s="171"/>
      <c r="BAL99" s="171"/>
      <c r="BAM99" s="171"/>
      <c r="BAN99" s="171"/>
      <c r="BAO99" s="171"/>
      <c r="BAP99" s="171"/>
      <c r="BAQ99" s="171"/>
      <c r="BAR99" s="171"/>
      <c r="BAS99" s="171"/>
      <c r="BAT99" s="171"/>
      <c r="BAU99" s="171"/>
      <c r="BAV99" s="171"/>
      <c r="BAW99" s="171"/>
      <c r="BAX99" s="171"/>
      <c r="BAY99" s="171"/>
      <c r="BAZ99" s="171"/>
      <c r="BBA99" s="171"/>
      <c r="BBB99" s="171"/>
      <c r="BBC99" s="171"/>
      <c r="BBD99" s="171"/>
      <c r="BBE99" s="171"/>
      <c r="BBF99" s="171"/>
      <c r="BBG99" s="171"/>
      <c r="BBH99" s="171"/>
      <c r="BBI99" s="171"/>
      <c r="BBJ99" s="171"/>
      <c r="BBK99" s="171"/>
      <c r="BBL99" s="171"/>
      <c r="BBM99" s="171"/>
      <c r="BBN99" s="171"/>
      <c r="BBO99" s="171"/>
      <c r="BBP99" s="171"/>
      <c r="BBQ99" s="171"/>
      <c r="BBR99" s="171"/>
      <c r="BBS99" s="171"/>
      <c r="BBT99" s="171"/>
      <c r="BBU99" s="171"/>
      <c r="BBV99" s="171"/>
      <c r="BBW99" s="171"/>
      <c r="BBX99" s="171"/>
      <c r="BBY99" s="171"/>
      <c r="BBZ99" s="171"/>
      <c r="BCA99" s="171"/>
      <c r="BCB99" s="171"/>
      <c r="BCC99" s="171"/>
      <c r="BCD99" s="171"/>
      <c r="BCE99" s="171"/>
      <c r="BCF99" s="171"/>
      <c r="BCG99" s="171"/>
      <c r="BCH99" s="171"/>
      <c r="BCI99" s="171"/>
      <c r="BCJ99" s="171"/>
      <c r="BCK99" s="171"/>
      <c r="BCL99" s="171"/>
      <c r="BCM99" s="171"/>
      <c r="BCN99" s="171"/>
      <c r="BCO99" s="171"/>
      <c r="BCP99" s="171"/>
      <c r="BCQ99" s="171"/>
      <c r="BCR99" s="171"/>
      <c r="BCS99" s="171"/>
      <c r="BCT99" s="171"/>
      <c r="BCU99" s="171"/>
      <c r="BCV99" s="171"/>
      <c r="BCW99" s="171"/>
      <c r="BCX99" s="171"/>
      <c r="BCY99" s="171"/>
      <c r="BCZ99" s="171"/>
      <c r="BDA99" s="171"/>
      <c r="BDB99" s="171"/>
      <c r="BDC99" s="171"/>
      <c r="BDD99" s="171"/>
      <c r="BDE99" s="171"/>
      <c r="BDF99" s="171"/>
      <c r="BDG99" s="171"/>
      <c r="BDH99" s="171"/>
      <c r="BDI99" s="171"/>
      <c r="BDJ99" s="171"/>
      <c r="BDK99" s="171"/>
      <c r="BDL99" s="171"/>
      <c r="BDM99" s="171"/>
      <c r="BDN99" s="171"/>
      <c r="BDO99" s="171"/>
      <c r="BDP99" s="171"/>
      <c r="BDQ99" s="171"/>
      <c r="BDR99" s="171"/>
      <c r="BDS99" s="171"/>
      <c r="BDT99" s="171"/>
      <c r="BDU99" s="171"/>
      <c r="BDV99" s="171"/>
      <c r="BDW99" s="171"/>
      <c r="BDX99" s="171"/>
      <c r="BDY99" s="171"/>
      <c r="BDZ99" s="171"/>
      <c r="BEA99" s="171"/>
      <c r="BEB99" s="171"/>
      <c r="BEC99" s="171"/>
      <c r="BED99" s="171"/>
      <c r="BEE99" s="171"/>
      <c r="BEF99" s="171"/>
      <c r="BEG99" s="171"/>
      <c r="BEH99" s="171"/>
      <c r="BEI99" s="171"/>
      <c r="BEJ99" s="171"/>
      <c r="BEK99" s="171"/>
      <c r="BEL99" s="171"/>
      <c r="BEM99" s="171"/>
      <c r="BEN99" s="171"/>
      <c r="BEO99" s="171"/>
      <c r="BEP99" s="171"/>
      <c r="BEQ99" s="171"/>
      <c r="BER99" s="171"/>
      <c r="BES99" s="171"/>
      <c r="BET99" s="171"/>
      <c r="BEU99" s="171"/>
      <c r="BEV99" s="171"/>
      <c r="BEW99" s="171"/>
      <c r="BEX99" s="171"/>
      <c r="BEY99" s="171"/>
      <c r="BEZ99" s="171"/>
      <c r="BFA99" s="171"/>
      <c r="BFB99" s="171"/>
      <c r="BFC99" s="171"/>
      <c r="BFD99" s="171"/>
      <c r="BFE99" s="171"/>
      <c r="BFF99" s="171"/>
      <c r="BFG99" s="171"/>
      <c r="BFH99" s="171"/>
      <c r="BFI99" s="171"/>
      <c r="BFJ99" s="171"/>
      <c r="BFK99" s="171"/>
      <c r="BFL99" s="171"/>
      <c r="BFM99" s="171"/>
      <c r="BFN99" s="171"/>
      <c r="BFO99" s="171"/>
      <c r="BFP99" s="171"/>
      <c r="BFQ99" s="171"/>
      <c r="BFR99" s="171"/>
      <c r="BFS99" s="171"/>
      <c r="BFT99" s="171"/>
      <c r="BFU99" s="171"/>
      <c r="BFV99" s="171"/>
      <c r="BFW99" s="171"/>
      <c r="BFX99" s="171"/>
      <c r="BFY99" s="171"/>
      <c r="BFZ99" s="171"/>
      <c r="BGA99" s="171"/>
      <c r="BGB99" s="171"/>
      <c r="BGC99" s="171"/>
      <c r="BGD99" s="171"/>
      <c r="BGE99" s="171"/>
      <c r="BGF99" s="171"/>
      <c r="BGG99" s="171"/>
      <c r="BGH99" s="171"/>
      <c r="BGI99" s="171"/>
      <c r="BGJ99" s="171"/>
      <c r="BGK99" s="171"/>
      <c r="BGL99" s="171"/>
      <c r="BGM99" s="171"/>
      <c r="BGN99" s="171"/>
      <c r="BGO99" s="171"/>
      <c r="BGP99" s="171"/>
      <c r="BGQ99" s="171"/>
      <c r="BGR99" s="171"/>
      <c r="BGS99" s="171"/>
      <c r="BGT99" s="171"/>
      <c r="BGU99" s="171"/>
      <c r="BGV99" s="171"/>
      <c r="BGW99" s="171"/>
      <c r="BGX99" s="171"/>
      <c r="BGY99" s="171"/>
      <c r="BGZ99" s="171"/>
      <c r="BHA99" s="171"/>
      <c r="BHB99" s="171"/>
      <c r="BHC99" s="171"/>
      <c r="BHD99" s="171"/>
      <c r="BHE99" s="171"/>
      <c r="BHF99" s="171"/>
      <c r="BHG99" s="171"/>
      <c r="BHH99" s="171"/>
      <c r="BHI99" s="171"/>
      <c r="BHJ99" s="171"/>
      <c r="BHK99" s="171"/>
      <c r="BHL99" s="171"/>
      <c r="BHM99" s="171"/>
      <c r="BHN99" s="171"/>
      <c r="BHO99" s="171"/>
      <c r="BHP99" s="171"/>
      <c r="BHQ99" s="171"/>
      <c r="BHR99" s="171"/>
      <c r="BHS99" s="171"/>
      <c r="BHT99" s="171"/>
      <c r="BHU99" s="171"/>
      <c r="BHV99" s="171"/>
      <c r="BHW99" s="171"/>
      <c r="BHX99" s="171"/>
      <c r="BHY99" s="171"/>
      <c r="BHZ99" s="171"/>
      <c r="BIA99" s="171"/>
      <c r="BIB99" s="171"/>
      <c r="BIC99" s="171"/>
      <c r="BID99" s="171"/>
      <c r="BIE99" s="171"/>
      <c r="BIF99" s="171"/>
      <c r="BIG99" s="171"/>
      <c r="BIH99" s="171"/>
      <c r="BII99" s="171"/>
      <c r="BIJ99" s="171"/>
      <c r="BIK99" s="171"/>
      <c r="BIL99" s="171"/>
      <c r="BIM99" s="171"/>
      <c r="BIN99" s="171"/>
      <c r="BIO99" s="171"/>
      <c r="BIP99" s="171"/>
      <c r="BIQ99" s="171"/>
      <c r="BIR99" s="171"/>
      <c r="BIS99" s="171"/>
      <c r="BIT99" s="171"/>
      <c r="BIU99" s="171"/>
      <c r="BIV99" s="171"/>
      <c r="BIW99" s="171"/>
      <c r="BIX99" s="171"/>
      <c r="BIY99" s="171"/>
      <c r="BIZ99" s="171"/>
      <c r="BJA99" s="171"/>
      <c r="BJB99" s="171"/>
      <c r="BJC99" s="171"/>
      <c r="BJD99" s="171"/>
      <c r="BJE99" s="171"/>
      <c r="BJF99" s="171"/>
      <c r="BJG99" s="171"/>
      <c r="BJH99" s="171"/>
      <c r="BJI99" s="171"/>
      <c r="BJJ99" s="171"/>
      <c r="BJK99" s="171"/>
      <c r="BJL99" s="171"/>
      <c r="BJM99" s="171"/>
      <c r="BJN99" s="171"/>
      <c r="BJO99" s="171"/>
      <c r="BJP99" s="171"/>
      <c r="BJQ99" s="171"/>
      <c r="BJR99" s="171"/>
      <c r="BJS99" s="171"/>
      <c r="BJT99" s="171"/>
      <c r="BJU99" s="171"/>
      <c r="BJV99" s="171"/>
      <c r="BJW99" s="171"/>
      <c r="BJX99" s="171"/>
      <c r="BJY99" s="171"/>
      <c r="BJZ99" s="171"/>
      <c r="BKA99" s="171"/>
      <c r="BKB99" s="171"/>
      <c r="BKC99" s="171"/>
      <c r="BKD99" s="171"/>
      <c r="BKE99" s="171"/>
      <c r="BKF99" s="171"/>
      <c r="BKG99" s="171"/>
      <c r="BKH99" s="171"/>
      <c r="BKI99" s="171"/>
      <c r="BKJ99" s="171"/>
      <c r="BKK99" s="171"/>
      <c r="BKL99" s="171"/>
      <c r="BKM99" s="171"/>
      <c r="BKN99" s="171"/>
      <c r="BKO99" s="171"/>
      <c r="BKP99" s="171"/>
      <c r="BKQ99" s="171"/>
      <c r="BKR99" s="171"/>
      <c r="BKS99" s="171"/>
      <c r="BKT99" s="171"/>
      <c r="BKU99" s="171"/>
      <c r="BKV99" s="171"/>
      <c r="BKW99" s="171"/>
      <c r="BKX99" s="171"/>
      <c r="BKY99" s="171"/>
      <c r="BKZ99" s="171"/>
      <c r="BLA99" s="171"/>
      <c r="BLB99" s="171"/>
      <c r="BLC99" s="171"/>
      <c r="BLD99" s="171"/>
      <c r="BLE99" s="171"/>
      <c r="BLF99" s="171"/>
      <c r="BLG99" s="171"/>
      <c r="BLH99" s="171"/>
      <c r="BLI99" s="171"/>
      <c r="BLJ99" s="171"/>
      <c r="BLK99" s="171"/>
      <c r="BLL99" s="171"/>
      <c r="BLM99" s="171"/>
      <c r="BLN99" s="171"/>
      <c r="BLO99" s="171"/>
      <c r="BLP99" s="171"/>
      <c r="BLQ99" s="171"/>
      <c r="BLR99" s="171"/>
      <c r="BLS99" s="171"/>
      <c r="BLT99" s="171"/>
      <c r="BLU99" s="171"/>
      <c r="BLV99" s="171"/>
      <c r="BLW99" s="171"/>
      <c r="BLX99" s="171"/>
      <c r="BLY99" s="171"/>
      <c r="BLZ99" s="171"/>
      <c r="BMA99" s="171"/>
      <c r="BMB99" s="171"/>
      <c r="BMC99" s="171"/>
      <c r="BMD99" s="171"/>
      <c r="BME99" s="171"/>
      <c r="BMF99" s="171"/>
      <c r="BMG99" s="171"/>
      <c r="BMH99" s="171"/>
      <c r="BMI99" s="171"/>
      <c r="BMJ99" s="171"/>
      <c r="BMK99" s="171"/>
      <c r="BML99" s="171"/>
      <c r="BMM99" s="171"/>
      <c r="BMN99" s="171"/>
      <c r="BMO99" s="171"/>
      <c r="BMP99" s="171"/>
      <c r="BMQ99" s="171"/>
      <c r="BMR99" s="171"/>
      <c r="BMS99" s="171"/>
      <c r="BMT99" s="171"/>
      <c r="BMU99" s="171"/>
      <c r="BMV99" s="171"/>
      <c r="BMW99" s="171"/>
      <c r="BMX99" s="171"/>
      <c r="BMY99" s="171"/>
      <c r="BMZ99" s="171"/>
      <c r="BNA99" s="171"/>
      <c r="BNB99" s="171"/>
      <c r="BNC99" s="171"/>
      <c r="BND99" s="171"/>
      <c r="BNE99" s="171"/>
      <c r="BNF99" s="171"/>
      <c r="BNG99" s="171"/>
      <c r="BNH99" s="171"/>
      <c r="BNI99" s="171"/>
      <c r="BNJ99" s="171"/>
      <c r="BNK99" s="171"/>
      <c r="BNL99" s="171"/>
      <c r="BNM99" s="171"/>
      <c r="BNN99" s="171"/>
      <c r="BNO99" s="171"/>
      <c r="BNP99" s="171"/>
      <c r="BNQ99" s="171"/>
      <c r="BNR99" s="171"/>
      <c r="BNS99" s="171"/>
      <c r="BNT99" s="171"/>
      <c r="BNU99" s="171"/>
      <c r="BNV99" s="171"/>
      <c r="BNW99" s="171"/>
      <c r="BNX99" s="171"/>
      <c r="BNY99" s="171"/>
      <c r="BNZ99" s="171"/>
      <c r="BOA99" s="171"/>
      <c r="BOB99" s="171"/>
      <c r="BOC99" s="171"/>
      <c r="BOD99" s="171"/>
      <c r="BOE99" s="171"/>
      <c r="BOF99" s="171"/>
      <c r="BOG99" s="171"/>
      <c r="BOH99" s="171"/>
      <c r="BOI99" s="171"/>
      <c r="BOJ99" s="171"/>
      <c r="BOK99" s="171"/>
      <c r="BOL99" s="171"/>
      <c r="BOM99" s="171"/>
      <c r="BON99" s="171"/>
      <c r="BOO99" s="171"/>
      <c r="BOP99" s="171"/>
      <c r="BOQ99" s="171"/>
      <c r="BOR99" s="171"/>
      <c r="BOS99" s="171"/>
      <c r="BOT99" s="171"/>
      <c r="BOU99" s="171"/>
      <c r="BOV99" s="171"/>
      <c r="BOW99" s="171"/>
      <c r="BOX99" s="171"/>
      <c r="BOY99" s="171"/>
      <c r="BOZ99" s="171"/>
      <c r="BPA99" s="171"/>
      <c r="BPB99" s="171"/>
      <c r="BPC99" s="171"/>
      <c r="BPD99" s="171"/>
      <c r="BPE99" s="171"/>
      <c r="BPF99" s="171"/>
      <c r="BPG99" s="171"/>
      <c r="BPH99" s="171"/>
      <c r="BPI99" s="171"/>
      <c r="BPJ99" s="171"/>
      <c r="BPK99" s="171"/>
      <c r="BPL99" s="171"/>
      <c r="BPM99" s="171"/>
      <c r="BPN99" s="171"/>
      <c r="BPO99" s="171"/>
      <c r="BPP99" s="171"/>
      <c r="BPQ99" s="171"/>
      <c r="BPR99" s="171"/>
      <c r="BPS99" s="171"/>
      <c r="BPT99" s="171"/>
      <c r="BPU99" s="171"/>
      <c r="BPV99" s="171"/>
      <c r="BPW99" s="171"/>
      <c r="BPX99" s="171"/>
      <c r="BPY99" s="171"/>
      <c r="BPZ99" s="171"/>
      <c r="BQA99" s="171"/>
      <c r="BQB99" s="171"/>
      <c r="BQC99" s="171"/>
      <c r="BQD99" s="171"/>
      <c r="BQE99" s="171"/>
      <c r="BQF99" s="171"/>
      <c r="BQG99" s="171"/>
      <c r="BQH99" s="171"/>
      <c r="BQI99" s="171"/>
      <c r="BQJ99" s="171"/>
      <c r="BQK99" s="171"/>
      <c r="BQL99" s="171"/>
      <c r="BQM99" s="171"/>
      <c r="BQN99" s="171"/>
      <c r="BQO99" s="171"/>
      <c r="BQP99" s="171"/>
      <c r="BQQ99" s="171"/>
      <c r="BQR99" s="171"/>
      <c r="BQS99" s="171"/>
      <c r="BQT99" s="171"/>
      <c r="BQU99" s="171"/>
      <c r="BQV99" s="171"/>
      <c r="BQW99" s="171"/>
      <c r="BQX99" s="171"/>
      <c r="BQY99" s="171"/>
      <c r="BQZ99" s="171"/>
      <c r="BRA99" s="171"/>
      <c r="BRB99" s="171"/>
      <c r="BRC99" s="171"/>
      <c r="BRD99" s="171"/>
      <c r="BRE99" s="171"/>
      <c r="BRF99" s="171"/>
      <c r="BRG99" s="171"/>
      <c r="BRH99" s="171"/>
      <c r="BRI99" s="171"/>
      <c r="BRJ99" s="171"/>
      <c r="BRK99" s="171"/>
      <c r="BRL99" s="171"/>
      <c r="BRM99" s="171"/>
      <c r="BRN99" s="171"/>
      <c r="BRO99" s="171"/>
      <c r="BRP99" s="171"/>
      <c r="BRQ99" s="171"/>
      <c r="BRR99" s="171"/>
      <c r="BRS99" s="171"/>
      <c r="BRT99" s="171"/>
      <c r="BRU99" s="171"/>
      <c r="BRV99" s="171"/>
      <c r="BRW99" s="171"/>
      <c r="BRX99" s="171"/>
      <c r="BRY99" s="171"/>
      <c r="BRZ99" s="171"/>
      <c r="BSA99" s="171"/>
      <c r="BSB99" s="171"/>
      <c r="BSC99" s="171"/>
      <c r="BSD99" s="171"/>
      <c r="BSE99" s="171"/>
      <c r="BSF99" s="171"/>
      <c r="BSG99" s="171"/>
      <c r="BSH99" s="171"/>
      <c r="BSI99" s="171"/>
      <c r="BSJ99" s="171"/>
      <c r="BSK99" s="171"/>
      <c r="BSL99" s="171"/>
      <c r="BSM99" s="171"/>
      <c r="BSN99" s="171"/>
      <c r="BSO99" s="171"/>
      <c r="BSP99" s="171"/>
      <c r="BSQ99" s="171"/>
      <c r="BSR99" s="171"/>
      <c r="BSS99" s="171"/>
      <c r="BST99" s="171"/>
      <c r="BSU99" s="171"/>
      <c r="BSV99" s="171"/>
      <c r="BSW99" s="171"/>
      <c r="BSX99" s="171"/>
      <c r="BSY99" s="171"/>
      <c r="BSZ99" s="171"/>
      <c r="BTA99" s="171"/>
      <c r="BTB99" s="171"/>
      <c r="BTC99" s="171"/>
      <c r="BTD99" s="171"/>
      <c r="BTE99" s="171"/>
      <c r="BTF99" s="171"/>
      <c r="BTG99" s="171"/>
      <c r="BTH99" s="171"/>
      <c r="BTI99" s="171"/>
      <c r="BTJ99" s="171"/>
      <c r="BTK99" s="171"/>
      <c r="BTL99" s="171"/>
      <c r="BTM99" s="171"/>
      <c r="BTN99" s="171"/>
      <c r="BTO99" s="171"/>
      <c r="BTP99" s="171"/>
      <c r="BTQ99" s="171"/>
      <c r="BTR99" s="171"/>
      <c r="BTS99" s="171"/>
      <c r="BTT99" s="171"/>
      <c r="BTU99" s="171"/>
      <c r="BTV99" s="171"/>
      <c r="BTW99" s="171"/>
      <c r="BTX99" s="171"/>
      <c r="BTY99" s="171"/>
      <c r="BTZ99" s="171"/>
      <c r="BUA99" s="171"/>
      <c r="BUB99" s="171"/>
      <c r="BUC99" s="171"/>
      <c r="BUD99" s="171"/>
      <c r="BUE99" s="171"/>
      <c r="BUF99" s="171"/>
      <c r="BUG99" s="171"/>
      <c r="BUH99" s="171"/>
      <c r="BUI99" s="171"/>
      <c r="BUJ99" s="171"/>
      <c r="BUK99" s="171"/>
      <c r="BUL99" s="171"/>
      <c r="BUM99" s="171"/>
      <c r="BUN99" s="171"/>
      <c r="BUO99" s="171"/>
      <c r="BUP99" s="171"/>
      <c r="BUQ99" s="171"/>
      <c r="BUR99" s="171"/>
      <c r="BUS99" s="171"/>
      <c r="BUT99" s="171"/>
      <c r="BUU99" s="171"/>
      <c r="BUV99" s="171"/>
      <c r="BUW99" s="171"/>
      <c r="BUX99" s="171"/>
      <c r="BUY99" s="171"/>
      <c r="BUZ99" s="171"/>
      <c r="BVA99" s="171"/>
      <c r="BVB99" s="171"/>
      <c r="BVC99" s="171"/>
      <c r="BVD99" s="171"/>
      <c r="BVE99" s="171"/>
      <c r="BVF99" s="171"/>
      <c r="BVG99" s="171"/>
      <c r="BVH99" s="171"/>
      <c r="BVI99" s="171"/>
      <c r="BVJ99" s="171"/>
      <c r="BVK99" s="171"/>
      <c r="BVL99" s="171"/>
      <c r="BVM99" s="171"/>
      <c r="BVN99" s="171"/>
      <c r="BVO99" s="171"/>
      <c r="BVP99" s="171"/>
      <c r="BVQ99" s="171"/>
      <c r="BVR99" s="171"/>
      <c r="BVS99" s="171"/>
      <c r="BVT99" s="171"/>
      <c r="BVU99" s="171"/>
      <c r="BVV99" s="171"/>
      <c r="BVW99" s="171"/>
      <c r="BVX99" s="171"/>
      <c r="BVY99" s="171"/>
      <c r="BVZ99" s="171"/>
      <c r="BWA99" s="171"/>
      <c r="BWB99" s="171"/>
      <c r="BWC99" s="171"/>
      <c r="BWD99" s="171"/>
      <c r="BWE99" s="171"/>
      <c r="BWF99" s="171"/>
      <c r="BWG99" s="171"/>
      <c r="BWH99" s="171"/>
      <c r="BWI99" s="171"/>
      <c r="BWJ99" s="171"/>
      <c r="BWK99" s="171"/>
      <c r="BWL99" s="171"/>
      <c r="BWM99" s="171"/>
      <c r="BWN99" s="171"/>
      <c r="BWO99" s="171"/>
      <c r="BWP99" s="171"/>
      <c r="BWQ99" s="171"/>
      <c r="BWR99" s="171"/>
      <c r="BWS99" s="171"/>
      <c r="BWT99" s="171"/>
      <c r="BWU99" s="171"/>
      <c r="BWV99" s="171"/>
      <c r="BWW99" s="171"/>
      <c r="BWX99" s="171"/>
      <c r="BWY99" s="171"/>
      <c r="BWZ99" s="171"/>
      <c r="BXA99" s="171"/>
      <c r="BXB99" s="171"/>
      <c r="BXC99" s="171"/>
      <c r="BXD99" s="171"/>
      <c r="BXE99" s="171"/>
      <c r="BXF99" s="171"/>
      <c r="BXG99" s="171"/>
      <c r="BXH99" s="171"/>
      <c r="BXI99" s="171"/>
      <c r="BXJ99" s="171"/>
      <c r="BXK99" s="171"/>
      <c r="BXL99" s="171"/>
      <c r="BXM99" s="171"/>
      <c r="BXN99" s="171"/>
      <c r="BXO99" s="171"/>
      <c r="BXP99" s="171"/>
      <c r="BXQ99" s="171"/>
      <c r="BXR99" s="171"/>
      <c r="BXS99" s="171"/>
      <c r="BXT99" s="171"/>
      <c r="BXU99" s="171"/>
      <c r="BXV99" s="171"/>
      <c r="BXW99" s="171"/>
      <c r="BXX99" s="171"/>
      <c r="BXY99" s="171"/>
      <c r="BXZ99" s="171"/>
      <c r="BYA99" s="171"/>
      <c r="BYB99" s="171"/>
      <c r="BYC99" s="171"/>
      <c r="BYD99" s="171"/>
      <c r="BYE99" s="171"/>
      <c r="BYF99" s="171"/>
      <c r="BYG99" s="171"/>
      <c r="BYH99" s="171"/>
      <c r="BYI99" s="171"/>
      <c r="BYJ99" s="171"/>
      <c r="BYK99" s="171"/>
      <c r="BYL99" s="171"/>
      <c r="BYM99" s="171"/>
      <c r="BYN99" s="171"/>
      <c r="BYO99" s="171"/>
      <c r="BYP99" s="171"/>
      <c r="BYQ99" s="171"/>
      <c r="BYR99" s="171"/>
      <c r="BYS99" s="171"/>
      <c r="BYT99" s="171"/>
      <c r="BYU99" s="171"/>
      <c r="BYV99" s="171"/>
      <c r="BYW99" s="171"/>
      <c r="BYX99" s="171"/>
      <c r="BYY99" s="171"/>
      <c r="BYZ99" s="171"/>
      <c r="BZA99" s="171"/>
      <c r="BZB99" s="171"/>
      <c r="BZC99" s="171"/>
      <c r="BZD99" s="171"/>
      <c r="BZE99" s="171"/>
      <c r="BZF99" s="171"/>
      <c r="BZG99" s="171"/>
      <c r="BZH99" s="171"/>
      <c r="BZI99" s="171"/>
      <c r="BZJ99" s="171"/>
      <c r="BZK99" s="171"/>
      <c r="BZL99" s="171"/>
      <c r="BZM99" s="171"/>
      <c r="BZN99" s="171"/>
      <c r="BZO99" s="171"/>
      <c r="BZP99" s="171"/>
      <c r="BZQ99" s="171"/>
      <c r="BZR99" s="171"/>
      <c r="BZS99" s="171"/>
      <c r="BZT99" s="171"/>
      <c r="BZU99" s="171"/>
      <c r="BZV99" s="171"/>
      <c r="BZW99" s="171"/>
      <c r="BZX99" s="171"/>
      <c r="BZY99" s="171"/>
      <c r="BZZ99" s="171"/>
      <c r="CAA99" s="171"/>
      <c r="CAB99" s="171"/>
      <c r="CAC99" s="171"/>
      <c r="CAD99" s="171"/>
      <c r="CAE99" s="171"/>
      <c r="CAF99" s="171"/>
      <c r="CAG99" s="171"/>
      <c r="CAH99" s="171"/>
      <c r="CAI99" s="171"/>
      <c r="CAJ99" s="171"/>
      <c r="CAK99" s="171"/>
      <c r="CAL99" s="171"/>
      <c r="CAM99" s="171"/>
      <c r="CAN99" s="171"/>
      <c r="CAO99" s="171"/>
      <c r="CAP99" s="171"/>
      <c r="CAQ99" s="171"/>
      <c r="CAR99" s="171"/>
      <c r="CAS99" s="171"/>
      <c r="CAT99" s="171"/>
      <c r="CAU99" s="171"/>
      <c r="CAV99" s="171"/>
      <c r="CAW99" s="171"/>
      <c r="CAX99" s="171"/>
      <c r="CAY99" s="171"/>
      <c r="CAZ99" s="171"/>
      <c r="CBA99" s="171"/>
      <c r="CBB99" s="171"/>
      <c r="CBC99" s="171"/>
      <c r="CBD99" s="171"/>
      <c r="CBE99" s="171"/>
      <c r="CBF99" s="171"/>
      <c r="CBG99" s="171"/>
      <c r="CBH99" s="171"/>
      <c r="CBI99" s="171"/>
      <c r="CBJ99" s="171"/>
      <c r="CBK99" s="171"/>
      <c r="CBL99" s="171"/>
      <c r="CBM99" s="171"/>
      <c r="CBN99" s="171"/>
      <c r="CBO99" s="171"/>
      <c r="CBP99" s="171"/>
      <c r="CBQ99" s="171"/>
      <c r="CBR99" s="171"/>
      <c r="CBS99" s="171"/>
      <c r="CBT99" s="171"/>
      <c r="CBU99" s="171"/>
      <c r="CBV99" s="171"/>
      <c r="CBW99" s="171"/>
      <c r="CBX99" s="171"/>
      <c r="CBY99" s="171"/>
      <c r="CBZ99" s="171"/>
      <c r="CCA99" s="171"/>
      <c r="CCB99" s="171"/>
      <c r="CCC99" s="171"/>
      <c r="CCD99" s="171"/>
      <c r="CCE99" s="171"/>
      <c r="CCF99" s="171"/>
      <c r="CCG99" s="171"/>
      <c r="CCH99" s="171"/>
      <c r="CCI99" s="171"/>
      <c r="CCJ99" s="171"/>
      <c r="CCK99" s="171"/>
      <c r="CCL99" s="171"/>
      <c r="CCM99" s="171"/>
      <c r="CCN99" s="171"/>
      <c r="CCO99" s="171"/>
      <c r="CCP99" s="171"/>
      <c r="CCQ99" s="171"/>
      <c r="CCR99" s="171"/>
      <c r="CCS99" s="171"/>
      <c r="CCT99" s="171"/>
      <c r="CCU99" s="171"/>
      <c r="CCV99" s="171"/>
      <c r="CCW99" s="171"/>
      <c r="CCX99" s="171"/>
      <c r="CCY99" s="171"/>
      <c r="CCZ99" s="171"/>
      <c r="CDA99" s="171"/>
      <c r="CDB99" s="171"/>
      <c r="CDC99" s="171"/>
      <c r="CDD99" s="171"/>
      <c r="CDE99" s="171"/>
      <c r="CDF99" s="171"/>
      <c r="CDG99" s="171"/>
      <c r="CDH99" s="171"/>
      <c r="CDI99" s="171"/>
      <c r="CDJ99" s="171"/>
      <c r="CDK99" s="171"/>
      <c r="CDL99" s="171"/>
      <c r="CDM99" s="171"/>
      <c r="CDN99" s="171"/>
      <c r="CDO99" s="171"/>
      <c r="CDP99" s="171"/>
      <c r="CDQ99" s="171"/>
      <c r="CDR99" s="171"/>
      <c r="CDS99" s="171"/>
      <c r="CDT99" s="171"/>
      <c r="CDU99" s="171"/>
      <c r="CDV99" s="171"/>
      <c r="CDW99" s="171"/>
      <c r="CDX99" s="171"/>
      <c r="CDY99" s="171"/>
      <c r="CDZ99" s="171"/>
      <c r="CEA99" s="171"/>
      <c r="CEB99" s="171"/>
      <c r="CEC99" s="171"/>
      <c r="CED99" s="171"/>
      <c r="CEE99" s="171"/>
      <c r="CEF99" s="171"/>
      <c r="CEG99" s="171"/>
      <c r="CEH99" s="171"/>
      <c r="CEI99" s="171"/>
      <c r="CEJ99" s="171"/>
      <c r="CEK99" s="171"/>
      <c r="CEL99" s="171"/>
      <c r="CEM99" s="171"/>
      <c r="CEN99" s="171"/>
      <c r="CEO99" s="171"/>
      <c r="CEP99" s="171"/>
      <c r="CEQ99" s="171"/>
      <c r="CER99" s="171"/>
      <c r="CES99" s="171"/>
      <c r="CET99" s="171"/>
      <c r="CEU99" s="171"/>
      <c r="CEV99" s="171"/>
      <c r="CEW99" s="171"/>
      <c r="CEX99" s="171"/>
      <c r="CEY99" s="171"/>
      <c r="CEZ99" s="171"/>
      <c r="CFA99" s="171"/>
      <c r="CFB99" s="171"/>
      <c r="CFC99" s="171"/>
      <c r="CFD99" s="171"/>
      <c r="CFE99" s="171"/>
      <c r="CFF99" s="171"/>
      <c r="CFG99" s="171"/>
      <c r="CFH99" s="171"/>
      <c r="CFI99" s="171"/>
      <c r="CFJ99" s="171"/>
      <c r="CFK99" s="171"/>
      <c r="CFL99" s="171"/>
      <c r="CFM99" s="171"/>
      <c r="CFN99" s="171"/>
      <c r="CFO99" s="171"/>
      <c r="CFP99" s="171"/>
      <c r="CFQ99" s="171"/>
      <c r="CFR99" s="171"/>
      <c r="CFS99" s="171"/>
      <c r="CFT99" s="171"/>
      <c r="CFU99" s="171"/>
      <c r="CFV99" s="171"/>
      <c r="CFW99" s="171"/>
      <c r="CFX99" s="171"/>
      <c r="CFY99" s="171"/>
      <c r="CFZ99" s="171"/>
      <c r="CGA99" s="171"/>
      <c r="CGB99" s="171"/>
      <c r="CGC99" s="171"/>
      <c r="CGD99" s="171"/>
      <c r="CGE99" s="171"/>
      <c r="CGF99" s="171"/>
      <c r="CGG99" s="171"/>
      <c r="CGH99" s="171"/>
      <c r="CGI99" s="171"/>
      <c r="CGJ99" s="171"/>
      <c r="CGK99" s="171"/>
      <c r="CGL99" s="171"/>
      <c r="CGM99" s="171"/>
      <c r="CGN99" s="171"/>
      <c r="CGO99" s="171"/>
      <c r="CGP99" s="171"/>
      <c r="CGQ99" s="171"/>
      <c r="CGR99" s="171"/>
      <c r="CGS99" s="171"/>
      <c r="CGT99" s="171"/>
      <c r="CGU99" s="171"/>
      <c r="CGV99" s="171"/>
      <c r="CGW99" s="171"/>
      <c r="CGX99" s="171"/>
      <c r="CGY99" s="171"/>
      <c r="CGZ99" s="171"/>
      <c r="CHA99" s="171"/>
      <c r="CHB99" s="171"/>
      <c r="CHC99" s="171"/>
      <c r="CHD99" s="171"/>
      <c r="CHE99" s="171"/>
      <c r="CHF99" s="171"/>
      <c r="CHG99" s="171"/>
      <c r="CHH99" s="171"/>
      <c r="CHI99" s="171"/>
      <c r="CHJ99" s="171"/>
      <c r="CHK99" s="171"/>
      <c r="CHL99" s="171"/>
      <c r="CHM99" s="171"/>
      <c r="CHN99" s="171"/>
      <c r="CHO99" s="171"/>
      <c r="CHP99" s="171"/>
      <c r="CHQ99" s="171"/>
      <c r="CHR99" s="171"/>
      <c r="CHS99" s="171"/>
      <c r="CHT99" s="171"/>
      <c r="CHU99" s="171"/>
      <c r="CHV99" s="171"/>
      <c r="CHW99" s="171"/>
      <c r="CHX99" s="171"/>
      <c r="CHY99" s="171"/>
      <c r="CHZ99" s="171"/>
      <c r="CIA99" s="171"/>
      <c r="CIB99" s="171"/>
      <c r="CIC99" s="171"/>
      <c r="CID99" s="171"/>
      <c r="CIE99" s="171"/>
      <c r="CIF99" s="171"/>
      <c r="CIG99" s="171"/>
      <c r="CIH99" s="171"/>
      <c r="CII99" s="171"/>
      <c r="CIJ99" s="171"/>
      <c r="CIK99" s="171"/>
      <c r="CIL99" s="171"/>
      <c r="CIM99" s="171"/>
      <c r="CIN99" s="171"/>
      <c r="CIO99" s="171"/>
      <c r="CIP99" s="171"/>
      <c r="CIQ99" s="171"/>
      <c r="CIR99" s="171"/>
      <c r="CIS99" s="171"/>
      <c r="CIT99" s="171"/>
      <c r="CIU99" s="171"/>
      <c r="CIV99" s="171"/>
      <c r="CIW99" s="171"/>
      <c r="CIX99" s="171"/>
      <c r="CIY99" s="171"/>
      <c r="CIZ99" s="171"/>
      <c r="CJA99" s="171"/>
      <c r="CJB99" s="171"/>
      <c r="CJC99" s="171"/>
      <c r="CJD99" s="171"/>
      <c r="CJE99" s="171"/>
      <c r="CJF99" s="171"/>
      <c r="CJG99" s="171"/>
      <c r="CJH99" s="171"/>
      <c r="CJI99" s="171"/>
      <c r="CJJ99" s="171"/>
      <c r="CJK99" s="171"/>
      <c r="CJL99" s="171"/>
      <c r="CJM99" s="171"/>
      <c r="CJN99" s="171"/>
      <c r="CJO99" s="171"/>
      <c r="CJP99" s="171"/>
      <c r="CJQ99" s="171"/>
      <c r="CJR99" s="171"/>
      <c r="CJS99" s="171"/>
      <c r="CJT99" s="171"/>
      <c r="CJU99" s="171"/>
      <c r="CJV99" s="171"/>
      <c r="CJW99" s="171"/>
      <c r="CJX99" s="171"/>
      <c r="CJY99" s="171"/>
      <c r="CJZ99" s="171"/>
      <c r="CKA99" s="171"/>
      <c r="CKB99" s="171"/>
      <c r="CKC99" s="171"/>
      <c r="CKD99" s="171"/>
      <c r="CKE99" s="171"/>
      <c r="CKF99" s="171"/>
      <c r="CKG99" s="171"/>
      <c r="CKH99" s="171"/>
      <c r="CKI99" s="171"/>
      <c r="CKJ99" s="171"/>
      <c r="CKK99" s="171"/>
      <c r="CKL99" s="171"/>
      <c r="CKM99" s="171"/>
      <c r="CKN99" s="171"/>
      <c r="CKO99" s="171"/>
      <c r="CKP99" s="171"/>
      <c r="CKQ99" s="171"/>
      <c r="CKR99" s="171"/>
      <c r="CKS99" s="171"/>
      <c r="CKT99" s="171"/>
      <c r="CKU99" s="171"/>
      <c r="CKV99" s="171"/>
      <c r="CKW99" s="171"/>
      <c r="CKX99" s="171"/>
      <c r="CKY99" s="171"/>
      <c r="CKZ99" s="171"/>
      <c r="CLA99" s="171"/>
      <c r="CLB99" s="171"/>
      <c r="CLC99" s="171"/>
      <c r="CLD99" s="171"/>
      <c r="CLE99" s="171"/>
      <c r="CLF99" s="171"/>
      <c r="CLG99" s="171"/>
      <c r="CLH99" s="171"/>
      <c r="CLI99" s="171"/>
      <c r="CLJ99" s="171"/>
      <c r="CLK99" s="171"/>
      <c r="CLL99" s="171"/>
      <c r="CLM99" s="171"/>
      <c r="CLN99" s="171"/>
      <c r="CLO99" s="171"/>
      <c r="CLP99" s="171"/>
      <c r="CLQ99" s="171"/>
      <c r="CLR99" s="171"/>
      <c r="CLS99" s="171"/>
      <c r="CLT99" s="171"/>
      <c r="CLU99" s="171"/>
      <c r="CLV99" s="171"/>
      <c r="CLW99" s="171"/>
      <c r="CLX99" s="171"/>
      <c r="CLY99" s="171"/>
      <c r="CLZ99" s="171"/>
      <c r="CMA99" s="171"/>
      <c r="CMB99" s="171"/>
      <c r="CMC99" s="171"/>
      <c r="CMD99" s="171"/>
      <c r="CME99" s="171"/>
      <c r="CMF99" s="171"/>
      <c r="CMG99" s="171"/>
      <c r="CMH99" s="171"/>
      <c r="CMI99" s="171"/>
      <c r="CMJ99" s="171"/>
      <c r="CMK99" s="171"/>
      <c r="CML99" s="171"/>
      <c r="CMM99" s="171"/>
      <c r="CMN99" s="171"/>
      <c r="CMO99" s="171"/>
      <c r="CMP99" s="171"/>
      <c r="CMQ99" s="171"/>
      <c r="CMR99" s="171"/>
      <c r="CMS99" s="171"/>
      <c r="CMT99" s="171"/>
      <c r="CMU99" s="171"/>
      <c r="CMV99" s="171"/>
      <c r="CMW99" s="171"/>
      <c r="CMX99" s="171"/>
      <c r="CMY99" s="171"/>
      <c r="CMZ99" s="171"/>
      <c r="CNA99" s="171"/>
      <c r="CNB99" s="171"/>
      <c r="CNC99" s="171"/>
      <c r="CND99" s="171"/>
      <c r="CNE99" s="171"/>
      <c r="CNF99" s="171"/>
      <c r="CNG99" s="171"/>
      <c r="CNH99" s="171"/>
      <c r="CNI99" s="171"/>
      <c r="CNJ99" s="171"/>
      <c r="CNK99" s="171"/>
      <c r="CNL99" s="171"/>
      <c r="CNM99" s="171"/>
      <c r="CNN99" s="171"/>
      <c r="CNO99" s="171"/>
      <c r="CNP99" s="171"/>
      <c r="CNQ99" s="171"/>
      <c r="CNR99" s="171"/>
      <c r="CNS99" s="171"/>
      <c r="CNT99" s="171"/>
      <c r="CNU99" s="171"/>
      <c r="CNV99" s="171"/>
      <c r="CNW99" s="171"/>
      <c r="CNX99" s="171"/>
      <c r="CNY99" s="171"/>
      <c r="CNZ99" s="171"/>
      <c r="COA99" s="171"/>
      <c r="COB99" s="171"/>
      <c r="COC99" s="171"/>
      <c r="COD99" s="171"/>
      <c r="COE99" s="171"/>
      <c r="COF99" s="171"/>
      <c r="COG99" s="171"/>
      <c r="COH99" s="171"/>
      <c r="COI99" s="171"/>
      <c r="COJ99" s="171"/>
      <c r="COK99" s="171"/>
      <c r="COL99" s="171"/>
      <c r="COM99" s="171"/>
      <c r="CON99" s="171"/>
      <c r="COO99" s="171"/>
      <c r="COP99" s="171"/>
      <c r="COQ99" s="171"/>
      <c r="COR99" s="171"/>
      <c r="COS99" s="171"/>
      <c r="COT99" s="171"/>
      <c r="COU99" s="171"/>
      <c r="COV99" s="171"/>
      <c r="COW99" s="171"/>
      <c r="COX99" s="171"/>
      <c r="COY99" s="171"/>
      <c r="COZ99" s="171"/>
      <c r="CPA99" s="171"/>
      <c r="CPB99" s="171"/>
      <c r="CPC99" s="171"/>
      <c r="CPD99" s="171"/>
      <c r="CPE99" s="171"/>
      <c r="CPF99" s="171"/>
      <c r="CPG99" s="171"/>
      <c r="CPH99" s="171"/>
      <c r="CPI99" s="171"/>
      <c r="CPJ99" s="171"/>
      <c r="CPK99" s="171"/>
      <c r="CPL99" s="171"/>
      <c r="CPM99" s="171"/>
      <c r="CPN99" s="171"/>
      <c r="CPO99" s="171"/>
      <c r="CPP99" s="171"/>
      <c r="CPQ99" s="171"/>
      <c r="CPR99" s="171"/>
      <c r="CPS99" s="171"/>
      <c r="CPT99" s="171"/>
      <c r="CPU99" s="171"/>
      <c r="CPV99" s="171"/>
      <c r="CPW99" s="171"/>
      <c r="CPX99" s="171"/>
      <c r="CPY99" s="171"/>
      <c r="CPZ99" s="171"/>
      <c r="CQA99" s="171"/>
      <c r="CQB99" s="171"/>
      <c r="CQC99" s="171"/>
      <c r="CQD99" s="171"/>
      <c r="CQE99" s="171"/>
      <c r="CQF99" s="171"/>
      <c r="CQG99" s="171"/>
      <c r="CQH99" s="171"/>
      <c r="CQI99" s="171"/>
      <c r="CQJ99" s="171"/>
      <c r="CQK99" s="171"/>
      <c r="CQL99" s="171"/>
      <c r="CQM99" s="171"/>
      <c r="CQN99" s="171"/>
      <c r="CQO99" s="171"/>
      <c r="CQP99" s="171"/>
      <c r="CQQ99" s="171"/>
      <c r="CQR99" s="171"/>
      <c r="CQS99" s="171"/>
      <c r="CQT99" s="171"/>
      <c r="CQU99" s="171"/>
      <c r="CQV99" s="171"/>
      <c r="CQW99" s="171"/>
      <c r="CQX99" s="171"/>
      <c r="CQY99" s="171"/>
      <c r="CQZ99" s="171"/>
      <c r="CRA99" s="171"/>
      <c r="CRB99" s="171"/>
      <c r="CRC99" s="171"/>
      <c r="CRD99" s="171"/>
      <c r="CRE99" s="171"/>
      <c r="CRF99" s="171"/>
      <c r="CRG99" s="171"/>
      <c r="CRH99" s="171"/>
      <c r="CRI99" s="171"/>
      <c r="CRJ99" s="171"/>
      <c r="CRK99" s="171"/>
      <c r="CRL99" s="171"/>
      <c r="CRM99" s="171"/>
      <c r="CRN99" s="171"/>
      <c r="CRO99" s="171"/>
      <c r="CRP99" s="171"/>
      <c r="CRQ99" s="171"/>
      <c r="CRR99" s="171"/>
      <c r="CRS99" s="171"/>
      <c r="CRT99" s="171"/>
      <c r="CRU99" s="171"/>
      <c r="CRV99" s="171"/>
      <c r="CRW99" s="171"/>
      <c r="CRX99" s="171"/>
      <c r="CRY99" s="171"/>
      <c r="CRZ99" s="171"/>
      <c r="CSA99" s="171"/>
      <c r="CSB99" s="171"/>
      <c r="CSC99" s="171"/>
      <c r="CSD99" s="171"/>
      <c r="CSE99" s="171"/>
      <c r="CSF99" s="171"/>
      <c r="CSG99" s="171"/>
      <c r="CSH99" s="171"/>
      <c r="CSI99" s="171"/>
      <c r="CSJ99" s="171"/>
      <c r="CSK99" s="171"/>
      <c r="CSL99" s="171"/>
      <c r="CSM99" s="171"/>
      <c r="CSN99" s="171"/>
      <c r="CSO99" s="171"/>
      <c r="CSP99" s="171"/>
      <c r="CSQ99" s="171"/>
      <c r="CSR99" s="171"/>
      <c r="CSS99" s="171"/>
      <c r="CST99" s="171"/>
      <c r="CSU99" s="171"/>
      <c r="CSV99" s="171"/>
      <c r="CSW99" s="171"/>
      <c r="CSX99" s="171"/>
      <c r="CSY99" s="171"/>
      <c r="CSZ99" s="171"/>
      <c r="CTA99" s="171"/>
      <c r="CTB99" s="171"/>
      <c r="CTC99" s="171"/>
      <c r="CTD99" s="171"/>
      <c r="CTE99" s="171"/>
      <c r="CTF99" s="171"/>
      <c r="CTG99" s="171"/>
      <c r="CTH99" s="171"/>
      <c r="CTI99" s="171"/>
      <c r="CTJ99" s="171"/>
      <c r="CTK99" s="171"/>
      <c r="CTL99" s="171"/>
      <c r="CTM99" s="171"/>
      <c r="CTN99" s="171"/>
      <c r="CTO99" s="171"/>
      <c r="CTP99" s="171"/>
      <c r="CTQ99" s="171"/>
      <c r="CTR99" s="171"/>
      <c r="CTS99" s="171"/>
      <c r="CTT99" s="171"/>
      <c r="CTU99" s="171"/>
      <c r="CTV99" s="171"/>
      <c r="CTW99" s="171"/>
      <c r="CTX99" s="171"/>
      <c r="CTY99" s="171"/>
      <c r="CTZ99" s="171"/>
      <c r="CUA99" s="171"/>
      <c r="CUB99" s="171"/>
      <c r="CUC99" s="171"/>
      <c r="CUD99" s="171"/>
      <c r="CUE99" s="171"/>
      <c r="CUF99" s="171"/>
      <c r="CUG99" s="171"/>
      <c r="CUH99" s="171"/>
      <c r="CUI99" s="171"/>
      <c r="CUJ99" s="171"/>
      <c r="CUK99" s="171"/>
      <c r="CUL99" s="171"/>
      <c r="CUM99" s="171"/>
      <c r="CUN99" s="171"/>
      <c r="CUO99" s="171"/>
      <c r="CUP99" s="171"/>
      <c r="CUQ99" s="171"/>
      <c r="CUR99" s="171"/>
      <c r="CUS99" s="171"/>
      <c r="CUT99" s="171"/>
      <c r="CUU99" s="171"/>
      <c r="CUV99" s="171"/>
      <c r="CUW99" s="171"/>
      <c r="CUX99" s="171"/>
      <c r="CUY99" s="171"/>
      <c r="CUZ99" s="171"/>
      <c r="CVA99" s="171"/>
      <c r="CVB99" s="171"/>
      <c r="CVC99" s="171"/>
      <c r="CVD99" s="171"/>
      <c r="CVE99" s="171"/>
      <c r="CVF99" s="171"/>
      <c r="CVG99" s="171"/>
      <c r="CVH99" s="171"/>
      <c r="CVI99" s="171"/>
      <c r="CVJ99" s="171"/>
      <c r="CVK99" s="171"/>
      <c r="CVL99" s="171"/>
      <c r="CVM99" s="171"/>
      <c r="CVN99" s="171"/>
      <c r="CVO99" s="171"/>
      <c r="CVP99" s="171"/>
      <c r="CVQ99" s="171"/>
      <c r="CVR99" s="171"/>
      <c r="CVS99" s="171"/>
      <c r="CVT99" s="171"/>
      <c r="CVU99" s="171"/>
      <c r="CVV99" s="171"/>
      <c r="CVW99" s="171"/>
      <c r="CVX99" s="171"/>
      <c r="CVY99" s="171"/>
      <c r="CVZ99" s="171"/>
      <c r="CWA99" s="171"/>
      <c r="CWB99" s="171"/>
      <c r="CWC99" s="171"/>
      <c r="CWD99" s="171"/>
      <c r="CWE99" s="171"/>
      <c r="CWF99" s="171"/>
      <c r="CWG99" s="171"/>
      <c r="CWH99" s="171"/>
      <c r="CWI99" s="171"/>
      <c r="CWJ99" s="171"/>
      <c r="CWK99" s="171"/>
      <c r="CWL99" s="171"/>
      <c r="CWM99" s="171"/>
      <c r="CWN99" s="171"/>
      <c r="CWO99" s="171"/>
      <c r="CWP99" s="171"/>
      <c r="CWQ99" s="171"/>
      <c r="CWR99" s="171"/>
      <c r="CWS99" s="171"/>
      <c r="CWT99" s="171"/>
      <c r="CWU99" s="171"/>
      <c r="CWV99" s="171"/>
      <c r="CWW99" s="171"/>
      <c r="CWX99" s="171"/>
      <c r="CWY99" s="171"/>
      <c r="CWZ99" s="171"/>
      <c r="CXA99" s="171"/>
      <c r="CXB99" s="171"/>
      <c r="CXC99" s="171"/>
      <c r="CXD99" s="171"/>
      <c r="CXE99" s="171"/>
      <c r="CXF99" s="171"/>
      <c r="CXG99" s="171"/>
      <c r="CXH99" s="171"/>
      <c r="CXI99" s="171"/>
      <c r="CXJ99" s="171"/>
      <c r="CXK99" s="171"/>
      <c r="CXL99" s="171"/>
      <c r="CXM99" s="171"/>
      <c r="CXN99" s="171"/>
      <c r="CXO99" s="171"/>
      <c r="CXP99" s="171"/>
      <c r="CXQ99" s="171"/>
      <c r="CXR99" s="171"/>
      <c r="CXS99" s="171"/>
      <c r="CXT99" s="171"/>
      <c r="CXU99" s="171"/>
      <c r="CXV99" s="171"/>
      <c r="CXW99" s="171"/>
      <c r="CXX99" s="171"/>
      <c r="CXY99" s="171"/>
      <c r="CXZ99" s="171"/>
      <c r="CYA99" s="171"/>
      <c r="CYB99" s="171"/>
      <c r="CYC99" s="171"/>
      <c r="CYD99" s="171"/>
      <c r="CYE99" s="171"/>
      <c r="CYF99" s="171"/>
      <c r="CYG99" s="171"/>
      <c r="CYH99" s="171"/>
      <c r="CYI99" s="171"/>
      <c r="CYJ99" s="171"/>
      <c r="CYK99" s="171"/>
      <c r="CYL99" s="171"/>
      <c r="CYM99" s="171"/>
      <c r="CYN99" s="171"/>
      <c r="CYO99" s="171"/>
      <c r="CYP99" s="171"/>
      <c r="CYQ99" s="171"/>
      <c r="CYR99" s="171"/>
      <c r="CYS99" s="171"/>
      <c r="CYT99" s="171"/>
      <c r="CYU99" s="171"/>
      <c r="CYV99" s="171"/>
      <c r="CYW99" s="171"/>
      <c r="CYX99" s="171"/>
      <c r="CYY99" s="171"/>
      <c r="CYZ99" s="171"/>
      <c r="CZA99" s="171"/>
      <c r="CZB99" s="171"/>
      <c r="CZC99" s="171"/>
      <c r="CZD99" s="171"/>
      <c r="CZE99" s="171"/>
      <c r="CZF99" s="171"/>
      <c r="CZG99" s="171"/>
      <c r="CZH99" s="171"/>
      <c r="CZI99" s="171"/>
      <c r="CZJ99" s="171"/>
      <c r="CZK99" s="171"/>
      <c r="CZL99" s="171"/>
      <c r="CZM99" s="171"/>
      <c r="CZN99" s="171"/>
      <c r="CZO99" s="171"/>
      <c r="CZP99" s="171"/>
      <c r="CZQ99" s="171"/>
      <c r="CZR99" s="171"/>
      <c r="CZS99" s="171"/>
      <c r="CZT99" s="171"/>
      <c r="CZU99" s="171"/>
      <c r="CZV99" s="171"/>
      <c r="CZW99" s="171"/>
      <c r="CZX99" s="171"/>
      <c r="CZY99" s="171"/>
      <c r="CZZ99" s="171"/>
      <c r="DAA99" s="171"/>
      <c r="DAB99" s="171"/>
      <c r="DAC99" s="171"/>
      <c r="DAD99" s="171"/>
      <c r="DAE99" s="171"/>
      <c r="DAF99" s="171"/>
      <c r="DAG99" s="171"/>
      <c r="DAH99" s="171"/>
      <c r="DAI99" s="171"/>
      <c r="DAJ99" s="171"/>
      <c r="DAK99" s="171"/>
      <c r="DAL99" s="171"/>
      <c r="DAM99" s="171"/>
      <c r="DAN99" s="171"/>
      <c r="DAO99" s="171"/>
      <c r="DAP99" s="171"/>
      <c r="DAQ99" s="171"/>
      <c r="DAR99" s="171"/>
      <c r="DAS99" s="171"/>
      <c r="DAT99" s="171"/>
      <c r="DAU99" s="171"/>
      <c r="DAV99" s="171"/>
      <c r="DAW99" s="171"/>
      <c r="DAX99" s="171"/>
      <c r="DAY99" s="171"/>
      <c r="DAZ99" s="171"/>
      <c r="DBA99" s="171"/>
      <c r="DBB99" s="171"/>
      <c r="DBC99" s="171"/>
      <c r="DBD99" s="171"/>
      <c r="DBE99" s="171"/>
      <c r="DBF99" s="171"/>
      <c r="DBG99" s="171"/>
      <c r="DBH99" s="171"/>
      <c r="DBI99" s="171"/>
      <c r="DBJ99" s="171"/>
      <c r="DBK99" s="171"/>
      <c r="DBL99" s="171"/>
      <c r="DBM99" s="171"/>
      <c r="DBN99" s="171"/>
      <c r="DBO99" s="171"/>
      <c r="DBP99" s="171"/>
      <c r="DBQ99" s="171"/>
      <c r="DBR99" s="171"/>
      <c r="DBS99" s="171"/>
      <c r="DBT99" s="171"/>
      <c r="DBU99" s="171"/>
      <c r="DBV99" s="171"/>
      <c r="DBW99" s="171"/>
      <c r="DBX99" s="171"/>
      <c r="DBY99" s="171"/>
      <c r="DBZ99" s="171"/>
      <c r="DCA99" s="171"/>
      <c r="DCB99" s="171"/>
      <c r="DCC99" s="171"/>
      <c r="DCD99" s="171"/>
      <c r="DCE99" s="171"/>
      <c r="DCF99" s="171"/>
      <c r="DCG99" s="171"/>
      <c r="DCH99" s="171"/>
      <c r="DCI99" s="171"/>
      <c r="DCJ99" s="171"/>
      <c r="DCK99" s="171"/>
      <c r="DCL99" s="171"/>
      <c r="DCM99" s="171"/>
      <c r="DCN99" s="171"/>
      <c r="DCO99" s="171"/>
      <c r="DCP99" s="171"/>
      <c r="DCQ99" s="171"/>
      <c r="DCR99" s="171"/>
      <c r="DCS99" s="171"/>
      <c r="DCT99" s="171"/>
      <c r="DCU99" s="171"/>
      <c r="DCV99" s="171"/>
      <c r="DCW99" s="171"/>
      <c r="DCX99" s="171"/>
      <c r="DCY99" s="171"/>
      <c r="DCZ99" s="171"/>
      <c r="DDA99" s="171"/>
      <c r="DDB99" s="171"/>
      <c r="DDC99" s="171"/>
      <c r="DDD99" s="171"/>
      <c r="DDE99" s="171"/>
      <c r="DDF99" s="171"/>
      <c r="DDG99" s="171"/>
      <c r="DDH99" s="171"/>
      <c r="DDI99" s="171"/>
      <c r="DDJ99" s="171"/>
      <c r="DDK99" s="171"/>
      <c r="DDL99" s="171"/>
      <c r="DDM99" s="171"/>
      <c r="DDN99" s="171"/>
      <c r="DDO99" s="171"/>
      <c r="DDP99" s="171"/>
      <c r="DDQ99" s="171"/>
      <c r="DDR99" s="171"/>
      <c r="DDS99" s="171"/>
      <c r="DDT99" s="171"/>
      <c r="DDU99" s="171"/>
      <c r="DDV99" s="171"/>
      <c r="DDW99" s="171"/>
      <c r="DDX99" s="171"/>
      <c r="DDY99" s="171"/>
      <c r="DDZ99" s="171"/>
      <c r="DEA99" s="171"/>
      <c r="DEB99" s="171"/>
      <c r="DEC99" s="171"/>
      <c r="DED99" s="171"/>
      <c r="DEE99" s="171"/>
      <c r="DEF99" s="171"/>
      <c r="DEG99" s="171"/>
      <c r="DEH99" s="171"/>
      <c r="DEI99" s="171"/>
      <c r="DEJ99" s="171"/>
      <c r="DEK99" s="171"/>
      <c r="DEL99" s="171"/>
      <c r="DEM99" s="171"/>
      <c r="DEN99" s="171"/>
      <c r="DEO99" s="171"/>
      <c r="DEP99" s="171"/>
      <c r="DEQ99" s="171"/>
      <c r="DER99" s="171"/>
      <c r="DES99" s="171"/>
      <c r="DET99" s="171"/>
      <c r="DEU99" s="171"/>
      <c r="DEV99" s="171"/>
      <c r="DEW99" s="171"/>
      <c r="DEX99" s="171"/>
      <c r="DEY99" s="171"/>
      <c r="DEZ99" s="171"/>
      <c r="DFA99" s="171"/>
      <c r="DFB99" s="171"/>
      <c r="DFC99" s="171"/>
      <c r="DFD99" s="171"/>
      <c r="DFE99" s="171"/>
      <c r="DFF99" s="171"/>
      <c r="DFG99" s="171"/>
      <c r="DFH99" s="171"/>
      <c r="DFI99" s="171"/>
      <c r="DFJ99" s="171"/>
      <c r="DFK99" s="171"/>
      <c r="DFL99" s="171"/>
      <c r="DFM99" s="171"/>
      <c r="DFN99" s="171"/>
      <c r="DFO99" s="171"/>
      <c r="DFP99" s="171"/>
      <c r="DFQ99" s="171"/>
      <c r="DFR99" s="171"/>
      <c r="DFS99" s="171"/>
      <c r="DFT99" s="171"/>
      <c r="DFU99" s="171"/>
      <c r="DFV99" s="171"/>
      <c r="DFW99" s="171"/>
      <c r="DFX99" s="171"/>
      <c r="DFY99" s="171"/>
      <c r="DFZ99" s="171"/>
      <c r="DGA99" s="171"/>
      <c r="DGB99" s="171"/>
      <c r="DGC99" s="171"/>
      <c r="DGD99" s="171"/>
      <c r="DGE99" s="171"/>
      <c r="DGF99" s="171"/>
      <c r="DGG99" s="171"/>
      <c r="DGH99" s="171"/>
      <c r="DGI99" s="171"/>
      <c r="DGJ99" s="171"/>
      <c r="DGK99" s="171"/>
      <c r="DGL99" s="171"/>
      <c r="DGM99" s="171"/>
      <c r="DGN99" s="171"/>
      <c r="DGO99" s="171"/>
      <c r="DGP99" s="171"/>
      <c r="DGQ99" s="171"/>
      <c r="DGR99" s="171"/>
      <c r="DGS99" s="171"/>
      <c r="DGT99" s="171"/>
      <c r="DGU99" s="171"/>
      <c r="DGV99" s="171"/>
      <c r="DGW99" s="171"/>
      <c r="DGX99" s="171"/>
      <c r="DGY99" s="171"/>
      <c r="DGZ99" s="171"/>
      <c r="DHA99" s="171"/>
      <c r="DHB99" s="171"/>
      <c r="DHC99" s="171"/>
      <c r="DHD99" s="171"/>
      <c r="DHE99" s="171"/>
      <c r="DHF99" s="171"/>
      <c r="DHG99" s="171"/>
      <c r="DHH99" s="171"/>
      <c r="DHI99" s="171"/>
      <c r="DHJ99" s="171"/>
      <c r="DHK99" s="171"/>
      <c r="DHL99" s="171"/>
      <c r="DHM99" s="171"/>
      <c r="DHN99" s="171"/>
      <c r="DHO99" s="171"/>
      <c r="DHP99" s="171"/>
      <c r="DHQ99" s="171"/>
      <c r="DHR99" s="171"/>
      <c r="DHS99" s="171"/>
      <c r="DHT99" s="171"/>
      <c r="DHU99" s="171"/>
      <c r="DHV99" s="171"/>
      <c r="DHW99" s="171"/>
      <c r="DHX99" s="171"/>
      <c r="DHY99" s="171"/>
      <c r="DHZ99" s="171"/>
      <c r="DIA99" s="171"/>
      <c r="DIB99" s="171"/>
      <c r="DIC99" s="171"/>
      <c r="DID99" s="171"/>
      <c r="DIE99" s="171"/>
      <c r="DIF99" s="171"/>
      <c r="DIG99" s="171"/>
      <c r="DIH99" s="171"/>
      <c r="DII99" s="171"/>
      <c r="DIJ99" s="171"/>
      <c r="DIK99" s="171"/>
      <c r="DIL99" s="171"/>
      <c r="DIM99" s="171"/>
      <c r="DIN99" s="171"/>
      <c r="DIO99" s="171"/>
      <c r="DIP99" s="171"/>
      <c r="DIQ99" s="171"/>
      <c r="DIR99" s="171"/>
      <c r="DIS99" s="171"/>
      <c r="DIT99" s="171"/>
      <c r="DIU99" s="171"/>
      <c r="DIV99" s="171"/>
      <c r="DIW99" s="171"/>
      <c r="DIX99" s="171"/>
      <c r="DIY99" s="171"/>
      <c r="DIZ99" s="171"/>
      <c r="DJA99" s="171"/>
      <c r="DJB99" s="171"/>
      <c r="DJC99" s="171"/>
      <c r="DJD99" s="171"/>
      <c r="DJE99" s="171"/>
      <c r="DJF99" s="171"/>
      <c r="DJG99" s="171"/>
      <c r="DJH99" s="171"/>
      <c r="DJI99" s="171"/>
      <c r="DJJ99" s="171"/>
      <c r="DJK99" s="171"/>
      <c r="DJL99" s="171"/>
      <c r="DJM99" s="171"/>
      <c r="DJN99" s="171"/>
      <c r="DJO99" s="171"/>
      <c r="DJP99" s="171"/>
      <c r="DJQ99" s="171"/>
      <c r="DJR99" s="171"/>
      <c r="DJS99" s="171"/>
      <c r="DJT99" s="171"/>
      <c r="DJU99" s="171"/>
      <c r="DJV99" s="171"/>
      <c r="DJW99" s="171"/>
      <c r="DJX99" s="171"/>
      <c r="DJY99" s="171"/>
      <c r="DJZ99" s="171"/>
      <c r="DKA99" s="171"/>
      <c r="DKB99" s="171"/>
      <c r="DKC99" s="171"/>
      <c r="DKD99" s="171"/>
      <c r="DKE99" s="171"/>
      <c r="DKF99" s="171"/>
      <c r="DKG99" s="171"/>
      <c r="DKH99" s="171"/>
      <c r="DKI99" s="171"/>
      <c r="DKJ99" s="171"/>
      <c r="DKK99" s="171"/>
      <c r="DKL99" s="171"/>
      <c r="DKM99" s="171"/>
      <c r="DKN99" s="171"/>
      <c r="DKO99" s="171"/>
      <c r="DKP99" s="171"/>
      <c r="DKQ99" s="171"/>
      <c r="DKR99" s="171"/>
      <c r="DKS99" s="171"/>
      <c r="DKT99" s="171"/>
      <c r="DKU99" s="171"/>
      <c r="DKV99" s="171"/>
      <c r="DKW99" s="171"/>
      <c r="DKX99" s="171"/>
      <c r="DKY99" s="171"/>
      <c r="DKZ99" s="171"/>
      <c r="DLA99" s="171"/>
      <c r="DLB99" s="171"/>
      <c r="DLC99" s="171"/>
      <c r="DLD99" s="171"/>
      <c r="DLE99" s="171"/>
      <c r="DLF99" s="171"/>
      <c r="DLG99" s="171"/>
      <c r="DLH99" s="171"/>
      <c r="DLI99" s="171"/>
      <c r="DLJ99" s="171"/>
      <c r="DLK99" s="171"/>
      <c r="DLL99" s="171"/>
      <c r="DLM99" s="171"/>
      <c r="DLN99" s="171"/>
      <c r="DLO99" s="171"/>
      <c r="DLP99" s="171"/>
      <c r="DLQ99" s="171"/>
      <c r="DLR99" s="171"/>
      <c r="DLS99" s="171"/>
      <c r="DLT99" s="171"/>
      <c r="DLU99" s="171"/>
      <c r="DLV99" s="171"/>
      <c r="DLW99" s="171"/>
      <c r="DLX99" s="171"/>
      <c r="DLY99" s="171"/>
      <c r="DLZ99" s="171"/>
      <c r="DMA99" s="171"/>
      <c r="DMB99" s="171"/>
      <c r="DMC99" s="171"/>
      <c r="DMD99" s="171"/>
      <c r="DME99" s="171"/>
      <c r="DMF99" s="171"/>
      <c r="DMG99" s="171"/>
      <c r="DMH99" s="171"/>
      <c r="DMI99" s="171"/>
      <c r="DMJ99" s="171"/>
      <c r="DMK99" s="171"/>
      <c r="DML99" s="171"/>
      <c r="DMM99" s="171"/>
      <c r="DMN99" s="171"/>
      <c r="DMO99" s="171"/>
      <c r="DMP99" s="171"/>
      <c r="DMQ99" s="171"/>
      <c r="DMR99" s="171"/>
      <c r="DMS99" s="171"/>
      <c r="DMT99" s="171"/>
      <c r="DMU99" s="171"/>
      <c r="DMV99" s="171"/>
      <c r="DMW99" s="171"/>
      <c r="DMX99" s="171"/>
      <c r="DMY99" s="171"/>
      <c r="DMZ99" s="171"/>
      <c r="DNA99" s="171"/>
      <c r="DNB99" s="171"/>
      <c r="DNC99" s="171"/>
      <c r="DND99" s="171"/>
      <c r="DNE99" s="171"/>
      <c r="DNF99" s="171"/>
      <c r="DNG99" s="171"/>
      <c r="DNH99" s="171"/>
      <c r="DNI99" s="171"/>
      <c r="DNJ99" s="171"/>
      <c r="DNK99" s="171"/>
      <c r="DNL99" s="171"/>
      <c r="DNM99" s="171"/>
      <c r="DNN99" s="171"/>
      <c r="DNO99" s="171"/>
      <c r="DNP99" s="171"/>
      <c r="DNQ99" s="171"/>
      <c r="DNR99" s="171"/>
      <c r="DNS99" s="171"/>
      <c r="DNT99" s="171"/>
      <c r="DNU99" s="171"/>
      <c r="DNV99" s="171"/>
      <c r="DNW99" s="171"/>
      <c r="DNX99" s="171"/>
      <c r="DNY99" s="171"/>
      <c r="DNZ99" s="171"/>
      <c r="DOA99" s="171"/>
      <c r="DOB99" s="171"/>
      <c r="DOC99" s="171"/>
      <c r="DOD99" s="171"/>
      <c r="DOE99" s="171"/>
      <c r="DOF99" s="171"/>
      <c r="DOG99" s="171"/>
      <c r="DOH99" s="171"/>
      <c r="DOI99" s="171"/>
      <c r="DOJ99" s="171"/>
      <c r="DOK99" s="171"/>
      <c r="DOL99" s="171"/>
      <c r="DOM99" s="171"/>
      <c r="DON99" s="171"/>
      <c r="DOO99" s="171"/>
      <c r="DOP99" s="171"/>
      <c r="DOQ99" s="171"/>
      <c r="DOR99" s="171"/>
      <c r="DOS99" s="171"/>
      <c r="DOT99" s="171"/>
      <c r="DOU99" s="171"/>
      <c r="DOV99" s="171"/>
      <c r="DOW99" s="171"/>
      <c r="DOX99" s="171"/>
      <c r="DOY99" s="171"/>
      <c r="DOZ99" s="171"/>
      <c r="DPA99" s="171"/>
      <c r="DPB99" s="171"/>
      <c r="DPC99" s="171"/>
      <c r="DPD99" s="171"/>
      <c r="DPE99" s="171"/>
      <c r="DPF99" s="171"/>
      <c r="DPG99" s="171"/>
      <c r="DPH99" s="171"/>
      <c r="DPI99" s="171"/>
      <c r="DPJ99" s="171"/>
      <c r="DPK99" s="171"/>
      <c r="DPL99" s="171"/>
      <c r="DPM99" s="171"/>
      <c r="DPN99" s="171"/>
      <c r="DPO99" s="171"/>
      <c r="DPP99" s="171"/>
      <c r="DPQ99" s="171"/>
      <c r="DPR99" s="171"/>
      <c r="DPS99" s="171"/>
      <c r="DPT99" s="171"/>
      <c r="DPU99" s="171"/>
      <c r="DPV99" s="171"/>
      <c r="DPW99" s="171"/>
      <c r="DPX99" s="171"/>
      <c r="DPY99" s="171"/>
      <c r="DPZ99" s="171"/>
      <c r="DQA99" s="171"/>
      <c r="DQB99" s="171"/>
      <c r="DQC99" s="171"/>
      <c r="DQD99" s="171"/>
      <c r="DQE99" s="171"/>
      <c r="DQF99" s="171"/>
      <c r="DQG99" s="171"/>
      <c r="DQH99" s="171"/>
      <c r="DQI99" s="171"/>
      <c r="DQJ99" s="171"/>
      <c r="DQK99" s="171"/>
      <c r="DQL99" s="171"/>
      <c r="DQM99" s="171"/>
      <c r="DQN99" s="171"/>
      <c r="DQO99" s="171"/>
      <c r="DQP99" s="171"/>
      <c r="DQQ99" s="171"/>
      <c r="DQR99" s="171"/>
      <c r="DQS99" s="171"/>
      <c r="DQT99" s="171"/>
      <c r="DQU99" s="171"/>
      <c r="DQV99" s="171"/>
      <c r="DQW99" s="171"/>
      <c r="DQX99" s="171"/>
      <c r="DQY99" s="171"/>
      <c r="DQZ99" s="171"/>
      <c r="DRA99" s="171"/>
      <c r="DRB99" s="171"/>
      <c r="DRC99" s="171"/>
      <c r="DRD99" s="171"/>
      <c r="DRE99" s="171"/>
      <c r="DRF99" s="171"/>
      <c r="DRG99" s="171"/>
      <c r="DRH99" s="171"/>
      <c r="DRI99" s="171"/>
      <c r="DRJ99" s="171"/>
      <c r="DRK99" s="171"/>
      <c r="DRL99" s="171"/>
      <c r="DRM99" s="171"/>
      <c r="DRN99" s="171"/>
      <c r="DRO99" s="171"/>
      <c r="DRP99" s="171"/>
      <c r="DRQ99" s="171"/>
      <c r="DRR99" s="171"/>
      <c r="DRS99" s="171"/>
      <c r="DRT99" s="171"/>
      <c r="DRU99" s="171"/>
      <c r="DRV99" s="171"/>
      <c r="DRW99" s="171"/>
      <c r="DRX99" s="171"/>
      <c r="DRY99" s="171"/>
      <c r="DRZ99" s="171"/>
      <c r="DSA99" s="171"/>
      <c r="DSB99" s="171"/>
      <c r="DSC99" s="171"/>
      <c r="DSD99" s="171"/>
      <c r="DSE99" s="171"/>
      <c r="DSF99" s="171"/>
      <c r="DSG99" s="171"/>
      <c r="DSH99" s="171"/>
      <c r="DSI99" s="171"/>
      <c r="DSJ99" s="171"/>
      <c r="DSK99" s="171"/>
      <c r="DSL99" s="171"/>
      <c r="DSM99" s="171"/>
      <c r="DSN99" s="171"/>
      <c r="DSO99" s="171"/>
      <c r="DSP99" s="171"/>
      <c r="DSQ99" s="171"/>
      <c r="DSR99" s="171"/>
      <c r="DSS99" s="171"/>
      <c r="DST99" s="171"/>
      <c r="DSU99" s="171"/>
      <c r="DSV99" s="171"/>
      <c r="DSW99" s="171"/>
      <c r="DSX99" s="171"/>
      <c r="DSY99" s="171"/>
      <c r="DSZ99" s="171"/>
      <c r="DTA99" s="171"/>
      <c r="DTB99" s="171"/>
      <c r="DTC99" s="171"/>
      <c r="DTD99" s="171"/>
      <c r="DTE99" s="171"/>
      <c r="DTF99" s="171"/>
      <c r="DTG99" s="171"/>
      <c r="DTH99" s="171"/>
      <c r="DTI99" s="171"/>
      <c r="DTJ99" s="171"/>
      <c r="DTK99" s="171"/>
      <c r="DTL99" s="171"/>
      <c r="DTM99" s="171"/>
      <c r="DTN99" s="171"/>
      <c r="DTO99" s="171"/>
      <c r="DTP99" s="171"/>
      <c r="DTQ99" s="171"/>
      <c r="DTR99" s="171"/>
      <c r="DTS99" s="171"/>
      <c r="DTT99" s="171"/>
      <c r="DTU99" s="171"/>
      <c r="DTV99" s="171"/>
      <c r="DTW99" s="171"/>
      <c r="DTX99" s="171"/>
      <c r="DTY99" s="171"/>
      <c r="DTZ99" s="171"/>
      <c r="DUA99" s="171"/>
      <c r="DUB99" s="171"/>
      <c r="DUC99" s="171"/>
      <c r="DUD99" s="171"/>
      <c r="DUE99" s="171"/>
      <c r="DUF99" s="171"/>
      <c r="DUG99" s="171"/>
      <c r="DUH99" s="171"/>
      <c r="DUI99" s="171"/>
      <c r="DUJ99" s="171"/>
      <c r="DUK99" s="171"/>
      <c r="DUL99" s="171"/>
      <c r="DUM99" s="171"/>
      <c r="DUN99" s="171"/>
      <c r="DUO99" s="171"/>
      <c r="DUP99" s="171"/>
      <c r="DUQ99" s="171"/>
      <c r="DUR99" s="171"/>
      <c r="DUS99" s="171"/>
      <c r="DUT99" s="171"/>
      <c r="DUU99" s="171"/>
      <c r="DUV99" s="171"/>
      <c r="DUW99" s="171"/>
      <c r="DUX99" s="171"/>
      <c r="DUY99" s="171"/>
      <c r="DUZ99" s="171"/>
      <c r="DVA99" s="171"/>
      <c r="DVB99" s="171"/>
      <c r="DVC99" s="171"/>
      <c r="DVD99" s="171"/>
      <c r="DVE99" s="171"/>
      <c r="DVF99" s="171"/>
      <c r="DVG99" s="171"/>
      <c r="DVH99" s="171"/>
      <c r="DVI99" s="171"/>
      <c r="DVJ99" s="171"/>
      <c r="DVK99" s="171"/>
      <c r="DVL99" s="171"/>
      <c r="DVM99" s="171"/>
      <c r="DVN99" s="171"/>
      <c r="DVO99" s="171"/>
      <c r="DVP99" s="171"/>
      <c r="DVQ99" s="171"/>
      <c r="DVR99" s="171"/>
      <c r="DVS99" s="171"/>
      <c r="DVT99" s="171"/>
      <c r="DVU99" s="171"/>
      <c r="DVV99" s="171"/>
      <c r="DVW99" s="171"/>
      <c r="DVX99" s="171"/>
      <c r="DVY99" s="171"/>
      <c r="DVZ99" s="171"/>
      <c r="DWA99" s="171"/>
      <c r="DWB99" s="171"/>
      <c r="DWC99" s="171"/>
      <c r="DWD99" s="171"/>
      <c r="DWE99" s="171"/>
      <c r="DWF99" s="171"/>
      <c r="DWG99" s="171"/>
      <c r="DWH99" s="171"/>
      <c r="DWI99" s="171"/>
      <c r="DWJ99" s="171"/>
      <c r="DWK99" s="171"/>
      <c r="DWL99" s="171"/>
      <c r="DWM99" s="171"/>
      <c r="DWN99" s="171"/>
      <c r="DWO99" s="171"/>
      <c r="DWP99" s="171"/>
      <c r="DWQ99" s="171"/>
      <c r="DWR99" s="171"/>
      <c r="DWS99" s="171"/>
      <c r="DWT99" s="171"/>
      <c r="DWU99" s="171"/>
      <c r="DWV99" s="171"/>
      <c r="DWW99" s="171"/>
      <c r="DWX99" s="171"/>
      <c r="DWY99" s="171"/>
      <c r="DWZ99" s="171"/>
      <c r="DXA99" s="171"/>
      <c r="DXB99" s="171"/>
      <c r="DXC99" s="171"/>
      <c r="DXD99" s="171"/>
      <c r="DXE99" s="171"/>
      <c r="DXF99" s="171"/>
      <c r="DXG99" s="171"/>
      <c r="DXH99" s="171"/>
      <c r="DXI99" s="171"/>
      <c r="DXJ99" s="171"/>
      <c r="DXK99" s="171"/>
      <c r="DXL99" s="171"/>
      <c r="DXM99" s="171"/>
      <c r="DXN99" s="171"/>
      <c r="DXO99" s="171"/>
      <c r="DXP99" s="171"/>
      <c r="DXQ99" s="171"/>
      <c r="DXR99" s="171"/>
      <c r="DXS99" s="171"/>
      <c r="DXT99" s="171"/>
      <c r="DXU99" s="171"/>
      <c r="DXV99" s="171"/>
      <c r="DXW99" s="171"/>
      <c r="DXX99" s="171"/>
      <c r="DXY99" s="171"/>
      <c r="DXZ99" s="171"/>
      <c r="DYA99" s="171"/>
      <c r="DYB99" s="171"/>
      <c r="DYC99" s="171"/>
      <c r="DYD99" s="171"/>
      <c r="DYE99" s="171"/>
      <c r="DYF99" s="171"/>
      <c r="DYG99" s="171"/>
      <c r="DYH99" s="171"/>
      <c r="DYI99" s="171"/>
      <c r="DYJ99" s="171"/>
      <c r="DYK99" s="171"/>
      <c r="DYL99" s="171"/>
      <c r="DYM99" s="171"/>
      <c r="DYN99" s="171"/>
      <c r="DYO99" s="171"/>
      <c r="DYP99" s="171"/>
      <c r="DYQ99" s="171"/>
      <c r="DYR99" s="171"/>
      <c r="DYS99" s="171"/>
      <c r="DYT99" s="171"/>
      <c r="DYU99" s="171"/>
      <c r="DYV99" s="171"/>
      <c r="DYW99" s="171"/>
      <c r="DYX99" s="171"/>
      <c r="DYY99" s="171"/>
      <c r="DYZ99" s="171"/>
      <c r="DZA99" s="171"/>
      <c r="DZB99" s="171"/>
      <c r="DZC99" s="171"/>
      <c r="DZD99" s="171"/>
      <c r="DZE99" s="171"/>
      <c r="DZF99" s="171"/>
      <c r="DZG99" s="171"/>
      <c r="DZH99" s="171"/>
      <c r="DZI99" s="171"/>
      <c r="DZJ99" s="171"/>
      <c r="DZK99" s="171"/>
      <c r="DZL99" s="171"/>
      <c r="DZM99" s="171"/>
      <c r="DZN99" s="171"/>
      <c r="DZO99" s="171"/>
      <c r="DZP99" s="171"/>
      <c r="DZQ99" s="171"/>
      <c r="DZR99" s="171"/>
      <c r="DZS99" s="171"/>
      <c r="DZT99" s="171"/>
      <c r="DZU99" s="171"/>
      <c r="DZV99" s="171"/>
      <c r="DZW99" s="171"/>
      <c r="DZX99" s="171"/>
      <c r="DZY99" s="171"/>
      <c r="DZZ99" s="171"/>
      <c r="EAA99" s="171"/>
      <c r="EAB99" s="171"/>
      <c r="EAC99" s="171"/>
      <c r="EAD99" s="171"/>
      <c r="EAE99" s="171"/>
      <c r="EAF99" s="171"/>
      <c r="EAG99" s="171"/>
      <c r="EAH99" s="171"/>
      <c r="EAI99" s="171"/>
      <c r="EAJ99" s="171"/>
      <c r="EAK99" s="171"/>
      <c r="EAL99" s="171"/>
      <c r="EAM99" s="171"/>
      <c r="EAN99" s="171"/>
      <c r="EAO99" s="171"/>
      <c r="EAP99" s="171"/>
      <c r="EAQ99" s="171"/>
      <c r="EAR99" s="171"/>
      <c r="EAS99" s="171"/>
      <c r="EAT99" s="171"/>
      <c r="EAU99" s="171"/>
      <c r="EAV99" s="171"/>
      <c r="EAW99" s="171"/>
      <c r="EAX99" s="171"/>
      <c r="EAY99" s="171"/>
      <c r="EAZ99" s="171"/>
      <c r="EBA99" s="171"/>
      <c r="EBB99" s="171"/>
      <c r="EBC99" s="171"/>
      <c r="EBD99" s="171"/>
      <c r="EBE99" s="171"/>
      <c r="EBF99" s="171"/>
      <c r="EBG99" s="171"/>
      <c r="EBH99" s="171"/>
      <c r="EBI99" s="171"/>
      <c r="EBJ99" s="171"/>
      <c r="EBK99" s="171"/>
      <c r="EBL99" s="171"/>
      <c r="EBM99" s="171"/>
      <c r="EBN99" s="171"/>
      <c r="EBO99" s="171"/>
      <c r="EBP99" s="171"/>
      <c r="EBQ99" s="171"/>
      <c r="EBR99" s="171"/>
      <c r="EBS99" s="171"/>
      <c r="EBT99" s="171"/>
      <c r="EBU99" s="171"/>
      <c r="EBV99" s="171"/>
      <c r="EBW99" s="171"/>
      <c r="EBX99" s="171"/>
      <c r="EBY99" s="171"/>
      <c r="EBZ99" s="171"/>
      <c r="ECA99" s="171"/>
      <c r="ECB99" s="171"/>
      <c r="ECC99" s="171"/>
      <c r="ECD99" s="171"/>
      <c r="ECE99" s="171"/>
      <c r="ECF99" s="171"/>
      <c r="ECG99" s="171"/>
      <c r="ECH99" s="171"/>
      <c r="ECI99" s="171"/>
      <c r="ECJ99" s="171"/>
      <c r="ECK99" s="171"/>
      <c r="ECL99" s="171"/>
      <c r="ECM99" s="171"/>
      <c r="ECN99" s="171"/>
      <c r="ECO99" s="171"/>
      <c r="ECP99" s="171"/>
      <c r="ECQ99" s="171"/>
      <c r="ECR99" s="171"/>
      <c r="ECS99" s="171"/>
      <c r="ECT99" s="171"/>
      <c r="ECU99" s="171"/>
      <c r="ECV99" s="171"/>
      <c r="ECW99" s="171"/>
      <c r="ECX99" s="171"/>
      <c r="ECY99" s="171"/>
      <c r="ECZ99" s="171"/>
      <c r="EDA99" s="171"/>
      <c r="EDB99" s="171"/>
      <c r="EDC99" s="171"/>
      <c r="EDD99" s="171"/>
      <c r="EDE99" s="171"/>
      <c r="EDF99" s="171"/>
      <c r="EDG99" s="171"/>
      <c r="EDH99" s="171"/>
      <c r="EDI99" s="171"/>
      <c r="EDJ99" s="171"/>
      <c r="EDK99" s="171"/>
      <c r="EDL99" s="171"/>
      <c r="EDM99" s="171"/>
      <c r="EDN99" s="171"/>
      <c r="EDO99" s="171"/>
      <c r="EDP99" s="171"/>
      <c r="EDQ99" s="171"/>
      <c r="EDR99" s="171"/>
      <c r="EDS99" s="171"/>
      <c r="EDT99" s="171"/>
      <c r="EDU99" s="171"/>
      <c r="EDV99" s="171"/>
      <c r="EDW99" s="171"/>
      <c r="EDX99" s="171"/>
      <c r="EDY99" s="171"/>
      <c r="EDZ99" s="171"/>
      <c r="EEA99" s="171"/>
      <c r="EEB99" s="171"/>
      <c r="EEC99" s="171"/>
      <c r="EED99" s="171"/>
      <c r="EEE99" s="171"/>
      <c r="EEF99" s="171"/>
      <c r="EEG99" s="171"/>
      <c r="EEH99" s="171"/>
      <c r="EEI99" s="171"/>
      <c r="EEJ99" s="171"/>
      <c r="EEK99" s="171"/>
      <c r="EEL99" s="171"/>
      <c r="EEM99" s="171"/>
      <c r="EEN99" s="171"/>
      <c r="EEO99" s="171"/>
      <c r="EEP99" s="171"/>
      <c r="EEQ99" s="171"/>
      <c r="EER99" s="171"/>
      <c r="EES99" s="171"/>
      <c r="EET99" s="171"/>
      <c r="EEU99" s="171"/>
      <c r="EEV99" s="171"/>
      <c r="EEW99" s="171"/>
      <c r="EEX99" s="171"/>
      <c r="EEY99" s="171"/>
      <c r="EEZ99" s="171"/>
      <c r="EFA99" s="171"/>
      <c r="EFB99" s="171"/>
      <c r="EFC99" s="171"/>
      <c r="EFD99" s="171"/>
      <c r="EFE99" s="171"/>
      <c r="EFF99" s="171"/>
      <c r="EFG99" s="171"/>
      <c r="EFH99" s="171"/>
      <c r="EFI99" s="171"/>
      <c r="EFJ99" s="171"/>
      <c r="EFK99" s="171"/>
      <c r="EFL99" s="171"/>
      <c r="EFM99" s="171"/>
      <c r="EFN99" s="171"/>
      <c r="EFO99" s="171"/>
      <c r="EFP99" s="171"/>
      <c r="EFQ99" s="171"/>
      <c r="EFR99" s="171"/>
      <c r="EFS99" s="171"/>
      <c r="EFT99" s="171"/>
      <c r="EFU99" s="171"/>
      <c r="EFV99" s="171"/>
      <c r="EFW99" s="171"/>
      <c r="EFX99" s="171"/>
      <c r="EFY99" s="171"/>
      <c r="EFZ99" s="171"/>
      <c r="EGA99" s="171"/>
      <c r="EGB99" s="171"/>
      <c r="EGC99" s="171"/>
      <c r="EGD99" s="171"/>
      <c r="EGE99" s="171"/>
      <c r="EGF99" s="171"/>
      <c r="EGG99" s="171"/>
      <c r="EGH99" s="171"/>
      <c r="EGI99" s="171"/>
      <c r="EGJ99" s="171"/>
      <c r="EGK99" s="171"/>
      <c r="EGL99" s="171"/>
      <c r="EGM99" s="171"/>
      <c r="EGN99" s="171"/>
      <c r="EGO99" s="171"/>
      <c r="EGP99" s="171"/>
      <c r="EGQ99" s="171"/>
      <c r="EGR99" s="171"/>
      <c r="EGS99" s="171"/>
      <c r="EGT99" s="171"/>
      <c r="EGU99" s="171"/>
      <c r="EGV99" s="171"/>
      <c r="EGW99" s="171"/>
      <c r="EGX99" s="171"/>
      <c r="EGY99" s="171"/>
      <c r="EGZ99" s="171"/>
      <c r="EHA99" s="171"/>
      <c r="EHB99" s="171"/>
      <c r="EHC99" s="171"/>
      <c r="EHD99" s="171"/>
      <c r="EHE99" s="171"/>
      <c r="EHF99" s="171"/>
      <c r="EHG99" s="171"/>
      <c r="EHH99" s="171"/>
      <c r="EHI99" s="171"/>
      <c r="EHJ99" s="171"/>
      <c r="EHK99" s="171"/>
      <c r="EHL99" s="171"/>
      <c r="EHM99" s="171"/>
      <c r="EHN99" s="171"/>
      <c r="EHO99" s="171"/>
      <c r="EHP99" s="171"/>
      <c r="EHQ99" s="171"/>
      <c r="EHR99" s="171"/>
      <c r="EHS99" s="171"/>
      <c r="EHT99" s="171"/>
      <c r="EHU99" s="171"/>
      <c r="EHV99" s="171"/>
      <c r="EHW99" s="171"/>
      <c r="EHX99" s="171"/>
      <c r="EHY99" s="171"/>
      <c r="EHZ99" s="171"/>
      <c r="EIA99" s="171"/>
      <c r="EIB99" s="171"/>
      <c r="EIC99" s="171"/>
      <c r="EID99" s="171"/>
      <c r="EIE99" s="171"/>
      <c r="EIF99" s="171"/>
      <c r="EIG99" s="171"/>
      <c r="EIH99" s="171"/>
      <c r="EII99" s="171"/>
      <c r="EIJ99" s="171"/>
      <c r="EIK99" s="171"/>
      <c r="EIL99" s="171"/>
      <c r="EIM99" s="171"/>
      <c r="EIN99" s="171"/>
      <c r="EIO99" s="171"/>
      <c r="EIP99" s="171"/>
      <c r="EIQ99" s="171"/>
      <c r="EIR99" s="171"/>
      <c r="EIS99" s="171"/>
      <c r="EIT99" s="171"/>
      <c r="EIU99" s="171"/>
      <c r="EIV99" s="171"/>
      <c r="EIW99" s="171"/>
      <c r="EIX99" s="171"/>
      <c r="EIY99" s="171"/>
      <c r="EIZ99" s="171"/>
      <c r="EJA99" s="171"/>
      <c r="EJB99" s="171"/>
      <c r="EJC99" s="171"/>
      <c r="EJD99" s="171"/>
      <c r="EJE99" s="171"/>
      <c r="EJF99" s="171"/>
      <c r="EJG99" s="171"/>
      <c r="EJH99" s="171"/>
      <c r="EJI99" s="171"/>
      <c r="EJJ99" s="171"/>
      <c r="EJK99" s="171"/>
      <c r="EJL99" s="171"/>
      <c r="EJM99" s="171"/>
      <c r="EJN99" s="171"/>
      <c r="EJO99" s="171"/>
      <c r="EJP99" s="171"/>
      <c r="EJQ99" s="171"/>
      <c r="EJR99" s="171"/>
      <c r="EJS99" s="171"/>
      <c r="EJT99" s="171"/>
      <c r="EJU99" s="171"/>
      <c r="EJV99" s="171"/>
      <c r="EJW99" s="171"/>
      <c r="EJX99" s="171"/>
      <c r="EJY99" s="171"/>
      <c r="EJZ99" s="171"/>
      <c r="EKA99" s="171"/>
      <c r="EKB99" s="171"/>
      <c r="EKC99" s="171"/>
      <c r="EKD99" s="171"/>
      <c r="EKE99" s="171"/>
      <c r="EKF99" s="171"/>
      <c r="EKG99" s="171"/>
      <c r="EKH99" s="171"/>
      <c r="EKI99" s="171"/>
      <c r="EKJ99" s="171"/>
      <c r="EKK99" s="171"/>
      <c r="EKL99" s="171"/>
      <c r="EKM99" s="171"/>
      <c r="EKN99" s="171"/>
      <c r="EKO99" s="171"/>
      <c r="EKP99" s="171"/>
      <c r="EKQ99" s="171"/>
      <c r="EKR99" s="171"/>
      <c r="EKS99" s="171"/>
      <c r="EKT99" s="171"/>
      <c r="EKU99" s="171"/>
      <c r="EKV99" s="171"/>
      <c r="EKW99" s="171"/>
      <c r="EKX99" s="171"/>
      <c r="EKY99" s="171"/>
      <c r="EKZ99" s="171"/>
      <c r="ELA99" s="171"/>
      <c r="ELB99" s="171"/>
      <c r="ELC99" s="171"/>
      <c r="ELD99" s="171"/>
      <c r="ELE99" s="171"/>
      <c r="ELF99" s="171"/>
      <c r="ELG99" s="171"/>
      <c r="ELH99" s="171"/>
      <c r="ELI99" s="171"/>
      <c r="ELJ99" s="171"/>
      <c r="ELK99" s="171"/>
      <c r="ELL99" s="171"/>
      <c r="ELM99" s="171"/>
      <c r="ELN99" s="171"/>
      <c r="ELO99" s="171"/>
      <c r="ELP99" s="171"/>
      <c r="ELQ99" s="171"/>
      <c r="ELR99" s="171"/>
      <c r="ELS99" s="171"/>
      <c r="ELT99" s="171"/>
      <c r="ELU99" s="171"/>
      <c r="ELV99" s="171"/>
      <c r="ELW99" s="171"/>
      <c r="ELX99" s="171"/>
      <c r="ELY99" s="171"/>
      <c r="ELZ99" s="171"/>
      <c r="EMA99" s="171"/>
      <c r="EMB99" s="171"/>
      <c r="EMC99" s="171"/>
      <c r="EMD99" s="171"/>
      <c r="EME99" s="171"/>
      <c r="EMF99" s="171"/>
      <c r="EMG99" s="171"/>
      <c r="EMH99" s="171"/>
      <c r="EMI99" s="171"/>
      <c r="EMJ99" s="171"/>
      <c r="EMK99" s="171"/>
      <c r="EML99" s="171"/>
      <c r="EMM99" s="171"/>
      <c r="EMN99" s="171"/>
      <c r="EMO99" s="171"/>
      <c r="EMP99" s="171"/>
      <c r="EMQ99" s="171"/>
      <c r="EMR99" s="171"/>
      <c r="EMS99" s="171"/>
      <c r="EMT99" s="171"/>
      <c r="EMU99" s="171"/>
      <c r="EMV99" s="171"/>
      <c r="EMW99" s="171"/>
      <c r="EMX99" s="171"/>
      <c r="EMY99" s="171"/>
      <c r="EMZ99" s="171"/>
      <c r="ENA99" s="171"/>
      <c r="ENB99" s="171"/>
      <c r="ENC99" s="171"/>
      <c r="END99" s="171"/>
      <c r="ENE99" s="171"/>
      <c r="ENF99" s="171"/>
      <c r="ENG99" s="171"/>
      <c r="ENH99" s="171"/>
      <c r="ENI99" s="171"/>
      <c r="ENJ99" s="171"/>
      <c r="ENK99" s="171"/>
      <c r="ENL99" s="171"/>
      <c r="ENM99" s="171"/>
      <c r="ENN99" s="171"/>
      <c r="ENO99" s="171"/>
      <c r="ENP99" s="171"/>
      <c r="ENQ99" s="171"/>
      <c r="ENR99" s="171"/>
      <c r="ENS99" s="171"/>
      <c r="ENT99" s="171"/>
      <c r="ENU99" s="171"/>
      <c r="ENV99" s="171"/>
      <c r="ENW99" s="171"/>
      <c r="ENX99" s="171"/>
      <c r="ENY99" s="171"/>
      <c r="ENZ99" s="171"/>
      <c r="EOA99" s="171"/>
      <c r="EOB99" s="171"/>
      <c r="EOC99" s="171"/>
      <c r="EOD99" s="171"/>
      <c r="EOE99" s="171"/>
      <c r="EOF99" s="171"/>
      <c r="EOG99" s="171"/>
      <c r="EOH99" s="171"/>
      <c r="EOI99" s="171"/>
      <c r="EOJ99" s="171"/>
      <c r="EOK99" s="171"/>
      <c r="EOL99" s="171"/>
      <c r="EOM99" s="171"/>
      <c r="EON99" s="171"/>
      <c r="EOO99" s="171"/>
      <c r="EOP99" s="171"/>
      <c r="EOQ99" s="171"/>
      <c r="EOR99" s="171"/>
      <c r="EOS99" s="171"/>
      <c r="EOT99" s="171"/>
      <c r="EOU99" s="171"/>
      <c r="EOV99" s="171"/>
      <c r="EOW99" s="171"/>
      <c r="EOX99" s="171"/>
      <c r="EOY99" s="171"/>
      <c r="EOZ99" s="171"/>
      <c r="EPA99" s="171"/>
      <c r="EPB99" s="171"/>
      <c r="EPC99" s="171"/>
      <c r="EPD99" s="171"/>
      <c r="EPE99" s="171"/>
      <c r="EPF99" s="171"/>
      <c r="EPG99" s="171"/>
      <c r="EPH99" s="171"/>
      <c r="EPI99" s="171"/>
      <c r="EPJ99" s="171"/>
      <c r="EPK99" s="171"/>
      <c r="EPL99" s="171"/>
      <c r="EPM99" s="171"/>
      <c r="EPN99" s="171"/>
      <c r="EPO99" s="171"/>
      <c r="EPP99" s="171"/>
      <c r="EPQ99" s="171"/>
      <c r="EPR99" s="171"/>
      <c r="EPS99" s="171"/>
      <c r="EPT99" s="171"/>
      <c r="EPU99" s="171"/>
      <c r="EPV99" s="171"/>
      <c r="EPW99" s="171"/>
      <c r="EPX99" s="171"/>
      <c r="EPY99" s="171"/>
      <c r="EPZ99" s="171"/>
      <c r="EQA99" s="171"/>
      <c r="EQB99" s="171"/>
      <c r="EQC99" s="171"/>
      <c r="EQD99" s="171"/>
      <c r="EQE99" s="171"/>
      <c r="EQF99" s="171"/>
      <c r="EQG99" s="171"/>
      <c r="EQH99" s="171"/>
      <c r="EQI99" s="171"/>
      <c r="EQJ99" s="171"/>
      <c r="EQK99" s="171"/>
      <c r="EQL99" s="171"/>
      <c r="EQM99" s="171"/>
      <c r="EQN99" s="171"/>
      <c r="EQO99" s="171"/>
      <c r="EQP99" s="171"/>
      <c r="EQQ99" s="171"/>
      <c r="EQR99" s="171"/>
      <c r="EQS99" s="171"/>
      <c r="EQT99" s="171"/>
      <c r="EQU99" s="171"/>
      <c r="EQV99" s="171"/>
      <c r="EQW99" s="171"/>
      <c r="EQX99" s="171"/>
      <c r="EQY99" s="171"/>
      <c r="EQZ99" s="171"/>
      <c r="ERA99" s="171"/>
      <c r="ERB99" s="171"/>
      <c r="ERC99" s="171"/>
      <c r="ERD99" s="171"/>
      <c r="ERE99" s="171"/>
      <c r="ERF99" s="171"/>
      <c r="ERG99" s="171"/>
      <c r="ERH99" s="171"/>
      <c r="ERI99" s="171"/>
      <c r="ERJ99" s="171"/>
      <c r="ERK99" s="171"/>
      <c r="ERL99" s="171"/>
      <c r="ERM99" s="171"/>
      <c r="ERN99" s="171"/>
      <c r="ERO99" s="171"/>
      <c r="ERP99" s="171"/>
      <c r="ERQ99" s="171"/>
      <c r="ERR99" s="171"/>
      <c r="ERS99" s="171"/>
      <c r="ERT99" s="171"/>
      <c r="ERU99" s="171"/>
      <c r="ERV99" s="171"/>
      <c r="ERW99" s="171"/>
      <c r="ERX99" s="171"/>
      <c r="ERY99" s="171"/>
      <c r="ERZ99" s="171"/>
      <c r="ESA99" s="171"/>
      <c r="ESB99" s="171"/>
      <c r="ESC99" s="171"/>
      <c r="ESD99" s="171"/>
      <c r="ESE99" s="171"/>
      <c r="ESF99" s="171"/>
      <c r="ESG99" s="171"/>
      <c r="ESH99" s="171"/>
      <c r="ESI99" s="171"/>
      <c r="ESJ99" s="171"/>
      <c r="ESK99" s="171"/>
      <c r="ESL99" s="171"/>
      <c r="ESM99" s="171"/>
      <c r="ESN99" s="171"/>
      <c r="ESO99" s="171"/>
      <c r="ESP99" s="171"/>
      <c r="ESQ99" s="171"/>
      <c r="ESR99" s="171"/>
      <c r="ESS99" s="171"/>
      <c r="EST99" s="171"/>
      <c r="ESU99" s="171"/>
      <c r="ESV99" s="171"/>
      <c r="ESW99" s="171"/>
      <c r="ESX99" s="171"/>
      <c r="ESY99" s="171"/>
      <c r="ESZ99" s="171"/>
      <c r="ETA99" s="171"/>
      <c r="ETB99" s="171"/>
      <c r="ETC99" s="171"/>
      <c r="ETD99" s="171"/>
      <c r="ETE99" s="171"/>
      <c r="ETF99" s="171"/>
      <c r="ETG99" s="171"/>
      <c r="ETH99" s="171"/>
      <c r="ETI99" s="171"/>
      <c r="ETJ99" s="171"/>
      <c r="ETK99" s="171"/>
      <c r="ETL99" s="171"/>
      <c r="ETM99" s="171"/>
      <c r="ETN99" s="171"/>
      <c r="ETO99" s="171"/>
      <c r="ETP99" s="171"/>
      <c r="ETQ99" s="171"/>
      <c r="ETR99" s="171"/>
      <c r="ETS99" s="171"/>
      <c r="ETT99" s="171"/>
      <c r="ETU99" s="171"/>
      <c r="ETV99" s="171"/>
      <c r="ETW99" s="171"/>
      <c r="ETX99" s="171"/>
      <c r="ETY99" s="171"/>
      <c r="ETZ99" s="171"/>
      <c r="EUA99" s="171"/>
      <c r="EUB99" s="171"/>
      <c r="EUC99" s="171"/>
      <c r="EUD99" s="171"/>
      <c r="EUE99" s="171"/>
      <c r="EUF99" s="171"/>
      <c r="EUG99" s="171"/>
      <c r="EUH99" s="171"/>
      <c r="EUI99" s="171"/>
      <c r="EUJ99" s="171"/>
      <c r="EUK99" s="171"/>
      <c r="EUL99" s="171"/>
      <c r="EUM99" s="171"/>
      <c r="EUN99" s="171"/>
      <c r="EUO99" s="171"/>
      <c r="EUP99" s="171"/>
      <c r="EUQ99" s="171"/>
      <c r="EUR99" s="171"/>
      <c r="EUS99" s="171"/>
      <c r="EUT99" s="171"/>
      <c r="EUU99" s="171"/>
      <c r="EUV99" s="171"/>
      <c r="EUW99" s="171"/>
      <c r="EUX99" s="171"/>
      <c r="EUY99" s="171"/>
      <c r="EUZ99" s="171"/>
      <c r="EVA99" s="171"/>
      <c r="EVB99" s="171"/>
      <c r="EVC99" s="171"/>
      <c r="EVD99" s="171"/>
      <c r="EVE99" s="171"/>
      <c r="EVF99" s="171"/>
      <c r="EVG99" s="171"/>
      <c r="EVH99" s="171"/>
      <c r="EVI99" s="171"/>
      <c r="EVJ99" s="171"/>
      <c r="EVK99" s="171"/>
      <c r="EVL99" s="171"/>
      <c r="EVM99" s="171"/>
      <c r="EVN99" s="171"/>
      <c r="EVO99" s="171"/>
      <c r="EVP99" s="171"/>
      <c r="EVQ99" s="171"/>
      <c r="EVR99" s="171"/>
      <c r="EVS99" s="171"/>
      <c r="EVT99" s="171"/>
      <c r="EVU99" s="171"/>
      <c r="EVV99" s="171"/>
      <c r="EVW99" s="171"/>
      <c r="EVX99" s="171"/>
      <c r="EVY99" s="171"/>
      <c r="EVZ99" s="171"/>
      <c r="EWA99" s="171"/>
      <c r="EWB99" s="171"/>
      <c r="EWC99" s="171"/>
      <c r="EWD99" s="171"/>
      <c r="EWE99" s="171"/>
      <c r="EWF99" s="171"/>
      <c r="EWG99" s="171"/>
      <c r="EWH99" s="171"/>
      <c r="EWI99" s="171"/>
      <c r="EWJ99" s="171"/>
      <c r="EWK99" s="171"/>
      <c r="EWL99" s="171"/>
      <c r="EWM99" s="171"/>
      <c r="EWN99" s="171"/>
      <c r="EWO99" s="171"/>
      <c r="EWP99" s="171"/>
      <c r="EWQ99" s="171"/>
      <c r="EWR99" s="171"/>
      <c r="EWS99" s="171"/>
      <c r="EWT99" s="171"/>
      <c r="EWU99" s="171"/>
      <c r="EWV99" s="171"/>
      <c r="EWW99" s="171"/>
      <c r="EWX99" s="171"/>
      <c r="EWY99" s="171"/>
      <c r="EWZ99" s="171"/>
      <c r="EXA99" s="171"/>
      <c r="EXB99" s="171"/>
      <c r="EXC99" s="171"/>
      <c r="EXD99" s="171"/>
      <c r="EXE99" s="171"/>
      <c r="EXF99" s="171"/>
      <c r="EXG99" s="171"/>
      <c r="EXH99" s="171"/>
      <c r="EXI99" s="171"/>
      <c r="EXJ99" s="171"/>
      <c r="EXK99" s="171"/>
      <c r="EXL99" s="171"/>
      <c r="EXM99" s="171"/>
      <c r="EXN99" s="171"/>
      <c r="EXO99" s="171"/>
      <c r="EXP99" s="171"/>
      <c r="EXQ99" s="171"/>
      <c r="EXR99" s="171"/>
      <c r="EXS99" s="171"/>
      <c r="EXT99" s="171"/>
      <c r="EXU99" s="171"/>
      <c r="EXV99" s="171"/>
      <c r="EXW99" s="171"/>
      <c r="EXX99" s="171"/>
      <c r="EXY99" s="171"/>
      <c r="EXZ99" s="171"/>
      <c r="EYA99" s="171"/>
      <c r="EYB99" s="171"/>
      <c r="EYC99" s="171"/>
      <c r="EYD99" s="171"/>
      <c r="EYE99" s="171"/>
      <c r="EYF99" s="171"/>
      <c r="EYG99" s="171"/>
      <c r="EYH99" s="171"/>
      <c r="EYI99" s="171"/>
      <c r="EYJ99" s="171"/>
      <c r="EYK99" s="171"/>
      <c r="EYL99" s="171"/>
      <c r="EYM99" s="171"/>
      <c r="EYN99" s="171"/>
      <c r="EYO99" s="171"/>
      <c r="EYP99" s="171"/>
      <c r="EYQ99" s="171"/>
      <c r="EYR99" s="171"/>
      <c r="EYS99" s="171"/>
      <c r="EYT99" s="171"/>
      <c r="EYU99" s="171"/>
      <c r="EYV99" s="171"/>
      <c r="EYW99" s="171"/>
      <c r="EYX99" s="171"/>
      <c r="EYY99" s="171"/>
      <c r="EYZ99" s="171"/>
      <c r="EZA99" s="171"/>
      <c r="EZB99" s="171"/>
      <c r="EZC99" s="171"/>
      <c r="EZD99" s="171"/>
      <c r="EZE99" s="171"/>
      <c r="EZF99" s="171"/>
      <c r="EZG99" s="171"/>
      <c r="EZH99" s="171"/>
      <c r="EZI99" s="171"/>
      <c r="EZJ99" s="171"/>
      <c r="EZK99" s="171"/>
      <c r="EZL99" s="171"/>
      <c r="EZM99" s="171"/>
      <c r="EZN99" s="171"/>
      <c r="EZO99" s="171"/>
      <c r="EZP99" s="171"/>
      <c r="EZQ99" s="171"/>
      <c r="EZR99" s="171"/>
      <c r="EZS99" s="171"/>
      <c r="EZT99" s="171"/>
      <c r="EZU99" s="171"/>
      <c r="EZV99" s="171"/>
      <c r="EZW99" s="171"/>
      <c r="EZX99" s="171"/>
      <c r="EZY99" s="171"/>
      <c r="EZZ99" s="171"/>
      <c r="FAA99" s="171"/>
      <c r="FAB99" s="171"/>
      <c r="FAC99" s="171"/>
      <c r="FAD99" s="171"/>
      <c r="FAE99" s="171"/>
      <c r="FAF99" s="171"/>
      <c r="FAG99" s="171"/>
      <c r="FAH99" s="171"/>
      <c r="FAI99" s="171"/>
      <c r="FAJ99" s="171"/>
      <c r="FAK99" s="171"/>
      <c r="FAL99" s="171"/>
      <c r="FAM99" s="171"/>
      <c r="FAN99" s="171"/>
      <c r="FAO99" s="171"/>
      <c r="FAP99" s="171"/>
      <c r="FAQ99" s="171"/>
      <c r="FAR99" s="171"/>
      <c r="FAS99" s="171"/>
      <c r="FAT99" s="171"/>
      <c r="FAU99" s="171"/>
      <c r="FAV99" s="171"/>
      <c r="FAW99" s="171"/>
      <c r="FAX99" s="171"/>
      <c r="FAY99" s="171"/>
      <c r="FAZ99" s="171"/>
      <c r="FBA99" s="171"/>
      <c r="FBB99" s="171"/>
      <c r="FBC99" s="171"/>
      <c r="FBD99" s="171"/>
      <c r="FBE99" s="171"/>
      <c r="FBF99" s="171"/>
      <c r="FBG99" s="171"/>
      <c r="FBH99" s="171"/>
      <c r="FBI99" s="171"/>
      <c r="FBJ99" s="171"/>
      <c r="FBK99" s="171"/>
      <c r="FBL99" s="171"/>
      <c r="FBM99" s="171"/>
      <c r="FBN99" s="171"/>
      <c r="FBO99" s="171"/>
      <c r="FBP99" s="171"/>
      <c r="FBQ99" s="171"/>
      <c r="FBR99" s="171"/>
      <c r="FBS99" s="171"/>
      <c r="FBT99" s="171"/>
      <c r="FBU99" s="171"/>
      <c r="FBV99" s="171"/>
      <c r="FBW99" s="171"/>
      <c r="FBX99" s="171"/>
      <c r="FBY99" s="171"/>
      <c r="FBZ99" s="171"/>
      <c r="FCA99" s="171"/>
      <c r="FCB99" s="171"/>
      <c r="FCC99" s="171"/>
      <c r="FCD99" s="171"/>
      <c r="FCE99" s="171"/>
      <c r="FCF99" s="171"/>
      <c r="FCG99" s="171"/>
      <c r="FCH99" s="171"/>
      <c r="FCI99" s="171"/>
      <c r="FCJ99" s="171"/>
      <c r="FCK99" s="171"/>
      <c r="FCL99" s="171"/>
      <c r="FCM99" s="171"/>
      <c r="FCN99" s="171"/>
      <c r="FCO99" s="171"/>
      <c r="FCP99" s="171"/>
      <c r="FCQ99" s="171"/>
      <c r="FCR99" s="171"/>
      <c r="FCS99" s="171"/>
      <c r="FCT99" s="171"/>
      <c r="FCU99" s="171"/>
      <c r="FCV99" s="171"/>
      <c r="FCW99" s="171"/>
      <c r="FCX99" s="171"/>
      <c r="FCY99" s="171"/>
      <c r="FCZ99" s="171"/>
      <c r="FDA99" s="171"/>
      <c r="FDB99" s="171"/>
      <c r="FDC99" s="171"/>
      <c r="FDD99" s="171"/>
      <c r="FDE99" s="171"/>
      <c r="FDF99" s="171"/>
      <c r="FDG99" s="171"/>
      <c r="FDH99" s="171"/>
      <c r="FDI99" s="171"/>
      <c r="FDJ99" s="171"/>
      <c r="FDK99" s="171"/>
      <c r="FDL99" s="171"/>
      <c r="FDM99" s="171"/>
      <c r="FDN99" s="171"/>
      <c r="FDO99" s="171"/>
      <c r="FDP99" s="171"/>
      <c r="FDQ99" s="171"/>
      <c r="FDR99" s="171"/>
      <c r="FDS99" s="171"/>
      <c r="FDT99" s="171"/>
      <c r="FDU99" s="171"/>
      <c r="FDV99" s="171"/>
      <c r="FDW99" s="171"/>
      <c r="FDX99" s="171"/>
      <c r="FDY99" s="171"/>
      <c r="FDZ99" s="171"/>
      <c r="FEA99" s="171"/>
      <c r="FEB99" s="171"/>
      <c r="FEC99" s="171"/>
      <c r="FED99" s="171"/>
      <c r="FEE99" s="171"/>
      <c r="FEF99" s="171"/>
      <c r="FEG99" s="171"/>
      <c r="FEH99" s="171"/>
      <c r="FEI99" s="171"/>
      <c r="FEJ99" s="171"/>
      <c r="FEK99" s="171"/>
      <c r="FEL99" s="171"/>
      <c r="FEM99" s="171"/>
      <c r="FEN99" s="171"/>
      <c r="FEO99" s="171"/>
      <c r="FEP99" s="171"/>
      <c r="FEQ99" s="171"/>
      <c r="FER99" s="171"/>
      <c r="FES99" s="171"/>
      <c r="FET99" s="171"/>
      <c r="FEU99" s="171"/>
      <c r="FEV99" s="171"/>
      <c r="FEW99" s="171"/>
      <c r="FEX99" s="171"/>
      <c r="FEY99" s="171"/>
      <c r="FEZ99" s="171"/>
      <c r="FFA99" s="171"/>
      <c r="FFB99" s="171"/>
      <c r="FFC99" s="171"/>
      <c r="FFD99" s="171"/>
      <c r="FFE99" s="171"/>
      <c r="FFF99" s="171"/>
      <c r="FFG99" s="171"/>
      <c r="FFH99" s="171"/>
      <c r="FFI99" s="171"/>
      <c r="FFJ99" s="171"/>
      <c r="FFK99" s="171"/>
      <c r="FFL99" s="171"/>
      <c r="FFM99" s="171"/>
      <c r="FFN99" s="171"/>
      <c r="FFO99" s="171"/>
      <c r="FFP99" s="171"/>
      <c r="FFQ99" s="171"/>
      <c r="FFR99" s="171"/>
      <c r="FFS99" s="171"/>
      <c r="FFT99" s="171"/>
      <c r="FFU99" s="171"/>
      <c r="FFV99" s="171"/>
      <c r="FFW99" s="171"/>
      <c r="FFX99" s="171"/>
      <c r="FFY99" s="171"/>
      <c r="FFZ99" s="171"/>
      <c r="FGA99" s="171"/>
      <c r="FGB99" s="171"/>
      <c r="FGC99" s="171"/>
      <c r="FGD99" s="171"/>
      <c r="FGE99" s="171"/>
      <c r="FGF99" s="171"/>
      <c r="FGG99" s="171"/>
      <c r="FGH99" s="171"/>
      <c r="FGI99" s="171"/>
      <c r="FGJ99" s="171"/>
      <c r="FGK99" s="171"/>
      <c r="FGL99" s="171"/>
      <c r="FGM99" s="171"/>
      <c r="FGN99" s="171"/>
      <c r="FGO99" s="171"/>
      <c r="FGP99" s="171"/>
      <c r="FGQ99" s="171"/>
      <c r="FGR99" s="171"/>
      <c r="FGS99" s="171"/>
      <c r="FGT99" s="171"/>
      <c r="FGU99" s="171"/>
      <c r="FGV99" s="171"/>
      <c r="FGW99" s="171"/>
      <c r="FGX99" s="171"/>
      <c r="FGY99" s="171"/>
      <c r="FGZ99" s="171"/>
      <c r="FHA99" s="171"/>
      <c r="FHB99" s="171"/>
      <c r="FHC99" s="171"/>
      <c r="FHD99" s="171"/>
      <c r="FHE99" s="171"/>
      <c r="FHF99" s="171"/>
      <c r="FHG99" s="171"/>
      <c r="FHH99" s="171"/>
      <c r="FHI99" s="171"/>
      <c r="FHJ99" s="171"/>
      <c r="FHK99" s="171"/>
      <c r="FHL99" s="171"/>
      <c r="FHM99" s="171"/>
      <c r="FHN99" s="171"/>
      <c r="FHO99" s="171"/>
      <c r="FHP99" s="171"/>
      <c r="FHQ99" s="171"/>
      <c r="FHR99" s="171"/>
      <c r="FHS99" s="171"/>
      <c r="FHT99" s="171"/>
      <c r="FHU99" s="171"/>
      <c r="FHV99" s="171"/>
      <c r="FHW99" s="171"/>
      <c r="FHX99" s="171"/>
      <c r="FHY99" s="171"/>
      <c r="FHZ99" s="171"/>
      <c r="FIA99" s="171"/>
      <c r="FIB99" s="171"/>
      <c r="FIC99" s="171"/>
      <c r="FID99" s="171"/>
      <c r="FIE99" s="171"/>
      <c r="FIF99" s="171"/>
      <c r="FIG99" s="171"/>
      <c r="FIH99" s="171"/>
      <c r="FII99" s="171"/>
      <c r="FIJ99" s="171"/>
      <c r="FIK99" s="171"/>
      <c r="FIL99" s="171"/>
      <c r="FIM99" s="171"/>
      <c r="FIN99" s="171"/>
      <c r="FIO99" s="171"/>
      <c r="FIP99" s="171"/>
      <c r="FIQ99" s="171"/>
      <c r="FIR99" s="171"/>
      <c r="FIS99" s="171"/>
      <c r="FIT99" s="171"/>
      <c r="FIU99" s="171"/>
      <c r="FIV99" s="171"/>
      <c r="FIW99" s="171"/>
      <c r="FIX99" s="171"/>
      <c r="FIY99" s="171"/>
      <c r="FIZ99" s="171"/>
      <c r="FJA99" s="171"/>
      <c r="FJB99" s="171"/>
      <c r="FJC99" s="171"/>
      <c r="FJD99" s="171"/>
      <c r="FJE99" s="171"/>
      <c r="FJF99" s="171"/>
      <c r="FJG99" s="171"/>
      <c r="FJH99" s="171"/>
      <c r="FJI99" s="171"/>
      <c r="FJJ99" s="171"/>
      <c r="FJK99" s="171"/>
      <c r="FJL99" s="171"/>
      <c r="FJM99" s="171"/>
      <c r="FJN99" s="171"/>
      <c r="FJO99" s="171"/>
      <c r="FJP99" s="171"/>
      <c r="FJQ99" s="171"/>
      <c r="FJR99" s="171"/>
      <c r="FJS99" s="171"/>
      <c r="FJT99" s="171"/>
      <c r="FJU99" s="171"/>
      <c r="FJV99" s="171"/>
      <c r="FJW99" s="171"/>
      <c r="FJX99" s="171"/>
      <c r="FJY99" s="171"/>
      <c r="FJZ99" s="171"/>
      <c r="FKA99" s="171"/>
      <c r="FKB99" s="171"/>
      <c r="FKC99" s="171"/>
      <c r="FKD99" s="171"/>
      <c r="FKE99" s="171"/>
      <c r="FKF99" s="171"/>
      <c r="FKG99" s="171"/>
      <c r="FKH99" s="171"/>
      <c r="FKI99" s="171"/>
      <c r="FKJ99" s="171"/>
      <c r="FKK99" s="171"/>
      <c r="FKL99" s="171"/>
      <c r="FKM99" s="171"/>
      <c r="FKN99" s="171"/>
      <c r="FKO99" s="171"/>
      <c r="FKP99" s="171"/>
      <c r="FKQ99" s="171"/>
      <c r="FKR99" s="171"/>
      <c r="FKS99" s="171"/>
      <c r="FKT99" s="171"/>
      <c r="FKU99" s="171"/>
      <c r="FKV99" s="171"/>
      <c r="FKW99" s="171"/>
      <c r="FKX99" s="171"/>
      <c r="FKY99" s="171"/>
      <c r="FKZ99" s="171"/>
      <c r="FLA99" s="171"/>
      <c r="FLB99" s="171"/>
      <c r="FLC99" s="171"/>
      <c r="FLD99" s="171"/>
      <c r="FLE99" s="171"/>
      <c r="FLF99" s="171"/>
      <c r="FLG99" s="171"/>
      <c r="FLH99" s="171"/>
      <c r="FLI99" s="171"/>
      <c r="FLJ99" s="171"/>
      <c r="FLK99" s="171"/>
      <c r="FLL99" s="171"/>
      <c r="FLM99" s="171"/>
      <c r="FLN99" s="171"/>
      <c r="FLO99" s="171"/>
      <c r="FLP99" s="171"/>
      <c r="FLQ99" s="171"/>
      <c r="FLR99" s="171"/>
      <c r="FLS99" s="171"/>
      <c r="FLT99" s="171"/>
      <c r="FLU99" s="171"/>
      <c r="FLV99" s="171"/>
      <c r="FLW99" s="171"/>
      <c r="FLX99" s="171"/>
      <c r="FLY99" s="171"/>
      <c r="FLZ99" s="171"/>
      <c r="FMA99" s="171"/>
      <c r="FMB99" s="171"/>
      <c r="FMC99" s="171"/>
      <c r="FMD99" s="171"/>
      <c r="FME99" s="171"/>
      <c r="FMF99" s="171"/>
      <c r="FMG99" s="171"/>
      <c r="FMH99" s="171"/>
      <c r="FMI99" s="171"/>
      <c r="FMJ99" s="171"/>
      <c r="FMK99" s="171"/>
      <c r="FML99" s="171"/>
      <c r="FMM99" s="171"/>
      <c r="FMN99" s="171"/>
      <c r="FMO99" s="171"/>
      <c r="FMP99" s="171"/>
      <c r="FMQ99" s="171"/>
      <c r="FMR99" s="171"/>
      <c r="FMS99" s="171"/>
      <c r="FMT99" s="171"/>
      <c r="FMU99" s="171"/>
      <c r="FMV99" s="171"/>
      <c r="FMW99" s="171"/>
      <c r="FMX99" s="171"/>
      <c r="FMY99" s="171"/>
      <c r="FMZ99" s="171"/>
      <c r="FNA99" s="171"/>
      <c r="FNB99" s="171"/>
      <c r="FNC99" s="171"/>
      <c r="FND99" s="171"/>
      <c r="FNE99" s="171"/>
      <c r="FNF99" s="171"/>
      <c r="FNG99" s="171"/>
      <c r="FNH99" s="171"/>
      <c r="FNI99" s="171"/>
      <c r="FNJ99" s="171"/>
      <c r="FNK99" s="171"/>
      <c r="FNL99" s="171"/>
      <c r="FNM99" s="171"/>
      <c r="FNN99" s="171"/>
      <c r="FNO99" s="171"/>
      <c r="FNP99" s="171"/>
      <c r="FNQ99" s="171"/>
      <c r="FNR99" s="171"/>
      <c r="FNS99" s="171"/>
      <c r="FNT99" s="171"/>
      <c r="FNU99" s="171"/>
      <c r="FNV99" s="171"/>
      <c r="FNW99" s="171"/>
      <c r="FNX99" s="171"/>
      <c r="FNY99" s="171"/>
      <c r="FNZ99" s="171"/>
      <c r="FOA99" s="171"/>
      <c r="FOB99" s="171"/>
      <c r="FOC99" s="171"/>
      <c r="FOD99" s="171"/>
      <c r="FOE99" s="171"/>
      <c r="FOF99" s="171"/>
      <c r="FOG99" s="171"/>
      <c r="FOH99" s="171"/>
      <c r="FOI99" s="171"/>
      <c r="FOJ99" s="171"/>
      <c r="FOK99" s="171"/>
      <c r="FOL99" s="171"/>
      <c r="FOM99" s="171"/>
      <c r="FON99" s="171"/>
      <c r="FOO99" s="171"/>
      <c r="FOP99" s="171"/>
      <c r="FOQ99" s="171"/>
      <c r="FOR99" s="171"/>
      <c r="FOS99" s="171"/>
      <c r="FOT99" s="171"/>
      <c r="FOU99" s="171"/>
      <c r="FOV99" s="171"/>
      <c r="FOW99" s="171"/>
      <c r="FOX99" s="171"/>
      <c r="FOY99" s="171"/>
      <c r="FOZ99" s="171"/>
      <c r="FPA99" s="171"/>
      <c r="FPB99" s="171"/>
      <c r="FPC99" s="171"/>
      <c r="FPD99" s="171"/>
      <c r="FPE99" s="171"/>
      <c r="FPF99" s="171"/>
      <c r="FPG99" s="171"/>
      <c r="FPH99" s="171"/>
      <c r="FPI99" s="171"/>
      <c r="FPJ99" s="171"/>
      <c r="FPK99" s="171"/>
      <c r="FPL99" s="171"/>
      <c r="FPM99" s="171"/>
      <c r="FPN99" s="171"/>
      <c r="FPO99" s="171"/>
      <c r="FPP99" s="171"/>
      <c r="FPQ99" s="171"/>
      <c r="FPR99" s="171"/>
      <c r="FPS99" s="171"/>
      <c r="FPT99" s="171"/>
      <c r="FPU99" s="171"/>
      <c r="FPV99" s="171"/>
      <c r="FPW99" s="171"/>
      <c r="FPX99" s="171"/>
      <c r="FPY99" s="171"/>
      <c r="FPZ99" s="171"/>
      <c r="FQA99" s="171"/>
      <c r="FQB99" s="171"/>
      <c r="FQC99" s="171"/>
      <c r="FQD99" s="171"/>
      <c r="FQE99" s="171"/>
      <c r="FQF99" s="171"/>
      <c r="FQG99" s="171"/>
      <c r="FQH99" s="171"/>
      <c r="FQI99" s="171"/>
      <c r="FQJ99" s="171"/>
      <c r="FQK99" s="171"/>
      <c r="FQL99" s="171"/>
      <c r="FQM99" s="171"/>
      <c r="FQN99" s="171"/>
      <c r="FQO99" s="171"/>
      <c r="FQP99" s="171"/>
      <c r="FQQ99" s="171"/>
      <c r="FQR99" s="171"/>
      <c r="FQS99" s="171"/>
      <c r="FQT99" s="171"/>
      <c r="FQU99" s="171"/>
      <c r="FQV99" s="171"/>
      <c r="FQW99" s="171"/>
      <c r="FQX99" s="171"/>
      <c r="FQY99" s="171"/>
      <c r="FQZ99" s="171"/>
      <c r="FRA99" s="171"/>
      <c r="FRB99" s="171"/>
      <c r="FRC99" s="171"/>
      <c r="FRD99" s="171"/>
      <c r="FRE99" s="171"/>
      <c r="FRF99" s="171"/>
      <c r="FRG99" s="171"/>
      <c r="FRH99" s="171"/>
      <c r="FRI99" s="171"/>
      <c r="FRJ99" s="171"/>
      <c r="FRK99" s="171"/>
      <c r="FRL99" s="171"/>
      <c r="FRM99" s="171"/>
      <c r="FRN99" s="171"/>
      <c r="FRO99" s="171"/>
      <c r="FRP99" s="171"/>
      <c r="FRQ99" s="171"/>
      <c r="FRR99" s="171"/>
      <c r="FRS99" s="171"/>
      <c r="FRT99" s="171"/>
      <c r="FRU99" s="171"/>
      <c r="FRV99" s="171"/>
      <c r="FRW99" s="171"/>
      <c r="FRX99" s="171"/>
      <c r="FRY99" s="171"/>
      <c r="FRZ99" s="171"/>
      <c r="FSA99" s="171"/>
      <c r="FSB99" s="171"/>
      <c r="FSC99" s="171"/>
      <c r="FSD99" s="171"/>
      <c r="FSE99" s="171"/>
      <c r="FSF99" s="171"/>
      <c r="FSG99" s="171"/>
      <c r="FSH99" s="171"/>
      <c r="FSI99" s="171"/>
      <c r="FSJ99" s="171"/>
      <c r="FSK99" s="171"/>
      <c r="FSL99" s="171"/>
      <c r="FSM99" s="171"/>
      <c r="FSN99" s="171"/>
      <c r="FSO99" s="171"/>
      <c r="FSP99" s="171"/>
      <c r="FSQ99" s="171"/>
      <c r="FSR99" s="171"/>
      <c r="FSS99" s="171"/>
      <c r="FST99" s="171"/>
      <c r="FSU99" s="171"/>
      <c r="FSV99" s="171"/>
      <c r="FSW99" s="171"/>
      <c r="FSX99" s="171"/>
      <c r="FSY99" s="171"/>
      <c r="FSZ99" s="171"/>
      <c r="FTA99" s="171"/>
      <c r="FTB99" s="171"/>
      <c r="FTC99" s="171"/>
      <c r="FTD99" s="171"/>
      <c r="FTE99" s="171"/>
      <c r="FTF99" s="171"/>
      <c r="FTG99" s="171"/>
      <c r="FTH99" s="171"/>
      <c r="FTI99" s="171"/>
      <c r="FTJ99" s="171"/>
      <c r="FTK99" s="171"/>
      <c r="FTL99" s="171"/>
      <c r="FTM99" s="171"/>
      <c r="FTN99" s="171"/>
      <c r="FTO99" s="171"/>
      <c r="FTP99" s="171"/>
      <c r="FTQ99" s="171"/>
      <c r="FTR99" s="171"/>
      <c r="FTS99" s="171"/>
      <c r="FTT99" s="171"/>
      <c r="FTU99" s="171"/>
      <c r="FTV99" s="171"/>
      <c r="FTW99" s="171"/>
      <c r="FTX99" s="171"/>
      <c r="FTY99" s="171"/>
      <c r="FTZ99" s="171"/>
      <c r="FUA99" s="171"/>
      <c r="FUB99" s="171"/>
      <c r="FUC99" s="171"/>
      <c r="FUD99" s="171"/>
      <c r="FUE99" s="171"/>
      <c r="FUF99" s="171"/>
      <c r="FUG99" s="171"/>
      <c r="FUH99" s="171"/>
      <c r="FUI99" s="171"/>
      <c r="FUJ99" s="171"/>
      <c r="FUK99" s="171"/>
      <c r="FUL99" s="171"/>
      <c r="FUM99" s="171"/>
      <c r="FUN99" s="171"/>
      <c r="FUO99" s="171"/>
      <c r="FUP99" s="171"/>
      <c r="FUQ99" s="171"/>
      <c r="FUR99" s="171"/>
      <c r="FUS99" s="171"/>
      <c r="FUT99" s="171"/>
      <c r="FUU99" s="171"/>
      <c r="FUV99" s="171"/>
      <c r="FUW99" s="171"/>
      <c r="FUX99" s="171"/>
      <c r="FUY99" s="171"/>
      <c r="FUZ99" s="171"/>
      <c r="FVA99" s="171"/>
      <c r="FVB99" s="171"/>
      <c r="FVC99" s="171"/>
      <c r="FVD99" s="171"/>
      <c r="FVE99" s="171"/>
      <c r="FVF99" s="171"/>
      <c r="FVG99" s="171"/>
      <c r="FVH99" s="171"/>
      <c r="FVI99" s="171"/>
      <c r="FVJ99" s="171"/>
      <c r="FVK99" s="171"/>
      <c r="FVL99" s="171"/>
      <c r="FVM99" s="171"/>
      <c r="FVN99" s="171"/>
      <c r="FVO99" s="171"/>
      <c r="FVP99" s="171"/>
      <c r="FVQ99" s="171"/>
      <c r="FVR99" s="171"/>
      <c r="FVS99" s="171"/>
      <c r="FVT99" s="171"/>
      <c r="FVU99" s="171"/>
      <c r="FVV99" s="171"/>
      <c r="FVW99" s="171"/>
      <c r="FVX99" s="171"/>
      <c r="FVY99" s="171"/>
      <c r="FVZ99" s="171"/>
      <c r="FWA99" s="171"/>
      <c r="FWB99" s="171"/>
      <c r="FWC99" s="171"/>
      <c r="FWD99" s="171"/>
      <c r="FWE99" s="171"/>
      <c r="FWF99" s="171"/>
      <c r="FWG99" s="171"/>
      <c r="FWH99" s="171"/>
      <c r="FWI99" s="171"/>
      <c r="FWJ99" s="171"/>
      <c r="FWK99" s="171"/>
      <c r="FWL99" s="171"/>
      <c r="FWM99" s="171"/>
      <c r="FWN99" s="171"/>
      <c r="FWO99" s="171"/>
      <c r="FWP99" s="171"/>
      <c r="FWQ99" s="171"/>
      <c r="FWR99" s="171"/>
      <c r="FWS99" s="171"/>
      <c r="FWT99" s="171"/>
      <c r="FWU99" s="171"/>
      <c r="FWV99" s="171"/>
      <c r="FWW99" s="171"/>
      <c r="FWX99" s="171"/>
      <c r="FWY99" s="171"/>
      <c r="FWZ99" s="171"/>
      <c r="FXA99" s="171"/>
      <c r="FXB99" s="171"/>
      <c r="FXC99" s="171"/>
      <c r="FXD99" s="171"/>
      <c r="FXE99" s="171"/>
      <c r="FXF99" s="171"/>
      <c r="FXG99" s="171"/>
      <c r="FXH99" s="171"/>
      <c r="FXI99" s="171"/>
      <c r="FXJ99" s="171"/>
      <c r="FXK99" s="171"/>
      <c r="FXL99" s="171"/>
      <c r="FXM99" s="171"/>
      <c r="FXN99" s="171"/>
      <c r="FXO99" s="171"/>
      <c r="FXP99" s="171"/>
      <c r="FXQ99" s="171"/>
      <c r="FXR99" s="171"/>
      <c r="FXS99" s="171"/>
      <c r="FXT99" s="171"/>
      <c r="FXU99" s="171"/>
      <c r="FXV99" s="171"/>
      <c r="FXW99" s="171"/>
      <c r="FXX99" s="171"/>
      <c r="FXY99" s="171"/>
      <c r="FXZ99" s="171"/>
      <c r="FYA99" s="171"/>
      <c r="FYB99" s="171"/>
      <c r="FYC99" s="171"/>
      <c r="FYD99" s="171"/>
      <c r="FYE99" s="171"/>
      <c r="FYF99" s="171"/>
      <c r="FYG99" s="171"/>
      <c r="FYH99" s="171"/>
      <c r="FYI99" s="171"/>
      <c r="FYJ99" s="171"/>
      <c r="FYK99" s="171"/>
      <c r="FYL99" s="171"/>
      <c r="FYM99" s="171"/>
      <c r="FYN99" s="171"/>
      <c r="FYO99" s="171"/>
      <c r="FYP99" s="171"/>
      <c r="FYQ99" s="171"/>
      <c r="FYR99" s="171"/>
      <c r="FYS99" s="171"/>
      <c r="FYT99" s="171"/>
      <c r="FYU99" s="171"/>
      <c r="FYV99" s="171"/>
      <c r="FYW99" s="171"/>
      <c r="FYX99" s="171"/>
      <c r="FYY99" s="171"/>
      <c r="FYZ99" s="171"/>
      <c r="FZA99" s="171"/>
      <c r="FZB99" s="171"/>
      <c r="FZC99" s="171"/>
      <c r="FZD99" s="171"/>
      <c r="FZE99" s="171"/>
      <c r="FZF99" s="171"/>
      <c r="FZG99" s="171"/>
      <c r="FZH99" s="171"/>
      <c r="FZI99" s="171"/>
      <c r="FZJ99" s="171"/>
      <c r="FZK99" s="171"/>
      <c r="FZL99" s="171"/>
      <c r="FZM99" s="171"/>
      <c r="FZN99" s="171"/>
      <c r="FZO99" s="171"/>
      <c r="FZP99" s="171"/>
      <c r="FZQ99" s="171"/>
      <c r="FZR99" s="171"/>
      <c r="FZS99" s="171"/>
      <c r="FZT99" s="171"/>
      <c r="FZU99" s="171"/>
      <c r="FZV99" s="171"/>
      <c r="FZW99" s="171"/>
      <c r="FZX99" s="171"/>
      <c r="FZY99" s="171"/>
      <c r="FZZ99" s="171"/>
      <c r="GAA99" s="171"/>
      <c r="GAB99" s="171"/>
      <c r="GAC99" s="171"/>
      <c r="GAD99" s="171"/>
      <c r="GAE99" s="171"/>
      <c r="GAF99" s="171"/>
      <c r="GAG99" s="171"/>
      <c r="GAH99" s="171"/>
      <c r="GAI99" s="171"/>
      <c r="GAJ99" s="171"/>
      <c r="GAK99" s="171"/>
      <c r="GAL99" s="171"/>
      <c r="GAM99" s="171"/>
      <c r="GAN99" s="171"/>
      <c r="GAO99" s="171"/>
      <c r="GAP99" s="171"/>
      <c r="GAQ99" s="171"/>
      <c r="GAR99" s="171"/>
      <c r="GAS99" s="171"/>
      <c r="GAT99" s="171"/>
      <c r="GAU99" s="171"/>
      <c r="GAV99" s="171"/>
      <c r="GAW99" s="171"/>
      <c r="GAX99" s="171"/>
      <c r="GAY99" s="171"/>
      <c r="GAZ99" s="171"/>
      <c r="GBA99" s="171"/>
      <c r="GBB99" s="171"/>
      <c r="GBC99" s="171"/>
      <c r="GBD99" s="171"/>
      <c r="GBE99" s="171"/>
      <c r="GBF99" s="171"/>
      <c r="GBG99" s="171"/>
      <c r="GBH99" s="171"/>
      <c r="GBI99" s="171"/>
      <c r="GBJ99" s="171"/>
      <c r="GBK99" s="171"/>
      <c r="GBL99" s="171"/>
      <c r="GBM99" s="171"/>
      <c r="GBN99" s="171"/>
      <c r="GBO99" s="171"/>
      <c r="GBP99" s="171"/>
      <c r="GBQ99" s="171"/>
      <c r="GBR99" s="171"/>
      <c r="GBS99" s="171"/>
      <c r="GBT99" s="171"/>
      <c r="GBU99" s="171"/>
      <c r="GBV99" s="171"/>
      <c r="GBW99" s="171"/>
      <c r="GBX99" s="171"/>
      <c r="GBY99" s="171"/>
      <c r="GBZ99" s="171"/>
      <c r="GCA99" s="171"/>
      <c r="GCB99" s="171"/>
      <c r="GCC99" s="171"/>
      <c r="GCD99" s="171"/>
      <c r="GCE99" s="171"/>
      <c r="GCF99" s="171"/>
      <c r="GCG99" s="171"/>
      <c r="GCH99" s="171"/>
      <c r="GCI99" s="171"/>
      <c r="GCJ99" s="171"/>
      <c r="GCK99" s="171"/>
      <c r="GCL99" s="171"/>
      <c r="GCM99" s="171"/>
      <c r="GCN99" s="171"/>
      <c r="GCO99" s="171"/>
      <c r="GCP99" s="171"/>
      <c r="GCQ99" s="171"/>
      <c r="GCR99" s="171"/>
      <c r="GCS99" s="171"/>
      <c r="GCT99" s="171"/>
      <c r="GCU99" s="171"/>
      <c r="GCV99" s="171"/>
      <c r="GCW99" s="171"/>
      <c r="GCX99" s="171"/>
      <c r="GCY99" s="171"/>
      <c r="GCZ99" s="171"/>
      <c r="GDA99" s="171"/>
      <c r="GDB99" s="171"/>
      <c r="GDC99" s="171"/>
      <c r="GDD99" s="171"/>
      <c r="GDE99" s="171"/>
      <c r="GDF99" s="171"/>
      <c r="GDG99" s="171"/>
      <c r="GDH99" s="171"/>
      <c r="GDI99" s="171"/>
      <c r="GDJ99" s="171"/>
      <c r="GDK99" s="171"/>
      <c r="GDL99" s="171"/>
      <c r="GDM99" s="171"/>
      <c r="GDN99" s="171"/>
      <c r="GDO99" s="171"/>
      <c r="GDP99" s="171"/>
      <c r="GDQ99" s="171"/>
      <c r="GDR99" s="171"/>
      <c r="GDS99" s="171"/>
      <c r="GDT99" s="171"/>
      <c r="GDU99" s="171"/>
      <c r="GDV99" s="171"/>
      <c r="GDW99" s="171"/>
      <c r="GDX99" s="171"/>
      <c r="GDY99" s="171"/>
      <c r="GDZ99" s="171"/>
      <c r="GEA99" s="171"/>
      <c r="GEB99" s="171"/>
      <c r="GEC99" s="171"/>
      <c r="GED99" s="171"/>
      <c r="GEE99" s="171"/>
      <c r="GEF99" s="171"/>
      <c r="GEG99" s="171"/>
      <c r="GEH99" s="171"/>
      <c r="GEI99" s="171"/>
      <c r="GEJ99" s="171"/>
      <c r="GEK99" s="171"/>
      <c r="GEL99" s="171"/>
      <c r="GEM99" s="171"/>
      <c r="GEN99" s="171"/>
      <c r="GEO99" s="171"/>
      <c r="GEP99" s="171"/>
      <c r="GEQ99" s="171"/>
      <c r="GER99" s="171"/>
      <c r="GES99" s="171"/>
      <c r="GET99" s="171"/>
      <c r="GEU99" s="171"/>
      <c r="GEV99" s="171"/>
      <c r="GEW99" s="171"/>
      <c r="GEX99" s="171"/>
      <c r="GEY99" s="171"/>
      <c r="GEZ99" s="171"/>
      <c r="GFA99" s="171"/>
      <c r="GFB99" s="171"/>
      <c r="GFC99" s="171"/>
      <c r="GFD99" s="171"/>
      <c r="GFE99" s="171"/>
      <c r="GFF99" s="171"/>
      <c r="GFG99" s="171"/>
      <c r="GFH99" s="171"/>
      <c r="GFI99" s="171"/>
      <c r="GFJ99" s="171"/>
      <c r="GFK99" s="171"/>
      <c r="GFL99" s="171"/>
      <c r="GFM99" s="171"/>
      <c r="GFN99" s="171"/>
      <c r="GFO99" s="171"/>
      <c r="GFP99" s="171"/>
      <c r="GFQ99" s="171"/>
      <c r="GFR99" s="171"/>
      <c r="GFS99" s="171"/>
      <c r="GFT99" s="171"/>
      <c r="GFU99" s="171"/>
      <c r="GFV99" s="171"/>
      <c r="GFW99" s="171"/>
      <c r="GFX99" s="171"/>
      <c r="GFY99" s="171"/>
      <c r="GFZ99" s="171"/>
      <c r="GGA99" s="171"/>
      <c r="GGB99" s="171"/>
      <c r="GGC99" s="171"/>
      <c r="GGD99" s="171"/>
      <c r="GGE99" s="171"/>
      <c r="GGF99" s="171"/>
      <c r="GGG99" s="171"/>
      <c r="GGH99" s="171"/>
      <c r="GGI99" s="171"/>
      <c r="GGJ99" s="171"/>
      <c r="GGK99" s="171"/>
      <c r="GGL99" s="171"/>
      <c r="GGM99" s="171"/>
      <c r="GGN99" s="171"/>
      <c r="GGO99" s="171"/>
      <c r="GGP99" s="171"/>
      <c r="GGQ99" s="171"/>
      <c r="GGR99" s="171"/>
      <c r="GGS99" s="171"/>
      <c r="GGT99" s="171"/>
      <c r="GGU99" s="171"/>
      <c r="GGV99" s="171"/>
      <c r="GGW99" s="171"/>
      <c r="GGX99" s="171"/>
      <c r="GGY99" s="171"/>
      <c r="GGZ99" s="171"/>
      <c r="GHA99" s="171"/>
      <c r="GHB99" s="171"/>
      <c r="GHC99" s="171"/>
      <c r="GHD99" s="171"/>
      <c r="GHE99" s="171"/>
      <c r="GHF99" s="171"/>
      <c r="GHG99" s="171"/>
      <c r="GHH99" s="171"/>
      <c r="GHI99" s="171"/>
      <c r="GHJ99" s="171"/>
      <c r="GHK99" s="171"/>
      <c r="GHL99" s="171"/>
      <c r="GHM99" s="171"/>
      <c r="GHN99" s="171"/>
      <c r="GHO99" s="171"/>
      <c r="GHP99" s="171"/>
      <c r="GHQ99" s="171"/>
      <c r="GHR99" s="171"/>
      <c r="GHS99" s="171"/>
      <c r="GHT99" s="171"/>
      <c r="GHU99" s="171"/>
      <c r="GHV99" s="171"/>
      <c r="GHW99" s="171"/>
      <c r="GHX99" s="171"/>
      <c r="GHY99" s="171"/>
      <c r="GHZ99" s="171"/>
      <c r="GIA99" s="171"/>
      <c r="GIB99" s="171"/>
      <c r="GIC99" s="171"/>
      <c r="GID99" s="171"/>
      <c r="GIE99" s="171"/>
      <c r="GIF99" s="171"/>
      <c r="GIG99" s="171"/>
      <c r="GIH99" s="171"/>
      <c r="GII99" s="171"/>
      <c r="GIJ99" s="171"/>
      <c r="GIK99" s="171"/>
      <c r="GIL99" s="171"/>
      <c r="GIM99" s="171"/>
      <c r="GIN99" s="171"/>
      <c r="GIO99" s="171"/>
      <c r="GIP99" s="171"/>
      <c r="GIQ99" s="171"/>
      <c r="GIR99" s="171"/>
      <c r="GIS99" s="171"/>
      <c r="GIT99" s="171"/>
      <c r="GIU99" s="171"/>
      <c r="GIV99" s="171"/>
      <c r="GIW99" s="171"/>
      <c r="GIX99" s="171"/>
      <c r="GIY99" s="171"/>
      <c r="GIZ99" s="171"/>
      <c r="GJA99" s="171"/>
      <c r="GJB99" s="171"/>
      <c r="GJC99" s="171"/>
      <c r="GJD99" s="171"/>
      <c r="GJE99" s="171"/>
      <c r="GJF99" s="171"/>
      <c r="GJG99" s="171"/>
      <c r="GJH99" s="171"/>
      <c r="GJI99" s="171"/>
      <c r="GJJ99" s="171"/>
      <c r="GJK99" s="171"/>
      <c r="GJL99" s="171"/>
      <c r="GJM99" s="171"/>
      <c r="GJN99" s="171"/>
      <c r="GJO99" s="171"/>
      <c r="GJP99" s="171"/>
      <c r="GJQ99" s="171"/>
      <c r="GJR99" s="171"/>
      <c r="GJS99" s="171"/>
      <c r="GJT99" s="171"/>
      <c r="GJU99" s="171"/>
      <c r="GJV99" s="171"/>
      <c r="GJW99" s="171"/>
      <c r="GJX99" s="171"/>
      <c r="GJY99" s="171"/>
      <c r="GJZ99" s="171"/>
      <c r="GKA99" s="171"/>
      <c r="GKB99" s="171"/>
      <c r="GKC99" s="171"/>
      <c r="GKD99" s="171"/>
      <c r="GKE99" s="171"/>
      <c r="GKF99" s="171"/>
      <c r="GKG99" s="171"/>
      <c r="GKH99" s="171"/>
      <c r="GKI99" s="171"/>
      <c r="GKJ99" s="171"/>
      <c r="GKK99" s="171"/>
      <c r="GKL99" s="171"/>
      <c r="GKM99" s="171"/>
      <c r="GKN99" s="171"/>
      <c r="GKO99" s="171"/>
      <c r="GKP99" s="171"/>
      <c r="GKQ99" s="171"/>
      <c r="GKR99" s="171"/>
      <c r="GKS99" s="171"/>
      <c r="GKT99" s="171"/>
      <c r="GKU99" s="171"/>
      <c r="GKV99" s="171"/>
      <c r="GKW99" s="171"/>
      <c r="GKX99" s="171"/>
      <c r="GKY99" s="171"/>
      <c r="GKZ99" s="171"/>
      <c r="GLA99" s="171"/>
      <c r="GLB99" s="171"/>
      <c r="GLC99" s="171"/>
      <c r="GLD99" s="171"/>
      <c r="GLE99" s="171"/>
      <c r="GLF99" s="171"/>
      <c r="GLG99" s="171"/>
      <c r="GLH99" s="171"/>
      <c r="GLI99" s="171"/>
      <c r="GLJ99" s="171"/>
      <c r="GLK99" s="171"/>
      <c r="GLL99" s="171"/>
      <c r="GLM99" s="171"/>
      <c r="GLN99" s="171"/>
      <c r="GLO99" s="171"/>
      <c r="GLP99" s="171"/>
      <c r="GLQ99" s="171"/>
      <c r="GLR99" s="171"/>
      <c r="GLS99" s="171"/>
      <c r="GLT99" s="171"/>
      <c r="GLU99" s="171"/>
      <c r="GLV99" s="171"/>
      <c r="GLW99" s="171"/>
      <c r="GLX99" s="171"/>
      <c r="GLY99" s="171"/>
      <c r="GLZ99" s="171"/>
      <c r="GMA99" s="171"/>
      <c r="GMB99" s="171"/>
      <c r="GMC99" s="171"/>
      <c r="GMD99" s="171"/>
      <c r="GME99" s="171"/>
      <c r="GMF99" s="171"/>
      <c r="GMG99" s="171"/>
      <c r="GMH99" s="171"/>
      <c r="GMI99" s="171"/>
      <c r="GMJ99" s="171"/>
      <c r="GMK99" s="171"/>
      <c r="GML99" s="171"/>
      <c r="GMM99" s="171"/>
      <c r="GMN99" s="171"/>
      <c r="GMO99" s="171"/>
      <c r="GMP99" s="171"/>
      <c r="GMQ99" s="171"/>
      <c r="GMR99" s="171"/>
      <c r="GMS99" s="171"/>
      <c r="GMT99" s="171"/>
      <c r="GMU99" s="171"/>
      <c r="GMV99" s="171"/>
      <c r="GMW99" s="171"/>
      <c r="GMX99" s="171"/>
      <c r="GMY99" s="171"/>
      <c r="GMZ99" s="171"/>
      <c r="GNA99" s="171"/>
      <c r="GNB99" s="171"/>
      <c r="GNC99" s="171"/>
      <c r="GND99" s="171"/>
      <c r="GNE99" s="171"/>
      <c r="GNF99" s="171"/>
      <c r="GNG99" s="171"/>
      <c r="GNH99" s="171"/>
      <c r="GNI99" s="171"/>
      <c r="GNJ99" s="171"/>
      <c r="GNK99" s="171"/>
      <c r="GNL99" s="171"/>
      <c r="GNM99" s="171"/>
      <c r="GNN99" s="171"/>
      <c r="GNO99" s="171"/>
      <c r="GNP99" s="171"/>
      <c r="GNQ99" s="171"/>
      <c r="GNR99" s="171"/>
      <c r="GNS99" s="171"/>
      <c r="GNT99" s="171"/>
      <c r="GNU99" s="171"/>
      <c r="GNV99" s="171"/>
      <c r="GNW99" s="171"/>
      <c r="GNX99" s="171"/>
      <c r="GNY99" s="171"/>
      <c r="GNZ99" s="171"/>
      <c r="GOA99" s="171"/>
      <c r="GOB99" s="171"/>
      <c r="GOC99" s="171"/>
      <c r="GOD99" s="171"/>
      <c r="GOE99" s="171"/>
      <c r="GOF99" s="171"/>
      <c r="GOG99" s="171"/>
      <c r="GOH99" s="171"/>
      <c r="GOI99" s="171"/>
      <c r="GOJ99" s="171"/>
      <c r="GOK99" s="171"/>
      <c r="GOL99" s="171"/>
      <c r="GOM99" s="171"/>
      <c r="GON99" s="171"/>
      <c r="GOO99" s="171"/>
      <c r="GOP99" s="171"/>
      <c r="GOQ99" s="171"/>
      <c r="GOR99" s="171"/>
      <c r="GOS99" s="171"/>
      <c r="GOT99" s="171"/>
      <c r="GOU99" s="171"/>
      <c r="GOV99" s="171"/>
      <c r="GOW99" s="171"/>
      <c r="GOX99" s="171"/>
      <c r="GOY99" s="171"/>
      <c r="GOZ99" s="171"/>
      <c r="GPA99" s="171"/>
      <c r="GPB99" s="171"/>
      <c r="GPC99" s="171"/>
      <c r="GPD99" s="171"/>
      <c r="GPE99" s="171"/>
      <c r="GPF99" s="171"/>
      <c r="GPG99" s="171"/>
      <c r="GPH99" s="171"/>
      <c r="GPI99" s="171"/>
      <c r="GPJ99" s="171"/>
      <c r="GPK99" s="171"/>
      <c r="GPL99" s="171"/>
      <c r="GPM99" s="171"/>
      <c r="GPN99" s="171"/>
      <c r="GPO99" s="171"/>
      <c r="GPP99" s="171"/>
      <c r="GPQ99" s="171"/>
      <c r="GPR99" s="171"/>
      <c r="GPS99" s="171"/>
      <c r="GPT99" s="171"/>
      <c r="GPU99" s="171"/>
      <c r="GPV99" s="171"/>
      <c r="GPW99" s="171"/>
      <c r="GPX99" s="171"/>
      <c r="GPY99" s="171"/>
      <c r="GPZ99" s="171"/>
      <c r="GQA99" s="171"/>
      <c r="GQB99" s="171"/>
      <c r="GQC99" s="171"/>
      <c r="GQD99" s="171"/>
      <c r="GQE99" s="171"/>
      <c r="GQF99" s="171"/>
      <c r="GQG99" s="171"/>
      <c r="GQH99" s="171"/>
      <c r="GQI99" s="171"/>
      <c r="GQJ99" s="171"/>
      <c r="GQK99" s="171"/>
      <c r="GQL99" s="171"/>
      <c r="GQM99" s="171"/>
      <c r="GQN99" s="171"/>
      <c r="GQO99" s="171"/>
      <c r="GQP99" s="171"/>
      <c r="GQQ99" s="171"/>
      <c r="GQR99" s="171"/>
      <c r="GQS99" s="171"/>
      <c r="GQT99" s="171"/>
      <c r="GQU99" s="171"/>
      <c r="GQV99" s="171"/>
      <c r="GQW99" s="171"/>
      <c r="GQX99" s="171"/>
      <c r="GQY99" s="171"/>
      <c r="GQZ99" s="171"/>
      <c r="GRA99" s="171"/>
      <c r="GRB99" s="171"/>
      <c r="GRC99" s="171"/>
      <c r="GRD99" s="171"/>
      <c r="GRE99" s="171"/>
      <c r="GRF99" s="171"/>
      <c r="GRG99" s="171"/>
      <c r="GRH99" s="171"/>
      <c r="GRI99" s="171"/>
      <c r="GRJ99" s="171"/>
      <c r="GRK99" s="171"/>
      <c r="GRL99" s="171"/>
      <c r="GRM99" s="171"/>
      <c r="GRN99" s="171"/>
      <c r="GRO99" s="171"/>
      <c r="GRP99" s="171"/>
      <c r="GRQ99" s="171"/>
      <c r="GRR99" s="171"/>
      <c r="GRS99" s="171"/>
      <c r="GRT99" s="171"/>
      <c r="GRU99" s="171"/>
      <c r="GRV99" s="171"/>
      <c r="GRW99" s="171"/>
      <c r="GRX99" s="171"/>
      <c r="GRY99" s="171"/>
      <c r="GRZ99" s="171"/>
      <c r="GSA99" s="171"/>
      <c r="GSB99" s="171"/>
      <c r="GSC99" s="171"/>
      <c r="GSD99" s="171"/>
      <c r="GSE99" s="171"/>
      <c r="GSF99" s="171"/>
      <c r="GSG99" s="171"/>
      <c r="GSH99" s="171"/>
      <c r="GSI99" s="171"/>
      <c r="GSJ99" s="171"/>
      <c r="GSK99" s="171"/>
      <c r="GSL99" s="171"/>
      <c r="GSM99" s="171"/>
      <c r="GSN99" s="171"/>
      <c r="GSO99" s="171"/>
      <c r="GSP99" s="171"/>
      <c r="GSQ99" s="171"/>
      <c r="GSR99" s="171"/>
      <c r="GSS99" s="171"/>
      <c r="GST99" s="171"/>
      <c r="GSU99" s="171"/>
      <c r="GSV99" s="171"/>
      <c r="GSW99" s="171"/>
      <c r="GSX99" s="171"/>
      <c r="GSY99" s="171"/>
      <c r="GSZ99" s="171"/>
      <c r="GTA99" s="171"/>
      <c r="GTB99" s="171"/>
      <c r="GTC99" s="171"/>
      <c r="GTD99" s="171"/>
      <c r="GTE99" s="171"/>
      <c r="GTF99" s="171"/>
      <c r="GTG99" s="171"/>
      <c r="GTH99" s="171"/>
      <c r="GTI99" s="171"/>
      <c r="GTJ99" s="171"/>
      <c r="GTK99" s="171"/>
      <c r="GTL99" s="171"/>
      <c r="GTM99" s="171"/>
      <c r="GTN99" s="171"/>
      <c r="GTO99" s="171"/>
      <c r="GTP99" s="171"/>
      <c r="GTQ99" s="171"/>
      <c r="GTR99" s="171"/>
      <c r="GTS99" s="171"/>
      <c r="GTT99" s="171"/>
      <c r="GTU99" s="171"/>
      <c r="GTV99" s="171"/>
      <c r="GTW99" s="171"/>
      <c r="GTX99" s="171"/>
      <c r="GTY99" s="171"/>
      <c r="GTZ99" s="171"/>
      <c r="GUA99" s="171"/>
      <c r="GUB99" s="171"/>
      <c r="GUC99" s="171"/>
      <c r="GUD99" s="171"/>
      <c r="GUE99" s="171"/>
      <c r="GUF99" s="171"/>
      <c r="GUG99" s="171"/>
      <c r="GUH99" s="171"/>
      <c r="GUI99" s="171"/>
      <c r="GUJ99" s="171"/>
      <c r="GUK99" s="171"/>
      <c r="GUL99" s="171"/>
      <c r="GUM99" s="171"/>
      <c r="GUN99" s="171"/>
      <c r="GUO99" s="171"/>
      <c r="GUP99" s="171"/>
      <c r="GUQ99" s="171"/>
      <c r="GUR99" s="171"/>
      <c r="GUS99" s="171"/>
      <c r="GUT99" s="171"/>
      <c r="GUU99" s="171"/>
      <c r="GUV99" s="171"/>
      <c r="GUW99" s="171"/>
      <c r="GUX99" s="171"/>
      <c r="GUY99" s="171"/>
      <c r="GUZ99" s="171"/>
      <c r="GVA99" s="171"/>
      <c r="GVB99" s="171"/>
      <c r="GVC99" s="171"/>
      <c r="GVD99" s="171"/>
      <c r="GVE99" s="171"/>
      <c r="GVF99" s="171"/>
      <c r="GVG99" s="171"/>
      <c r="GVH99" s="171"/>
      <c r="GVI99" s="171"/>
      <c r="GVJ99" s="171"/>
      <c r="GVK99" s="171"/>
      <c r="GVL99" s="171"/>
      <c r="GVM99" s="171"/>
      <c r="GVN99" s="171"/>
      <c r="GVO99" s="171"/>
      <c r="GVP99" s="171"/>
      <c r="GVQ99" s="171"/>
      <c r="GVR99" s="171"/>
      <c r="GVS99" s="171"/>
      <c r="GVT99" s="171"/>
      <c r="GVU99" s="171"/>
      <c r="GVV99" s="171"/>
      <c r="GVW99" s="171"/>
      <c r="GVX99" s="171"/>
      <c r="GVY99" s="171"/>
      <c r="GVZ99" s="171"/>
      <c r="GWA99" s="171"/>
      <c r="GWB99" s="171"/>
      <c r="GWC99" s="171"/>
      <c r="GWD99" s="171"/>
      <c r="GWE99" s="171"/>
      <c r="GWF99" s="171"/>
      <c r="GWG99" s="171"/>
      <c r="GWH99" s="171"/>
      <c r="GWI99" s="171"/>
      <c r="GWJ99" s="171"/>
      <c r="GWK99" s="171"/>
      <c r="GWL99" s="171"/>
      <c r="GWM99" s="171"/>
      <c r="GWN99" s="171"/>
      <c r="GWO99" s="171"/>
      <c r="GWP99" s="171"/>
      <c r="GWQ99" s="171"/>
      <c r="GWR99" s="171"/>
      <c r="GWS99" s="171"/>
      <c r="GWT99" s="171"/>
      <c r="GWU99" s="171"/>
      <c r="GWV99" s="171"/>
      <c r="GWW99" s="171"/>
      <c r="GWX99" s="171"/>
      <c r="GWY99" s="171"/>
      <c r="GWZ99" s="171"/>
      <c r="GXA99" s="171"/>
      <c r="GXB99" s="171"/>
      <c r="GXC99" s="171"/>
      <c r="GXD99" s="171"/>
      <c r="GXE99" s="171"/>
      <c r="GXF99" s="171"/>
      <c r="GXG99" s="171"/>
      <c r="GXH99" s="171"/>
      <c r="GXI99" s="171"/>
      <c r="GXJ99" s="171"/>
      <c r="GXK99" s="171"/>
      <c r="GXL99" s="171"/>
      <c r="GXM99" s="171"/>
      <c r="GXN99" s="171"/>
      <c r="GXO99" s="171"/>
      <c r="GXP99" s="171"/>
      <c r="GXQ99" s="171"/>
      <c r="GXR99" s="171"/>
      <c r="GXS99" s="171"/>
      <c r="GXT99" s="171"/>
      <c r="GXU99" s="171"/>
      <c r="GXV99" s="171"/>
      <c r="GXW99" s="171"/>
      <c r="GXX99" s="171"/>
      <c r="GXY99" s="171"/>
      <c r="GXZ99" s="171"/>
      <c r="GYA99" s="171"/>
      <c r="GYB99" s="171"/>
      <c r="GYC99" s="171"/>
      <c r="GYD99" s="171"/>
      <c r="GYE99" s="171"/>
      <c r="GYF99" s="171"/>
      <c r="GYG99" s="171"/>
      <c r="GYH99" s="171"/>
      <c r="GYI99" s="171"/>
      <c r="GYJ99" s="171"/>
      <c r="GYK99" s="171"/>
      <c r="GYL99" s="171"/>
      <c r="GYM99" s="171"/>
      <c r="GYN99" s="171"/>
      <c r="GYO99" s="171"/>
      <c r="GYP99" s="171"/>
      <c r="GYQ99" s="171"/>
      <c r="GYR99" s="171"/>
      <c r="GYS99" s="171"/>
      <c r="GYT99" s="171"/>
      <c r="GYU99" s="171"/>
      <c r="GYV99" s="171"/>
      <c r="GYW99" s="171"/>
      <c r="GYX99" s="171"/>
      <c r="GYY99" s="171"/>
      <c r="GYZ99" s="171"/>
      <c r="GZA99" s="171"/>
      <c r="GZB99" s="171"/>
      <c r="GZC99" s="171"/>
      <c r="GZD99" s="171"/>
      <c r="GZE99" s="171"/>
      <c r="GZF99" s="171"/>
      <c r="GZG99" s="171"/>
      <c r="GZH99" s="171"/>
      <c r="GZI99" s="171"/>
      <c r="GZJ99" s="171"/>
      <c r="GZK99" s="171"/>
      <c r="GZL99" s="171"/>
      <c r="GZM99" s="171"/>
      <c r="GZN99" s="171"/>
      <c r="GZO99" s="171"/>
      <c r="GZP99" s="171"/>
      <c r="GZQ99" s="171"/>
      <c r="GZR99" s="171"/>
      <c r="GZS99" s="171"/>
      <c r="GZT99" s="171"/>
      <c r="GZU99" s="171"/>
      <c r="GZV99" s="171"/>
      <c r="GZW99" s="171"/>
      <c r="GZX99" s="171"/>
      <c r="GZY99" s="171"/>
      <c r="GZZ99" s="171"/>
      <c r="HAA99" s="171"/>
      <c r="HAB99" s="171"/>
      <c r="HAC99" s="171"/>
      <c r="HAD99" s="171"/>
      <c r="HAE99" s="171"/>
      <c r="HAF99" s="171"/>
      <c r="HAG99" s="171"/>
      <c r="HAH99" s="171"/>
      <c r="HAI99" s="171"/>
      <c r="HAJ99" s="171"/>
      <c r="HAK99" s="171"/>
      <c r="HAL99" s="171"/>
      <c r="HAM99" s="171"/>
      <c r="HAN99" s="171"/>
      <c r="HAO99" s="171"/>
      <c r="HAP99" s="171"/>
      <c r="HAQ99" s="171"/>
      <c r="HAR99" s="171"/>
      <c r="HAS99" s="171"/>
      <c r="HAT99" s="171"/>
      <c r="HAU99" s="171"/>
      <c r="HAV99" s="171"/>
      <c r="HAW99" s="171"/>
      <c r="HAX99" s="171"/>
      <c r="HAY99" s="171"/>
      <c r="HAZ99" s="171"/>
      <c r="HBA99" s="171"/>
      <c r="HBB99" s="171"/>
      <c r="HBC99" s="171"/>
      <c r="HBD99" s="171"/>
      <c r="HBE99" s="171"/>
      <c r="HBF99" s="171"/>
      <c r="HBG99" s="171"/>
      <c r="HBH99" s="171"/>
      <c r="HBI99" s="171"/>
      <c r="HBJ99" s="171"/>
      <c r="HBK99" s="171"/>
      <c r="HBL99" s="171"/>
      <c r="HBM99" s="171"/>
      <c r="HBN99" s="171"/>
      <c r="HBO99" s="171"/>
      <c r="HBP99" s="171"/>
      <c r="HBQ99" s="171"/>
      <c r="HBR99" s="171"/>
      <c r="HBS99" s="171"/>
      <c r="HBT99" s="171"/>
      <c r="HBU99" s="171"/>
      <c r="HBV99" s="171"/>
      <c r="HBW99" s="171"/>
      <c r="HBX99" s="171"/>
      <c r="HBY99" s="171"/>
      <c r="HBZ99" s="171"/>
      <c r="HCA99" s="171"/>
      <c r="HCB99" s="171"/>
      <c r="HCC99" s="171"/>
      <c r="HCD99" s="171"/>
      <c r="HCE99" s="171"/>
      <c r="HCF99" s="171"/>
      <c r="HCG99" s="171"/>
      <c r="HCH99" s="171"/>
      <c r="HCI99" s="171"/>
      <c r="HCJ99" s="171"/>
      <c r="HCK99" s="171"/>
      <c r="HCL99" s="171"/>
      <c r="HCM99" s="171"/>
      <c r="HCN99" s="171"/>
      <c r="HCO99" s="171"/>
      <c r="HCP99" s="171"/>
      <c r="HCQ99" s="171"/>
      <c r="HCR99" s="171"/>
      <c r="HCS99" s="171"/>
      <c r="HCT99" s="171"/>
      <c r="HCU99" s="171"/>
      <c r="HCV99" s="171"/>
      <c r="HCW99" s="171"/>
      <c r="HCX99" s="171"/>
      <c r="HCY99" s="171"/>
      <c r="HCZ99" s="171"/>
      <c r="HDA99" s="171"/>
      <c r="HDB99" s="171"/>
      <c r="HDC99" s="171"/>
      <c r="HDD99" s="171"/>
      <c r="HDE99" s="171"/>
      <c r="HDF99" s="171"/>
      <c r="HDG99" s="171"/>
      <c r="HDH99" s="171"/>
      <c r="HDI99" s="171"/>
      <c r="HDJ99" s="171"/>
      <c r="HDK99" s="171"/>
      <c r="HDL99" s="171"/>
      <c r="HDM99" s="171"/>
      <c r="HDN99" s="171"/>
      <c r="HDO99" s="171"/>
      <c r="HDP99" s="171"/>
      <c r="HDQ99" s="171"/>
      <c r="HDR99" s="171"/>
      <c r="HDS99" s="171"/>
      <c r="HDT99" s="171"/>
      <c r="HDU99" s="171"/>
      <c r="HDV99" s="171"/>
      <c r="HDW99" s="171"/>
      <c r="HDX99" s="171"/>
      <c r="HDY99" s="171"/>
      <c r="HDZ99" s="171"/>
      <c r="HEA99" s="171"/>
      <c r="HEB99" s="171"/>
      <c r="HEC99" s="171"/>
      <c r="HED99" s="171"/>
      <c r="HEE99" s="171"/>
      <c r="HEF99" s="171"/>
      <c r="HEG99" s="171"/>
      <c r="HEH99" s="171"/>
      <c r="HEI99" s="171"/>
      <c r="HEJ99" s="171"/>
      <c r="HEK99" s="171"/>
      <c r="HEL99" s="171"/>
      <c r="HEM99" s="171"/>
      <c r="HEN99" s="171"/>
      <c r="HEO99" s="171"/>
      <c r="HEP99" s="171"/>
      <c r="HEQ99" s="171"/>
      <c r="HER99" s="171"/>
      <c r="HES99" s="171"/>
      <c r="HET99" s="171"/>
      <c r="HEU99" s="171"/>
      <c r="HEV99" s="171"/>
      <c r="HEW99" s="171"/>
      <c r="HEX99" s="171"/>
      <c r="HEY99" s="171"/>
      <c r="HEZ99" s="171"/>
      <c r="HFA99" s="171"/>
      <c r="HFB99" s="171"/>
      <c r="HFC99" s="171"/>
      <c r="HFD99" s="171"/>
      <c r="HFE99" s="171"/>
      <c r="HFF99" s="171"/>
      <c r="HFG99" s="171"/>
      <c r="HFH99" s="171"/>
      <c r="HFI99" s="171"/>
      <c r="HFJ99" s="171"/>
      <c r="HFK99" s="171"/>
      <c r="HFL99" s="171"/>
      <c r="HFM99" s="171"/>
      <c r="HFN99" s="171"/>
      <c r="HFO99" s="171"/>
      <c r="HFP99" s="171"/>
      <c r="HFQ99" s="171"/>
      <c r="HFR99" s="171"/>
      <c r="HFS99" s="171"/>
      <c r="HFT99" s="171"/>
      <c r="HFU99" s="171"/>
      <c r="HFV99" s="171"/>
      <c r="HFW99" s="171"/>
      <c r="HFX99" s="171"/>
      <c r="HFY99" s="171"/>
      <c r="HFZ99" s="171"/>
      <c r="HGA99" s="171"/>
      <c r="HGB99" s="171"/>
      <c r="HGC99" s="171"/>
      <c r="HGD99" s="171"/>
      <c r="HGE99" s="171"/>
      <c r="HGF99" s="171"/>
      <c r="HGG99" s="171"/>
      <c r="HGH99" s="171"/>
      <c r="HGI99" s="171"/>
      <c r="HGJ99" s="171"/>
      <c r="HGK99" s="171"/>
      <c r="HGL99" s="171"/>
      <c r="HGM99" s="171"/>
      <c r="HGN99" s="171"/>
      <c r="HGO99" s="171"/>
      <c r="HGP99" s="171"/>
      <c r="HGQ99" s="171"/>
      <c r="HGR99" s="171"/>
      <c r="HGS99" s="171"/>
      <c r="HGT99" s="171"/>
      <c r="HGU99" s="171"/>
      <c r="HGV99" s="171"/>
      <c r="HGW99" s="171"/>
      <c r="HGX99" s="171"/>
      <c r="HGY99" s="171"/>
      <c r="HGZ99" s="171"/>
      <c r="HHA99" s="171"/>
      <c r="HHB99" s="171"/>
      <c r="HHC99" s="171"/>
      <c r="HHD99" s="171"/>
      <c r="HHE99" s="171"/>
      <c r="HHF99" s="171"/>
      <c r="HHG99" s="171"/>
      <c r="HHH99" s="171"/>
      <c r="HHI99" s="171"/>
      <c r="HHJ99" s="171"/>
      <c r="HHK99" s="171"/>
      <c r="HHL99" s="171"/>
      <c r="HHM99" s="171"/>
      <c r="HHN99" s="171"/>
      <c r="HHO99" s="171"/>
      <c r="HHP99" s="171"/>
      <c r="HHQ99" s="171"/>
      <c r="HHR99" s="171"/>
      <c r="HHS99" s="171"/>
      <c r="HHT99" s="171"/>
      <c r="HHU99" s="171"/>
      <c r="HHV99" s="171"/>
      <c r="HHW99" s="171"/>
      <c r="HHX99" s="171"/>
      <c r="HHY99" s="171"/>
      <c r="HHZ99" s="171"/>
      <c r="HIA99" s="171"/>
      <c r="HIB99" s="171"/>
      <c r="HIC99" s="171"/>
      <c r="HID99" s="171"/>
      <c r="HIE99" s="171"/>
      <c r="HIF99" s="171"/>
      <c r="HIG99" s="171"/>
      <c r="HIH99" s="171"/>
      <c r="HII99" s="171"/>
      <c r="HIJ99" s="171"/>
      <c r="HIK99" s="171"/>
      <c r="HIL99" s="171"/>
      <c r="HIM99" s="171"/>
      <c r="HIN99" s="171"/>
      <c r="HIO99" s="171"/>
      <c r="HIP99" s="171"/>
      <c r="HIQ99" s="171"/>
      <c r="HIR99" s="171"/>
      <c r="HIS99" s="171"/>
      <c r="HIT99" s="171"/>
      <c r="HIU99" s="171"/>
      <c r="HIV99" s="171"/>
      <c r="HIW99" s="171"/>
      <c r="HIX99" s="171"/>
      <c r="HIY99" s="171"/>
      <c r="HIZ99" s="171"/>
      <c r="HJA99" s="171"/>
      <c r="HJB99" s="171"/>
      <c r="HJC99" s="171"/>
      <c r="HJD99" s="171"/>
      <c r="HJE99" s="171"/>
      <c r="HJF99" s="171"/>
      <c r="HJG99" s="171"/>
      <c r="HJH99" s="171"/>
      <c r="HJI99" s="171"/>
      <c r="HJJ99" s="171"/>
      <c r="HJK99" s="171"/>
      <c r="HJL99" s="171"/>
      <c r="HJM99" s="171"/>
      <c r="HJN99" s="171"/>
      <c r="HJO99" s="171"/>
      <c r="HJP99" s="171"/>
      <c r="HJQ99" s="171"/>
      <c r="HJR99" s="171"/>
      <c r="HJS99" s="171"/>
      <c r="HJT99" s="171"/>
      <c r="HJU99" s="171"/>
      <c r="HJV99" s="171"/>
      <c r="HJW99" s="171"/>
      <c r="HJX99" s="171"/>
      <c r="HJY99" s="171"/>
      <c r="HJZ99" s="171"/>
      <c r="HKA99" s="171"/>
      <c r="HKB99" s="171"/>
      <c r="HKC99" s="171"/>
      <c r="HKD99" s="171"/>
      <c r="HKE99" s="171"/>
      <c r="HKF99" s="171"/>
      <c r="HKG99" s="171"/>
      <c r="HKH99" s="171"/>
      <c r="HKI99" s="171"/>
      <c r="HKJ99" s="171"/>
      <c r="HKK99" s="171"/>
      <c r="HKL99" s="171"/>
      <c r="HKM99" s="171"/>
      <c r="HKN99" s="171"/>
      <c r="HKO99" s="171"/>
      <c r="HKP99" s="171"/>
      <c r="HKQ99" s="171"/>
      <c r="HKR99" s="171"/>
      <c r="HKS99" s="171"/>
      <c r="HKT99" s="171"/>
      <c r="HKU99" s="171"/>
      <c r="HKV99" s="171"/>
      <c r="HKW99" s="171"/>
      <c r="HKX99" s="171"/>
      <c r="HKY99" s="171"/>
      <c r="HKZ99" s="171"/>
      <c r="HLA99" s="171"/>
      <c r="HLB99" s="171"/>
      <c r="HLC99" s="171"/>
      <c r="HLD99" s="171"/>
      <c r="HLE99" s="171"/>
      <c r="HLF99" s="171"/>
      <c r="HLG99" s="171"/>
      <c r="HLH99" s="171"/>
      <c r="HLI99" s="171"/>
      <c r="HLJ99" s="171"/>
      <c r="HLK99" s="171"/>
      <c r="HLL99" s="171"/>
      <c r="HLM99" s="171"/>
      <c r="HLN99" s="171"/>
      <c r="HLO99" s="171"/>
      <c r="HLP99" s="171"/>
      <c r="HLQ99" s="171"/>
      <c r="HLR99" s="171"/>
      <c r="HLS99" s="171"/>
      <c r="HLT99" s="171"/>
      <c r="HLU99" s="171"/>
      <c r="HLV99" s="171"/>
      <c r="HLW99" s="171"/>
      <c r="HLX99" s="171"/>
      <c r="HLY99" s="171"/>
      <c r="HLZ99" s="171"/>
      <c r="HMA99" s="171"/>
      <c r="HMB99" s="171"/>
      <c r="HMC99" s="171"/>
      <c r="HMD99" s="171"/>
      <c r="HME99" s="171"/>
      <c r="HMF99" s="171"/>
      <c r="HMG99" s="171"/>
      <c r="HMH99" s="171"/>
      <c r="HMI99" s="171"/>
      <c r="HMJ99" s="171"/>
      <c r="HMK99" s="171"/>
      <c r="HML99" s="171"/>
      <c r="HMM99" s="171"/>
      <c r="HMN99" s="171"/>
      <c r="HMO99" s="171"/>
      <c r="HMP99" s="171"/>
      <c r="HMQ99" s="171"/>
      <c r="HMR99" s="171"/>
      <c r="HMS99" s="171"/>
      <c r="HMT99" s="171"/>
      <c r="HMU99" s="171"/>
      <c r="HMV99" s="171"/>
      <c r="HMW99" s="171"/>
      <c r="HMX99" s="171"/>
      <c r="HMY99" s="171"/>
      <c r="HMZ99" s="171"/>
      <c r="HNA99" s="171"/>
      <c r="HNB99" s="171"/>
      <c r="HNC99" s="171"/>
      <c r="HND99" s="171"/>
      <c r="HNE99" s="171"/>
      <c r="HNF99" s="171"/>
      <c r="HNG99" s="171"/>
      <c r="HNH99" s="171"/>
      <c r="HNI99" s="171"/>
      <c r="HNJ99" s="171"/>
      <c r="HNK99" s="171"/>
      <c r="HNL99" s="171"/>
      <c r="HNM99" s="171"/>
      <c r="HNN99" s="171"/>
      <c r="HNO99" s="171"/>
      <c r="HNP99" s="171"/>
      <c r="HNQ99" s="171"/>
      <c r="HNR99" s="171"/>
      <c r="HNS99" s="171"/>
      <c r="HNT99" s="171"/>
      <c r="HNU99" s="171"/>
      <c r="HNV99" s="171"/>
      <c r="HNW99" s="171"/>
      <c r="HNX99" s="171"/>
      <c r="HNY99" s="171"/>
      <c r="HNZ99" s="171"/>
      <c r="HOA99" s="171"/>
      <c r="HOB99" s="171"/>
      <c r="HOC99" s="171"/>
      <c r="HOD99" s="171"/>
      <c r="HOE99" s="171"/>
      <c r="HOF99" s="171"/>
      <c r="HOG99" s="171"/>
      <c r="HOH99" s="171"/>
      <c r="HOI99" s="171"/>
      <c r="HOJ99" s="171"/>
      <c r="HOK99" s="171"/>
      <c r="HOL99" s="171"/>
      <c r="HOM99" s="171"/>
      <c r="HON99" s="171"/>
      <c r="HOO99" s="171"/>
      <c r="HOP99" s="171"/>
      <c r="HOQ99" s="171"/>
      <c r="HOR99" s="171"/>
      <c r="HOS99" s="171"/>
      <c r="HOT99" s="171"/>
      <c r="HOU99" s="171"/>
      <c r="HOV99" s="171"/>
      <c r="HOW99" s="171"/>
      <c r="HOX99" s="171"/>
      <c r="HOY99" s="171"/>
      <c r="HOZ99" s="171"/>
      <c r="HPA99" s="171"/>
      <c r="HPB99" s="171"/>
      <c r="HPC99" s="171"/>
      <c r="HPD99" s="171"/>
      <c r="HPE99" s="171"/>
      <c r="HPF99" s="171"/>
      <c r="HPG99" s="171"/>
      <c r="HPH99" s="171"/>
      <c r="HPI99" s="171"/>
      <c r="HPJ99" s="171"/>
      <c r="HPK99" s="171"/>
      <c r="HPL99" s="171"/>
      <c r="HPM99" s="171"/>
      <c r="HPN99" s="171"/>
      <c r="HPO99" s="171"/>
      <c r="HPP99" s="171"/>
      <c r="HPQ99" s="171"/>
      <c r="HPR99" s="171"/>
      <c r="HPS99" s="171"/>
      <c r="HPT99" s="171"/>
      <c r="HPU99" s="171"/>
      <c r="HPV99" s="171"/>
      <c r="HPW99" s="171"/>
      <c r="HPX99" s="171"/>
      <c r="HPY99" s="171"/>
      <c r="HPZ99" s="171"/>
      <c r="HQA99" s="171"/>
      <c r="HQB99" s="171"/>
      <c r="HQC99" s="171"/>
      <c r="HQD99" s="171"/>
      <c r="HQE99" s="171"/>
      <c r="HQF99" s="171"/>
      <c r="HQG99" s="171"/>
      <c r="HQH99" s="171"/>
      <c r="HQI99" s="171"/>
      <c r="HQJ99" s="171"/>
      <c r="HQK99" s="171"/>
      <c r="HQL99" s="171"/>
      <c r="HQM99" s="171"/>
      <c r="HQN99" s="171"/>
      <c r="HQO99" s="171"/>
      <c r="HQP99" s="171"/>
      <c r="HQQ99" s="171"/>
      <c r="HQR99" s="171"/>
      <c r="HQS99" s="171"/>
      <c r="HQT99" s="171"/>
      <c r="HQU99" s="171"/>
      <c r="HQV99" s="171"/>
      <c r="HQW99" s="171"/>
      <c r="HQX99" s="171"/>
      <c r="HQY99" s="171"/>
      <c r="HQZ99" s="171"/>
      <c r="HRA99" s="171"/>
      <c r="HRB99" s="171"/>
      <c r="HRC99" s="171"/>
      <c r="HRD99" s="171"/>
      <c r="HRE99" s="171"/>
      <c r="HRF99" s="171"/>
      <c r="HRG99" s="171"/>
      <c r="HRH99" s="171"/>
      <c r="HRI99" s="171"/>
      <c r="HRJ99" s="171"/>
      <c r="HRK99" s="171"/>
      <c r="HRL99" s="171"/>
      <c r="HRM99" s="171"/>
      <c r="HRN99" s="171"/>
      <c r="HRO99" s="171"/>
      <c r="HRP99" s="171"/>
      <c r="HRQ99" s="171"/>
      <c r="HRR99" s="171"/>
      <c r="HRS99" s="171"/>
      <c r="HRT99" s="171"/>
      <c r="HRU99" s="171"/>
      <c r="HRV99" s="171"/>
      <c r="HRW99" s="171"/>
      <c r="HRX99" s="171"/>
      <c r="HRY99" s="171"/>
      <c r="HRZ99" s="171"/>
      <c r="HSA99" s="171"/>
      <c r="HSB99" s="171"/>
      <c r="HSC99" s="171"/>
      <c r="HSD99" s="171"/>
      <c r="HSE99" s="171"/>
      <c r="HSF99" s="171"/>
      <c r="HSG99" s="171"/>
      <c r="HSH99" s="171"/>
      <c r="HSI99" s="171"/>
      <c r="HSJ99" s="171"/>
      <c r="HSK99" s="171"/>
      <c r="HSL99" s="171"/>
      <c r="HSM99" s="171"/>
      <c r="HSN99" s="171"/>
      <c r="HSO99" s="171"/>
      <c r="HSP99" s="171"/>
      <c r="HSQ99" s="171"/>
      <c r="HSR99" s="171"/>
      <c r="HSS99" s="171"/>
      <c r="HST99" s="171"/>
      <c r="HSU99" s="171"/>
      <c r="HSV99" s="171"/>
      <c r="HSW99" s="171"/>
      <c r="HSX99" s="171"/>
      <c r="HSY99" s="171"/>
      <c r="HSZ99" s="171"/>
      <c r="HTA99" s="171"/>
      <c r="HTB99" s="171"/>
      <c r="HTC99" s="171"/>
      <c r="HTD99" s="171"/>
      <c r="HTE99" s="171"/>
      <c r="HTF99" s="171"/>
      <c r="HTG99" s="171"/>
      <c r="HTH99" s="171"/>
      <c r="HTI99" s="171"/>
      <c r="HTJ99" s="171"/>
      <c r="HTK99" s="171"/>
      <c r="HTL99" s="171"/>
      <c r="HTM99" s="171"/>
      <c r="HTN99" s="171"/>
      <c r="HTO99" s="171"/>
      <c r="HTP99" s="171"/>
      <c r="HTQ99" s="171"/>
      <c r="HTR99" s="171"/>
      <c r="HTS99" s="171"/>
      <c r="HTT99" s="171"/>
      <c r="HTU99" s="171"/>
      <c r="HTV99" s="171"/>
      <c r="HTW99" s="171"/>
      <c r="HTX99" s="171"/>
      <c r="HTY99" s="171"/>
      <c r="HTZ99" s="171"/>
      <c r="HUA99" s="171"/>
      <c r="HUB99" s="171"/>
      <c r="HUC99" s="171"/>
      <c r="HUD99" s="171"/>
      <c r="HUE99" s="171"/>
      <c r="HUF99" s="171"/>
      <c r="HUG99" s="171"/>
      <c r="HUH99" s="171"/>
      <c r="HUI99" s="171"/>
      <c r="HUJ99" s="171"/>
      <c r="HUK99" s="171"/>
      <c r="HUL99" s="171"/>
      <c r="HUM99" s="171"/>
      <c r="HUN99" s="171"/>
      <c r="HUO99" s="171"/>
      <c r="HUP99" s="171"/>
      <c r="HUQ99" s="171"/>
      <c r="HUR99" s="171"/>
      <c r="HUS99" s="171"/>
      <c r="HUT99" s="171"/>
      <c r="HUU99" s="171"/>
      <c r="HUV99" s="171"/>
      <c r="HUW99" s="171"/>
      <c r="HUX99" s="171"/>
      <c r="HUY99" s="171"/>
      <c r="HUZ99" s="171"/>
      <c r="HVA99" s="171"/>
      <c r="HVB99" s="171"/>
      <c r="HVC99" s="171"/>
      <c r="HVD99" s="171"/>
      <c r="HVE99" s="171"/>
      <c r="HVF99" s="171"/>
      <c r="HVG99" s="171"/>
      <c r="HVH99" s="171"/>
      <c r="HVI99" s="171"/>
      <c r="HVJ99" s="171"/>
      <c r="HVK99" s="171"/>
      <c r="HVL99" s="171"/>
      <c r="HVM99" s="171"/>
      <c r="HVN99" s="171"/>
      <c r="HVO99" s="171"/>
      <c r="HVP99" s="171"/>
      <c r="HVQ99" s="171"/>
      <c r="HVR99" s="171"/>
      <c r="HVS99" s="171"/>
      <c r="HVT99" s="171"/>
      <c r="HVU99" s="171"/>
      <c r="HVV99" s="171"/>
      <c r="HVW99" s="171"/>
      <c r="HVX99" s="171"/>
      <c r="HVY99" s="171"/>
      <c r="HVZ99" s="171"/>
      <c r="HWA99" s="171"/>
      <c r="HWB99" s="171"/>
      <c r="HWC99" s="171"/>
      <c r="HWD99" s="171"/>
      <c r="HWE99" s="171"/>
      <c r="HWF99" s="171"/>
      <c r="HWG99" s="171"/>
      <c r="HWH99" s="171"/>
      <c r="HWI99" s="171"/>
      <c r="HWJ99" s="171"/>
      <c r="HWK99" s="171"/>
      <c r="HWL99" s="171"/>
      <c r="HWM99" s="171"/>
      <c r="HWN99" s="171"/>
      <c r="HWO99" s="171"/>
      <c r="HWP99" s="171"/>
      <c r="HWQ99" s="171"/>
      <c r="HWR99" s="171"/>
      <c r="HWS99" s="171"/>
      <c r="HWT99" s="171"/>
      <c r="HWU99" s="171"/>
      <c r="HWV99" s="171"/>
      <c r="HWW99" s="171"/>
      <c r="HWX99" s="171"/>
      <c r="HWY99" s="171"/>
      <c r="HWZ99" s="171"/>
      <c r="HXA99" s="171"/>
      <c r="HXB99" s="171"/>
      <c r="HXC99" s="171"/>
      <c r="HXD99" s="171"/>
      <c r="HXE99" s="171"/>
      <c r="HXF99" s="171"/>
      <c r="HXG99" s="171"/>
      <c r="HXH99" s="171"/>
      <c r="HXI99" s="171"/>
      <c r="HXJ99" s="171"/>
      <c r="HXK99" s="171"/>
      <c r="HXL99" s="171"/>
      <c r="HXM99" s="171"/>
      <c r="HXN99" s="171"/>
      <c r="HXO99" s="171"/>
      <c r="HXP99" s="171"/>
      <c r="HXQ99" s="171"/>
      <c r="HXR99" s="171"/>
      <c r="HXS99" s="171"/>
      <c r="HXT99" s="171"/>
      <c r="HXU99" s="171"/>
      <c r="HXV99" s="171"/>
      <c r="HXW99" s="171"/>
      <c r="HXX99" s="171"/>
      <c r="HXY99" s="171"/>
      <c r="HXZ99" s="171"/>
      <c r="HYA99" s="171"/>
      <c r="HYB99" s="171"/>
      <c r="HYC99" s="171"/>
      <c r="HYD99" s="171"/>
      <c r="HYE99" s="171"/>
      <c r="HYF99" s="171"/>
      <c r="HYG99" s="171"/>
      <c r="HYH99" s="171"/>
      <c r="HYI99" s="171"/>
      <c r="HYJ99" s="171"/>
      <c r="HYK99" s="171"/>
      <c r="HYL99" s="171"/>
      <c r="HYM99" s="171"/>
      <c r="HYN99" s="171"/>
      <c r="HYO99" s="171"/>
      <c r="HYP99" s="171"/>
      <c r="HYQ99" s="171"/>
      <c r="HYR99" s="171"/>
      <c r="HYS99" s="171"/>
      <c r="HYT99" s="171"/>
      <c r="HYU99" s="171"/>
      <c r="HYV99" s="171"/>
      <c r="HYW99" s="171"/>
      <c r="HYX99" s="171"/>
      <c r="HYY99" s="171"/>
      <c r="HYZ99" s="171"/>
      <c r="HZA99" s="171"/>
      <c r="HZB99" s="171"/>
      <c r="HZC99" s="171"/>
      <c r="HZD99" s="171"/>
      <c r="HZE99" s="171"/>
      <c r="HZF99" s="171"/>
      <c r="HZG99" s="171"/>
      <c r="HZH99" s="171"/>
      <c r="HZI99" s="171"/>
      <c r="HZJ99" s="171"/>
      <c r="HZK99" s="171"/>
      <c r="HZL99" s="171"/>
      <c r="HZM99" s="171"/>
      <c r="HZN99" s="171"/>
      <c r="HZO99" s="171"/>
      <c r="HZP99" s="171"/>
      <c r="HZQ99" s="171"/>
      <c r="HZR99" s="171"/>
      <c r="HZS99" s="171"/>
      <c r="HZT99" s="171"/>
      <c r="HZU99" s="171"/>
      <c r="HZV99" s="171"/>
      <c r="HZW99" s="171"/>
      <c r="HZX99" s="171"/>
      <c r="HZY99" s="171"/>
      <c r="HZZ99" s="171"/>
      <c r="IAA99" s="171"/>
      <c r="IAB99" s="171"/>
      <c r="IAC99" s="171"/>
      <c r="IAD99" s="171"/>
      <c r="IAE99" s="171"/>
      <c r="IAF99" s="171"/>
      <c r="IAG99" s="171"/>
      <c r="IAH99" s="171"/>
      <c r="IAI99" s="171"/>
      <c r="IAJ99" s="171"/>
      <c r="IAK99" s="171"/>
      <c r="IAL99" s="171"/>
      <c r="IAM99" s="171"/>
      <c r="IAN99" s="171"/>
      <c r="IAO99" s="171"/>
      <c r="IAP99" s="171"/>
      <c r="IAQ99" s="171"/>
      <c r="IAR99" s="171"/>
      <c r="IAS99" s="171"/>
      <c r="IAT99" s="171"/>
      <c r="IAU99" s="171"/>
      <c r="IAV99" s="171"/>
      <c r="IAW99" s="171"/>
      <c r="IAX99" s="171"/>
      <c r="IAY99" s="171"/>
      <c r="IAZ99" s="171"/>
      <c r="IBA99" s="171"/>
      <c r="IBB99" s="171"/>
      <c r="IBC99" s="171"/>
      <c r="IBD99" s="171"/>
      <c r="IBE99" s="171"/>
      <c r="IBF99" s="171"/>
      <c r="IBG99" s="171"/>
      <c r="IBH99" s="171"/>
      <c r="IBI99" s="171"/>
      <c r="IBJ99" s="171"/>
      <c r="IBK99" s="171"/>
      <c r="IBL99" s="171"/>
      <c r="IBM99" s="171"/>
      <c r="IBN99" s="171"/>
      <c r="IBO99" s="171"/>
      <c r="IBP99" s="171"/>
      <c r="IBQ99" s="171"/>
      <c r="IBR99" s="171"/>
      <c r="IBS99" s="171"/>
      <c r="IBT99" s="171"/>
      <c r="IBU99" s="171"/>
      <c r="IBV99" s="171"/>
      <c r="IBW99" s="171"/>
      <c r="IBX99" s="171"/>
      <c r="IBY99" s="171"/>
      <c r="IBZ99" s="171"/>
      <c r="ICA99" s="171"/>
      <c r="ICB99" s="171"/>
      <c r="ICC99" s="171"/>
      <c r="ICD99" s="171"/>
      <c r="ICE99" s="171"/>
      <c r="ICF99" s="171"/>
      <c r="ICG99" s="171"/>
      <c r="ICH99" s="171"/>
      <c r="ICI99" s="171"/>
      <c r="ICJ99" s="171"/>
      <c r="ICK99" s="171"/>
      <c r="ICL99" s="171"/>
      <c r="ICM99" s="171"/>
      <c r="ICN99" s="171"/>
      <c r="ICO99" s="171"/>
      <c r="ICP99" s="171"/>
      <c r="ICQ99" s="171"/>
      <c r="ICR99" s="171"/>
      <c r="ICS99" s="171"/>
      <c r="ICT99" s="171"/>
      <c r="ICU99" s="171"/>
      <c r="ICV99" s="171"/>
      <c r="ICW99" s="171"/>
      <c r="ICX99" s="171"/>
      <c r="ICY99" s="171"/>
      <c r="ICZ99" s="171"/>
      <c r="IDA99" s="171"/>
      <c r="IDB99" s="171"/>
      <c r="IDC99" s="171"/>
      <c r="IDD99" s="171"/>
      <c r="IDE99" s="171"/>
      <c r="IDF99" s="171"/>
      <c r="IDG99" s="171"/>
      <c r="IDH99" s="171"/>
      <c r="IDI99" s="171"/>
      <c r="IDJ99" s="171"/>
      <c r="IDK99" s="171"/>
      <c r="IDL99" s="171"/>
      <c r="IDM99" s="171"/>
      <c r="IDN99" s="171"/>
      <c r="IDO99" s="171"/>
      <c r="IDP99" s="171"/>
      <c r="IDQ99" s="171"/>
      <c r="IDR99" s="171"/>
      <c r="IDS99" s="171"/>
      <c r="IDT99" s="171"/>
      <c r="IDU99" s="171"/>
      <c r="IDV99" s="171"/>
      <c r="IDW99" s="171"/>
      <c r="IDX99" s="171"/>
      <c r="IDY99" s="171"/>
      <c r="IDZ99" s="171"/>
      <c r="IEA99" s="171"/>
      <c r="IEB99" s="171"/>
      <c r="IEC99" s="171"/>
      <c r="IED99" s="171"/>
      <c r="IEE99" s="171"/>
      <c r="IEF99" s="171"/>
      <c r="IEG99" s="171"/>
      <c r="IEH99" s="171"/>
      <c r="IEI99" s="171"/>
      <c r="IEJ99" s="171"/>
      <c r="IEK99" s="171"/>
      <c r="IEL99" s="171"/>
      <c r="IEM99" s="171"/>
      <c r="IEN99" s="171"/>
      <c r="IEO99" s="171"/>
      <c r="IEP99" s="171"/>
      <c r="IEQ99" s="171"/>
      <c r="IER99" s="171"/>
      <c r="IES99" s="171"/>
      <c r="IET99" s="171"/>
      <c r="IEU99" s="171"/>
      <c r="IEV99" s="171"/>
      <c r="IEW99" s="171"/>
      <c r="IEX99" s="171"/>
      <c r="IEY99" s="171"/>
      <c r="IEZ99" s="171"/>
      <c r="IFA99" s="171"/>
      <c r="IFB99" s="171"/>
      <c r="IFC99" s="171"/>
      <c r="IFD99" s="171"/>
      <c r="IFE99" s="171"/>
      <c r="IFF99" s="171"/>
      <c r="IFG99" s="171"/>
      <c r="IFH99" s="171"/>
      <c r="IFI99" s="171"/>
      <c r="IFJ99" s="171"/>
      <c r="IFK99" s="171"/>
      <c r="IFL99" s="171"/>
      <c r="IFM99" s="171"/>
      <c r="IFN99" s="171"/>
      <c r="IFO99" s="171"/>
      <c r="IFP99" s="171"/>
      <c r="IFQ99" s="171"/>
      <c r="IFR99" s="171"/>
      <c r="IFS99" s="171"/>
      <c r="IFT99" s="171"/>
      <c r="IFU99" s="171"/>
      <c r="IFV99" s="171"/>
      <c r="IFW99" s="171"/>
      <c r="IFX99" s="171"/>
      <c r="IFY99" s="171"/>
      <c r="IFZ99" s="171"/>
      <c r="IGA99" s="171"/>
      <c r="IGB99" s="171"/>
      <c r="IGC99" s="171"/>
      <c r="IGD99" s="171"/>
      <c r="IGE99" s="171"/>
      <c r="IGF99" s="171"/>
      <c r="IGG99" s="171"/>
      <c r="IGH99" s="171"/>
      <c r="IGI99" s="171"/>
      <c r="IGJ99" s="171"/>
      <c r="IGK99" s="171"/>
      <c r="IGL99" s="171"/>
      <c r="IGM99" s="171"/>
      <c r="IGN99" s="171"/>
      <c r="IGO99" s="171"/>
      <c r="IGP99" s="171"/>
      <c r="IGQ99" s="171"/>
      <c r="IGR99" s="171"/>
      <c r="IGS99" s="171"/>
      <c r="IGT99" s="171"/>
      <c r="IGU99" s="171"/>
      <c r="IGV99" s="171"/>
      <c r="IGW99" s="171"/>
      <c r="IGX99" s="171"/>
      <c r="IGY99" s="171"/>
      <c r="IGZ99" s="171"/>
      <c r="IHA99" s="171"/>
      <c r="IHB99" s="171"/>
      <c r="IHC99" s="171"/>
      <c r="IHD99" s="171"/>
      <c r="IHE99" s="171"/>
      <c r="IHF99" s="171"/>
      <c r="IHG99" s="171"/>
      <c r="IHH99" s="171"/>
      <c r="IHI99" s="171"/>
      <c r="IHJ99" s="171"/>
      <c r="IHK99" s="171"/>
      <c r="IHL99" s="171"/>
      <c r="IHM99" s="171"/>
      <c r="IHN99" s="171"/>
      <c r="IHO99" s="171"/>
      <c r="IHP99" s="171"/>
      <c r="IHQ99" s="171"/>
      <c r="IHR99" s="171"/>
      <c r="IHS99" s="171"/>
      <c r="IHT99" s="171"/>
      <c r="IHU99" s="171"/>
      <c r="IHV99" s="171"/>
      <c r="IHW99" s="171"/>
      <c r="IHX99" s="171"/>
      <c r="IHY99" s="171"/>
      <c r="IHZ99" s="171"/>
      <c r="IIA99" s="171"/>
      <c r="IIB99" s="171"/>
      <c r="IIC99" s="171"/>
      <c r="IID99" s="171"/>
      <c r="IIE99" s="171"/>
      <c r="IIF99" s="171"/>
      <c r="IIG99" s="171"/>
      <c r="IIH99" s="171"/>
      <c r="III99" s="171"/>
      <c r="IIJ99" s="171"/>
      <c r="IIK99" s="171"/>
      <c r="IIL99" s="171"/>
      <c r="IIM99" s="171"/>
      <c r="IIN99" s="171"/>
      <c r="IIO99" s="171"/>
      <c r="IIP99" s="171"/>
      <c r="IIQ99" s="171"/>
      <c r="IIR99" s="171"/>
      <c r="IIS99" s="171"/>
      <c r="IIT99" s="171"/>
      <c r="IIU99" s="171"/>
      <c r="IIV99" s="171"/>
      <c r="IIW99" s="171"/>
      <c r="IIX99" s="171"/>
      <c r="IIY99" s="171"/>
      <c r="IIZ99" s="171"/>
      <c r="IJA99" s="171"/>
      <c r="IJB99" s="171"/>
      <c r="IJC99" s="171"/>
      <c r="IJD99" s="171"/>
      <c r="IJE99" s="171"/>
      <c r="IJF99" s="171"/>
      <c r="IJG99" s="171"/>
      <c r="IJH99" s="171"/>
      <c r="IJI99" s="171"/>
      <c r="IJJ99" s="171"/>
      <c r="IJK99" s="171"/>
      <c r="IJL99" s="171"/>
      <c r="IJM99" s="171"/>
      <c r="IJN99" s="171"/>
      <c r="IJO99" s="171"/>
      <c r="IJP99" s="171"/>
      <c r="IJQ99" s="171"/>
      <c r="IJR99" s="171"/>
      <c r="IJS99" s="171"/>
      <c r="IJT99" s="171"/>
      <c r="IJU99" s="171"/>
      <c r="IJV99" s="171"/>
      <c r="IJW99" s="171"/>
      <c r="IJX99" s="171"/>
      <c r="IJY99" s="171"/>
      <c r="IJZ99" s="171"/>
      <c r="IKA99" s="171"/>
      <c r="IKB99" s="171"/>
      <c r="IKC99" s="171"/>
      <c r="IKD99" s="171"/>
      <c r="IKE99" s="171"/>
      <c r="IKF99" s="171"/>
      <c r="IKG99" s="171"/>
      <c r="IKH99" s="171"/>
      <c r="IKI99" s="171"/>
      <c r="IKJ99" s="171"/>
      <c r="IKK99" s="171"/>
      <c r="IKL99" s="171"/>
      <c r="IKM99" s="171"/>
      <c r="IKN99" s="171"/>
      <c r="IKO99" s="171"/>
      <c r="IKP99" s="171"/>
      <c r="IKQ99" s="171"/>
      <c r="IKR99" s="171"/>
      <c r="IKS99" s="171"/>
      <c r="IKT99" s="171"/>
      <c r="IKU99" s="171"/>
      <c r="IKV99" s="171"/>
      <c r="IKW99" s="171"/>
      <c r="IKX99" s="171"/>
      <c r="IKY99" s="171"/>
      <c r="IKZ99" s="171"/>
      <c r="ILA99" s="171"/>
      <c r="ILB99" s="171"/>
      <c r="ILC99" s="171"/>
      <c r="ILD99" s="171"/>
      <c r="ILE99" s="171"/>
      <c r="ILF99" s="171"/>
      <c r="ILG99" s="171"/>
      <c r="ILH99" s="171"/>
      <c r="ILI99" s="171"/>
      <c r="ILJ99" s="171"/>
      <c r="ILK99" s="171"/>
      <c r="ILL99" s="171"/>
      <c r="ILM99" s="171"/>
      <c r="ILN99" s="171"/>
      <c r="ILO99" s="171"/>
      <c r="ILP99" s="171"/>
      <c r="ILQ99" s="171"/>
      <c r="ILR99" s="171"/>
      <c r="ILS99" s="171"/>
      <c r="ILT99" s="171"/>
      <c r="ILU99" s="171"/>
      <c r="ILV99" s="171"/>
      <c r="ILW99" s="171"/>
      <c r="ILX99" s="171"/>
      <c r="ILY99" s="171"/>
      <c r="ILZ99" s="171"/>
      <c r="IMA99" s="171"/>
      <c r="IMB99" s="171"/>
      <c r="IMC99" s="171"/>
      <c r="IMD99" s="171"/>
      <c r="IME99" s="171"/>
      <c r="IMF99" s="171"/>
      <c r="IMG99" s="171"/>
      <c r="IMH99" s="171"/>
      <c r="IMI99" s="171"/>
      <c r="IMJ99" s="171"/>
      <c r="IMK99" s="171"/>
      <c r="IML99" s="171"/>
      <c r="IMM99" s="171"/>
      <c r="IMN99" s="171"/>
      <c r="IMO99" s="171"/>
      <c r="IMP99" s="171"/>
      <c r="IMQ99" s="171"/>
      <c r="IMR99" s="171"/>
      <c r="IMS99" s="171"/>
      <c r="IMT99" s="171"/>
      <c r="IMU99" s="171"/>
      <c r="IMV99" s="171"/>
      <c r="IMW99" s="171"/>
      <c r="IMX99" s="171"/>
      <c r="IMY99" s="171"/>
      <c r="IMZ99" s="171"/>
      <c r="INA99" s="171"/>
      <c r="INB99" s="171"/>
      <c r="INC99" s="171"/>
      <c r="IND99" s="171"/>
      <c r="INE99" s="171"/>
      <c r="INF99" s="171"/>
      <c r="ING99" s="171"/>
      <c r="INH99" s="171"/>
      <c r="INI99" s="171"/>
      <c r="INJ99" s="171"/>
      <c r="INK99" s="171"/>
      <c r="INL99" s="171"/>
      <c r="INM99" s="171"/>
      <c r="INN99" s="171"/>
      <c r="INO99" s="171"/>
      <c r="INP99" s="171"/>
      <c r="INQ99" s="171"/>
      <c r="INR99" s="171"/>
      <c r="INS99" s="171"/>
      <c r="INT99" s="171"/>
      <c r="INU99" s="171"/>
      <c r="INV99" s="171"/>
      <c r="INW99" s="171"/>
      <c r="INX99" s="171"/>
      <c r="INY99" s="171"/>
      <c r="INZ99" s="171"/>
      <c r="IOA99" s="171"/>
      <c r="IOB99" s="171"/>
      <c r="IOC99" s="171"/>
      <c r="IOD99" s="171"/>
      <c r="IOE99" s="171"/>
      <c r="IOF99" s="171"/>
      <c r="IOG99" s="171"/>
      <c r="IOH99" s="171"/>
      <c r="IOI99" s="171"/>
      <c r="IOJ99" s="171"/>
      <c r="IOK99" s="171"/>
      <c r="IOL99" s="171"/>
      <c r="IOM99" s="171"/>
      <c r="ION99" s="171"/>
      <c r="IOO99" s="171"/>
      <c r="IOP99" s="171"/>
      <c r="IOQ99" s="171"/>
      <c r="IOR99" s="171"/>
      <c r="IOS99" s="171"/>
      <c r="IOT99" s="171"/>
      <c r="IOU99" s="171"/>
      <c r="IOV99" s="171"/>
      <c r="IOW99" s="171"/>
      <c r="IOX99" s="171"/>
      <c r="IOY99" s="171"/>
      <c r="IOZ99" s="171"/>
      <c r="IPA99" s="171"/>
      <c r="IPB99" s="171"/>
      <c r="IPC99" s="171"/>
      <c r="IPD99" s="171"/>
      <c r="IPE99" s="171"/>
      <c r="IPF99" s="171"/>
      <c r="IPG99" s="171"/>
      <c r="IPH99" s="171"/>
      <c r="IPI99" s="171"/>
      <c r="IPJ99" s="171"/>
      <c r="IPK99" s="171"/>
      <c r="IPL99" s="171"/>
      <c r="IPM99" s="171"/>
      <c r="IPN99" s="171"/>
      <c r="IPO99" s="171"/>
      <c r="IPP99" s="171"/>
      <c r="IPQ99" s="171"/>
      <c r="IPR99" s="171"/>
      <c r="IPS99" s="171"/>
      <c r="IPT99" s="171"/>
      <c r="IPU99" s="171"/>
      <c r="IPV99" s="171"/>
      <c r="IPW99" s="171"/>
      <c r="IPX99" s="171"/>
      <c r="IPY99" s="171"/>
      <c r="IPZ99" s="171"/>
      <c r="IQA99" s="171"/>
      <c r="IQB99" s="171"/>
      <c r="IQC99" s="171"/>
      <c r="IQD99" s="171"/>
      <c r="IQE99" s="171"/>
      <c r="IQF99" s="171"/>
      <c r="IQG99" s="171"/>
      <c r="IQH99" s="171"/>
      <c r="IQI99" s="171"/>
      <c r="IQJ99" s="171"/>
      <c r="IQK99" s="171"/>
      <c r="IQL99" s="171"/>
      <c r="IQM99" s="171"/>
      <c r="IQN99" s="171"/>
      <c r="IQO99" s="171"/>
      <c r="IQP99" s="171"/>
      <c r="IQQ99" s="171"/>
      <c r="IQR99" s="171"/>
      <c r="IQS99" s="171"/>
      <c r="IQT99" s="171"/>
      <c r="IQU99" s="171"/>
      <c r="IQV99" s="171"/>
      <c r="IQW99" s="171"/>
      <c r="IQX99" s="171"/>
      <c r="IQY99" s="171"/>
      <c r="IQZ99" s="171"/>
      <c r="IRA99" s="171"/>
      <c r="IRB99" s="171"/>
      <c r="IRC99" s="171"/>
      <c r="IRD99" s="171"/>
      <c r="IRE99" s="171"/>
      <c r="IRF99" s="171"/>
      <c r="IRG99" s="171"/>
      <c r="IRH99" s="171"/>
      <c r="IRI99" s="171"/>
      <c r="IRJ99" s="171"/>
      <c r="IRK99" s="171"/>
      <c r="IRL99" s="171"/>
      <c r="IRM99" s="171"/>
      <c r="IRN99" s="171"/>
      <c r="IRO99" s="171"/>
      <c r="IRP99" s="171"/>
      <c r="IRQ99" s="171"/>
      <c r="IRR99" s="171"/>
      <c r="IRS99" s="171"/>
      <c r="IRT99" s="171"/>
      <c r="IRU99" s="171"/>
      <c r="IRV99" s="171"/>
      <c r="IRW99" s="171"/>
      <c r="IRX99" s="171"/>
      <c r="IRY99" s="171"/>
      <c r="IRZ99" s="171"/>
      <c r="ISA99" s="171"/>
      <c r="ISB99" s="171"/>
      <c r="ISC99" s="171"/>
      <c r="ISD99" s="171"/>
      <c r="ISE99" s="171"/>
      <c r="ISF99" s="171"/>
      <c r="ISG99" s="171"/>
      <c r="ISH99" s="171"/>
      <c r="ISI99" s="171"/>
      <c r="ISJ99" s="171"/>
      <c r="ISK99" s="171"/>
      <c r="ISL99" s="171"/>
      <c r="ISM99" s="171"/>
      <c r="ISN99" s="171"/>
      <c r="ISO99" s="171"/>
      <c r="ISP99" s="171"/>
      <c r="ISQ99" s="171"/>
      <c r="ISR99" s="171"/>
      <c r="ISS99" s="171"/>
      <c r="IST99" s="171"/>
      <c r="ISU99" s="171"/>
      <c r="ISV99" s="171"/>
      <c r="ISW99" s="171"/>
      <c r="ISX99" s="171"/>
      <c r="ISY99" s="171"/>
      <c r="ISZ99" s="171"/>
      <c r="ITA99" s="171"/>
      <c r="ITB99" s="171"/>
      <c r="ITC99" s="171"/>
      <c r="ITD99" s="171"/>
      <c r="ITE99" s="171"/>
      <c r="ITF99" s="171"/>
      <c r="ITG99" s="171"/>
      <c r="ITH99" s="171"/>
      <c r="ITI99" s="171"/>
      <c r="ITJ99" s="171"/>
      <c r="ITK99" s="171"/>
      <c r="ITL99" s="171"/>
      <c r="ITM99" s="171"/>
      <c r="ITN99" s="171"/>
      <c r="ITO99" s="171"/>
      <c r="ITP99" s="171"/>
      <c r="ITQ99" s="171"/>
      <c r="ITR99" s="171"/>
      <c r="ITS99" s="171"/>
      <c r="ITT99" s="171"/>
      <c r="ITU99" s="171"/>
      <c r="ITV99" s="171"/>
      <c r="ITW99" s="171"/>
      <c r="ITX99" s="171"/>
      <c r="ITY99" s="171"/>
      <c r="ITZ99" s="171"/>
      <c r="IUA99" s="171"/>
      <c r="IUB99" s="171"/>
      <c r="IUC99" s="171"/>
      <c r="IUD99" s="171"/>
      <c r="IUE99" s="171"/>
      <c r="IUF99" s="171"/>
      <c r="IUG99" s="171"/>
      <c r="IUH99" s="171"/>
      <c r="IUI99" s="171"/>
      <c r="IUJ99" s="171"/>
      <c r="IUK99" s="171"/>
      <c r="IUL99" s="171"/>
      <c r="IUM99" s="171"/>
      <c r="IUN99" s="171"/>
      <c r="IUO99" s="171"/>
      <c r="IUP99" s="171"/>
      <c r="IUQ99" s="171"/>
      <c r="IUR99" s="171"/>
      <c r="IUS99" s="171"/>
      <c r="IUT99" s="171"/>
      <c r="IUU99" s="171"/>
      <c r="IUV99" s="171"/>
      <c r="IUW99" s="171"/>
      <c r="IUX99" s="171"/>
      <c r="IUY99" s="171"/>
      <c r="IUZ99" s="171"/>
      <c r="IVA99" s="171"/>
      <c r="IVB99" s="171"/>
      <c r="IVC99" s="171"/>
      <c r="IVD99" s="171"/>
      <c r="IVE99" s="171"/>
      <c r="IVF99" s="171"/>
      <c r="IVG99" s="171"/>
      <c r="IVH99" s="171"/>
      <c r="IVI99" s="171"/>
      <c r="IVJ99" s="171"/>
      <c r="IVK99" s="171"/>
      <c r="IVL99" s="171"/>
      <c r="IVM99" s="171"/>
      <c r="IVN99" s="171"/>
      <c r="IVO99" s="171"/>
      <c r="IVP99" s="171"/>
      <c r="IVQ99" s="171"/>
      <c r="IVR99" s="171"/>
      <c r="IVS99" s="171"/>
      <c r="IVT99" s="171"/>
      <c r="IVU99" s="171"/>
      <c r="IVV99" s="171"/>
      <c r="IVW99" s="171"/>
      <c r="IVX99" s="171"/>
      <c r="IVY99" s="171"/>
      <c r="IVZ99" s="171"/>
      <c r="IWA99" s="171"/>
      <c r="IWB99" s="171"/>
      <c r="IWC99" s="171"/>
      <c r="IWD99" s="171"/>
      <c r="IWE99" s="171"/>
      <c r="IWF99" s="171"/>
      <c r="IWG99" s="171"/>
      <c r="IWH99" s="171"/>
      <c r="IWI99" s="171"/>
      <c r="IWJ99" s="171"/>
      <c r="IWK99" s="171"/>
      <c r="IWL99" s="171"/>
      <c r="IWM99" s="171"/>
      <c r="IWN99" s="171"/>
      <c r="IWO99" s="171"/>
      <c r="IWP99" s="171"/>
      <c r="IWQ99" s="171"/>
      <c r="IWR99" s="171"/>
      <c r="IWS99" s="171"/>
      <c r="IWT99" s="171"/>
      <c r="IWU99" s="171"/>
      <c r="IWV99" s="171"/>
      <c r="IWW99" s="171"/>
      <c r="IWX99" s="171"/>
      <c r="IWY99" s="171"/>
      <c r="IWZ99" s="171"/>
      <c r="IXA99" s="171"/>
      <c r="IXB99" s="171"/>
      <c r="IXC99" s="171"/>
      <c r="IXD99" s="171"/>
      <c r="IXE99" s="171"/>
      <c r="IXF99" s="171"/>
      <c r="IXG99" s="171"/>
      <c r="IXH99" s="171"/>
      <c r="IXI99" s="171"/>
      <c r="IXJ99" s="171"/>
      <c r="IXK99" s="171"/>
      <c r="IXL99" s="171"/>
      <c r="IXM99" s="171"/>
      <c r="IXN99" s="171"/>
      <c r="IXO99" s="171"/>
      <c r="IXP99" s="171"/>
      <c r="IXQ99" s="171"/>
      <c r="IXR99" s="171"/>
      <c r="IXS99" s="171"/>
      <c r="IXT99" s="171"/>
      <c r="IXU99" s="171"/>
      <c r="IXV99" s="171"/>
      <c r="IXW99" s="171"/>
      <c r="IXX99" s="171"/>
      <c r="IXY99" s="171"/>
      <c r="IXZ99" s="171"/>
      <c r="IYA99" s="171"/>
      <c r="IYB99" s="171"/>
      <c r="IYC99" s="171"/>
      <c r="IYD99" s="171"/>
      <c r="IYE99" s="171"/>
      <c r="IYF99" s="171"/>
      <c r="IYG99" s="171"/>
      <c r="IYH99" s="171"/>
      <c r="IYI99" s="171"/>
      <c r="IYJ99" s="171"/>
      <c r="IYK99" s="171"/>
      <c r="IYL99" s="171"/>
      <c r="IYM99" s="171"/>
      <c r="IYN99" s="171"/>
      <c r="IYO99" s="171"/>
      <c r="IYP99" s="171"/>
      <c r="IYQ99" s="171"/>
      <c r="IYR99" s="171"/>
      <c r="IYS99" s="171"/>
      <c r="IYT99" s="171"/>
      <c r="IYU99" s="171"/>
      <c r="IYV99" s="171"/>
      <c r="IYW99" s="171"/>
      <c r="IYX99" s="171"/>
      <c r="IYY99" s="171"/>
      <c r="IYZ99" s="171"/>
      <c r="IZA99" s="171"/>
      <c r="IZB99" s="171"/>
      <c r="IZC99" s="171"/>
      <c r="IZD99" s="171"/>
      <c r="IZE99" s="171"/>
      <c r="IZF99" s="171"/>
      <c r="IZG99" s="171"/>
      <c r="IZH99" s="171"/>
      <c r="IZI99" s="171"/>
      <c r="IZJ99" s="171"/>
      <c r="IZK99" s="171"/>
      <c r="IZL99" s="171"/>
      <c r="IZM99" s="171"/>
      <c r="IZN99" s="171"/>
      <c r="IZO99" s="171"/>
      <c r="IZP99" s="171"/>
      <c r="IZQ99" s="171"/>
      <c r="IZR99" s="171"/>
      <c r="IZS99" s="171"/>
      <c r="IZT99" s="171"/>
      <c r="IZU99" s="171"/>
      <c r="IZV99" s="171"/>
      <c r="IZW99" s="171"/>
      <c r="IZX99" s="171"/>
      <c r="IZY99" s="171"/>
      <c r="IZZ99" s="171"/>
      <c r="JAA99" s="171"/>
      <c r="JAB99" s="171"/>
      <c r="JAC99" s="171"/>
      <c r="JAD99" s="171"/>
      <c r="JAE99" s="171"/>
      <c r="JAF99" s="171"/>
      <c r="JAG99" s="171"/>
      <c r="JAH99" s="171"/>
      <c r="JAI99" s="171"/>
      <c r="JAJ99" s="171"/>
      <c r="JAK99" s="171"/>
      <c r="JAL99" s="171"/>
      <c r="JAM99" s="171"/>
      <c r="JAN99" s="171"/>
      <c r="JAO99" s="171"/>
      <c r="JAP99" s="171"/>
      <c r="JAQ99" s="171"/>
      <c r="JAR99" s="171"/>
      <c r="JAS99" s="171"/>
      <c r="JAT99" s="171"/>
      <c r="JAU99" s="171"/>
      <c r="JAV99" s="171"/>
      <c r="JAW99" s="171"/>
      <c r="JAX99" s="171"/>
      <c r="JAY99" s="171"/>
      <c r="JAZ99" s="171"/>
      <c r="JBA99" s="171"/>
      <c r="JBB99" s="171"/>
      <c r="JBC99" s="171"/>
      <c r="JBD99" s="171"/>
      <c r="JBE99" s="171"/>
      <c r="JBF99" s="171"/>
      <c r="JBG99" s="171"/>
      <c r="JBH99" s="171"/>
      <c r="JBI99" s="171"/>
      <c r="JBJ99" s="171"/>
      <c r="JBK99" s="171"/>
      <c r="JBL99" s="171"/>
      <c r="JBM99" s="171"/>
      <c r="JBN99" s="171"/>
      <c r="JBO99" s="171"/>
      <c r="JBP99" s="171"/>
      <c r="JBQ99" s="171"/>
      <c r="JBR99" s="171"/>
      <c r="JBS99" s="171"/>
      <c r="JBT99" s="171"/>
      <c r="JBU99" s="171"/>
      <c r="JBV99" s="171"/>
      <c r="JBW99" s="171"/>
      <c r="JBX99" s="171"/>
      <c r="JBY99" s="171"/>
      <c r="JBZ99" s="171"/>
      <c r="JCA99" s="171"/>
      <c r="JCB99" s="171"/>
      <c r="JCC99" s="171"/>
      <c r="JCD99" s="171"/>
      <c r="JCE99" s="171"/>
      <c r="JCF99" s="171"/>
      <c r="JCG99" s="171"/>
      <c r="JCH99" s="171"/>
      <c r="JCI99" s="171"/>
      <c r="JCJ99" s="171"/>
      <c r="JCK99" s="171"/>
      <c r="JCL99" s="171"/>
      <c r="JCM99" s="171"/>
      <c r="JCN99" s="171"/>
      <c r="JCO99" s="171"/>
      <c r="JCP99" s="171"/>
      <c r="JCQ99" s="171"/>
      <c r="JCR99" s="171"/>
      <c r="JCS99" s="171"/>
      <c r="JCT99" s="171"/>
      <c r="JCU99" s="171"/>
      <c r="JCV99" s="171"/>
      <c r="JCW99" s="171"/>
      <c r="JCX99" s="171"/>
      <c r="JCY99" s="171"/>
      <c r="JCZ99" s="171"/>
      <c r="JDA99" s="171"/>
      <c r="JDB99" s="171"/>
      <c r="JDC99" s="171"/>
      <c r="JDD99" s="171"/>
      <c r="JDE99" s="171"/>
      <c r="JDF99" s="171"/>
      <c r="JDG99" s="171"/>
      <c r="JDH99" s="171"/>
      <c r="JDI99" s="171"/>
      <c r="JDJ99" s="171"/>
      <c r="JDK99" s="171"/>
      <c r="JDL99" s="171"/>
      <c r="JDM99" s="171"/>
      <c r="JDN99" s="171"/>
      <c r="JDO99" s="171"/>
      <c r="JDP99" s="171"/>
      <c r="JDQ99" s="171"/>
      <c r="JDR99" s="171"/>
      <c r="JDS99" s="171"/>
      <c r="JDT99" s="171"/>
      <c r="JDU99" s="171"/>
      <c r="JDV99" s="171"/>
      <c r="JDW99" s="171"/>
      <c r="JDX99" s="171"/>
      <c r="JDY99" s="171"/>
      <c r="JDZ99" s="171"/>
      <c r="JEA99" s="171"/>
      <c r="JEB99" s="171"/>
      <c r="JEC99" s="171"/>
      <c r="JED99" s="171"/>
      <c r="JEE99" s="171"/>
      <c r="JEF99" s="171"/>
      <c r="JEG99" s="171"/>
      <c r="JEH99" s="171"/>
      <c r="JEI99" s="171"/>
      <c r="JEJ99" s="171"/>
      <c r="JEK99" s="171"/>
      <c r="JEL99" s="171"/>
      <c r="JEM99" s="171"/>
      <c r="JEN99" s="171"/>
      <c r="JEO99" s="171"/>
      <c r="JEP99" s="171"/>
      <c r="JEQ99" s="171"/>
      <c r="JER99" s="171"/>
      <c r="JES99" s="171"/>
      <c r="JET99" s="171"/>
      <c r="JEU99" s="171"/>
      <c r="JEV99" s="171"/>
      <c r="JEW99" s="171"/>
      <c r="JEX99" s="171"/>
      <c r="JEY99" s="171"/>
      <c r="JEZ99" s="171"/>
      <c r="JFA99" s="171"/>
      <c r="JFB99" s="171"/>
      <c r="JFC99" s="171"/>
      <c r="JFD99" s="171"/>
      <c r="JFE99" s="171"/>
      <c r="JFF99" s="171"/>
      <c r="JFG99" s="171"/>
      <c r="JFH99" s="171"/>
      <c r="JFI99" s="171"/>
      <c r="JFJ99" s="171"/>
      <c r="JFK99" s="171"/>
      <c r="JFL99" s="171"/>
      <c r="JFM99" s="171"/>
      <c r="JFN99" s="171"/>
      <c r="JFO99" s="171"/>
      <c r="JFP99" s="171"/>
      <c r="JFQ99" s="171"/>
      <c r="JFR99" s="171"/>
      <c r="JFS99" s="171"/>
      <c r="JFT99" s="171"/>
      <c r="JFU99" s="171"/>
      <c r="JFV99" s="171"/>
      <c r="JFW99" s="171"/>
      <c r="JFX99" s="171"/>
      <c r="JFY99" s="171"/>
      <c r="JFZ99" s="171"/>
      <c r="JGA99" s="171"/>
      <c r="JGB99" s="171"/>
      <c r="JGC99" s="171"/>
      <c r="JGD99" s="171"/>
      <c r="JGE99" s="171"/>
      <c r="JGF99" s="171"/>
      <c r="JGG99" s="171"/>
      <c r="JGH99" s="171"/>
      <c r="JGI99" s="171"/>
      <c r="JGJ99" s="171"/>
      <c r="JGK99" s="171"/>
      <c r="JGL99" s="171"/>
      <c r="JGM99" s="171"/>
      <c r="JGN99" s="171"/>
      <c r="JGO99" s="171"/>
      <c r="JGP99" s="171"/>
      <c r="JGQ99" s="171"/>
      <c r="JGR99" s="171"/>
      <c r="JGS99" s="171"/>
      <c r="JGT99" s="171"/>
      <c r="JGU99" s="171"/>
      <c r="JGV99" s="171"/>
      <c r="JGW99" s="171"/>
      <c r="JGX99" s="171"/>
      <c r="JGY99" s="171"/>
      <c r="JGZ99" s="171"/>
      <c r="JHA99" s="171"/>
      <c r="JHB99" s="171"/>
      <c r="JHC99" s="171"/>
      <c r="JHD99" s="171"/>
      <c r="JHE99" s="171"/>
      <c r="JHF99" s="171"/>
      <c r="JHG99" s="171"/>
      <c r="JHH99" s="171"/>
      <c r="JHI99" s="171"/>
      <c r="JHJ99" s="171"/>
      <c r="JHK99" s="171"/>
      <c r="JHL99" s="171"/>
      <c r="JHM99" s="171"/>
      <c r="JHN99" s="171"/>
      <c r="JHO99" s="171"/>
      <c r="JHP99" s="171"/>
      <c r="JHQ99" s="171"/>
      <c r="JHR99" s="171"/>
      <c r="JHS99" s="171"/>
      <c r="JHT99" s="171"/>
      <c r="JHU99" s="171"/>
      <c r="JHV99" s="171"/>
      <c r="JHW99" s="171"/>
      <c r="JHX99" s="171"/>
      <c r="JHY99" s="171"/>
      <c r="JHZ99" s="171"/>
      <c r="JIA99" s="171"/>
      <c r="JIB99" s="171"/>
      <c r="JIC99" s="171"/>
      <c r="JID99" s="171"/>
      <c r="JIE99" s="171"/>
      <c r="JIF99" s="171"/>
      <c r="JIG99" s="171"/>
      <c r="JIH99" s="171"/>
      <c r="JII99" s="171"/>
      <c r="JIJ99" s="171"/>
      <c r="JIK99" s="171"/>
      <c r="JIL99" s="171"/>
      <c r="JIM99" s="171"/>
      <c r="JIN99" s="171"/>
      <c r="JIO99" s="171"/>
      <c r="JIP99" s="171"/>
      <c r="JIQ99" s="171"/>
      <c r="JIR99" s="171"/>
      <c r="JIS99" s="171"/>
      <c r="JIT99" s="171"/>
      <c r="JIU99" s="171"/>
      <c r="JIV99" s="171"/>
      <c r="JIW99" s="171"/>
      <c r="JIX99" s="171"/>
      <c r="JIY99" s="171"/>
      <c r="JIZ99" s="171"/>
      <c r="JJA99" s="171"/>
      <c r="JJB99" s="171"/>
      <c r="JJC99" s="171"/>
      <c r="JJD99" s="171"/>
      <c r="JJE99" s="171"/>
      <c r="JJF99" s="171"/>
      <c r="JJG99" s="171"/>
      <c r="JJH99" s="171"/>
      <c r="JJI99" s="171"/>
      <c r="JJJ99" s="171"/>
      <c r="JJK99" s="171"/>
      <c r="JJL99" s="171"/>
      <c r="JJM99" s="171"/>
      <c r="JJN99" s="171"/>
      <c r="JJO99" s="171"/>
      <c r="JJP99" s="171"/>
      <c r="JJQ99" s="171"/>
      <c r="JJR99" s="171"/>
      <c r="JJS99" s="171"/>
      <c r="JJT99" s="171"/>
      <c r="JJU99" s="171"/>
      <c r="JJV99" s="171"/>
      <c r="JJW99" s="171"/>
      <c r="JJX99" s="171"/>
      <c r="JJY99" s="171"/>
      <c r="JJZ99" s="171"/>
      <c r="JKA99" s="171"/>
      <c r="JKB99" s="171"/>
      <c r="JKC99" s="171"/>
      <c r="JKD99" s="171"/>
      <c r="JKE99" s="171"/>
      <c r="JKF99" s="171"/>
      <c r="JKG99" s="171"/>
      <c r="JKH99" s="171"/>
      <c r="JKI99" s="171"/>
      <c r="JKJ99" s="171"/>
      <c r="JKK99" s="171"/>
      <c r="JKL99" s="171"/>
      <c r="JKM99" s="171"/>
      <c r="JKN99" s="171"/>
      <c r="JKO99" s="171"/>
      <c r="JKP99" s="171"/>
      <c r="JKQ99" s="171"/>
      <c r="JKR99" s="171"/>
      <c r="JKS99" s="171"/>
      <c r="JKT99" s="171"/>
      <c r="JKU99" s="171"/>
      <c r="JKV99" s="171"/>
      <c r="JKW99" s="171"/>
      <c r="JKX99" s="171"/>
      <c r="JKY99" s="171"/>
      <c r="JKZ99" s="171"/>
      <c r="JLA99" s="171"/>
      <c r="JLB99" s="171"/>
      <c r="JLC99" s="171"/>
      <c r="JLD99" s="171"/>
      <c r="JLE99" s="171"/>
      <c r="JLF99" s="171"/>
      <c r="JLG99" s="171"/>
      <c r="JLH99" s="171"/>
      <c r="JLI99" s="171"/>
      <c r="JLJ99" s="171"/>
      <c r="JLK99" s="171"/>
      <c r="JLL99" s="171"/>
      <c r="JLM99" s="171"/>
      <c r="JLN99" s="171"/>
      <c r="JLO99" s="171"/>
      <c r="JLP99" s="171"/>
      <c r="JLQ99" s="171"/>
      <c r="JLR99" s="171"/>
      <c r="JLS99" s="171"/>
      <c r="JLT99" s="171"/>
      <c r="JLU99" s="171"/>
      <c r="JLV99" s="171"/>
      <c r="JLW99" s="171"/>
      <c r="JLX99" s="171"/>
      <c r="JLY99" s="171"/>
      <c r="JLZ99" s="171"/>
      <c r="JMA99" s="171"/>
      <c r="JMB99" s="171"/>
      <c r="JMC99" s="171"/>
      <c r="JMD99" s="171"/>
      <c r="JME99" s="171"/>
      <c r="JMF99" s="171"/>
      <c r="JMG99" s="171"/>
      <c r="JMH99" s="171"/>
      <c r="JMI99" s="171"/>
      <c r="JMJ99" s="171"/>
      <c r="JMK99" s="171"/>
      <c r="JML99" s="171"/>
      <c r="JMM99" s="171"/>
      <c r="JMN99" s="171"/>
      <c r="JMO99" s="171"/>
      <c r="JMP99" s="171"/>
      <c r="JMQ99" s="171"/>
      <c r="JMR99" s="171"/>
      <c r="JMS99" s="171"/>
      <c r="JMT99" s="171"/>
      <c r="JMU99" s="171"/>
      <c r="JMV99" s="171"/>
      <c r="JMW99" s="171"/>
      <c r="JMX99" s="171"/>
      <c r="JMY99" s="171"/>
      <c r="JMZ99" s="171"/>
      <c r="JNA99" s="171"/>
      <c r="JNB99" s="171"/>
      <c r="JNC99" s="171"/>
      <c r="JND99" s="171"/>
      <c r="JNE99" s="171"/>
      <c r="JNF99" s="171"/>
      <c r="JNG99" s="171"/>
      <c r="JNH99" s="171"/>
      <c r="JNI99" s="171"/>
      <c r="JNJ99" s="171"/>
      <c r="JNK99" s="171"/>
      <c r="JNL99" s="171"/>
      <c r="JNM99" s="171"/>
      <c r="JNN99" s="171"/>
      <c r="JNO99" s="171"/>
      <c r="JNP99" s="171"/>
      <c r="JNQ99" s="171"/>
      <c r="JNR99" s="171"/>
      <c r="JNS99" s="171"/>
      <c r="JNT99" s="171"/>
      <c r="JNU99" s="171"/>
      <c r="JNV99" s="171"/>
      <c r="JNW99" s="171"/>
      <c r="JNX99" s="171"/>
      <c r="JNY99" s="171"/>
      <c r="JNZ99" s="171"/>
      <c r="JOA99" s="171"/>
      <c r="JOB99" s="171"/>
      <c r="JOC99" s="171"/>
      <c r="JOD99" s="171"/>
      <c r="JOE99" s="171"/>
      <c r="JOF99" s="171"/>
      <c r="JOG99" s="171"/>
      <c r="JOH99" s="171"/>
      <c r="JOI99" s="171"/>
      <c r="JOJ99" s="171"/>
      <c r="JOK99" s="171"/>
      <c r="JOL99" s="171"/>
      <c r="JOM99" s="171"/>
      <c r="JON99" s="171"/>
      <c r="JOO99" s="171"/>
      <c r="JOP99" s="171"/>
      <c r="JOQ99" s="171"/>
      <c r="JOR99" s="171"/>
      <c r="JOS99" s="171"/>
      <c r="JOT99" s="171"/>
      <c r="JOU99" s="171"/>
      <c r="JOV99" s="171"/>
      <c r="JOW99" s="171"/>
      <c r="JOX99" s="171"/>
      <c r="JOY99" s="171"/>
      <c r="JOZ99" s="171"/>
      <c r="JPA99" s="171"/>
      <c r="JPB99" s="171"/>
      <c r="JPC99" s="171"/>
      <c r="JPD99" s="171"/>
      <c r="JPE99" s="171"/>
      <c r="JPF99" s="171"/>
      <c r="JPG99" s="171"/>
      <c r="JPH99" s="171"/>
      <c r="JPI99" s="171"/>
      <c r="JPJ99" s="171"/>
      <c r="JPK99" s="171"/>
      <c r="JPL99" s="171"/>
      <c r="JPM99" s="171"/>
      <c r="JPN99" s="171"/>
      <c r="JPO99" s="171"/>
      <c r="JPP99" s="171"/>
      <c r="JPQ99" s="171"/>
      <c r="JPR99" s="171"/>
      <c r="JPS99" s="171"/>
      <c r="JPT99" s="171"/>
      <c r="JPU99" s="171"/>
      <c r="JPV99" s="171"/>
      <c r="JPW99" s="171"/>
      <c r="JPX99" s="171"/>
      <c r="JPY99" s="171"/>
      <c r="JPZ99" s="171"/>
      <c r="JQA99" s="171"/>
      <c r="JQB99" s="171"/>
      <c r="JQC99" s="171"/>
      <c r="JQD99" s="171"/>
      <c r="JQE99" s="171"/>
      <c r="JQF99" s="171"/>
      <c r="JQG99" s="171"/>
      <c r="JQH99" s="171"/>
      <c r="JQI99" s="171"/>
      <c r="JQJ99" s="171"/>
      <c r="JQK99" s="171"/>
      <c r="JQL99" s="171"/>
      <c r="JQM99" s="171"/>
      <c r="JQN99" s="171"/>
      <c r="JQO99" s="171"/>
      <c r="JQP99" s="171"/>
      <c r="JQQ99" s="171"/>
      <c r="JQR99" s="171"/>
      <c r="JQS99" s="171"/>
      <c r="JQT99" s="171"/>
      <c r="JQU99" s="171"/>
      <c r="JQV99" s="171"/>
      <c r="JQW99" s="171"/>
      <c r="JQX99" s="171"/>
      <c r="JQY99" s="171"/>
      <c r="JQZ99" s="171"/>
      <c r="JRA99" s="171"/>
      <c r="JRB99" s="171"/>
      <c r="JRC99" s="171"/>
      <c r="JRD99" s="171"/>
      <c r="JRE99" s="171"/>
      <c r="JRF99" s="171"/>
      <c r="JRG99" s="171"/>
      <c r="JRH99" s="171"/>
      <c r="JRI99" s="171"/>
      <c r="JRJ99" s="171"/>
      <c r="JRK99" s="171"/>
      <c r="JRL99" s="171"/>
      <c r="JRM99" s="171"/>
      <c r="JRN99" s="171"/>
      <c r="JRO99" s="171"/>
      <c r="JRP99" s="171"/>
      <c r="JRQ99" s="171"/>
      <c r="JRR99" s="171"/>
      <c r="JRS99" s="171"/>
      <c r="JRT99" s="171"/>
      <c r="JRU99" s="171"/>
      <c r="JRV99" s="171"/>
      <c r="JRW99" s="171"/>
      <c r="JRX99" s="171"/>
      <c r="JRY99" s="171"/>
      <c r="JRZ99" s="171"/>
      <c r="JSA99" s="171"/>
      <c r="JSB99" s="171"/>
      <c r="JSC99" s="171"/>
      <c r="JSD99" s="171"/>
      <c r="JSE99" s="171"/>
      <c r="JSF99" s="171"/>
      <c r="JSG99" s="171"/>
      <c r="JSH99" s="171"/>
      <c r="JSI99" s="171"/>
      <c r="JSJ99" s="171"/>
      <c r="JSK99" s="171"/>
      <c r="JSL99" s="171"/>
      <c r="JSM99" s="171"/>
      <c r="JSN99" s="171"/>
      <c r="JSO99" s="171"/>
      <c r="JSP99" s="171"/>
      <c r="JSQ99" s="171"/>
      <c r="JSR99" s="171"/>
      <c r="JSS99" s="171"/>
      <c r="JST99" s="171"/>
      <c r="JSU99" s="171"/>
      <c r="JSV99" s="171"/>
      <c r="JSW99" s="171"/>
      <c r="JSX99" s="171"/>
      <c r="JSY99" s="171"/>
      <c r="JSZ99" s="171"/>
      <c r="JTA99" s="171"/>
      <c r="JTB99" s="171"/>
      <c r="JTC99" s="171"/>
      <c r="JTD99" s="171"/>
      <c r="JTE99" s="171"/>
      <c r="JTF99" s="171"/>
      <c r="JTG99" s="171"/>
      <c r="JTH99" s="171"/>
      <c r="JTI99" s="171"/>
      <c r="JTJ99" s="171"/>
      <c r="JTK99" s="171"/>
      <c r="JTL99" s="171"/>
      <c r="JTM99" s="171"/>
      <c r="JTN99" s="171"/>
      <c r="JTO99" s="171"/>
      <c r="JTP99" s="171"/>
      <c r="JTQ99" s="171"/>
      <c r="JTR99" s="171"/>
      <c r="JTS99" s="171"/>
      <c r="JTT99" s="171"/>
      <c r="JTU99" s="171"/>
      <c r="JTV99" s="171"/>
      <c r="JTW99" s="171"/>
      <c r="JTX99" s="171"/>
      <c r="JTY99" s="171"/>
      <c r="JTZ99" s="171"/>
      <c r="JUA99" s="171"/>
      <c r="JUB99" s="171"/>
      <c r="JUC99" s="171"/>
      <c r="JUD99" s="171"/>
      <c r="JUE99" s="171"/>
      <c r="JUF99" s="171"/>
      <c r="JUG99" s="171"/>
      <c r="JUH99" s="171"/>
      <c r="JUI99" s="171"/>
      <c r="JUJ99" s="171"/>
      <c r="JUK99" s="171"/>
      <c r="JUL99" s="171"/>
      <c r="JUM99" s="171"/>
      <c r="JUN99" s="171"/>
      <c r="JUO99" s="171"/>
      <c r="JUP99" s="171"/>
      <c r="JUQ99" s="171"/>
      <c r="JUR99" s="171"/>
      <c r="JUS99" s="171"/>
      <c r="JUT99" s="171"/>
      <c r="JUU99" s="171"/>
      <c r="JUV99" s="171"/>
      <c r="JUW99" s="171"/>
      <c r="JUX99" s="171"/>
      <c r="JUY99" s="171"/>
      <c r="JUZ99" s="171"/>
      <c r="JVA99" s="171"/>
      <c r="JVB99" s="171"/>
      <c r="JVC99" s="171"/>
      <c r="JVD99" s="171"/>
      <c r="JVE99" s="171"/>
      <c r="JVF99" s="171"/>
      <c r="JVG99" s="171"/>
      <c r="JVH99" s="171"/>
      <c r="JVI99" s="171"/>
      <c r="JVJ99" s="171"/>
      <c r="JVK99" s="171"/>
      <c r="JVL99" s="171"/>
      <c r="JVM99" s="171"/>
      <c r="JVN99" s="171"/>
      <c r="JVO99" s="171"/>
      <c r="JVP99" s="171"/>
      <c r="JVQ99" s="171"/>
      <c r="JVR99" s="171"/>
      <c r="JVS99" s="171"/>
      <c r="JVT99" s="171"/>
      <c r="JVU99" s="171"/>
      <c r="JVV99" s="171"/>
      <c r="JVW99" s="171"/>
      <c r="JVX99" s="171"/>
      <c r="JVY99" s="171"/>
      <c r="JVZ99" s="171"/>
      <c r="JWA99" s="171"/>
      <c r="JWB99" s="171"/>
      <c r="JWC99" s="171"/>
      <c r="JWD99" s="171"/>
      <c r="JWE99" s="171"/>
      <c r="JWF99" s="171"/>
      <c r="JWG99" s="171"/>
      <c r="JWH99" s="171"/>
      <c r="JWI99" s="171"/>
      <c r="JWJ99" s="171"/>
      <c r="JWK99" s="171"/>
      <c r="JWL99" s="171"/>
      <c r="JWM99" s="171"/>
      <c r="JWN99" s="171"/>
      <c r="JWO99" s="171"/>
      <c r="JWP99" s="171"/>
      <c r="JWQ99" s="171"/>
      <c r="JWR99" s="171"/>
      <c r="JWS99" s="171"/>
      <c r="JWT99" s="171"/>
      <c r="JWU99" s="171"/>
      <c r="JWV99" s="171"/>
      <c r="JWW99" s="171"/>
      <c r="JWX99" s="171"/>
      <c r="JWY99" s="171"/>
      <c r="JWZ99" s="171"/>
      <c r="JXA99" s="171"/>
      <c r="JXB99" s="171"/>
      <c r="JXC99" s="171"/>
      <c r="JXD99" s="171"/>
      <c r="JXE99" s="171"/>
      <c r="JXF99" s="171"/>
      <c r="JXG99" s="171"/>
      <c r="JXH99" s="171"/>
      <c r="JXI99" s="171"/>
      <c r="JXJ99" s="171"/>
      <c r="JXK99" s="171"/>
      <c r="JXL99" s="171"/>
      <c r="JXM99" s="171"/>
      <c r="JXN99" s="171"/>
      <c r="JXO99" s="171"/>
      <c r="JXP99" s="171"/>
      <c r="JXQ99" s="171"/>
      <c r="JXR99" s="171"/>
      <c r="JXS99" s="171"/>
      <c r="JXT99" s="171"/>
      <c r="JXU99" s="171"/>
      <c r="JXV99" s="171"/>
      <c r="JXW99" s="171"/>
      <c r="JXX99" s="171"/>
      <c r="JXY99" s="171"/>
      <c r="JXZ99" s="171"/>
      <c r="JYA99" s="171"/>
      <c r="JYB99" s="171"/>
      <c r="JYC99" s="171"/>
      <c r="JYD99" s="171"/>
      <c r="JYE99" s="171"/>
      <c r="JYF99" s="171"/>
      <c r="JYG99" s="171"/>
      <c r="JYH99" s="171"/>
      <c r="JYI99" s="171"/>
      <c r="JYJ99" s="171"/>
      <c r="JYK99" s="171"/>
      <c r="JYL99" s="171"/>
      <c r="JYM99" s="171"/>
      <c r="JYN99" s="171"/>
      <c r="JYO99" s="171"/>
      <c r="JYP99" s="171"/>
      <c r="JYQ99" s="171"/>
      <c r="JYR99" s="171"/>
      <c r="JYS99" s="171"/>
      <c r="JYT99" s="171"/>
      <c r="JYU99" s="171"/>
      <c r="JYV99" s="171"/>
      <c r="JYW99" s="171"/>
      <c r="JYX99" s="171"/>
      <c r="JYY99" s="171"/>
      <c r="JYZ99" s="171"/>
      <c r="JZA99" s="171"/>
      <c r="JZB99" s="171"/>
      <c r="JZC99" s="171"/>
      <c r="JZD99" s="171"/>
      <c r="JZE99" s="171"/>
      <c r="JZF99" s="171"/>
      <c r="JZG99" s="171"/>
      <c r="JZH99" s="171"/>
      <c r="JZI99" s="171"/>
      <c r="JZJ99" s="171"/>
      <c r="JZK99" s="171"/>
      <c r="JZL99" s="171"/>
      <c r="JZM99" s="171"/>
      <c r="JZN99" s="171"/>
      <c r="JZO99" s="171"/>
      <c r="JZP99" s="171"/>
      <c r="JZQ99" s="171"/>
      <c r="JZR99" s="171"/>
      <c r="JZS99" s="171"/>
      <c r="JZT99" s="171"/>
      <c r="JZU99" s="171"/>
      <c r="JZV99" s="171"/>
      <c r="JZW99" s="171"/>
      <c r="JZX99" s="171"/>
      <c r="JZY99" s="171"/>
      <c r="JZZ99" s="171"/>
      <c r="KAA99" s="171"/>
      <c r="KAB99" s="171"/>
      <c r="KAC99" s="171"/>
      <c r="KAD99" s="171"/>
      <c r="KAE99" s="171"/>
      <c r="KAF99" s="171"/>
      <c r="KAG99" s="171"/>
      <c r="KAH99" s="171"/>
      <c r="KAI99" s="171"/>
      <c r="KAJ99" s="171"/>
      <c r="KAK99" s="171"/>
      <c r="KAL99" s="171"/>
      <c r="KAM99" s="171"/>
      <c r="KAN99" s="171"/>
      <c r="KAO99" s="171"/>
      <c r="KAP99" s="171"/>
      <c r="KAQ99" s="171"/>
      <c r="KAR99" s="171"/>
      <c r="KAS99" s="171"/>
      <c r="KAT99" s="171"/>
      <c r="KAU99" s="171"/>
      <c r="KAV99" s="171"/>
      <c r="KAW99" s="171"/>
      <c r="KAX99" s="171"/>
      <c r="KAY99" s="171"/>
      <c r="KAZ99" s="171"/>
      <c r="KBA99" s="171"/>
      <c r="KBB99" s="171"/>
      <c r="KBC99" s="171"/>
      <c r="KBD99" s="171"/>
      <c r="KBE99" s="171"/>
      <c r="KBF99" s="171"/>
      <c r="KBG99" s="171"/>
      <c r="KBH99" s="171"/>
      <c r="KBI99" s="171"/>
      <c r="KBJ99" s="171"/>
      <c r="KBK99" s="171"/>
      <c r="KBL99" s="171"/>
      <c r="KBM99" s="171"/>
      <c r="KBN99" s="171"/>
      <c r="KBO99" s="171"/>
      <c r="KBP99" s="171"/>
      <c r="KBQ99" s="171"/>
      <c r="KBR99" s="171"/>
      <c r="KBS99" s="171"/>
      <c r="KBT99" s="171"/>
      <c r="KBU99" s="171"/>
      <c r="KBV99" s="171"/>
      <c r="KBW99" s="171"/>
      <c r="KBX99" s="171"/>
      <c r="KBY99" s="171"/>
      <c r="KBZ99" s="171"/>
      <c r="KCA99" s="171"/>
      <c r="KCB99" s="171"/>
      <c r="KCC99" s="171"/>
      <c r="KCD99" s="171"/>
      <c r="KCE99" s="171"/>
      <c r="KCF99" s="171"/>
      <c r="KCG99" s="171"/>
      <c r="KCH99" s="171"/>
      <c r="KCI99" s="171"/>
      <c r="KCJ99" s="171"/>
      <c r="KCK99" s="171"/>
      <c r="KCL99" s="171"/>
      <c r="KCM99" s="171"/>
      <c r="KCN99" s="171"/>
      <c r="KCO99" s="171"/>
      <c r="KCP99" s="171"/>
      <c r="KCQ99" s="171"/>
      <c r="KCR99" s="171"/>
      <c r="KCS99" s="171"/>
      <c r="KCT99" s="171"/>
      <c r="KCU99" s="171"/>
      <c r="KCV99" s="171"/>
      <c r="KCW99" s="171"/>
      <c r="KCX99" s="171"/>
      <c r="KCY99" s="171"/>
      <c r="KCZ99" s="171"/>
      <c r="KDA99" s="171"/>
      <c r="KDB99" s="171"/>
      <c r="KDC99" s="171"/>
      <c r="KDD99" s="171"/>
      <c r="KDE99" s="171"/>
      <c r="KDF99" s="171"/>
      <c r="KDG99" s="171"/>
      <c r="KDH99" s="171"/>
      <c r="KDI99" s="171"/>
      <c r="KDJ99" s="171"/>
      <c r="KDK99" s="171"/>
      <c r="KDL99" s="171"/>
      <c r="KDM99" s="171"/>
      <c r="KDN99" s="171"/>
      <c r="KDO99" s="171"/>
      <c r="KDP99" s="171"/>
      <c r="KDQ99" s="171"/>
      <c r="KDR99" s="171"/>
      <c r="KDS99" s="171"/>
      <c r="KDT99" s="171"/>
      <c r="KDU99" s="171"/>
      <c r="KDV99" s="171"/>
      <c r="KDW99" s="171"/>
      <c r="KDX99" s="171"/>
      <c r="KDY99" s="171"/>
      <c r="KDZ99" s="171"/>
      <c r="KEA99" s="171"/>
      <c r="KEB99" s="171"/>
      <c r="KEC99" s="171"/>
      <c r="KED99" s="171"/>
      <c r="KEE99" s="171"/>
      <c r="KEF99" s="171"/>
      <c r="KEG99" s="171"/>
      <c r="KEH99" s="171"/>
      <c r="KEI99" s="171"/>
      <c r="KEJ99" s="171"/>
      <c r="KEK99" s="171"/>
      <c r="KEL99" s="171"/>
      <c r="KEM99" s="171"/>
      <c r="KEN99" s="171"/>
      <c r="KEO99" s="171"/>
      <c r="KEP99" s="171"/>
      <c r="KEQ99" s="171"/>
      <c r="KER99" s="171"/>
      <c r="KES99" s="171"/>
      <c r="KET99" s="171"/>
      <c r="KEU99" s="171"/>
      <c r="KEV99" s="171"/>
      <c r="KEW99" s="171"/>
      <c r="KEX99" s="171"/>
      <c r="KEY99" s="171"/>
      <c r="KEZ99" s="171"/>
      <c r="KFA99" s="171"/>
      <c r="KFB99" s="171"/>
      <c r="KFC99" s="171"/>
      <c r="KFD99" s="171"/>
      <c r="KFE99" s="171"/>
      <c r="KFF99" s="171"/>
      <c r="KFG99" s="171"/>
      <c r="KFH99" s="171"/>
      <c r="KFI99" s="171"/>
      <c r="KFJ99" s="171"/>
      <c r="KFK99" s="171"/>
      <c r="KFL99" s="171"/>
      <c r="KFM99" s="171"/>
      <c r="KFN99" s="171"/>
      <c r="KFO99" s="171"/>
      <c r="KFP99" s="171"/>
      <c r="KFQ99" s="171"/>
      <c r="KFR99" s="171"/>
      <c r="KFS99" s="171"/>
      <c r="KFT99" s="171"/>
      <c r="KFU99" s="171"/>
      <c r="KFV99" s="171"/>
      <c r="KFW99" s="171"/>
      <c r="KFX99" s="171"/>
      <c r="KFY99" s="171"/>
      <c r="KFZ99" s="171"/>
      <c r="KGA99" s="171"/>
      <c r="KGB99" s="171"/>
      <c r="KGC99" s="171"/>
      <c r="KGD99" s="171"/>
      <c r="KGE99" s="171"/>
      <c r="KGF99" s="171"/>
      <c r="KGG99" s="171"/>
      <c r="KGH99" s="171"/>
      <c r="KGI99" s="171"/>
      <c r="KGJ99" s="171"/>
      <c r="KGK99" s="171"/>
      <c r="KGL99" s="171"/>
      <c r="KGM99" s="171"/>
      <c r="KGN99" s="171"/>
      <c r="KGO99" s="171"/>
      <c r="KGP99" s="171"/>
      <c r="KGQ99" s="171"/>
      <c r="KGR99" s="171"/>
      <c r="KGS99" s="171"/>
      <c r="KGT99" s="171"/>
      <c r="KGU99" s="171"/>
      <c r="KGV99" s="171"/>
      <c r="KGW99" s="171"/>
      <c r="KGX99" s="171"/>
      <c r="KGY99" s="171"/>
      <c r="KGZ99" s="171"/>
      <c r="KHA99" s="171"/>
      <c r="KHB99" s="171"/>
      <c r="KHC99" s="171"/>
      <c r="KHD99" s="171"/>
      <c r="KHE99" s="171"/>
      <c r="KHF99" s="171"/>
      <c r="KHG99" s="171"/>
      <c r="KHH99" s="171"/>
      <c r="KHI99" s="171"/>
      <c r="KHJ99" s="171"/>
      <c r="KHK99" s="171"/>
      <c r="KHL99" s="171"/>
      <c r="KHM99" s="171"/>
      <c r="KHN99" s="171"/>
      <c r="KHO99" s="171"/>
      <c r="KHP99" s="171"/>
      <c r="KHQ99" s="171"/>
      <c r="KHR99" s="171"/>
      <c r="KHS99" s="171"/>
      <c r="KHT99" s="171"/>
      <c r="KHU99" s="171"/>
      <c r="KHV99" s="171"/>
      <c r="KHW99" s="171"/>
      <c r="KHX99" s="171"/>
      <c r="KHY99" s="171"/>
      <c r="KHZ99" s="171"/>
      <c r="KIA99" s="171"/>
      <c r="KIB99" s="171"/>
      <c r="KIC99" s="171"/>
      <c r="KID99" s="171"/>
      <c r="KIE99" s="171"/>
      <c r="KIF99" s="171"/>
      <c r="KIG99" s="171"/>
      <c r="KIH99" s="171"/>
      <c r="KII99" s="171"/>
      <c r="KIJ99" s="171"/>
      <c r="KIK99" s="171"/>
      <c r="KIL99" s="171"/>
      <c r="KIM99" s="171"/>
      <c r="KIN99" s="171"/>
      <c r="KIO99" s="171"/>
      <c r="KIP99" s="171"/>
      <c r="KIQ99" s="171"/>
      <c r="KIR99" s="171"/>
      <c r="KIS99" s="171"/>
      <c r="KIT99" s="171"/>
      <c r="KIU99" s="171"/>
      <c r="KIV99" s="171"/>
      <c r="KIW99" s="171"/>
      <c r="KIX99" s="171"/>
      <c r="KIY99" s="171"/>
      <c r="KIZ99" s="171"/>
      <c r="KJA99" s="171"/>
      <c r="KJB99" s="171"/>
      <c r="KJC99" s="171"/>
      <c r="KJD99" s="171"/>
      <c r="KJE99" s="171"/>
      <c r="KJF99" s="171"/>
      <c r="KJG99" s="171"/>
      <c r="KJH99" s="171"/>
      <c r="KJI99" s="171"/>
      <c r="KJJ99" s="171"/>
      <c r="KJK99" s="171"/>
      <c r="KJL99" s="171"/>
      <c r="KJM99" s="171"/>
      <c r="KJN99" s="171"/>
      <c r="KJO99" s="171"/>
      <c r="KJP99" s="171"/>
      <c r="KJQ99" s="171"/>
      <c r="KJR99" s="171"/>
      <c r="KJS99" s="171"/>
      <c r="KJT99" s="171"/>
      <c r="KJU99" s="171"/>
      <c r="KJV99" s="171"/>
      <c r="KJW99" s="171"/>
      <c r="KJX99" s="171"/>
      <c r="KJY99" s="171"/>
      <c r="KJZ99" s="171"/>
      <c r="KKA99" s="171"/>
      <c r="KKB99" s="171"/>
      <c r="KKC99" s="171"/>
      <c r="KKD99" s="171"/>
      <c r="KKE99" s="171"/>
      <c r="KKF99" s="171"/>
      <c r="KKG99" s="171"/>
      <c r="KKH99" s="171"/>
      <c r="KKI99" s="171"/>
      <c r="KKJ99" s="171"/>
      <c r="KKK99" s="171"/>
      <c r="KKL99" s="171"/>
      <c r="KKM99" s="171"/>
      <c r="KKN99" s="171"/>
      <c r="KKO99" s="171"/>
      <c r="KKP99" s="171"/>
      <c r="KKQ99" s="171"/>
      <c r="KKR99" s="171"/>
      <c r="KKS99" s="171"/>
      <c r="KKT99" s="171"/>
      <c r="KKU99" s="171"/>
      <c r="KKV99" s="171"/>
      <c r="KKW99" s="171"/>
      <c r="KKX99" s="171"/>
      <c r="KKY99" s="171"/>
      <c r="KKZ99" s="171"/>
      <c r="KLA99" s="171"/>
      <c r="KLB99" s="171"/>
      <c r="KLC99" s="171"/>
      <c r="KLD99" s="171"/>
      <c r="KLE99" s="171"/>
      <c r="KLF99" s="171"/>
      <c r="KLG99" s="171"/>
      <c r="KLH99" s="171"/>
      <c r="KLI99" s="171"/>
      <c r="KLJ99" s="171"/>
      <c r="KLK99" s="171"/>
      <c r="KLL99" s="171"/>
      <c r="KLM99" s="171"/>
      <c r="KLN99" s="171"/>
      <c r="KLO99" s="171"/>
      <c r="KLP99" s="171"/>
      <c r="KLQ99" s="171"/>
      <c r="KLR99" s="171"/>
      <c r="KLS99" s="171"/>
      <c r="KLT99" s="171"/>
      <c r="KLU99" s="171"/>
      <c r="KLV99" s="171"/>
      <c r="KLW99" s="171"/>
      <c r="KLX99" s="171"/>
      <c r="KLY99" s="171"/>
      <c r="KLZ99" s="171"/>
      <c r="KMA99" s="171"/>
      <c r="KMB99" s="171"/>
      <c r="KMC99" s="171"/>
      <c r="KMD99" s="171"/>
      <c r="KME99" s="171"/>
      <c r="KMF99" s="171"/>
      <c r="KMG99" s="171"/>
      <c r="KMH99" s="171"/>
      <c r="KMI99" s="171"/>
      <c r="KMJ99" s="171"/>
      <c r="KMK99" s="171"/>
      <c r="KML99" s="171"/>
      <c r="KMM99" s="171"/>
      <c r="KMN99" s="171"/>
      <c r="KMO99" s="171"/>
      <c r="KMP99" s="171"/>
      <c r="KMQ99" s="171"/>
      <c r="KMR99" s="171"/>
      <c r="KMS99" s="171"/>
      <c r="KMT99" s="171"/>
      <c r="KMU99" s="171"/>
      <c r="KMV99" s="171"/>
      <c r="KMW99" s="171"/>
      <c r="KMX99" s="171"/>
      <c r="KMY99" s="171"/>
      <c r="KMZ99" s="171"/>
      <c r="KNA99" s="171"/>
      <c r="KNB99" s="171"/>
      <c r="KNC99" s="171"/>
      <c r="KND99" s="171"/>
      <c r="KNE99" s="171"/>
      <c r="KNF99" s="171"/>
      <c r="KNG99" s="171"/>
      <c r="KNH99" s="171"/>
      <c r="KNI99" s="171"/>
      <c r="KNJ99" s="171"/>
      <c r="KNK99" s="171"/>
      <c r="KNL99" s="171"/>
      <c r="KNM99" s="171"/>
      <c r="KNN99" s="171"/>
      <c r="KNO99" s="171"/>
      <c r="KNP99" s="171"/>
      <c r="KNQ99" s="171"/>
      <c r="KNR99" s="171"/>
      <c r="KNS99" s="171"/>
      <c r="KNT99" s="171"/>
      <c r="KNU99" s="171"/>
      <c r="KNV99" s="171"/>
      <c r="KNW99" s="171"/>
      <c r="KNX99" s="171"/>
      <c r="KNY99" s="171"/>
      <c r="KNZ99" s="171"/>
      <c r="KOA99" s="171"/>
      <c r="KOB99" s="171"/>
      <c r="KOC99" s="171"/>
      <c r="KOD99" s="171"/>
      <c r="KOE99" s="171"/>
      <c r="KOF99" s="171"/>
      <c r="KOG99" s="171"/>
      <c r="KOH99" s="171"/>
      <c r="KOI99" s="171"/>
      <c r="KOJ99" s="171"/>
      <c r="KOK99" s="171"/>
      <c r="KOL99" s="171"/>
      <c r="KOM99" s="171"/>
      <c r="KON99" s="171"/>
      <c r="KOO99" s="171"/>
      <c r="KOP99" s="171"/>
      <c r="KOQ99" s="171"/>
      <c r="KOR99" s="171"/>
      <c r="KOS99" s="171"/>
      <c r="KOT99" s="171"/>
      <c r="KOU99" s="171"/>
      <c r="KOV99" s="171"/>
      <c r="KOW99" s="171"/>
      <c r="KOX99" s="171"/>
      <c r="KOY99" s="171"/>
      <c r="KOZ99" s="171"/>
      <c r="KPA99" s="171"/>
      <c r="KPB99" s="171"/>
      <c r="KPC99" s="171"/>
      <c r="KPD99" s="171"/>
      <c r="KPE99" s="171"/>
      <c r="KPF99" s="171"/>
      <c r="KPG99" s="171"/>
      <c r="KPH99" s="171"/>
      <c r="KPI99" s="171"/>
      <c r="KPJ99" s="171"/>
      <c r="KPK99" s="171"/>
      <c r="KPL99" s="171"/>
      <c r="KPM99" s="171"/>
      <c r="KPN99" s="171"/>
      <c r="KPO99" s="171"/>
      <c r="KPP99" s="171"/>
      <c r="KPQ99" s="171"/>
      <c r="KPR99" s="171"/>
      <c r="KPS99" s="171"/>
      <c r="KPT99" s="171"/>
      <c r="KPU99" s="171"/>
      <c r="KPV99" s="171"/>
      <c r="KPW99" s="171"/>
      <c r="KPX99" s="171"/>
      <c r="KPY99" s="171"/>
      <c r="KPZ99" s="171"/>
      <c r="KQA99" s="171"/>
      <c r="KQB99" s="171"/>
      <c r="KQC99" s="171"/>
      <c r="KQD99" s="171"/>
      <c r="KQE99" s="171"/>
      <c r="KQF99" s="171"/>
      <c r="KQG99" s="171"/>
      <c r="KQH99" s="171"/>
      <c r="KQI99" s="171"/>
      <c r="KQJ99" s="171"/>
      <c r="KQK99" s="171"/>
      <c r="KQL99" s="171"/>
      <c r="KQM99" s="171"/>
      <c r="KQN99" s="171"/>
      <c r="KQO99" s="171"/>
      <c r="KQP99" s="171"/>
      <c r="KQQ99" s="171"/>
      <c r="KQR99" s="171"/>
      <c r="KQS99" s="171"/>
      <c r="KQT99" s="171"/>
      <c r="KQU99" s="171"/>
      <c r="KQV99" s="171"/>
      <c r="KQW99" s="171"/>
      <c r="KQX99" s="171"/>
      <c r="KQY99" s="171"/>
      <c r="KQZ99" s="171"/>
      <c r="KRA99" s="171"/>
      <c r="KRB99" s="171"/>
      <c r="KRC99" s="171"/>
      <c r="KRD99" s="171"/>
      <c r="KRE99" s="171"/>
      <c r="KRF99" s="171"/>
      <c r="KRG99" s="171"/>
      <c r="KRH99" s="171"/>
      <c r="KRI99" s="171"/>
      <c r="KRJ99" s="171"/>
      <c r="KRK99" s="171"/>
      <c r="KRL99" s="171"/>
      <c r="KRM99" s="171"/>
      <c r="KRN99" s="171"/>
      <c r="KRO99" s="171"/>
      <c r="KRP99" s="171"/>
      <c r="KRQ99" s="171"/>
      <c r="KRR99" s="171"/>
      <c r="KRS99" s="171"/>
      <c r="KRT99" s="171"/>
      <c r="KRU99" s="171"/>
      <c r="KRV99" s="171"/>
      <c r="KRW99" s="171"/>
      <c r="KRX99" s="171"/>
      <c r="KRY99" s="171"/>
      <c r="KRZ99" s="171"/>
      <c r="KSA99" s="171"/>
      <c r="KSB99" s="171"/>
      <c r="KSC99" s="171"/>
      <c r="KSD99" s="171"/>
      <c r="KSE99" s="171"/>
      <c r="KSF99" s="171"/>
      <c r="KSG99" s="171"/>
      <c r="KSH99" s="171"/>
      <c r="KSI99" s="171"/>
      <c r="KSJ99" s="171"/>
      <c r="KSK99" s="171"/>
      <c r="KSL99" s="171"/>
      <c r="KSM99" s="171"/>
      <c r="KSN99" s="171"/>
      <c r="KSO99" s="171"/>
      <c r="KSP99" s="171"/>
      <c r="KSQ99" s="171"/>
      <c r="KSR99" s="171"/>
      <c r="KSS99" s="171"/>
      <c r="KST99" s="171"/>
      <c r="KSU99" s="171"/>
      <c r="KSV99" s="171"/>
      <c r="KSW99" s="171"/>
      <c r="KSX99" s="171"/>
      <c r="KSY99" s="171"/>
      <c r="KSZ99" s="171"/>
      <c r="KTA99" s="171"/>
      <c r="KTB99" s="171"/>
      <c r="KTC99" s="171"/>
      <c r="KTD99" s="171"/>
      <c r="KTE99" s="171"/>
      <c r="KTF99" s="171"/>
      <c r="KTG99" s="171"/>
      <c r="KTH99" s="171"/>
      <c r="KTI99" s="171"/>
      <c r="KTJ99" s="171"/>
      <c r="KTK99" s="171"/>
      <c r="KTL99" s="171"/>
      <c r="KTM99" s="171"/>
      <c r="KTN99" s="171"/>
      <c r="KTO99" s="171"/>
      <c r="KTP99" s="171"/>
      <c r="KTQ99" s="171"/>
      <c r="KTR99" s="171"/>
      <c r="KTS99" s="171"/>
      <c r="KTT99" s="171"/>
      <c r="KTU99" s="171"/>
      <c r="KTV99" s="171"/>
      <c r="KTW99" s="171"/>
      <c r="KTX99" s="171"/>
      <c r="KTY99" s="171"/>
      <c r="KTZ99" s="171"/>
      <c r="KUA99" s="171"/>
      <c r="KUB99" s="171"/>
      <c r="KUC99" s="171"/>
      <c r="KUD99" s="171"/>
      <c r="KUE99" s="171"/>
      <c r="KUF99" s="171"/>
      <c r="KUG99" s="171"/>
      <c r="KUH99" s="171"/>
      <c r="KUI99" s="171"/>
      <c r="KUJ99" s="171"/>
      <c r="KUK99" s="171"/>
      <c r="KUL99" s="171"/>
      <c r="KUM99" s="171"/>
      <c r="KUN99" s="171"/>
      <c r="KUO99" s="171"/>
      <c r="KUP99" s="171"/>
      <c r="KUQ99" s="171"/>
      <c r="KUR99" s="171"/>
      <c r="KUS99" s="171"/>
      <c r="KUT99" s="171"/>
      <c r="KUU99" s="171"/>
      <c r="KUV99" s="171"/>
      <c r="KUW99" s="171"/>
      <c r="KUX99" s="171"/>
      <c r="KUY99" s="171"/>
      <c r="KUZ99" s="171"/>
      <c r="KVA99" s="171"/>
      <c r="KVB99" s="171"/>
      <c r="KVC99" s="171"/>
      <c r="KVD99" s="171"/>
      <c r="KVE99" s="171"/>
      <c r="KVF99" s="171"/>
      <c r="KVG99" s="171"/>
      <c r="KVH99" s="171"/>
      <c r="KVI99" s="171"/>
      <c r="KVJ99" s="171"/>
      <c r="KVK99" s="171"/>
      <c r="KVL99" s="171"/>
      <c r="KVM99" s="171"/>
      <c r="KVN99" s="171"/>
      <c r="KVO99" s="171"/>
      <c r="KVP99" s="171"/>
      <c r="KVQ99" s="171"/>
      <c r="KVR99" s="171"/>
      <c r="KVS99" s="171"/>
      <c r="KVT99" s="171"/>
      <c r="KVU99" s="171"/>
      <c r="KVV99" s="171"/>
      <c r="KVW99" s="171"/>
      <c r="KVX99" s="171"/>
      <c r="KVY99" s="171"/>
      <c r="KVZ99" s="171"/>
      <c r="KWA99" s="171"/>
      <c r="KWB99" s="171"/>
      <c r="KWC99" s="171"/>
      <c r="KWD99" s="171"/>
      <c r="KWE99" s="171"/>
      <c r="KWF99" s="171"/>
      <c r="KWG99" s="171"/>
      <c r="KWH99" s="171"/>
      <c r="KWI99" s="171"/>
      <c r="KWJ99" s="171"/>
      <c r="KWK99" s="171"/>
      <c r="KWL99" s="171"/>
      <c r="KWM99" s="171"/>
      <c r="KWN99" s="171"/>
      <c r="KWO99" s="171"/>
      <c r="KWP99" s="171"/>
      <c r="KWQ99" s="171"/>
      <c r="KWR99" s="171"/>
      <c r="KWS99" s="171"/>
      <c r="KWT99" s="171"/>
      <c r="KWU99" s="171"/>
      <c r="KWV99" s="171"/>
      <c r="KWW99" s="171"/>
      <c r="KWX99" s="171"/>
      <c r="KWY99" s="171"/>
      <c r="KWZ99" s="171"/>
      <c r="KXA99" s="171"/>
      <c r="KXB99" s="171"/>
      <c r="KXC99" s="171"/>
      <c r="KXD99" s="171"/>
      <c r="KXE99" s="171"/>
      <c r="KXF99" s="171"/>
      <c r="KXG99" s="171"/>
      <c r="KXH99" s="171"/>
      <c r="KXI99" s="171"/>
      <c r="KXJ99" s="171"/>
      <c r="KXK99" s="171"/>
      <c r="KXL99" s="171"/>
      <c r="KXM99" s="171"/>
      <c r="KXN99" s="171"/>
      <c r="KXO99" s="171"/>
      <c r="KXP99" s="171"/>
      <c r="KXQ99" s="171"/>
      <c r="KXR99" s="171"/>
      <c r="KXS99" s="171"/>
      <c r="KXT99" s="171"/>
      <c r="KXU99" s="171"/>
      <c r="KXV99" s="171"/>
      <c r="KXW99" s="171"/>
      <c r="KXX99" s="171"/>
      <c r="KXY99" s="171"/>
      <c r="KXZ99" s="171"/>
      <c r="KYA99" s="171"/>
      <c r="KYB99" s="171"/>
      <c r="KYC99" s="171"/>
      <c r="KYD99" s="171"/>
      <c r="KYE99" s="171"/>
      <c r="KYF99" s="171"/>
      <c r="KYG99" s="171"/>
      <c r="KYH99" s="171"/>
      <c r="KYI99" s="171"/>
      <c r="KYJ99" s="171"/>
      <c r="KYK99" s="171"/>
      <c r="KYL99" s="171"/>
      <c r="KYM99" s="171"/>
      <c r="KYN99" s="171"/>
      <c r="KYO99" s="171"/>
      <c r="KYP99" s="171"/>
      <c r="KYQ99" s="171"/>
      <c r="KYR99" s="171"/>
      <c r="KYS99" s="171"/>
      <c r="KYT99" s="171"/>
      <c r="KYU99" s="171"/>
      <c r="KYV99" s="171"/>
      <c r="KYW99" s="171"/>
      <c r="KYX99" s="171"/>
      <c r="KYY99" s="171"/>
      <c r="KYZ99" s="171"/>
      <c r="KZA99" s="171"/>
      <c r="KZB99" s="171"/>
      <c r="KZC99" s="171"/>
      <c r="KZD99" s="171"/>
      <c r="KZE99" s="171"/>
      <c r="KZF99" s="171"/>
      <c r="KZG99" s="171"/>
      <c r="KZH99" s="171"/>
      <c r="KZI99" s="171"/>
      <c r="KZJ99" s="171"/>
      <c r="KZK99" s="171"/>
      <c r="KZL99" s="171"/>
      <c r="KZM99" s="171"/>
      <c r="KZN99" s="171"/>
      <c r="KZO99" s="171"/>
      <c r="KZP99" s="171"/>
      <c r="KZQ99" s="171"/>
      <c r="KZR99" s="171"/>
      <c r="KZS99" s="171"/>
      <c r="KZT99" s="171"/>
      <c r="KZU99" s="171"/>
      <c r="KZV99" s="171"/>
      <c r="KZW99" s="171"/>
      <c r="KZX99" s="171"/>
      <c r="KZY99" s="171"/>
      <c r="KZZ99" s="171"/>
      <c r="LAA99" s="171"/>
      <c r="LAB99" s="171"/>
      <c r="LAC99" s="171"/>
      <c r="LAD99" s="171"/>
      <c r="LAE99" s="171"/>
      <c r="LAF99" s="171"/>
      <c r="LAG99" s="171"/>
      <c r="LAH99" s="171"/>
      <c r="LAI99" s="171"/>
      <c r="LAJ99" s="171"/>
      <c r="LAK99" s="171"/>
      <c r="LAL99" s="171"/>
      <c r="LAM99" s="171"/>
      <c r="LAN99" s="171"/>
      <c r="LAO99" s="171"/>
      <c r="LAP99" s="171"/>
      <c r="LAQ99" s="171"/>
      <c r="LAR99" s="171"/>
      <c r="LAS99" s="171"/>
      <c r="LAT99" s="171"/>
      <c r="LAU99" s="171"/>
      <c r="LAV99" s="171"/>
      <c r="LAW99" s="171"/>
      <c r="LAX99" s="171"/>
      <c r="LAY99" s="171"/>
      <c r="LAZ99" s="171"/>
      <c r="LBA99" s="171"/>
      <c r="LBB99" s="171"/>
      <c r="LBC99" s="171"/>
      <c r="LBD99" s="171"/>
      <c r="LBE99" s="171"/>
      <c r="LBF99" s="171"/>
      <c r="LBG99" s="171"/>
      <c r="LBH99" s="171"/>
      <c r="LBI99" s="171"/>
      <c r="LBJ99" s="171"/>
      <c r="LBK99" s="171"/>
      <c r="LBL99" s="171"/>
      <c r="LBM99" s="171"/>
      <c r="LBN99" s="171"/>
      <c r="LBO99" s="171"/>
      <c r="LBP99" s="171"/>
      <c r="LBQ99" s="171"/>
      <c r="LBR99" s="171"/>
      <c r="LBS99" s="171"/>
      <c r="LBT99" s="171"/>
      <c r="LBU99" s="171"/>
      <c r="LBV99" s="171"/>
      <c r="LBW99" s="171"/>
      <c r="LBX99" s="171"/>
      <c r="LBY99" s="171"/>
      <c r="LBZ99" s="171"/>
      <c r="LCA99" s="171"/>
      <c r="LCB99" s="171"/>
      <c r="LCC99" s="171"/>
      <c r="LCD99" s="171"/>
      <c r="LCE99" s="171"/>
      <c r="LCF99" s="171"/>
      <c r="LCG99" s="171"/>
      <c r="LCH99" s="171"/>
      <c r="LCI99" s="171"/>
      <c r="LCJ99" s="171"/>
      <c r="LCK99" s="171"/>
      <c r="LCL99" s="171"/>
      <c r="LCM99" s="171"/>
      <c r="LCN99" s="171"/>
      <c r="LCO99" s="171"/>
      <c r="LCP99" s="171"/>
      <c r="LCQ99" s="171"/>
      <c r="LCR99" s="171"/>
      <c r="LCS99" s="171"/>
      <c r="LCT99" s="171"/>
      <c r="LCU99" s="171"/>
      <c r="LCV99" s="171"/>
      <c r="LCW99" s="171"/>
      <c r="LCX99" s="171"/>
      <c r="LCY99" s="171"/>
      <c r="LCZ99" s="171"/>
      <c r="LDA99" s="171"/>
      <c r="LDB99" s="171"/>
      <c r="LDC99" s="171"/>
      <c r="LDD99" s="171"/>
      <c r="LDE99" s="171"/>
      <c r="LDF99" s="171"/>
      <c r="LDG99" s="171"/>
      <c r="LDH99" s="171"/>
      <c r="LDI99" s="171"/>
      <c r="LDJ99" s="171"/>
      <c r="LDK99" s="171"/>
      <c r="LDL99" s="171"/>
      <c r="LDM99" s="171"/>
      <c r="LDN99" s="171"/>
      <c r="LDO99" s="171"/>
      <c r="LDP99" s="171"/>
      <c r="LDQ99" s="171"/>
      <c r="LDR99" s="171"/>
      <c r="LDS99" s="171"/>
      <c r="LDT99" s="171"/>
      <c r="LDU99" s="171"/>
      <c r="LDV99" s="171"/>
      <c r="LDW99" s="171"/>
      <c r="LDX99" s="171"/>
      <c r="LDY99" s="171"/>
      <c r="LDZ99" s="171"/>
      <c r="LEA99" s="171"/>
      <c r="LEB99" s="171"/>
      <c r="LEC99" s="171"/>
      <c r="LED99" s="171"/>
      <c r="LEE99" s="171"/>
      <c r="LEF99" s="171"/>
      <c r="LEG99" s="171"/>
      <c r="LEH99" s="171"/>
      <c r="LEI99" s="171"/>
      <c r="LEJ99" s="171"/>
      <c r="LEK99" s="171"/>
      <c r="LEL99" s="171"/>
      <c r="LEM99" s="171"/>
      <c r="LEN99" s="171"/>
      <c r="LEO99" s="171"/>
      <c r="LEP99" s="171"/>
      <c r="LEQ99" s="171"/>
      <c r="LER99" s="171"/>
      <c r="LES99" s="171"/>
      <c r="LET99" s="171"/>
      <c r="LEU99" s="171"/>
      <c r="LEV99" s="171"/>
      <c r="LEW99" s="171"/>
      <c r="LEX99" s="171"/>
      <c r="LEY99" s="171"/>
      <c r="LEZ99" s="171"/>
      <c r="LFA99" s="171"/>
      <c r="LFB99" s="171"/>
      <c r="LFC99" s="171"/>
      <c r="LFD99" s="171"/>
      <c r="LFE99" s="171"/>
      <c r="LFF99" s="171"/>
      <c r="LFG99" s="171"/>
      <c r="LFH99" s="171"/>
      <c r="LFI99" s="171"/>
      <c r="LFJ99" s="171"/>
      <c r="LFK99" s="171"/>
      <c r="LFL99" s="171"/>
      <c r="LFM99" s="171"/>
      <c r="LFN99" s="171"/>
      <c r="LFO99" s="171"/>
      <c r="LFP99" s="171"/>
      <c r="LFQ99" s="171"/>
      <c r="LFR99" s="171"/>
      <c r="LFS99" s="171"/>
      <c r="LFT99" s="171"/>
      <c r="LFU99" s="171"/>
      <c r="LFV99" s="171"/>
      <c r="LFW99" s="171"/>
      <c r="LFX99" s="171"/>
      <c r="LFY99" s="171"/>
      <c r="LFZ99" s="171"/>
      <c r="LGA99" s="171"/>
      <c r="LGB99" s="171"/>
      <c r="LGC99" s="171"/>
      <c r="LGD99" s="171"/>
      <c r="LGE99" s="171"/>
      <c r="LGF99" s="171"/>
      <c r="LGG99" s="171"/>
      <c r="LGH99" s="171"/>
      <c r="LGI99" s="171"/>
      <c r="LGJ99" s="171"/>
      <c r="LGK99" s="171"/>
      <c r="LGL99" s="171"/>
      <c r="LGM99" s="171"/>
      <c r="LGN99" s="171"/>
      <c r="LGO99" s="171"/>
      <c r="LGP99" s="171"/>
      <c r="LGQ99" s="171"/>
      <c r="LGR99" s="171"/>
      <c r="LGS99" s="171"/>
      <c r="LGT99" s="171"/>
      <c r="LGU99" s="171"/>
      <c r="LGV99" s="171"/>
      <c r="LGW99" s="171"/>
      <c r="LGX99" s="171"/>
      <c r="LGY99" s="171"/>
      <c r="LGZ99" s="171"/>
      <c r="LHA99" s="171"/>
      <c r="LHB99" s="171"/>
      <c r="LHC99" s="171"/>
      <c r="LHD99" s="171"/>
      <c r="LHE99" s="171"/>
      <c r="LHF99" s="171"/>
      <c r="LHG99" s="171"/>
      <c r="LHH99" s="171"/>
      <c r="LHI99" s="171"/>
      <c r="LHJ99" s="171"/>
      <c r="LHK99" s="171"/>
      <c r="LHL99" s="171"/>
      <c r="LHM99" s="171"/>
      <c r="LHN99" s="171"/>
      <c r="LHO99" s="171"/>
      <c r="LHP99" s="171"/>
      <c r="LHQ99" s="171"/>
      <c r="LHR99" s="171"/>
      <c r="LHS99" s="171"/>
      <c r="LHT99" s="171"/>
      <c r="LHU99" s="171"/>
      <c r="LHV99" s="171"/>
      <c r="LHW99" s="171"/>
      <c r="LHX99" s="171"/>
      <c r="LHY99" s="171"/>
      <c r="LHZ99" s="171"/>
      <c r="LIA99" s="171"/>
      <c r="LIB99" s="171"/>
      <c r="LIC99" s="171"/>
      <c r="LID99" s="171"/>
      <c r="LIE99" s="171"/>
      <c r="LIF99" s="171"/>
      <c r="LIG99" s="171"/>
      <c r="LIH99" s="171"/>
      <c r="LII99" s="171"/>
      <c r="LIJ99" s="171"/>
      <c r="LIK99" s="171"/>
      <c r="LIL99" s="171"/>
      <c r="LIM99" s="171"/>
      <c r="LIN99" s="171"/>
      <c r="LIO99" s="171"/>
      <c r="LIP99" s="171"/>
      <c r="LIQ99" s="171"/>
      <c r="LIR99" s="171"/>
      <c r="LIS99" s="171"/>
      <c r="LIT99" s="171"/>
      <c r="LIU99" s="171"/>
      <c r="LIV99" s="171"/>
      <c r="LIW99" s="171"/>
      <c r="LIX99" s="171"/>
      <c r="LIY99" s="171"/>
      <c r="LIZ99" s="171"/>
      <c r="LJA99" s="171"/>
      <c r="LJB99" s="171"/>
      <c r="LJC99" s="171"/>
      <c r="LJD99" s="171"/>
      <c r="LJE99" s="171"/>
      <c r="LJF99" s="171"/>
      <c r="LJG99" s="171"/>
      <c r="LJH99" s="171"/>
      <c r="LJI99" s="171"/>
      <c r="LJJ99" s="171"/>
      <c r="LJK99" s="171"/>
      <c r="LJL99" s="171"/>
      <c r="LJM99" s="171"/>
      <c r="LJN99" s="171"/>
      <c r="LJO99" s="171"/>
      <c r="LJP99" s="171"/>
      <c r="LJQ99" s="171"/>
      <c r="LJR99" s="171"/>
      <c r="LJS99" s="171"/>
      <c r="LJT99" s="171"/>
      <c r="LJU99" s="171"/>
      <c r="LJV99" s="171"/>
      <c r="LJW99" s="171"/>
      <c r="LJX99" s="171"/>
      <c r="LJY99" s="171"/>
      <c r="LJZ99" s="171"/>
      <c r="LKA99" s="171"/>
      <c r="LKB99" s="171"/>
      <c r="LKC99" s="171"/>
      <c r="LKD99" s="171"/>
      <c r="LKE99" s="171"/>
      <c r="LKF99" s="171"/>
      <c r="LKG99" s="171"/>
      <c r="LKH99" s="171"/>
      <c r="LKI99" s="171"/>
      <c r="LKJ99" s="171"/>
      <c r="LKK99" s="171"/>
      <c r="LKL99" s="171"/>
      <c r="LKM99" s="171"/>
      <c r="LKN99" s="171"/>
      <c r="LKO99" s="171"/>
      <c r="LKP99" s="171"/>
      <c r="LKQ99" s="171"/>
      <c r="LKR99" s="171"/>
      <c r="LKS99" s="171"/>
      <c r="LKT99" s="171"/>
      <c r="LKU99" s="171"/>
      <c r="LKV99" s="171"/>
      <c r="LKW99" s="171"/>
      <c r="LKX99" s="171"/>
      <c r="LKY99" s="171"/>
      <c r="LKZ99" s="171"/>
      <c r="LLA99" s="171"/>
      <c r="LLB99" s="171"/>
      <c r="LLC99" s="171"/>
      <c r="LLD99" s="171"/>
      <c r="LLE99" s="171"/>
      <c r="LLF99" s="171"/>
      <c r="LLG99" s="171"/>
      <c r="LLH99" s="171"/>
      <c r="LLI99" s="171"/>
      <c r="LLJ99" s="171"/>
      <c r="LLK99" s="171"/>
      <c r="LLL99" s="171"/>
      <c r="LLM99" s="171"/>
      <c r="LLN99" s="171"/>
      <c r="LLO99" s="171"/>
      <c r="LLP99" s="171"/>
      <c r="LLQ99" s="171"/>
      <c r="LLR99" s="171"/>
      <c r="LLS99" s="171"/>
      <c r="LLT99" s="171"/>
      <c r="LLU99" s="171"/>
      <c r="LLV99" s="171"/>
      <c r="LLW99" s="171"/>
      <c r="LLX99" s="171"/>
      <c r="LLY99" s="171"/>
      <c r="LLZ99" s="171"/>
      <c r="LMA99" s="171"/>
      <c r="LMB99" s="171"/>
      <c r="LMC99" s="171"/>
      <c r="LMD99" s="171"/>
      <c r="LME99" s="171"/>
      <c r="LMF99" s="171"/>
      <c r="LMG99" s="171"/>
      <c r="LMH99" s="171"/>
      <c r="LMI99" s="171"/>
      <c r="LMJ99" s="171"/>
      <c r="LMK99" s="171"/>
      <c r="LML99" s="171"/>
      <c r="LMM99" s="171"/>
      <c r="LMN99" s="171"/>
      <c r="LMO99" s="171"/>
      <c r="LMP99" s="171"/>
      <c r="LMQ99" s="171"/>
      <c r="LMR99" s="171"/>
      <c r="LMS99" s="171"/>
      <c r="LMT99" s="171"/>
      <c r="LMU99" s="171"/>
      <c r="LMV99" s="171"/>
      <c r="LMW99" s="171"/>
      <c r="LMX99" s="171"/>
      <c r="LMY99" s="171"/>
      <c r="LMZ99" s="171"/>
      <c r="LNA99" s="171"/>
      <c r="LNB99" s="171"/>
      <c r="LNC99" s="171"/>
      <c r="LND99" s="171"/>
      <c r="LNE99" s="171"/>
      <c r="LNF99" s="171"/>
      <c r="LNG99" s="171"/>
      <c r="LNH99" s="171"/>
      <c r="LNI99" s="171"/>
      <c r="LNJ99" s="171"/>
      <c r="LNK99" s="171"/>
      <c r="LNL99" s="171"/>
      <c r="LNM99" s="171"/>
      <c r="LNN99" s="171"/>
      <c r="LNO99" s="171"/>
      <c r="LNP99" s="171"/>
      <c r="LNQ99" s="171"/>
      <c r="LNR99" s="171"/>
      <c r="LNS99" s="171"/>
      <c r="LNT99" s="171"/>
      <c r="LNU99" s="171"/>
      <c r="LNV99" s="171"/>
      <c r="LNW99" s="171"/>
      <c r="LNX99" s="171"/>
      <c r="LNY99" s="171"/>
      <c r="LNZ99" s="171"/>
      <c r="LOA99" s="171"/>
      <c r="LOB99" s="171"/>
      <c r="LOC99" s="171"/>
      <c r="LOD99" s="171"/>
      <c r="LOE99" s="171"/>
      <c r="LOF99" s="171"/>
      <c r="LOG99" s="171"/>
      <c r="LOH99" s="171"/>
      <c r="LOI99" s="171"/>
      <c r="LOJ99" s="171"/>
      <c r="LOK99" s="171"/>
      <c r="LOL99" s="171"/>
      <c r="LOM99" s="171"/>
      <c r="LON99" s="171"/>
      <c r="LOO99" s="171"/>
      <c r="LOP99" s="171"/>
      <c r="LOQ99" s="171"/>
      <c r="LOR99" s="171"/>
      <c r="LOS99" s="171"/>
      <c r="LOT99" s="171"/>
      <c r="LOU99" s="171"/>
      <c r="LOV99" s="171"/>
      <c r="LOW99" s="171"/>
      <c r="LOX99" s="171"/>
      <c r="LOY99" s="171"/>
      <c r="LOZ99" s="171"/>
      <c r="LPA99" s="171"/>
      <c r="LPB99" s="171"/>
      <c r="LPC99" s="171"/>
      <c r="LPD99" s="171"/>
      <c r="LPE99" s="171"/>
      <c r="LPF99" s="171"/>
      <c r="LPG99" s="171"/>
      <c r="LPH99" s="171"/>
      <c r="LPI99" s="171"/>
      <c r="LPJ99" s="171"/>
      <c r="LPK99" s="171"/>
      <c r="LPL99" s="171"/>
      <c r="LPM99" s="171"/>
      <c r="LPN99" s="171"/>
      <c r="LPO99" s="171"/>
      <c r="LPP99" s="171"/>
      <c r="LPQ99" s="171"/>
      <c r="LPR99" s="171"/>
      <c r="LPS99" s="171"/>
      <c r="LPT99" s="171"/>
      <c r="LPU99" s="171"/>
      <c r="LPV99" s="171"/>
      <c r="LPW99" s="171"/>
      <c r="LPX99" s="171"/>
      <c r="LPY99" s="171"/>
      <c r="LPZ99" s="171"/>
      <c r="LQA99" s="171"/>
      <c r="LQB99" s="171"/>
      <c r="LQC99" s="171"/>
      <c r="LQD99" s="171"/>
      <c r="LQE99" s="171"/>
      <c r="LQF99" s="171"/>
      <c r="LQG99" s="171"/>
      <c r="LQH99" s="171"/>
      <c r="LQI99" s="171"/>
      <c r="LQJ99" s="171"/>
      <c r="LQK99" s="171"/>
      <c r="LQL99" s="171"/>
      <c r="LQM99" s="171"/>
      <c r="LQN99" s="171"/>
      <c r="LQO99" s="171"/>
      <c r="LQP99" s="171"/>
      <c r="LQQ99" s="171"/>
      <c r="LQR99" s="171"/>
      <c r="LQS99" s="171"/>
      <c r="LQT99" s="171"/>
      <c r="LQU99" s="171"/>
      <c r="LQV99" s="171"/>
      <c r="LQW99" s="171"/>
      <c r="LQX99" s="171"/>
      <c r="LQY99" s="171"/>
      <c r="LQZ99" s="171"/>
      <c r="LRA99" s="171"/>
      <c r="LRB99" s="171"/>
      <c r="LRC99" s="171"/>
      <c r="LRD99" s="171"/>
      <c r="LRE99" s="171"/>
      <c r="LRF99" s="171"/>
      <c r="LRG99" s="171"/>
      <c r="LRH99" s="171"/>
      <c r="LRI99" s="171"/>
      <c r="LRJ99" s="171"/>
      <c r="LRK99" s="171"/>
      <c r="LRL99" s="171"/>
      <c r="LRM99" s="171"/>
      <c r="LRN99" s="171"/>
      <c r="LRO99" s="171"/>
      <c r="LRP99" s="171"/>
      <c r="LRQ99" s="171"/>
      <c r="LRR99" s="171"/>
      <c r="LRS99" s="171"/>
      <c r="LRT99" s="171"/>
      <c r="LRU99" s="171"/>
      <c r="LRV99" s="171"/>
      <c r="LRW99" s="171"/>
      <c r="LRX99" s="171"/>
      <c r="LRY99" s="171"/>
      <c r="LRZ99" s="171"/>
      <c r="LSA99" s="171"/>
      <c r="LSB99" s="171"/>
      <c r="LSC99" s="171"/>
      <c r="LSD99" s="171"/>
      <c r="LSE99" s="171"/>
      <c r="LSF99" s="171"/>
      <c r="LSG99" s="171"/>
      <c r="LSH99" s="171"/>
      <c r="LSI99" s="171"/>
      <c r="LSJ99" s="171"/>
      <c r="LSK99" s="171"/>
      <c r="LSL99" s="171"/>
      <c r="LSM99" s="171"/>
      <c r="LSN99" s="171"/>
      <c r="LSO99" s="171"/>
      <c r="LSP99" s="171"/>
      <c r="LSQ99" s="171"/>
      <c r="LSR99" s="171"/>
      <c r="LSS99" s="171"/>
      <c r="LST99" s="171"/>
      <c r="LSU99" s="171"/>
      <c r="LSV99" s="171"/>
      <c r="LSW99" s="171"/>
      <c r="LSX99" s="171"/>
      <c r="LSY99" s="171"/>
      <c r="LSZ99" s="171"/>
      <c r="LTA99" s="171"/>
      <c r="LTB99" s="171"/>
      <c r="LTC99" s="171"/>
      <c r="LTD99" s="171"/>
      <c r="LTE99" s="171"/>
      <c r="LTF99" s="171"/>
      <c r="LTG99" s="171"/>
      <c r="LTH99" s="171"/>
      <c r="LTI99" s="171"/>
      <c r="LTJ99" s="171"/>
      <c r="LTK99" s="171"/>
      <c r="LTL99" s="171"/>
      <c r="LTM99" s="171"/>
      <c r="LTN99" s="171"/>
      <c r="LTO99" s="171"/>
      <c r="LTP99" s="171"/>
      <c r="LTQ99" s="171"/>
      <c r="LTR99" s="171"/>
      <c r="LTS99" s="171"/>
      <c r="LTT99" s="171"/>
      <c r="LTU99" s="171"/>
      <c r="LTV99" s="171"/>
      <c r="LTW99" s="171"/>
      <c r="LTX99" s="171"/>
      <c r="LTY99" s="171"/>
      <c r="LTZ99" s="171"/>
      <c r="LUA99" s="171"/>
      <c r="LUB99" s="171"/>
      <c r="LUC99" s="171"/>
      <c r="LUD99" s="171"/>
      <c r="LUE99" s="171"/>
      <c r="LUF99" s="171"/>
      <c r="LUG99" s="171"/>
      <c r="LUH99" s="171"/>
      <c r="LUI99" s="171"/>
      <c r="LUJ99" s="171"/>
      <c r="LUK99" s="171"/>
      <c r="LUL99" s="171"/>
      <c r="LUM99" s="171"/>
      <c r="LUN99" s="171"/>
      <c r="LUO99" s="171"/>
      <c r="LUP99" s="171"/>
      <c r="LUQ99" s="171"/>
      <c r="LUR99" s="171"/>
      <c r="LUS99" s="171"/>
      <c r="LUT99" s="171"/>
      <c r="LUU99" s="171"/>
      <c r="LUV99" s="171"/>
      <c r="LUW99" s="171"/>
      <c r="LUX99" s="171"/>
      <c r="LUY99" s="171"/>
      <c r="LUZ99" s="171"/>
      <c r="LVA99" s="171"/>
      <c r="LVB99" s="171"/>
      <c r="LVC99" s="171"/>
      <c r="LVD99" s="171"/>
      <c r="LVE99" s="171"/>
      <c r="LVF99" s="171"/>
      <c r="LVG99" s="171"/>
      <c r="LVH99" s="171"/>
      <c r="LVI99" s="171"/>
      <c r="LVJ99" s="171"/>
      <c r="LVK99" s="171"/>
      <c r="LVL99" s="171"/>
      <c r="LVM99" s="171"/>
      <c r="LVN99" s="171"/>
      <c r="LVO99" s="171"/>
      <c r="LVP99" s="171"/>
      <c r="LVQ99" s="171"/>
      <c r="LVR99" s="171"/>
      <c r="LVS99" s="171"/>
      <c r="LVT99" s="171"/>
      <c r="LVU99" s="171"/>
      <c r="LVV99" s="171"/>
      <c r="LVW99" s="171"/>
      <c r="LVX99" s="171"/>
      <c r="LVY99" s="171"/>
      <c r="LVZ99" s="171"/>
      <c r="LWA99" s="171"/>
      <c r="LWB99" s="171"/>
      <c r="LWC99" s="171"/>
      <c r="LWD99" s="171"/>
      <c r="LWE99" s="171"/>
      <c r="LWF99" s="171"/>
      <c r="LWG99" s="171"/>
      <c r="LWH99" s="171"/>
      <c r="LWI99" s="171"/>
      <c r="LWJ99" s="171"/>
      <c r="LWK99" s="171"/>
      <c r="LWL99" s="171"/>
      <c r="LWM99" s="171"/>
      <c r="LWN99" s="171"/>
      <c r="LWO99" s="171"/>
      <c r="LWP99" s="171"/>
      <c r="LWQ99" s="171"/>
      <c r="LWR99" s="171"/>
      <c r="LWS99" s="171"/>
      <c r="LWT99" s="171"/>
      <c r="LWU99" s="171"/>
      <c r="LWV99" s="171"/>
      <c r="LWW99" s="171"/>
      <c r="LWX99" s="171"/>
      <c r="LWY99" s="171"/>
      <c r="LWZ99" s="171"/>
      <c r="LXA99" s="171"/>
      <c r="LXB99" s="171"/>
      <c r="LXC99" s="171"/>
      <c r="LXD99" s="171"/>
      <c r="LXE99" s="171"/>
      <c r="LXF99" s="171"/>
      <c r="LXG99" s="171"/>
      <c r="LXH99" s="171"/>
      <c r="LXI99" s="171"/>
      <c r="LXJ99" s="171"/>
      <c r="LXK99" s="171"/>
      <c r="LXL99" s="171"/>
      <c r="LXM99" s="171"/>
      <c r="LXN99" s="171"/>
      <c r="LXO99" s="171"/>
      <c r="LXP99" s="171"/>
      <c r="LXQ99" s="171"/>
      <c r="LXR99" s="171"/>
      <c r="LXS99" s="171"/>
      <c r="LXT99" s="171"/>
      <c r="LXU99" s="171"/>
      <c r="LXV99" s="171"/>
      <c r="LXW99" s="171"/>
      <c r="LXX99" s="171"/>
      <c r="LXY99" s="171"/>
      <c r="LXZ99" s="171"/>
      <c r="LYA99" s="171"/>
      <c r="LYB99" s="171"/>
      <c r="LYC99" s="171"/>
      <c r="LYD99" s="171"/>
      <c r="LYE99" s="171"/>
      <c r="LYF99" s="171"/>
      <c r="LYG99" s="171"/>
      <c r="LYH99" s="171"/>
      <c r="LYI99" s="171"/>
      <c r="LYJ99" s="171"/>
      <c r="LYK99" s="171"/>
      <c r="LYL99" s="171"/>
      <c r="LYM99" s="171"/>
      <c r="LYN99" s="171"/>
      <c r="LYO99" s="171"/>
      <c r="LYP99" s="171"/>
      <c r="LYQ99" s="171"/>
      <c r="LYR99" s="171"/>
      <c r="LYS99" s="171"/>
      <c r="LYT99" s="171"/>
      <c r="LYU99" s="171"/>
      <c r="LYV99" s="171"/>
      <c r="LYW99" s="171"/>
      <c r="LYX99" s="171"/>
      <c r="LYY99" s="171"/>
      <c r="LYZ99" s="171"/>
      <c r="LZA99" s="171"/>
      <c r="LZB99" s="171"/>
      <c r="LZC99" s="171"/>
      <c r="LZD99" s="171"/>
      <c r="LZE99" s="171"/>
      <c r="LZF99" s="171"/>
      <c r="LZG99" s="171"/>
      <c r="LZH99" s="171"/>
      <c r="LZI99" s="171"/>
      <c r="LZJ99" s="171"/>
      <c r="LZK99" s="171"/>
      <c r="LZL99" s="171"/>
      <c r="LZM99" s="171"/>
      <c r="LZN99" s="171"/>
      <c r="LZO99" s="171"/>
      <c r="LZP99" s="171"/>
      <c r="LZQ99" s="171"/>
      <c r="LZR99" s="171"/>
      <c r="LZS99" s="171"/>
      <c r="LZT99" s="171"/>
      <c r="LZU99" s="171"/>
      <c r="LZV99" s="171"/>
      <c r="LZW99" s="171"/>
      <c r="LZX99" s="171"/>
      <c r="LZY99" s="171"/>
      <c r="LZZ99" s="171"/>
      <c r="MAA99" s="171"/>
      <c r="MAB99" s="171"/>
      <c r="MAC99" s="171"/>
      <c r="MAD99" s="171"/>
      <c r="MAE99" s="171"/>
      <c r="MAF99" s="171"/>
      <c r="MAG99" s="171"/>
      <c r="MAH99" s="171"/>
      <c r="MAI99" s="171"/>
      <c r="MAJ99" s="171"/>
      <c r="MAK99" s="171"/>
      <c r="MAL99" s="171"/>
      <c r="MAM99" s="171"/>
      <c r="MAN99" s="171"/>
      <c r="MAO99" s="171"/>
      <c r="MAP99" s="171"/>
      <c r="MAQ99" s="171"/>
      <c r="MAR99" s="171"/>
      <c r="MAS99" s="171"/>
      <c r="MAT99" s="171"/>
      <c r="MAU99" s="171"/>
      <c r="MAV99" s="171"/>
      <c r="MAW99" s="171"/>
      <c r="MAX99" s="171"/>
      <c r="MAY99" s="171"/>
      <c r="MAZ99" s="171"/>
      <c r="MBA99" s="171"/>
      <c r="MBB99" s="171"/>
      <c r="MBC99" s="171"/>
      <c r="MBD99" s="171"/>
      <c r="MBE99" s="171"/>
      <c r="MBF99" s="171"/>
      <c r="MBG99" s="171"/>
      <c r="MBH99" s="171"/>
      <c r="MBI99" s="171"/>
      <c r="MBJ99" s="171"/>
      <c r="MBK99" s="171"/>
      <c r="MBL99" s="171"/>
      <c r="MBM99" s="171"/>
      <c r="MBN99" s="171"/>
      <c r="MBO99" s="171"/>
      <c r="MBP99" s="171"/>
      <c r="MBQ99" s="171"/>
      <c r="MBR99" s="171"/>
      <c r="MBS99" s="171"/>
      <c r="MBT99" s="171"/>
      <c r="MBU99" s="171"/>
      <c r="MBV99" s="171"/>
      <c r="MBW99" s="171"/>
      <c r="MBX99" s="171"/>
      <c r="MBY99" s="171"/>
      <c r="MBZ99" s="171"/>
      <c r="MCA99" s="171"/>
      <c r="MCB99" s="171"/>
      <c r="MCC99" s="171"/>
      <c r="MCD99" s="171"/>
      <c r="MCE99" s="171"/>
      <c r="MCF99" s="171"/>
      <c r="MCG99" s="171"/>
      <c r="MCH99" s="171"/>
      <c r="MCI99" s="171"/>
      <c r="MCJ99" s="171"/>
      <c r="MCK99" s="171"/>
      <c r="MCL99" s="171"/>
      <c r="MCM99" s="171"/>
      <c r="MCN99" s="171"/>
      <c r="MCO99" s="171"/>
      <c r="MCP99" s="171"/>
      <c r="MCQ99" s="171"/>
      <c r="MCR99" s="171"/>
      <c r="MCS99" s="171"/>
      <c r="MCT99" s="171"/>
      <c r="MCU99" s="171"/>
      <c r="MCV99" s="171"/>
      <c r="MCW99" s="171"/>
      <c r="MCX99" s="171"/>
      <c r="MCY99" s="171"/>
      <c r="MCZ99" s="171"/>
      <c r="MDA99" s="171"/>
      <c r="MDB99" s="171"/>
      <c r="MDC99" s="171"/>
      <c r="MDD99" s="171"/>
      <c r="MDE99" s="171"/>
      <c r="MDF99" s="171"/>
      <c r="MDG99" s="171"/>
      <c r="MDH99" s="171"/>
      <c r="MDI99" s="171"/>
      <c r="MDJ99" s="171"/>
      <c r="MDK99" s="171"/>
      <c r="MDL99" s="171"/>
      <c r="MDM99" s="171"/>
      <c r="MDN99" s="171"/>
      <c r="MDO99" s="171"/>
      <c r="MDP99" s="171"/>
      <c r="MDQ99" s="171"/>
      <c r="MDR99" s="171"/>
      <c r="MDS99" s="171"/>
      <c r="MDT99" s="171"/>
      <c r="MDU99" s="171"/>
      <c r="MDV99" s="171"/>
      <c r="MDW99" s="171"/>
      <c r="MDX99" s="171"/>
      <c r="MDY99" s="171"/>
      <c r="MDZ99" s="171"/>
      <c r="MEA99" s="171"/>
      <c r="MEB99" s="171"/>
      <c r="MEC99" s="171"/>
      <c r="MED99" s="171"/>
      <c r="MEE99" s="171"/>
      <c r="MEF99" s="171"/>
      <c r="MEG99" s="171"/>
      <c r="MEH99" s="171"/>
      <c r="MEI99" s="171"/>
      <c r="MEJ99" s="171"/>
      <c r="MEK99" s="171"/>
      <c r="MEL99" s="171"/>
      <c r="MEM99" s="171"/>
      <c r="MEN99" s="171"/>
      <c r="MEO99" s="171"/>
      <c r="MEP99" s="171"/>
      <c r="MEQ99" s="171"/>
      <c r="MER99" s="171"/>
      <c r="MES99" s="171"/>
      <c r="MET99" s="171"/>
      <c r="MEU99" s="171"/>
      <c r="MEV99" s="171"/>
      <c r="MEW99" s="171"/>
      <c r="MEX99" s="171"/>
      <c r="MEY99" s="171"/>
      <c r="MEZ99" s="171"/>
      <c r="MFA99" s="171"/>
      <c r="MFB99" s="171"/>
      <c r="MFC99" s="171"/>
      <c r="MFD99" s="171"/>
      <c r="MFE99" s="171"/>
      <c r="MFF99" s="171"/>
      <c r="MFG99" s="171"/>
      <c r="MFH99" s="171"/>
      <c r="MFI99" s="171"/>
      <c r="MFJ99" s="171"/>
      <c r="MFK99" s="171"/>
      <c r="MFL99" s="171"/>
      <c r="MFM99" s="171"/>
      <c r="MFN99" s="171"/>
      <c r="MFO99" s="171"/>
      <c r="MFP99" s="171"/>
      <c r="MFQ99" s="171"/>
      <c r="MFR99" s="171"/>
      <c r="MFS99" s="171"/>
      <c r="MFT99" s="171"/>
      <c r="MFU99" s="171"/>
      <c r="MFV99" s="171"/>
      <c r="MFW99" s="171"/>
      <c r="MFX99" s="171"/>
      <c r="MFY99" s="171"/>
      <c r="MFZ99" s="171"/>
      <c r="MGA99" s="171"/>
      <c r="MGB99" s="171"/>
      <c r="MGC99" s="171"/>
      <c r="MGD99" s="171"/>
      <c r="MGE99" s="171"/>
      <c r="MGF99" s="171"/>
      <c r="MGG99" s="171"/>
      <c r="MGH99" s="171"/>
      <c r="MGI99" s="171"/>
      <c r="MGJ99" s="171"/>
      <c r="MGK99" s="171"/>
      <c r="MGL99" s="171"/>
      <c r="MGM99" s="171"/>
      <c r="MGN99" s="171"/>
      <c r="MGO99" s="171"/>
      <c r="MGP99" s="171"/>
      <c r="MGQ99" s="171"/>
      <c r="MGR99" s="171"/>
      <c r="MGS99" s="171"/>
      <c r="MGT99" s="171"/>
      <c r="MGU99" s="171"/>
      <c r="MGV99" s="171"/>
      <c r="MGW99" s="171"/>
      <c r="MGX99" s="171"/>
      <c r="MGY99" s="171"/>
      <c r="MGZ99" s="171"/>
      <c r="MHA99" s="171"/>
      <c r="MHB99" s="171"/>
      <c r="MHC99" s="171"/>
      <c r="MHD99" s="171"/>
      <c r="MHE99" s="171"/>
      <c r="MHF99" s="171"/>
      <c r="MHG99" s="171"/>
      <c r="MHH99" s="171"/>
      <c r="MHI99" s="171"/>
      <c r="MHJ99" s="171"/>
      <c r="MHK99" s="171"/>
      <c r="MHL99" s="171"/>
      <c r="MHM99" s="171"/>
      <c r="MHN99" s="171"/>
      <c r="MHO99" s="171"/>
      <c r="MHP99" s="171"/>
      <c r="MHQ99" s="171"/>
      <c r="MHR99" s="171"/>
      <c r="MHS99" s="171"/>
      <c r="MHT99" s="171"/>
      <c r="MHU99" s="171"/>
      <c r="MHV99" s="171"/>
      <c r="MHW99" s="171"/>
      <c r="MHX99" s="171"/>
      <c r="MHY99" s="171"/>
      <c r="MHZ99" s="171"/>
      <c r="MIA99" s="171"/>
      <c r="MIB99" s="171"/>
      <c r="MIC99" s="171"/>
      <c r="MID99" s="171"/>
      <c r="MIE99" s="171"/>
      <c r="MIF99" s="171"/>
      <c r="MIG99" s="171"/>
      <c r="MIH99" s="171"/>
      <c r="MII99" s="171"/>
      <c r="MIJ99" s="171"/>
      <c r="MIK99" s="171"/>
      <c r="MIL99" s="171"/>
      <c r="MIM99" s="171"/>
      <c r="MIN99" s="171"/>
      <c r="MIO99" s="171"/>
      <c r="MIP99" s="171"/>
      <c r="MIQ99" s="171"/>
      <c r="MIR99" s="171"/>
      <c r="MIS99" s="171"/>
      <c r="MIT99" s="171"/>
      <c r="MIU99" s="171"/>
      <c r="MIV99" s="171"/>
      <c r="MIW99" s="171"/>
      <c r="MIX99" s="171"/>
      <c r="MIY99" s="171"/>
      <c r="MIZ99" s="171"/>
      <c r="MJA99" s="171"/>
      <c r="MJB99" s="171"/>
      <c r="MJC99" s="171"/>
      <c r="MJD99" s="171"/>
      <c r="MJE99" s="171"/>
      <c r="MJF99" s="171"/>
      <c r="MJG99" s="171"/>
      <c r="MJH99" s="171"/>
      <c r="MJI99" s="171"/>
      <c r="MJJ99" s="171"/>
      <c r="MJK99" s="171"/>
      <c r="MJL99" s="171"/>
      <c r="MJM99" s="171"/>
      <c r="MJN99" s="171"/>
      <c r="MJO99" s="171"/>
      <c r="MJP99" s="171"/>
      <c r="MJQ99" s="171"/>
      <c r="MJR99" s="171"/>
      <c r="MJS99" s="171"/>
      <c r="MJT99" s="171"/>
      <c r="MJU99" s="171"/>
      <c r="MJV99" s="171"/>
      <c r="MJW99" s="171"/>
      <c r="MJX99" s="171"/>
      <c r="MJY99" s="171"/>
      <c r="MJZ99" s="171"/>
      <c r="MKA99" s="171"/>
      <c r="MKB99" s="171"/>
      <c r="MKC99" s="171"/>
      <c r="MKD99" s="171"/>
      <c r="MKE99" s="171"/>
      <c r="MKF99" s="171"/>
      <c r="MKG99" s="171"/>
      <c r="MKH99" s="171"/>
      <c r="MKI99" s="171"/>
      <c r="MKJ99" s="171"/>
      <c r="MKK99" s="171"/>
      <c r="MKL99" s="171"/>
      <c r="MKM99" s="171"/>
      <c r="MKN99" s="171"/>
      <c r="MKO99" s="171"/>
      <c r="MKP99" s="171"/>
      <c r="MKQ99" s="171"/>
      <c r="MKR99" s="171"/>
      <c r="MKS99" s="171"/>
      <c r="MKT99" s="171"/>
      <c r="MKU99" s="171"/>
      <c r="MKV99" s="171"/>
      <c r="MKW99" s="171"/>
      <c r="MKX99" s="171"/>
      <c r="MKY99" s="171"/>
      <c r="MKZ99" s="171"/>
      <c r="MLA99" s="171"/>
      <c r="MLB99" s="171"/>
      <c r="MLC99" s="171"/>
      <c r="MLD99" s="171"/>
      <c r="MLE99" s="171"/>
      <c r="MLF99" s="171"/>
      <c r="MLG99" s="171"/>
      <c r="MLH99" s="171"/>
      <c r="MLI99" s="171"/>
      <c r="MLJ99" s="171"/>
      <c r="MLK99" s="171"/>
      <c r="MLL99" s="171"/>
      <c r="MLM99" s="171"/>
      <c r="MLN99" s="171"/>
      <c r="MLO99" s="171"/>
      <c r="MLP99" s="171"/>
      <c r="MLQ99" s="171"/>
      <c r="MLR99" s="171"/>
      <c r="MLS99" s="171"/>
      <c r="MLT99" s="171"/>
      <c r="MLU99" s="171"/>
      <c r="MLV99" s="171"/>
      <c r="MLW99" s="171"/>
      <c r="MLX99" s="171"/>
      <c r="MLY99" s="171"/>
      <c r="MLZ99" s="171"/>
      <c r="MMA99" s="171"/>
      <c r="MMB99" s="171"/>
      <c r="MMC99" s="171"/>
      <c r="MMD99" s="171"/>
      <c r="MME99" s="171"/>
      <c r="MMF99" s="171"/>
      <c r="MMG99" s="171"/>
      <c r="MMH99" s="171"/>
      <c r="MMI99" s="171"/>
      <c r="MMJ99" s="171"/>
      <c r="MMK99" s="171"/>
      <c r="MML99" s="171"/>
      <c r="MMM99" s="171"/>
      <c r="MMN99" s="171"/>
      <c r="MMO99" s="171"/>
      <c r="MMP99" s="171"/>
      <c r="MMQ99" s="171"/>
      <c r="MMR99" s="171"/>
      <c r="MMS99" s="171"/>
      <c r="MMT99" s="171"/>
      <c r="MMU99" s="171"/>
      <c r="MMV99" s="171"/>
      <c r="MMW99" s="171"/>
      <c r="MMX99" s="171"/>
      <c r="MMY99" s="171"/>
      <c r="MMZ99" s="171"/>
      <c r="MNA99" s="171"/>
      <c r="MNB99" s="171"/>
      <c r="MNC99" s="171"/>
      <c r="MND99" s="171"/>
      <c r="MNE99" s="171"/>
      <c r="MNF99" s="171"/>
      <c r="MNG99" s="171"/>
      <c r="MNH99" s="171"/>
      <c r="MNI99" s="171"/>
      <c r="MNJ99" s="171"/>
      <c r="MNK99" s="171"/>
      <c r="MNL99" s="171"/>
      <c r="MNM99" s="171"/>
      <c r="MNN99" s="171"/>
      <c r="MNO99" s="171"/>
      <c r="MNP99" s="171"/>
      <c r="MNQ99" s="171"/>
      <c r="MNR99" s="171"/>
      <c r="MNS99" s="171"/>
      <c r="MNT99" s="171"/>
      <c r="MNU99" s="171"/>
      <c r="MNV99" s="171"/>
      <c r="MNW99" s="171"/>
      <c r="MNX99" s="171"/>
      <c r="MNY99" s="171"/>
      <c r="MNZ99" s="171"/>
      <c r="MOA99" s="171"/>
      <c r="MOB99" s="171"/>
      <c r="MOC99" s="171"/>
      <c r="MOD99" s="171"/>
      <c r="MOE99" s="171"/>
      <c r="MOF99" s="171"/>
      <c r="MOG99" s="171"/>
      <c r="MOH99" s="171"/>
      <c r="MOI99" s="171"/>
      <c r="MOJ99" s="171"/>
      <c r="MOK99" s="171"/>
      <c r="MOL99" s="171"/>
      <c r="MOM99" s="171"/>
      <c r="MON99" s="171"/>
      <c r="MOO99" s="171"/>
      <c r="MOP99" s="171"/>
      <c r="MOQ99" s="171"/>
      <c r="MOR99" s="171"/>
      <c r="MOS99" s="171"/>
      <c r="MOT99" s="171"/>
      <c r="MOU99" s="171"/>
      <c r="MOV99" s="171"/>
      <c r="MOW99" s="171"/>
      <c r="MOX99" s="171"/>
      <c r="MOY99" s="171"/>
      <c r="MOZ99" s="171"/>
      <c r="MPA99" s="171"/>
      <c r="MPB99" s="171"/>
      <c r="MPC99" s="171"/>
      <c r="MPD99" s="171"/>
      <c r="MPE99" s="171"/>
      <c r="MPF99" s="171"/>
      <c r="MPG99" s="171"/>
      <c r="MPH99" s="171"/>
      <c r="MPI99" s="171"/>
      <c r="MPJ99" s="171"/>
      <c r="MPK99" s="171"/>
      <c r="MPL99" s="171"/>
      <c r="MPM99" s="171"/>
      <c r="MPN99" s="171"/>
      <c r="MPO99" s="171"/>
      <c r="MPP99" s="171"/>
      <c r="MPQ99" s="171"/>
      <c r="MPR99" s="171"/>
      <c r="MPS99" s="171"/>
      <c r="MPT99" s="171"/>
      <c r="MPU99" s="171"/>
      <c r="MPV99" s="171"/>
      <c r="MPW99" s="171"/>
      <c r="MPX99" s="171"/>
      <c r="MPY99" s="171"/>
      <c r="MPZ99" s="171"/>
      <c r="MQA99" s="171"/>
      <c r="MQB99" s="171"/>
      <c r="MQC99" s="171"/>
      <c r="MQD99" s="171"/>
      <c r="MQE99" s="171"/>
      <c r="MQF99" s="171"/>
      <c r="MQG99" s="171"/>
      <c r="MQH99" s="171"/>
      <c r="MQI99" s="171"/>
      <c r="MQJ99" s="171"/>
      <c r="MQK99" s="171"/>
      <c r="MQL99" s="171"/>
      <c r="MQM99" s="171"/>
      <c r="MQN99" s="171"/>
      <c r="MQO99" s="171"/>
      <c r="MQP99" s="171"/>
      <c r="MQQ99" s="171"/>
      <c r="MQR99" s="171"/>
      <c r="MQS99" s="171"/>
      <c r="MQT99" s="171"/>
      <c r="MQU99" s="171"/>
      <c r="MQV99" s="171"/>
      <c r="MQW99" s="171"/>
      <c r="MQX99" s="171"/>
      <c r="MQY99" s="171"/>
      <c r="MQZ99" s="171"/>
      <c r="MRA99" s="171"/>
      <c r="MRB99" s="171"/>
      <c r="MRC99" s="171"/>
      <c r="MRD99" s="171"/>
      <c r="MRE99" s="171"/>
      <c r="MRF99" s="171"/>
      <c r="MRG99" s="171"/>
      <c r="MRH99" s="171"/>
      <c r="MRI99" s="171"/>
      <c r="MRJ99" s="171"/>
      <c r="MRK99" s="171"/>
      <c r="MRL99" s="171"/>
      <c r="MRM99" s="171"/>
      <c r="MRN99" s="171"/>
      <c r="MRO99" s="171"/>
      <c r="MRP99" s="171"/>
      <c r="MRQ99" s="171"/>
      <c r="MRR99" s="171"/>
      <c r="MRS99" s="171"/>
      <c r="MRT99" s="171"/>
      <c r="MRU99" s="171"/>
      <c r="MRV99" s="171"/>
      <c r="MRW99" s="171"/>
      <c r="MRX99" s="171"/>
      <c r="MRY99" s="171"/>
      <c r="MRZ99" s="171"/>
      <c r="MSA99" s="171"/>
      <c r="MSB99" s="171"/>
      <c r="MSC99" s="171"/>
      <c r="MSD99" s="171"/>
      <c r="MSE99" s="171"/>
      <c r="MSF99" s="171"/>
      <c r="MSG99" s="171"/>
      <c r="MSH99" s="171"/>
      <c r="MSI99" s="171"/>
      <c r="MSJ99" s="171"/>
      <c r="MSK99" s="171"/>
      <c r="MSL99" s="171"/>
      <c r="MSM99" s="171"/>
      <c r="MSN99" s="171"/>
      <c r="MSO99" s="171"/>
      <c r="MSP99" s="171"/>
      <c r="MSQ99" s="171"/>
      <c r="MSR99" s="171"/>
      <c r="MSS99" s="171"/>
      <c r="MST99" s="171"/>
      <c r="MSU99" s="171"/>
      <c r="MSV99" s="171"/>
      <c r="MSW99" s="171"/>
      <c r="MSX99" s="171"/>
      <c r="MSY99" s="171"/>
      <c r="MSZ99" s="171"/>
      <c r="MTA99" s="171"/>
      <c r="MTB99" s="171"/>
      <c r="MTC99" s="171"/>
      <c r="MTD99" s="171"/>
      <c r="MTE99" s="171"/>
      <c r="MTF99" s="171"/>
      <c r="MTG99" s="171"/>
      <c r="MTH99" s="171"/>
      <c r="MTI99" s="171"/>
      <c r="MTJ99" s="171"/>
      <c r="MTK99" s="171"/>
      <c r="MTL99" s="171"/>
      <c r="MTM99" s="171"/>
      <c r="MTN99" s="171"/>
      <c r="MTO99" s="171"/>
      <c r="MTP99" s="171"/>
      <c r="MTQ99" s="171"/>
      <c r="MTR99" s="171"/>
      <c r="MTS99" s="171"/>
      <c r="MTT99" s="171"/>
      <c r="MTU99" s="171"/>
      <c r="MTV99" s="171"/>
      <c r="MTW99" s="171"/>
      <c r="MTX99" s="171"/>
      <c r="MTY99" s="171"/>
      <c r="MTZ99" s="171"/>
      <c r="MUA99" s="171"/>
      <c r="MUB99" s="171"/>
      <c r="MUC99" s="171"/>
      <c r="MUD99" s="171"/>
      <c r="MUE99" s="171"/>
      <c r="MUF99" s="171"/>
      <c r="MUG99" s="171"/>
      <c r="MUH99" s="171"/>
      <c r="MUI99" s="171"/>
      <c r="MUJ99" s="171"/>
      <c r="MUK99" s="171"/>
      <c r="MUL99" s="171"/>
      <c r="MUM99" s="171"/>
      <c r="MUN99" s="171"/>
      <c r="MUO99" s="171"/>
      <c r="MUP99" s="171"/>
      <c r="MUQ99" s="171"/>
      <c r="MUR99" s="171"/>
      <c r="MUS99" s="171"/>
      <c r="MUT99" s="171"/>
      <c r="MUU99" s="171"/>
      <c r="MUV99" s="171"/>
      <c r="MUW99" s="171"/>
      <c r="MUX99" s="171"/>
      <c r="MUY99" s="171"/>
      <c r="MUZ99" s="171"/>
      <c r="MVA99" s="171"/>
      <c r="MVB99" s="171"/>
      <c r="MVC99" s="171"/>
      <c r="MVD99" s="171"/>
      <c r="MVE99" s="171"/>
      <c r="MVF99" s="171"/>
      <c r="MVG99" s="171"/>
      <c r="MVH99" s="171"/>
      <c r="MVI99" s="171"/>
      <c r="MVJ99" s="171"/>
      <c r="MVK99" s="171"/>
      <c r="MVL99" s="171"/>
      <c r="MVM99" s="171"/>
      <c r="MVN99" s="171"/>
      <c r="MVO99" s="171"/>
      <c r="MVP99" s="171"/>
      <c r="MVQ99" s="171"/>
      <c r="MVR99" s="171"/>
      <c r="MVS99" s="171"/>
      <c r="MVT99" s="171"/>
      <c r="MVU99" s="171"/>
      <c r="MVV99" s="171"/>
      <c r="MVW99" s="171"/>
      <c r="MVX99" s="171"/>
      <c r="MVY99" s="171"/>
      <c r="MVZ99" s="171"/>
      <c r="MWA99" s="171"/>
      <c r="MWB99" s="171"/>
      <c r="MWC99" s="171"/>
      <c r="MWD99" s="171"/>
      <c r="MWE99" s="171"/>
      <c r="MWF99" s="171"/>
      <c r="MWG99" s="171"/>
      <c r="MWH99" s="171"/>
      <c r="MWI99" s="171"/>
      <c r="MWJ99" s="171"/>
      <c r="MWK99" s="171"/>
      <c r="MWL99" s="171"/>
      <c r="MWM99" s="171"/>
      <c r="MWN99" s="171"/>
      <c r="MWO99" s="171"/>
      <c r="MWP99" s="171"/>
      <c r="MWQ99" s="171"/>
      <c r="MWR99" s="171"/>
      <c r="MWS99" s="171"/>
      <c r="MWT99" s="171"/>
      <c r="MWU99" s="171"/>
      <c r="MWV99" s="171"/>
      <c r="MWW99" s="171"/>
      <c r="MWX99" s="171"/>
      <c r="MWY99" s="171"/>
      <c r="MWZ99" s="171"/>
      <c r="MXA99" s="171"/>
      <c r="MXB99" s="171"/>
      <c r="MXC99" s="171"/>
      <c r="MXD99" s="171"/>
      <c r="MXE99" s="171"/>
      <c r="MXF99" s="171"/>
      <c r="MXG99" s="171"/>
      <c r="MXH99" s="171"/>
      <c r="MXI99" s="171"/>
      <c r="MXJ99" s="171"/>
      <c r="MXK99" s="171"/>
      <c r="MXL99" s="171"/>
      <c r="MXM99" s="171"/>
      <c r="MXN99" s="171"/>
      <c r="MXO99" s="171"/>
      <c r="MXP99" s="171"/>
      <c r="MXQ99" s="171"/>
      <c r="MXR99" s="171"/>
      <c r="MXS99" s="171"/>
      <c r="MXT99" s="171"/>
      <c r="MXU99" s="171"/>
      <c r="MXV99" s="171"/>
      <c r="MXW99" s="171"/>
      <c r="MXX99" s="171"/>
      <c r="MXY99" s="171"/>
      <c r="MXZ99" s="171"/>
      <c r="MYA99" s="171"/>
      <c r="MYB99" s="171"/>
      <c r="MYC99" s="171"/>
      <c r="MYD99" s="171"/>
      <c r="MYE99" s="171"/>
      <c r="MYF99" s="171"/>
      <c r="MYG99" s="171"/>
      <c r="MYH99" s="171"/>
      <c r="MYI99" s="171"/>
      <c r="MYJ99" s="171"/>
      <c r="MYK99" s="171"/>
      <c r="MYL99" s="171"/>
      <c r="MYM99" s="171"/>
      <c r="MYN99" s="171"/>
      <c r="MYO99" s="171"/>
      <c r="MYP99" s="171"/>
      <c r="MYQ99" s="171"/>
      <c r="MYR99" s="171"/>
      <c r="MYS99" s="171"/>
      <c r="MYT99" s="171"/>
      <c r="MYU99" s="171"/>
      <c r="MYV99" s="171"/>
      <c r="MYW99" s="171"/>
      <c r="MYX99" s="171"/>
      <c r="MYY99" s="171"/>
      <c r="MYZ99" s="171"/>
      <c r="MZA99" s="171"/>
      <c r="MZB99" s="171"/>
      <c r="MZC99" s="171"/>
      <c r="MZD99" s="171"/>
      <c r="MZE99" s="171"/>
      <c r="MZF99" s="171"/>
      <c r="MZG99" s="171"/>
      <c r="MZH99" s="171"/>
      <c r="MZI99" s="171"/>
      <c r="MZJ99" s="171"/>
      <c r="MZK99" s="171"/>
      <c r="MZL99" s="171"/>
      <c r="MZM99" s="171"/>
      <c r="MZN99" s="171"/>
      <c r="MZO99" s="171"/>
      <c r="MZP99" s="171"/>
      <c r="MZQ99" s="171"/>
      <c r="MZR99" s="171"/>
      <c r="MZS99" s="171"/>
      <c r="MZT99" s="171"/>
      <c r="MZU99" s="171"/>
      <c r="MZV99" s="171"/>
      <c r="MZW99" s="171"/>
      <c r="MZX99" s="171"/>
      <c r="MZY99" s="171"/>
      <c r="MZZ99" s="171"/>
      <c r="NAA99" s="171"/>
      <c r="NAB99" s="171"/>
      <c r="NAC99" s="171"/>
      <c r="NAD99" s="171"/>
      <c r="NAE99" s="171"/>
      <c r="NAF99" s="171"/>
      <c r="NAG99" s="171"/>
      <c r="NAH99" s="171"/>
      <c r="NAI99" s="171"/>
      <c r="NAJ99" s="171"/>
      <c r="NAK99" s="171"/>
      <c r="NAL99" s="171"/>
      <c r="NAM99" s="171"/>
      <c r="NAN99" s="171"/>
      <c r="NAO99" s="171"/>
      <c r="NAP99" s="171"/>
      <c r="NAQ99" s="171"/>
      <c r="NAR99" s="171"/>
      <c r="NAS99" s="171"/>
      <c r="NAT99" s="171"/>
      <c r="NAU99" s="171"/>
      <c r="NAV99" s="171"/>
      <c r="NAW99" s="171"/>
      <c r="NAX99" s="171"/>
      <c r="NAY99" s="171"/>
      <c r="NAZ99" s="171"/>
      <c r="NBA99" s="171"/>
      <c r="NBB99" s="171"/>
      <c r="NBC99" s="171"/>
      <c r="NBD99" s="171"/>
      <c r="NBE99" s="171"/>
      <c r="NBF99" s="171"/>
      <c r="NBG99" s="171"/>
      <c r="NBH99" s="171"/>
      <c r="NBI99" s="171"/>
      <c r="NBJ99" s="171"/>
      <c r="NBK99" s="171"/>
      <c r="NBL99" s="171"/>
      <c r="NBM99" s="171"/>
      <c r="NBN99" s="171"/>
      <c r="NBO99" s="171"/>
      <c r="NBP99" s="171"/>
      <c r="NBQ99" s="171"/>
      <c r="NBR99" s="171"/>
      <c r="NBS99" s="171"/>
      <c r="NBT99" s="171"/>
      <c r="NBU99" s="171"/>
      <c r="NBV99" s="171"/>
      <c r="NBW99" s="171"/>
      <c r="NBX99" s="171"/>
      <c r="NBY99" s="171"/>
      <c r="NBZ99" s="171"/>
      <c r="NCA99" s="171"/>
      <c r="NCB99" s="171"/>
      <c r="NCC99" s="171"/>
      <c r="NCD99" s="171"/>
      <c r="NCE99" s="171"/>
      <c r="NCF99" s="171"/>
      <c r="NCG99" s="171"/>
      <c r="NCH99" s="171"/>
      <c r="NCI99" s="171"/>
      <c r="NCJ99" s="171"/>
      <c r="NCK99" s="171"/>
      <c r="NCL99" s="171"/>
      <c r="NCM99" s="171"/>
      <c r="NCN99" s="171"/>
      <c r="NCO99" s="171"/>
      <c r="NCP99" s="171"/>
      <c r="NCQ99" s="171"/>
      <c r="NCR99" s="171"/>
      <c r="NCS99" s="171"/>
      <c r="NCT99" s="171"/>
      <c r="NCU99" s="171"/>
      <c r="NCV99" s="171"/>
      <c r="NCW99" s="171"/>
      <c r="NCX99" s="171"/>
      <c r="NCY99" s="171"/>
      <c r="NCZ99" s="171"/>
      <c r="NDA99" s="171"/>
      <c r="NDB99" s="171"/>
      <c r="NDC99" s="171"/>
      <c r="NDD99" s="171"/>
      <c r="NDE99" s="171"/>
      <c r="NDF99" s="171"/>
      <c r="NDG99" s="171"/>
      <c r="NDH99" s="171"/>
      <c r="NDI99" s="171"/>
      <c r="NDJ99" s="171"/>
      <c r="NDK99" s="171"/>
      <c r="NDL99" s="171"/>
      <c r="NDM99" s="171"/>
      <c r="NDN99" s="171"/>
      <c r="NDO99" s="171"/>
      <c r="NDP99" s="171"/>
      <c r="NDQ99" s="171"/>
      <c r="NDR99" s="171"/>
      <c r="NDS99" s="171"/>
      <c r="NDT99" s="171"/>
      <c r="NDU99" s="171"/>
      <c r="NDV99" s="171"/>
      <c r="NDW99" s="171"/>
      <c r="NDX99" s="171"/>
      <c r="NDY99" s="171"/>
      <c r="NDZ99" s="171"/>
      <c r="NEA99" s="171"/>
      <c r="NEB99" s="171"/>
      <c r="NEC99" s="171"/>
      <c r="NED99" s="171"/>
      <c r="NEE99" s="171"/>
      <c r="NEF99" s="171"/>
      <c r="NEG99" s="171"/>
      <c r="NEH99" s="171"/>
      <c r="NEI99" s="171"/>
      <c r="NEJ99" s="171"/>
      <c r="NEK99" s="171"/>
      <c r="NEL99" s="171"/>
      <c r="NEM99" s="171"/>
      <c r="NEN99" s="171"/>
      <c r="NEO99" s="171"/>
      <c r="NEP99" s="171"/>
      <c r="NEQ99" s="171"/>
      <c r="NER99" s="171"/>
      <c r="NES99" s="171"/>
      <c r="NET99" s="171"/>
      <c r="NEU99" s="171"/>
      <c r="NEV99" s="171"/>
      <c r="NEW99" s="171"/>
      <c r="NEX99" s="171"/>
      <c r="NEY99" s="171"/>
      <c r="NEZ99" s="171"/>
      <c r="NFA99" s="171"/>
      <c r="NFB99" s="171"/>
      <c r="NFC99" s="171"/>
      <c r="NFD99" s="171"/>
      <c r="NFE99" s="171"/>
      <c r="NFF99" s="171"/>
      <c r="NFG99" s="171"/>
      <c r="NFH99" s="171"/>
      <c r="NFI99" s="171"/>
      <c r="NFJ99" s="171"/>
      <c r="NFK99" s="171"/>
      <c r="NFL99" s="171"/>
      <c r="NFM99" s="171"/>
      <c r="NFN99" s="171"/>
      <c r="NFO99" s="171"/>
      <c r="NFP99" s="171"/>
      <c r="NFQ99" s="171"/>
      <c r="NFR99" s="171"/>
      <c r="NFS99" s="171"/>
      <c r="NFT99" s="171"/>
      <c r="NFU99" s="171"/>
      <c r="NFV99" s="171"/>
      <c r="NFW99" s="171"/>
      <c r="NFX99" s="171"/>
      <c r="NFY99" s="171"/>
      <c r="NFZ99" s="171"/>
      <c r="NGA99" s="171"/>
      <c r="NGB99" s="171"/>
      <c r="NGC99" s="171"/>
      <c r="NGD99" s="171"/>
      <c r="NGE99" s="171"/>
      <c r="NGF99" s="171"/>
      <c r="NGG99" s="171"/>
      <c r="NGH99" s="171"/>
      <c r="NGI99" s="171"/>
      <c r="NGJ99" s="171"/>
      <c r="NGK99" s="171"/>
      <c r="NGL99" s="171"/>
      <c r="NGM99" s="171"/>
      <c r="NGN99" s="171"/>
      <c r="NGO99" s="171"/>
      <c r="NGP99" s="171"/>
      <c r="NGQ99" s="171"/>
      <c r="NGR99" s="171"/>
      <c r="NGS99" s="171"/>
      <c r="NGT99" s="171"/>
      <c r="NGU99" s="171"/>
      <c r="NGV99" s="171"/>
      <c r="NGW99" s="171"/>
      <c r="NGX99" s="171"/>
      <c r="NGY99" s="171"/>
      <c r="NGZ99" s="171"/>
      <c r="NHA99" s="171"/>
      <c r="NHB99" s="171"/>
      <c r="NHC99" s="171"/>
      <c r="NHD99" s="171"/>
      <c r="NHE99" s="171"/>
      <c r="NHF99" s="171"/>
      <c r="NHG99" s="171"/>
      <c r="NHH99" s="171"/>
      <c r="NHI99" s="171"/>
      <c r="NHJ99" s="171"/>
      <c r="NHK99" s="171"/>
      <c r="NHL99" s="171"/>
      <c r="NHM99" s="171"/>
      <c r="NHN99" s="171"/>
      <c r="NHO99" s="171"/>
      <c r="NHP99" s="171"/>
      <c r="NHQ99" s="171"/>
      <c r="NHR99" s="171"/>
      <c r="NHS99" s="171"/>
      <c r="NHT99" s="171"/>
      <c r="NHU99" s="171"/>
      <c r="NHV99" s="171"/>
      <c r="NHW99" s="171"/>
      <c r="NHX99" s="171"/>
      <c r="NHY99" s="171"/>
      <c r="NHZ99" s="171"/>
      <c r="NIA99" s="171"/>
      <c r="NIB99" s="171"/>
      <c r="NIC99" s="171"/>
      <c r="NID99" s="171"/>
      <c r="NIE99" s="171"/>
      <c r="NIF99" s="171"/>
      <c r="NIG99" s="171"/>
      <c r="NIH99" s="171"/>
      <c r="NII99" s="171"/>
      <c r="NIJ99" s="171"/>
      <c r="NIK99" s="171"/>
      <c r="NIL99" s="171"/>
      <c r="NIM99" s="171"/>
      <c r="NIN99" s="171"/>
      <c r="NIO99" s="171"/>
      <c r="NIP99" s="171"/>
      <c r="NIQ99" s="171"/>
      <c r="NIR99" s="171"/>
      <c r="NIS99" s="171"/>
      <c r="NIT99" s="171"/>
      <c r="NIU99" s="171"/>
      <c r="NIV99" s="171"/>
      <c r="NIW99" s="171"/>
      <c r="NIX99" s="171"/>
      <c r="NIY99" s="171"/>
      <c r="NIZ99" s="171"/>
      <c r="NJA99" s="171"/>
      <c r="NJB99" s="171"/>
      <c r="NJC99" s="171"/>
      <c r="NJD99" s="171"/>
      <c r="NJE99" s="171"/>
      <c r="NJF99" s="171"/>
      <c r="NJG99" s="171"/>
      <c r="NJH99" s="171"/>
      <c r="NJI99" s="171"/>
      <c r="NJJ99" s="171"/>
      <c r="NJK99" s="171"/>
      <c r="NJL99" s="171"/>
      <c r="NJM99" s="171"/>
      <c r="NJN99" s="171"/>
      <c r="NJO99" s="171"/>
      <c r="NJP99" s="171"/>
      <c r="NJQ99" s="171"/>
      <c r="NJR99" s="171"/>
      <c r="NJS99" s="171"/>
      <c r="NJT99" s="171"/>
      <c r="NJU99" s="171"/>
      <c r="NJV99" s="171"/>
      <c r="NJW99" s="171"/>
      <c r="NJX99" s="171"/>
      <c r="NJY99" s="171"/>
      <c r="NJZ99" s="171"/>
      <c r="NKA99" s="171"/>
      <c r="NKB99" s="171"/>
      <c r="NKC99" s="171"/>
      <c r="NKD99" s="171"/>
      <c r="NKE99" s="171"/>
      <c r="NKF99" s="171"/>
      <c r="NKG99" s="171"/>
      <c r="NKH99" s="171"/>
      <c r="NKI99" s="171"/>
      <c r="NKJ99" s="171"/>
      <c r="NKK99" s="171"/>
      <c r="NKL99" s="171"/>
      <c r="NKM99" s="171"/>
      <c r="NKN99" s="171"/>
      <c r="NKO99" s="171"/>
      <c r="NKP99" s="171"/>
      <c r="NKQ99" s="171"/>
      <c r="NKR99" s="171"/>
      <c r="NKS99" s="171"/>
      <c r="NKT99" s="171"/>
      <c r="NKU99" s="171"/>
      <c r="NKV99" s="171"/>
      <c r="NKW99" s="171"/>
      <c r="NKX99" s="171"/>
      <c r="NKY99" s="171"/>
      <c r="NKZ99" s="171"/>
      <c r="NLA99" s="171"/>
      <c r="NLB99" s="171"/>
      <c r="NLC99" s="171"/>
      <c r="NLD99" s="171"/>
      <c r="NLE99" s="171"/>
      <c r="NLF99" s="171"/>
      <c r="NLG99" s="171"/>
      <c r="NLH99" s="171"/>
      <c r="NLI99" s="171"/>
      <c r="NLJ99" s="171"/>
      <c r="NLK99" s="171"/>
      <c r="NLL99" s="171"/>
      <c r="NLM99" s="171"/>
      <c r="NLN99" s="171"/>
      <c r="NLO99" s="171"/>
      <c r="NLP99" s="171"/>
      <c r="NLQ99" s="171"/>
      <c r="NLR99" s="171"/>
      <c r="NLS99" s="171"/>
      <c r="NLT99" s="171"/>
      <c r="NLU99" s="171"/>
      <c r="NLV99" s="171"/>
      <c r="NLW99" s="171"/>
      <c r="NLX99" s="171"/>
      <c r="NLY99" s="171"/>
      <c r="NLZ99" s="171"/>
      <c r="NMA99" s="171"/>
      <c r="NMB99" s="171"/>
      <c r="NMC99" s="171"/>
      <c r="NMD99" s="171"/>
      <c r="NME99" s="171"/>
      <c r="NMF99" s="171"/>
      <c r="NMG99" s="171"/>
      <c r="NMH99" s="171"/>
      <c r="NMI99" s="171"/>
      <c r="NMJ99" s="171"/>
      <c r="NMK99" s="171"/>
      <c r="NML99" s="171"/>
      <c r="NMM99" s="171"/>
      <c r="NMN99" s="171"/>
      <c r="NMO99" s="171"/>
      <c r="NMP99" s="171"/>
      <c r="NMQ99" s="171"/>
      <c r="NMR99" s="171"/>
      <c r="NMS99" s="171"/>
      <c r="NMT99" s="171"/>
      <c r="NMU99" s="171"/>
      <c r="NMV99" s="171"/>
      <c r="NMW99" s="171"/>
      <c r="NMX99" s="171"/>
      <c r="NMY99" s="171"/>
      <c r="NMZ99" s="171"/>
      <c r="NNA99" s="171"/>
      <c r="NNB99" s="171"/>
      <c r="NNC99" s="171"/>
      <c r="NND99" s="171"/>
      <c r="NNE99" s="171"/>
      <c r="NNF99" s="171"/>
      <c r="NNG99" s="171"/>
      <c r="NNH99" s="171"/>
      <c r="NNI99" s="171"/>
      <c r="NNJ99" s="171"/>
      <c r="NNK99" s="171"/>
      <c r="NNL99" s="171"/>
      <c r="NNM99" s="171"/>
      <c r="NNN99" s="171"/>
      <c r="NNO99" s="171"/>
      <c r="NNP99" s="171"/>
      <c r="NNQ99" s="171"/>
      <c r="NNR99" s="171"/>
      <c r="NNS99" s="171"/>
      <c r="NNT99" s="171"/>
      <c r="NNU99" s="171"/>
      <c r="NNV99" s="171"/>
      <c r="NNW99" s="171"/>
      <c r="NNX99" s="171"/>
      <c r="NNY99" s="171"/>
      <c r="NNZ99" s="171"/>
      <c r="NOA99" s="171"/>
      <c r="NOB99" s="171"/>
      <c r="NOC99" s="171"/>
      <c r="NOD99" s="171"/>
      <c r="NOE99" s="171"/>
      <c r="NOF99" s="171"/>
      <c r="NOG99" s="171"/>
      <c r="NOH99" s="171"/>
      <c r="NOI99" s="171"/>
      <c r="NOJ99" s="171"/>
      <c r="NOK99" s="171"/>
      <c r="NOL99" s="171"/>
      <c r="NOM99" s="171"/>
      <c r="NON99" s="171"/>
      <c r="NOO99" s="171"/>
      <c r="NOP99" s="171"/>
      <c r="NOQ99" s="171"/>
      <c r="NOR99" s="171"/>
      <c r="NOS99" s="171"/>
      <c r="NOT99" s="171"/>
      <c r="NOU99" s="171"/>
      <c r="NOV99" s="171"/>
      <c r="NOW99" s="171"/>
      <c r="NOX99" s="171"/>
      <c r="NOY99" s="171"/>
      <c r="NOZ99" s="171"/>
      <c r="NPA99" s="171"/>
      <c r="NPB99" s="171"/>
      <c r="NPC99" s="171"/>
      <c r="NPD99" s="171"/>
      <c r="NPE99" s="171"/>
      <c r="NPF99" s="171"/>
      <c r="NPG99" s="171"/>
      <c r="NPH99" s="171"/>
      <c r="NPI99" s="171"/>
      <c r="NPJ99" s="171"/>
      <c r="NPK99" s="171"/>
      <c r="NPL99" s="171"/>
      <c r="NPM99" s="171"/>
      <c r="NPN99" s="171"/>
      <c r="NPO99" s="171"/>
      <c r="NPP99" s="171"/>
      <c r="NPQ99" s="171"/>
      <c r="NPR99" s="171"/>
      <c r="NPS99" s="171"/>
      <c r="NPT99" s="171"/>
      <c r="NPU99" s="171"/>
      <c r="NPV99" s="171"/>
      <c r="NPW99" s="171"/>
      <c r="NPX99" s="171"/>
      <c r="NPY99" s="171"/>
      <c r="NPZ99" s="171"/>
      <c r="NQA99" s="171"/>
      <c r="NQB99" s="171"/>
      <c r="NQC99" s="171"/>
      <c r="NQD99" s="171"/>
      <c r="NQE99" s="171"/>
      <c r="NQF99" s="171"/>
      <c r="NQG99" s="171"/>
      <c r="NQH99" s="171"/>
      <c r="NQI99" s="171"/>
      <c r="NQJ99" s="171"/>
      <c r="NQK99" s="171"/>
      <c r="NQL99" s="171"/>
      <c r="NQM99" s="171"/>
      <c r="NQN99" s="171"/>
      <c r="NQO99" s="171"/>
      <c r="NQP99" s="171"/>
      <c r="NQQ99" s="171"/>
      <c r="NQR99" s="171"/>
      <c r="NQS99" s="171"/>
      <c r="NQT99" s="171"/>
      <c r="NQU99" s="171"/>
      <c r="NQV99" s="171"/>
      <c r="NQW99" s="171"/>
      <c r="NQX99" s="171"/>
      <c r="NQY99" s="171"/>
      <c r="NQZ99" s="171"/>
      <c r="NRA99" s="171"/>
      <c r="NRB99" s="171"/>
      <c r="NRC99" s="171"/>
      <c r="NRD99" s="171"/>
      <c r="NRE99" s="171"/>
      <c r="NRF99" s="171"/>
      <c r="NRG99" s="171"/>
      <c r="NRH99" s="171"/>
      <c r="NRI99" s="171"/>
      <c r="NRJ99" s="171"/>
      <c r="NRK99" s="171"/>
      <c r="NRL99" s="171"/>
      <c r="NRM99" s="171"/>
      <c r="NRN99" s="171"/>
      <c r="NRO99" s="171"/>
      <c r="NRP99" s="171"/>
      <c r="NRQ99" s="171"/>
      <c r="NRR99" s="171"/>
      <c r="NRS99" s="171"/>
      <c r="NRT99" s="171"/>
      <c r="NRU99" s="171"/>
      <c r="NRV99" s="171"/>
      <c r="NRW99" s="171"/>
      <c r="NRX99" s="171"/>
      <c r="NRY99" s="171"/>
      <c r="NRZ99" s="171"/>
      <c r="NSA99" s="171"/>
      <c r="NSB99" s="171"/>
      <c r="NSC99" s="171"/>
      <c r="NSD99" s="171"/>
      <c r="NSE99" s="171"/>
      <c r="NSF99" s="171"/>
      <c r="NSG99" s="171"/>
      <c r="NSH99" s="171"/>
      <c r="NSI99" s="171"/>
      <c r="NSJ99" s="171"/>
      <c r="NSK99" s="171"/>
      <c r="NSL99" s="171"/>
      <c r="NSM99" s="171"/>
      <c r="NSN99" s="171"/>
      <c r="NSO99" s="171"/>
      <c r="NSP99" s="171"/>
      <c r="NSQ99" s="171"/>
      <c r="NSR99" s="171"/>
      <c r="NSS99" s="171"/>
      <c r="NST99" s="171"/>
      <c r="NSU99" s="171"/>
      <c r="NSV99" s="171"/>
      <c r="NSW99" s="171"/>
      <c r="NSX99" s="171"/>
      <c r="NSY99" s="171"/>
      <c r="NSZ99" s="171"/>
      <c r="NTA99" s="171"/>
      <c r="NTB99" s="171"/>
      <c r="NTC99" s="171"/>
      <c r="NTD99" s="171"/>
      <c r="NTE99" s="171"/>
      <c r="NTF99" s="171"/>
      <c r="NTG99" s="171"/>
      <c r="NTH99" s="171"/>
      <c r="NTI99" s="171"/>
      <c r="NTJ99" s="171"/>
      <c r="NTK99" s="171"/>
      <c r="NTL99" s="171"/>
      <c r="NTM99" s="171"/>
      <c r="NTN99" s="171"/>
      <c r="NTO99" s="171"/>
      <c r="NTP99" s="171"/>
      <c r="NTQ99" s="171"/>
      <c r="NTR99" s="171"/>
      <c r="NTS99" s="171"/>
      <c r="NTT99" s="171"/>
      <c r="NTU99" s="171"/>
      <c r="NTV99" s="171"/>
      <c r="NTW99" s="171"/>
      <c r="NTX99" s="171"/>
      <c r="NTY99" s="171"/>
      <c r="NTZ99" s="171"/>
      <c r="NUA99" s="171"/>
      <c r="NUB99" s="171"/>
      <c r="NUC99" s="171"/>
      <c r="NUD99" s="171"/>
      <c r="NUE99" s="171"/>
      <c r="NUF99" s="171"/>
      <c r="NUG99" s="171"/>
      <c r="NUH99" s="171"/>
      <c r="NUI99" s="171"/>
      <c r="NUJ99" s="171"/>
      <c r="NUK99" s="171"/>
      <c r="NUL99" s="171"/>
      <c r="NUM99" s="171"/>
      <c r="NUN99" s="171"/>
      <c r="NUO99" s="171"/>
      <c r="NUP99" s="171"/>
      <c r="NUQ99" s="171"/>
      <c r="NUR99" s="171"/>
      <c r="NUS99" s="171"/>
      <c r="NUT99" s="171"/>
      <c r="NUU99" s="171"/>
      <c r="NUV99" s="171"/>
      <c r="NUW99" s="171"/>
      <c r="NUX99" s="171"/>
      <c r="NUY99" s="171"/>
      <c r="NUZ99" s="171"/>
      <c r="NVA99" s="171"/>
      <c r="NVB99" s="171"/>
      <c r="NVC99" s="171"/>
      <c r="NVD99" s="171"/>
      <c r="NVE99" s="171"/>
      <c r="NVF99" s="171"/>
      <c r="NVG99" s="171"/>
      <c r="NVH99" s="171"/>
      <c r="NVI99" s="171"/>
      <c r="NVJ99" s="171"/>
      <c r="NVK99" s="171"/>
      <c r="NVL99" s="171"/>
      <c r="NVM99" s="171"/>
      <c r="NVN99" s="171"/>
      <c r="NVO99" s="171"/>
      <c r="NVP99" s="171"/>
      <c r="NVQ99" s="171"/>
      <c r="NVR99" s="171"/>
      <c r="NVS99" s="171"/>
      <c r="NVT99" s="171"/>
      <c r="NVU99" s="171"/>
      <c r="NVV99" s="171"/>
      <c r="NVW99" s="171"/>
      <c r="NVX99" s="171"/>
      <c r="NVY99" s="171"/>
      <c r="NVZ99" s="171"/>
      <c r="NWA99" s="171"/>
      <c r="NWB99" s="171"/>
      <c r="NWC99" s="171"/>
      <c r="NWD99" s="171"/>
      <c r="NWE99" s="171"/>
      <c r="NWF99" s="171"/>
      <c r="NWG99" s="171"/>
      <c r="NWH99" s="171"/>
      <c r="NWI99" s="171"/>
      <c r="NWJ99" s="171"/>
      <c r="NWK99" s="171"/>
      <c r="NWL99" s="171"/>
      <c r="NWM99" s="171"/>
      <c r="NWN99" s="171"/>
      <c r="NWO99" s="171"/>
      <c r="NWP99" s="171"/>
      <c r="NWQ99" s="171"/>
      <c r="NWR99" s="171"/>
      <c r="NWS99" s="171"/>
      <c r="NWT99" s="171"/>
      <c r="NWU99" s="171"/>
      <c r="NWV99" s="171"/>
      <c r="NWW99" s="171"/>
      <c r="NWX99" s="171"/>
      <c r="NWY99" s="171"/>
      <c r="NWZ99" s="171"/>
      <c r="NXA99" s="171"/>
      <c r="NXB99" s="171"/>
      <c r="NXC99" s="171"/>
      <c r="NXD99" s="171"/>
      <c r="NXE99" s="171"/>
      <c r="NXF99" s="171"/>
      <c r="NXG99" s="171"/>
      <c r="NXH99" s="171"/>
      <c r="NXI99" s="171"/>
      <c r="NXJ99" s="171"/>
      <c r="NXK99" s="171"/>
      <c r="NXL99" s="171"/>
      <c r="NXM99" s="171"/>
      <c r="NXN99" s="171"/>
      <c r="NXO99" s="171"/>
      <c r="NXP99" s="171"/>
      <c r="NXQ99" s="171"/>
      <c r="NXR99" s="171"/>
      <c r="NXS99" s="171"/>
      <c r="NXT99" s="171"/>
      <c r="NXU99" s="171"/>
      <c r="NXV99" s="171"/>
      <c r="NXW99" s="171"/>
      <c r="NXX99" s="171"/>
      <c r="NXY99" s="171"/>
      <c r="NXZ99" s="171"/>
      <c r="NYA99" s="171"/>
      <c r="NYB99" s="171"/>
      <c r="NYC99" s="171"/>
      <c r="NYD99" s="171"/>
      <c r="NYE99" s="171"/>
      <c r="NYF99" s="171"/>
      <c r="NYG99" s="171"/>
      <c r="NYH99" s="171"/>
      <c r="NYI99" s="171"/>
      <c r="NYJ99" s="171"/>
      <c r="NYK99" s="171"/>
      <c r="NYL99" s="171"/>
      <c r="NYM99" s="171"/>
      <c r="NYN99" s="171"/>
      <c r="NYO99" s="171"/>
      <c r="NYP99" s="171"/>
      <c r="NYQ99" s="171"/>
      <c r="NYR99" s="171"/>
      <c r="NYS99" s="171"/>
      <c r="NYT99" s="171"/>
      <c r="NYU99" s="171"/>
      <c r="NYV99" s="171"/>
      <c r="NYW99" s="171"/>
      <c r="NYX99" s="171"/>
      <c r="NYY99" s="171"/>
      <c r="NYZ99" s="171"/>
      <c r="NZA99" s="171"/>
      <c r="NZB99" s="171"/>
      <c r="NZC99" s="171"/>
      <c r="NZD99" s="171"/>
      <c r="NZE99" s="171"/>
      <c r="NZF99" s="171"/>
      <c r="NZG99" s="171"/>
      <c r="NZH99" s="171"/>
      <c r="NZI99" s="171"/>
      <c r="NZJ99" s="171"/>
      <c r="NZK99" s="171"/>
      <c r="NZL99" s="171"/>
      <c r="NZM99" s="171"/>
      <c r="NZN99" s="171"/>
      <c r="NZO99" s="171"/>
      <c r="NZP99" s="171"/>
      <c r="NZQ99" s="171"/>
      <c r="NZR99" s="171"/>
      <c r="NZS99" s="171"/>
      <c r="NZT99" s="171"/>
      <c r="NZU99" s="171"/>
      <c r="NZV99" s="171"/>
      <c r="NZW99" s="171"/>
      <c r="NZX99" s="171"/>
      <c r="NZY99" s="171"/>
      <c r="NZZ99" s="171"/>
      <c r="OAA99" s="171"/>
      <c r="OAB99" s="171"/>
      <c r="OAC99" s="171"/>
      <c r="OAD99" s="171"/>
      <c r="OAE99" s="171"/>
      <c r="OAF99" s="171"/>
      <c r="OAG99" s="171"/>
      <c r="OAH99" s="171"/>
      <c r="OAI99" s="171"/>
      <c r="OAJ99" s="171"/>
      <c r="OAK99" s="171"/>
      <c r="OAL99" s="171"/>
      <c r="OAM99" s="171"/>
      <c r="OAN99" s="171"/>
      <c r="OAO99" s="171"/>
      <c r="OAP99" s="171"/>
      <c r="OAQ99" s="171"/>
      <c r="OAR99" s="171"/>
      <c r="OAS99" s="171"/>
      <c r="OAT99" s="171"/>
      <c r="OAU99" s="171"/>
      <c r="OAV99" s="171"/>
      <c r="OAW99" s="171"/>
      <c r="OAX99" s="171"/>
      <c r="OAY99" s="171"/>
      <c r="OAZ99" s="171"/>
      <c r="OBA99" s="171"/>
      <c r="OBB99" s="171"/>
      <c r="OBC99" s="171"/>
      <c r="OBD99" s="171"/>
      <c r="OBE99" s="171"/>
      <c r="OBF99" s="171"/>
      <c r="OBG99" s="171"/>
      <c r="OBH99" s="171"/>
      <c r="OBI99" s="171"/>
      <c r="OBJ99" s="171"/>
      <c r="OBK99" s="171"/>
      <c r="OBL99" s="171"/>
      <c r="OBM99" s="171"/>
      <c r="OBN99" s="171"/>
      <c r="OBO99" s="171"/>
      <c r="OBP99" s="171"/>
      <c r="OBQ99" s="171"/>
      <c r="OBR99" s="171"/>
      <c r="OBS99" s="171"/>
      <c r="OBT99" s="171"/>
      <c r="OBU99" s="171"/>
      <c r="OBV99" s="171"/>
      <c r="OBW99" s="171"/>
      <c r="OBX99" s="171"/>
      <c r="OBY99" s="171"/>
      <c r="OBZ99" s="171"/>
      <c r="OCA99" s="171"/>
      <c r="OCB99" s="171"/>
      <c r="OCC99" s="171"/>
      <c r="OCD99" s="171"/>
      <c r="OCE99" s="171"/>
      <c r="OCF99" s="171"/>
      <c r="OCG99" s="171"/>
      <c r="OCH99" s="171"/>
      <c r="OCI99" s="171"/>
      <c r="OCJ99" s="171"/>
      <c r="OCK99" s="171"/>
      <c r="OCL99" s="171"/>
      <c r="OCM99" s="171"/>
      <c r="OCN99" s="171"/>
      <c r="OCO99" s="171"/>
      <c r="OCP99" s="171"/>
      <c r="OCQ99" s="171"/>
      <c r="OCR99" s="171"/>
      <c r="OCS99" s="171"/>
      <c r="OCT99" s="171"/>
      <c r="OCU99" s="171"/>
      <c r="OCV99" s="171"/>
      <c r="OCW99" s="171"/>
      <c r="OCX99" s="171"/>
      <c r="OCY99" s="171"/>
      <c r="OCZ99" s="171"/>
      <c r="ODA99" s="171"/>
      <c r="ODB99" s="171"/>
      <c r="ODC99" s="171"/>
      <c r="ODD99" s="171"/>
      <c r="ODE99" s="171"/>
      <c r="ODF99" s="171"/>
      <c r="ODG99" s="171"/>
      <c r="ODH99" s="171"/>
      <c r="ODI99" s="171"/>
      <c r="ODJ99" s="171"/>
      <c r="ODK99" s="171"/>
      <c r="ODL99" s="171"/>
      <c r="ODM99" s="171"/>
      <c r="ODN99" s="171"/>
      <c r="ODO99" s="171"/>
      <c r="ODP99" s="171"/>
      <c r="ODQ99" s="171"/>
      <c r="ODR99" s="171"/>
      <c r="ODS99" s="171"/>
      <c r="ODT99" s="171"/>
      <c r="ODU99" s="171"/>
      <c r="ODV99" s="171"/>
      <c r="ODW99" s="171"/>
      <c r="ODX99" s="171"/>
      <c r="ODY99" s="171"/>
      <c r="ODZ99" s="171"/>
      <c r="OEA99" s="171"/>
      <c r="OEB99" s="171"/>
      <c r="OEC99" s="171"/>
      <c r="OED99" s="171"/>
      <c r="OEE99" s="171"/>
      <c r="OEF99" s="171"/>
      <c r="OEG99" s="171"/>
      <c r="OEH99" s="171"/>
      <c r="OEI99" s="171"/>
      <c r="OEJ99" s="171"/>
      <c r="OEK99" s="171"/>
      <c r="OEL99" s="171"/>
      <c r="OEM99" s="171"/>
      <c r="OEN99" s="171"/>
      <c r="OEO99" s="171"/>
      <c r="OEP99" s="171"/>
      <c r="OEQ99" s="171"/>
      <c r="OER99" s="171"/>
      <c r="OES99" s="171"/>
      <c r="OET99" s="171"/>
      <c r="OEU99" s="171"/>
      <c r="OEV99" s="171"/>
      <c r="OEW99" s="171"/>
      <c r="OEX99" s="171"/>
      <c r="OEY99" s="171"/>
      <c r="OEZ99" s="171"/>
      <c r="OFA99" s="171"/>
      <c r="OFB99" s="171"/>
      <c r="OFC99" s="171"/>
      <c r="OFD99" s="171"/>
      <c r="OFE99" s="171"/>
      <c r="OFF99" s="171"/>
      <c r="OFG99" s="171"/>
      <c r="OFH99" s="171"/>
      <c r="OFI99" s="171"/>
      <c r="OFJ99" s="171"/>
      <c r="OFK99" s="171"/>
      <c r="OFL99" s="171"/>
      <c r="OFM99" s="171"/>
      <c r="OFN99" s="171"/>
      <c r="OFO99" s="171"/>
      <c r="OFP99" s="171"/>
      <c r="OFQ99" s="171"/>
      <c r="OFR99" s="171"/>
      <c r="OFS99" s="171"/>
      <c r="OFT99" s="171"/>
      <c r="OFU99" s="171"/>
      <c r="OFV99" s="171"/>
      <c r="OFW99" s="171"/>
      <c r="OFX99" s="171"/>
      <c r="OFY99" s="171"/>
      <c r="OFZ99" s="171"/>
      <c r="OGA99" s="171"/>
      <c r="OGB99" s="171"/>
      <c r="OGC99" s="171"/>
      <c r="OGD99" s="171"/>
      <c r="OGE99" s="171"/>
      <c r="OGF99" s="171"/>
      <c r="OGG99" s="171"/>
      <c r="OGH99" s="171"/>
      <c r="OGI99" s="171"/>
      <c r="OGJ99" s="171"/>
      <c r="OGK99" s="171"/>
      <c r="OGL99" s="171"/>
      <c r="OGM99" s="171"/>
      <c r="OGN99" s="171"/>
      <c r="OGO99" s="171"/>
      <c r="OGP99" s="171"/>
      <c r="OGQ99" s="171"/>
      <c r="OGR99" s="171"/>
      <c r="OGS99" s="171"/>
      <c r="OGT99" s="171"/>
      <c r="OGU99" s="171"/>
      <c r="OGV99" s="171"/>
      <c r="OGW99" s="171"/>
      <c r="OGX99" s="171"/>
      <c r="OGY99" s="171"/>
      <c r="OGZ99" s="171"/>
      <c r="OHA99" s="171"/>
      <c r="OHB99" s="171"/>
      <c r="OHC99" s="171"/>
      <c r="OHD99" s="171"/>
      <c r="OHE99" s="171"/>
      <c r="OHF99" s="171"/>
      <c r="OHG99" s="171"/>
      <c r="OHH99" s="171"/>
      <c r="OHI99" s="171"/>
      <c r="OHJ99" s="171"/>
      <c r="OHK99" s="171"/>
      <c r="OHL99" s="171"/>
      <c r="OHM99" s="171"/>
      <c r="OHN99" s="171"/>
      <c r="OHO99" s="171"/>
      <c r="OHP99" s="171"/>
      <c r="OHQ99" s="171"/>
      <c r="OHR99" s="171"/>
      <c r="OHS99" s="171"/>
      <c r="OHT99" s="171"/>
      <c r="OHU99" s="171"/>
      <c r="OHV99" s="171"/>
      <c r="OHW99" s="171"/>
      <c r="OHX99" s="171"/>
      <c r="OHY99" s="171"/>
      <c r="OHZ99" s="171"/>
      <c r="OIA99" s="171"/>
      <c r="OIB99" s="171"/>
      <c r="OIC99" s="171"/>
      <c r="OID99" s="171"/>
      <c r="OIE99" s="171"/>
      <c r="OIF99" s="171"/>
      <c r="OIG99" s="171"/>
      <c r="OIH99" s="171"/>
      <c r="OII99" s="171"/>
      <c r="OIJ99" s="171"/>
      <c r="OIK99" s="171"/>
      <c r="OIL99" s="171"/>
      <c r="OIM99" s="171"/>
      <c r="OIN99" s="171"/>
      <c r="OIO99" s="171"/>
      <c r="OIP99" s="171"/>
      <c r="OIQ99" s="171"/>
      <c r="OIR99" s="171"/>
      <c r="OIS99" s="171"/>
      <c r="OIT99" s="171"/>
      <c r="OIU99" s="171"/>
      <c r="OIV99" s="171"/>
      <c r="OIW99" s="171"/>
      <c r="OIX99" s="171"/>
      <c r="OIY99" s="171"/>
      <c r="OIZ99" s="171"/>
      <c r="OJA99" s="171"/>
      <c r="OJB99" s="171"/>
      <c r="OJC99" s="171"/>
      <c r="OJD99" s="171"/>
      <c r="OJE99" s="171"/>
      <c r="OJF99" s="171"/>
      <c r="OJG99" s="171"/>
      <c r="OJH99" s="171"/>
      <c r="OJI99" s="171"/>
      <c r="OJJ99" s="171"/>
      <c r="OJK99" s="171"/>
      <c r="OJL99" s="171"/>
      <c r="OJM99" s="171"/>
      <c r="OJN99" s="171"/>
      <c r="OJO99" s="171"/>
      <c r="OJP99" s="171"/>
      <c r="OJQ99" s="171"/>
      <c r="OJR99" s="171"/>
      <c r="OJS99" s="171"/>
      <c r="OJT99" s="171"/>
      <c r="OJU99" s="171"/>
      <c r="OJV99" s="171"/>
      <c r="OJW99" s="171"/>
      <c r="OJX99" s="171"/>
      <c r="OJY99" s="171"/>
      <c r="OJZ99" s="171"/>
      <c r="OKA99" s="171"/>
      <c r="OKB99" s="171"/>
      <c r="OKC99" s="171"/>
      <c r="OKD99" s="171"/>
      <c r="OKE99" s="171"/>
      <c r="OKF99" s="171"/>
      <c r="OKG99" s="171"/>
      <c r="OKH99" s="171"/>
      <c r="OKI99" s="171"/>
      <c r="OKJ99" s="171"/>
      <c r="OKK99" s="171"/>
      <c r="OKL99" s="171"/>
      <c r="OKM99" s="171"/>
      <c r="OKN99" s="171"/>
      <c r="OKO99" s="171"/>
      <c r="OKP99" s="171"/>
      <c r="OKQ99" s="171"/>
      <c r="OKR99" s="171"/>
      <c r="OKS99" s="171"/>
      <c r="OKT99" s="171"/>
      <c r="OKU99" s="171"/>
      <c r="OKV99" s="171"/>
      <c r="OKW99" s="171"/>
      <c r="OKX99" s="171"/>
      <c r="OKY99" s="171"/>
      <c r="OKZ99" s="171"/>
      <c r="OLA99" s="171"/>
      <c r="OLB99" s="171"/>
      <c r="OLC99" s="171"/>
      <c r="OLD99" s="171"/>
      <c r="OLE99" s="171"/>
      <c r="OLF99" s="171"/>
      <c r="OLG99" s="171"/>
      <c r="OLH99" s="171"/>
      <c r="OLI99" s="171"/>
      <c r="OLJ99" s="171"/>
      <c r="OLK99" s="171"/>
      <c r="OLL99" s="171"/>
      <c r="OLM99" s="171"/>
      <c r="OLN99" s="171"/>
      <c r="OLO99" s="171"/>
      <c r="OLP99" s="171"/>
      <c r="OLQ99" s="171"/>
      <c r="OLR99" s="171"/>
      <c r="OLS99" s="171"/>
      <c r="OLT99" s="171"/>
      <c r="OLU99" s="171"/>
      <c r="OLV99" s="171"/>
      <c r="OLW99" s="171"/>
      <c r="OLX99" s="171"/>
      <c r="OLY99" s="171"/>
      <c r="OLZ99" s="171"/>
      <c r="OMA99" s="171"/>
      <c r="OMB99" s="171"/>
      <c r="OMC99" s="171"/>
      <c r="OMD99" s="171"/>
      <c r="OME99" s="171"/>
      <c r="OMF99" s="171"/>
      <c r="OMG99" s="171"/>
      <c r="OMH99" s="171"/>
      <c r="OMI99" s="171"/>
      <c r="OMJ99" s="171"/>
      <c r="OMK99" s="171"/>
      <c r="OML99" s="171"/>
      <c r="OMM99" s="171"/>
      <c r="OMN99" s="171"/>
      <c r="OMO99" s="171"/>
      <c r="OMP99" s="171"/>
      <c r="OMQ99" s="171"/>
      <c r="OMR99" s="171"/>
      <c r="OMS99" s="171"/>
      <c r="OMT99" s="171"/>
      <c r="OMU99" s="171"/>
      <c r="OMV99" s="171"/>
      <c r="OMW99" s="171"/>
      <c r="OMX99" s="171"/>
      <c r="OMY99" s="171"/>
      <c r="OMZ99" s="171"/>
      <c r="ONA99" s="171"/>
      <c r="ONB99" s="171"/>
      <c r="ONC99" s="171"/>
      <c r="OND99" s="171"/>
      <c r="ONE99" s="171"/>
      <c r="ONF99" s="171"/>
      <c r="ONG99" s="171"/>
      <c r="ONH99" s="171"/>
      <c r="ONI99" s="171"/>
      <c r="ONJ99" s="171"/>
      <c r="ONK99" s="171"/>
      <c r="ONL99" s="171"/>
      <c r="ONM99" s="171"/>
      <c r="ONN99" s="171"/>
      <c r="ONO99" s="171"/>
      <c r="ONP99" s="171"/>
      <c r="ONQ99" s="171"/>
      <c r="ONR99" s="171"/>
      <c r="ONS99" s="171"/>
      <c r="ONT99" s="171"/>
      <c r="ONU99" s="171"/>
      <c r="ONV99" s="171"/>
      <c r="ONW99" s="171"/>
      <c r="ONX99" s="171"/>
      <c r="ONY99" s="171"/>
      <c r="ONZ99" s="171"/>
      <c r="OOA99" s="171"/>
      <c r="OOB99" s="171"/>
      <c r="OOC99" s="171"/>
      <c r="OOD99" s="171"/>
      <c r="OOE99" s="171"/>
      <c r="OOF99" s="171"/>
      <c r="OOG99" s="171"/>
      <c r="OOH99" s="171"/>
      <c r="OOI99" s="171"/>
      <c r="OOJ99" s="171"/>
      <c r="OOK99" s="171"/>
      <c r="OOL99" s="171"/>
      <c r="OOM99" s="171"/>
      <c r="OON99" s="171"/>
      <c r="OOO99" s="171"/>
      <c r="OOP99" s="171"/>
      <c r="OOQ99" s="171"/>
      <c r="OOR99" s="171"/>
      <c r="OOS99" s="171"/>
      <c r="OOT99" s="171"/>
      <c r="OOU99" s="171"/>
      <c r="OOV99" s="171"/>
      <c r="OOW99" s="171"/>
      <c r="OOX99" s="171"/>
      <c r="OOY99" s="171"/>
      <c r="OOZ99" s="171"/>
      <c r="OPA99" s="171"/>
      <c r="OPB99" s="171"/>
      <c r="OPC99" s="171"/>
      <c r="OPD99" s="171"/>
      <c r="OPE99" s="171"/>
      <c r="OPF99" s="171"/>
      <c r="OPG99" s="171"/>
      <c r="OPH99" s="171"/>
      <c r="OPI99" s="171"/>
      <c r="OPJ99" s="171"/>
      <c r="OPK99" s="171"/>
      <c r="OPL99" s="171"/>
      <c r="OPM99" s="171"/>
      <c r="OPN99" s="171"/>
      <c r="OPO99" s="171"/>
      <c r="OPP99" s="171"/>
      <c r="OPQ99" s="171"/>
      <c r="OPR99" s="171"/>
      <c r="OPS99" s="171"/>
      <c r="OPT99" s="171"/>
      <c r="OPU99" s="171"/>
      <c r="OPV99" s="171"/>
      <c r="OPW99" s="171"/>
      <c r="OPX99" s="171"/>
      <c r="OPY99" s="171"/>
      <c r="OPZ99" s="171"/>
      <c r="OQA99" s="171"/>
      <c r="OQB99" s="171"/>
      <c r="OQC99" s="171"/>
      <c r="OQD99" s="171"/>
      <c r="OQE99" s="171"/>
      <c r="OQF99" s="171"/>
      <c r="OQG99" s="171"/>
      <c r="OQH99" s="171"/>
      <c r="OQI99" s="171"/>
      <c r="OQJ99" s="171"/>
      <c r="OQK99" s="171"/>
      <c r="OQL99" s="171"/>
      <c r="OQM99" s="171"/>
      <c r="OQN99" s="171"/>
      <c r="OQO99" s="171"/>
      <c r="OQP99" s="171"/>
      <c r="OQQ99" s="171"/>
      <c r="OQR99" s="171"/>
      <c r="OQS99" s="171"/>
      <c r="OQT99" s="171"/>
      <c r="OQU99" s="171"/>
      <c r="OQV99" s="171"/>
      <c r="OQW99" s="171"/>
      <c r="OQX99" s="171"/>
      <c r="OQY99" s="171"/>
      <c r="OQZ99" s="171"/>
      <c r="ORA99" s="171"/>
      <c r="ORB99" s="171"/>
      <c r="ORC99" s="171"/>
      <c r="ORD99" s="171"/>
      <c r="ORE99" s="171"/>
      <c r="ORF99" s="171"/>
      <c r="ORG99" s="171"/>
      <c r="ORH99" s="171"/>
      <c r="ORI99" s="171"/>
      <c r="ORJ99" s="171"/>
      <c r="ORK99" s="171"/>
      <c r="ORL99" s="171"/>
      <c r="ORM99" s="171"/>
      <c r="ORN99" s="171"/>
      <c r="ORO99" s="171"/>
      <c r="ORP99" s="171"/>
      <c r="ORQ99" s="171"/>
      <c r="ORR99" s="171"/>
      <c r="ORS99" s="171"/>
      <c r="ORT99" s="171"/>
      <c r="ORU99" s="171"/>
      <c r="ORV99" s="171"/>
      <c r="ORW99" s="171"/>
      <c r="ORX99" s="171"/>
      <c r="ORY99" s="171"/>
      <c r="ORZ99" s="171"/>
      <c r="OSA99" s="171"/>
      <c r="OSB99" s="171"/>
      <c r="OSC99" s="171"/>
      <c r="OSD99" s="171"/>
      <c r="OSE99" s="171"/>
      <c r="OSF99" s="171"/>
      <c r="OSG99" s="171"/>
      <c r="OSH99" s="171"/>
      <c r="OSI99" s="171"/>
      <c r="OSJ99" s="171"/>
      <c r="OSK99" s="171"/>
      <c r="OSL99" s="171"/>
      <c r="OSM99" s="171"/>
      <c r="OSN99" s="171"/>
      <c r="OSO99" s="171"/>
      <c r="OSP99" s="171"/>
      <c r="OSQ99" s="171"/>
      <c r="OSR99" s="171"/>
      <c r="OSS99" s="171"/>
      <c r="OST99" s="171"/>
      <c r="OSU99" s="171"/>
      <c r="OSV99" s="171"/>
      <c r="OSW99" s="171"/>
      <c r="OSX99" s="171"/>
      <c r="OSY99" s="171"/>
      <c r="OSZ99" s="171"/>
      <c r="OTA99" s="171"/>
      <c r="OTB99" s="171"/>
      <c r="OTC99" s="171"/>
      <c r="OTD99" s="171"/>
      <c r="OTE99" s="171"/>
      <c r="OTF99" s="171"/>
      <c r="OTG99" s="171"/>
      <c r="OTH99" s="171"/>
      <c r="OTI99" s="171"/>
      <c r="OTJ99" s="171"/>
      <c r="OTK99" s="171"/>
      <c r="OTL99" s="171"/>
      <c r="OTM99" s="171"/>
      <c r="OTN99" s="171"/>
      <c r="OTO99" s="171"/>
      <c r="OTP99" s="171"/>
      <c r="OTQ99" s="171"/>
      <c r="OTR99" s="171"/>
      <c r="OTS99" s="171"/>
      <c r="OTT99" s="171"/>
      <c r="OTU99" s="171"/>
      <c r="OTV99" s="171"/>
      <c r="OTW99" s="171"/>
      <c r="OTX99" s="171"/>
      <c r="OTY99" s="171"/>
      <c r="OTZ99" s="171"/>
      <c r="OUA99" s="171"/>
      <c r="OUB99" s="171"/>
      <c r="OUC99" s="171"/>
      <c r="OUD99" s="171"/>
      <c r="OUE99" s="171"/>
      <c r="OUF99" s="171"/>
      <c r="OUG99" s="171"/>
      <c r="OUH99" s="171"/>
      <c r="OUI99" s="171"/>
      <c r="OUJ99" s="171"/>
      <c r="OUK99" s="171"/>
      <c r="OUL99" s="171"/>
      <c r="OUM99" s="171"/>
      <c r="OUN99" s="171"/>
      <c r="OUO99" s="171"/>
      <c r="OUP99" s="171"/>
      <c r="OUQ99" s="171"/>
      <c r="OUR99" s="171"/>
      <c r="OUS99" s="171"/>
      <c r="OUT99" s="171"/>
      <c r="OUU99" s="171"/>
      <c r="OUV99" s="171"/>
      <c r="OUW99" s="171"/>
      <c r="OUX99" s="171"/>
      <c r="OUY99" s="171"/>
      <c r="OUZ99" s="171"/>
      <c r="OVA99" s="171"/>
      <c r="OVB99" s="171"/>
      <c r="OVC99" s="171"/>
      <c r="OVD99" s="171"/>
      <c r="OVE99" s="171"/>
      <c r="OVF99" s="171"/>
      <c r="OVG99" s="171"/>
      <c r="OVH99" s="171"/>
      <c r="OVI99" s="171"/>
      <c r="OVJ99" s="171"/>
      <c r="OVK99" s="171"/>
      <c r="OVL99" s="171"/>
      <c r="OVM99" s="171"/>
      <c r="OVN99" s="171"/>
      <c r="OVO99" s="171"/>
      <c r="OVP99" s="171"/>
      <c r="OVQ99" s="171"/>
      <c r="OVR99" s="171"/>
      <c r="OVS99" s="171"/>
      <c r="OVT99" s="171"/>
      <c r="OVU99" s="171"/>
      <c r="OVV99" s="171"/>
      <c r="OVW99" s="171"/>
      <c r="OVX99" s="171"/>
      <c r="OVY99" s="171"/>
      <c r="OVZ99" s="171"/>
      <c r="OWA99" s="171"/>
      <c r="OWB99" s="171"/>
      <c r="OWC99" s="171"/>
      <c r="OWD99" s="171"/>
      <c r="OWE99" s="171"/>
      <c r="OWF99" s="171"/>
      <c r="OWG99" s="171"/>
      <c r="OWH99" s="171"/>
      <c r="OWI99" s="171"/>
      <c r="OWJ99" s="171"/>
      <c r="OWK99" s="171"/>
      <c r="OWL99" s="171"/>
      <c r="OWM99" s="171"/>
      <c r="OWN99" s="171"/>
      <c r="OWO99" s="171"/>
      <c r="OWP99" s="171"/>
      <c r="OWQ99" s="171"/>
      <c r="OWR99" s="171"/>
      <c r="OWS99" s="171"/>
      <c r="OWT99" s="171"/>
      <c r="OWU99" s="171"/>
      <c r="OWV99" s="171"/>
      <c r="OWW99" s="171"/>
      <c r="OWX99" s="171"/>
      <c r="OWY99" s="171"/>
      <c r="OWZ99" s="171"/>
      <c r="OXA99" s="171"/>
      <c r="OXB99" s="171"/>
      <c r="OXC99" s="171"/>
      <c r="OXD99" s="171"/>
      <c r="OXE99" s="171"/>
      <c r="OXF99" s="171"/>
      <c r="OXG99" s="171"/>
      <c r="OXH99" s="171"/>
      <c r="OXI99" s="171"/>
      <c r="OXJ99" s="171"/>
      <c r="OXK99" s="171"/>
      <c r="OXL99" s="171"/>
      <c r="OXM99" s="171"/>
      <c r="OXN99" s="171"/>
      <c r="OXO99" s="171"/>
      <c r="OXP99" s="171"/>
      <c r="OXQ99" s="171"/>
      <c r="OXR99" s="171"/>
      <c r="OXS99" s="171"/>
      <c r="OXT99" s="171"/>
      <c r="OXU99" s="171"/>
      <c r="OXV99" s="171"/>
      <c r="OXW99" s="171"/>
      <c r="OXX99" s="171"/>
      <c r="OXY99" s="171"/>
      <c r="OXZ99" s="171"/>
      <c r="OYA99" s="171"/>
      <c r="OYB99" s="171"/>
      <c r="OYC99" s="171"/>
      <c r="OYD99" s="171"/>
      <c r="OYE99" s="171"/>
      <c r="OYF99" s="171"/>
      <c r="OYG99" s="171"/>
      <c r="OYH99" s="171"/>
      <c r="OYI99" s="171"/>
      <c r="OYJ99" s="171"/>
      <c r="OYK99" s="171"/>
      <c r="OYL99" s="171"/>
      <c r="OYM99" s="171"/>
      <c r="OYN99" s="171"/>
      <c r="OYO99" s="171"/>
      <c r="OYP99" s="171"/>
      <c r="OYQ99" s="171"/>
      <c r="OYR99" s="171"/>
      <c r="OYS99" s="171"/>
      <c r="OYT99" s="171"/>
      <c r="OYU99" s="171"/>
      <c r="OYV99" s="171"/>
      <c r="OYW99" s="171"/>
      <c r="OYX99" s="171"/>
      <c r="OYY99" s="171"/>
      <c r="OYZ99" s="171"/>
      <c r="OZA99" s="171"/>
      <c r="OZB99" s="171"/>
      <c r="OZC99" s="171"/>
      <c r="OZD99" s="171"/>
      <c r="OZE99" s="171"/>
      <c r="OZF99" s="171"/>
      <c r="OZG99" s="171"/>
      <c r="OZH99" s="171"/>
      <c r="OZI99" s="171"/>
      <c r="OZJ99" s="171"/>
      <c r="OZK99" s="171"/>
      <c r="OZL99" s="171"/>
      <c r="OZM99" s="171"/>
      <c r="OZN99" s="171"/>
      <c r="OZO99" s="171"/>
      <c r="OZP99" s="171"/>
      <c r="OZQ99" s="171"/>
      <c r="OZR99" s="171"/>
      <c r="OZS99" s="171"/>
      <c r="OZT99" s="171"/>
      <c r="OZU99" s="171"/>
      <c r="OZV99" s="171"/>
      <c r="OZW99" s="171"/>
      <c r="OZX99" s="171"/>
      <c r="OZY99" s="171"/>
      <c r="OZZ99" s="171"/>
      <c r="PAA99" s="171"/>
      <c r="PAB99" s="171"/>
      <c r="PAC99" s="171"/>
      <c r="PAD99" s="171"/>
      <c r="PAE99" s="171"/>
      <c r="PAF99" s="171"/>
      <c r="PAG99" s="171"/>
      <c r="PAH99" s="171"/>
      <c r="PAI99" s="171"/>
      <c r="PAJ99" s="171"/>
      <c r="PAK99" s="171"/>
      <c r="PAL99" s="171"/>
      <c r="PAM99" s="171"/>
      <c r="PAN99" s="171"/>
      <c r="PAO99" s="171"/>
      <c r="PAP99" s="171"/>
      <c r="PAQ99" s="171"/>
      <c r="PAR99" s="171"/>
      <c r="PAS99" s="171"/>
      <c r="PAT99" s="171"/>
      <c r="PAU99" s="171"/>
      <c r="PAV99" s="171"/>
      <c r="PAW99" s="171"/>
      <c r="PAX99" s="171"/>
      <c r="PAY99" s="171"/>
      <c r="PAZ99" s="171"/>
      <c r="PBA99" s="171"/>
      <c r="PBB99" s="171"/>
      <c r="PBC99" s="171"/>
      <c r="PBD99" s="171"/>
      <c r="PBE99" s="171"/>
      <c r="PBF99" s="171"/>
      <c r="PBG99" s="171"/>
      <c r="PBH99" s="171"/>
      <c r="PBI99" s="171"/>
      <c r="PBJ99" s="171"/>
      <c r="PBK99" s="171"/>
      <c r="PBL99" s="171"/>
      <c r="PBM99" s="171"/>
      <c r="PBN99" s="171"/>
      <c r="PBO99" s="171"/>
      <c r="PBP99" s="171"/>
      <c r="PBQ99" s="171"/>
      <c r="PBR99" s="171"/>
      <c r="PBS99" s="171"/>
      <c r="PBT99" s="171"/>
      <c r="PBU99" s="171"/>
      <c r="PBV99" s="171"/>
      <c r="PBW99" s="171"/>
      <c r="PBX99" s="171"/>
      <c r="PBY99" s="171"/>
      <c r="PBZ99" s="171"/>
      <c r="PCA99" s="171"/>
      <c r="PCB99" s="171"/>
      <c r="PCC99" s="171"/>
      <c r="PCD99" s="171"/>
      <c r="PCE99" s="171"/>
      <c r="PCF99" s="171"/>
      <c r="PCG99" s="171"/>
      <c r="PCH99" s="171"/>
      <c r="PCI99" s="171"/>
      <c r="PCJ99" s="171"/>
      <c r="PCK99" s="171"/>
      <c r="PCL99" s="171"/>
      <c r="PCM99" s="171"/>
      <c r="PCN99" s="171"/>
      <c r="PCO99" s="171"/>
      <c r="PCP99" s="171"/>
      <c r="PCQ99" s="171"/>
      <c r="PCR99" s="171"/>
      <c r="PCS99" s="171"/>
      <c r="PCT99" s="171"/>
      <c r="PCU99" s="171"/>
      <c r="PCV99" s="171"/>
      <c r="PCW99" s="171"/>
      <c r="PCX99" s="171"/>
      <c r="PCY99" s="171"/>
      <c r="PCZ99" s="171"/>
      <c r="PDA99" s="171"/>
      <c r="PDB99" s="171"/>
      <c r="PDC99" s="171"/>
      <c r="PDD99" s="171"/>
      <c r="PDE99" s="171"/>
      <c r="PDF99" s="171"/>
      <c r="PDG99" s="171"/>
      <c r="PDH99" s="171"/>
      <c r="PDI99" s="171"/>
      <c r="PDJ99" s="171"/>
      <c r="PDK99" s="171"/>
      <c r="PDL99" s="171"/>
      <c r="PDM99" s="171"/>
      <c r="PDN99" s="171"/>
      <c r="PDO99" s="171"/>
      <c r="PDP99" s="171"/>
      <c r="PDQ99" s="171"/>
      <c r="PDR99" s="171"/>
      <c r="PDS99" s="171"/>
      <c r="PDT99" s="171"/>
      <c r="PDU99" s="171"/>
      <c r="PDV99" s="171"/>
      <c r="PDW99" s="171"/>
      <c r="PDX99" s="171"/>
      <c r="PDY99" s="171"/>
      <c r="PDZ99" s="171"/>
      <c r="PEA99" s="171"/>
      <c r="PEB99" s="171"/>
      <c r="PEC99" s="171"/>
      <c r="PED99" s="171"/>
      <c r="PEE99" s="171"/>
      <c r="PEF99" s="171"/>
      <c r="PEG99" s="171"/>
      <c r="PEH99" s="171"/>
      <c r="PEI99" s="171"/>
      <c r="PEJ99" s="171"/>
      <c r="PEK99" s="171"/>
      <c r="PEL99" s="171"/>
      <c r="PEM99" s="171"/>
      <c r="PEN99" s="171"/>
      <c r="PEO99" s="171"/>
      <c r="PEP99" s="171"/>
      <c r="PEQ99" s="171"/>
      <c r="PER99" s="171"/>
      <c r="PES99" s="171"/>
      <c r="PET99" s="171"/>
      <c r="PEU99" s="171"/>
      <c r="PEV99" s="171"/>
      <c r="PEW99" s="171"/>
      <c r="PEX99" s="171"/>
      <c r="PEY99" s="171"/>
      <c r="PEZ99" s="171"/>
      <c r="PFA99" s="171"/>
      <c r="PFB99" s="171"/>
      <c r="PFC99" s="171"/>
      <c r="PFD99" s="171"/>
      <c r="PFE99" s="171"/>
      <c r="PFF99" s="171"/>
      <c r="PFG99" s="171"/>
      <c r="PFH99" s="171"/>
      <c r="PFI99" s="171"/>
      <c r="PFJ99" s="171"/>
      <c r="PFK99" s="171"/>
      <c r="PFL99" s="171"/>
      <c r="PFM99" s="171"/>
      <c r="PFN99" s="171"/>
      <c r="PFO99" s="171"/>
      <c r="PFP99" s="171"/>
      <c r="PFQ99" s="171"/>
      <c r="PFR99" s="171"/>
      <c r="PFS99" s="171"/>
      <c r="PFT99" s="171"/>
      <c r="PFU99" s="171"/>
      <c r="PFV99" s="171"/>
      <c r="PFW99" s="171"/>
      <c r="PFX99" s="171"/>
      <c r="PFY99" s="171"/>
      <c r="PFZ99" s="171"/>
      <c r="PGA99" s="171"/>
      <c r="PGB99" s="171"/>
      <c r="PGC99" s="171"/>
      <c r="PGD99" s="171"/>
      <c r="PGE99" s="171"/>
      <c r="PGF99" s="171"/>
      <c r="PGG99" s="171"/>
      <c r="PGH99" s="171"/>
      <c r="PGI99" s="171"/>
      <c r="PGJ99" s="171"/>
      <c r="PGK99" s="171"/>
      <c r="PGL99" s="171"/>
      <c r="PGM99" s="171"/>
      <c r="PGN99" s="171"/>
      <c r="PGO99" s="171"/>
      <c r="PGP99" s="171"/>
      <c r="PGQ99" s="171"/>
      <c r="PGR99" s="171"/>
      <c r="PGS99" s="171"/>
      <c r="PGT99" s="171"/>
      <c r="PGU99" s="171"/>
      <c r="PGV99" s="171"/>
      <c r="PGW99" s="171"/>
      <c r="PGX99" s="171"/>
      <c r="PGY99" s="171"/>
      <c r="PGZ99" s="171"/>
      <c r="PHA99" s="171"/>
      <c r="PHB99" s="171"/>
      <c r="PHC99" s="171"/>
      <c r="PHD99" s="171"/>
      <c r="PHE99" s="171"/>
      <c r="PHF99" s="171"/>
      <c r="PHG99" s="171"/>
      <c r="PHH99" s="171"/>
      <c r="PHI99" s="171"/>
      <c r="PHJ99" s="171"/>
      <c r="PHK99" s="171"/>
      <c r="PHL99" s="171"/>
      <c r="PHM99" s="171"/>
      <c r="PHN99" s="171"/>
      <c r="PHO99" s="171"/>
      <c r="PHP99" s="171"/>
      <c r="PHQ99" s="171"/>
      <c r="PHR99" s="171"/>
      <c r="PHS99" s="171"/>
      <c r="PHT99" s="171"/>
      <c r="PHU99" s="171"/>
      <c r="PHV99" s="171"/>
      <c r="PHW99" s="171"/>
      <c r="PHX99" s="171"/>
      <c r="PHY99" s="171"/>
      <c r="PHZ99" s="171"/>
      <c r="PIA99" s="171"/>
      <c r="PIB99" s="171"/>
      <c r="PIC99" s="171"/>
      <c r="PID99" s="171"/>
      <c r="PIE99" s="171"/>
      <c r="PIF99" s="171"/>
      <c r="PIG99" s="171"/>
      <c r="PIH99" s="171"/>
      <c r="PII99" s="171"/>
      <c r="PIJ99" s="171"/>
      <c r="PIK99" s="171"/>
      <c r="PIL99" s="171"/>
      <c r="PIM99" s="171"/>
      <c r="PIN99" s="171"/>
      <c r="PIO99" s="171"/>
      <c r="PIP99" s="171"/>
      <c r="PIQ99" s="171"/>
      <c r="PIR99" s="171"/>
      <c r="PIS99" s="171"/>
      <c r="PIT99" s="171"/>
      <c r="PIU99" s="171"/>
      <c r="PIV99" s="171"/>
      <c r="PIW99" s="171"/>
      <c r="PIX99" s="171"/>
      <c r="PIY99" s="171"/>
      <c r="PIZ99" s="171"/>
      <c r="PJA99" s="171"/>
      <c r="PJB99" s="171"/>
      <c r="PJC99" s="171"/>
      <c r="PJD99" s="171"/>
      <c r="PJE99" s="171"/>
      <c r="PJF99" s="171"/>
      <c r="PJG99" s="171"/>
      <c r="PJH99" s="171"/>
      <c r="PJI99" s="171"/>
      <c r="PJJ99" s="171"/>
      <c r="PJK99" s="171"/>
      <c r="PJL99" s="171"/>
      <c r="PJM99" s="171"/>
      <c r="PJN99" s="171"/>
      <c r="PJO99" s="171"/>
      <c r="PJP99" s="171"/>
      <c r="PJQ99" s="171"/>
      <c r="PJR99" s="171"/>
      <c r="PJS99" s="171"/>
      <c r="PJT99" s="171"/>
      <c r="PJU99" s="171"/>
      <c r="PJV99" s="171"/>
      <c r="PJW99" s="171"/>
      <c r="PJX99" s="171"/>
      <c r="PJY99" s="171"/>
      <c r="PJZ99" s="171"/>
      <c r="PKA99" s="171"/>
      <c r="PKB99" s="171"/>
      <c r="PKC99" s="171"/>
      <c r="PKD99" s="171"/>
      <c r="PKE99" s="171"/>
      <c r="PKF99" s="171"/>
      <c r="PKG99" s="171"/>
      <c r="PKH99" s="171"/>
      <c r="PKI99" s="171"/>
      <c r="PKJ99" s="171"/>
      <c r="PKK99" s="171"/>
      <c r="PKL99" s="171"/>
      <c r="PKM99" s="171"/>
      <c r="PKN99" s="171"/>
      <c r="PKO99" s="171"/>
      <c r="PKP99" s="171"/>
      <c r="PKQ99" s="171"/>
      <c r="PKR99" s="171"/>
      <c r="PKS99" s="171"/>
      <c r="PKT99" s="171"/>
      <c r="PKU99" s="171"/>
      <c r="PKV99" s="171"/>
      <c r="PKW99" s="171"/>
      <c r="PKX99" s="171"/>
      <c r="PKY99" s="171"/>
      <c r="PKZ99" s="171"/>
      <c r="PLA99" s="171"/>
      <c r="PLB99" s="171"/>
      <c r="PLC99" s="171"/>
      <c r="PLD99" s="171"/>
      <c r="PLE99" s="171"/>
      <c r="PLF99" s="171"/>
      <c r="PLG99" s="171"/>
      <c r="PLH99" s="171"/>
      <c r="PLI99" s="171"/>
      <c r="PLJ99" s="171"/>
      <c r="PLK99" s="171"/>
      <c r="PLL99" s="171"/>
      <c r="PLM99" s="171"/>
      <c r="PLN99" s="171"/>
      <c r="PLO99" s="171"/>
      <c r="PLP99" s="171"/>
      <c r="PLQ99" s="171"/>
      <c r="PLR99" s="171"/>
      <c r="PLS99" s="171"/>
      <c r="PLT99" s="171"/>
      <c r="PLU99" s="171"/>
      <c r="PLV99" s="171"/>
      <c r="PLW99" s="171"/>
      <c r="PLX99" s="171"/>
      <c r="PLY99" s="171"/>
      <c r="PLZ99" s="171"/>
      <c r="PMA99" s="171"/>
      <c r="PMB99" s="171"/>
      <c r="PMC99" s="171"/>
      <c r="PMD99" s="171"/>
      <c r="PME99" s="171"/>
      <c r="PMF99" s="171"/>
      <c r="PMG99" s="171"/>
      <c r="PMH99" s="171"/>
      <c r="PMI99" s="171"/>
      <c r="PMJ99" s="171"/>
      <c r="PMK99" s="171"/>
      <c r="PML99" s="171"/>
      <c r="PMM99" s="171"/>
      <c r="PMN99" s="171"/>
      <c r="PMO99" s="171"/>
      <c r="PMP99" s="171"/>
      <c r="PMQ99" s="171"/>
      <c r="PMR99" s="171"/>
      <c r="PMS99" s="171"/>
      <c r="PMT99" s="171"/>
      <c r="PMU99" s="171"/>
      <c r="PMV99" s="171"/>
      <c r="PMW99" s="171"/>
      <c r="PMX99" s="171"/>
      <c r="PMY99" s="171"/>
      <c r="PMZ99" s="171"/>
      <c r="PNA99" s="171"/>
      <c r="PNB99" s="171"/>
      <c r="PNC99" s="171"/>
      <c r="PND99" s="171"/>
      <c r="PNE99" s="171"/>
      <c r="PNF99" s="171"/>
      <c r="PNG99" s="171"/>
      <c r="PNH99" s="171"/>
      <c r="PNI99" s="171"/>
      <c r="PNJ99" s="171"/>
      <c r="PNK99" s="171"/>
      <c r="PNL99" s="171"/>
      <c r="PNM99" s="171"/>
      <c r="PNN99" s="171"/>
      <c r="PNO99" s="171"/>
      <c r="PNP99" s="171"/>
      <c r="PNQ99" s="171"/>
      <c r="PNR99" s="171"/>
      <c r="PNS99" s="171"/>
      <c r="PNT99" s="171"/>
      <c r="PNU99" s="171"/>
      <c r="PNV99" s="171"/>
      <c r="PNW99" s="171"/>
      <c r="PNX99" s="171"/>
      <c r="PNY99" s="171"/>
      <c r="PNZ99" s="171"/>
      <c r="POA99" s="171"/>
      <c r="POB99" s="171"/>
      <c r="POC99" s="171"/>
      <c r="POD99" s="171"/>
      <c r="POE99" s="171"/>
      <c r="POF99" s="171"/>
      <c r="POG99" s="171"/>
      <c r="POH99" s="171"/>
      <c r="POI99" s="171"/>
      <c r="POJ99" s="171"/>
      <c r="POK99" s="171"/>
      <c r="POL99" s="171"/>
      <c r="POM99" s="171"/>
      <c r="PON99" s="171"/>
      <c r="POO99" s="171"/>
      <c r="POP99" s="171"/>
      <c r="POQ99" s="171"/>
      <c r="POR99" s="171"/>
      <c r="POS99" s="171"/>
      <c r="POT99" s="171"/>
      <c r="POU99" s="171"/>
      <c r="POV99" s="171"/>
      <c r="POW99" s="171"/>
      <c r="POX99" s="171"/>
      <c r="POY99" s="171"/>
      <c r="POZ99" s="171"/>
      <c r="PPA99" s="171"/>
      <c r="PPB99" s="171"/>
      <c r="PPC99" s="171"/>
      <c r="PPD99" s="171"/>
      <c r="PPE99" s="171"/>
      <c r="PPF99" s="171"/>
      <c r="PPG99" s="171"/>
      <c r="PPH99" s="171"/>
      <c r="PPI99" s="171"/>
      <c r="PPJ99" s="171"/>
      <c r="PPK99" s="171"/>
      <c r="PPL99" s="171"/>
      <c r="PPM99" s="171"/>
      <c r="PPN99" s="171"/>
      <c r="PPO99" s="171"/>
      <c r="PPP99" s="171"/>
      <c r="PPQ99" s="171"/>
      <c r="PPR99" s="171"/>
      <c r="PPS99" s="171"/>
      <c r="PPT99" s="171"/>
      <c r="PPU99" s="171"/>
      <c r="PPV99" s="171"/>
      <c r="PPW99" s="171"/>
      <c r="PPX99" s="171"/>
      <c r="PPY99" s="171"/>
      <c r="PPZ99" s="171"/>
      <c r="PQA99" s="171"/>
      <c r="PQB99" s="171"/>
      <c r="PQC99" s="171"/>
      <c r="PQD99" s="171"/>
      <c r="PQE99" s="171"/>
      <c r="PQF99" s="171"/>
      <c r="PQG99" s="171"/>
      <c r="PQH99" s="171"/>
      <c r="PQI99" s="171"/>
      <c r="PQJ99" s="171"/>
      <c r="PQK99" s="171"/>
      <c r="PQL99" s="171"/>
      <c r="PQM99" s="171"/>
      <c r="PQN99" s="171"/>
      <c r="PQO99" s="171"/>
      <c r="PQP99" s="171"/>
      <c r="PQQ99" s="171"/>
      <c r="PQR99" s="171"/>
      <c r="PQS99" s="171"/>
      <c r="PQT99" s="171"/>
      <c r="PQU99" s="171"/>
      <c r="PQV99" s="171"/>
      <c r="PQW99" s="171"/>
      <c r="PQX99" s="171"/>
      <c r="PQY99" s="171"/>
      <c r="PQZ99" s="171"/>
      <c r="PRA99" s="171"/>
      <c r="PRB99" s="171"/>
      <c r="PRC99" s="171"/>
      <c r="PRD99" s="171"/>
      <c r="PRE99" s="171"/>
      <c r="PRF99" s="171"/>
      <c r="PRG99" s="171"/>
      <c r="PRH99" s="171"/>
      <c r="PRI99" s="171"/>
      <c r="PRJ99" s="171"/>
      <c r="PRK99" s="171"/>
      <c r="PRL99" s="171"/>
      <c r="PRM99" s="171"/>
      <c r="PRN99" s="171"/>
      <c r="PRO99" s="171"/>
      <c r="PRP99" s="171"/>
      <c r="PRQ99" s="171"/>
      <c r="PRR99" s="171"/>
      <c r="PRS99" s="171"/>
      <c r="PRT99" s="171"/>
      <c r="PRU99" s="171"/>
      <c r="PRV99" s="171"/>
      <c r="PRW99" s="171"/>
      <c r="PRX99" s="171"/>
      <c r="PRY99" s="171"/>
      <c r="PRZ99" s="171"/>
      <c r="PSA99" s="171"/>
      <c r="PSB99" s="171"/>
      <c r="PSC99" s="171"/>
      <c r="PSD99" s="171"/>
      <c r="PSE99" s="171"/>
      <c r="PSF99" s="171"/>
      <c r="PSG99" s="171"/>
      <c r="PSH99" s="171"/>
      <c r="PSI99" s="171"/>
      <c r="PSJ99" s="171"/>
      <c r="PSK99" s="171"/>
      <c r="PSL99" s="171"/>
      <c r="PSM99" s="171"/>
      <c r="PSN99" s="171"/>
      <c r="PSO99" s="171"/>
      <c r="PSP99" s="171"/>
      <c r="PSQ99" s="171"/>
      <c r="PSR99" s="171"/>
      <c r="PSS99" s="171"/>
      <c r="PST99" s="171"/>
      <c r="PSU99" s="171"/>
      <c r="PSV99" s="171"/>
      <c r="PSW99" s="171"/>
      <c r="PSX99" s="171"/>
      <c r="PSY99" s="171"/>
      <c r="PSZ99" s="171"/>
      <c r="PTA99" s="171"/>
      <c r="PTB99" s="171"/>
      <c r="PTC99" s="171"/>
      <c r="PTD99" s="171"/>
      <c r="PTE99" s="171"/>
      <c r="PTF99" s="171"/>
      <c r="PTG99" s="171"/>
      <c r="PTH99" s="171"/>
      <c r="PTI99" s="171"/>
      <c r="PTJ99" s="171"/>
      <c r="PTK99" s="171"/>
      <c r="PTL99" s="171"/>
      <c r="PTM99" s="171"/>
      <c r="PTN99" s="171"/>
      <c r="PTO99" s="171"/>
      <c r="PTP99" s="171"/>
      <c r="PTQ99" s="171"/>
      <c r="PTR99" s="171"/>
      <c r="PTS99" s="171"/>
      <c r="PTT99" s="171"/>
      <c r="PTU99" s="171"/>
      <c r="PTV99" s="171"/>
      <c r="PTW99" s="171"/>
      <c r="PTX99" s="171"/>
      <c r="PTY99" s="171"/>
      <c r="PTZ99" s="171"/>
      <c r="PUA99" s="171"/>
      <c r="PUB99" s="171"/>
      <c r="PUC99" s="171"/>
      <c r="PUD99" s="171"/>
      <c r="PUE99" s="171"/>
      <c r="PUF99" s="171"/>
      <c r="PUG99" s="171"/>
      <c r="PUH99" s="171"/>
      <c r="PUI99" s="171"/>
      <c r="PUJ99" s="171"/>
      <c r="PUK99" s="171"/>
      <c r="PUL99" s="171"/>
      <c r="PUM99" s="171"/>
      <c r="PUN99" s="171"/>
      <c r="PUO99" s="171"/>
      <c r="PUP99" s="171"/>
      <c r="PUQ99" s="171"/>
      <c r="PUR99" s="171"/>
      <c r="PUS99" s="171"/>
      <c r="PUT99" s="171"/>
      <c r="PUU99" s="171"/>
      <c r="PUV99" s="171"/>
      <c r="PUW99" s="171"/>
      <c r="PUX99" s="171"/>
      <c r="PUY99" s="171"/>
      <c r="PUZ99" s="171"/>
      <c r="PVA99" s="171"/>
      <c r="PVB99" s="171"/>
      <c r="PVC99" s="171"/>
      <c r="PVD99" s="171"/>
      <c r="PVE99" s="171"/>
      <c r="PVF99" s="171"/>
      <c r="PVG99" s="171"/>
      <c r="PVH99" s="171"/>
      <c r="PVI99" s="171"/>
      <c r="PVJ99" s="171"/>
      <c r="PVK99" s="171"/>
      <c r="PVL99" s="171"/>
      <c r="PVM99" s="171"/>
      <c r="PVN99" s="171"/>
      <c r="PVO99" s="171"/>
      <c r="PVP99" s="171"/>
      <c r="PVQ99" s="171"/>
      <c r="PVR99" s="171"/>
      <c r="PVS99" s="171"/>
      <c r="PVT99" s="171"/>
      <c r="PVU99" s="171"/>
      <c r="PVV99" s="171"/>
      <c r="PVW99" s="171"/>
      <c r="PVX99" s="171"/>
      <c r="PVY99" s="171"/>
      <c r="PVZ99" s="171"/>
      <c r="PWA99" s="171"/>
      <c r="PWB99" s="171"/>
      <c r="PWC99" s="171"/>
      <c r="PWD99" s="171"/>
      <c r="PWE99" s="171"/>
      <c r="PWF99" s="171"/>
      <c r="PWG99" s="171"/>
      <c r="PWH99" s="171"/>
      <c r="PWI99" s="171"/>
      <c r="PWJ99" s="171"/>
      <c r="PWK99" s="171"/>
      <c r="PWL99" s="171"/>
      <c r="PWM99" s="171"/>
      <c r="PWN99" s="171"/>
      <c r="PWO99" s="171"/>
      <c r="PWP99" s="171"/>
      <c r="PWQ99" s="171"/>
      <c r="PWR99" s="171"/>
      <c r="PWS99" s="171"/>
      <c r="PWT99" s="171"/>
      <c r="PWU99" s="171"/>
      <c r="PWV99" s="171"/>
      <c r="PWW99" s="171"/>
      <c r="PWX99" s="171"/>
      <c r="PWY99" s="171"/>
      <c r="PWZ99" s="171"/>
      <c r="PXA99" s="171"/>
      <c r="PXB99" s="171"/>
      <c r="PXC99" s="171"/>
      <c r="PXD99" s="171"/>
      <c r="PXE99" s="171"/>
      <c r="PXF99" s="171"/>
      <c r="PXG99" s="171"/>
      <c r="PXH99" s="171"/>
      <c r="PXI99" s="171"/>
      <c r="PXJ99" s="171"/>
      <c r="PXK99" s="171"/>
      <c r="PXL99" s="171"/>
      <c r="PXM99" s="171"/>
      <c r="PXN99" s="171"/>
      <c r="PXO99" s="171"/>
      <c r="PXP99" s="171"/>
      <c r="PXQ99" s="171"/>
      <c r="PXR99" s="171"/>
      <c r="PXS99" s="171"/>
      <c r="PXT99" s="171"/>
      <c r="PXU99" s="171"/>
      <c r="PXV99" s="171"/>
      <c r="PXW99" s="171"/>
      <c r="PXX99" s="171"/>
      <c r="PXY99" s="171"/>
      <c r="PXZ99" s="171"/>
      <c r="PYA99" s="171"/>
      <c r="PYB99" s="171"/>
      <c r="PYC99" s="171"/>
      <c r="PYD99" s="171"/>
      <c r="PYE99" s="171"/>
      <c r="PYF99" s="171"/>
      <c r="PYG99" s="171"/>
      <c r="PYH99" s="171"/>
      <c r="PYI99" s="171"/>
      <c r="PYJ99" s="171"/>
      <c r="PYK99" s="171"/>
      <c r="PYL99" s="171"/>
      <c r="PYM99" s="171"/>
      <c r="PYN99" s="171"/>
      <c r="PYO99" s="171"/>
      <c r="PYP99" s="171"/>
      <c r="PYQ99" s="171"/>
      <c r="PYR99" s="171"/>
      <c r="PYS99" s="171"/>
      <c r="PYT99" s="171"/>
      <c r="PYU99" s="171"/>
      <c r="PYV99" s="171"/>
      <c r="PYW99" s="171"/>
      <c r="PYX99" s="171"/>
      <c r="PYY99" s="171"/>
      <c r="PYZ99" s="171"/>
      <c r="PZA99" s="171"/>
      <c r="PZB99" s="171"/>
      <c r="PZC99" s="171"/>
      <c r="PZD99" s="171"/>
      <c r="PZE99" s="171"/>
      <c r="PZF99" s="171"/>
      <c r="PZG99" s="171"/>
      <c r="PZH99" s="171"/>
      <c r="PZI99" s="171"/>
      <c r="PZJ99" s="171"/>
      <c r="PZK99" s="171"/>
      <c r="PZL99" s="171"/>
      <c r="PZM99" s="171"/>
      <c r="PZN99" s="171"/>
      <c r="PZO99" s="171"/>
      <c r="PZP99" s="171"/>
      <c r="PZQ99" s="171"/>
      <c r="PZR99" s="171"/>
      <c r="PZS99" s="171"/>
      <c r="PZT99" s="171"/>
      <c r="PZU99" s="171"/>
      <c r="PZV99" s="171"/>
      <c r="PZW99" s="171"/>
      <c r="PZX99" s="171"/>
      <c r="PZY99" s="171"/>
      <c r="PZZ99" s="171"/>
      <c r="QAA99" s="171"/>
      <c r="QAB99" s="171"/>
      <c r="QAC99" s="171"/>
      <c r="QAD99" s="171"/>
      <c r="QAE99" s="171"/>
      <c r="QAF99" s="171"/>
      <c r="QAG99" s="171"/>
      <c r="QAH99" s="171"/>
      <c r="QAI99" s="171"/>
      <c r="QAJ99" s="171"/>
      <c r="QAK99" s="171"/>
      <c r="QAL99" s="171"/>
      <c r="QAM99" s="171"/>
      <c r="QAN99" s="171"/>
      <c r="QAO99" s="171"/>
      <c r="QAP99" s="171"/>
      <c r="QAQ99" s="171"/>
      <c r="QAR99" s="171"/>
      <c r="QAS99" s="171"/>
      <c r="QAT99" s="171"/>
      <c r="QAU99" s="171"/>
      <c r="QAV99" s="171"/>
      <c r="QAW99" s="171"/>
      <c r="QAX99" s="171"/>
      <c r="QAY99" s="171"/>
      <c r="QAZ99" s="171"/>
      <c r="QBA99" s="171"/>
      <c r="QBB99" s="171"/>
      <c r="QBC99" s="171"/>
      <c r="QBD99" s="171"/>
      <c r="QBE99" s="171"/>
      <c r="QBF99" s="171"/>
      <c r="QBG99" s="171"/>
      <c r="QBH99" s="171"/>
      <c r="QBI99" s="171"/>
      <c r="QBJ99" s="171"/>
      <c r="QBK99" s="171"/>
      <c r="QBL99" s="171"/>
      <c r="QBM99" s="171"/>
      <c r="QBN99" s="171"/>
      <c r="QBO99" s="171"/>
      <c r="QBP99" s="171"/>
      <c r="QBQ99" s="171"/>
      <c r="QBR99" s="171"/>
      <c r="QBS99" s="171"/>
      <c r="QBT99" s="171"/>
      <c r="QBU99" s="171"/>
      <c r="QBV99" s="171"/>
      <c r="QBW99" s="171"/>
      <c r="QBX99" s="171"/>
      <c r="QBY99" s="171"/>
      <c r="QBZ99" s="171"/>
      <c r="QCA99" s="171"/>
      <c r="QCB99" s="171"/>
      <c r="QCC99" s="171"/>
      <c r="QCD99" s="171"/>
      <c r="QCE99" s="171"/>
      <c r="QCF99" s="171"/>
      <c r="QCG99" s="171"/>
      <c r="QCH99" s="171"/>
      <c r="QCI99" s="171"/>
      <c r="QCJ99" s="171"/>
      <c r="QCK99" s="171"/>
      <c r="QCL99" s="171"/>
      <c r="QCM99" s="171"/>
      <c r="QCN99" s="171"/>
      <c r="QCO99" s="171"/>
      <c r="QCP99" s="171"/>
      <c r="QCQ99" s="171"/>
      <c r="QCR99" s="171"/>
      <c r="QCS99" s="171"/>
      <c r="QCT99" s="171"/>
      <c r="QCU99" s="171"/>
      <c r="QCV99" s="171"/>
      <c r="QCW99" s="171"/>
      <c r="QCX99" s="171"/>
      <c r="QCY99" s="171"/>
      <c r="QCZ99" s="171"/>
      <c r="QDA99" s="171"/>
      <c r="QDB99" s="171"/>
      <c r="QDC99" s="171"/>
      <c r="QDD99" s="171"/>
      <c r="QDE99" s="171"/>
      <c r="QDF99" s="171"/>
      <c r="QDG99" s="171"/>
      <c r="QDH99" s="171"/>
      <c r="QDI99" s="171"/>
      <c r="QDJ99" s="171"/>
      <c r="QDK99" s="171"/>
      <c r="QDL99" s="171"/>
      <c r="QDM99" s="171"/>
      <c r="QDN99" s="171"/>
      <c r="QDO99" s="171"/>
      <c r="QDP99" s="171"/>
      <c r="QDQ99" s="171"/>
      <c r="QDR99" s="171"/>
      <c r="QDS99" s="171"/>
      <c r="QDT99" s="171"/>
      <c r="QDU99" s="171"/>
      <c r="QDV99" s="171"/>
      <c r="QDW99" s="171"/>
      <c r="QDX99" s="171"/>
      <c r="QDY99" s="171"/>
      <c r="QDZ99" s="171"/>
      <c r="QEA99" s="171"/>
      <c r="QEB99" s="171"/>
      <c r="QEC99" s="171"/>
      <c r="QED99" s="171"/>
      <c r="QEE99" s="171"/>
      <c r="QEF99" s="171"/>
      <c r="QEG99" s="171"/>
      <c r="QEH99" s="171"/>
      <c r="QEI99" s="171"/>
      <c r="QEJ99" s="171"/>
      <c r="QEK99" s="171"/>
      <c r="QEL99" s="171"/>
      <c r="QEM99" s="171"/>
      <c r="QEN99" s="171"/>
      <c r="QEO99" s="171"/>
      <c r="QEP99" s="171"/>
      <c r="QEQ99" s="171"/>
      <c r="QER99" s="171"/>
      <c r="QES99" s="171"/>
      <c r="QET99" s="171"/>
      <c r="QEU99" s="171"/>
      <c r="QEV99" s="171"/>
      <c r="QEW99" s="171"/>
      <c r="QEX99" s="171"/>
      <c r="QEY99" s="171"/>
      <c r="QEZ99" s="171"/>
      <c r="QFA99" s="171"/>
      <c r="QFB99" s="171"/>
      <c r="QFC99" s="171"/>
      <c r="QFD99" s="171"/>
      <c r="QFE99" s="171"/>
      <c r="QFF99" s="171"/>
      <c r="QFG99" s="171"/>
      <c r="QFH99" s="171"/>
      <c r="QFI99" s="171"/>
      <c r="QFJ99" s="171"/>
      <c r="QFK99" s="171"/>
      <c r="QFL99" s="171"/>
      <c r="QFM99" s="171"/>
      <c r="QFN99" s="171"/>
      <c r="QFO99" s="171"/>
      <c r="QFP99" s="171"/>
      <c r="QFQ99" s="171"/>
      <c r="QFR99" s="171"/>
      <c r="QFS99" s="171"/>
      <c r="QFT99" s="171"/>
      <c r="QFU99" s="171"/>
      <c r="QFV99" s="171"/>
      <c r="QFW99" s="171"/>
      <c r="QFX99" s="171"/>
      <c r="QFY99" s="171"/>
      <c r="QFZ99" s="171"/>
      <c r="QGA99" s="171"/>
      <c r="QGB99" s="171"/>
      <c r="QGC99" s="171"/>
      <c r="QGD99" s="171"/>
      <c r="QGE99" s="171"/>
      <c r="QGF99" s="171"/>
      <c r="QGG99" s="171"/>
      <c r="QGH99" s="171"/>
      <c r="QGI99" s="171"/>
      <c r="QGJ99" s="171"/>
      <c r="QGK99" s="171"/>
      <c r="QGL99" s="171"/>
      <c r="QGM99" s="171"/>
      <c r="QGN99" s="171"/>
      <c r="QGO99" s="171"/>
      <c r="QGP99" s="171"/>
      <c r="QGQ99" s="171"/>
      <c r="QGR99" s="171"/>
      <c r="QGS99" s="171"/>
      <c r="QGT99" s="171"/>
      <c r="QGU99" s="171"/>
      <c r="QGV99" s="171"/>
      <c r="QGW99" s="171"/>
      <c r="QGX99" s="171"/>
      <c r="QGY99" s="171"/>
      <c r="QGZ99" s="171"/>
      <c r="QHA99" s="171"/>
      <c r="QHB99" s="171"/>
      <c r="QHC99" s="171"/>
      <c r="QHD99" s="171"/>
      <c r="QHE99" s="171"/>
      <c r="QHF99" s="171"/>
      <c r="QHG99" s="171"/>
      <c r="QHH99" s="171"/>
      <c r="QHI99" s="171"/>
      <c r="QHJ99" s="171"/>
      <c r="QHK99" s="171"/>
      <c r="QHL99" s="171"/>
      <c r="QHM99" s="171"/>
      <c r="QHN99" s="171"/>
      <c r="QHO99" s="171"/>
      <c r="QHP99" s="171"/>
      <c r="QHQ99" s="171"/>
      <c r="QHR99" s="171"/>
      <c r="QHS99" s="171"/>
      <c r="QHT99" s="171"/>
      <c r="QHU99" s="171"/>
      <c r="QHV99" s="171"/>
      <c r="QHW99" s="171"/>
      <c r="QHX99" s="171"/>
      <c r="QHY99" s="171"/>
      <c r="QHZ99" s="171"/>
      <c r="QIA99" s="171"/>
      <c r="QIB99" s="171"/>
      <c r="QIC99" s="171"/>
      <c r="QID99" s="171"/>
      <c r="QIE99" s="171"/>
      <c r="QIF99" s="171"/>
      <c r="QIG99" s="171"/>
      <c r="QIH99" s="171"/>
      <c r="QII99" s="171"/>
      <c r="QIJ99" s="171"/>
      <c r="QIK99" s="171"/>
      <c r="QIL99" s="171"/>
      <c r="QIM99" s="171"/>
      <c r="QIN99" s="171"/>
      <c r="QIO99" s="171"/>
      <c r="QIP99" s="171"/>
      <c r="QIQ99" s="171"/>
      <c r="QIR99" s="171"/>
      <c r="QIS99" s="171"/>
      <c r="QIT99" s="171"/>
      <c r="QIU99" s="171"/>
      <c r="QIV99" s="171"/>
      <c r="QIW99" s="171"/>
      <c r="QIX99" s="171"/>
      <c r="QIY99" s="171"/>
      <c r="QIZ99" s="171"/>
      <c r="QJA99" s="171"/>
      <c r="QJB99" s="171"/>
      <c r="QJC99" s="171"/>
      <c r="QJD99" s="171"/>
      <c r="QJE99" s="171"/>
      <c r="QJF99" s="171"/>
      <c r="QJG99" s="171"/>
      <c r="QJH99" s="171"/>
      <c r="QJI99" s="171"/>
      <c r="QJJ99" s="171"/>
      <c r="QJK99" s="171"/>
      <c r="QJL99" s="171"/>
      <c r="QJM99" s="171"/>
      <c r="QJN99" s="171"/>
      <c r="QJO99" s="171"/>
      <c r="QJP99" s="171"/>
      <c r="QJQ99" s="171"/>
      <c r="QJR99" s="171"/>
      <c r="QJS99" s="171"/>
      <c r="QJT99" s="171"/>
      <c r="QJU99" s="171"/>
      <c r="QJV99" s="171"/>
      <c r="QJW99" s="171"/>
      <c r="QJX99" s="171"/>
      <c r="QJY99" s="171"/>
      <c r="QJZ99" s="171"/>
      <c r="QKA99" s="171"/>
      <c r="QKB99" s="171"/>
      <c r="QKC99" s="171"/>
      <c r="QKD99" s="171"/>
      <c r="QKE99" s="171"/>
      <c r="QKF99" s="171"/>
      <c r="QKG99" s="171"/>
      <c r="QKH99" s="171"/>
      <c r="QKI99" s="171"/>
      <c r="QKJ99" s="171"/>
      <c r="QKK99" s="171"/>
      <c r="QKL99" s="171"/>
      <c r="QKM99" s="171"/>
      <c r="QKN99" s="171"/>
      <c r="QKO99" s="171"/>
      <c r="QKP99" s="171"/>
      <c r="QKQ99" s="171"/>
      <c r="QKR99" s="171"/>
      <c r="QKS99" s="171"/>
      <c r="QKT99" s="171"/>
      <c r="QKU99" s="171"/>
      <c r="QKV99" s="171"/>
      <c r="QKW99" s="171"/>
      <c r="QKX99" s="171"/>
      <c r="QKY99" s="171"/>
      <c r="QKZ99" s="171"/>
      <c r="QLA99" s="171"/>
      <c r="QLB99" s="171"/>
      <c r="QLC99" s="171"/>
      <c r="QLD99" s="171"/>
      <c r="QLE99" s="171"/>
      <c r="QLF99" s="171"/>
      <c r="QLG99" s="171"/>
      <c r="QLH99" s="171"/>
      <c r="QLI99" s="171"/>
      <c r="QLJ99" s="171"/>
      <c r="QLK99" s="171"/>
      <c r="QLL99" s="171"/>
      <c r="QLM99" s="171"/>
      <c r="QLN99" s="171"/>
      <c r="QLO99" s="171"/>
      <c r="QLP99" s="171"/>
      <c r="QLQ99" s="171"/>
      <c r="QLR99" s="171"/>
      <c r="QLS99" s="171"/>
      <c r="QLT99" s="171"/>
      <c r="QLU99" s="171"/>
      <c r="QLV99" s="171"/>
      <c r="QLW99" s="171"/>
      <c r="QLX99" s="171"/>
      <c r="QLY99" s="171"/>
      <c r="QLZ99" s="171"/>
      <c r="QMA99" s="171"/>
      <c r="QMB99" s="171"/>
      <c r="QMC99" s="171"/>
      <c r="QMD99" s="171"/>
      <c r="QME99" s="171"/>
      <c r="QMF99" s="171"/>
      <c r="QMG99" s="171"/>
      <c r="QMH99" s="171"/>
      <c r="QMI99" s="171"/>
      <c r="QMJ99" s="171"/>
      <c r="QMK99" s="171"/>
      <c r="QML99" s="171"/>
      <c r="QMM99" s="171"/>
      <c r="QMN99" s="171"/>
      <c r="QMO99" s="171"/>
      <c r="QMP99" s="171"/>
      <c r="QMQ99" s="171"/>
      <c r="QMR99" s="171"/>
      <c r="QMS99" s="171"/>
      <c r="QMT99" s="171"/>
      <c r="QMU99" s="171"/>
      <c r="QMV99" s="171"/>
      <c r="QMW99" s="171"/>
      <c r="QMX99" s="171"/>
      <c r="QMY99" s="171"/>
      <c r="QMZ99" s="171"/>
      <c r="QNA99" s="171"/>
      <c r="QNB99" s="171"/>
      <c r="QNC99" s="171"/>
      <c r="QND99" s="171"/>
      <c r="QNE99" s="171"/>
      <c r="QNF99" s="171"/>
      <c r="QNG99" s="171"/>
      <c r="QNH99" s="171"/>
      <c r="QNI99" s="171"/>
      <c r="QNJ99" s="171"/>
      <c r="QNK99" s="171"/>
      <c r="QNL99" s="171"/>
      <c r="QNM99" s="171"/>
      <c r="QNN99" s="171"/>
      <c r="QNO99" s="171"/>
      <c r="QNP99" s="171"/>
      <c r="QNQ99" s="171"/>
      <c r="QNR99" s="171"/>
      <c r="QNS99" s="171"/>
      <c r="QNT99" s="171"/>
      <c r="QNU99" s="171"/>
      <c r="QNV99" s="171"/>
      <c r="QNW99" s="171"/>
      <c r="QNX99" s="171"/>
      <c r="QNY99" s="171"/>
      <c r="QNZ99" s="171"/>
      <c r="QOA99" s="171"/>
      <c r="QOB99" s="171"/>
      <c r="QOC99" s="171"/>
      <c r="QOD99" s="171"/>
      <c r="QOE99" s="171"/>
      <c r="QOF99" s="171"/>
      <c r="QOG99" s="171"/>
      <c r="QOH99" s="171"/>
      <c r="QOI99" s="171"/>
      <c r="QOJ99" s="171"/>
      <c r="QOK99" s="171"/>
      <c r="QOL99" s="171"/>
      <c r="QOM99" s="171"/>
      <c r="QON99" s="171"/>
      <c r="QOO99" s="171"/>
      <c r="QOP99" s="171"/>
      <c r="QOQ99" s="171"/>
      <c r="QOR99" s="171"/>
      <c r="QOS99" s="171"/>
      <c r="QOT99" s="171"/>
      <c r="QOU99" s="171"/>
      <c r="QOV99" s="171"/>
      <c r="QOW99" s="171"/>
      <c r="QOX99" s="171"/>
      <c r="QOY99" s="171"/>
      <c r="QOZ99" s="171"/>
      <c r="QPA99" s="171"/>
      <c r="QPB99" s="171"/>
      <c r="QPC99" s="171"/>
      <c r="QPD99" s="171"/>
      <c r="QPE99" s="171"/>
      <c r="QPF99" s="171"/>
      <c r="QPG99" s="171"/>
      <c r="QPH99" s="171"/>
      <c r="QPI99" s="171"/>
      <c r="QPJ99" s="171"/>
      <c r="QPK99" s="171"/>
      <c r="QPL99" s="171"/>
      <c r="QPM99" s="171"/>
      <c r="QPN99" s="171"/>
      <c r="QPO99" s="171"/>
      <c r="QPP99" s="171"/>
      <c r="QPQ99" s="171"/>
      <c r="QPR99" s="171"/>
      <c r="QPS99" s="171"/>
      <c r="QPT99" s="171"/>
      <c r="QPU99" s="171"/>
      <c r="QPV99" s="171"/>
      <c r="QPW99" s="171"/>
      <c r="QPX99" s="171"/>
      <c r="QPY99" s="171"/>
      <c r="QPZ99" s="171"/>
      <c r="QQA99" s="171"/>
      <c r="QQB99" s="171"/>
      <c r="QQC99" s="171"/>
      <c r="QQD99" s="171"/>
      <c r="QQE99" s="171"/>
      <c r="QQF99" s="171"/>
      <c r="QQG99" s="171"/>
      <c r="QQH99" s="171"/>
      <c r="QQI99" s="171"/>
      <c r="QQJ99" s="171"/>
      <c r="QQK99" s="171"/>
      <c r="QQL99" s="171"/>
      <c r="QQM99" s="171"/>
      <c r="QQN99" s="171"/>
      <c r="QQO99" s="171"/>
      <c r="QQP99" s="171"/>
      <c r="QQQ99" s="171"/>
      <c r="QQR99" s="171"/>
      <c r="QQS99" s="171"/>
      <c r="QQT99" s="171"/>
      <c r="QQU99" s="171"/>
      <c r="QQV99" s="171"/>
      <c r="QQW99" s="171"/>
      <c r="QQX99" s="171"/>
      <c r="QQY99" s="171"/>
      <c r="QQZ99" s="171"/>
      <c r="QRA99" s="171"/>
      <c r="QRB99" s="171"/>
      <c r="QRC99" s="171"/>
      <c r="QRD99" s="171"/>
      <c r="QRE99" s="171"/>
      <c r="QRF99" s="171"/>
      <c r="QRG99" s="171"/>
      <c r="QRH99" s="171"/>
      <c r="QRI99" s="171"/>
      <c r="QRJ99" s="171"/>
      <c r="QRK99" s="171"/>
      <c r="QRL99" s="171"/>
      <c r="QRM99" s="171"/>
      <c r="QRN99" s="171"/>
      <c r="QRO99" s="171"/>
      <c r="QRP99" s="171"/>
      <c r="QRQ99" s="171"/>
      <c r="QRR99" s="171"/>
      <c r="QRS99" s="171"/>
      <c r="QRT99" s="171"/>
      <c r="QRU99" s="171"/>
      <c r="QRV99" s="171"/>
      <c r="QRW99" s="171"/>
      <c r="QRX99" s="171"/>
      <c r="QRY99" s="171"/>
      <c r="QRZ99" s="171"/>
      <c r="QSA99" s="171"/>
      <c r="QSB99" s="171"/>
      <c r="QSC99" s="171"/>
      <c r="QSD99" s="171"/>
      <c r="QSE99" s="171"/>
      <c r="QSF99" s="171"/>
      <c r="QSG99" s="171"/>
      <c r="QSH99" s="171"/>
      <c r="QSI99" s="171"/>
      <c r="QSJ99" s="171"/>
      <c r="QSK99" s="171"/>
      <c r="QSL99" s="171"/>
      <c r="QSM99" s="171"/>
      <c r="QSN99" s="171"/>
      <c r="QSO99" s="171"/>
      <c r="QSP99" s="171"/>
      <c r="QSQ99" s="171"/>
      <c r="QSR99" s="171"/>
      <c r="QSS99" s="171"/>
      <c r="QST99" s="171"/>
      <c r="QSU99" s="171"/>
      <c r="QSV99" s="171"/>
      <c r="QSW99" s="171"/>
      <c r="QSX99" s="171"/>
      <c r="QSY99" s="171"/>
      <c r="QSZ99" s="171"/>
      <c r="QTA99" s="171"/>
      <c r="QTB99" s="171"/>
      <c r="QTC99" s="171"/>
      <c r="QTD99" s="171"/>
      <c r="QTE99" s="171"/>
      <c r="QTF99" s="171"/>
      <c r="QTG99" s="171"/>
      <c r="QTH99" s="171"/>
      <c r="QTI99" s="171"/>
      <c r="QTJ99" s="171"/>
      <c r="QTK99" s="171"/>
      <c r="QTL99" s="171"/>
      <c r="QTM99" s="171"/>
      <c r="QTN99" s="171"/>
      <c r="QTO99" s="171"/>
      <c r="QTP99" s="171"/>
      <c r="QTQ99" s="171"/>
      <c r="QTR99" s="171"/>
      <c r="QTS99" s="171"/>
      <c r="QTT99" s="171"/>
      <c r="QTU99" s="171"/>
      <c r="QTV99" s="171"/>
      <c r="QTW99" s="171"/>
      <c r="QTX99" s="171"/>
      <c r="QTY99" s="171"/>
      <c r="QTZ99" s="171"/>
      <c r="QUA99" s="171"/>
      <c r="QUB99" s="171"/>
      <c r="QUC99" s="171"/>
      <c r="QUD99" s="171"/>
      <c r="QUE99" s="171"/>
      <c r="QUF99" s="171"/>
      <c r="QUG99" s="171"/>
      <c r="QUH99" s="171"/>
      <c r="QUI99" s="171"/>
      <c r="QUJ99" s="171"/>
      <c r="QUK99" s="171"/>
      <c r="QUL99" s="171"/>
      <c r="QUM99" s="171"/>
      <c r="QUN99" s="171"/>
      <c r="QUO99" s="171"/>
      <c r="QUP99" s="171"/>
      <c r="QUQ99" s="171"/>
      <c r="QUR99" s="171"/>
      <c r="QUS99" s="171"/>
      <c r="QUT99" s="171"/>
      <c r="QUU99" s="171"/>
      <c r="QUV99" s="171"/>
      <c r="QUW99" s="171"/>
      <c r="QUX99" s="171"/>
      <c r="QUY99" s="171"/>
      <c r="QUZ99" s="171"/>
      <c r="QVA99" s="171"/>
      <c r="QVB99" s="171"/>
      <c r="QVC99" s="171"/>
      <c r="QVD99" s="171"/>
      <c r="QVE99" s="171"/>
      <c r="QVF99" s="171"/>
      <c r="QVG99" s="171"/>
      <c r="QVH99" s="171"/>
      <c r="QVI99" s="171"/>
      <c r="QVJ99" s="171"/>
      <c r="QVK99" s="171"/>
      <c r="QVL99" s="171"/>
      <c r="QVM99" s="171"/>
      <c r="QVN99" s="171"/>
      <c r="QVO99" s="171"/>
      <c r="QVP99" s="171"/>
      <c r="QVQ99" s="171"/>
      <c r="QVR99" s="171"/>
      <c r="QVS99" s="171"/>
      <c r="QVT99" s="171"/>
      <c r="QVU99" s="171"/>
      <c r="QVV99" s="171"/>
      <c r="QVW99" s="171"/>
      <c r="QVX99" s="171"/>
      <c r="QVY99" s="171"/>
      <c r="QVZ99" s="171"/>
      <c r="QWA99" s="171"/>
      <c r="QWB99" s="171"/>
      <c r="QWC99" s="171"/>
      <c r="QWD99" s="171"/>
      <c r="QWE99" s="171"/>
      <c r="QWF99" s="171"/>
      <c r="QWG99" s="171"/>
      <c r="QWH99" s="171"/>
      <c r="QWI99" s="171"/>
      <c r="QWJ99" s="171"/>
      <c r="QWK99" s="171"/>
      <c r="QWL99" s="171"/>
      <c r="QWM99" s="171"/>
      <c r="QWN99" s="171"/>
      <c r="QWO99" s="171"/>
      <c r="QWP99" s="171"/>
      <c r="QWQ99" s="171"/>
      <c r="QWR99" s="171"/>
      <c r="QWS99" s="171"/>
      <c r="QWT99" s="171"/>
      <c r="QWU99" s="171"/>
      <c r="QWV99" s="171"/>
      <c r="QWW99" s="171"/>
      <c r="QWX99" s="171"/>
      <c r="QWY99" s="171"/>
      <c r="QWZ99" s="171"/>
      <c r="QXA99" s="171"/>
      <c r="QXB99" s="171"/>
      <c r="QXC99" s="171"/>
      <c r="QXD99" s="171"/>
      <c r="QXE99" s="171"/>
      <c r="QXF99" s="171"/>
      <c r="QXG99" s="171"/>
      <c r="QXH99" s="171"/>
      <c r="QXI99" s="171"/>
      <c r="QXJ99" s="171"/>
      <c r="QXK99" s="171"/>
      <c r="QXL99" s="171"/>
      <c r="QXM99" s="171"/>
      <c r="QXN99" s="171"/>
      <c r="QXO99" s="171"/>
      <c r="QXP99" s="171"/>
      <c r="QXQ99" s="171"/>
      <c r="QXR99" s="171"/>
      <c r="QXS99" s="171"/>
      <c r="QXT99" s="171"/>
      <c r="QXU99" s="171"/>
      <c r="QXV99" s="171"/>
      <c r="QXW99" s="171"/>
      <c r="QXX99" s="171"/>
      <c r="QXY99" s="171"/>
      <c r="QXZ99" s="171"/>
      <c r="QYA99" s="171"/>
      <c r="QYB99" s="171"/>
      <c r="QYC99" s="171"/>
      <c r="QYD99" s="171"/>
      <c r="QYE99" s="171"/>
      <c r="QYF99" s="171"/>
      <c r="QYG99" s="171"/>
      <c r="QYH99" s="171"/>
      <c r="QYI99" s="171"/>
      <c r="QYJ99" s="171"/>
      <c r="QYK99" s="171"/>
      <c r="QYL99" s="171"/>
      <c r="QYM99" s="171"/>
      <c r="QYN99" s="171"/>
      <c r="QYO99" s="171"/>
      <c r="QYP99" s="171"/>
      <c r="QYQ99" s="171"/>
      <c r="QYR99" s="171"/>
      <c r="QYS99" s="171"/>
      <c r="QYT99" s="171"/>
      <c r="QYU99" s="171"/>
      <c r="QYV99" s="171"/>
      <c r="QYW99" s="171"/>
      <c r="QYX99" s="171"/>
      <c r="QYY99" s="171"/>
      <c r="QYZ99" s="171"/>
      <c r="QZA99" s="171"/>
      <c r="QZB99" s="171"/>
      <c r="QZC99" s="171"/>
      <c r="QZD99" s="171"/>
      <c r="QZE99" s="171"/>
      <c r="QZF99" s="171"/>
      <c r="QZG99" s="171"/>
      <c r="QZH99" s="171"/>
      <c r="QZI99" s="171"/>
      <c r="QZJ99" s="171"/>
      <c r="QZK99" s="171"/>
      <c r="QZL99" s="171"/>
      <c r="QZM99" s="171"/>
      <c r="QZN99" s="171"/>
      <c r="QZO99" s="171"/>
      <c r="QZP99" s="171"/>
      <c r="QZQ99" s="171"/>
      <c r="QZR99" s="171"/>
      <c r="QZS99" s="171"/>
      <c r="QZT99" s="171"/>
      <c r="QZU99" s="171"/>
      <c r="QZV99" s="171"/>
      <c r="QZW99" s="171"/>
      <c r="QZX99" s="171"/>
      <c r="QZY99" s="171"/>
      <c r="QZZ99" s="171"/>
      <c r="RAA99" s="171"/>
      <c r="RAB99" s="171"/>
      <c r="RAC99" s="171"/>
      <c r="RAD99" s="171"/>
      <c r="RAE99" s="171"/>
      <c r="RAF99" s="171"/>
      <c r="RAG99" s="171"/>
      <c r="RAH99" s="171"/>
      <c r="RAI99" s="171"/>
      <c r="RAJ99" s="171"/>
      <c r="RAK99" s="171"/>
      <c r="RAL99" s="171"/>
      <c r="RAM99" s="171"/>
      <c r="RAN99" s="171"/>
      <c r="RAO99" s="171"/>
      <c r="RAP99" s="171"/>
      <c r="RAQ99" s="171"/>
      <c r="RAR99" s="171"/>
      <c r="RAS99" s="171"/>
      <c r="RAT99" s="171"/>
      <c r="RAU99" s="171"/>
      <c r="RAV99" s="171"/>
      <c r="RAW99" s="171"/>
      <c r="RAX99" s="171"/>
      <c r="RAY99" s="171"/>
      <c r="RAZ99" s="171"/>
      <c r="RBA99" s="171"/>
      <c r="RBB99" s="171"/>
      <c r="RBC99" s="171"/>
      <c r="RBD99" s="171"/>
      <c r="RBE99" s="171"/>
      <c r="RBF99" s="171"/>
      <c r="RBG99" s="171"/>
      <c r="RBH99" s="171"/>
      <c r="RBI99" s="171"/>
      <c r="RBJ99" s="171"/>
      <c r="RBK99" s="171"/>
      <c r="RBL99" s="171"/>
      <c r="RBM99" s="171"/>
      <c r="RBN99" s="171"/>
      <c r="RBO99" s="171"/>
      <c r="RBP99" s="171"/>
      <c r="RBQ99" s="171"/>
      <c r="RBR99" s="171"/>
      <c r="RBS99" s="171"/>
      <c r="RBT99" s="171"/>
      <c r="RBU99" s="171"/>
      <c r="RBV99" s="171"/>
      <c r="RBW99" s="171"/>
      <c r="RBX99" s="171"/>
      <c r="RBY99" s="171"/>
      <c r="RBZ99" s="171"/>
      <c r="RCA99" s="171"/>
      <c r="RCB99" s="171"/>
      <c r="RCC99" s="171"/>
      <c r="RCD99" s="171"/>
      <c r="RCE99" s="171"/>
      <c r="RCF99" s="171"/>
      <c r="RCG99" s="171"/>
      <c r="RCH99" s="171"/>
      <c r="RCI99" s="171"/>
      <c r="RCJ99" s="171"/>
      <c r="RCK99" s="171"/>
      <c r="RCL99" s="171"/>
      <c r="RCM99" s="171"/>
      <c r="RCN99" s="171"/>
      <c r="RCO99" s="171"/>
      <c r="RCP99" s="171"/>
      <c r="RCQ99" s="171"/>
      <c r="RCR99" s="171"/>
      <c r="RCS99" s="171"/>
      <c r="RCT99" s="171"/>
      <c r="RCU99" s="171"/>
      <c r="RCV99" s="171"/>
      <c r="RCW99" s="171"/>
      <c r="RCX99" s="171"/>
      <c r="RCY99" s="171"/>
      <c r="RCZ99" s="171"/>
      <c r="RDA99" s="171"/>
      <c r="RDB99" s="171"/>
      <c r="RDC99" s="171"/>
      <c r="RDD99" s="171"/>
      <c r="RDE99" s="171"/>
      <c r="RDF99" s="171"/>
      <c r="RDG99" s="171"/>
      <c r="RDH99" s="171"/>
      <c r="RDI99" s="171"/>
      <c r="RDJ99" s="171"/>
      <c r="RDK99" s="171"/>
      <c r="RDL99" s="171"/>
      <c r="RDM99" s="171"/>
      <c r="RDN99" s="171"/>
      <c r="RDO99" s="171"/>
      <c r="RDP99" s="171"/>
      <c r="RDQ99" s="171"/>
      <c r="RDR99" s="171"/>
      <c r="RDS99" s="171"/>
      <c r="RDT99" s="171"/>
      <c r="RDU99" s="171"/>
      <c r="RDV99" s="171"/>
      <c r="RDW99" s="171"/>
      <c r="RDX99" s="171"/>
      <c r="RDY99" s="171"/>
      <c r="RDZ99" s="171"/>
      <c r="REA99" s="171"/>
      <c r="REB99" s="171"/>
      <c r="REC99" s="171"/>
      <c r="RED99" s="171"/>
      <c r="REE99" s="171"/>
      <c r="REF99" s="171"/>
      <c r="REG99" s="171"/>
      <c r="REH99" s="171"/>
      <c r="REI99" s="171"/>
      <c r="REJ99" s="171"/>
      <c r="REK99" s="171"/>
      <c r="REL99" s="171"/>
      <c r="REM99" s="171"/>
      <c r="REN99" s="171"/>
      <c r="REO99" s="171"/>
      <c r="REP99" s="171"/>
      <c r="REQ99" s="171"/>
      <c r="RER99" s="171"/>
      <c r="RES99" s="171"/>
      <c r="RET99" s="171"/>
      <c r="REU99" s="171"/>
      <c r="REV99" s="171"/>
      <c r="REW99" s="171"/>
      <c r="REX99" s="171"/>
      <c r="REY99" s="171"/>
      <c r="REZ99" s="171"/>
      <c r="RFA99" s="171"/>
      <c r="RFB99" s="171"/>
      <c r="RFC99" s="171"/>
      <c r="RFD99" s="171"/>
      <c r="RFE99" s="171"/>
      <c r="RFF99" s="171"/>
      <c r="RFG99" s="171"/>
      <c r="RFH99" s="171"/>
      <c r="RFI99" s="171"/>
      <c r="RFJ99" s="171"/>
      <c r="RFK99" s="171"/>
      <c r="RFL99" s="171"/>
      <c r="RFM99" s="171"/>
      <c r="RFN99" s="171"/>
      <c r="RFO99" s="171"/>
      <c r="RFP99" s="171"/>
      <c r="RFQ99" s="171"/>
      <c r="RFR99" s="171"/>
      <c r="RFS99" s="171"/>
      <c r="RFT99" s="171"/>
      <c r="RFU99" s="171"/>
      <c r="RFV99" s="171"/>
      <c r="RFW99" s="171"/>
      <c r="RFX99" s="171"/>
      <c r="RFY99" s="171"/>
      <c r="RFZ99" s="171"/>
      <c r="RGA99" s="171"/>
      <c r="RGB99" s="171"/>
      <c r="RGC99" s="171"/>
      <c r="RGD99" s="171"/>
      <c r="RGE99" s="171"/>
      <c r="RGF99" s="171"/>
      <c r="RGG99" s="171"/>
      <c r="RGH99" s="171"/>
      <c r="RGI99" s="171"/>
      <c r="RGJ99" s="171"/>
      <c r="RGK99" s="171"/>
      <c r="RGL99" s="171"/>
      <c r="RGM99" s="171"/>
      <c r="RGN99" s="171"/>
      <c r="RGO99" s="171"/>
      <c r="RGP99" s="171"/>
      <c r="RGQ99" s="171"/>
      <c r="RGR99" s="171"/>
      <c r="RGS99" s="171"/>
      <c r="RGT99" s="171"/>
      <c r="RGU99" s="171"/>
      <c r="RGV99" s="171"/>
      <c r="RGW99" s="171"/>
      <c r="RGX99" s="171"/>
      <c r="RGY99" s="171"/>
      <c r="RGZ99" s="171"/>
      <c r="RHA99" s="171"/>
      <c r="RHB99" s="171"/>
      <c r="RHC99" s="171"/>
      <c r="RHD99" s="171"/>
      <c r="RHE99" s="171"/>
      <c r="RHF99" s="171"/>
      <c r="RHG99" s="171"/>
      <c r="RHH99" s="171"/>
      <c r="RHI99" s="171"/>
      <c r="RHJ99" s="171"/>
      <c r="RHK99" s="171"/>
      <c r="RHL99" s="171"/>
      <c r="RHM99" s="171"/>
      <c r="RHN99" s="171"/>
      <c r="RHO99" s="171"/>
      <c r="RHP99" s="171"/>
      <c r="RHQ99" s="171"/>
      <c r="RHR99" s="171"/>
      <c r="RHS99" s="171"/>
      <c r="RHT99" s="171"/>
      <c r="RHU99" s="171"/>
      <c r="RHV99" s="171"/>
      <c r="RHW99" s="171"/>
      <c r="RHX99" s="171"/>
      <c r="RHY99" s="171"/>
      <c r="RHZ99" s="171"/>
      <c r="RIA99" s="171"/>
      <c r="RIB99" s="171"/>
      <c r="RIC99" s="171"/>
      <c r="RID99" s="171"/>
      <c r="RIE99" s="171"/>
      <c r="RIF99" s="171"/>
      <c r="RIG99" s="171"/>
      <c r="RIH99" s="171"/>
      <c r="RII99" s="171"/>
      <c r="RIJ99" s="171"/>
      <c r="RIK99" s="171"/>
      <c r="RIL99" s="171"/>
      <c r="RIM99" s="171"/>
      <c r="RIN99" s="171"/>
      <c r="RIO99" s="171"/>
      <c r="RIP99" s="171"/>
      <c r="RIQ99" s="171"/>
      <c r="RIR99" s="171"/>
      <c r="RIS99" s="171"/>
      <c r="RIT99" s="171"/>
      <c r="RIU99" s="171"/>
      <c r="RIV99" s="171"/>
      <c r="RIW99" s="171"/>
      <c r="RIX99" s="171"/>
      <c r="RIY99" s="171"/>
      <c r="RIZ99" s="171"/>
      <c r="RJA99" s="171"/>
      <c r="RJB99" s="171"/>
      <c r="RJC99" s="171"/>
      <c r="RJD99" s="171"/>
      <c r="RJE99" s="171"/>
      <c r="RJF99" s="171"/>
      <c r="RJG99" s="171"/>
      <c r="RJH99" s="171"/>
      <c r="RJI99" s="171"/>
      <c r="RJJ99" s="171"/>
      <c r="RJK99" s="171"/>
      <c r="RJL99" s="171"/>
      <c r="RJM99" s="171"/>
      <c r="RJN99" s="171"/>
      <c r="RJO99" s="171"/>
      <c r="RJP99" s="171"/>
      <c r="RJQ99" s="171"/>
      <c r="RJR99" s="171"/>
      <c r="RJS99" s="171"/>
      <c r="RJT99" s="171"/>
      <c r="RJU99" s="171"/>
      <c r="RJV99" s="171"/>
      <c r="RJW99" s="171"/>
      <c r="RJX99" s="171"/>
      <c r="RJY99" s="171"/>
      <c r="RJZ99" s="171"/>
      <c r="RKA99" s="171"/>
      <c r="RKB99" s="171"/>
      <c r="RKC99" s="171"/>
      <c r="RKD99" s="171"/>
      <c r="RKE99" s="171"/>
      <c r="RKF99" s="171"/>
      <c r="RKG99" s="171"/>
      <c r="RKH99" s="171"/>
      <c r="RKI99" s="171"/>
      <c r="RKJ99" s="171"/>
      <c r="RKK99" s="171"/>
      <c r="RKL99" s="171"/>
      <c r="RKM99" s="171"/>
      <c r="RKN99" s="171"/>
      <c r="RKO99" s="171"/>
      <c r="RKP99" s="171"/>
      <c r="RKQ99" s="171"/>
      <c r="RKR99" s="171"/>
      <c r="RKS99" s="171"/>
      <c r="RKT99" s="171"/>
      <c r="RKU99" s="171"/>
      <c r="RKV99" s="171"/>
      <c r="RKW99" s="171"/>
      <c r="RKX99" s="171"/>
      <c r="RKY99" s="171"/>
      <c r="RKZ99" s="171"/>
      <c r="RLA99" s="171"/>
      <c r="RLB99" s="171"/>
      <c r="RLC99" s="171"/>
      <c r="RLD99" s="171"/>
      <c r="RLE99" s="171"/>
      <c r="RLF99" s="171"/>
      <c r="RLG99" s="171"/>
      <c r="RLH99" s="171"/>
      <c r="RLI99" s="171"/>
      <c r="RLJ99" s="171"/>
      <c r="RLK99" s="171"/>
      <c r="RLL99" s="171"/>
      <c r="RLM99" s="171"/>
      <c r="RLN99" s="171"/>
      <c r="RLO99" s="171"/>
      <c r="RLP99" s="171"/>
      <c r="RLQ99" s="171"/>
      <c r="RLR99" s="171"/>
      <c r="RLS99" s="171"/>
      <c r="RLT99" s="171"/>
      <c r="RLU99" s="171"/>
      <c r="RLV99" s="171"/>
      <c r="RLW99" s="171"/>
      <c r="RLX99" s="171"/>
      <c r="RLY99" s="171"/>
      <c r="RLZ99" s="171"/>
      <c r="RMA99" s="171"/>
      <c r="RMB99" s="171"/>
      <c r="RMC99" s="171"/>
      <c r="RMD99" s="171"/>
      <c r="RME99" s="171"/>
      <c r="RMF99" s="171"/>
      <c r="RMG99" s="171"/>
      <c r="RMH99" s="171"/>
      <c r="RMI99" s="171"/>
      <c r="RMJ99" s="171"/>
      <c r="RMK99" s="171"/>
      <c r="RML99" s="171"/>
      <c r="RMM99" s="171"/>
      <c r="RMN99" s="171"/>
      <c r="RMO99" s="171"/>
      <c r="RMP99" s="171"/>
      <c r="RMQ99" s="171"/>
      <c r="RMR99" s="171"/>
      <c r="RMS99" s="171"/>
      <c r="RMT99" s="171"/>
      <c r="RMU99" s="171"/>
      <c r="RMV99" s="171"/>
      <c r="RMW99" s="171"/>
      <c r="RMX99" s="171"/>
      <c r="RMY99" s="171"/>
      <c r="RMZ99" s="171"/>
      <c r="RNA99" s="171"/>
      <c r="RNB99" s="171"/>
      <c r="RNC99" s="171"/>
      <c r="RND99" s="171"/>
      <c r="RNE99" s="171"/>
      <c r="RNF99" s="171"/>
      <c r="RNG99" s="171"/>
      <c r="RNH99" s="171"/>
      <c r="RNI99" s="171"/>
      <c r="RNJ99" s="171"/>
      <c r="RNK99" s="171"/>
      <c r="RNL99" s="171"/>
      <c r="RNM99" s="171"/>
      <c r="RNN99" s="171"/>
      <c r="RNO99" s="171"/>
      <c r="RNP99" s="171"/>
      <c r="RNQ99" s="171"/>
      <c r="RNR99" s="171"/>
      <c r="RNS99" s="171"/>
      <c r="RNT99" s="171"/>
      <c r="RNU99" s="171"/>
      <c r="RNV99" s="171"/>
      <c r="RNW99" s="171"/>
      <c r="RNX99" s="171"/>
      <c r="RNY99" s="171"/>
      <c r="RNZ99" s="171"/>
      <c r="ROA99" s="171"/>
      <c r="ROB99" s="171"/>
      <c r="ROC99" s="171"/>
      <c r="ROD99" s="171"/>
      <c r="ROE99" s="171"/>
      <c r="ROF99" s="171"/>
      <c r="ROG99" s="171"/>
      <c r="ROH99" s="171"/>
      <c r="ROI99" s="171"/>
      <c r="ROJ99" s="171"/>
      <c r="ROK99" s="171"/>
      <c r="ROL99" s="171"/>
      <c r="ROM99" s="171"/>
      <c r="RON99" s="171"/>
      <c r="ROO99" s="171"/>
      <c r="ROP99" s="171"/>
      <c r="ROQ99" s="171"/>
      <c r="ROR99" s="171"/>
      <c r="ROS99" s="171"/>
      <c r="ROT99" s="171"/>
      <c r="ROU99" s="171"/>
      <c r="ROV99" s="171"/>
      <c r="ROW99" s="171"/>
      <c r="ROX99" s="171"/>
      <c r="ROY99" s="171"/>
      <c r="ROZ99" s="171"/>
      <c r="RPA99" s="171"/>
      <c r="RPB99" s="171"/>
      <c r="RPC99" s="171"/>
      <c r="RPD99" s="171"/>
      <c r="RPE99" s="171"/>
      <c r="RPF99" s="171"/>
      <c r="RPG99" s="171"/>
      <c r="RPH99" s="171"/>
      <c r="RPI99" s="171"/>
      <c r="RPJ99" s="171"/>
      <c r="RPK99" s="171"/>
      <c r="RPL99" s="171"/>
      <c r="RPM99" s="171"/>
      <c r="RPN99" s="171"/>
      <c r="RPO99" s="171"/>
      <c r="RPP99" s="171"/>
      <c r="RPQ99" s="171"/>
      <c r="RPR99" s="171"/>
      <c r="RPS99" s="171"/>
      <c r="RPT99" s="171"/>
      <c r="RPU99" s="171"/>
      <c r="RPV99" s="171"/>
      <c r="RPW99" s="171"/>
      <c r="RPX99" s="171"/>
      <c r="RPY99" s="171"/>
      <c r="RPZ99" s="171"/>
      <c r="RQA99" s="171"/>
      <c r="RQB99" s="171"/>
      <c r="RQC99" s="171"/>
      <c r="RQD99" s="171"/>
      <c r="RQE99" s="171"/>
      <c r="RQF99" s="171"/>
      <c r="RQG99" s="171"/>
      <c r="RQH99" s="171"/>
      <c r="RQI99" s="171"/>
      <c r="RQJ99" s="171"/>
      <c r="RQK99" s="171"/>
      <c r="RQL99" s="171"/>
      <c r="RQM99" s="171"/>
      <c r="RQN99" s="171"/>
      <c r="RQO99" s="171"/>
      <c r="RQP99" s="171"/>
      <c r="RQQ99" s="171"/>
      <c r="RQR99" s="171"/>
      <c r="RQS99" s="171"/>
      <c r="RQT99" s="171"/>
      <c r="RQU99" s="171"/>
      <c r="RQV99" s="171"/>
      <c r="RQW99" s="171"/>
      <c r="RQX99" s="171"/>
      <c r="RQY99" s="171"/>
      <c r="RQZ99" s="171"/>
      <c r="RRA99" s="171"/>
      <c r="RRB99" s="171"/>
      <c r="RRC99" s="171"/>
      <c r="RRD99" s="171"/>
      <c r="RRE99" s="171"/>
      <c r="RRF99" s="171"/>
      <c r="RRG99" s="171"/>
      <c r="RRH99" s="171"/>
      <c r="RRI99" s="171"/>
      <c r="RRJ99" s="171"/>
      <c r="RRK99" s="171"/>
      <c r="RRL99" s="171"/>
      <c r="RRM99" s="171"/>
      <c r="RRN99" s="171"/>
      <c r="RRO99" s="171"/>
      <c r="RRP99" s="171"/>
      <c r="RRQ99" s="171"/>
      <c r="RRR99" s="171"/>
      <c r="RRS99" s="171"/>
      <c r="RRT99" s="171"/>
      <c r="RRU99" s="171"/>
      <c r="RRV99" s="171"/>
      <c r="RRW99" s="171"/>
      <c r="RRX99" s="171"/>
      <c r="RRY99" s="171"/>
      <c r="RRZ99" s="171"/>
      <c r="RSA99" s="171"/>
      <c r="RSB99" s="171"/>
      <c r="RSC99" s="171"/>
      <c r="RSD99" s="171"/>
      <c r="RSE99" s="171"/>
      <c r="RSF99" s="171"/>
      <c r="RSG99" s="171"/>
      <c r="RSH99" s="171"/>
      <c r="RSI99" s="171"/>
      <c r="RSJ99" s="171"/>
      <c r="RSK99" s="171"/>
      <c r="RSL99" s="171"/>
      <c r="RSM99" s="171"/>
      <c r="RSN99" s="171"/>
      <c r="RSO99" s="171"/>
      <c r="RSP99" s="171"/>
      <c r="RSQ99" s="171"/>
      <c r="RSR99" s="171"/>
      <c r="RSS99" s="171"/>
      <c r="RST99" s="171"/>
      <c r="RSU99" s="171"/>
      <c r="RSV99" s="171"/>
      <c r="RSW99" s="171"/>
      <c r="RSX99" s="171"/>
      <c r="RSY99" s="171"/>
      <c r="RSZ99" s="171"/>
      <c r="RTA99" s="171"/>
      <c r="RTB99" s="171"/>
      <c r="RTC99" s="171"/>
      <c r="RTD99" s="171"/>
      <c r="RTE99" s="171"/>
      <c r="RTF99" s="171"/>
      <c r="RTG99" s="171"/>
      <c r="RTH99" s="171"/>
      <c r="RTI99" s="171"/>
      <c r="RTJ99" s="171"/>
      <c r="RTK99" s="171"/>
      <c r="RTL99" s="171"/>
      <c r="RTM99" s="171"/>
      <c r="RTN99" s="171"/>
      <c r="RTO99" s="171"/>
      <c r="RTP99" s="171"/>
      <c r="RTQ99" s="171"/>
      <c r="RTR99" s="171"/>
      <c r="RTS99" s="171"/>
      <c r="RTT99" s="171"/>
      <c r="RTU99" s="171"/>
      <c r="RTV99" s="171"/>
      <c r="RTW99" s="171"/>
      <c r="RTX99" s="171"/>
      <c r="RTY99" s="171"/>
      <c r="RTZ99" s="171"/>
      <c r="RUA99" s="171"/>
      <c r="RUB99" s="171"/>
      <c r="RUC99" s="171"/>
      <c r="RUD99" s="171"/>
      <c r="RUE99" s="171"/>
      <c r="RUF99" s="171"/>
      <c r="RUG99" s="171"/>
      <c r="RUH99" s="171"/>
      <c r="RUI99" s="171"/>
      <c r="RUJ99" s="171"/>
      <c r="RUK99" s="171"/>
      <c r="RUL99" s="171"/>
      <c r="RUM99" s="171"/>
      <c r="RUN99" s="171"/>
      <c r="RUO99" s="171"/>
      <c r="RUP99" s="171"/>
      <c r="RUQ99" s="171"/>
      <c r="RUR99" s="171"/>
      <c r="RUS99" s="171"/>
      <c r="RUT99" s="171"/>
      <c r="RUU99" s="171"/>
      <c r="RUV99" s="171"/>
      <c r="RUW99" s="171"/>
      <c r="RUX99" s="171"/>
      <c r="RUY99" s="171"/>
      <c r="RUZ99" s="171"/>
      <c r="RVA99" s="171"/>
      <c r="RVB99" s="171"/>
      <c r="RVC99" s="171"/>
      <c r="RVD99" s="171"/>
      <c r="RVE99" s="171"/>
      <c r="RVF99" s="171"/>
      <c r="RVG99" s="171"/>
      <c r="RVH99" s="171"/>
      <c r="RVI99" s="171"/>
      <c r="RVJ99" s="171"/>
      <c r="RVK99" s="171"/>
      <c r="RVL99" s="171"/>
      <c r="RVM99" s="171"/>
      <c r="RVN99" s="171"/>
      <c r="RVO99" s="171"/>
      <c r="RVP99" s="171"/>
      <c r="RVQ99" s="171"/>
      <c r="RVR99" s="171"/>
      <c r="RVS99" s="171"/>
      <c r="RVT99" s="171"/>
      <c r="RVU99" s="171"/>
      <c r="RVV99" s="171"/>
      <c r="RVW99" s="171"/>
      <c r="RVX99" s="171"/>
      <c r="RVY99" s="171"/>
      <c r="RVZ99" s="171"/>
      <c r="RWA99" s="171"/>
      <c r="RWB99" s="171"/>
      <c r="RWC99" s="171"/>
      <c r="RWD99" s="171"/>
      <c r="RWE99" s="171"/>
      <c r="RWF99" s="171"/>
      <c r="RWG99" s="171"/>
      <c r="RWH99" s="171"/>
      <c r="RWI99" s="171"/>
      <c r="RWJ99" s="171"/>
      <c r="RWK99" s="171"/>
      <c r="RWL99" s="171"/>
      <c r="RWM99" s="171"/>
      <c r="RWN99" s="171"/>
      <c r="RWO99" s="171"/>
      <c r="RWP99" s="171"/>
      <c r="RWQ99" s="171"/>
      <c r="RWR99" s="171"/>
      <c r="RWS99" s="171"/>
      <c r="RWT99" s="171"/>
      <c r="RWU99" s="171"/>
      <c r="RWV99" s="171"/>
      <c r="RWW99" s="171"/>
      <c r="RWX99" s="171"/>
      <c r="RWY99" s="171"/>
      <c r="RWZ99" s="171"/>
      <c r="RXA99" s="171"/>
      <c r="RXB99" s="171"/>
      <c r="RXC99" s="171"/>
      <c r="RXD99" s="171"/>
      <c r="RXE99" s="171"/>
      <c r="RXF99" s="171"/>
      <c r="RXG99" s="171"/>
      <c r="RXH99" s="171"/>
      <c r="RXI99" s="171"/>
      <c r="RXJ99" s="171"/>
      <c r="RXK99" s="171"/>
      <c r="RXL99" s="171"/>
      <c r="RXM99" s="171"/>
      <c r="RXN99" s="171"/>
      <c r="RXO99" s="171"/>
      <c r="RXP99" s="171"/>
      <c r="RXQ99" s="171"/>
      <c r="RXR99" s="171"/>
      <c r="RXS99" s="171"/>
      <c r="RXT99" s="171"/>
      <c r="RXU99" s="171"/>
      <c r="RXV99" s="171"/>
      <c r="RXW99" s="171"/>
      <c r="RXX99" s="171"/>
      <c r="RXY99" s="171"/>
      <c r="RXZ99" s="171"/>
      <c r="RYA99" s="171"/>
      <c r="RYB99" s="171"/>
      <c r="RYC99" s="171"/>
      <c r="RYD99" s="171"/>
      <c r="RYE99" s="171"/>
      <c r="RYF99" s="171"/>
      <c r="RYG99" s="171"/>
      <c r="RYH99" s="171"/>
      <c r="RYI99" s="171"/>
      <c r="RYJ99" s="171"/>
      <c r="RYK99" s="171"/>
      <c r="RYL99" s="171"/>
      <c r="RYM99" s="171"/>
      <c r="RYN99" s="171"/>
      <c r="RYO99" s="171"/>
      <c r="RYP99" s="171"/>
      <c r="RYQ99" s="171"/>
      <c r="RYR99" s="171"/>
      <c r="RYS99" s="171"/>
      <c r="RYT99" s="171"/>
      <c r="RYU99" s="171"/>
      <c r="RYV99" s="171"/>
      <c r="RYW99" s="171"/>
      <c r="RYX99" s="171"/>
      <c r="RYY99" s="171"/>
      <c r="RYZ99" s="171"/>
      <c r="RZA99" s="171"/>
      <c r="RZB99" s="171"/>
      <c r="RZC99" s="171"/>
      <c r="RZD99" s="171"/>
      <c r="RZE99" s="171"/>
      <c r="RZF99" s="171"/>
      <c r="RZG99" s="171"/>
      <c r="RZH99" s="171"/>
      <c r="RZI99" s="171"/>
      <c r="RZJ99" s="171"/>
      <c r="RZK99" s="171"/>
      <c r="RZL99" s="171"/>
      <c r="RZM99" s="171"/>
      <c r="RZN99" s="171"/>
      <c r="RZO99" s="171"/>
      <c r="RZP99" s="171"/>
      <c r="RZQ99" s="171"/>
      <c r="RZR99" s="171"/>
      <c r="RZS99" s="171"/>
      <c r="RZT99" s="171"/>
      <c r="RZU99" s="171"/>
      <c r="RZV99" s="171"/>
      <c r="RZW99" s="171"/>
      <c r="RZX99" s="171"/>
      <c r="RZY99" s="171"/>
      <c r="RZZ99" s="171"/>
      <c r="SAA99" s="171"/>
      <c r="SAB99" s="171"/>
      <c r="SAC99" s="171"/>
      <c r="SAD99" s="171"/>
      <c r="SAE99" s="171"/>
      <c r="SAF99" s="171"/>
      <c r="SAG99" s="171"/>
      <c r="SAH99" s="171"/>
      <c r="SAI99" s="171"/>
      <c r="SAJ99" s="171"/>
      <c r="SAK99" s="171"/>
      <c r="SAL99" s="171"/>
      <c r="SAM99" s="171"/>
      <c r="SAN99" s="171"/>
      <c r="SAO99" s="171"/>
      <c r="SAP99" s="171"/>
      <c r="SAQ99" s="171"/>
      <c r="SAR99" s="171"/>
      <c r="SAS99" s="171"/>
      <c r="SAT99" s="171"/>
      <c r="SAU99" s="171"/>
      <c r="SAV99" s="171"/>
      <c r="SAW99" s="171"/>
      <c r="SAX99" s="171"/>
      <c r="SAY99" s="171"/>
      <c r="SAZ99" s="171"/>
      <c r="SBA99" s="171"/>
      <c r="SBB99" s="171"/>
      <c r="SBC99" s="171"/>
      <c r="SBD99" s="171"/>
      <c r="SBE99" s="171"/>
      <c r="SBF99" s="171"/>
      <c r="SBG99" s="171"/>
      <c r="SBH99" s="171"/>
      <c r="SBI99" s="171"/>
      <c r="SBJ99" s="171"/>
      <c r="SBK99" s="171"/>
      <c r="SBL99" s="171"/>
      <c r="SBM99" s="171"/>
      <c r="SBN99" s="171"/>
      <c r="SBO99" s="171"/>
      <c r="SBP99" s="171"/>
      <c r="SBQ99" s="171"/>
      <c r="SBR99" s="171"/>
      <c r="SBS99" s="171"/>
      <c r="SBT99" s="171"/>
      <c r="SBU99" s="171"/>
      <c r="SBV99" s="171"/>
      <c r="SBW99" s="171"/>
      <c r="SBX99" s="171"/>
      <c r="SBY99" s="171"/>
      <c r="SBZ99" s="171"/>
      <c r="SCA99" s="171"/>
      <c r="SCB99" s="171"/>
      <c r="SCC99" s="171"/>
      <c r="SCD99" s="171"/>
      <c r="SCE99" s="171"/>
      <c r="SCF99" s="171"/>
      <c r="SCG99" s="171"/>
      <c r="SCH99" s="171"/>
      <c r="SCI99" s="171"/>
      <c r="SCJ99" s="171"/>
      <c r="SCK99" s="171"/>
      <c r="SCL99" s="171"/>
      <c r="SCM99" s="171"/>
      <c r="SCN99" s="171"/>
      <c r="SCO99" s="171"/>
      <c r="SCP99" s="171"/>
      <c r="SCQ99" s="171"/>
      <c r="SCR99" s="171"/>
      <c r="SCS99" s="171"/>
      <c r="SCT99" s="171"/>
      <c r="SCU99" s="171"/>
      <c r="SCV99" s="171"/>
      <c r="SCW99" s="171"/>
      <c r="SCX99" s="171"/>
      <c r="SCY99" s="171"/>
      <c r="SCZ99" s="171"/>
      <c r="SDA99" s="171"/>
      <c r="SDB99" s="171"/>
      <c r="SDC99" s="171"/>
      <c r="SDD99" s="171"/>
      <c r="SDE99" s="171"/>
      <c r="SDF99" s="171"/>
      <c r="SDG99" s="171"/>
      <c r="SDH99" s="171"/>
      <c r="SDI99" s="171"/>
      <c r="SDJ99" s="171"/>
      <c r="SDK99" s="171"/>
      <c r="SDL99" s="171"/>
      <c r="SDM99" s="171"/>
      <c r="SDN99" s="171"/>
      <c r="SDO99" s="171"/>
      <c r="SDP99" s="171"/>
      <c r="SDQ99" s="171"/>
      <c r="SDR99" s="171"/>
      <c r="SDS99" s="171"/>
      <c r="SDT99" s="171"/>
      <c r="SDU99" s="171"/>
      <c r="SDV99" s="171"/>
      <c r="SDW99" s="171"/>
      <c r="SDX99" s="171"/>
      <c r="SDY99" s="171"/>
      <c r="SDZ99" s="171"/>
      <c r="SEA99" s="171"/>
      <c r="SEB99" s="171"/>
      <c r="SEC99" s="171"/>
      <c r="SED99" s="171"/>
      <c r="SEE99" s="171"/>
      <c r="SEF99" s="171"/>
      <c r="SEG99" s="171"/>
      <c r="SEH99" s="171"/>
      <c r="SEI99" s="171"/>
      <c r="SEJ99" s="171"/>
      <c r="SEK99" s="171"/>
      <c r="SEL99" s="171"/>
      <c r="SEM99" s="171"/>
      <c r="SEN99" s="171"/>
      <c r="SEO99" s="171"/>
      <c r="SEP99" s="171"/>
      <c r="SEQ99" s="171"/>
      <c r="SER99" s="171"/>
      <c r="SES99" s="171"/>
      <c r="SET99" s="171"/>
      <c r="SEU99" s="171"/>
      <c r="SEV99" s="171"/>
      <c r="SEW99" s="171"/>
      <c r="SEX99" s="171"/>
      <c r="SEY99" s="171"/>
      <c r="SEZ99" s="171"/>
      <c r="SFA99" s="171"/>
      <c r="SFB99" s="171"/>
      <c r="SFC99" s="171"/>
      <c r="SFD99" s="171"/>
      <c r="SFE99" s="171"/>
      <c r="SFF99" s="171"/>
      <c r="SFG99" s="171"/>
      <c r="SFH99" s="171"/>
      <c r="SFI99" s="171"/>
      <c r="SFJ99" s="171"/>
      <c r="SFK99" s="171"/>
      <c r="SFL99" s="171"/>
      <c r="SFM99" s="171"/>
      <c r="SFN99" s="171"/>
      <c r="SFO99" s="171"/>
      <c r="SFP99" s="171"/>
      <c r="SFQ99" s="171"/>
      <c r="SFR99" s="171"/>
      <c r="SFS99" s="171"/>
      <c r="SFT99" s="171"/>
      <c r="SFU99" s="171"/>
      <c r="SFV99" s="171"/>
      <c r="SFW99" s="171"/>
      <c r="SFX99" s="171"/>
      <c r="SFY99" s="171"/>
      <c r="SFZ99" s="171"/>
      <c r="SGA99" s="171"/>
      <c r="SGB99" s="171"/>
      <c r="SGC99" s="171"/>
      <c r="SGD99" s="171"/>
      <c r="SGE99" s="171"/>
      <c r="SGF99" s="171"/>
      <c r="SGG99" s="171"/>
      <c r="SGH99" s="171"/>
      <c r="SGI99" s="171"/>
      <c r="SGJ99" s="171"/>
      <c r="SGK99" s="171"/>
      <c r="SGL99" s="171"/>
      <c r="SGM99" s="171"/>
      <c r="SGN99" s="171"/>
      <c r="SGO99" s="171"/>
      <c r="SGP99" s="171"/>
      <c r="SGQ99" s="171"/>
      <c r="SGR99" s="171"/>
      <c r="SGS99" s="171"/>
      <c r="SGT99" s="171"/>
      <c r="SGU99" s="171"/>
      <c r="SGV99" s="171"/>
      <c r="SGW99" s="171"/>
      <c r="SGX99" s="171"/>
      <c r="SGY99" s="171"/>
      <c r="SGZ99" s="171"/>
      <c r="SHA99" s="171"/>
      <c r="SHB99" s="171"/>
      <c r="SHC99" s="171"/>
      <c r="SHD99" s="171"/>
      <c r="SHE99" s="171"/>
      <c r="SHF99" s="171"/>
      <c r="SHG99" s="171"/>
      <c r="SHH99" s="171"/>
      <c r="SHI99" s="171"/>
      <c r="SHJ99" s="171"/>
      <c r="SHK99" s="171"/>
      <c r="SHL99" s="171"/>
      <c r="SHM99" s="171"/>
      <c r="SHN99" s="171"/>
      <c r="SHO99" s="171"/>
      <c r="SHP99" s="171"/>
      <c r="SHQ99" s="171"/>
      <c r="SHR99" s="171"/>
      <c r="SHS99" s="171"/>
      <c r="SHT99" s="171"/>
      <c r="SHU99" s="171"/>
      <c r="SHV99" s="171"/>
      <c r="SHW99" s="171"/>
      <c r="SHX99" s="171"/>
      <c r="SHY99" s="171"/>
      <c r="SHZ99" s="171"/>
      <c r="SIA99" s="171"/>
      <c r="SIB99" s="171"/>
      <c r="SIC99" s="171"/>
      <c r="SID99" s="171"/>
      <c r="SIE99" s="171"/>
      <c r="SIF99" s="171"/>
      <c r="SIG99" s="171"/>
      <c r="SIH99" s="171"/>
      <c r="SII99" s="171"/>
      <c r="SIJ99" s="171"/>
      <c r="SIK99" s="171"/>
      <c r="SIL99" s="171"/>
      <c r="SIM99" s="171"/>
      <c r="SIN99" s="171"/>
      <c r="SIO99" s="171"/>
      <c r="SIP99" s="171"/>
      <c r="SIQ99" s="171"/>
      <c r="SIR99" s="171"/>
      <c r="SIS99" s="171"/>
      <c r="SIT99" s="171"/>
      <c r="SIU99" s="171"/>
      <c r="SIV99" s="171"/>
      <c r="SIW99" s="171"/>
      <c r="SIX99" s="171"/>
      <c r="SIY99" s="171"/>
      <c r="SIZ99" s="171"/>
      <c r="SJA99" s="171"/>
      <c r="SJB99" s="171"/>
      <c r="SJC99" s="171"/>
      <c r="SJD99" s="171"/>
      <c r="SJE99" s="171"/>
      <c r="SJF99" s="171"/>
      <c r="SJG99" s="171"/>
      <c r="SJH99" s="171"/>
      <c r="SJI99" s="171"/>
      <c r="SJJ99" s="171"/>
      <c r="SJK99" s="171"/>
      <c r="SJL99" s="171"/>
      <c r="SJM99" s="171"/>
      <c r="SJN99" s="171"/>
      <c r="SJO99" s="171"/>
      <c r="SJP99" s="171"/>
      <c r="SJQ99" s="171"/>
      <c r="SJR99" s="171"/>
      <c r="SJS99" s="171"/>
      <c r="SJT99" s="171"/>
      <c r="SJU99" s="171"/>
      <c r="SJV99" s="171"/>
      <c r="SJW99" s="171"/>
      <c r="SJX99" s="171"/>
      <c r="SJY99" s="171"/>
      <c r="SJZ99" s="171"/>
      <c r="SKA99" s="171"/>
      <c r="SKB99" s="171"/>
      <c r="SKC99" s="171"/>
      <c r="SKD99" s="171"/>
      <c r="SKE99" s="171"/>
      <c r="SKF99" s="171"/>
      <c r="SKG99" s="171"/>
      <c r="SKH99" s="171"/>
      <c r="SKI99" s="171"/>
      <c r="SKJ99" s="171"/>
      <c r="SKK99" s="171"/>
      <c r="SKL99" s="171"/>
      <c r="SKM99" s="171"/>
      <c r="SKN99" s="171"/>
      <c r="SKO99" s="171"/>
      <c r="SKP99" s="171"/>
      <c r="SKQ99" s="171"/>
      <c r="SKR99" s="171"/>
      <c r="SKS99" s="171"/>
      <c r="SKT99" s="171"/>
      <c r="SKU99" s="171"/>
      <c r="SKV99" s="171"/>
      <c r="SKW99" s="171"/>
      <c r="SKX99" s="171"/>
      <c r="SKY99" s="171"/>
      <c r="SKZ99" s="171"/>
      <c r="SLA99" s="171"/>
      <c r="SLB99" s="171"/>
      <c r="SLC99" s="171"/>
      <c r="SLD99" s="171"/>
      <c r="SLE99" s="171"/>
      <c r="SLF99" s="171"/>
      <c r="SLG99" s="171"/>
      <c r="SLH99" s="171"/>
      <c r="SLI99" s="171"/>
      <c r="SLJ99" s="171"/>
      <c r="SLK99" s="171"/>
      <c r="SLL99" s="171"/>
      <c r="SLM99" s="171"/>
      <c r="SLN99" s="171"/>
      <c r="SLO99" s="171"/>
      <c r="SLP99" s="171"/>
      <c r="SLQ99" s="171"/>
      <c r="SLR99" s="171"/>
      <c r="SLS99" s="171"/>
      <c r="SLT99" s="171"/>
      <c r="SLU99" s="171"/>
      <c r="SLV99" s="171"/>
      <c r="SLW99" s="171"/>
      <c r="SLX99" s="171"/>
      <c r="SLY99" s="171"/>
      <c r="SLZ99" s="171"/>
      <c r="SMA99" s="171"/>
      <c r="SMB99" s="171"/>
      <c r="SMC99" s="171"/>
      <c r="SMD99" s="171"/>
      <c r="SME99" s="171"/>
      <c r="SMF99" s="171"/>
      <c r="SMG99" s="171"/>
      <c r="SMH99" s="171"/>
      <c r="SMI99" s="171"/>
      <c r="SMJ99" s="171"/>
      <c r="SMK99" s="171"/>
      <c r="SML99" s="171"/>
      <c r="SMM99" s="171"/>
      <c r="SMN99" s="171"/>
      <c r="SMO99" s="171"/>
      <c r="SMP99" s="171"/>
      <c r="SMQ99" s="171"/>
      <c r="SMR99" s="171"/>
      <c r="SMS99" s="171"/>
      <c r="SMT99" s="171"/>
      <c r="SMU99" s="171"/>
      <c r="SMV99" s="171"/>
      <c r="SMW99" s="171"/>
      <c r="SMX99" s="171"/>
      <c r="SMY99" s="171"/>
      <c r="SMZ99" s="171"/>
      <c r="SNA99" s="171"/>
      <c r="SNB99" s="171"/>
      <c r="SNC99" s="171"/>
      <c r="SND99" s="171"/>
      <c r="SNE99" s="171"/>
      <c r="SNF99" s="171"/>
      <c r="SNG99" s="171"/>
      <c r="SNH99" s="171"/>
      <c r="SNI99" s="171"/>
      <c r="SNJ99" s="171"/>
      <c r="SNK99" s="171"/>
      <c r="SNL99" s="171"/>
      <c r="SNM99" s="171"/>
      <c r="SNN99" s="171"/>
      <c r="SNO99" s="171"/>
      <c r="SNP99" s="171"/>
      <c r="SNQ99" s="171"/>
      <c r="SNR99" s="171"/>
      <c r="SNS99" s="171"/>
      <c r="SNT99" s="171"/>
      <c r="SNU99" s="171"/>
      <c r="SNV99" s="171"/>
      <c r="SNW99" s="171"/>
      <c r="SNX99" s="171"/>
      <c r="SNY99" s="171"/>
      <c r="SNZ99" s="171"/>
      <c r="SOA99" s="171"/>
      <c r="SOB99" s="171"/>
      <c r="SOC99" s="171"/>
      <c r="SOD99" s="171"/>
      <c r="SOE99" s="171"/>
      <c r="SOF99" s="171"/>
      <c r="SOG99" s="171"/>
      <c r="SOH99" s="171"/>
      <c r="SOI99" s="171"/>
      <c r="SOJ99" s="171"/>
      <c r="SOK99" s="171"/>
      <c r="SOL99" s="171"/>
      <c r="SOM99" s="171"/>
      <c r="SON99" s="171"/>
      <c r="SOO99" s="171"/>
      <c r="SOP99" s="171"/>
      <c r="SOQ99" s="171"/>
      <c r="SOR99" s="171"/>
      <c r="SOS99" s="171"/>
      <c r="SOT99" s="171"/>
      <c r="SOU99" s="171"/>
      <c r="SOV99" s="171"/>
      <c r="SOW99" s="171"/>
      <c r="SOX99" s="171"/>
      <c r="SOY99" s="171"/>
      <c r="SOZ99" s="171"/>
      <c r="SPA99" s="171"/>
      <c r="SPB99" s="171"/>
      <c r="SPC99" s="171"/>
      <c r="SPD99" s="171"/>
      <c r="SPE99" s="171"/>
      <c r="SPF99" s="171"/>
      <c r="SPG99" s="171"/>
      <c r="SPH99" s="171"/>
      <c r="SPI99" s="171"/>
      <c r="SPJ99" s="171"/>
      <c r="SPK99" s="171"/>
      <c r="SPL99" s="171"/>
      <c r="SPM99" s="171"/>
      <c r="SPN99" s="171"/>
      <c r="SPO99" s="171"/>
      <c r="SPP99" s="171"/>
      <c r="SPQ99" s="171"/>
      <c r="SPR99" s="171"/>
      <c r="SPS99" s="171"/>
      <c r="SPT99" s="171"/>
      <c r="SPU99" s="171"/>
      <c r="SPV99" s="171"/>
      <c r="SPW99" s="171"/>
      <c r="SPX99" s="171"/>
      <c r="SPY99" s="171"/>
      <c r="SPZ99" s="171"/>
      <c r="SQA99" s="171"/>
      <c r="SQB99" s="171"/>
      <c r="SQC99" s="171"/>
      <c r="SQD99" s="171"/>
      <c r="SQE99" s="171"/>
      <c r="SQF99" s="171"/>
      <c r="SQG99" s="171"/>
      <c r="SQH99" s="171"/>
      <c r="SQI99" s="171"/>
      <c r="SQJ99" s="171"/>
      <c r="SQK99" s="171"/>
      <c r="SQL99" s="171"/>
      <c r="SQM99" s="171"/>
      <c r="SQN99" s="171"/>
      <c r="SQO99" s="171"/>
      <c r="SQP99" s="171"/>
      <c r="SQQ99" s="171"/>
      <c r="SQR99" s="171"/>
      <c r="SQS99" s="171"/>
      <c r="SQT99" s="171"/>
      <c r="SQU99" s="171"/>
      <c r="SQV99" s="171"/>
      <c r="SQW99" s="171"/>
      <c r="SQX99" s="171"/>
      <c r="SQY99" s="171"/>
      <c r="SQZ99" s="171"/>
      <c r="SRA99" s="171"/>
      <c r="SRB99" s="171"/>
      <c r="SRC99" s="171"/>
      <c r="SRD99" s="171"/>
      <c r="SRE99" s="171"/>
      <c r="SRF99" s="171"/>
      <c r="SRG99" s="171"/>
      <c r="SRH99" s="171"/>
      <c r="SRI99" s="171"/>
      <c r="SRJ99" s="171"/>
      <c r="SRK99" s="171"/>
      <c r="SRL99" s="171"/>
      <c r="SRM99" s="171"/>
      <c r="SRN99" s="171"/>
      <c r="SRO99" s="171"/>
      <c r="SRP99" s="171"/>
      <c r="SRQ99" s="171"/>
      <c r="SRR99" s="171"/>
      <c r="SRS99" s="171"/>
      <c r="SRT99" s="171"/>
      <c r="SRU99" s="171"/>
      <c r="SRV99" s="171"/>
      <c r="SRW99" s="171"/>
      <c r="SRX99" s="171"/>
      <c r="SRY99" s="171"/>
      <c r="SRZ99" s="171"/>
      <c r="SSA99" s="171"/>
      <c r="SSB99" s="171"/>
      <c r="SSC99" s="171"/>
      <c r="SSD99" s="171"/>
      <c r="SSE99" s="171"/>
      <c r="SSF99" s="171"/>
      <c r="SSG99" s="171"/>
      <c r="SSH99" s="171"/>
      <c r="SSI99" s="171"/>
      <c r="SSJ99" s="171"/>
      <c r="SSK99" s="171"/>
      <c r="SSL99" s="171"/>
      <c r="SSM99" s="171"/>
      <c r="SSN99" s="171"/>
      <c r="SSO99" s="171"/>
      <c r="SSP99" s="171"/>
      <c r="SSQ99" s="171"/>
      <c r="SSR99" s="171"/>
      <c r="SSS99" s="171"/>
      <c r="SST99" s="171"/>
      <c r="SSU99" s="171"/>
      <c r="SSV99" s="171"/>
      <c r="SSW99" s="171"/>
      <c r="SSX99" s="171"/>
      <c r="SSY99" s="171"/>
      <c r="SSZ99" s="171"/>
      <c r="STA99" s="171"/>
      <c r="STB99" s="171"/>
      <c r="STC99" s="171"/>
      <c r="STD99" s="171"/>
      <c r="STE99" s="171"/>
      <c r="STF99" s="171"/>
      <c r="STG99" s="171"/>
      <c r="STH99" s="171"/>
      <c r="STI99" s="171"/>
      <c r="STJ99" s="171"/>
      <c r="STK99" s="171"/>
      <c r="STL99" s="171"/>
      <c r="STM99" s="171"/>
      <c r="STN99" s="171"/>
      <c r="STO99" s="171"/>
      <c r="STP99" s="171"/>
      <c r="STQ99" s="171"/>
      <c r="STR99" s="171"/>
      <c r="STS99" s="171"/>
      <c r="STT99" s="171"/>
      <c r="STU99" s="171"/>
      <c r="STV99" s="171"/>
      <c r="STW99" s="171"/>
      <c r="STX99" s="171"/>
      <c r="STY99" s="171"/>
      <c r="STZ99" s="171"/>
      <c r="SUA99" s="171"/>
      <c r="SUB99" s="171"/>
      <c r="SUC99" s="171"/>
      <c r="SUD99" s="171"/>
      <c r="SUE99" s="171"/>
      <c r="SUF99" s="171"/>
      <c r="SUG99" s="171"/>
      <c r="SUH99" s="171"/>
      <c r="SUI99" s="171"/>
      <c r="SUJ99" s="171"/>
      <c r="SUK99" s="171"/>
      <c r="SUL99" s="171"/>
      <c r="SUM99" s="171"/>
      <c r="SUN99" s="171"/>
      <c r="SUO99" s="171"/>
      <c r="SUP99" s="171"/>
      <c r="SUQ99" s="171"/>
      <c r="SUR99" s="171"/>
      <c r="SUS99" s="171"/>
      <c r="SUT99" s="171"/>
      <c r="SUU99" s="171"/>
      <c r="SUV99" s="171"/>
      <c r="SUW99" s="171"/>
      <c r="SUX99" s="171"/>
      <c r="SUY99" s="171"/>
      <c r="SUZ99" s="171"/>
      <c r="SVA99" s="171"/>
      <c r="SVB99" s="171"/>
      <c r="SVC99" s="171"/>
      <c r="SVD99" s="171"/>
      <c r="SVE99" s="171"/>
      <c r="SVF99" s="171"/>
      <c r="SVG99" s="171"/>
      <c r="SVH99" s="171"/>
      <c r="SVI99" s="171"/>
      <c r="SVJ99" s="171"/>
      <c r="SVK99" s="171"/>
      <c r="SVL99" s="171"/>
      <c r="SVM99" s="171"/>
      <c r="SVN99" s="171"/>
      <c r="SVO99" s="171"/>
      <c r="SVP99" s="171"/>
      <c r="SVQ99" s="171"/>
      <c r="SVR99" s="171"/>
      <c r="SVS99" s="171"/>
      <c r="SVT99" s="171"/>
      <c r="SVU99" s="171"/>
      <c r="SVV99" s="171"/>
      <c r="SVW99" s="171"/>
      <c r="SVX99" s="171"/>
      <c r="SVY99" s="171"/>
      <c r="SVZ99" s="171"/>
      <c r="SWA99" s="171"/>
      <c r="SWB99" s="171"/>
      <c r="SWC99" s="171"/>
      <c r="SWD99" s="171"/>
      <c r="SWE99" s="171"/>
      <c r="SWF99" s="171"/>
      <c r="SWG99" s="171"/>
      <c r="SWH99" s="171"/>
      <c r="SWI99" s="171"/>
      <c r="SWJ99" s="171"/>
      <c r="SWK99" s="171"/>
      <c r="SWL99" s="171"/>
      <c r="SWM99" s="171"/>
      <c r="SWN99" s="171"/>
      <c r="SWO99" s="171"/>
      <c r="SWP99" s="171"/>
      <c r="SWQ99" s="171"/>
      <c r="SWR99" s="171"/>
      <c r="SWS99" s="171"/>
      <c r="SWT99" s="171"/>
      <c r="SWU99" s="171"/>
      <c r="SWV99" s="171"/>
      <c r="SWW99" s="171"/>
      <c r="SWX99" s="171"/>
      <c r="SWY99" s="171"/>
      <c r="SWZ99" s="171"/>
      <c r="SXA99" s="171"/>
      <c r="SXB99" s="171"/>
      <c r="SXC99" s="171"/>
      <c r="SXD99" s="171"/>
      <c r="SXE99" s="171"/>
      <c r="SXF99" s="171"/>
      <c r="SXG99" s="171"/>
      <c r="SXH99" s="171"/>
      <c r="SXI99" s="171"/>
      <c r="SXJ99" s="171"/>
      <c r="SXK99" s="171"/>
      <c r="SXL99" s="171"/>
      <c r="SXM99" s="171"/>
      <c r="SXN99" s="171"/>
      <c r="SXO99" s="171"/>
      <c r="SXP99" s="171"/>
      <c r="SXQ99" s="171"/>
      <c r="SXR99" s="171"/>
      <c r="SXS99" s="171"/>
      <c r="SXT99" s="171"/>
      <c r="SXU99" s="171"/>
      <c r="SXV99" s="171"/>
      <c r="SXW99" s="171"/>
      <c r="SXX99" s="171"/>
      <c r="SXY99" s="171"/>
      <c r="SXZ99" s="171"/>
      <c r="SYA99" s="171"/>
      <c r="SYB99" s="171"/>
      <c r="SYC99" s="171"/>
      <c r="SYD99" s="171"/>
      <c r="SYE99" s="171"/>
      <c r="SYF99" s="171"/>
      <c r="SYG99" s="171"/>
      <c r="SYH99" s="171"/>
      <c r="SYI99" s="171"/>
      <c r="SYJ99" s="171"/>
      <c r="SYK99" s="171"/>
      <c r="SYL99" s="171"/>
      <c r="SYM99" s="171"/>
      <c r="SYN99" s="171"/>
      <c r="SYO99" s="171"/>
      <c r="SYP99" s="171"/>
      <c r="SYQ99" s="171"/>
      <c r="SYR99" s="171"/>
      <c r="SYS99" s="171"/>
      <c r="SYT99" s="171"/>
      <c r="SYU99" s="171"/>
      <c r="SYV99" s="171"/>
      <c r="SYW99" s="171"/>
      <c r="SYX99" s="171"/>
      <c r="SYY99" s="171"/>
      <c r="SYZ99" s="171"/>
      <c r="SZA99" s="171"/>
      <c r="SZB99" s="171"/>
      <c r="SZC99" s="171"/>
      <c r="SZD99" s="171"/>
      <c r="SZE99" s="171"/>
      <c r="SZF99" s="171"/>
      <c r="SZG99" s="171"/>
      <c r="SZH99" s="171"/>
      <c r="SZI99" s="171"/>
      <c r="SZJ99" s="171"/>
      <c r="SZK99" s="171"/>
      <c r="SZL99" s="171"/>
      <c r="SZM99" s="171"/>
      <c r="SZN99" s="171"/>
      <c r="SZO99" s="171"/>
      <c r="SZP99" s="171"/>
      <c r="SZQ99" s="171"/>
      <c r="SZR99" s="171"/>
      <c r="SZS99" s="171"/>
      <c r="SZT99" s="171"/>
      <c r="SZU99" s="171"/>
      <c r="SZV99" s="171"/>
      <c r="SZW99" s="171"/>
      <c r="SZX99" s="171"/>
      <c r="SZY99" s="171"/>
      <c r="SZZ99" s="171"/>
      <c r="TAA99" s="171"/>
      <c r="TAB99" s="171"/>
      <c r="TAC99" s="171"/>
      <c r="TAD99" s="171"/>
      <c r="TAE99" s="171"/>
      <c r="TAF99" s="171"/>
      <c r="TAG99" s="171"/>
      <c r="TAH99" s="171"/>
      <c r="TAI99" s="171"/>
      <c r="TAJ99" s="171"/>
      <c r="TAK99" s="171"/>
      <c r="TAL99" s="171"/>
      <c r="TAM99" s="171"/>
      <c r="TAN99" s="171"/>
      <c r="TAO99" s="171"/>
      <c r="TAP99" s="171"/>
      <c r="TAQ99" s="171"/>
      <c r="TAR99" s="171"/>
      <c r="TAS99" s="171"/>
      <c r="TAT99" s="171"/>
      <c r="TAU99" s="171"/>
      <c r="TAV99" s="171"/>
      <c r="TAW99" s="171"/>
      <c r="TAX99" s="171"/>
      <c r="TAY99" s="171"/>
      <c r="TAZ99" s="171"/>
      <c r="TBA99" s="171"/>
      <c r="TBB99" s="171"/>
      <c r="TBC99" s="171"/>
      <c r="TBD99" s="171"/>
      <c r="TBE99" s="171"/>
      <c r="TBF99" s="171"/>
      <c r="TBG99" s="171"/>
      <c r="TBH99" s="171"/>
      <c r="TBI99" s="171"/>
      <c r="TBJ99" s="171"/>
      <c r="TBK99" s="171"/>
      <c r="TBL99" s="171"/>
      <c r="TBM99" s="171"/>
      <c r="TBN99" s="171"/>
      <c r="TBO99" s="171"/>
      <c r="TBP99" s="171"/>
      <c r="TBQ99" s="171"/>
      <c r="TBR99" s="171"/>
      <c r="TBS99" s="171"/>
      <c r="TBT99" s="171"/>
      <c r="TBU99" s="171"/>
      <c r="TBV99" s="171"/>
      <c r="TBW99" s="171"/>
      <c r="TBX99" s="171"/>
      <c r="TBY99" s="171"/>
      <c r="TBZ99" s="171"/>
      <c r="TCA99" s="171"/>
      <c r="TCB99" s="171"/>
      <c r="TCC99" s="171"/>
      <c r="TCD99" s="171"/>
      <c r="TCE99" s="171"/>
      <c r="TCF99" s="171"/>
      <c r="TCG99" s="171"/>
      <c r="TCH99" s="171"/>
      <c r="TCI99" s="171"/>
      <c r="TCJ99" s="171"/>
      <c r="TCK99" s="171"/>
      <c r="TCL99" s="171"/>
      <c r="TCM99" s="171"/>
      <c r="TCN99" s="171"/>
      <c r="TCO99" s="171"/>
      <c r="TCP99" s="171"/>
      <c r="TCQ99" s="171"/>
      <c r="TCR99" s="171"/>
      <c r="TCS99" s="171"/>
      <c r="TCT99" s="171"/>
      <c r="TCU99" s="171"/>
      <c r="TCV99" s="171"/>
      <c r="TCW99" s="171"/>
      <c r="TCX99" s="171"/>
      <c r="TCY99" s="171"/>
      <c r="TCZ99" s="171"/>
      <c r="TDA99" s="171"/>
      <c r="TDB99" s="171"/>
      <c r="TDC99" s="171"/>
      <c r="TDD99" s="171"/>
      <c r="TDE99" s="171"/>
      <c r="TDF99" s="171"/>
      <c r="TDG99" s="171"/>
      <c r="TDH99" s="171"/>
      <c r="TDI99" s="171"/>
      <c r="TDJ99" s="171"/>
      <c r="TDK99" s="171"/>
      <c r="TDL99" s="171"/>
      <c r="TDM99" s="171"/>
      <c r="TDN99" s="171"/>
      <c r="TDO99" s="171"/>
      <c r="TDP99" s="171"/>
      <c r="TDQ99" s="171"/>
      <c r="TDR99" s="171"/>
      <c r="TDS99" s="171"/>
      <c r="TDT99" s="171"/>
      <c r="TDU99" s="171"/>
      <c r="TDV99" s="171"/>
      <c r="TDW99" s="171"/>
      <c r="TDX99" s="171"/>
      <c r="TDY99" s="171"/>
      <c r="TDZ99" s="171"/>
      <c r="TEA99" s="171"/>
      <c r="TEB99" s="171"/>
      <c r="TEC99" s="171"/>
      <c r="TED99" s="171"/>
      <c r="TEE99" s="171"/>
      <c r="TEF99" s="171"/>
      <c r="TEG99" s="171"/>
      <c r="TEH99" s="171"/>
      <c r="TEI99" s="171"/>
      <c r="TEJ99" s="171"/>
      <c r="TEK99" s="171"/>
      <c r="TEL99" s="171"/>
      <c r="TEM99" s="171"/>
      <c r="TEN99" s="171"/>
      <c r="TEO99" s="171"/>
      <c r="TEP99" s="171"/>
      <c r="TEQ99" s="171"/>
      <c r="TER99" s="171"/>
      <c r="TES99" s="171"/>
      <c r="TET99" s="171"/>
      <c r="TEU99" s="171"/>
      <c r="TEV99" s="171"/>
      <c r="TEW99" s="171"/>
      <c r="TEX99" s="171"/>
      <c r="TEY99" s="171"/>
      <c r="TEZ99" s="171"/>
      <c r="TFA99" s="171"/>
      <c r="TFB99" s="171"/>
      <c r="TFC99" s="171"/>
      <c r="TFD99" s="171"/>
      <c r="TFE99" s="171"/>
      <c r="TFF99" s="171"/>
      <c r="TFG99" s="171"/>
      <c r="TFH99" s="171"/>
      <c r="TFI99" s="171"/>
      <c r="TFJ99" s="171"/>
      <c r="TFK99" s="171"/>
      <c r="TFL99" s="171"/>
      <c r="TFM99" s="171"/>
      <c r="TFN99" s="171"/>
      <c r="TFO99" s="171"/>
      <c r="TFP99" s="171"/>
      <c r="TFQ99" s="171"/>
      <c r="TFR99" s="171"/>
      <c r="TFS99" s="171"/>
      <c r="TFT99" s="171"/>
      <c r="TFU99" s="171"/>
      <c r="TFV99" s="171"/>
      <c r="TFW99" s="171"/>
      <c r="TFX99" s="171"/>
      <c r="TFY99" s="171"/>
      <c r="TFZ99" s="171"/>
      <c r="TGA99" s="171"/>
      <c r="TGB99" s="171"/>
      <c r="TGC99" s="171"/>
      <c r="TGD99" s="171"/>
      <c r="TGE99" s="171"/>
      <c r="TGF99" s="171"/>
      <c r="TGG99" s="171"/>
      <c r="TGH99" s="171"/>
      <c r="TGI99" s="171"/>
      <c r="TGJ99" s="171"/>
      <c r="TGK99" s="171"/>
      <c r="TGL99" s="171"/>
      <c r="TGM99" s="171"/>
      <c r="TGN99" s="171"/>
      <c r="TGO99" s="171"/>
      <c r="TGP99" s="171"/>
      <c r="TGQ99" s="171"/>
      <c r="TGR99" s="171"/>
      <c r="TGS99" s="171"/>
      <c r="TGT99" s="171"/>
      <c r="TGU99" s="171"/>
      <c r="TGV99" s="171"/>
      <c r="TGW99" s="171"/>
      <c r="TGX99" s="171"/>
      <c r="TGY99" s="171"/>
      <c r="TGZ99" s="171"/>
      <c r="THA99" s="171"/>
      <c r="THB99" s="171"/>
      <c r="THC99" s="171"/>
      <c r="THD99" s="171"/>
      <c r="THE99" s="171"/>
      <c r="THF99" s="171"/>
      <c r="THG99" s="171"/>
      <c r="THH99" s="171"/>
      <c r="THI99" s="171"/>
      <c r="THJ99" s="171"/>
      <c r="THK99" s="171"/>
      <c r="THL99" s="171"/>
      <c r="THM99" s="171"/>
      <c r="THN99" s="171"/>
      <c r="THO99" s="171"/>
      <c r="THP99" s="171"/>
      <c r="THQ99" s="171"/>
      <c r="THR99" s="171"/>
      <c r="THS99" s="171"/>
      <c r="THT99" s="171"/>
      <c r="THU99" s="171"/>
      <c r="THV99" s="171"/>
      <c r="THW99" s="171"/>
      <c r="THX99" s="171"/>
      <c r="THY99" s="171"/>
      <c r="THZ99" s="171"/>
      <c r="TIA99" s="171"/>
      <c r="TIB99" s="171"/>
      <c r="TIC99" s="171"/>
      <c r="TID99" s="171"/>
      <c r="TIE99" s="171"/>
      <c r="TIF99" s="171"/>
      <c r="TIG99" s="171"/>
      <c r="TIH99" s="171"/>
      <c r="TII99" s="171"/>
      <c r="TIJ99" s="171"/>
      <c r="TIK99" s="171"/>
      <c r="TIL99" s="171"/>
      <c r="TIM99" s="171"/>
      <c r="TIN99" s="171"/>
      <c r="TIO99" s="171"/>
      <c r="TIP99" s="171"/>
      <c r="TIQ99" s="171"/>
      <c r="TIR99" s="171"/>
      <c r="TIS99" s="171"/>
      <c r="TIT99" s="171"/>
      <c r="TIU99" s="171"/>
      <c r="TIV99" s="171"/>
      <c r="TIW99" s="171"/>
      <c r="TIX99" s="171"/>
      <c r="TIY99" s="171"/>
      <c r="TIZ99" s="171"/>
      <c r="TJA99" s="171"/>
      <c r="TJB99" s="171"/>
      <c r="TJC99" s="171"/>
      <c r="TJD99" s="171"/>
      <c r="TJE99" s="171"/>
      <c r="TJF99" s="171"/>
      <c r="TJG99" s="171"/>
      <c r="TJH99" s="171"/>
      <c r="TJI99" s="171"/>
      <c r="TJJ99" s="171"/>
      <c r="TJK99" s="171"/>
      <c r="TJL99" s="171"/>
      <c r="TJM99" s="171"/>
      <c r="TJN99" s="171"/>
      <c r="TJO99" s="171"/>
      <c r="TJP99" s="171"/>
      <c r="TJQ99" s="171"/>
      <c r="TJR99" s="171"/>
      <c r="TJS99" s="171"/>
      <c r="TJT99" s="171"/>
      <c r="TJU99" s="171"/>
      <c r="TJV99" s="171"/>
      <c r="TJW99" s="171"/>
      <c r="TJX99" s="171"/>
      <c r="TJY99" s="171"/>
      <c r="TJZ99" s="171"/>
      <c r="TKA99" s="171"/>
      <c r="TKB99" s="171"/>
      <c r="TKC99" s="171"/>
      <c r="TKD99" s="171"/>
      <c r="TKE99" s="171"/>
      <c r="TKF99" s="171"/>
      <c r="TKG99" s="171"/>
      <c r="TKH99" s="171"/>
      <c r="TKI99" s="171"/>
      <c r="TKJ99" s="171"/>
      <c r="TKK99" s="171"/>
      <c r="TKL99" s="171"/>
      <c r="TKM99" s="171"/>
      <c r="TKN99" s="171"/>
      <c r="TKO99" s="171"/>
      <c r="TKP99" s="171"/>
      <c r="TKQ99" s="171"/>
      <c r="TKR99" s="171"/>
      <c r="TKS99" s="171"/>
      <c r="TKT99" s="171"/>
      <c r="TKU99" s="171"/>
      <c r="TKV99" s="171"/>
      <c r="TKW99" s="171"/>
      <c r="TKX99" s="171"/>
      <c r="TKY99" s="171"/>
      <c r="TKZ99" s="171"/>
      <c r="TLA99" s="171"/>
      <c r="TLB99" s="171"/>
      <c r="TLC99" s="171"/>
      <c r="TLD99" s="171"/>
      <c r="TLE99" s="171"/>
      <c r="TLF99" s="171"/>
      <c r="TLG99" s="171"/>
      <c r="TLH99" s="171"/>
      <c r="TLI99" s="171"/>
      <c r="TLJ99" s="171"/>
      <c r="TLK99" s="171"/>
      <c r="TLL99" s="171"/>
      <c r="TLM99" s="171"/>
      <c r="TLN99" s="171"/>
      <c r="TLO99" s="171"/>
      <c r="TLP99" s="171"/>
      <c r="TLQ99" s="171"/>
      <c r="TLR99" s="171"/>
      <c r="TLS99" s="171"/>
      <c r="TLT99" s="171"/>
      <c r="TLU99" s="171"/>
      <c r="TLV99" s="171"/>
      <c r="TLW99" s="171"/>
      <c r="TLX99" s="171"/>
      <c r="TLY99" s="171"/>
      <c r="TLZ99" s="171"/>
      <c r="TMA99" s="171"/>
      <c r="TMB99" s="171"/>
      <c r="TMC99" s="171"/>
      <c r="TMD99" s="171"/>
      <c r="TME99" s="171"/>
      <c r="TMF99" s="171"/>
      <c r="TMG99" s="171"/>
      <c r="TMH99" s="171"/>
      <c r="TMI99" s="171"/>
      <c r="TMJ99" s="171"/>
      <c r="TMK99" s="171"/>
      <c r="TML99" s="171"/>
      <c r="TMM99" s="171"/>
      <c r="TMN99" s="171"/>
      <c r="TMO99" s="171"/>
      <c r="TMP99" s="171"/>
      <c r="TMQ99" s="171"/>
      <c r="TMR99" s="171"/>
      <c r="TMS99" s="171"/>
      <c r="TMT99" s="171"/>
      <c r="TMU99" s="171"/>
      <c r="TMV99" s="171"/>
      <c r="TMW99" s="171"/>
      <c r="TMX99" s="171"/>
      <c r="TMY99" s="171"/>
      <c r="TMZ99" s="171"/>
      <c r="TNA99" s="171"/>
      <c r="TNB99" s="171"/>
      <c r="TNC99" s="171"/>
      <c r="TND99" s="171"/>
      <c r="TNE99" s="171"/>
      <c r="TNF99" s="171"/>
      <c r="TNG99" s="171"/>
      <c r="TNH99" s="171"/>
      <c r="TNI99" s="171"/>
      <c r="TNJ99" s="171"/>
      <c r="TNK99" s="171"/>
      <c r="TNL99" s="171"/>
      <c r="TNM99" s="171"/>
      <c r="TNN99" s="171"/>
      <c r="TNO99" s="171"/>
      <c r="TNP99" s="171"/>
      <c r="TNQ99" s="171"/>
      <c r="TNR99" s="171"/>
      <c r="TNS99" s="171"/>
      <c r="TNT99" s="171"/>
      <c r="TNU99" s="171"/>
      <c r="TNV99" s="171"/>
      <c r="TNW99" s="171"/>
      <c r="TNX99" s="171"/>
      <c r="TNY99" s="171"/>
      <c r="TNZ99" s="171"/>
      <c r="TOA99" s="171"/>
      <c r="TOB99" s="171"/>
      <c r="TOC99" s="171"/>
      <c r="TOD99" s="171"/>
      <c r="TOE99" s="171"/>
      <c r="TOF99" s="171"/>
      <c r="TOG99" s="171"/>
      <c r="TOH99" s="171"/>
      <c r="TOI99" s="171"/>
      <c r="TOJ99" s="171"/>
      <c r="TOK99" s="171"/>
      <c r="TOL99" s="171"/>
      <c r="TOM99" s="171"/>
      <c r="TON99" s="171"/>
      <c r="TOO99" s="171"/>
      <c r="TOP99" s="171"/>
      <c r="TOQ99" s="171"/>
      <c r="TOR99" s="171"/>
      <c r="TOS99" s="171"/>
      <c r="TOT99" s="171"/>
      <c r="TOU99" s="171"/>
      <c r="TOV99" s="171"/>
      <c r="TOW99" s="171"/>
      <c r="TOX99" s="171"/>
      <c r="TOY99" s="171"/>
      <c r="TOZ99" s="171"/>
      <c r="TPA99" s="171"/>
      <c r="TPB99" s="171"/>
      <c r="TPC99" s="171"/>
      <c r="TPD99" s="171"/>
      <c r="TPE99" s="171"/>
      <c r="TPF99" s="171"/>
      <c r="TPG99" s="171"/>
      <c r="TPH99" s="171"/>
      <c r="TPI99" s="171"/>
      <c r="TPJ99" s="171"/>
      <c r="TPK99" s="171"/>
      <c r="TPL99" s="171"/>
      <c r="TPM99" s="171"/>
      <c r="TPN99" s="171"/>
      <c r="TPO99" s="171"/>
      <c r="TPP99" s="171"/>
      <c r="TPQ99" s="171"/>
      <c r="TPR99" s="171"/>
      <c r="TPS99" s="171"/>
      <c r="TPT99" s="171"/>
      <c r="TPU99" s="171"/>
      <c r="TPV99" s="171"/>
      <c r="TPW99" s="171"/>
      <c r="TPX99" s="171"/>
      <c r="TPY99" s="171"/>
      <c r="TPZ99" s="171"/>
      <c r="TQA99" s="171"/>
      <c r="TQB99" s="171"/>
      <c r="TQC99" s="171"/>
      <c r="TQD99" s="171"/>
      <c r="TQE99" s="171"/>
      <c r="TQF99" s="171"/>
      <c r="TQG99" s="171"/>
      <c r="TQH99" s="171"/>
      <c r="TQI99" s="171"/>
      <c r="TQJ99" s="171"/>
      <c r="TQK99" s="171"/>
      <c r="TQL99" s="171"/>
      <c r="TQM99" s="171"/>
      <c r="TQN99" s="171"/>
      <c r="TQO99" s="171"/>
      <c r="TQP99" s="171"/>
      <c r="TQQ99" s="171"/>
      <c r="TQR99" s="171"/>
      <c r="TQS99" s="171"/>
      <c r="TQT99" s="171"/>
      <c r="TQU99" s="171"/>
      <c r="TQV99" s="171"/>
      <c r="TQW99" s="171"/>
      <c r="TQX99" s="171"/>
      <c r="TQY99" s="171"/>
      <c r="TQZ99" s="171"/>
      <c r="TRA99" s="171"/>
      <c r="TRB99" s="171"/>
      <c r="TRC99" s="171"/>
      <c r="TRD99" s="171"/>
      <c r="TRE99" s="171"/>
      <c r="TRF99" s="171"/>
      <c r="TRG99" s="171"/>
      <c r="TRH99" s="171"/>
      <c r="TRI99" s="171"/>
      <c r="TRJ99" s="171"/>
      <c r="TRK99" s="171"/>
      <c r="TRL99" s="171"/>
      <c r="TRM99" s="171"/>
      <c r="TRN99" s="171"/>
      <c r="TRO99" s="171"/>
      <c r="TRP99" s="171"/>
      <c r="TRQ99" s="171"/>
      <c r="TRR99" s="171"/>
      <c r="TRS99" s="171"/>
      <c r="TRT99" s="171"/>
      <c r="TRU99" s="171"/>
      <c r="TRV99" s="171"/>
      <c r="TRW99" s="171"/>
      <c r="TRX99" s="171"/>
      <c r="TRY99" s="171"/>
      <c r="TRZ99" s="171"/>
      <c r="TSA99" s="171"/>
      <c r="TSB99" s="171"/>
      <c r="TSC99" s="171"/>
      <c r="TSD99" s="171"/>
      <c r="TSE99" s="171"/>
      <c r="TSF99" s="171"/>
      <c r="TSG99" s="171"/>
      <c r="TSH99" s="171"/>
      <c r="TSI99" s="171"/>
      <c r="TSJ99" s="171"/>
      <c r="TSK99" s="171"/>
      <c r="TSL99" s="171"/>
      <c r="TSM99" s="171"/>
      <c r="TSN99" s="171"/>
      <c r="TSO99" s="171"/>
      <c r="TSP99" s="171"/>
      <c r="TSQ99" s="171"/>
      <c r="TSR99" s="171"/>
      <c r="TSS99" s="171"/>
      <c r="TST99" s="171"/>
      <c r="TSU99" s="171"/>
      <c r="TSV99" s="171"/>
      <c r="TSW99" s="171"/>
      <c r="TSX99" s="171"/>
      <c r="TSY99" s="171"/>
      <c r="TSZ99" s="171"/>
      <c r="TTA99" s="171"/>
      <c r="TTB99" s="171"/>
      <c r="TTC99" s="171"/>
      <c r="TTD99" s="171"/>
      <c r="TTE99" s="171"/>
      <c r="TTF99" s="171"/>
      <c r="TTG99" s="171"/>
      <c r="TTH99" s="171"/>
      <c r="TTI99" s="171"/>
      <c r="TTJ99" s="171"/>
      <c r="TTK99" s="171"/>
      <c r="TTL99" s="171"/>
      <c r="TTM99" s="171"/>
      <c r="TTN99" s="171"/>
      <c r="TTO99" s="171"/>
      <c r="TTP99" s="171"/>
      <c r="TTQ99" s="171"/>
      <c r="TTR99" s="171"/>
      <c r="TTS99" s="171"/>
      <c r="TTT99" s="171"/>
      <c r="TTU99" s="171"/>
      <c r="TTV99" s="171"/>
      <c r="TTW99" s="171"/>
      <c r="TTX99" s="171"/>
      <c r="TTY99" s="171"/>
      <c r="TTZ99" s="171"/>
      <c r="TUA99" s="171"/>
      <c r="TUB99" s="171"/>
      <c r="TUC99" s="171"/>
      <c r="TUD99" s="171"/>
      <c r="TUE99" s="171"/>
      <c r="TUF99" s="171"/>
      <c r="TUG99" s="171"/>
      <c r="TUH99" s="171"/>
      <c r="TUI99" s="171"/>
      <c r="TUJ99" s="171"/>
      <c r="TUK99" s="171"/>
      <c r="TUL99" s="171"/>
      <c r="TUM99" s="171"/>
      <c r="TUN99" s="171"/>
      <c r="TUO99" s="171"/>
      <c r="TUP99" s="171"/>
      <c r="TUQ99" s="171"/>
      <c r="TUR99" s="171"/>
      <c r="TUS99" s="171"/>
      <c r="TUT99" s="171"/>
      <c r="TUU99" s="171"/>
      <c r="TUV99" s="171"/>
      <c r="TUW99" s="171"/>
      <c r="TUX99" s="171"/>
      <c r="TUY99" s="171"/>
      <c r="TUZ99" s="171"/>
      <c r="TVA99" s="171"/>
      <c r="TVB99" s="171"/>
      <c r="TVC99" s="171"/>
      <c r="TVD99" s="171"/>
      <c r="TVE99" s="171"/>
      <c r="TVF99" s="171"/>
      <c r="TVG99" s="171"/>
      <c r="TVH99" s="171"/>
      <c r="TVI99" s="171"/>
      <c r="TVJ99" s="171"/>
      <c r="TVK99" s="171"/>
      <c r="TVL99" s="171"/>
      <c r="TVM99" s="171"/>
      <c r="TVN99" s="171"/>
      <c r="TVO99" s="171"/>
      <c r="TVP99" s="171"/>
      <c r="TVQ99" s="171"/>
      <c r="TVR99" s="171"/>
      <c r="TVS99" s="171"/>
      <c r="TVT99" s="171"/>
      <c r="TVU99" s="171"/>
      <c r="TVV99" s="171"/>
      <c r="TVW99" s="171"/>
      <c r="TVX99" s="171"/>
      <c r="TVY99" s="171"/>
      <c r="TVZ99" s="171"/>
      <c r="TWA99" s="171"/>
      <c r="TWB99" s="171"/>
      <c r="TWC99" s="171"/>
      <c r="TWD99" s="171"/>
      <c r="TWE99" s="171"/>
      <c r="TWF99" s="171"/>
      <c r="TWG99" s="171"/>
      <c r="TWH99" s="171"/>
      <c r="TWI99" s="171"/>
      <c r="TWJ99" s="171"/>
      <c r="TWK99" s="171"/>
      <c r="TWL99" s="171"/>
      <c r="TWM99" s="171"/>
      <c r="TWN99" s="171"/>
      <c r="TWO99" s="171"/>
      <c r="TWP99" s="171"/>
      <c r="TWQ99" s="171"/>
      <c r="TWR99" s="171"/>
      <c r="TWS99" s="171"/>
      <c r="TWT99" s="171"/>
      <c r="TWU99" s="171"/>
      <c r="TWV99" s="171"/>
      <c r="TWW99" s="171"/>
      <c r="TWX99" s="171"/>
      <c r="TWY99" s="171"/>
      <c r="TWZ99" s="171"/>
      <c r="TXA99" s="171"/>
      <c r="TXB99" s="171"/>
      <c r="TXC99" s="171"/>
      <c r="TXD99" s="171"/>
      <c r="TXE99" s="171"/>
      <c r="TXF99" s="171"/>
      <c r="TXG99" s="171"/>
      <c r="TXH99" s="171"/>
      <c r="TXI99" s="171"/>
      <c r="TXJ99" s="171"/>
      <c r="TXK99" s="171"/>
      <c r="TXL99" s="171"/>
      <c r="TXM99" s="171"/>
      <c r="TXN99" s="171"/>
      <c r="TXO99" s="171"/>
      <c r="TXP99" s="171"/>
      <c r="TXQ99" s="171"/>
      <c r="TXR99" s="171"/>
      <c r="TXS99" s="171"/>
      <c r="TXT99" s="171"/>
      <c r="TXU99" s="171"/>
      <c r="TXV99" s="171"/>
      <c r="TXW99" s="171"/>
      <c r="TXX99" s="171"/>
      <c r="TXY99" s="171"/>
      <c r="TXZ99" s="171"/>
      <c r="TYA99" s="171"/>
      <c r="TYB99" s="171"/>
      <c r="TYC99" s="171"/>
      <c r="TYD99" s="171"/>
      <c r="TYE99" s="171"/>
      <c r="TYF99" s="171"/>
      <c r="TYG99" s="171"/>
      <c r="TYH99" s="171"/>
      <c r="TYI99" s="171"/>
      <c r="TYJ99" s="171"/>
      <c r="TYK99" s="171"/>
      <c r="TYL99" s="171"/>
      <c r="TYM99" s="171"/>
      <c r="TYN99" s="171"/>
      <c r="TYO99" s="171"/>
      <c r="TYP99" s="171"/>
      <c r="TYQ99" s="171"/>
      <c r="TYR99" s="171"/>
      <c r="TYS99" s="171"/>
      <c r="TYT99" s="171"/>
      <c r="TYU99" s="171"/>
      <c r="TYV99" s="171"/>
      <c r="TYW99" s="171"/>
      <c r="TYX99" s="171"/>
      <c r="TYY99" s="171"/>
      <c r="TYZ99" s="171"/>
      <c r="TZA99" s="171"/>
      <c r="TZB99" s="171"/>
      <c r="TZC99" s="171"/>
      <c r="TZD99" s="171"/>
      <c r="TZE99" s="171"/>
      <c r="TZF99" s="171"/>
      <c r="TZG99" s="171"/>
      <c r="TZH99" s="171"/>
      <c r="TZI99" s="171"/>
      <c r="TZJ99" s="171"/>
      <c r="TZK99" s="171"/>
      <c r="TZL99" s="171"/>
      <c r="TZM99" s="171"/>
      <c r="TZN99" s="171"/>
      <c r="TZO99" s="171"/>
      <c r="TZP99" s="171"/>
      <c r="TZQ99" s="171"/>
      <c r="TZR99" s="171"/>
      <c r="TZS99" s="171"/>
      <c r="TZT99" s="171"/>
      <c r="TZU99" s="171"/>
      <c r="TZV99" s="171"/>
      <c r="TZW99" s="171"/>
      <c r="TZX99" s="171"/>
      <c r="TZY99" s="171"/>
      <c r="TZZ99" s="171"/>
      <c r="UAA99" s="171"/>
      <c r="UAB99" s="171"/>
      <c r="UAC99" s="171"/>
      <c r="UAD99" s="171"/>
      <c r="UAE99" s="171"/>
      <c r="UAF99" s="171"/>
      <c r="UAG99" s="171"/>
      <c r="UAH99" s="171"/>
      <c r="UAI99" s="171"/>
      <c r="UAJ99" s="171"/>
      <c r="UAK99" s="171"/>
      <c r="UAL99" s="171"/>
      <c r="UAM99" s="171"/>
      <c r="UAN99" s="171"/>
      <c r="UAO99" s="171"/>
      <c r="UAP99" s="171"/>
      <c r="UAQ99" s="171"/>
      <c r="UAR99" s="171"/>
      <c r="UAS99" s="171"/>
      <c r="UAT99" s="171"/>
      <c r="UAU99" s="171"/>
      <c r="UAV99" s="171"/>
      <c r="UAW99" s="171"/>
      <c r="UAX99" s="171"/>
      <c r="UAY99" s="171"/>
      <c r="UAZ99" s="171"/>
      <c r="UBA99" s="171"/>
      <c r="UBB99" s="171"/>
      <c r="UBC99" s="171"/>
      <c r="UBD99" s="171"/>
      <c r="UBE99" s="171"/>
      <c r="UBF99" s="171"/>
      <c r="UBG99" s="171"/>
      <c r="UBH99" s="171"/>
      <c r="UBI99" s="171"/>
      <c r="UBJ99" s="171"/>
      <c r="UBK99" s="171"/>
      <c r="UBL99" s="171"/>
      <c r="UBM99" s="171"/>
      <c r="UBN99" s="171"/>
      <c r="UBO99" s="171"/>
      <c r="UBP99" s="171"/>
      <c r="UBQ99" s="171"/>
      <c r="UBR99" s="171"/>
      <c r="UBS99" s="171"/>
      <c r="UBT99" s="171"/>
      <c r="UBU99" s="171"/>
      <c r="UBV99" s="171"/>
      <c r="UBW99" s="171"/>
      <c r="UBX99" s="171"/>
      <c r="UBY99" s="171"/>
      <c r="UBZ99" s="171"/>
      <c r="UCA99" s="171"/>
      <c r="UCB99" s="171"/>
      <c r="UCC99" s="171"/>
      <c r="UCD99" s="171"/>
      <c r="UCE99" s="171"/>
      <c r="UCF99" s="171"/>
      <c r="UCG99" s="171"/>
      <c r="UCH99" s="171"/>
      <c r="UCI99" s="171"/>
      <c r="UCJ99" s="171"/>
      <c r="UCK99" s="171"/>
      <c r="UCL99" s="171"/>
      <c r="UCM99" s="171"/>
      <c r="UCN99" s="171"/>
      <c r="UCO99" s="171"/>
      <c r="UCP99" s="171"/>
      <c r="UCQ99" s="171"/>
      <c r="UCR99" s="171"/>
      <c r="UCS99" s="171"/>
      <c r="UCT99" s="171"/>
      <c r="UCU99" s="171"/>
      <c r="UCV99" s="171"/>
      <c r="UCW99" s="171"/>
      <c r="UCX99" s="171"/>
      <c r="UCY99" s="171"/>
      <c r="UCZ99" s="171"/>
      <c r="UDA99" s="171"/>
      <c r="UDB99" s="171"/>
      <c r="UDC99" s="171"/>
      <c r="UDD99" s="171"/>
      <c r="UDE99" s="171"/>
      <c r="UDF99" s="171"/>
      <c r="UDG99" s="171"/>
      <c r="UDH99" s="171"/>
      <c r="UDI99" s="171"/>
      <c r="UDJ99" s="171"/>
      <c r="UDK99" s="171"/>
      <c r="UDL99" s="171"/>
      <c r="UDM99" s="171"/>
      <c r="UDN99" s="171"/>
      <c r="UDO99" s="171"/>
      <c r="UDP99" s="171"/>
      <c r="UDQ99" s="171"/>
      <c r="UDR99" s="171"/>
      <c r="UDS99" s="171"/>
      <c r="UDT99" s="171"/>
      <c r="UDU99" s="171"/>
      <c r="UDV99" s="171"/>
      <c r="UDW99" s="171"/>
      <c r="UDX99" s="171"/>
      <c r="UDY99" s="171"/>
      <c r="UDZ99" s="171"/>
      <c r="UEA99" s="171"/>
      <c r="UEB99" s="171"/>
      <c r="UEC99" s="171"/>
      <c r="UED99" s="171"/>
      <c r="UEE99" s="171"/>
      <c r="UEF99" s="171"/>
      <c r="UEG99" s="171"/>
      <c r="UEH99" s="171"/>
      <c r="UEI99" s="171"/>
      <c r="UEJ99" s="171"/>
      <c r="UEK99" s="171"/>
      <c r="UEL99" s="171"/>
      <c r="UEM99" s="171"/>
      <c r="UEN99" s="171"/>
      <c r="UEO99" s="171"/>
      <c r="UEP99" s="171"/>
      <c r="UEQ99" s="171"/>
      <c r="UER99" s="171"/>
      <c r="UES99" s="171"/>
      <c r="UET99" s="171"/>
      <c r="UEU99" s="171"/>
      <c r="UEV99" s="171"/>
      <c r="UEW99" s="171"/>
      <c r="UEX99" s="171"/>
      <c r="UEY99" s="171"/>
      <c r="UEZ99" s="171"/>
      <c r="UFA99" s="171"/>
      <c r="UFB99" s="171"/>
      <c r="UFC99" s="171"/>
      <c r="UFD99" s="171"/>
      <c r="UFE99" s="171"/>
      <c r="UFF99" s="171"/>
      <c r="UFG99" s="171"/>
      <c r="UFH99" s="171"/>
      <c r="UFI99" s="171"/>
      <c r="UFJ99" s="171"/>
      <c r="UFK99" s="171"/>
      <c r="UFL99" s="171"/>
      <c r="UFM99" s="171"/>
      <c r="UFN99" s="171"/>
      <c r="UFO99" s="171"/>
      <c r="UFP99" s="171"/>
      <c r="UFQ99" s="171"/>
      <c r="UFR99" s="171"/>
      <c r="UFS99" s="171"/>
      <c r="UFT99" s="171"/>
      <c r="UFU99" s="171"/>
      <c r="UFV99" s="171"/>
      <c r="UFW99" s="171"/>
      <c r="UFX99" s="171"/>
      <c r="UFY99" s="171"/>
      <c r="UFZ99" s="171"/>
      <c r="UGA99" s="171"/>
      <c r="UGB99" s="171"/>
      <c r="UGC99" s="171"/>
      <c r="UGD99" s="171"/>
      <c r="UGE99" s="171"/>
      <c r="UGF99" s="171"/>
      <c r="UGG99" s="171"/>
      <c r="UGH99" s="171"/>
      <c r="UGI99" s="171"/>
      <c r="UGJ99" s="171"/>
      <c r="UGK99" s="171"/>
      <c r="UGL99" s="171"/>
      <c r="UGM99" s="171"/>
      <c r="UGN99" s="171"/>
      <c r="UGO99" s="171"/>
      <c r="UGP99" s="171"/>
      <c r="UGQ99" s="171"/>
      <c r="UGR99" s="171"/>
      <c r="UGS99" s="171"/>
      <c r="UGT99" s="171"/>
      <c r="UGU99" s="171"/>
      <c r="UGV99" s="171"/>
      <c r="UGW99" s="171"/>
      <c r="UGX99" s="171"/>
      <c r="UGY99" s="171"/>
      <c r="UGZ99" s="171"/>
      <c r="UHA99" s="171"/>
      <c r="UHB99" s="171"/>
      <c r="UHC99" s="171"/>
      <c r="UHD99" s="171"/>
      <c r="UHE99" s="171"/>
      <c r="UHF99" s="171"/>
      <c r="UHG99" s="171"/>
      <c r="UHH99" s="171"/>
      <c r="UHI99" s="171"/>
      <c r="UHJ99" s="171"/>
      <c r="UHK99" s="171"/>
      <c r="UHL99" s="171"/>
      <c r="UHM99" s="171"/>
      <c r="UHN99" s="171"/>
      <c r="UHO99" s="171"/>
      <c r="UHP99" s="171"/>
      <c r="UHQ99" s="171"/>
      <c r="UHR99" s="171"/>
      <c r="UHS99" s="171"/>
      <c r="UHT99" s="171"/>
      <c r="UHU99" s="171"/>
      <c r="UHV99" s="171"/>
      <c r="UHW99" s="171"/>
      <c r="UHX99" s="171"/>
      <c r="UHY99" s="171"/>
      <c r="UHZ99" s="171"/>
      <c r="UIA99" s="171"/>
      <c r="UIB99" s="171"/>
      <c r="UIC99" s="171"/>
      <c r="UID99" s="171"/>
      <c r="UIE99" s="171"/>
      <c r="UIF99" s="171"/>
      <c r="UIG99" s="171"/>
      <c r="UIH99" s="171"/>
      <c r="UII99" s="171"/>
      <c r="UIJ99" s="171"/>
      <c r="UIK99" s="171"/>
      <c r="UIL99" s="171"/>
      <c r="UIM99" s="171"/>
      <c r="UIN99" s="171"/>
      <c r="UIO99" s="171"/>
      <c r="UIP99" s="171"/>
      <c r="UIQ99" s="171"/>
      <c r="UIR99" s="171"/>
      <c r="UIS99" s="171"/>
      <c r="UIT99" s="171"/>
      <c r="UIU99" s="171"/>
      <c r="UIV99" s="171"/>
      <c r="UIW99" s="171"/>
      <c r="UIX99" s="171"/>
      <c r="UIY99" s="171"/>
      <c r="UIZ99" s="171"/>
      <c r="UJA99" s="171"/>
      <c r="UJB99" s="171"/>
      <c r="UJC99" s="171"/>
      <c r="UJD99" s="171"/>
      <c r="UJE99" s="171"/>
      <c r="UJF99" s="171"/>
      <c r="UJG99" s="171"/>
      <c r="UJH99" s="171"/>
      <c r="UJI99" s="171"/>
      <c r="UJJ99" s="171"/>
      <c r="UJK99" s="171"/>
      <c r="UJL99" s="171"/>
      <c r="UJM99" s="171"/>
      <c r="UJN99" s="171"/>
      <c r="UJO99" s="171"/>
      <c r="UJP99" s="171"/>
      <c r="UJQ99" s="171"/>
      <c r="UJR99" s="171"/>
      <c r="UJS99" s="171"/>
      <c r="UJT99" s="171"/>
      <c r="UJU99" s="171"/>
      <c r="UJV99" s="171"/>
      <c r="UJW99" s="171"/>
      <c r="UJX99" s="171"/>
      <c r="UJY99" s="171"/>
      <c r="UJZ99" s="171"/>
      <c r="UKA99" s="171"/>
      <c r="UKB99" s="171"/>
      <c r="UKC99" s="171"/>
      <c r="UKD99" s="171"/>
      <c r="UKE99" s="171"/>
      <c r="UKF99" s="171"/>
      <c r="UKG99" s="171"/>
      <c r="UKH99" s="171"/>
      <c r="UKI99" s="171"/>
      <c r="UKJ99" s="171"/>
      <c r="UKK99" s="171"/>
      <c r="UKL99" s="171"/>
      <c r="UKM99" s="171"/>
      <c r="UKN99" s="171"/>
      <c r="UKO99" s="171"/>
      <c r="UKP99" s="171"/>
      <c r="UKQ99" s="171"/>
      <c r="UKR99" s="171"/>
      <c r="UKS99" s="171"/>
      <c r="UKT99" s="171"/>
      <c r="UKU99" s="171"/>
      <c r="UKV99" s="171"/>
      <c r="UKW99" s="171"/>
      <c r="UKX99" s="171"/>
      <c r="UKY99" s="171"/>
      <c r="UKZ99" s="171"/>
      <c r="ULA99" s="171"/>
      <c r="ULB99" s="171"/>
      <c r="ULC99" s="171"/>
      <c r="ULD99" s="171"/>
      <c r="ULE99" s="171"/>
      <c r="ULF99" s="171"/>
      <c r="ULG99" s="171"/>
      <c r="ULH99" s="171"/>
      <c r="ULI99" s="171"/>
      <c r="ULJ99" s="171"/>
      <c r="ULK99" s="171"/>
      <c r="ULL99" s="171"/>
      <c r="ULM99" s="171"/>
      <c r="ULN99" s="171"/>
      <c r="ULO99" s="171"/>
      <c r="ULP99" s="171"/>
      <c r="ULQ99" s="171"/>
      <c r="ULR99" s="171"/>
      <c r="ULS99" s="171"/>
      <c r="ULT99" s="171"/>
      <c r="ULU99" s="171"/>
      <c r="ULV99" s="171"/>
      <c r="ULW99" s="171"/>
      <c r="ULX99" s="171"/>
      <c r="ULY99" s="171"/>
      <c r="ULZ99" s="171"/>
      <c r="UMA99" s="171"/>
      <c r="UMB99" s="171"/>
      <c r="UMC99" s="171"/>
      <c r="UMD99" s="171"/>
      <c r="UME99" s="171"/>
      <c r="UMF99" s="171"/>
      <c r="UMG99" s="171"/>
      <c r="UMH99" s="171"/>
      <c r="UMI99" s="171"/>
      <c r="UMJ99" s="171"/>
      <c r="UMK99" s="171"/>
      <c r="UML99" s="171"/>
      <c r="UMM99" s="171"/>
      <c r="UMN99" s="171"/>
      <c r="UMO99" s="171"/>
      <c r="UMP99" s="171"/>
      <c r="UMQ99" s="171"/>
      <c r="UMR99" s="171"/>
      <c r="UMS99" s="171"/>
      <c r="UMT99" s="171"/>
      <c r="UMU99" s="171"/>
      <c r="UMV99" s="171"/>
      <c r="UMW99" s="171"/>
      <c r="UMX99" s="171"/>
      <c r="UMY99" s="171"/>
      <c r="UMZ99" s="171"/>
      <c r="UNA99" s="171"/>
      <c r="UNB99" s="171"/>
      <c r="UNC99" s="171"/>
      <c r="UND99" s="171"/>
      <c r="UNE99" s="171"/>
      <c r="UNF99" s="171"/>
      <c r="UNG99" s="171"/>
      <c r="UNH99" s="171"/>
      <c r="UNI99" s="171"/>
      <c r="UNJ99" s="171"/>
      <c r="UNK99" s="171"/>
      <c r="UNL99" s="171"/>
      <c r="UNM99" s="171"/>
      <c r="UNN99" s="171"/>
      <c r="UNO99" s="171"/>
      <c r="UNP99" s="171"/>
      <c r="UNQ99" s="171"/>
      <c r="UNR99" s="171"/>
      <c r="UNS99" s="171"/>
      <c r="UNT99" s="171"/>
      <c r="UNU99" s="171"/>
      <c r="UNV99" s="171"/>
      <c r="UNW99" s="171"/>
      <c r="UNX99" s="171"/>
      <c r="UNY99" s="171"/>
      <c r="UNZ99" s="171"/>
      <c r="UOA99" s="171"/>
      <c r="UOB99" s="171"/>
      <c r="UOC99" s="171"/>
      <c r="UOD99" s="171"/>
      <c r="UOE99" s="171"/>
      <c r="UOF99" s="171"/>
      <c r="UOG99" s="171"/>
      <c r="UOH99" s="171"/>
      <c r="UOI99" s="171"/>
      <c r="UOJ99" s="171"/>
      <c r="UOK99" s="171"/>
      <c r="UOL99" s="171"/>
      <c r="UOM99" s="171"/>
      <c r="UON99" s="171"/>
      <c r="UOO99" s="171"/>
      <c r="UOP99" s="171"/>
      <c r="UOQ99" s="171"/>
      <c r="UOR99" s="171"/>
      <c r="UOS99" s="171"/>
      <c r="UOT99" s="171"/>
      <c r="UOU99" s="171"/>
      <c r="UOV99" s="171"/>
      <c r="UOW99" s="171"/>
      <c r="UOX99" s="171"/>
      <c r="UOY99" s="171"/>
      <c r="UOZ99" s="171"/>
      <c r="UPA99" s="171"/>
      <c r="UPB99" s="171"/>
      <c r="UPC99" s="171"/>
      <c r="UPD99" s="171"/>
      <c r="UPE99" s="171"/>
      <c r="UPF99" s="171"/>
      <c r="UPG99" s="171"/>
      <c r="UPH99" s="171"/>
      <c r="UPI99" s="171"/>
      <c r="UPJ99" s="171"/>
      <c r="UPK99" s="171"/>
      <c r="UPL99" s="171"/>
      <c r="UPM99" s="171"/>
      <c r="UPN99" s="171"/>
      <c r="UPO99" s="171"/>
      <c r="UPP99" s="171"/>
      <c r="UPQ99" s="171"/>
      <c r="UPR99" s="171"/>
      <c r="UPS99" s="171"/>
      <c r="UPT99" s="171"/>
      <c r="UPU99" s="171"/>
      <c r="UPV99" s="171"/>
      <c r="UPW99" s="171"/>
      <c r="UPX99" s="171"/>
      <c r="UPY99" s="171"/>
      <c r="UPZ99" s="171"/>
      <c r="UQA99" s="171"/>
      <c r="UQB99" s="171"/>
      <c r="UQC99" s="171"/>
      <c r="UQD99" s="171"/>
      <c r="UQE99" s="171"/>
      <c r="UQF99" s="171"/>
      <c r="UQG99" s="171"/>
      <c r="UQH99" s="171"/>
      <c r="UQI99" s="171"/>
      <c r="UQJ99" s="171"/>
      <c r="UQK99" s="171"/>
      <c r="UQL99" s="171"/>
      <c r="UQM99" s="171"/>
      <c r="UQN99" s="171"/>
      <c r="UQO99" s="171"/>
      <c r="UQP99" s="171"/>
      <c r="UQQ99" s="171"/>
      <c r="UQR99" s="171"/>
      <c r="UQS99" s="171"/>
      <c r="UQT99" s="171"/>
      <c r="UQU99" s="171"/>
      <c r="UQV99" s="171"/>
      <c r="UQW99" s="171"/>
      <c r="UQX99" s="171"/>
      <c r="UQY99" s="171"/>
      <c r="UQZ99" s="171"/>
      <c r="URA99" s="171"/>
      <c r="URB99" s="171"/>
      <c r="URC99" s="171"/>
      <c r="URD99" s="171"/>
      <c r="URE99" s="171"/>
      <c r="URF99" s="171"/>
      <c r="URG99" s="171"/>
      <c r="URH99" s="171"/>
      <c r="URI99" s="171"/>
      <c r="URJ99" s="171"/>
      <c r="URK99" s="171"/>
      <c r="URL99" s="171"/>
      <c r="URM99" s="171"/>
      <c r="URN99" s="171"/>
      <c r="URO99" s="171"/>
      <c r="URP99" s="171"/>
      <c r="URQ99" s="171"/>
      <c r="URR99" s="171"/>
      <c r="URS99" s="171"/>
      <c r="URT99" s="171"/>
      <c r="URU99" s="171"/>
      <c r="URV99" s="171"/>
      <c r="URW99" s="171"/>
      <c r="URX99" s="171"/>
      <c r="URY99" s="171"/>
      <c r="URZ99" s="171"/>
      <c r="USA99" s="171"/>
      <c r="USB99" s="171"/>
      <c r="USC99" s="171"/>
      <c r="USD99" s="171"/>
      <c r="USE99" s="171"/>
      <c r="USF99" s="171"/>
      <c r="USG99" s="171"/>
      <c r="USH99" s="171"/>
      <c r="USI99" s="171"/>
      <c r="USJ99" s="171"/>
      <c r="USK99" s="171"/>
      <c r="USL99" s="171"/>
      <c r="USM99" s="171"/>
      <c r="USN99" s="171"/>
      <c r="USO99" s="171"/>
      <c r="USP99" s="171"/>
      <c r="USQ99" s="171"/>
      <c r="USR99" s="171"/>
      <c r="USS99" s="171"/>
      <c r="UST99" s="171"/>
      <c r="USU99" s="171"/>
      <c r="USV99" s="171"/>
      <c r="USW99" s="171"/>
      <c r="USX99" s="171"/>
      <c r="USY99" s="171"/>
      <c r="USZ99" s="171"/>
      <c r="UTA99" s="171"/>
      <c r="UTB99" s="171"/>
      <c r="UTC99" s="171"/>
      <c r="UTD99" s="171"/>
      <c r="UTE99" s="171"/>
      <c r="UTF99" s="171"/>
      <c r="UTG99" s="171"/>
      <c r="UTH99" s="171"/>
      <c r="UTI99" s="171"/>
      <c r="UTJ99" s="171"/>
      <c r="UTK99" s="171"/>
      <c r="UTL99" s="171"/>
      <c r="UTM99" s="171"/>
      <c r="UTN99" s="171"/>
      <c r="UTO99" s="171"/>
      <c r="UTP99" s="171"/>
      <c r="UTQ99" s="171"/>
      <c r="UTR99" s="171"/>
      <c r="UTS99" s="171"/>
      <c r="UTT99" s="171"/>
      <c r="UTU99" s="171"/>
      <c r="UTV99" s="171"/>
      <c r="UTW99" s="171"/>
      <c r="UTX99" s="171"/>
      <c r="UTY99" s="171"/>
      <c r="UTZ99" s="171"/>
      <c r="UUA99" s="171"/>
      <c r="UUB99" s="171"/>
      <c r="UUC99" s="171"/>
      <c r="UUD99" s="171"/>
      <c r="UUE99" s="171"/>
      <c r="UUF99" s="171"/>
      <c r="UUG99" s="171"/>
      <c r="UUH99" s="171"/>
      <c r="UUI99" s="171"/>
      <c r="UUJ99" s="171"/>
      <c r="UUK99" s="171"/>
      <c r="UUL99" s="171"/>
      <c r="UUM99" s="171"/>
      <c r="UUN99" s="171"/>
      <c r="UUO99" s="171"/>
      <c r="UUP99" s="171"/>
      <c r="UUQ99" s="171"/>
      <c r="UUR99" s="171"/>
      <c r="UUS99" s="171"/>
      <c r="UUT99" s="171"/>
      <c r="UUU99" s="171"/>
      <c r="UUV99" s="171"/>
      <c r="UUW99" s="171"/>
      <c r="UUX99" s="171"/>
      <c r="UUY99" s="171"/>
      <c r="UUZ99" s="171"/>
      <c r="UVA99" s="171"/>
      <c r="UVB99" s="171"/>
      <c r="UVC99" s="171"/>
      <c r="UVD99" s="171"/>
      <c r="UVE99" s="171"/>
      <c r="UVF99" s="171"/>
      <c r="UVG99" s="171"/>
      <c r="UVH99" s="171"/>
      <c r="UVI99" s="171"/>
      <c r="UVJ99" s="171"/>
      <c r="UVK99" s="171"/>
      <c r="UVL99" s="171"/>
      <c r="UVM99" s="171"/>
      <c r="UVN99" s="171"/>
      <c r="UVO99" s="171"/>
      <c r="UVP99" s="171"/>
      <c r="UVQ99" s="171"/>
      <c r="UVR99" s="171"/>
      <c r="UVS99" s="171"/>
      <c r="UVT99" s="171"/>
      <c r="UVU99" s="171"/>
      <c r="UVV99" s="171"/>
      <c r="UVW99" s="171"/>
      <c r="UVX99" s="171"/>
      <c r="UVY99" s="171"/>
      <c r="UVZ99" s="171"/>
      <c r="UWA99" s="171"/>
      <c r="UWB99" s="171"/>
      <c r="UWC99" s="171"/>
      <c r="UWD99" s="171"/>
      <c r="UWE99" s="171"/>
      <c r="UWF99" s="171"/>
      <c r="UWG99" s="171"/>
      <c r="UWH99" s="171"/>
      <c r="UWI99" s="171"/>
      <c r="UWJ99" s="171"/>
      <c r="UWK99" s="171"/>
      <c r="UWL99" s="171"/>
      <c r="UWM99" s="171"/>
      <c r="UWN99" s="171"/>
      <c r="UWO99" s="171"/>
      <c r="UWP99" s="171"/>
      <c r="UWQ99" s="171"/>
      <c r="UWR99" s="171"/>
      <c r="UWS99" s="171"/>
      <c r="UWT99" s="171"/>
      <c r="UWU99" s="171"/>
      <c r="UWV99" s="171"/>
      <c r="UWW99" s="171"/>
      <c r="UWX99" s="171"/>
      <c r="UWY99" s="171"/>
      <c r="UWZ99" s="171"/>
      <c r="UXA99" s="171"/>
      <c r="UXB99" s="171"/>
      <c r="UXC99" s="171"/>
      <c r="UXD99" s="171"/>
      <c r="UXE99" s="171"/>
      <c r="UXF99" s="171"/>
      <c r="UXG99" s="171"/>
      <c r="UXH99" s="171"/>
      <c r="UXI99" s="171"/>
      <c r="UXJ99" s="171"/>
      <c r="UXK99" s="171"/>
      <c r="UXL99" s="171"/>
      <c r="UXM99" s="171"/>
      <c r="UXN99" s="171"/>
      <c r="UXO99" s="171"/>
      <c r="UXP99" s="171"/>
      <c r="UXQ99" s="171"/>
      <c r="UXR99" s="171"/>
      <c r="UXS99" s="171"/>
      <c r="UXT99" s="171"/>
      <c r="UXU99" s="171"/>
      <c r="UXV99" s="171"/>
      <c r="UXW99" s="171"/>
      <c r="UXX99" s="171"/>
      <c r="UXY99" s="171"/>
      <c r="UXZ99" s="171"/>
      <c r="UYA99" s="171"/>
      <c r="UYB99" s="171"/>
      <c r="UYC99" s="171"/>
      <c r="UYD99" s="171"/>
      <c r="UYE99" s="171"/>
      <c r="UYF99" s="171"/>
      <c r="UYG99" s="171"/>
      <c r="UYH99" s="171"/>
      <c r="UYI99" s="171"/>
      <c r="UYJ99" s="171"/>
      <c r="UYK99" s="171"/>
      <c r="UYL99" s="171"/>
      <c r="UYM99" s="171"/>
      <c r="UYN99" s="171"/>
      <c r="UYO99" s="171"/>
      <c r="UYP99" s="171"/>
      <c r="UYQ99" s="171"/>
      <c r="UYR99" s="171"/>
      <c r="UYS99" s="171"/>
      <c r="UYT99" s="171"/>
      <c r="UYU99" s="171"/>
      <c r="UYV99" s="171"/>
      <c r="UYW99" s="171"/>
      <c r="UYX99" s="171"/>
      <c r="UYY99" s="171"/>
      <c r="UYZ99" s="171"/>
      <c r="UZA99" s="171"/>
      <c r="UZB99" s="171"/>
      <c r="UZC99" s="171"/>
      <c r="UZD99" s="171"/>
      <c r="UZE99" s="171"/>
      <c r="UZF99" s="171"/>
      <c r="UZG99" s="171"/>
      <c r="UZH99" s="171"/>
      <c r="UZI99" s="171"/>
      <c r="UZJ99" s="171"/>
      <c r="UZK99" s="171"/>
      <c r="UZL99" s="171"/>
      <c r="UZM99" s="171"/>
      <c r="UZN99" s="171"/>
      <c r="UZO99" s="171"/>
      <c r="UZP99" s="171"/>
      <c r="UZQ99" s="171"/>
      <c r="UZR99" s="171"/>
      <c r="UZS99" s="171"/>
      <c r="UZT99" s="171"/>
      <c r="UZU99" s="171"/>
      <c r="UZV99" s="171"/>
      <c r="UZW99" s="171"/>
      <c r="UZX99" s="171"/>
      <c r="UZY99" s="171"/>
      <c r="UZZ99" s="171"/>
      <c r="VAA99" s="171"/>
      <c r="VAB99" s="171"/>
      <c r="VAC99" s="171"/>
      <c r="VAD99" s="171"/>
      <c r="VAE99" s="171"/>
      <c r="VAF99" s="171"/>
      <c r="VAG99" s="171"/>
      <c r="VAH99" s="171"/>
      <c r="VAI99" s="171"/>
      <c r="VAJ99" s="171"/>
      <c r="VAK99" s="171"/>
      <c r="VAL99" s="171"/>
      <c r="VAM99" s="171"/>
      <c r="VAN99" s="171"/>
      <c r="VAO99" s="171"/>
      <c r="VAP99" s="171"/>
      <c r="VAQ99" s="171"/>
      <c r="VAR99" s="171"/>
      <c r="VAS99" s="171"/>
      <c r="VAT99" s="171"/>
      <c r="VAU99" s="171"/>
      <c r="VAV99" s="171"/>
      <c r="VAW99" s="171"/>
      <c r="VAX99" s="171"/>
      <c r="VAY99" s="171"/>
      <c r="VAZ99" s="171"/>
      <c r="VBA99" s="171"/>
      <c r="VBB99" s="171"/>
      <c r="VBC99" s="171"/>
      <c r="VBD99" s="171"/>
      <c r="VBE99" s="171"/>
      <c r="VBF99" s="171"/>
      <c r="VBG99" s="171"/>
      <c r="VBH99" s="171"/>
      <c r="VBI99" s="171"/>
      <c r="VBJ99" s="171"/>
      <c r="VBK99" s="171"/>
      <c r="VBL99" s="171"/>
      <c r="VBM99" s="171"/>
      <c r="VBN99" s="171"/>
      <c r="VBO99" s="171"/>
      <c r="VBP99" s="171"/>
      <c r="VBQ99" s="171"/>
      <c r="VBR99" s="171"/>
      <c r="VBS99" s="171"/>
      <c r="VBT99" s="171"/>
      <c r="VBU99" s="171"/>
      <c r="VBV99" s="171"/>
      <c r="VBW99" s="171"/>
      <c r="VBX99" s="171"/>
      <c r="VBY99" s="171"/>
      <c r="VBZ99" s="171"/>
      <c r="VCA99" s="171"/>
      <c r="VCB99" s="171"/>
      <c r="VCC99" s="171"/>
      <c r="VCD99" s="171"/>
      <c r="VCE99" s="171"/>
      <c r="VCF99" s="171"/>
      <c r="VCG99" s="171"/>
      <c r="VCH99" s="171"/>
      <c r="VCI99" s="171"/>
      <c r="VCJ99" s="171"/>
      <c r="VCK99" s="171"/>
      <c r="VCL99" s="171"/>
      <c r="VCM99" s="171"/>
      <c r="VCN99" s="171"/>
      <c r="VCO99" s="171"/>
      <c r="VCP99" s="171"/>
      <c r="VCQ99" s="171"/>
      <c r="VCR99" s="171"/>
      <c r="VCS99" s="171"/>
      <c r="VCT99" s="171"/>
      <c r="VCU99" s="171"/>
      <c r="VCV99" s="171"/>
      <c r="VCW99" s="171"/>
      <c r="VCX99" s="171"/>
      <c r="VCY99" s="171"/>
      <c r="VCZ99" s="171"/>
      <c r="VDA99" s="171"/>
      <c r="VDB99" s="171"/>
      <c r="VDC99" s="171"/>
      <c r="VDD99" s="171"/>
      <c r="VDE99" s="171"/>
      <c r="VDF99" s="171"/>
      <c r="VDG99" s="171"/>
      <c r="VDH99" s="171"/>
      <c r="VDI99" s="171"/>
      <c r="VDJ99" s="171"/>
      <c r="VDK99" s="171"/>
      <c r="VDL99" s="171"/>
      <c r="VDM99" s="171"/>
      <c r="VDN99" s="171"/>
      <c r="VDO99" s="171"/>
      <c r="VDP99" s="171"/>
      <c r="VDQ99" s="171"/>
      <c r="VDR99" s="171"/>
      <c r="VDS99" s="171"/>
      <c r="VDT99" s="171"/>
      <c r="VDU99" s="171"/>
      <c r="VDV99" s="171"/>
      <c r="VDW99" s="171"/>
      <c r="VDX99" s="171"/>
      <c r="VDY99" s="171"/>
      <c r="VDZ99" s="171"/>
      <c r="VEA99" s="171"/>
      <c r="VEB99" s="171"/>
      <c r="VEC99" s="171"/>
      <c r="VED99" s="171"/>
      <c r="VEE99" s="171"/>
      <c r="VEF99" s="171"/>
      <c r="VEG99" s="171"/>
      <c r="VEH99" s="171"/>
      <c r="VEI99" s="171"/>
      <c r="VEJ99" s="171"/>
      <c r="VEK99" s="171"/>
      <c r="VEL99" s="171"/>
      <c r="VEM99" s="171"/>
      <c r="VEN99" s="171"/>
      <c r="VEO99" s="171"/>
      <c r="VEP99" s="171"/>
      <c r="VEQ99" s="171"/>
      <c r="VER99" s="171"/>
      <c r="VES99" s="171"/>
      <c r="VET99" s="171"/>
      <c r="VEU99" s="171"/>
      <c r="VEV99" s="171"/>
      <c r="VEW99" s="171"/>
      <c r="VEX99" s="171"/>
      <c r="VEY99" s="171"/>
      <c r="VEZ99" s="171"/>
      <c r="VFA99" s="171"/>
      <c r="VFB99" s="171"/>
      <c r="VFC99" s="171"/>
      <c r="VFD99" s="171"/>
      <c r="VFE99" s="171"/>
      <c r="VFF99" s="171"/>
      <c r="VFG99" s="171"/>
      <c r="VFH99" s="171"/>
      <c r="VFI99" s="171"/>
      <c r="VFJ99" s="171"/>
      <c r="VFK99" s="171"/>
      <c r="VFL99" s="171"/>
      <c r="VFM99" s="171"/>
      <c r="VFN99" s="171"/>
      <c r="VFO99" s="171"/>
      <c r="VFP99" s="171"/>
      <c r="VFQ99" s="171"/>
      <c r="VFR99" s="171"/>
      <c r="VFS99" s="171"/>
      <c r="VFT99" s="171"/>
      <c r="VFU99" s="171"/>
      <c r="VFV99" s="171"/>
      <c r="VFW99" s="171"/>
      <c r="VFX99" s="171"/>
      <c r="VFY99" s="171"/>
      <c r="VFZ99" s="171"/>
      <c r="VGA99" s="171"/>
      <c r="VGB99" s="171"/>
      <c r="VGC99" s="171"/>
      <c r="VGD99" s="171"/>
      <c r="VGE99" s="171"/>
      <c r="VGF99" s="171"/>
      <c r="VGG99" s="171"/>
      <c r="VGH99" s="171"/>
      <c r="VGI99" s="171"/>
      <c r="VGJ99" s="171"/>
      <c r="VGK99" s="171"/>
      <c r="VGL99" s="171"/>
      <c r="VGM99" s="171"/>
      <c r="VGN99" s="171"/>
      <c r="VGO99" s="171"/>
      <c r="VGP99" s="171"/>
      <c r="VGQ99" s="171"/>
      <c r="VGR99" s="171"/>
      <c r="VGS99" s="171"/>
      <c r="VGT99" s="171"/>
      <c r="VGU99" s="171"/>
      <c r="VGV99" s="171"/>
      <c r="VGW99" s="171"/>
      <c r="VGX99" s="171"/>
      <c r="VGY99" s="171"/>
      <c r="VGZ99" s="171"/>
      <c r="VHA99" s="171"/>
      <c r="VHB99" s="171"/>
      <c r="VHC99" s="171"/>
      <c r="VHD99" s="171"/>
      <c r="VHE99" s="171"/>
      <c r="VHF99" s="171"/>
      <c r="VHG99" s="171"/>
      <c r="VHH99" s="171"/>
      <c r="VHI99" s="171"/>
      <c r="VHJ99" s="171"/>
      <c r="VHK99" s="171"/>
      <c r="VHL99" s="171"/>
      <c r="VHM99" s="171"/>
      <c r="VHN99" s="171"/>
      <c r="VHO99" s="171"/>
      <c r="VHP99" s="171"/>
      <c r="VHQ99" s="171"/>
      <c r="VHR99" s="171"/>
      <c r="VHS99" s="171"/>
      <c r="VHT99" s="171"/>
      <c r="VHU99" s="171"/>
      <c r="VHV99" s="171"/>
      <c r="VHW99" s="171"/>
      <c r="VHX99" s="171"/>
      <c r="VHY99" s="171"/>
      <c r="VHZ99" s="171"/>
      <c r="VIA99" s="171"/>
      <c r="VIB99" s="171"/>
      <c r="VIC99" s="171"/>
      <c r="VID99" s="171"/>
      <c r="VIE99" s="171"/>
      <c r="VIF99" s="171"/>
      <c r="VIG99" s="171"/>
      <c r="VIH99" s="171"/>
      <c r="VII99" s="171"/>
      <c r="VIJ99" s="171"/>
      <c r="VIK99" s="171"/>
      <c r="VIL99" s="171"/>
      <c r="VIM99" s="171"/>
      <c r="VIN99" s="171"/>
      <c r="VIO99" s="171"/>
      <c r="VIP99" s="171"/>
      <c r="VIQ99" s="171"/>
      <c r="VIR99" s="171"/>
      <c r="VIS99" s="171"/>
      <c r="VIT99" s="171"/>
      <c r="VIU99" s="171"/>
      <c r="VIV99" s="171"/>
      <c r="VIW99" s="171"/>
      <c r="VIX99" s="171"/>
      <c r="VIY99" s="171"/>
      <c r="VIZ99" s="171"/>
      <c r="VJA99" s="171"/>
      <c r="VJB99" s="171"/>
      <c r="VJC99" s="171"/>
      <c r="VJD99" s="171"/>
      <c r="VJE99" s="171"/>
      <c r="VJF99" s="171"/>
      <c r="VJG99" s="171"/>
      <c r="VJH99" s="171"/>
      <c r="VJI99" s="171"/>
      <c r="VJJ99" s="171"/>
      <c r="VJK99" s="171"/>
      <c r="VJL99" s="171"/>
      <c r="VJM99" s="171"/>
      <c r="VJN99" s="171"/>
      <c r="VJO99" s="171"/>
      <c r="VJP99" s="171"/>
      <c r="VJQ99" s="171"/>
      <c r="VJR99" s="171"/>
      <c r="VJS99" s="171"/>
      <c r="VJT99" s="171"/>
      <c r="VJU99" s="171"/>
      <c r="VJV99" s="171"/>
      <c r="VJW99" s="171"/>
      <c r="VJX99" s="171"/>
      <c r="VJY99" s="171"/>
      <c r="VJZ99" s="171"/>
      <c r="VKA99" s="171"/>
      <c r="VKB99" s="171"/>
      <c r="VKC99" s="171"/>
      <c r="VKD99" s="171"/>
      <c r="VKE99" s="171"/>
      <c r="VKF99" s="171"/>
      <c r="VKG99" s="171"/>
      <c r="VKH99" s="171"/>
      <c r="VKI99" s="171"/>
      <c r="VKJ99" s="171"/>
      <c r="VKK99" s="171"/>
      <c r="VKL99" s="171"/>
      <c r="VKM99" s="171"/>
      <c r="VKN99" s="171"/>
      <c r="VKO99" s="171"/>
      <c r="VKP99" s="171"/>
      <c r="VKQ99" s="171"/>
      <c r="VKR99" s="171"/>
      <c r="VKS99" s="171"/>
      <c r="VKT99" s="171"/>
      <c r="VKU99" s="171"/>
      <c r="VKV99" s="171"/>
      <c r="VKW99" s="171"/>
      <c r="VKX99" s="171"/>
      <c r="VKY99" s="171"/>
      <c r="VKZ99" s="171"/>
      <c r="VLA99" s="171"/>
      <c r="VLB99" s="171"/>
      <c r="VLC99" s="171"/>
      <c r="VLD99" s="171"/>
      <c r="VLE99" s="171"/>
      <c r="VLF99" s="171"/>
      <c r="VLG99" s="171"/>
      <c r="VLH99" s="171"/>
      <c r="VLI99" s="171"/>
      <c r="VLJ99" s="171"/>
      <c r="VLK99" s="171"/>
      <c r="VLL99" s="171"/>
      <c r="VLM99" s="171"/>
      <c r="VLN99" s="171"/>
      <c r="VLO99" s="171"/>
      <c r="VLP99" s="171"/>
      <c r="VLQ99" s="171"/>
      <c r="VLR99" s="171"/>
      <c r="VLS99" s="171"/>
      <c r="VLT99" s="171"/>
      <c r="VLU99" s="171"/>
      <c r="VLV99" s="171"/>
      <c r="VLW99" s="171"/>
      <c r="VLX99" s="171"/>
      <c r="VLY99" s="171"/>
      <c r="VLZ99" s="171"/>
      <c r="VMA99" s="171"/>
      <c r="VMB99" s="171"/>
      <c r="VMC99" s="171"/>
      <c r="VMD99" s="171"/>
      <c r="VME99" s="171"/>
      <c r="VMF99" s="171"/>
      <c r="VMG99" s="171"/>
      <c r="VMH99" s="171"/>
      <c r="VMI99" s="171"/>
      <c r="VMJ99" s="171"/>
      <c r="VMK99" s="171"/>
      <c r="VML99" s="171"/>
      <c r="VMM99" s="171"/>
      <c r="VMN99" s="171"/>
      <c r="VMO99" s="171"/>
      <c r="VMP99" s="171"/>
      <c r="VMQ99" s="171"/>
      <c r="VMR99" s="171"/>
      <c r="VMS99" s="171"/>
      <c r="VMT99" s="171"/>
      <c r="VMU99" s="171"/>
      <c r="VMV99" s="171"/>
      <c r="VMW99" s="171"/>
      <c r="VMX99" s="171"/>
      <c r="VMY99" s="171"/>
      <c r="VMZ99" s="171"/>
      <c r="VNA99" s="171"/>
      <c r="VNB99" s="171"/>
      <c r="VNC99" s="171"/>
      <c r="VND99" s="171"/>
      <c r="VNE99" s="171"/>
      <c r="VNF99" s="171"/>
      <c r="VNG99" s="171"/>
      <c r="VNH99" s="171"/>
      <c r="VNI99" s="171"/>
      <c r="VNJ99" s="171"/>
      <c r="VNK99" s="171"/>
      <c r="VNL99" s="171"/>
      <c r="VNM99" s="171"/>
      <c r="VNN99" s="171"/>
      <c r="VNO99" s="171"/>
      <c r="VNP99" s="171"/>
      <c r="VNQ99" s="171"/>
      <c r="VNR99" s="171"/>
      <c r="VNS99" s="171"/>
      <c r="VNT99" s="171"/>
      <c r="VNU99" s="171"/>
      <c r="VNV99" s="171"/>
      <c r="VNW99" s="171"/>
      <c r="VNX99" s="171"/>
      <c r="VNY99" s="171"/>
      <c r="VNZ99" s="171"/>
      <c r="VOA99" s="171"/>
      <c r="VOB99" s="171"/>
      <c r="VOC99" s="171"/>
      <c r="VOD99" s="171"/>
      <c r="VOE99" s="171"/>
      <c r="VOF99" s="171"/>
      <c r="VOG99" s="171"/>
      <c r="VOH99" s="171"/>
      <c r="VOI99" s="171"/>
      <c r="VOJ99" s="171"/>
      <c r="VOK99" s="171"/>
      <c r="VOL99" s="171"/>
      <c r="VOM99" s="171"/>
      <c r="VON99" s="171"/>
      <c r="VOO99" s="171"/>
      <c r="VOP99" s="171"/>
      <c r="VOQ99" s="171"/>
      <c r="VOR99" s="171"/>
      <c r="VOS99" s="171"/>
      <c r="VOT99" s="171"/>
      <c r="VOU99" s="171"/>
      <c r="VOV99" s="171"/>
      <c r="VOW99" s="171"/>
      <c r="VOX99" s="171"/>
      <c r="VOY99" s="171"/>
      <c r="VOZ99" s="171"/>
      <c r="VPA99" s="171"/>
      <c r="VPB99" s="171"/>
      <c r="VPC99" s="171"/>
      <c r="VPD99" s="171"/>
      <c r="VPE99" s="171"/>
      <c r="VPF99" s="171"/>
      <c r="VPG99" s="171"/>
      <c r="VPH99" s="171"/>
      <c r="VPI99" s="171"/>
      <c r="VPJ99" s="171"/>
      <c r="VPK99" s="171"/>
      <c r="VPL99" s="171"/>
      <c r="VPM99" s="171"/>
      <c r="VPN99" s="171"/>
      <c r="VPO99" s="171"/>
      <c r="VPP99" s="171"/>
      <c r="VPQ99" s="171"/>
      <c r="VPR99" s="171"/>
      <c r="VPS99" s="171"/>
      <c r="VPT99" s="171"/>
      <c r="VPU99" s="171"/>
      <c r="VPV99" s="171"/>
      <c r="VPW99" s="171"/>
      <c r="VPX99" s="171"/>
      <c r="VPY99" s="171"/>
      <c r="VPZ99" s="171"/>
      <c r="VQA99" s="171"/>
      <c r="VQB99" s="171"/>
      <c r="VQC99" s="171"/>
      <c r="VQD99" s="171"/>
      <c r="VQE99" s="171"/>
      <c r="VQF99" s="171"/>
      <c r="VQG99" s="171"/>
      <c r="VQH99" s="171"/>
      <c r="VQI99" s="171"/>
      <c r="VQJ99" s="171"/>
      <c r="VQK99" s="171"/>
      <c r="VQL99" s="171"/>
      <c r="VQM99" s="171"/>
      <c r="VQN99" s="171"/>
      <c r="VQO99" s="171"/>
      <c r="VQP99" s="171"/>
      <c r="VQQ99" s="171"/>
      <c r="VQR99" s="171"/>
      <c r="VQS99" s="171"/>
      <c r="VQT99" s="171"/>
      <c r="VQU99" s="171"/>
      <c r="VQV99" s="171"/>
      <c r="VQW99" s="171"/>
      <c r="VQX99" s="171"/>
      <c r="VQY99" s="171"/>
      <c r="VQZ99" s="171"/>
      <c r="VRA99" s="171"/>
      <c r="VRB99" s="171"/>
      <c r="VRC99" s="171"/>
      <c r="VRD99" s="171"/>
      <c r="VRE99" s="171"/>
      <c r="VRF99" s="171"/>
      <c r="VRG99" s="171"/>
      <c r="VRH99" s="171"/>
      <c r="VRI99" s="171"/>
      <c r="VRJ99" s="171"/>
      <c r="VRK99" s="171"/>
      <c r="VRL99" s="171"/>
      <c r="VRM99" s="171"/>
      <c r="VRN99" s="171"/>
      <c r="VRO99" s="171"/>
      <c r="VRP99" s="171"/>
      <c r="VRQ99" s="171"/>
      <c r="VRR99" s="171"/>
      <c r="VRS99" s="171"/>
      <c r="VRT99" s="171"/>
      <c r="VRU99" s="171"/>
      <c r="VRV99" s="171"/>
      <c r="VRW99" s="171"/>
      <c r="VRX99" s="171"/>
      <c r="VRY99" s="171"/>
      <c r="VRZ99" s="171"/>
      <c r="VSA99" s="171"/>
      <c r="VSB99" s="171"/>
      <c r="VSC99" s="171"/>
      <c r="VSD99" s="171"/>
      <c r="VSE99" s="171"/>
      <c r="VSF99" s="171"/>
      <c r="VSG99" s="171"/>
      <c r="VSH99" s="171"/>
      <c r="VSI99" s="171"/>
      <c r="VSJ99" s="171"/>
      <c r="VSK99" s="171"/>
      <c r="VSL99" s="171"/>
      <c r="VSM99" s="171"/>
      <c r="VSN99" s="171"/>
      <c r="VSO99" s="171"/>
      <c r="VSP99" s="171"/>
      <c r="VSQ99" s="171"/>
      <c r="VSR99" s="171"/>
      <c r="VSS99" s="171"/>
      <c r="VST99" s="171"/>
      <c r="VSU99" s="171"/>
      <c r="VSV99" s="171"/>
      <c r="VSW99" s="171"/>
      <c r="VSX99" s="171"/>
      <c r="VSY99" s="171"/>
      <c r="VSZ99" s="171"/>
      <c r="VTA99" s="171"/>
      <c r="VTB99" s="171"/>
      <c r="VTC99" s="171"/>
      <c r="VTD99" s="171"/>
      <c r="VTE99" s="171"/>
      <c r="VTF99" s="171"/>
      <c r="VTG99" s="171"/>
      <c r="VTH99" s="171"/>
      <c r="VTI99" s="171"/>
      <c r="VTJ99" s="171"/>
      <c r="VTK99" s="171"/>
      <c r="VTL99" s="171"/>
      <c r="VTM99" s="171"/>
      <c r="VTN99" s="171"/>
      <c r="VTO99" s="171"/>
      <c r="VTP99" s="171"/>
      <c r="VTQ99" s="171"/>
      <c r="VTR99" s="171"/>
      <c r="VTS99" s="171"/>
      <c r="VTT99" s="171"/>
      <c r="VTU99" s="171"/>
      <c r="VTV99" s="171"/>
      <c r="VTW99" s="171"/>
      <c r="VTX99" s="171"/>
      <c r="VTY99" s="171"/>
      <c r="VTZ99" s="171"/>
      <c r="VUA99" s="171"/>
      <c r="VUB99" s="171"/>
      <c r="VUC99" s="171"/>
      <c r="VUD99" s="171"/>
      <c r="VUE99" s="171"/>
      <c r="VUF99" s="171"/>
      <c r="VUG99" s="171"/>
      <c r="VUH99" s="171"/>
      <c r="VUI99" s="171"/>
      <c r="VUJ99" s="171"/>
      <c r="VUK99" s="171"/>
      <c r="VUL99" s="171"/>
      <c r="VUM99" s="171"/>
      <c r="VUN99" s="171"/>
      <c r="VUO99" s="171"/>
      <c r="VUP99" s="171"/>
      <c r="VUQ99" s="171"/>
      <c r="VUR99" s="171"/>
      <c r="VUS99" s="171"/>
      <c r="VUT99" s="171"/>
      <c r="VUU99" s="171"/>
      <c r="VUV99" s="171"/>
      <c r="VUW99" s="171"/>
      <c r="VUX99" s="171"/>
      <c r="VUY99" s="171"/>
      <c r="VUZ99" s="171"/>
      <c r="VVA99" s="171"/>
      <c r="VVB99" s="171"/>
      <c r="VVC99" s="171"/>
      <c r="VVD99" s="171"/>
      <c r="VVE99" s="171"/>
      <c r="VVF99" s="171"/>
      <c r="VVG99" s="171"/>
      <c r="VVH99" s="171"/>
      <c r="VVI99" s="171"/>
      <c r="VVJ99" s="171"/>
      <c r="VVK99" s="171"/>
      <c r="VVL99" s="171"/>
      <c r="VVM99" s="171"/>
      <c r="VVN99" s="171"/>
      <c r="VVO99" s="171"/>
      <c r="VVP99" s="171"/>
      <c r="VVQ99" s="171"/>
      <c r="VVR99" s="171"/>
      <c r="VVS99" s="171"/>
      <c r="VVT99" s="171"/>
      <c r="VVU99" s="171"/>
      <c r="VVV99" s="171"/>
      <c r="VVW99" s="171"/>
      <c r="VVX99" s="171"/>
      <c r="VVY99" s="171"/>
      <c r="VVZ99" s="171"/>
      <c r="VWA99" s="171"/>
      <c r="VWB99" s="171"/>
      <c r="VWC99" s="171"/>
      <c r="VWD99" s="171"/>
      <c r="VWE99" s="171"/>
      <c r="VWF99" s="171"/>
      <c r="VWG99" s="171"/>
      <c r="VWH99" s="171"/>
      <c r="VWI99" s="171"/>
      <c r="VWJ99" s="171"/>
      <c r="VWK99" s="171"/>
      <c r="VWL99" s="171"/>
      <c r="VWM99" s="171"/>
      <c r="VWN99" s="171"/>
      <c r="VWO99" s="171"/>
      <c r="VWP99" s="171"/>
      <c r="VWQ99" s="171"/>
      <c r="VWR99" s="171"/>
      <c r="VWS99" s="171"/>
      <c r="VWT99" s="171"/>
      <c r="VWU99" s="171"/>
      <c r="VWV99" s="171"/>
      <c r="VWW99" s="171"/>
      <c r="VWX99" s="171"/>
      <c r="VWY99" s="171"/>
      <c r="VWZ99" s="171"/>
      <c r="VXA99" s="171"/>
      <c r="VXB99" s="171"/>
      <c r="VXC99" s="171"/>
      <c r="VXD99" s="171"/>
      <c r="VXE99" s="171"/>
      <c r="VXF99" s="171"/>
      <c r="VXG99" s="171"/>
      <c r="VXH99" s="171"/>
      <c r="VXI99" s="171"/>
      <c r="VXJ99" s="171"/>
      <c r="VXK99" s="171"/>
      <c r="VXL99" s="171"/>
      <c r="VXM99" s="171"/>
      <c r="VXN99" s="171"/>
      <c r="VXO99" s="171"/>
      <c r="VXP99" s="171"/>
      <c r="VXQ99" s="171"/>
      <c r="VXR99" s="171"/>
      <c r="VXS99" s="171"/>
      <c r="VXT99" s="171"/>
      <c r="VXU99" s="171"/>
      <c r="VXV99" s="171"/>
      <c r="VXW99" s="171"/>
      <c r="VXX99" s="171"/>
      <c r="VXY99" s="171"/>
      <c r="VXZ99" s="171"/>
      <c r="VYA99" s="171"/>
      <c r="VYB99" s="171"/>
      <c r="VYC99" s="171"/>
      <c r="VYD99" s="171"/>
      <c r="VYE99" s="171"/>
      <c r="VYF99" s="171"/>
      <c r="VYG99" s="171"/>
      <c r="VYH99" s="171"/>
      <c r="VYI99" s="171"/>
      <c r="VYJ99" s="171"/>
      <c r="VYK99" s="171"/>
      <c r="VYL99" s="171"/>
      <c r="VYM99" s="171"/>
      <c r="VYN99" s="171"/>
      <c r="VYO99" s="171"/>
      <c r="VYP99" s="171"/>
      <c r="VYQ99" s="171"/>
      <c r="VYR99" s="171"/>
      <c r="VYS99" s="171"/>
      <c r="VYT99" s="171"/>
      <c r="VYU99" s="171"/>
      <c r="VYV99" s="171"/>
      <c r="VYW99" s="171"/>
      <c r="VYX99" s="171"/>
      <c r="VYY99" s="171"/>
      <c r="VYZ99" s="171"/>
      <c r="VZA99" s="171"/>
      <c r="VZB99" s="171"/>
      <c r="VZC99" s="171"/>
      <c r="VZD99" s="171"/>
      <c r="VZE99" s="171"/>
      <c r="VZF99" s="171"/>
      <c r="VZG99" s="171"/>
      <c r="VZH99" s="171"/>
      <c r="VZI99" s="171"/>
      <c r="VZJ99" s="171"/>
      <c r="VZK99" s="171"/>
      <c r="VZL99" s="171"/>
      <c r="VZM99" s="171"/>
      <c r="VZN99" s="171"/>
      <c r="VZO99" s="171"/>
      <c r="VZP99" s="171"/>
      <c r="VZQ99" s="171"/>
      <c r="VZR99" s="171"/>
      <c r="VZS99" s="171"/>
      <c r="VZT99" s="171"/>
      <c r="VZU99" s="171"/>
      <c r="VZV99" s="171"/>
      <c r="VZW99" s="171"/>
      <c r="VZX99" s="171"/>
      <c r="VZY99" s="171"/>
      <c r="VZZ99" s="171"/>
      <c r="WAA99" s="171"/>
      <c r="WAB99" s="171"/>
      <c r="WAC99" s="171"/>
      <c r="WAD99" s="171"/>
      <c r="WAE99" s="171"/>
      <c r="WAF99" s="171"/>
      <c r="WAG99" s="171"/>
      <c r="WAH99" s="171"/>
      <c r="WAI99" s="171"/>
      <c r="WAJ99" s="171"/>
      <c r="WAK99" s="171"/>
      <c r="WAL99" s="171"/>
      <c r="WAM99" s="171"/>
      <c r="WAN99" s="171"/>
      <c r="WAO99" s="171"/>
      <c r="WAP99" s="171"/>
      <c r="WAQ99" s="171"/>
      <c r="WAR99" s="171"/>
      <c r="WAS99" s="171"/>
      <c r="WAT99" s="171"/>
      <c r="WAU99" s="171"/>
      <c r="WAV99" s="171"/>
      <c r="WAW99" s="171"/>
      <c r="WAX99" s="171"/>
      <c r="WAY99" s="171"/>
      <c r="WAZ99" s="171"/>
      <c r="WBA99" s="171"/>
      <c r="WBB99" s="171"/>
      <c r="WBC99" s="171"/>
      <c r="WBD99" s="171"/>
      <c r="WBE99" s="171"/>
      <c r="WBF99" s="171"/>
      <c r="WBG99" s="171"/>
      <c r="WBH99" s="171"/>
      <c r="WBI99" s="171"/>
      <c r="WBJ99" s="171"/>
      <c r="WBK99" s="171"/>
      <c r="WBL99" s="171"/>
      <c r="WBM99" s="171"/>
      <c r="WBN99" s="171"/>
      <c r="WBO99" s="171"/>
      <c r="WBP99" s="171"/>
      <c r="WBQ99" s="171"/>
      <c r="WBR99" s="171"/>
      <c r="WBS99" s="171"/>
      <c r="WBT99" s="171"/>
      <c r="WBU99" s="171"/>
      <c r="WBV99" s="171"/>
      <c r="WBW99" s="171"/>
      <c r="WBX99" s="171"/>
      <c r="WBY99" s="171"/>
      <c r="WBZ99" s="171"/>
      <c r="WCA99" s="171"/>
      <c r="WCB99" s="171"/>
      <c r="WCC99" s="171"/>
      <c r="WCD99" s="171"/>
      <c r="WCE99" s="171"/>
      <c r="WCF99" s="171"/>
      <c r="WCG99" s="171"/>
      <c r="WCH99" s="171"/>
      <c r="WCI99" s="171"/>
      <c r="WCJ99" s="171"/>
      <c r="WCK99" s="171"/>
      <c r="WCL99" s="171"/>
      <c r="WCM99" s="171"/>
      <c r="WCN99" s="171"/>
      <c r="WCO99" s="171"/>
      <c r="WCP99" s="171"/>
      <c r="WCQ99" s="171"/>
      <c r="WCR99" s="171"/>
      <c r="WCS99" s="171"/>
      <c r="WCT99" s="171"/>
      <c r="WCU99" s="171"/>
      <c r="WCV99" s="171"/>
      <c r="WCW99" s="171"/>
      <c r="WCX99" s="171"/>
      <c r="WCY99" s="171"/>
      <c r="WCZ99" s="171"/>
      <c r="WDA99" s="171"/>
      <c r="WDB99" s="171"/>
      <c r="WDC99" s="171"/>
      <c r="WDD99" s="171"/>
      <c r="WDE99" s="171"/>
      <c r="WDF99" s="171"/>
      <c r="WDG99" s="171"/>
      <c r="WDH99" s="171"/>
      <c r="WDI99" s="171"/>
      <c r="WDJ99" s="171"/>
      <c r="WDK99" s="171"/>
      <c r="WDL99" s="171"/>
      <c r="WDM99" s="171"/>
      <c r="WDN99" s="171"/>
      <c r="WDO99" s="171"/>
      <c r="WDP99" s="171"/>
      <c r="WDQ99" s="171"/>
      <c r="WDR99" s="171"/>
      <c r="WDS99" s="171"/>
      <c r="WDT99" s="171"/>
      <c r="WDU99" s="171"/>
      <c r="WDV99" s="171"/>
      <c r="WDW99" s="171"/>
      <c r="WDX99" s="171"/>
      <c r="WDY99" s="171"/>
      <c r="WDZ99" s="171"/>
      <c r="WEA99" s="171"/>
      <c r="WEB99" s="171"/>
      <c r="WEC99" s="171"/>
      <c r="WED99" s="171"/>
      <c r="WEE99" s="171"/>
      <c r="WEF99" s="171"/>
      <c r="WEG99" s="171"/>
      <c r="WEH99" s="171"/>
      <c r="WEI99" s="171"/>
      <c r="WEJ99" s="171"/>
      <c r="WEK99" s="171"/>
      <c r="WEL99" s="171"/>
      <c r="WEM99" s="171"/>
      <c r="WEN99" s="171"/>
      <c r="WEO99" s="171"/>
      <c r="WEP99" s="171"/>
      <c r="WEQ99" s="171"/>
      <c r="WER99" s="171"/>
      <c r="WES99" s="171"/>
      <c r="WET99" s="171"/>
      <c r="WEU99" s="171"/>
      <c r="WEV99" s="171"/>
      <c r="WEW99" s="171"/>
      <c r="WEX99" s="171"/>
      <c r="WEY99" s="171"/>
      <c r="WEZ99" s="171"/>
      <c r="WFA99" s="171"/>
      <c r="WFB99" s="171"/>
      <c r="WFC99" s="171"/>
      <c r="WFD99" s="171"/>
      <c r="WFE99" s="171"/>
      <c r="WFF99" s="171"/>
      <c r="WFG99" s="171"/>
      <c r="WFH99" s="171"/>
      <c r="WFI99" s="171"/>
      <c r="WFJ99" s="171"/>
      <c r="WFK99" s="171"/>
      <c r="WFL99" s="171"/>
      <c r="WFM99" s="171"/>
      <c r="WFN99" s="171"/>
      <c r="WFO99" s="171"/>
      <c r="WFP99" s="171"/>
      <c r="WFQ99" s="171"/>
      <c r="WFR99" s="171"/>
      <c r="WFS99" s="171"/>
      <c r="WFT99" s="171"/>
      <c r="WFU99" s="171"/>
      <c r="WFV99" s="171"/>
      <c r="WFW99" s="171"/>
      <c r="WFX99" s="171"/>
      <c r="WFY99" s="171"/>
      <c r="WFZ99" s="171"/>
      <c r="WGA99" s="171"/>
      <c r="WGB99" s="171"/>
      <c r="WGC99" s="171"/>
      <c r="WGD99" s="171"/>
      <c r="WGE99" s="171"/>
      <c r="WGF99" s="171"/>
      <c r="WGG99" s="171"/>
      <c r="WGH99" s="171"/>
      <c r="WGI99" s="171"/>
      <c r="WGJ99" s="171"/>
      <c r="WGK99" s="171"/>
      <c r="WGL99" s="171"/>
      <c r="WGM99" s="171"/>
      <c r="WGN99" s="171"/>
      <c r="WGO99" s="171"/>
      <c r="WGP99" s="171"/>
      <c r="WGQ99" s="171"/>
      <c r="WGR99" s="171"/>
      <c r="WGS99" s="171"/>
      <c r="WGT99" s="171"/>
      <c r="WGU99" s="171"/>
      <c r="WGV99" s="171"/>
      <c r="WGW99" s="171"/>
      <c r="WGX99" s="171"/>
      <c r="WGY99" s="171"/>
      <c r="WGZ99" s="171"/>
      <c r="WHA99" s="171"/>
      <c r="WHB99" s="171"/>
      <c r="WHC99" s="171"/>
      <c r="WHD99" s="171"/>
      <c r="WHE99" s="171"/>
      <c r="WHF99" s="171"/>
      <c r="WHG99" s="171"/>
      <c r="WHH99" s="171"/>
      <c r="WHI99" s="171"/>
      <c r="WHJ99" s="171"/>
      <c r="WHK99" s="171"/>
      <c r="WHL99" s="171"/>
      <c r="WHM99" s="171"/>
      <c r="WHN99" s="171"/>
      <c r="WHO99" s="171"/>
      <c r="WHP99" s="171"/>
      <c r="WHQ99" s="171"/>
      <c r="WHR99" s="171"/>
      <c r="WHS99" s="171"/>
      <c r="WHT99" s="171"/>
      <c r="WHU99" s="171"/>
      <c r="WHV99" s="171"/>
      <c r="WHW99" s="171"/>
      <c r="WHX99" s="171"/>
      <c r="WHY99" s="171"/>
      <c r="WHZ99" s="171"/>
      <c r="WIA99" s="171"/>
      <c r="WIB99" s="171"/>
      <c r="WIC99" s="171"/>
      <c r="WID99" s="171"/>
      <c r="WIE99" s="171"/>
      <c r="WIF99" s="171"/>
      <c r="WIG99" s="171"/>
      <c r="WIH99" s="171"/>
      <c r="WII99" s="171"/>
      <c r="WIJ99" s="171"/>
      <c r="WIK99" s="171"/>
      <c r="WIL99" s="171"/>
      <c r="WIM99" s="171"/>
      <c r="WIN99" s="171"/>
      <c r="WIO99" s="171"/>
      <c r="WIP99" s="171"/>
      <c r="WIQ99" s="171"/>
      <c r="WIR99" s="171"/>
      <c r="WIS99" s="171"/>
      <c r="WIT99" s="171"/>
      <c r="WIU99" s="171"/>
      <c r="WIV99" s="171"/>
      <c r="WIW99" s="171"/>
      <c r="WIX99" s="171"/>
      <c r="WIY99" s="171"/>
      <c r="WIZ99" s="171"/>
      <c r="WJA99" s="171"/>
      <c r="WJB99" s="171"/>
      <c r="WJC99" s="171"/>
      <c r="WJD99" s="171"/>
      <c r="WJE99" s="171"/>
      <c r="WJF99" s="171"/>
      <c r="WJG99" s="171"/>
      <c r="WJH99" s="171"/>
      <c r="WJI99" s="171"/>
      <c r="WJJ99" s="171"/>
      <c r="WJK99" s="171"/>
      <c r="WJL99" s="171"/>
      <c r="WJM99" s="171"/>
      <c r="WJN99" s="171"/>
      <c r="WJO99" s="171"/>
      <c r="WJP99" s="171"/>
      <c r="WJQ99" s="171"/>
      <c r="WJR99" s="171"/>
      <c r="WJS99" s="171"/>
      <c r="WJT99" s="171"/>
      <c r="WJU99" s="171"/>
      <c r="WJV99" s="171"/>
      <c r="WJW99" s="171"/>
      <c r="WJX99" s="171"/>
      <c r="WJY99" s="171"/>
      <c r="WJZ99" s="171"/>
      <c r="WKA99" s="171"/>
      <c r="WKB99" s="171"/>
      <c r="WKC99" s="171"/>
      <c r="WKD99" s="171"/>
      <c r="WKE99" s="171"/>
      <c r="WKF99" s="171"/>
      <c r="WKG99" s="171"/>
      <c r="WKH99" s="171"/>
      <c r="WKI99" s="171"/>
      <c r="WKJ99" s="171"/>
      <c r="WKK99" s="171"/>
      <c r="WKL99" s="171"/>
      <c r="WKM99" s="171"/>
      <c r="WKN99" s="171"/>
      <c r="WKO99" s="171"/>
      <c r="WKP99" s="171"/>
      <c r="WKQ99" s="171"/>
      <c r="WKR99" s="171"/>
      <c r="WKS99" s="171"/>
      <c r="WKT99" s="171"/>
      <c r="WKU99" s="171"/>
      <c r="WKV99" s="171"/>
      <c r="WKW99" s="171"/>
      <c r="WKX99" s="171"/>
      <c r="WKY99" s="171"/>
      <c r="WKZ99" s="171"/>
      <c r="WLA99" s="171"/>
      <c r="WLB99" s="171"/>
      <c r="WLC99" s="171"/>
      <c r="WLD99" s="171"/>
      <c r="WLE99" s="171"/>
      <c r="WLF99" s="171"/>
      <c r="WLG99" s="171"/>
      <c r="WLH99" s="171"/>
      <c r="WLI99" s="171"/>
      <c r="WLJ99" s="171"/>
      <c r="WLK99" s="171"/>
      <c r="WLL99" s="171"/>
      <c r="WLM99" s="171"/>
      <c r="WLN99" s="171"/>
      <c r="WLO99" s="171"/>
      <c r="WLP99" s="171"/>
      <c r="WLQ99" s="171"/>
      <c r="WLR99" s="171"/>
      <c r="WLS99" s="171"/>
      <c r="WLT99" s="171"/>
      <c r="WLU99" s="171"/>
      <c r="WLV99" s="171"/>
      <c r="WLW99" s="171"/>
      <c r="WLX99" s="171"/>
      <c r="WLY99" s="171"/>
      <c r="WLZ99" s="171"/>
      <c r="WMA99" s="171"/>
      <c r="WMB99" s="171"/>
      <c r="WMC99" s="171"/>
      <c r="WMD99" s="171"/>
      <c r="WME99" s="171"/>
      <c r="WMF99" s="171"/>
      <c r="WMG99" s="171"/>
      <c r="WMH99" s="171"/>
      <c r="WMI99" s="171"/>
      <c r="WMJ99" s="171"/>
      <c r="WMK99" s="171"/>
      <c r="WML99" s="171"/>
      <c r="WMM99" s="171"/>
      <c r="WMN99" s="171"/>
      <c r="WMO99" s="171"/>
      <c r="WMP99" s="171"/>
      <c r="WMQ99" s="171"/>
      <c r="WMR99" s="171"/>
      <c r="WMS99" s="171"/>
      <c r="WMT99" s="171"/>
      <c r="WMU99" s="171"/>
      <c r="WMV99" s="171"/>
      <c r="WMW99" s="171"/>
      <c r="WMX99" s="171"/>
      <c r="WMY99" s="171"/>
      <c r="WMZ99" s="171"/>
      <c r="WNA99" s="171"/>
      <c r="WNB99" s="171"/>
      <c r="WNC99" s="171"/>
      <c r="WND99" s="171"/>
      <c r="WNE99" s="171"/>
      <c r="WNF99" s="171"/>
      <c r="WNG99" s="171"/>
      <c r="WNH99" s="171"/>
      <c r="WNI99" s="171"/>
      <c r="WNJ99" s="171"/>
      <c r="WNK99" s="171"/>
      <c r="WNL99" s="171"/>
      <c r="WNM99" s="171"/>
      <c r="WNN99" s="171"/>
      <c r="WNO99" s="171"/>
      <c r="WNP99" s="171"/>
      <c r="WNQ99" s="171"/>
      <c r="WNR99" s="171"/>
      <c r="WNS99" s="171"/>
      <c r="WNT99" s="171"/>
      <c r="WNU99" s="171"/>
      <c r="WNV99" s="171"/>
      <c r="WNW99" s="171"/>
      <c r="WNX99" s="171"/>
      <c r="WNY99" s="171"/>
      <c r="WNZ99" s="171"/>
      <c r="WOA99" s="171"/>
      <c r="WOB99" s="171"/>
      <c r="WOC99" s="171"/>
      <c r="WOD99" s="171"/>
      <c r="WOE99" s="171"/>
      <c r="WOF99" s="171"/>
      <c r="WOG99" s="171"/>
      <c r="WOH99" s="171"/>
      <c r="WOI99" s="171"/>
      <c r="WOJ99" s="171"/>
      <c r="WOK99" s="171"/>
      <c r="WOL99" s="171"/>
      <c r="WOM99" s="171"/>
      <c r="WON99" s="171"/>
      <c r="WOO99" s="171"/>
      <c r="WOP99" s="171"/>
      <c r="WOQ99" s="171"/>
      <c r="WOR99" s="171"/>
      <c r="WOS99" s="171"/>
      <c r="WOT99" s="171"/>
      <c r="WOU99" s="171"/>
      <c r="WOV99" s="171"/>
      <c r="WOW99" s="171"/>
      <c r="WOX99" s="171"/>
      <c r="WOY99" s="171"/>
      <c r="WOZ99" s="171"/>
      <c r="WPA99" s="171"/>
      <c r="WPB99" s="171"/>
      <c r="WPC99" s="171"/>
      <c r="WPD99" s="171"/>
      <c r="WPE99" s="171"/>
      <c r="WPF99" s="171"/>
      <c r="WPG99" s="171"/>
      <c r="WPH99" s="171"/>
      <c r="WPI99" s="171"/>
      <c r="WPJ99" s="171"/>
      <c r="WPK99" s="171"/>
      <c r="WPL99" s="171"/>
      <c r="WPM99" s="171"/>
      <c r="WPN99" s="171"/>
      <c r="WPO99" s="171"/>
      <c r="WPP99" s="171"/>
      <c r="WPQ99" s="171"/>
      <c r="WPR99" s="171"/>
      <c r="WPS99" s="171"/>
      <c r="WPT99" s="171"/>
      <c r="WPU99" s="171"/>
      <c r="WPV99" s="171"/>
      <c r="WPW99" s="171"/>
      <c r="WPX99" s="171"/>
      <c r="WPY99" s="171"/>
      <c r="WPZ99" s="171"/>
      <c r="WQA99" s="171"/>
      <c r="WQB99" s="171"/>
      <c r="WQC99" s="171"/>
      <c r="WQD99" s="171"/>
      <c r="WQE99" s="171"/>
      <c r="WQF99" s="171"/>
      <c r="WQG99" s="171"/>
      <c r="WQH99" s="171"/>
      <c r="WQI99" s="171"/>
      <c r="WQJ99" s="171"/>
      <c r="WQK99" s="171"/>
      <c r="WQL99" s="171"/>
      <c r="WQM99" s="171"/>
      <c r="WQN99" s="171"/>
      <c r="WQO99" s="171"/>
      <c r="WQP99" s="171"/>
      <c r="WQQ99" s="171"/>
      <c r="WQR99" s="171"/>
      <c r="WQS99" s="171"/>
      <c r="WQT99" s="171"/>
      <c r="WQU99" s="171"/>
      <c r="WQV99" s="171"/>
      <c r="WQW99" s="171"/>
      <c r="WQX99" s="171"/>
      <c r="WQY99" s="171"/>
      <c r="WQZ99" s="171"/>
      <c r="WRA99" s="171"/>
      <c r="WRB99" s="171"/>
      <c r="WRC99" s="171"/>
      <c r="WRD99" s="171"/>
      <c r="WRE99" s="171"/>
      <c r="WRF99" s="171"/>
      <c r="WRG99" s="171"/>
      <c r="WRH99" s="171"/>
      <c r="WRI99" s="171"/>
      <c r="WRJ99" s="171"/>
      <c r="WRK99" s="171"/>
      <c r="WRL99" s="171"/>
      <c r="WRM99" s="171"/>
      <c r="WRN99" s="171"/>
      <c r="WRO99" s="171"/>
      <c r="WRP99" s="171"/>
      <c r="WRQ99" s="171"/>
      <c r="WRR99" s="171"/>
      <c r="WRS99" s="171"/>
      <c r="WRT99" s="171"/>
      <c r="WRU99" s="171"/>
      <c r="WRV99" s="171"/>
      <c r="WRW99" s="171"/>
      <c r="WRX99" s="171"/>
      <c r="WRY99" s="171"/>
      <c r="WRZ99" s="171"/>
      <c r="WSA99" s="171"/>
      <c r="WSB99" s="171"/>
      <c r="WSC99" s="171"/>
      <c r="WSD99" s="171"/>
      <c r="WSE99" s="171"/>
      <c r="WSF99" s="171"/>
      <c r="WSG99" s="171"/>
      <c r="WSH99" s="171"/>
      <c r="WSI99" s="171"/>
      <c r="WSJ99" s="171"/>
      <c r="WSK99" s="171"/>
      <c r="WSL99" s="171"/>
      <c r="WSM99" s="171"/>
      <c r="WSN99" s="171"/>
      <c r="WSO99" s="171"/>
      <c r="WSP99" s="171"/>
      <c r="WSQ99" s="171"/>
      <c r="WSR99" s="171"/>
      <c r="WSS99" s="171"/>
      <c r="WST99" s="171"/>
      <c r="WSU99" s="171"/>
      <c r="WSV99" s="171"/>
      <c r="WSW99" s="171"/>
      <c r="WSX99" s="171"/>
      <c r="WSY99" s="171"/>
      <c r="WSZ99" s="171"/>
      <c r="WTA99" s="171"/>
      <c r="WTB99" s="171"/>
      <c r="WTC99" s="171"/>
      <c r="WTD99" s="171"/>
      <c r="WTE99" s="171"/>
      <c r="WTF99" s="171"/>
      <c r="WTG99" s="171"/>
      <c r="WTH99" s="171"/>
      <c r="WTI99" s="171"/>
      <c r="WTJ99" s="171"/>
      <c r="WTK99" s="171"/>
      <c r="WTL99" s="171"/>
      <c r="WTM99" s="171"/>
      <c r="WTN99" s="171"/>
      <c r="WTO99" s="171"/>
      <c r="WTP99" s="171"/>
      <c r="WTQ99" s="171"/>
      <c r="WTR99" s="171"/>
      <c r="WTS99" s="171"/>
      <c r="WTT99" s="171"/>
      <c r="WTU99" s="171"/>
      <c r="WTV99" s="171"/>
      <c r="WTW99" s="171"/>
      <c r="WTX99" s="171"/>
      <c r="WTY99" s="171"/>
      <c r="WTZ99" s="171"/>
      <c r="WUA99" s="171"/>
      <c r="WUB99" s="171"/>
      <c r="WUC99" s="171"/>
      <c r="WUD99" s="171"/>
      <c r="WUE99" s="171"/>
      <c r="WUF99" s="171"/>
      <c r="WUG99" s="171"/>
      <c r="WUH99" s="171"/>
      <c r="WUI99" s="171"/>
      <c r="WUJ99" s="171"/>
      <c r="WUK99" s="171"/>
      <c r="WUL99" s="171"/>
      <c r="WUM99" s="171"/>
      <c r="WUN99" s="171"/>
      <c r="WUO99" s="171"/>
      <c r="WUP99" s="171"/>
      <c r="WUQ99" s="171"/>
      <c r="WUR99" s="171"/>
      <c r="WUS99" s="171"/>
      <c r="WUT99" s="171"/>
      <c r="WUU99" s="171"/>
      <c r="WUV99" s="171"/>
      <c r="WUW99" s="171"/>
      <c r="WUX99" s="171"/>
      <c r="WUY99" s="171"/>
      <c r="WUZ99" s="171"/>
      <c r="WVA99" s="171"/>
      <c r="WVB99" s="171"/>
      <c r="WVC99" s="171"/>
      <c r="WVD99" s="171"/>
      <c r="WVE99" s="171"/>
      <c r="WVF99" s="171"/>
      <c r="WVG99" s="171"/>
      <c r="WVH99" s="171"/>
      <c r="WVI99" s="171"/>
      <c r="WVJ99" s="171"/>
      <c r="WVK99" s="171"/>
      <c r="WVL99" s="171"/>
      <c r="WVM99" s="171"/>
      <c r="WVN99" s="171"/>
      <c r="WVO99" s="171"/>
      <c r="WVP99" s="171"/>
      <c r="WVQ99" s="171"/>
      <c r="WVR99" s="171"/>
      <c r="WVS99" s="171"/>
      <c r="WVT99" s="171"/>
      <c r="WVU99" s="171"/>
      <c r="WVV99" s="171"/>
      <c r="WVW99" s="171"/>
      <c r="WVX99" s="171"/>
      <c r="WVY99" s="171"/>
      <c r="WVZ99" s="171"/>
      <c r="WWA99" s="171"/>
      <c r="WWB99" s="171"/>
      <c r="WWC99" s="171"/>
      <c r="WWD99" s="171"/>
      <c r="WWE99" s="171"/>
      <c r="WWF99" s="171"/>
      <c r="WWG99" s="171"/>
      <c r="WWH99" s="171"/>
      <c r="WWI99" s="171"/>
      <c r="WWJ99" s="171"/>
      <c r="WWK99" s="171"/>
      <c r="WWL99" s="171"/>
      <c r="WWM99" s="171"/>
      <c r="WWN99" s="171"/>
      <c r="WWO99" s="171"/>
    </row>
    <row r="100" spans="1:16161" s="145" customFormat="1" ht="45.75" customHeight="1">
      <c r="A100" s="165">
        <v>94</v>
      </c>
      <c r="B100" s="545" t="s">
        <v>513</v>
      </c>
      <c r="C100" s="546" t="s">
        <v>519</v>
      </c>
      <c r="D100" s="547"/>
      <c r="E100" s="547">
        <v>77</v>
      </c>
      <c r="F100" s="548" t="s">
        <v>511</v>
      </c>
      <c r="G100" s="547" t="s">
        <v>172</v>
      </c>
      <c r="H100" s="558">
        <v>4578000</v>
      </c>
      <c r="I100" s="539" t="s">
        <v>201</v>
      </c>
      <c r="J100" s="166">
        <f t="shared" si="11"/>
        <v>331905</v>
      </c>
      <c r="K100" s="323" t="s">
        <v>199</v>
      </c>
      <c r="L100" s="166">
        <f t="shared" si="12"/>
        <v>137340</v>
      </c>
      <c r="M100" s="323" t="s">
        <v>208</v>
      </c>
      <c r="N100" s="166">
        <f t="shared" si="13"/>
        <v>91560</v>
      </c>
      <c r="O100" s="323" t="s">
        <v>215</v>
      </c>
      <c r="P100" s="166">
        <f t="shared" si="14"/>
        <v>45780</v>
      </c>
      <c r="Q100" s="167">
        <f t="shared" si="15"/>
        <v>22890</v>
      </c>
      <c r="R100" s="167">
        <f t="shared" si="16"/>
        <v>629475</v>
      </c>
      <c r="S100" s="170"/>
      <c r="T100" s="170"/>
      <c r="U100" s="170"/>
      <c r="V100" s="170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  <c r="DA100" s="171"/>
      <c r="DB100" s="171"/>
      <c r="DC100" s="171"/>
      <c r="DD100" s="171"/>
      <c r="DE100" s="171"/>
      <c r="DF100" s="171"/>
      <c r="DG100" s="171"/>
      <c r="DH100" s="171"/>
      <c r="DI100" s="171"/>
      <c r="DJ100" s="171"/>
      <c r="DK100" s="171"/>
      <c r="DL100" s="171"/>
      <c r="DM100" s="171"/>
      <c r="DN100" s="171"/>
      <c r="DO100" s="171"/>
      <c r="DP100" s="171"/>
      <c r="DQ100" s="171"/>
      <c r="DR100" s="171"/>
      <c r="DS100" s="171"/>
      <c r="DT100" s="171"/>
      <c r="DU100" s="171"/>
      <c r="DV100" s="171"/>
      <c r="DW100" s="171"/>
      <c r="DX100" s="171"/>
      <c r="DY100" s="171"/>
      <c r="DZ100" s="171"/>
      <c r="EA100" s="171"/>
      <c r="EB100" s="171"/>
      <c r="EC100" s="171"/>
      <c r="ED100" s="171"/>
      <c r="EE100" s="171"/>
      <c r="EF100" s="171"/>
      <c r="EG100" s="171"/>
      <c r="EH100" s="171"/>
      <c r="EI100" s="171"/>
      <c r="EJ100" s="171"/>
      <c r="EK100" s="171"/>
      <c r="EL100" s="171"/>
      <c r="EM100" s="171"/>
      <c r="EN100" s="171"/>
      <c r="EO100" s="171"/>
      <c r="EP100" s="171"/>
      <c r="EQ100" s="171"/>
      <c r="ER100" s="171"/>
      <c r="ES100" s="171"/>
      <c r="ET100" s="171"/>
      <c r="EU100" s="171"/>
      <c r="EV100" s="171"/>
      <c r="EW100" s="171"/>
      <c r="EX100" s="171"/>
      <c r="EY100" s="171"/>
      <c r="EZ100" s="171"/>
      <c r="FA100" s="171"/>
      <c r="FB100" s="171"/>
      <c r="FC100" s="171"/>
      <c r="FD100" s="171"/>
      <c r="FE100" s="171"/>
      <c r="FF100" s="171"/>
      <c r="FG100" s="171"/>
      <c r="FH100" s="171"/>
      <c r="FI100" s="171"/>
      <c r="FJ100" s="171"/>
      <c r="FK100" s="171"/>
      <c r="FL100" s="171"/>
      <c r="FM100" s="171"/>
      <c r="FN100" s="171"/>
      <c r="FO100" s="171"/>
      <c r="FP100" s="171"/>
      <c r="FQ100" s="171"/>
      <c r="FR100" s="171"/>
      <c r="FS100" s="171"/>
      <c r="FT100" s="171"/>
      <c r="FU100" s="171"/>
      <c r="FV100" s="171"/>
      <c r="FW100" s="171"/>
      <c r="FX100" s="171"/>
      <c r="FY100" s="171"/>
      <c r="FZ100" s="171"/>
      <c r="GA100" s="171"/>
      <c r="GB100" s="171"/>
      <c r="GC100" s="171"/>
      <c r="GD100" s="171"/>
      <c r="GE100" s="171"/>
      <c r="GF100" s="171"/>
      <c r="GG100" s="171"/>
      <c r="GH100" s="171"/>
      <c r="GI100" s="171"/>
      <c r="GJ100" s="171"/>
      <c r="GK100" s="171"/>
      <c r="GL100" s="171"/>
      <c r="GM100" s="171"/>
      <c r="GN100" s="171"/>
      <c r="GO100" s="171"/>
      <c r="GP100" s="171"/>
      <c r="GQ100" s="171"/>
      <c r="GR100" s="171"/>
      <c r="GS100" s="171"/>
      <c r="GT100" s="171"/>
      <c r="GU100" s="171"/>
      <c r="GV100" s="171"/>
      <c r="GW100" s="171"/>
      <c r="GX100" s="171"/>
      <c r="GY100" s="171"/>
      <c r="GZ100" s="171"/>
      <c r="HA100" s="171"/>
      <c r="HB100" s="171"/>
      <c r="HC100" s="171"/>
      <c r="HD100" s="171"/>
      <c r="HE100" s="171"/>
      <c r="HF100" s="171"/>
      <c r="HG100" s="171"/>
      <c r="HH100" s="171"/>
      <c r="HI100" s="171"/>
      <c r="HJ100" s="171"/>
      <c r="HK100" s="171"/>
      <c r="HL100" s="171"/>
      <c r="HM100" s="171"/>
      <c r="HN100" s="171"/>
      <c r="HO100" s="171"/>
      <c r="HP100" s="171"/>
      <c r="HQ100" s="171"/>
      <c r="HR100" s="171"/>
      <c r="HS100" s="171"/>
      <c r="HT100" s="171"/>
      <c r="HU100" s="171"/>
      <c r="HV100" s="171"/>
      <c r="HW100" s="171"/>
      <c r="HX100" s="171"/>
      <c r="HY100" s="171"/>
      <c r="HZ100" s="171"/>
      <c r="IA100" s="171"/>
      <c r="IB100" s="171"/>
      <c r="IC100" s="171"/>
      <c r="ID100" s="171"/>
      <c r="IE100" s="171"/>
      <c r="IF100" s="171"/>
      <c r="IG100" s="171"/>
      <c r="IH100" s="171"/>
      <c r="II100" s="171"/>
      <c r="IJ100" s="171"/>
      <c r="IK100" s="171"/>
      <c r="IL100" s="171"/>
      <c r="IM100" s="171"/>
      <c r="IN100" s="171"/>
      <c r="IO100" s="171"/>
      <c r="IP100" s="171"/>
      <c r="IQ100" s="171"/>
      <c r="IR100" s="171"/>
      <c r="IS100" s="171"/>
      <c r="IT100" s="171"/>
      <c r="IU100" s="171"/>
      <c r="IV100" s="171"/>
      <c r="IW100" s="171"/>
      <c r="IX100" s="171"/>
      <c r="IY100" s="171"/>
      <c r="IZ100" s="171"/>
      <c r="JA100" s="171"/>
      <c r="JB100" s="171"/>
      <c r="JC100" s="171"/>
      <c r="JD100" s="171"/>
      <c r="JE100" s="171"/>
      <c r="JF100" s="171"/>
      <c r="JG100" s="171"/>
      <c r="JH100" s="171"/>
      <c r="JI100" s="171"/>
      <c r="JJ100" s="171"/>
      <c r="JK100" s="171"/>
      <c r="JL100" s="171"/>
      <c r="JM100" s="171"/>
      <c r="JN100" s="171"/>
      <c r="JO100" s="171"/>
      <c r="JP100" s="171"/>
      <c r="JQ100" s="171"/>
      <c r="JR100" s="171"/>
      <c r="JS100" s="171"/>
      <c r="JT100" s="171"/>
      <c r="JU100" s="171"/>
      <c r="JV100" s="171"/>
      <c r="JW100" s="171"/>
      <c r="JX100" s="171"/>
      <c r="JY100" s="171"/>
      <c r="JZ100" s="171"/>
      <c r="KA100" s="171"/>
      <c r="KB100" s="171"/>
      <c r="KC100" s="171"/>
      <c r="KD100" s="171"/>
      <c r="KE100" s="171"/>
      <c r="KF100" s="171"/>
      <c r="KG100" s="171"/>
      <c r="KH100" s="171"/>
      <c r="KI100" s="171"/>
      <c r="KJ100" s="171"/>
      <c r="KK100" s="171"/>
      <c r="KL100" s="171"/>
      <c r="KM100" s="171"/>
      <c r="KN100" s="171"/>
      <c r="KO100" s="171"/>
      <c r="KP100" s="171"/>
      <c r="KQ100" s="171"/>
      <c r="KR100" s="171"/>
      <c r="KS100" s="171"/>
      <c r="KT100" s="171"/>
      <c r="KU100" s="171"/>
      <c r="KV100" s="171"/>
      <c r="KW100" s="171"/>
      <c r="KX100" s="171"/>
      <c r="KY100" s="171"/>
      <c r="KZ100" s="171"/>
      <c r="LA100" s="171"/>
      <c r="LB100" s="171"/>
      <c r="LC100" s="171"/>
      <c r="LD100" s="171"/>
      <c r="LE100" s="171"/>
      <c r="LF100" s="171"/>
      <c r="LG100" s="171"/>
      <c r="LH100" s="171"/>
      <c r="LI100" s="171"/>
      <c r="LJ100" s="171"/>
      <c r="LK100" s="171"/>
      <c r="LL100" s="171"/>
      <c r="LM100" s="171"/>
      <c r="LN100" s="171"/>
      <c r="LO100" s="171"/>
      <c r="LP100" s="171"/>
      <c r="LQ100" s="171"/>
      <c r="LR100" s="171"/>
      <c r="LS100" s="171"/>
      <c r="LT100" s="171"/>
      <c r="LU100" s="171"/>
      <c r="LV100" s="171"/>
      <c r="LW100" s="171"/>
      <c r="LX100" s="171"/>
      <c r="LY100" s="171"/>
      <c r="LZ100" s="171"/>
      <c r="MA100" s="171"/>
      <c r="MB100" s="171"/>
      <c r="MC100" s="171"/>
      <c r="MD100" s="171"/>
      <c r="ME100" s="171"/>
      <c r="MF100" s="171"/>
      <c r="MG100" s="171"/>
      <c r="MH100" s="171"/>
      <c r="MI100" s="171"/>
      <c r="MJ100" s="171"/>
      <c r="MK100" s="171"/>
      <c r="ML100" s="171"/>
      <c r="MM100" s="171"/>
      <c r="MN100" s="171"/>
      <c r="MO100" s="171"/>
      <c r="MP100" s="171"/>
      <c r="MQ100" s="171"/>
      <c r="MR100" s="171"/>
      <c r="MS100" s="171"/>
      <c r="MT100" s="171"/>
      <c r="MU100" s="171"/>
      <c r="MV100" s="171"/>
      <c r="MW100" s="171"/>
      <c r="MX100" s="171"/>
      <c r="MY100" s="171"/>
      <c r="MZ100" s="171"/>
      <c r="NA100" s="171"/>
      <c r="NB100" s="171"/>
      <c r="NC100" s="171"/>
      <c r="ND100" s="171"/>
      <c r="NE100" s="171"/>
      <c r="NF100" s="171"/>
      <c r="NG100" s="171"/>
      <c r="NH100" s="171"/>
      <c r="NI100" s="171"/>
      <c r="NJ100" s="171"/>
      <c r="NK100" s="171"/>
      <c r="NL100" s="171"/>
      <c r="NM100" s="171"/>
      <c r="NN100" s="171"/>
      <c r="NO100" s="171"/>
      <c r="NP100" s="171"/>
      <c r="NQ100" s="171"/>
      <c r="NR100" s="171"/>
      <c r="NS100" s="171"/>
      <c r="NT100" s="171"/>
      <c r="NU100" s="171"/>
      <c r="NV100" s="171"/>
      <c r="NW100" s="171"/>
      <c r="NX100" s="171"/>
      <c r="NY100" s="171"/>
      <c r="NZ100" s="171"/>
      <c r="OA100" s="171"/>
      <c r="OB100" s="171"/>
      <c r="OC100" s="171"/>
      <c r="OD100" s="171"/>
      <c r="OE100" s="171"/>
      <c r="OF100" s="171"/>
      <c r="OG100" s="171"/>
      <c r="OH100" s="171"/>
      <c r="OI100" s="171"/>
      <c r="OJ100" s="171"/>
      <c r="OK100" s="171"/>
      <c r="OL100" s="171"/>
      <c r="OM100" s="171"/>
      <c r="ON100" s="171"/>
      <c r="OO100" s="171"/>
      <c r="OP100" s="171"/>
      <c r="OQ100" s="171"/>
      <c r="OR100" s="171"/>
      <c r="OS100" s="171"/>
      <c r="OT100" s="171"/>
      <c r="OU100" s="171"/>
      <c r="OV100" s="171"/>
      <c r="OW100" s="171"/>
      <c r="OX100" s="171"/>
      <c r="OY100" s="171"/>
      <c r="OZ100" s="171"/>
      <c r="PA100" s="171"/>
      <c r="PB100" s="171"/>
      <c r="PC100" s="171"/>
      <c r="PD100" s="171"/>
      <c r="PE100" s="171"/>
      <c r="PF100" s="171"/>
      <c r="PG100" s="171"/>
      <c r="PH100" s="171"/>
      <c r="PI100" s="171"/>
      <c r="PJ100" s="171"/>
      <c r="PK100" s="171"/>
      <c r="PL100" s="171"/>
      <c r="PM100" s="171"/>
      <c r="PN100" s="171"/>
      <c r="PO100" s="171"/>
      <c r="PP100" s="171"/>
      <c r="PQ100" s="171"/>
      <c r="PR100" s="171"/>
      <c r="PS100" s="171"/>
      <c r="PT100" s="171"/>
      <c r="PU100" s="171"/>
      <c r="PV100" s="171"/>
      <c r="PW100" s="171"/>
      <c r="PX100" s="171"/>
      <c r="PY100" s="171"/>
      <c r="PZ100" s="171"/>
      <c r="QA100" s="171"/>
      <c r="QB100" s="171"/>
      <c r="QC100" s="171"/>
      <c r="QD100" s="171"/>
      <c r="QE100" s="171"/>
      <c r="QF100" s="171"/>
      <c r="QG100" s="171"/>
      <c r="QH100" s="171"/>
      <c r="QI100" s="171"/>
      <c r="QJ100" s="171"/>
      <c r="QK100" s="171"/>
      <c r="QL100" s="171"/>
      <c r="QM100" s="171"/>
      <c r="QN100" s="171"/>
      <c r="QO100" s="171"/>
      <c r="QP100" s="171"/>
      <c r="QQ100" s="171"/>
      <c r="QR100" s="171"/>
      <c r="QS100" s="171"/>
      <c r="QT100" s="171"/>
      <c r="QU100" s="171"/>
      <c r="QV100" s="171"/>
      <c r="QW100" s="171"/>
      <c r="QX100" s="171"/>
      <c r="QY100" s="171"/>
      <c r="QZ100" s="171"/>
      <c r="RA100" s="171"/>
      <c r="RB100" s="171"/>
      <c r="RC100" s="171"/>
      <c r="RD100" s="171"/>
      <c r="RE100" s="171"/>
      <c r="RF100" s="171"/>
      <c r="RG100" s="171"/>
      <c r="RH100" s="171"/>
      <c r="RI100" s="171"/>
      <c r="RJ100" s="171"/>
      <c r="RK100" s="171"/>
      <c r="RL100" s="171"/>
      <c r="RM100" s="171"/>
      <c r="RN100" s="171"/>
      <c r="RO100" s="171"/>
      <c r="RP100" s="171"/>
      <c r="RQ100" s="171"/>
      <c r="RR100" s="171"/>
      <c r="RS100" s="171"/>
      <c r="RT100" s="171"/>
      <c r="RU100" s="171"/>
      <c r="RV100" s="171"/>
      <c r="RW100" s="171"/>
      <c r="RX100" s="171"/>
      <c r="RY100" s="171"/>
      <c r="RZ100" s="171"/>
      <c r="SA100" s="171"/>
      <c r="SB100" s="171"/>
      <c r="SC100" s="171"/>
      <c r="SD100" s="171"/>
      <c r="SE100" s="171"/>
      <c r="SF100" s="171"/>
      <c r="SG100" s="171"/>
      <c r="SH100" s="171"/>
      <c r="SI100" s="171"/>
      <c r="SJ100" s="171"/>
      <c r="SK100" s="171"/>
      <c r="SL100" s="171"/>
      <c r="SM100" s="171"/>
      <c r="SN100" s="171"/>
      <c r="SO100" s="171"/>
      <c r="SP100" s="171"/>
      <c r="SQ100" s="171"/>
      <c r="SR100" s="171"/>
      <c r="SS100" s="171"/>
      <c r="ST100" s="171"/>
      <c r="SU100" s="171"/>
      <c r="SV100" s="171"/>
      <c r="SW100" s="171"/>
      <c r="SX100" s="171"/>
      <c r="SY100" s="171"/>
      <c r="SZ100" s="171"/>
      <c r="TA100" s="171"/>
      <c r="TB100" s="171"/>
      <c r="TC100" s="171"/>
      <c r="TD100" s="171"/>
      <c r="TE100" s="171"/>
      <c r="TF100" s="171"/>
      <c r="TG100" s="171"/>
      <c r="TH100" s="171"/>
      <c r="TI100" s="171"/>
      <c r="TJ100" s="171"/>
      <c r="TK100" s="171"/>
      <c r="TL100" s="171"/>
      <c r="TM100" s="171"/>
      <c r="TN100" s="171"/>
      <c r="TO100" s="171"/>
      <c r="TP100" s="171"/>
      <c r="TQ100" s="171"/>
      <c r="TR100" s="171"/>
      <c r="TS100" s="171"/>
      <c r="TT100" s="171"/>
      <c r="TU100" s="171"/>
      <c r="TV100" s="171"/>
      <c r="TW100" s="171"/>
      <c r="TX100" s="171"/>
      <c r="TY100" s="171"/>
      <c r="TZ100" s="171"/>
      <c r="UA100" s="171"/>
      <c r="UB100" s="171"/>
      <c r="UC100" s="171"/>
      <c r="UD100" s="171"/>
      <c r="UE100" s="171"/>
      <c r="UF100" s="171"/>
      <c r="UG100" s="171"/>
      <c r="UH100" s="171"/>
      <c r="UI100" s="171"/>
      <c r="UJ100" s="171"/>
      <c r="UK100" s="171"/>
      <c r="UL100" s="171"/>
      <c r="UM100" s="171"/>
      <c r="UN100" s="171"/>
      <c r="UO100" s="171"/>
      <c r="UP100" s="171"/>
      <c r="UQ100" s="171"/>
      <c r="UR100" s="171"/>
      <c r="US100" s="171"/>
      <c r="UT100" s="171"/>
      <c r="UU100" s="171"/>
      <c r="UV100" s="171"/>
      <c r="UW100" s="171"/>
      <c r="UX100" s="171"/>
      <c r="UY100" s="171"/>
      <c r="UZ100" s="171"/>
      <c r="VA100" s="171"/>
      <c r="VB100" s="171"/>
      <c r="VC100" s="171"/>
      <c r="VD100" s="171"/>
      <c r="VE100" s="171"/>
      <c r="VF100" s="171"/>
      <c r="VG100" s="171"/>
      <c r="VH100" s="171"/>
      <c r="VI100" s="171"/>
      <c r="VJ100" s="171"/>
      <c r="VK100" s="171"/>
      <c r="VL100" s="171"/>
      <c r="VM100" s="171"/>
      <c r="VN100" s="171"/>
      <c r="VO100" s="171"/>
      <c r="VP100" s="171"/>
      <c r="VQ100" s="171"/>
      <c r="VR100" s="171"/>
      <c r="VS100" s="171"/>
      <c r="VT100" s="171"/>
      <c r="VU100" s="171"/>
      <c r="VV100" s="171"/>
      <c r="VW100" s="171"/>
      <c r="VX100" s="171"/>
      <c r="VY100" s="171"/>
      <c r="VZ100" s="171"/>
      <c r="WA100" s="171"/>
      <c r="WB100" s="171"/>
      <c r="WC100" s="171"/>
      <c r="WD100" s="171"/>
      <c r="WE100" s="171"/>
      <c r="WF100" s="171"/>
      <c r="WG100" s="171"/>
      <c r="WH100" s="171"/>
      <c r="WI100" s="171"/>
      <c r="WJ100" s="171"/>
      <c r="WK100" s="171"/>
      <c r="WL100" s="171"/>
      <c r="WM100" s="171"/>
      <c r="WN100" s="171"/>
      <c r="WO100" s="171"/>
      <c r="WP100" s="171"/>
      <c r="WQ100" s="171"/>
      <c r="WR100" s="171"/>
      <c r="WS100" s="171"/>
      <c r="WT100" s="171"/>
      <c r="WU100" s="171"/>
      <c r="WV100" s="171"/>
      <c r="WW100" s="171"/>
      <c r="WX100" s="171"/>
      <c r="WY100" s="171"/>
      <c r="WZ100" s="171"/>
      <c r="XA100" s="171"/>
      <c r="XB100" s="171"/>
      <c r="XC100" s="171"/>
      <c r="XD100" s="171"/>
      <c r="XE100" s="171"/>
      <c r="XF100" s="171"/>
      <c r="XG100" s="171"/>
      <c r="XH100" s="171"/>
      <c r="XI100" s="171"/>
      <c r="XJ100" s="171"/>
      <c r="XK100" s="171"/>
      <c r="XL100" s="171"/>
      <c r="XM100" s="171"/>
      <c r="XN100" s="171"/>
      <c r="XO100" s="171"/>
      <c r="XP100" s="171"/>
      <c r="XQ100" s="171"/>
      <c r="XR100" s="171"/>
      <c r="XS100" s="171"/>
      <c r="XT100" s="171"/>
      <c r="XU100" s="171"/>
      <c r="XV100" s="171"/>
      <c r="XW100" s="171"/>
      <c r="XX100" s="171"/>
      <c r="XY100" s="171"/>
      <c r="XZ100" s="171"/>
      <c r="YA100" s="171"/>
      <c r="YB100" s="171"/>
      <c r="YC100" s="171"/>
      <c r="YD100" s="171"/>
      <c r="YE100" s="171"/>
      <c r="YF100" s="171"/>
      <c r="YG100" s="171"/>
      <c r="YH100" s="171"/>
      <c r="YI100" s="171"/>
      <c r="YJ100" s="171"/>
      <c r="YK100" s="171"/>
      <c r="YL100" s="171"/>
      <c r="YM100" s="171"/>
      <c r="YN100" s="171"/>
      <c r="YO100" s="171"/>
      <c r="YP100" s="171"/>
      <c r="YQ100" s="171"/>
      <c r="YR100" s="171"/>
      <c r="YS100" s="171"/>
      <c r="YT100" s="171"/>
      <c r="YU100" s="171"/>
      <c r="YV100" s="171"/>
      <c r="YW100" s="171"/>
      <c r="YX100" s="171"/>
      <c r="YY100" s="171"/>
      <c r="YZ100" s="171"/>
      <c r="ZA100" s="171"/>
      <c r="ZB100" s="171"/>
      <c r="ZC100" s="171"/>
      <c r="ZD100" s="171"/>
      <c r="ZE100" s="171"/>
      <c r="ZF100" s="171"/>
      <c r="ZG100" s="171"/>
      <c r="ZH100" s="171"/>
      <c r="ZI100" s="171"/>
      <c r="ZJ100" s="171"/>
      <c r="ZK100" s="171"/>
      <c r="ZL100" s="171"/>
      <c r="ZM100" s="171"/>
      <c r="ZN100" s="171"/>
      <c r="ZO100" s="171"/>
      <c r="ZP100" s="171"/>
      <c r="ZQ100" s="171"/>
      <c r="ZR100" s="171"/>
      <c r="ZS100" s="171"/>
      <c r="ZT100" s="171"/>
      <c r="ZU100" s="171"/>
      <c r="ZV100" s="171"/>
      <c r="ZW100" s="171"/>
      <c r="ZX100" s="171"/>
      <c r="ZY100" s="171"/>
      <c r="ZZ100" s="171"/>
      <c r="AAA100" s="171"/>
      <c r="AAB100" s="171"/>
      <c r="AAC100" s="171"/>
      <c r="AAD100" s="171"/>
      <c r="AAE100" s="171"/>
      <c r="AAF100" s="171"/>
      <c r="AAG100" s="171"/>
      <c r="AAH100" s="171"/>
      <c r="AAI100" s="171"/>
      <c r="AAJ100" s="171"/>
      <c r="AAK100" s="171"/>
      <c r="AAL100" s="171"/>
      <c r="AAM100" s="171"/>
      <c r="AAN100" s="171"/>
      <c r="AAO100" s="171"/>
      <c r="AAP100" s="171"/>
      <c r="AAQ100" s="171"/>
      <c r="AAR100" s="171"/>
      <c r="AAS100" s="171"/>
      <c r="AAT100" s="171"/>
      <c r="AAU100" s="171"/>
      <c r="AAV100" s="171"/>
      <c r="AAW100" s="171"/>
      <c r="AAX100" s="171"/>
      <c r="AAY100" s="171"/>
      <c r="AAZ100" s="171"/>
      <c r="ABA100" s="171"/>
      <c r="ABB100" s="171"/>
      <c r="ABC100" s="171"/>
      <c r="ABD100" s="171"/>
      <c r="ABE100" s="171"/>
      <c r="ABF100" s="171"/>
      <c r="ABG100" s="171"/>
      <c r="ABH100" s="171"/>
      <c r="ABI100" s="171"/>
      <c r="ABJ100" s="171"/>
      <c r="ABK100" s="171"/>
      <c r="ABL100" s="171"/>
      <c r="ABM100" s="171"/>
      <c r="ABN100" s="171"/>
      <c r="ABO100" s="171"/>
      <c r="ABP100" s="171"/>
      <c r="ABQ100" s="171"/>
      <c r="ABR100" s="171"/>
      <c r="ABS100" s="171"/>
      <c r="ABT100" s="171"/>
      <c r="ABU100" s="171"/>
      <c r="ABV100" s="171"/>
      <c r="ABW100" s="171"/>
      <c r="ABX100" s="171"/>
      <c r="ABY100" s="171"/>
      <c r="ABZ100" s="171"/>
      <c r="ACA100" s="171"/>
      <c r="ACB100" s="171"/>
      <c r="ACC100" s="171"/>
      <c r="ACD100" s="171"/>
      <c r="ACE100" s="171"/>
      <c r="ACF100" s="171"/>
      <c r="ACG100" s="171"/>
      <c r="ACH100" s="171"/>
      <c r="ACI100" s="171"/>
      <c r="ACJ100" s="171"/>
      <c r="ACK100" s="171"/>
      <c r="ACL100" s="171"/>
      <c r="ACM100" s="171"/>
      <c r="ACN100" s="171"/>
      <c r="ACO100" s="171"/>
      <c r="ACP100" s="171"/>
      <c r="ACQ100" s="171"/>
      <c r="ACR100" s="171"/>
      <c r="ACS100" s="171"/>
      <c r="ACT100" s="171"/>
      <c r="ACU100" s="171"/>
      <c r="ACV100" s="171"/>
      <c r="ACW100" s="171"/>
      <c r="ACX100" s="171"/>
      <c r="ACY100" s="171"/>
      <c r="ACZ100" s="171"/>
      <c r="ADA100" s="171"/>
      <c r="ADB100" s="171"/>
      <c r="ADC100" s="171"/>
      <c r="ADD100" s="171"/>
      <c r="ADE100" s="171"/>
      <c r="ADF100" s="171"/>
      <c r="ADG100" s="171"/>
      <c r="ADH100" s="171"/>
      <c r="ADI100" s="171"/>
      <c r="ADJ100" s="171"/>
      <c r="ADK100" s="171"/>
      <c r="ADL100" s="171"/>
      <c r="ADM100" s="171"/>
      <c r="ADN100" s="171"/>
      <c r="ADO100" s="171"/>
      <c r="ADP100" s="171"/>
      <c r="ADQ100" s="171"/>
      <c r="ADR100" s="171"/>
      <c r="ADS100" s="171"/>
      <c r="ADT100" s="171"/>
      <c r="ADU100" s="171"/>
      <c r="ADV100" s="171"/>
      <c r="ADW100" s="171"/>
      <c r="ADX100" s="171"/>
      <c r="ADY100" s="171"/>
      <c r="ADZ100" s="171"/>
      <c r="AEA100" s="171"/>
      <c r="AEB100" s="171"/>
      <c r="AEC100" s="171"/>
      <c r="AED100" s="171"/>
      <c r="AEE100" s="171"/>
      <c r="AEF100" s="171"/>
      <c r="AEG100" s="171"/>
      <c r="AEH100" s="171"/>
      <c r="AEI100" s="171"/>
      <c r="AEJ100" s="171"/>
      <c r="AEK100" s="171"/>
      <c r="AEL100" s="171"/>
      <c r="AEM100" s="171"/>
      <c r="AEN100" s="171"/>
      <c r="AEO100" s="171"/>
      <c r="AEP100" s="171"/>
      <c r="AEQ100" s="171"/>
      <c r="AER100" s="171"/>
      <c r="AES100" s="171"/>
      <c r="AET100" s="171"/>
      <c r="AEU100" s="171"/>
      <c r="AEV100" s="171"/>
      <c r="AEW100" s="171"/>
      <c r="AEX100" s="171"/>
      <c r="AEY100" s="171"/>
      <c r="AEZ100" s="171"/>
      <c r="AFA100" s="171"/>
      <c r="AFB100" s="171"/>
      <c r="AFC100" s="171"/>
      <c r="AFD100" s="171"/>
      <c r="AFE100" s="171"/>
      <c r="AFF100" s="171"/>
      <c r="AFG100" s="171"/>
      <c r="AFH100" s="171"/>
      <c r="AFI100" s="171"/>
      <c r="AFJ100" s="171"/>
      <c r="AFK100" s="171"/>
      <c r="AFL100" s="171"/>
      <c r="AFM100" s="171"/>
      <c r="AFN100" s="171"/>
      <c r="AFO100" s="171"/>
      <c r="AFP100" s="171"/>
      <c r="AFQ100" s="171"/>
      <c r="AFR100" s="171"/>
      <c r="AFS100" s="171"/>
      <c r="AFT100" s="171"/>
      <c r="AFU100" s="171"/>
      <c r="AFV100" s="171"/>
      <c r="AFW100" s="171"/>
      <c r="AFX100" s="171"/>
      <c r="AFY100" s="171"/>
      <c r="AFZ100" s="171"/>
      <c r="AGA100" s="171"/>
      <c r="AGB100" s="171"/>
      <c r="AGC100" s="171"/>
      <c r="AGD100" s="171"/>
      <c r="AGE100" s="171"/>
      <c r="AGF100" s="171"/>
      <c r="AGG100" s="171"/>
      <c r="AGH100" s="171"/>
      <c r="AGI100" s="171"/>
      <c r="AGJ100" s="171"/>
      <c r="AGK100" s="171"/>
      <c r="AGL100" s="171"/>
      <c r="AGM100" s="171"/>
      <c r="AGN100" s="171"/>
      <c r="AGO100" s="171"/>
      <c r="AGP100" s="171"/>
      <c r="AGQ100" s="171"/>
      <c r="AGR100" s="171"/>
      <c r="AGS100" s="171"/>
      <c r="AGT100" s="171"/>
      <c r="AGU100" s="171"/>
      <c r="AGV100" s="171"/>
      <c r="AGW100" s="171"/>
      <c r="AGX100" s="171"/>
      <c r="AGY100" s="171"/>
      <c r="AGZ100" s="171"/>
      <c r="AHA100" s="171"/>
      <c r="AHB100" s="171"/>
      <c r="AHC100" s="171"/>
      <c r="AHD100" s="171"/>
      <c r="AHE100" s="171"/>
      <c r="AHF100" s="171"/>
      <c r="AHG100" s="171"/>
      <c r="AHH100" s="171"/>
      <c r="AHI100" s="171"/>
      <c r="AHJ100" s="171"/>
      <c r="AHK100" s="171"/>
      <c r="AHL100" s="171"/>
      <c r="AHM100" s="171"/>
      <c r="AHN100" s="171"/>
      <c r="AHO100" s="171"/>
      <c r="AHP100" s="171"/>
      <c r="AHQ100" s="171"/>
      <c r="AHR100" s="171"/>
      <c r="AHS100" s="171"/>
      <c r="AHT100" s="171"/>
      <c r="AHU100" s="171"/>
      <c r="AHV100" s="171"/>
      <c r="AHW100" s="171"/>
      <c r="AHX100" s="171"/>
      <c r="AHY100" s="171"/>
      <c r="AHZ100" s="171"/>
      <c r="AIA100" s="171"/>
      <c r="AIB100" s="171"/>
      <c r="AIC100" s="171"/>
      <c r="AID100" s="171"/>
      <c r="AIE100" s="171"/>
      <c r="AIF100" s="171"/>
      <c r="AIG100" s="171"/>
      <c r="AIH100" s="171"/>
      <c r="AII100" s="171"/>
      <c r="AIJ100" s="171"/>
      <c r="AIK100" s="171"/>
      <c r="AIL100" s="171"/>
      <c r="AIM100" s="171"/>
      <c r="AIN100" s="171"/>
      <c r="AIO100" s="171"/>
      <c r="AIP100" s="171"/>
      <c r="AIQ100" s="171"/>
      <c r="AIR100" s="171"/>
      <c r="AIS100" s="171"/>
      <c r="AIT100" s="171"/>
      <c r="AIU100" s="171"/>
      <c r="AIV100" s="171"/>
      <c r="AIW100" s="171"/>
      <c r="AIX100" s="171"/>
      <c r="AIY100" s="171"/>
      <c r="AIZ100" s="171"/>
      <c r="AJA100" s="171"/>
      <c r="AJB100" s="171"/>
      <c r="AJC100" s="171"/>
      <c r="AJD100" s="171"/>
      <c r="AJE100" s="171"/>
      <c r="AJF100" s="171"/>
      <c r="AJG100" s="171"/>
      <c r="AJH100" s="171"/>
      <c r="AJI100" s="171"/>
      <c r="AJJ100" s="171"/>
      <c r="AJK100" s="171"/>
      <c r="AJL100" s="171"/>
      <c r="AJM100" s="171"/>
      <c r="AJN100" s="171"/>
      <c r="AJO100" s="171"/>
      <c r="AJP100" s="171"/>
      <c r="AJQ100" s="171"/>
      <c r="AJR100" s="171"/>
      <c r="AJS100" s="171"/>
      <c r="AJT100" s="171"/>
      <c r="AJU100" s="171"/>
      <c r="AJV100" s="171"/>
      <c r="AJW100" s="171"/>
      <c r="AJX100" s="171"/>
      <c r="AJY100" s="171"/>
      <c r="AJZ100" s="171"/>
      <c r="AKA100" s="171"/>
      <c r="AKB100" s="171"/>
      <c r="AKC100" s="171"/>
      <c r="AKD100" s="171"/>
      <c r="AKE100" s="171"/>
      <c r="AKF100" s="171"/>
      <c r="AKG100" s="171"/>
      <c r="AKH100" s="171"/>
      <c r="AKI100" s="171"/>
      <c r="AKJ100" s="171"/>
      <c r="AKK100" s="171"/>
      <c r="AKL100" s="171"/>
      <c r="AKM100" s="171"/>
      <c r="AKN100" s="171"/>
      <c r="AKO100" s="171"/>
      <c r="AKP100" s="171"/>
      <c r="AKQ100" s="171"/>
      <c r="AKR100" s="171"/>
      <c r="AKS100" s="171"/>
      <c r="AKT100" s="171"/>
      <c r="AKU100" s="171"/>
      <c r="AKV100" s="171"/>
      <c r="AKW100" s="171"/>
      <c r="AKX100" s="171"/>
      <c r="AKY100" s="171"/>
      <c r="AKZ100" s="171"/>
      <c r="ALA100" s="171"/>
      <c r="ALB100" s="171"/>
      <c r="ALC100" s="171"/>
      <c r="ALD100" s="171"/>
      <c r="ALE100" s="171"/>
      <c r="ALF100" s="171"/>
      <c r="ALG100" s="171"/>
      <c r="ALH100" s="171"/>
      <c r="ALI100" s="171"/>
      <c r="ALJ100" s="171"/>
      <c r="ALK100" s="171"/>
      <c r="ALL100" s="171"/>
      <c r="ALM100" s="171"/>
      <c r="ALN100" s="171"/>
      <c r="ALO100" s="171"/>
      <c r="ALP100" s="171"/>
      <c r="ALQ100" s="171"/>
      <c r="ALR100" s="171"/>
      <c r="ALS100" s="171"/>
      <c r="ALT100" s="171"/>
      <c r="ALU100" s="171"/>
      <c r="ALV100" s="171"/>
      <c r="ALW100" s="171"/>
      <c r="ALX100" s="171"/>
      <c r="ALY100" s="171"/>
      <c r="ALZ100" s="171"/>
      <c r="AMA100" s="171"/>
      <c r="AMB100" s="171"/>
      <c r="AMC100" s="171"/>
      <c r="AMD100" s="171"/>
      <c r="AME100" s="171"/>
      <c r="AMF100" s="171"/>
      <c r="AMG100" s="171"/>
      <c r="AMH100" s="171"/>
      <c r="AMI100" s="171"/>
      <c r="AMJ100" s="171"/>
      <c r="AMK100" s="171"/>
      <c r="AML100" s="171"/>
      <c r="AMM100" s="171"/>
      <c r="AMN100" s="171"/>
      <c r="AMO100" s="171"/>
      <c r="AMP100" s="171"/>
      <c r="AMQ100" s="171"/>
      <c r="AMR100" s="171"/>
      <c r="AMS100" s="171"/>
      <c r="AMT100" s="171"/>
      <c r="AMU100" s="171"/>
      <c r="AMV100" s="171"/>
      <c r="AMW100" s="171"/>
      <c r="AMX100" s="171"/>
      <c r="AMY100" s="171"/>
      <c r="AMZ100" s="171"/>
      <c r="ANA100" s="171"/>
      <c r="ANB100" s="171"/>
      <c r="ANC100" s="171"/>
      <c r="AND100" s="171"/>
      <c r="ANE100" s="171"/>
      <c r="ANF100" s="171"/>
      <c r="ANG100" s="171"/>
      <c r="ANH100" s="171"/>
      <c r="ANI100" s="171"/>
      <c r="ANJ100" s="171"/>
      <c r="ANK100" s="171"/>
      <c r="ANL100" s="171"/>
      <c r="ANM100" s="171"/>
      <c r="ANN100" s="171"/>
      <c r="ANO100" s="171"/>
      <c r="ANP100" s="171"/>
      <c r="ANQ100" s="171"/>
      <c r="ANR100" s="171"/>
      <c r="ANS100" s="171"/>
      <c r="ANT100" s="171"/>
      <c r="ANU100" s="171"/>
      <c r="ANV100" s="171"/>
      <c r="ANW100" s="171"/>
      <c r="ANX100" s="171"/>
      <c r="ANY100" s="171"/>
      <c r="ANZ100" s="171"/>
      <c r="AOA100" s="171"/>
      <c r="AOB100" s="171"/>
      <c r="AOC100" s="171"/>
      <c r="AOD100" s="171"/>
      <c r="AOE100" s="171"/>
      <c r="AOF100" s="171"/>
      <c r="AOG100" s="171"/>
      <c r="AOH100" s="171"/>
      <c r="AOI100" s="171"/>
      <c r="AOJ100" s="171"/>
      <c r="AOK100" s="171"/>
      <c r="AOL100" s="171"/>
      <c r="AOM100" s="171"/>
      <c r="AON100" s="171"/>
      <c r="AOO100" s="171"/>
      <c r="AOP100" s="171"/>
      <c r="AOQ100" s="171"/>
      <c r="AOR100" s="171"/>
      <c r="AOS100" s="171"/>
      <c r="AOT100" s="171"/>
      <c r="AOU100" s="171"/>
      <c r="AOV100" s="171"/>
      <c r="AOW100" s="171"/>
      <c r="AOX100" s="171"/>
      <c r="AOY100" s="171"/>
      <c r="AOZ100" s="171"/>
      <c r="APA100" s="171"/>
      <c r="APB100" s="171"/>
      <c r="APC100" s="171"/>
      <c r="APD100" s="171"/>
      <c r="APE100" s="171"/>
      <c r="APF100" s="171"/>
      <c r="APG100" s="171"/>
      <c r="APH100" s="171"/>
      <c r="API100" s="171"/>
      <c r="APJ100" s="171"/>
      <c r="APK100" s="171"/>
      <c r="APL100" s="171"/>
      <c r="APM100" s="171"/>
      <c r="APN100" s="171"/>
      <c r="APO100" s="171"/>
      <c r="APP100" s="171"/>
      <c r="APQ100" s="171"/>
      <c r="APR100" s="171"/>
      <c r="APS100" s="171"/>
      <c r="APT100" s="171"/>
      <c r="APU100" s="171"/>
      <c r="APV100" s="171"/>
      <c r="APW100" s="171"/>
      <c r="APX100" s="171"/>
      <c r="APY100" s="171"/>
      <c r="APZ100" s="171"/>
      <c r="AQA100" s="171"/>
      <c r="AQB100" s="171"/>
      <c r="AQC100" s="171"/>
      <c r="AQD100" s="171"/>
      <c r="AQE100" s="171"/>
      <c r="AQF100" s="171"/>
      <c r="AQG100" s="171"/>
      <c r="AQH100" s="171"/>
      <c r="AQI100" s="171"/>
      <c r="AQJ100" s="171"/>
      <c r="AQK100" s="171"/>
      <c r="AQL100" s="171"/>
      <c r="AQM100" s="171"/>
      <c r="AQN100" s="171"/>
      <c r="AQO100" s="171"/>
      <c r="AQP100" s="171"/>
      <c r="AQQ100" s="171"/>
      <c r="AQR100" s="171"/>
      <c r="AQS100" s="171"/>
      <c r="AQT100" s="171"/>
      <c r="AQU100" s="171"/>
      <c r="AQV100" s="171"/>
      <c r="AQW100" s="171"/>
      <c r="AQX100" s="171"/>
      <c r="AQY100" s="171"/>
      <c r="AQZ100" s="171"/>
      <c r="ARA100" s="171"/>
      <c r="ARB100" s="171"/>
      <c r="ARC100" s="171"/>
      <c r="ARD100" s="171"/>
      <c r="ARE100" s="171"/>
      <c r="ARF100" s="171"/>
      <c r="ARG100" s="171"/>
      <c r="ARH100" s="171"/>
      <c r="ARI100" s="171"/>
      <c r="ARJ100" s="171"/>
      <c r="ARK100" s="171"/>
      <c r="ARL100" s="171"/>
      <c r="ARM100" s="171"/>
      <c r="ARN100" s="171"/>
      <c r="ARO100" s="171"/>
      <c r="ARP100" s="171"/>
      <c r="ARQ100" s="171"/>
      <c r="ARR100" s="171"/>
      <c r="ARS100" s="171"/>
      <c r="ART100" s="171"/>
      <c r="ARU100" s="171"/>
      <c r="ARV100" s="171"/>
      <c r="ARW100" s="171"/>
      <c r="ARX100" s="171"/>
      <c r="ARY100" s="171"/>
      <c r="ARZ100" s="171"/>
      <c r="ASA100" s="171"/>
      <c r="ASB100" s="171"/>
      <c r="ASC100" s="171"/>
      <c r="ASD100" s="171"/>
      <c r="ASE100" s="171"/>
      <c r="ASF100" s="171"/>
      <c r="ASG100" s="171"/>
      <c r="ASH100" s="171"/>
      <c r="ASI100" s="171"/>
      <c r="ASJ100" s="171"/>
      <c r="ASK100" s="171"/>
      <c r="ASL100" s="171"/>
      <c r="ASM100" s="171"/>
      <c r="ASN100" s="171"/>
      <c r="ASO100" s="171"/>
      <c r="ASP100" s="171"/>
      <c r="ASQ100" s="171"/>
      <c r="ASR100" s="171"/>
      <c r="ASS100" s="171"/>
      <c r="AST100" s="171"/>
      <c r="ASU100" s="171"/>
      <c r="ASV100" s="171"/>
      <c r="ASW100" s="171"/>
      <c r="ASX100" s="171"/>
      <c r="ASY100" s="171"/>
      <c r="ASZ100" s="171"/>
      <c r="ATA100" s="171"/>
      <c r="ATB100" s="171"/>
      <c r="ATC100" s="171"/>
      <c r="ATD100" s="171"/>
      <c r="ATE100" s="171"/>
      <c r="ATF100" s="171"/>
      <c r="ATG100" s="171"/>
      <c r="ATH100" s="171"/>
      <c r="ATI100" s="171"/>
      <c r="ATJ100" s="171"/>
      <c r="ATK100" s="171"/>
      <c r="ATL100" s="171"/>
      <c r="ATM100" s="171"/>
      <c r="ATN100" s="171"/>
      <c r="ATO100" s="171"/>
      <c r="ATP100" s="171"/>
      <c r="ATQ100" s="171"/>
      <c r="ATR100" s="171"/>
      <c r="ATS100" s="171"/>
      <c r="ATT100" s="171"/>
      <c r="ATU100" s="171"/>
      <c r="ATV100" s="171"/>
      <c r="ATW100" s="171"/>
      <c r="ATX100" s="171"/>
      <c r="ATY100" s="171"/>
      <c r="ATZ100" s="171"/>
      <c r="AUA100" s="171"/>
      <c r="AUB100" s="171"/>
      <c r="AUC100" s="171"/>
      <c r="AUD100" s="171"/>
      <c r="AUE100" s="171"/>
      <c r="AUF100" s="171"/>
      <c r="AUG100" s="171"/>
      <c r="AUH100" s="171"/>
      <c r="AUI100" s="171"/>
      <c r="AUJ100" s="171"/>
      <c r="AUK100" s="171"/>
      <c r="AUL100" s="171"/>
      <c r="AUM100" s="171"/>
      <c r="AUN100" s="171"/>
      <c r="AUO100" s="171"/>
      <c r="AUP100" s="171"/>
      <c r="AUQ100" s="171"/>
      <c r="AUR100" s="171"/>
      <c r="AUS100" s="171"/>
      <c r="AUT100" s="171"/>
      <c r="AUU100" s="171"/>
      <c r="AUV100" s="171"/>
      <c r="AUW100" s="171"/>
      <c r="AUX100" s="171"/>
      <c r="AUY100" s="171"/>
      <c r="AUZ100" s="171"/>
      <c r="AVA100" s="171"/>
      <c r="AVB100" s="171"/>
      <c r="AVC100" s="171"/>
      <c r="AVD100" s="171"/>
      <c r="AVE100" s="171"/>
      <c r="AVF100" s="171"/>
      <c r="AVG100" s="171"/>
      <c r="AVH100" s="171"/>
      <c r="AVI100" s="171"/>
      <c r="AVJ100" s="171"/>
      <c r="AVK100" s="171"/>
      <c r="AVL100" s="171"/>
      <c r="AVM100" s="171"/>
      <c r="AVN100" s="171"/>
      <c r="AVO100" s="171"/>
      <c r="AVP100" s="171"/>
      <c r="AVQ100" s="171"/>
      <c r="AVR100" s="171"/>
      <c r="AVS100" s="171"/>
      <c r="AVT100" s="171"/>
      <c r="AVU100" s="171"/>
      <c r="AVV100" s="171"/>
      <c r="AVW100" s="171"/>
      <c r="AVX100" s="171"/>
      <c r="AVY100" s="171"/>
      <c r="AVZ100" s="171"/>
      <c r="AWA100" s="171"/>
      <c r="AWB100" s="171"/>
      <c r="AWC100" s="171"/>
      <c r="AWD100" s="171"/>
      <c r="AWE100" s="171"/>
      <c r="AWF100" s="171"/>
      <c r="AWG100" s="171"/>
      <c r="AWH100" s="171"/>
      <c r="AWI100" s="171"/>
      <c r="AWJ100" s="171"/>
      <c r="AWK100" s="171"/>
      <c r="AWL100" s="171"/>
      <c r="AWM100" s="171"/>
      <c r="AWN100" s="171"/>
      <c r="AWO100" s="171"/>
      <c r="AWP100" s="171"/>
      <c r="AWQ100" s="171"/>
      <c r="AWR100" s="171"/>
      <c r="AWS100" s="171"/>
      <c r="AWT100" s="171"/>
      <c r="AWU100" s="171"/>
      <c r="AWV100" s="171"/>
      <c r="AWW100" s="171"/>
      <c r="AWX100" s="171"/>
      <c r="AWY100" s="171"/>
      <c r="AWZ100" s="171"/>
      <c r="AXA100" s="171"/>
      <c r="AXB100" s="171"/>
      <c r="AXC100" s="171"/>
      <c r="AXD100" s="171"/>
      <c r="AXE100" s="171"/>
      <c r="AXF100" s="171"/>
      <c r="AXG100" s="171"/>
      <c r="AXH100" s="171"/>
      <c r="AXI100" s="171"/>
      <c r="AXJ100" s="171"/>
      <c r="AXK100" s="171"/>
      <c r="AXL100" s="171"/>
      <c r="AXM100" s="171"/>
      <c r="AXN100" s="171"/>
      <c r="AXO100" s="171"/>
      <c r="AXP100" s="171"/>
      <c r="AXQ100" s="171"/>
      <c r="AXR100" s="171"/>
      <c r="AXS100" s="171"/>
      <c r="AXT100" s="171"/>
      <c r="AXU100" s="171"/>
      <c r="AXV100" s="171"/>
      <c r="AXW100" s="171"/>
      <c r="AXX100" s="171"/>
      <c r="AXY100" s="171"/>
      <c r="AXZ100" s="171"/>
      <c r="AYA100" s="171"/>
      <c r="AYB100" s="171"/>
      <c r="AYC100" s="171"/>
      <c r="AYD100" s="171"/>
      <c r="AYE100" s="171"/>
      <c r="AYF100" s="171"/>
      <c r="AYG100" s="171"/>
      <c r="AYH100" s="171"/>
      <c r="AYI100" s="171"/>
      <c r="AYJ100" s="171"/>
      <c r="AYK100" s="171"/>
      <c r="AYL100" s="171"/>
      <c r="AYM100" s="171"/>
      <c r="AYN100" s="171"/>
      <c r="AYO100" s="171"/>
      <c r="AYP100" s="171"/>
      <c r="AYQ100" s="171"/>
      <c r="AYR100" s="171"/>
      <c r="AYS100" s="171"/>
      <c r="AYT100" s="171"/>
      <c r="AYU100" s="171"/>
      <c r="AYV100" s="171"/>
      <c r="AYW100" s="171"/>
      <c r="AYX100" s="171"/>
      <c r="AYY100" s="171"/>
      <c r="AYZ100" s="171"/>
      <c r="AZA100" s="171"/>
      <c r="AZB100" s="171"/>
      <c r="AZC100" s="171"/>
      <c r="AZD100" s="171"/>
      <c r="AZE100" s="171"/>
      <c r="AZF100" s="171"/>
      <c r="AZG100" s="171"/>
      <c r="AZH100" s="171"/>
      <c r="AZI100" s="171"/>
      <c r="AZJ100" s="171"/>
      <c r="AZK100" s="171"/>
      <c r="AZL100" s="171"/>
      <c r="AZM100" s="171"/>
      <c r="AZN100" s="171"/>
      <c r="AZO100" s="171"/>
      <c r="AZP100" s="171"/>
      <c r="AZQ100" s="171"/>
      <c r="AZR100" s="171"/>
      <c r="AZS100" s="171"/>
      <c r="AZT100" s="171"/>
      <c r="AZU100" s="171"/>
      <c r="AZV100" s="171"/>
      <c r="AZW100" s="171"/>
      <c r="AZX100" s="171"/>
      <c r="AZY100" s="171"/>
      <c r="AZZ100" s="171"/>
      <c r="BAA100" s="171"/>
      <c r="BAB100" s="171"/>
      <c r="BAC100" s="171"/>
      <c r="BAD100" s="171"/>
      <c r="BAE100" s="171"/>
      <c r="BAF100" s="171"/>
      <c r="BAG100" s="171"/>
      <c r="BAH100" s="171"/>
      <c r="BAI100" s="171"/>
      <c r="BAJ100" s="171"/>
      <c r="BAK100" s="171"/>
      <c r="BAL100" s="171"/>
      <c r="BAM100" s="171"/>
      <c r="BAN100" s="171"/>
      <c r="BAO100" s="171"/>
      <c r="BAP100" s="171"/>
      <c r="BAQ100" s="171"/>
      <c r="BAR100" s="171"/>
      <c r="BAS100" s="171"/>
      <c r="BAT100" s="171"/>
      <c r="BAU100" s="171"/>
      <c r="BAV100" s="171"/>
      <c r="BAW100" s="171"/>
      <c r="BAX100" s="171"/>
      <c r="BAY100" s="171"/>
      <c r="BAZ100" s="171"/>
      <c r="BBA100" s="171"/>
      <c r="BBB100" s="171"/>
      <c r="BBC100" s="171"/>
      <c r="BBD100" s="171"/>
      <c r="BBE100" s="171"/>
      <c r="BBF100" s="171"/>
      <c r="BBG100" s="171"/>
      <c r="BBH100" s="171"/>
      <c r="BBI100" s="171"/>
      <c r="BBJ100" s="171"/>
      <c r="BBK100" s="171"/>
      <c r="BBL100" s="171"/>
      <c r="BBM100" s="171"/>
      <c r="BBN100" s="171"/>
      <c r="BBO100" s="171"/>
      <c r="BBP100" s="171"/>
      <c r="BBQ100" s="171"/>
      <c r="BBR100" s="171"/>
      <c r="BBS100" s="171"/>
      <c r="BBT100" s="171"/>
      <c r="BBU100" s="171"/>
      <c r="BBV100" s="171"/>
      <c r="BBW100" s="171"/>
      <c r="BBX100" s="171"/>
      <c r="BBY100" s="171"/>
      <c r="BBZ100" s="171"/>
      <c r="BCA100" s="171"/>
      <c r="BCB100" s="171"/>
      <c r="BCC100" s="171"/>
      <c r="BCD100" s="171"/>
      <c r="BCE100" s="171"/>
      <c r="BCF100" s="171"/>
      <c r="BCG100" s="171"/>
      <c r="BCH100" s="171"/>
      <c r="BCI100" s="171"/>
      <c r="BCJ100" s="171"/>
      <c r="BCK100" s="171"/>
      <c r="BCL100" s="171"/>
      <c r="BCM100" s="171"/>
      <c r="BCN100" s="171"/>
      <c r="BCO100" s="171"/>
      <c r="BCP100" s="171"/>
      <c r="BCQ100" s="171"/>
      <c r="BCR100" s="171"/>
      <c r="BCS100" s="171"/>
      <c r="BCT100" s="171"/>
      <c r="BCU100" s="171"/>
      <c r="BCV100" s="171"/>
      <c r="BCW100" s="171"/>
      <c r="BCX100" s="171"/>
      <c r="BCY100" s="171"/>
      <c r="BCZ100" s="171"/>
      <c r="BDA100" s="171"/>
      <c r="BDB100" s="171"/>
      <c r="BDC100" s="171"/>
      <c r="BDD100" s="171"/>
      <c r="BDE100" s="171"/>
      <c r="BDF100" s="171"/>
      <c r="BDG100" s="171"/>
      <c r="BDH100" s="171"/>
      <c r="BDI100" s="171"/>
      <c r="BDJ100" s="171"/>
      <c r="BDK100" s="171"/>
      <c r="BDL100" s="171"/>
      <c r="BDM100" s="171"/>
      <c r="BDN100" s="171"/>
      <c r="BDO100" s="171"/>
      <c r="BDP100" s="171"/>
      <c r="BDQ100" s="171"/>
      <c r="BDR100" s="171"/>
      <c r="BDS100" s="171"/>
      <c r="BDT100" s="171"/>
      <c r="BDU100" s="171"/>
      <c r="BDV100" s="171"/>
      <c r="BDW100" s="171"/>
      <c r="BDX100" s="171"/>
      <c r="BDY100" s="171"/>
      <c r="BDZ100" s="171"/>
      <c r="BEA100" s="171"/>
      <c r="BEB100" s="171"/>
      <c r="BEC100" s="171"/>
      <c r="BED100" s="171"/>
      <c r="BEE100" s="171"/>
      <c r="BEF100" s="171"/>
      <c r="BEG100" s="171"/>
      <c r="BEH100" s="171"/>
      <c r="BEI100" s="171"/>
      <c r="BEJ100" s="171"/>
      <c r="BEK100" s="171"/>
      <c r="BEL100" s="171"/>
      <c r="BEM100" s="171"/>
      <c r="BEN100" s="171"/>
      <c r="BEO100" s="171"/>
      <c r="BEP100" s="171"/>
      <c r="BEQ100" s="171"/>
      <c r="BER100" s="171"/>
      <c r="BES100" s="171"/>
      <c r="BET100" s="171"/>
      <c r="BEU100" s="171"/>
      <c r="BEV100" s="171"/>
      <c r="BEW100" s="171"/>
      <c r="BEX100" s="171"/>
      <c r="BEY100" s="171"/>
      <c r="BEZ100" s="171"/>
      <c r="BFA100" s="171"/>
      <c r="BFB100" s="171"/>
      <c r="BFC100" s="171"/>
      <c r="BFD100" s="171"/>
      <c r="BFE100" s="171"/>
      <c r="BFF100" s="171"/>
      <c r="BFG100" s="171"/>
      <c r="BFH100" s="171"/>
      <c r="BFI100" s="171"/>
      <c r="BFJ100" s="171"/>
      <c r="BFK100" s="171"/>
      <c r="BFL100" s="171"/>
      <c r="BFM100" s="171"/>
      <c r="BFN100" s="171"/>
      <c r="BFO100" s="171"/>
      <c r="BFP100" s="171"/>
      <c r="BFQ100" s="171"/>
      <c r="BFR100" s="171"/>
      <c r="BFS100" s="171"/>
      <c r="BFT100" s="171"/>
      <c r="BFU100" s="171"/>
      <c r="BFV100" s="171"/>
      <c r="BFW100" s="171"/>
      <c r="BFX100" s="171"/>
      <c r="BFY100" s="171"/>
      <c r="BFZ100" s="171"/>
      <c r="BGA100" s="171"/>
      <c r="BGB100" s="171"/>
      <c r="BGC100" s="171"/>
      <c r="BGD100" s="171"/>
      <c r="BGE100" s="171"/>
      <c r="BGF100" s="171"/>
      <c r="BGG100" s="171"/>
      <c r="BGH100" s="171"/>
      <c r="BGI100" s="171"/>
      <c r="BGJ100" s="171"/>
      <c r="BGK100" s="171"/>
      <c r="BGL100" s="171"/>
      <c r="BGM100" s="171"/>
      <c r="BGN100" s="171"/>
      <c r="BGO100" s="171"/>
      <c r="BGP100" s="171"/>
      <c r="BGQ100" s="171"/>
      <c r="BGR100" s="171"/>
      <c r="BGS100" s="171"/>
      <c r="BGT100" s="171"/>
      <c r="BGU100" s="171"/>
      <c r="BGV100" s="171"/>
      <c r="BGW100" s="171"/>
      <c r="BGX100" s="171"/>
      <c r="BGY100" s="171"/>
      <c r="BGZ100" s="171"/>
      <c r="BHA100" s="171"/>
      <c r="BHB100" s="171"/>
      <c r="BHC100" s="171"/>
      <c r="BHD100" s="171"/>
      <c r="BHE100" s="171"/>
      <c r="BHF100" s="171"/>
      <c r="BHG100" s="171"/>
      <c r="BHH100" s="171"/>
      <c r="BHI100" s="171"/>
      <c r="BHJ100" s="171"/>
      <c r="BHK100" s="171"/>
      <c r="BHL100" s="171"/>
      <c r="BHM100" s="171"/>
      <c r="BHN100" s="171"/>
      <c r="BHO100" s="171"/>
      <c r="BHP100" s="171"/>
      <c r="BHQ100" s="171"/>
      <c r="BHR100" s="171"/>
      <c r="BHS100" s="171"/>
      <c r="BHT100" s="171"/>
      <c r="BHU100" s="171"/>
      <c r="BHV100" s="171"/>
      <c r="BHW100" s="171"/>
      <c r="BHX100" s="171"/>
      <c r="BHY100" s="171"/>
      <c r="BHZ100" s="171"/>
      <c r="BIA100" s="171"/>
      <c r="BIB100" s="171"/>
      <c r="BIC100" s="171"/>
      <c r="BID100" s="171"/>
      <c r="BIE100" s="171"/>
      <c r="BIF100" s="171"/>
      <c r="BIG100" s="171"/>
      <c r="BIH100" s="171"/>
      <c r="BII100" s="171"/>
      <c r="BIJ100" s="171"/>
      <c r="BIK100" s="171"/>
      <c r="BIL100" s="171"/>
      <c r="BIM100" s="171"/>
      <c r="BIN100" s="171"/>
      <c r="BIO100" s="171"/>
      <c r="BIP100" s="171"/>
      <c r="BIQ100" s="171"/>
      <c r="BIR100" s="171"/>
      <c r="BIS100" s="171"/>
      <c r="BIT100" s="171"/>
      <c r="BIU100" s="171"/>
      <c r="BIV100" s="171"/>
      <c r="BIW100" s="171"/>
      <c r="BIX100" s="171"/>
      <c r="BIY100" s="171"/>
      <c r="BIZ100" s="171"/>
      <c r="BJA100" s="171"/>
      <c r="BJB100" s="171"/>
      <c r="BJC100" s="171"/>
      <c r="BJD100" s="171"/>
      <c r="BJE100" s="171"/>
      <c r="BJF100" s="171"/>
      <c r="BJG100" s="171"/>
      <c r="BJH100" s="171"/>
      <c r="BJI100" s="171"/>
      <c r="BJJ100" s="171"/>
      <c r="BJK100" s="171"/>
      <c r="BJL100" s="171"/>
      <c r="BJM100" s="171"/>
      <c r="BJN100" s="171"/>
      <c r="BJO100" s="171"/>
      <c r="BJP100" s="171"/>
      <c r="BJQ100" s="171"/>
      <c r="BJR100" s="171"/>
      <c r="BJS100" s="171"/>
      <c r="BJT100" s="171"/>
      <c r="BJU100" s="171"/>
      <c r="BJV100" s="171"/>
      <c r="BJW100" s="171"/>
      <c r="BJX100" s="171"/>
      <c r="BJY100" s="171"/>
      <c r="BJZ100" s="171"/>
      <c r="BKA100" s="171"/>
      <c r="BKB100" s="171"/>
      <c r="BKC100" s="171"/>
      <c r="BKD100" s="171"/>
      <c r="BKE100" s="171"/>
      <c r="BKF100" s="171"/>
      <c r="BKG100" s="171"/>
      <c r="BKH100" s="171"/>
      <c r="BKI100" s="171"/>
      <c r="BKJ100" s="171"/>
      <c r="BKK100" s="171"/>
      <c r="BKL100" s="171"/>
      <c r="BKM100" s="171"/>
      <c r="BKN100" s="171"/>
      <c r="BKO100" s="171"/>
      <c r="BKP100" s="171"/>
      <c r="BKQ100" s="171"/>
      <c r="BKR100" s="171"/>
      <c r="BKS100" s="171"/>
      <c r="BKT100" s="171"/>
      <c r="BKU100" s="171"/>
      <c r="BKV100" s="171"/>
      <c r="BKW100" s="171"/>
      <c r="BKX100" s="171"/>
      <c r="BKY100" s="171"/>
      <c r="BKZ100" s="171"/>
      <c r="BLA100" s="171"/>
      <c r="BLB100" s="171"/>
      <c r="BLC100" s="171"/>
      <c r="BLD100" s="171"/>
      <c r="BLE100" s="171"/>
      <c r="BLF100" s="171"/>
      <c r="BLG100" s="171"/>
      <c r="BLH100" s="171"/>
      <c r="BLI100" s="171"/>
      <c r="BLJ100" s="171"/>
      <c r="BLK100" s="171"/>
      <c r="BLL100" s="171"/>
      <c r="BLM100" s="171"/>
      <c r="BLN100" s="171"/>
      <c r="BLO100" s="171"/>
      <c r="BLP100" s="171"/>
      <c r="BLQ100" s="171"/>
      <c r="BLR100" s="171"/>
      <c r="BLS100" s="171"/>
      <c r="BLT100" s="171"/>
      <c r="BLU100" s="171"/>
      <c r="BLV100" s="171"/>
      <c r="BLW100" s="171"/>
      <c r="BLX100" s="171"/>
      <c r="BLY100" s="171"/>
      <c r="BLZ100" s="171"/>
      <c r="BMA100" s="171"/>
      <c r="BMB100" s="171"/>
      <c r="BMC100" s="171"/>
      <c r="BMD100" s="171"/>
      <c r="BME100" s="171"/>
      <c r="BMF100" s="171"/>
      <c r="BMG100" s="171"/>
      <c r="BMH100" s="171"/>
      <c r="BMI100" s="171"/>
      <c r="BMJ100" s="171"/>
      <c r="BMK100" s="171"/>
      <c r="BML100" s="171"/>
      <c r="BMM100" s="171"/>
      <c r="BMN100" s="171"/>
      <c r="BMO100" s="171"/>
      <c r="BMP100" s="171"/>
      <c r="BMQ100" s="171"/>
      <c r="BMR100" s="171"/>
      <c r="BMS100" s="171"/>
      <c r="BMT100" s="171"/>
      <c r="BMU100" s="171"/>
      <c r="BMV100" s="171"/>
      <c r="BMW100" s="171"/>
      <c r="BMX100" s="171"/>
      <c r="BMY100" s="171"/>
      <c r="BMZ100" s="171"/>
      <c r="BNA100" s="171"/>
      <c r="BNB100" s="171"/>
      <c r="BNC100" s="171"/>
      <c r="BND100" s="171"/>
      <c r="BNE100" s="171"/>
      <c r="BNF100" s="171"/>
      <c r="BNG100" s="171"/>
      <c r="BNH100" s="171"/>
      <c r="BNI100" s="171"/>
      <c r="BNJ100" s="171"/>
      <c r="BNK100" s="171"/>
      <c r="BNL100" s="171"/>
      <c r="BNM100" s="171"/>
      <c r="BNN100" s="171"/>
      <c r="BNO100" s="171"/>
      <c r="BNP100" s="171"/>
      <c r="BNQ100" s="171"/>
      <c r="BNR100" s="171"/>
      <c r="BNS100" s="171"/>
      <c r="BNT100" s="171"/>
      <c r="BNU100" s="171"/>
      <c r="BNV100" s="171"/>
      <c r="BNW100" s="171"/>
      <c r="BNX100" s="171"/>
      <c r="BNY100" s="171"/>
      <c r="BNZ100" s="171"/>
      <c r="BOA100" s="171"/>
      <c r="BOB100" s="171"/>
      <c r="BOC100" s="171"/>
      <c r="BOD100" s="171"/>
      <c r="BOE100" s="171"/>
      <c r="BOF100" s="171"/>
      <c r="BOG100" s="171"/>
      <c r="BOH100" s="171"/>
      <c r="BOI100" s="171"/>
      <c r="BOJ100" s="171"/>
      <c r="BOK100" s="171"/>
      <c r="BOL100" s="171"/>
      <c r="BOM100" s="171"/>
      <c r="BON100" s="171"/>
      <c r="BOO100" s="171"/>
      <c r="BOP100" s="171"/>
      <c r="BOQ100" s="171"/>
      <c r="BOR100" s="171"/>
      <c r="BOS100" s="171"/>
      <c r="BOT100" s="171"/>
      <c r="BOU100" s="171"/>
      <c r="BOV100" s="171"/>
      <c r="BOW100" s="171"/>
      <c r="BOX100" s="171"/>
      <c r="BOY100" s="171"/>
      <c r="BOZ100" s="171"/>
      <c r="BPA100" s="171"/>
      <c r="BPB100" s="171"/>
      <c r="BPC100" s="171"/>
      <c r="BPD100" s="171"/>
      <c r="BPE100" s="171"/>
      <c r="BPF100" s="171"/>
      <c r="BPG100" s="171"/>
      <c r="BPH100" s="171"/>
      <c r="BPI100" s="171"/>
      <c r="BPJ100" s="171"/>
      <c r="BPK100" s="171"/>
      <c r="BPL100" s="171"/>
      <c r="BPM100" s="171"/>
      <c r="BPN100" s="171"/>
      <c r="BPO100" s="171"/>
      <c r="BPP100" s="171"/>
      <c r="BPQ100" s="171"/>
      <c r="BPR100" s="171"/>
      <c r="BPS100" s="171"/>
      <c r="BPT100" s="171"/>
      <c r="BPU100" s="171"/>
      <c r="BPV100" s="171"/>
      <c r="BPW100" s="171"/>
      <c r="BPX100" s="171"/>
      <c r="BPY100" s="171"/>
      <c r="BPZ100" s="171"/>
      <c r="BQA100" s="171"/>
      <c r="BQB100" s="171"/>
      <c r="BQC100" s="171"/>
      <c r="BQD100" s="171"/>
      <c r="BQE100" s="171"/>
      <c r="BQF100" s="171"/>
      <c r="BQG100" s="171"/>
      <c r="BQH100" s="171"/>
      <c r="BQI100" s="171"/>
      <c r="BQJ100" s="171"/>
      <c r="BQK100" s="171"/>
      <c r="BQL100" s="171"/>
      <c r="BQM100" s="171"/>
      <c r="BQN100" s="171"/>
      <c r="BQO100" s="171"/>
      <c r="BQP100" s="171"/>
      <c r="BQQ100" s="171"/>
      <c r="BQR100" s="171"/>
      <c r="BQS100" s="171"/>
      <c r="BQT100" s="171"/>
      <c r="BQU100" s="171"/>
      <c r="BQV100" s="171"/>
      <c r="BQW100" s="171"/>
      <c r="BQX100" s="171"/>
      <c r="BQY100" s="171"/>
      <c r="BQZ100" s="171"/>
      <c r="BRA100" s="171"/>
      <c r="BRB100" s="171"/>
      <c r="BRC100" s="171"/>
      <c r="BRD100" s="171"/>
      <c r="BRE100" s="171"/>
      <c r="BRF100" s="171"/>
      <c r="BRG100" s="171"/>
      <c r="BRH100" s="171"/>
      <c r="BRI100" s="171"/>
      <c r="BRJ100" s="171"/>
      <c r="BRK100" s="171"/>
      <c r="BRL100" s="171"/>
      <c r="BRM100" s="171"/>
      <c r="BRN100" s="171"/>
      <c r="BRO100" s="171"/>
      <c r="BRP100" s="171"/>
      <c r="BRQ100" s="171"/>
      <c r="BRR100" s="171"/>
      <c r="BRS100" s="171"/>
      <c r="BRT100" s="171"/>
      <c r="BRU100" s="171"/>
      <c r="BRV100" s="171"/>
      <c r="BRW100" s="171"/>
      <c r="BRX100" s="171"/>
      <c r="BRY100" s="171"/>
      <c r="BRZ100" s="171"/>
      <c r="BSA100" s="171"/>
      <c r="BSB100" s="171"/>
      <c r="BSC100" s="171"/>
      <c r="BSD100" s="171"/>
      <c r="BSE100" s="171"/>
      <c r="BSF100" s="171"/>
      <c r="BSG100" s="171"/>
      <c r="BSH100" s="171"/>
      <c r="BSI100" s="171"/>
      <c r="BSJ100" s="171"/>
      <c r="BSK100" s="171"/>
      <c r="BSL100" s="171"/>
      <c r="BSM100" s="171"/>
      <c r="BSN100" s="171"/>
      <c r="BSO100" s="171"/>
      <c r="BSP100" s="171"/>
      <c r="BSQ100" s="171"/>
      <c r="BSR100" s="171"/>
      <c r="BSS100" s="171"/>
      <c r="BST100" s="171"/>
      <c r="BSU100" s="171"/>
      <c r="BSV100" s="171"/>
      <c r="BSW100" s="171"/>
      <c r="BSX100" s="171"/>
      <c r="BSY100" s="171"/>
      <c r="BSZ100" s="171"/>
      <c r="BTA100" s="171"/>
      <c r="BTB100" s="171"/>
      <c r="BTC100" s="171"/>
      <c r="BTD100" s="171"/>
      <c r="BTE100" s="171"/>
      <c r="BTF100" s="171"/>
      <c r="BTG100" s="171"/>
      <c r="BTH100" s="171"/>
      <c r="BTI100" s="171"/>
      <c r="BTJ100" s="171"/>
      <c r="BTK100" s="171"/>
      <c r="BTL100" s="171"/>
      <c r="BTM100" s="171"/>
      <c r="BTN100" s="171"/>
      <c r="BTO100" s="171"/>
      <c r="BTP100" s="171"/>
      <c r="BTQ100" s="171"/>
      <c r="BTR100" s="171"/>
      <c r="BTS100" s="171"/>
      <c r="BTT100" s="171"/>
      <c r="BTU100" s="171"/>
      <c r="BTV100" s="171"/>
      <c r="BTW100" s="171"/>
      <c r="BTX100" s="171"/>
      <c r="BTY100" s="171"/>
      <c r="BTZ100" s="171"/>
      <c r="BUA100" s="171"/>
      <c r="BUB100" s="171"/>
      <c r="BUC100" s="171"/>
      <c r="BUD100" s="171"/>
      <c r="BUE100" s="171"/>
      <c r="BUF100" s="171"/>
      <c r="BUG100" s="171"/>
      <c r="BUH100" s="171"/>
      <c r="BUI100" s="171"/>
      <c r="BUJ100" s="171"/>
      <c r="BUK100" s="171"/>
      <c r="BUL100" s="171"/>
      <c r="BUM100" s="171"/>
      <c r="BUN100" s="171"/>
      <c r="BUO100" s="171"/>
      <c r="BUP100" s="171"/>
      <c r="BUQ100" s="171"/>
      <c r="BUR100" s="171"/>
      <c r="BUS100" s="171"/>
      <c r="BUT100" s="171"/>
      <c r="BUU100" s="171"/>
      <c r="BUV100" s="171"/>
      <c r="BUW100" s="171"/>
      <c r="BUX100" s="171"/>
      <c r="BUY100" s="171"/>
      <c r="BUZ100" s="171"/>
      <c r="BVA100" s="171"/>
      <c r="BVB100" s="171"/>
      <c r="BVC100" s="171"/>
      <c r="BVD100" s="171"/>
      <c r="BVE100" s="171"/>
      <c r="BVF100" s="171"/>
      <c r="BVG100" s="171"/>
      <c r="BVH100" s="171"/>
      <c r="BVI100" s="171"/>
      <c r="BVJ100" s="171"/>
      <c r="BVK100" s="171"/>
      <c r="BVL100" s="171"/>
      <c r="BVM100" s="171"/>
      <c r="BVN100" s="171"/>
      <c r="BVO100" s="171"/>
      <c r="BVP100" s="171"/>
      <c r="BVQ100" s="171"/>
      <c r="BVR100" s="171"/>
      <c r="BVS100" s="171"/>
      <c r="BVT100" s="171"/>
      <c r="BVU100" s="171"/>
      <c r="BVV100" s="171"/>
      <c r="BVW100" s="171"/>
      <c r="BVX100" s="171"/>
      <c r="BVY100" s="171"/>
      <c r="BVZ100" s="171"/>
      <c r="BWA100" s="171"/>
      <c r="BWB100" s="171"/>
      <c r="BWC100" s="171"/>
      <c r="BWD100" s="171"/>
      <c r="BWE100" s="171"/>
      <c r="BWF100" s="171"/>
      <c r="BWG100" s="171"/>
      <c r="BWH100" s="171"/>
      <c r="BWI100" s="171"/>
      <c r="BWJ100" s="171"/>
      <c r="BWK100" s="171"/>
      <c r="BWL100" s="171"/>
      <c r="BWM100" s="171"/>
      <c r="BWN100" s="171"/>
      <c r="BWO100" s="171"/>
      <c r="BWP100" s="171"/>
      <c r="BWQ100" s="171"/>
      <c r="BWR100" s="171"/>
      <c r="BWS100" s="171"/>
      <c r="BWT100" s="171"/>
      <c r="BWU100" s="171"/>
      <c r="BWV100" s="171"/>
      <c r="BWW100" s="171"/>
      <c r="BWX100" s="171"/>
      <c r="BWY100" s="171"/>
      <c r="BWZ100" s="171"/>
      <c r="BXA100" s="171"/>
      <c r="BXB100" s="171"/>
      <c r="BXC100" s="171"/>
      <c r="BXD100" s="171"/>
      <c r="BXE100" s="171"/>
      <c r="BXF100" s="171"/>
      <c r="BXG100" s="171"/>
      <c r="BXH100" s="171"/>
      <c r="BXI100" s="171"/>
      <c r="BXJ100" s="171"/>
      <c r="BXK100" s="171"/>
      <c r="BXL100" s="171"/>
      <c r="BXM100" s="171"/>
      <c r="BXN100" s="171"/>
      <c r="BXO100" s="171"/>
      <c r="BXP100" s="171"/>
      <c r="BXQ100" s="171"/>
      <c r="BXR100" s="171"/>
      <c r="BXS100" s="171"/>
      <c r="BXT100" s="171"/>
      <c r="BXU100" s="171"/>
      <c r="BXV100" s="171"/>
      <c r="BXW100" s="171"/>
      <c r="BXX100" s="171"/>
      <c r="BXY100" s="171"/>
      <c r="BXZ100" s="171"/>
      <c r="BYA100" s="171"/>
      <c r="BYB100" s="171"/>
      <c r="BYC100" s="171"/>
      <c r="BYD100" s="171"/>
      <c r="BYE100" s="171"/>
      <c r="BYF100" s="171"/>
      <c r="BYG100" s="171"/>
      <c r="BYH100" s="171"/>
      <c r="BYI100" s="171"/>
      <c r="BYJ100" s="171"/>
      <c r="BYK100" s="171"/>
      <c r="BYL100" s="171"/>
      <c r="BYM100" s="171"/>
      <c r="BYN100" s="171"/>
      <c r="BYO100" s="171"/>
      <c r="BYP100" s="171"/>
      <c r="BYQ100" s="171"/>
      <c r="BYR100" s="171"/>
      <c r="BYS100" s="171"/>
      <c r="BYT100" s="171"/>
      <c r="BYU100" s="171"/>
      <c r="BYV100" s="171"/>
      <c r="BYW100" s="171"/>
      <c r="BYX100" s="171"/>
      <c r="BYY100" s="171"/>
      <c r="BYZ100" s="171"/>
      <c r="BZA100" s="171"/>
      <c r="BZB100" s="171"/>
      <c r="BZC100" s="171"/>
      <c r="BZD100" s="171"/>
      <c r="BZE100" s="171"/>
      <c r="BZF100" s="171"/>
      <c r="BZG100" s="171"/>
      <c r="BZH100" s="171"/>
      <c r="BZI100" s="171"/>
      <c r="BZJ100" s="171"/>
      <c r="BZK100" s="171"/>
      <c r="BZL100" s="171"/>
      <c r="BZM100" s="171"/>
      <c r="BZN100" s="171"/>
      <c r="BZO100" s="171"/>
      <c r="BZP100" s="171"/>
      <c r="BZQ100" s="171"/>
      <c r="BZR100" s="171"/>
      <c r="BZS100" s="171"/>
      <c r="BZT100" s="171"/>
      <c r="BZU100" s="171"/>
      <c r="BZV100" s="171"/>
      <c r="BZW100" s="171"/>
      <c r="BZX100" s="171"/>
      <c r="BZY100" s="171"/>
      <c r="BZZ100" s="171"/>
      <c r="CAA100" s="171"/>
      <c r="CAB100" s="171"/>
      <c r="CAC100" s="171"/>
      <c r="CAD100" s="171"/>
      <c r="CAE100" s="171"/>
      <c r="CAF100" s="171"/>
      <c r="CAG100" s="171"/>
      <c r="CAH100" s="171"/>
      <c r="CAI100" s="171"/>
      <c r="CAJ100" s="171"/>
      <c r="CAK100" s="171"/>
      <c r="CAL100" s="171"/>
      <c r="CAM100" s="171"/>
      <c r="CAN100" s="171"/>
      <c r="CAO100" s="171"/>
      <c r="CAP100" s="171"/>
      <c r="CAQ100" s="171"/>
      <c r="CAR100" s="171"/>
      <c r="CAS100" s="171"/>
      <c r="CAT100" s="171"/>
      <c r="CAU100" s="171"/>
      <c r="CAV100" s="171"/>
      <c r="CAW100" s="171"/>
      <c r="CAX100" s="171"/>
      <c r="CAY100" s="171"/>
      <c r="CAZ100" s="171"/>
      <c r="CBA100" s="171"/>
      <c r="CBB100" s="171"/>
      <c r="CBC100" s="171"/>
      <c r="CBD100" s="171"/>
      <c r="CBE100" s="171"/>
      <c r="CBF100" s="171"/>
      <c r="CBG100" s="171"/>
      <c r="CBH100" s="171"/>
      <c r="CBI100" s="171"/>
      <c r="CBJ100" s="171"/>
      <c r="CBK100" s="171"/>
      <c r="CBL100" s="171"/>
      <c r="CBM100" s="171"/>
      <c r="CBN100" s="171"/>
      <c r="CBO100" s="171"/>
      <c r="CBP100" s="171"/>
      <c r="CBQ100" s="171"/>
      <c r="CBR100" s="171"/>
      <c r="CBS100" s="171"/>
      <c r="CBT100" s="171"/>
      <c r="CBU100" s="171"/>
      <c r="CBV100" s="171"/>
      <c r="CBW100" s="171"/>
      <c r="CBX100" s="171"/>
      <c r="CBY100" s="171"/>
      <c r="CBZ100" s="171"/>
      <c r="CCA100" s="171"/>
      <c r="CCB100" s="171"/>
      <c r="CCC100" s="171"/>
      <c r="CCD100" s="171"/>
      <c r="CCE100" s="171"/>
      <c r="CCF100" s="171"/>
      <c r="CCG100" s="171"/>
      <c r="CCH100" s="171"/>
      <c r="CCI100" s="171"/>
      <c r="CCJ100" s="171"/>
      <c r="CCK100" s="171"/>
      <c r="CCL100" s="171"/>
      <c r="CCM100" s="171"/>
      <c r="CCN100" s="171"/>
      <c r="CCO100" s="171"/>
      <c r="CCP100" s="171"/>
      <c r="CCQ100" s="171"/>
      <c r="CCR100" s="171"/>
      <c r="CCS100" s="171"/>
      <c r="CCT100" s="171"/>
      <c r="CCU100" s="171"/>
      <c r="CCV100" s="171"/>
      <c r="CCW100" s="171"/>
      <c r="CCX100" s="171"/>
      <c r="CCY100" s="171"/>
      <c r="CCZ100" s="171"/>
      <c r="CDA100" s="171"/>
      <c r="CDB100" s="171"/>
      <c r="CDC100" s="171"/>
      <c r="CDD100" s="171"/>
      <c r="CDE100" s="171"/>
      <c r="CDF100" s="171"/>
      <c r="CDG100" s="171"/>
      <c r="CDH100" s="171"/>
      <c r="CDI100" s="171"/>
      <c r="CDJ100" s="171"/>
      <c r="CDK100" s="171"/>
      <c r="CDL100" s="171"/>
      <c r="CDM100" s="171"/>
      <c r="CDN100" s="171"/>
      <c r="CDO100" s="171"/>
      <c r="CDP100" s="171"/>
      <c r="CDQ100" s="171"/>
      <c r="CDR100" s="171"/>
      <c r="CDS100" s="171"/>
      <c r="CDT100" s="171"/>
      <c r="CDU100" s="171"/>
      <c r="CDV100" s="171"/>
      <c r="CDW100" s="171"/>
      <c r="CDX100" s="171"/>
      <c r="CDY100" s="171"/>
      <c r="CDZ100" s="171"/>
      <c r="CEA100" s="171"/>
      <c r="CEB100" s="171"/>
      <c r="CEC100" s="171"/>
      <c r="CED100" s="171"/>
      <c r="CEE100" s="171"/>
      <c r="CEF100" s="171"/>
      <c r="CEG100" s="171"/>
      <c r="CEH100" s="171"/>
      <c r="CEI100" s="171"/>
      <c r="CEJ100" s="171"/>
      <c r="CEK100" s="171"/>
      <c r="CEL100" s="171"/>
      <c r="CEM100" s="171"/>
      <c r="CEN100" s="171"/>
      <c r="CEO100" s="171"/>
      <c r="CEP100" s="171"/>
      <c r="CEQ100" s="171"/>
      <c r="CER100" s="171"/>
      <c r="CES100" s="171"/>
      <c r="CET100" s="171"/>
      <c r="CEU100" s="171"/>
      <c r="CEV100" s="171"/>
      <c r="CEW100" s="171"/>
      <c r="CEX100" s="171"/>
      <c r="CEY100" s="171"/>
      <c r="CEZ100" s="171"/>
      <c r="CFA100" s="171"/>
      <c r="CFB100" s="171"/>
      <c r="CFC100" s="171"/>
      <c r="CFD100" s="171"/>
      <c r="CFE100" s="171"/>
      <c r="CFF100" s="171"/>
      <c r="CFG100" s="171"/>
      <c r="CFH100" s="171"/>
      <c r="CFI100" s="171"/>
      <c r="CFJ100" s="171"/>
      <c r="CFK100" s="171"/>
      <c r="CFL100" s="171"/>
      <c r="CFM100" s="171"/>
      <c r="CFN100" s="171"/>
      <c r="CFO100" s="171"/>
      <c r="CFP100" s="171"/>
      <c r="CFQ100" s="171"/>
      <c r="CFR100" s="171"/>
      <c r="CFS100" s="171"/>
      <c r="CFT100" s="171"/>
      <c r="CFU100" s="171"/>
      <c r="CFV100" s="171"/>
      <c r="CFW100" s="171"/>
      <c r="CFX100" s="171"/>
      <c r="CFY100" s="171"/>
      <c r="CFZ100" s="171"/>
      <c r="CGA100" s="171"/>
      <c r="CGB100" s="171"/>
      <c r="CGC100" s="171"/>
      <c r="CGD100" s="171"/>
      <c r="CGE100" s="171"/>
      <c r="CGF100" s="171"/>
      <c r="CGG100" s="171"/>
      <c r="CGH100" s="171"/>
      <c r="CGI100" s="171"/>
      <c r="CGJ100" s="171"/>
      <c r="CGK100" s="171"/>
      <c r="CGL100" s="171"/>
      <c r="CGM100" s="171"/>
      <c r="CGN100" s="171"/>
      <c r="CGO100" s="171"/>
      <c r="CGP100" s="171"/>
      <c r="CGQ100" s="171"/>
      <c r="CGR100" s="171"/>
      <c r="CGS100" s="171"/>
      <c r="CGT100" s="171"/>
      <c r="CGU100" s="171"/>
      <c r="CGV100" s="171"/>
      <c r="CGW100" s="171"/>
      <c r="CGX100" s="171"/>
      <c r="CGY100" s="171"/>
      <c r="CGZ100" s="171"/>
      <c r="CHA100" s="171"/>
      <c r="CHB100" s="171"/>
      <c r="CHC100" s="171"/>
      <c r="CHD100" s="171"/>
      <c r="CHE100" s="171"/>
      <c r="CHF100" s="171"/>
      <c r="CHG100" s="171"/>
      <c r="CHH100" s="171"/>
      <c r="CHI100" s="171"/>
      <c r="CHJ100" s="171"/>
      <c r="CHK100" s="171"/>
      <c r="CHL100" s="171"/>
      <c r="CHM100" s="171"/>
      <c r="CHN100" s="171"/>
      <c r="CHO100" s="171"/>
      <c r="CHP100" s="171"/>
      <c r="CHQ100" s="171"/>
      <c r="CHR100" s="171"/>
      <c r="CHS100" s="171"/>
      <c r="CHT100" s="171"/>
      <c r="CHU100" s="171"/>
      <c r="CHV100" s="171"/>
      <c r="CHW100" s="171"/>
      <c r="CHX100" s="171"/>
      <c r="CHY100" s="171"/>
      <c r="CHZ100" s="171"/>
      <c r="CIA100" s="171"/>
      <c r="CIB100" s="171"/>
      <c r="CIC100" s="171"/>
      <c r="CID100" s="171"/>
      <c r="CIE100" s="171"/>
      <c r="CIF100" s="171"/>
      <c r="CIG100" s="171"/>
      <c r="CIH100" s="171"/>
      <c r="CII100" s="171"/>
      <c r="CIJ100" s="171"/>
      <c r="CIK100" s="171"/>
      <c r="CIL100" s="171"/>
      <c r="CIM100" s="171"/>
      <c r="CIN100" s="171"/>
      <c r="CIO100" s="171"/>
      <c r="CIP100" s="171"/>
      <c r="CIQ100" s="171"/>
      <c r="CIR100" s="171"/>
      <c r="CIS100" s="171"/>
      <c r="CIT100" s="171"/>
      <c r="CIU100" s="171"/>
      <c r="CIV100" s="171"/>
      <c r="CIW100" s="171"/>
      <c r="CIX100" s="171"/>
      <c r="CIY100" s="171"/>
      <c r="CIZ100" s="171"/>
      <c r="CJA100" s="171"/>
      <c r="CJB100" s="171"/>
      <c r="CJC100" s="171"/>
      <c r="CJD100" s="171"/>
      <c r="CJE100" s="171"/>
      <c r="CJF100" s="171"/>
      <c r="CJG100" s="171"/>
      <c r="CJH100" s="171"/>
      <c r="CJI100" s="171"/>
      <c r="CJJ100" s="171"/>
      <c r="CJK100" s="171"/>
      <c r="CJL100" s="171"/>
      <c r="CJM100" s="171"/>
      <c r="CJN100" s="171"/>
      <c r="CJO100" s="171"/>
      <c r="CJP100" s="171"/>
      <c r="CJQ100" s="171"/>
      <c r="CJR100" s="171"/>
      <c r="CJS100" s="171"/>
      <c r="CJT100" s="171"/>
      <c r="CJU100" s="171"/>
      <c r="CJV100" s="171"/>
      <c r="CJW100" s="171"/>
      <c r="CJX100" s="171"/>
      <c r="CJY100" s="171"/>
      <c r="CJZ100" s="171"/>
      <c r="CKA100" s="171"/>
      <c r="CKB100" s="171"/>
      <c r="CKC100" s="171"/>
      <c r="CKD100" s="171"/>
      <c r="CKE100" s="171"/>
      <c r="CKF100" s="171"/>
      <c r="CKG100" s="171"/>
      <c r="CKH100" s="171"/>
      <c r="CKI100" s="171"/>
      <c r="CKJ100" s="171"/>
      <c r="CKK100" s="171"/>
      <c r="CKL100" s="171"/>
      <c r="CKM100" s="171"/>
      <c r="CKN100" s="171"/>
      <c r="CKO100" s="171"/>
      <c r="CKP100" s="171"/>
      <c r="CKQ100" s="171"/>
      <c r="CKR100" s="171"/>
      <c r="CKS100" s="171"/>
      <c r="CKT100" s="171"/>
      <c r="CKU100" s="171"/>
      <c r="CKV100" s="171"/>
      <c r="CKW100" s="171"/>
      <c r="CKX100" s="171"/>
      <c r="CKY100" s="171"/>
      <c r="CKZ100" s="171"/>
      <c r="CLA100" s="171"/>
      <c r="CLB100" s="171"/>
      <c r="CLC100" s="171"/>
      <c r="CLD100" s="171"/>
      <c r="CLE100" s="171"/>
      <c r="CLF100" s="171"/>
      <c r="CLG100" s="171"/>
      <c r="CLH100" s="171"/>
      <c r="CLI100" s="171"/>
      <c r="CLJ100" s="171"/>
      <c r="CLK100" s="171"/>
      <c r="CLL100" s="171"/>
      <c r="CLM100" s="171"/>
      <c r="CLN100" s="171"/>
      <c r="CLO100" s="171"/>
      <c r="CLP100" s="171"/>
      <c r="CLQ100" s="171"/>
      <c r="CLR100" s="171"/>
      <c r="CLS100" s="171"/>
      <c r="CLT100" s="171"/>
      <c r="CLU100" s="171"/>
      <c r="CLV100" s="171"/>
      <c r="CLW100" s="171"/>
      <c r="CLX100" s="171"/>
      <c r="CLY100" s="171"/>
      <c r="CLZ100" s="171"/>
      <c r="CMA100" s="171"/>
      <c r="CMB100" s="171"/>
      <c r="CMC100" s="171"/>
      <c r="CMD100" s="171"/>
      <c r="CME100" s="171"/>
      <c r="CMF100" s="171"/>
      <c r="CMG100" s="171"/>
      <c r="CMH100" s="171"/>
      <c r="CMI100" s="171"/>
      <c r="CMJ100" s="171"/>
      <c r="CMK100" s="171"/>
      <c r="CML100" s="171"/>
      <c r="CMM100" s="171"/>
      <c r="CMN100" s="171"/>
      <c r="CMO100" s="171"/>
      <c r="CMP100" s="171"/>
      <c r="CMQ100" s="171"/>
      <c r="CMR100" s="171"/>
      <c r="CMS100" s="171"/>
      <c r="CMT100" s="171"/>
      <c r="CMU100" s="171"/>
      <c r="CMV100" s="171"/>
      <c r="CMW100" s="171"/>
      <c r="CMX100" s="171"/>
      <c r="CMY100" s="171"/>
      <c r="CMZ100" s="171"/>
      <c r="CNA100" s="171"/>
      <c r="CNB100" s="171"/>
      <c r="CNC100" s="171"/>
      <c r="CND100" s="171"/>
      <c r="CNE100" s="171"/>
      <c r="CNF100" s="171"/>
      <c r="CNG100" s="171"/>
      <c r="CNH100" s="171"/>
      <c r="CNI100" s="171"/>
      <c r="CNJ100" s="171"/>
      <c r="CNK100" s="171"/>
      <c r="CNL100" s="171"/>
      <c r="CNM100" s="171"/>
      <c r="CNN100" s="171"/>
      <c r="CNO100" s="171"/>
      <c r="CNP100" s="171"/>
      <c r="CNQ100" s="171"/>
      <c r="CNR100" s="171"/>
      <c r="CNS100" s="171"/>
      <c r="CNT100" s="171"/>
      <c r="CNU100" s="171"/>
      <c r="CNV100" s="171"/>
      <c r="CNW100" s="171"/>
      <c r="CNX100" s="171"/>
      <c r="CNY100" s="171"/>
      <c r="CNZ100" s="171"/>
      <c r="COA100" s="171"/>
      <c r="COB100" s="171"/>
      <c r="COC100" s="171"/>
      <c r="COD100" s="171"/>
      <c r="COE100" s="171"/>
      <c r="COF100" s="171"/>
      <c r="COG100" s="171"/>
      <c r="COH100" s="171"/>
      <c r="COI100" s="171"/>
      <c r="COJ100" s="171"/>
      <c r="COK100" s="171"/>
      <c r="COL100" s="171"/>
      <c r="COM100" s="171"/>
      <c r="CON100" s="171"/>
      <c r="COO100" s="171"/>
      <c r="COP100" s="171"/>
      <c r="COQ100" s="171"/>
      <c r="COR100" s="171"/>
      <c r="COS100" s="171"/>
      <c r="COT100" s="171"/>
      <c r="COU100" s="171"/>
      <c r="COV100" s="171"/>
      <c r="COW100" s="171"/>
      <c r="COX100" s="171"/>
      <c r="COY100" s="171"/>
      <c r="COZ100" s="171"/>
      <c r="CPA100" s="171"/>
      <c r="CPB100" s="171"/>
      <c r="CPC100" s="171"/>
      <c r="CPD100" s="171"/>
      <c r="CPE100" s="171"/>
      <c r="CPF100" s="171"/>
      <c r="CPG100" s="171"/>
      <c r="CPH100" s="171"/>
      <c r="CPI100" s="171"/>
      <c r="CPJ100" s="171"/>
      <c r="CPK100" s="171"/>
      <c r="CPL100" s="171"/>
      <c r="CPM100" s="171"/>
      <c r="CPN100" s="171"/>
      <c r="CPO100" s="171"/>
      <c r="CPP100" s="171"/>
      <c r="CPQ100" s="171"/>
      <c r="CPR100" s="171"/>
      <c r="CPS100" s="171"/>
      <c r="CPT100" s="171"/>
      <c r="CPU100" s="171"/>
      <c r="CPV100" s="171"/>
      <c r="CPW100" s="171"/>
      <c r="CPX100" s="171"/>
      <c r="CPY100" s="171"/>
      <c r="CPZ100" s="171"/>
      <c r="CQA100" s="171"/>
      <c r="CQB100" s="171"/>
      <c r="CQC100" s="171"/>
      <c r="CQD100" s="171"/>
      <c r="CQE100" s="171"/>
      <c r="CQF100" s="171"/>
      <c r="CQG100" s="171"/>
      <c r="CQH100" s="171"/>
      <c r="CQI100" s="171"/>
      <c r="CQJ100" s="171"/>
      <c r="CQK100" s="171"/>
      <c r="CQL100" s="171"/>
      <c r="CQM100" s="171"/>
      <c r="CQN100" s="171"/>
      <c r="CQO100" s="171"/>
      <c r="CQP100" s="171"/>
      <c r="CQQ100" s="171"/>
      <c r="CQR100" s="171"/>
      <c r="CQS100" s="171"/>
      <c r="CQT100" s="171"/>
      <c r="CQU100" s="171"/>
      <c r="CQV100" s="171"/>
      <c r="CQW100" s="171"/>
      <c r="CQX100" s="171"/>
      <c r="CQY100" s="171"/>
      <c r="CQZ100" s="171"/>
      <c r="CRA100" s="171"/>
      <c r="CRB100" s="171"/>
      <c r="CRC100" s="171"/>
      <c r="CRD100" s="171"/>
      <c r="CRE100" s="171"/>
      <c r="CRF100" s="171"/>
      <c r="CRG100" s="171"/>
      <c r="CRH100" s="171"/>
      <c r="CRI100" s="171"/>
      <c r="CRJ100" s="171"/>
      <c r="CRK100" s="171"/>
      <c r="CRL100" s="171"/>
      <c r="CRM100" s="171"/>
      <c r="CRN100" s="171"/>
      <c r="CRO100" s="171"/>
      <c r="CRP100" s="171"/>
      <c r="CRQ100" s="171"/>
      <c r="CRR100" s="171"/>
      <c r="CRS100" s="171"/>
      <c r="CRT100" s="171"/>
      <c r="CRU100" s="171"/>
      <c r="CRV100" s="171"/>
      <c r="CRW100" s="171"/>
      <c r="CRX100" s="171"/>
      <c r="CRY100" s="171"/>
      <c r="CRZ100" s="171"/>
      <c r="CSA100" s="171"/>
      <c r="CSB100" s="171"/>
      <c r="CSC100" s="171"/>
      <c r="CSD100" s="171"/>
      <c r="CSE100" s="171"/>
      <c r="CSF100" s="171"/>
      <c r="CSG100" s="171"/>
      <c r="CSH100" s="171"/>
      <c r="CSI100" s="171"/>
      <c r="CSJ100" s="171"/>
      <c r="CSK100" s="171"/>
      <c r="CSL100" s="171"/>
      <c r="CSM100" s="171"/>
      <c r="CSN100" s="171"/>
      <c r="CSO100" s="171"/>
      <c r="CSP100" s="171"/>
      <c r="CSQ100" s="171"/>
      <c r="CSR100" s="171"/>
      <c r="CSS100" s="171"/>
      <c r="CST100" s="171"/>
      <c r="CSU100" s="171"/>
      <c r="CSV100" s="171"/>
      <c r="CSW100" s="171"/>
      <c r="CSX100" s="171"/>
      <c r="CSY100" s="171"/>
      <c r="CSZ100" s="171"/>
      <c r="CTA100" s="171"/>
      <c r="CTB100" s="171"/>
      <c r="CTC100" s="171"/>
      <c r="CTD100" s="171"/>
      <c r="CTE100" s="171"/>
      <c r="CTF100" s="171"/>
      <c r="CTG100" s="171"/>
      <c r="CTH100" s="171"/>
      <c r="CTI100" s="171"/>
      <c r="CTJ100" s="171"/>
      <c r="CTK100" s="171"/>
      <c r="CTL100" s="171"/>
      <c r="CTM100" s="171"/>
      <c r="CTN100" s="171"/>
      <c r="CTO100" s="171"/>
      <c r="CTP100" s="171"/>
      <c r="CTQ100" s="171"/>
      <c r="CTR100" s="171"/>
      <c r="CTS100" s="171"/>
      <c r="CTT100" s="171"/>
      <c r="CTU100" s="171"/>
      <c r="CTV100" s="171"/>
      <c r="CTW100" s="171"/>
      <c r="CTX100" s="171"/>
      <c r="CTY100" s="171"/>
      <c r="CTZ100" s="171"/>
      <c r="CUA100" s="171"/>
      <c r="CUB100" s="171"/>
      <c r="CUC100" s="171"/>
      <c r="CUD100" s="171"/>
      <c r="CUE100" s="171"/>
      <c r="CUF100" s="171"/>
      <c r="CUG100" s="171"/>
      <c r="CUH100" s="171"/>
      <c r="CUI100" s="171"/>
      <c r="CUJ100" s="171"/>
      <c r="CUK100" s="171"/>
      <c r="CUL100" s="171"/>
      <c r="CUM100" s="171"/>
      <c r="CUN100" s="171"/>
      <c r="CUO100" s="171"/>
      <c r="CUP100" s="171"/>
      <c r="CUQ100" s="171"/>
      <c r="CUR100" s="171"/>
      <c r="CUS100" s="171"/>
      <c r="CUT100" s="171"/>
      <c r="CUU100" s="171"/>
      <c r="CUV100" s="171"/>
      <c r="CUW100" s="171"/>
      <c r="CUX100" s="171"/>
      <c r="CUY100" s="171"/>
      <c r="CUZ100" s="171"/>
      <c r="CVA100" s="171"/>
      <c r="CVB100" s="171"/>
      <c r="CVC100" s="171"/>
      <c r="CVD100" s="171"/>
      <c r="CVE100" s="171"/>
      <c r="CVF100" s="171"/>
      <c r="CVG100" s="171"/>
      <c r="CVH100" s="171"/>
      <c r="CVI100" s="171"/>
      <c r="CVJ100" s="171"/>
      <c r="CVK100" s="171"/>
      <c r="CVL100" s="171"/>
      <c r="CVM100" s="171"/>
      <c r="CVN100" s="171"/>
      <c r="CVO100" s="171"/>
      <c r="CVP100" s="171"/>
      <c r="CVQ100" s="171"/>
      <c r="CVR100" s="171"/>
      <c r="CVS100" s="171"/>
      <c r="CVT100" s="171"/>
      <c r="CVU100" s="171"/>
      <c r="CVV100" s="171"/>
      <c r="CVW100" s="171"/>
      <c r="CVX100" s="171"/>
      <c r="CVY100" s="171"/>
      <c r="CVZ100" s="171"/>
      <c r="CWA100" s="171"/>
      <c r="CWB100" s="171"/>
      <c r="CWC100" s="171"/>
      <c r="CWD100" s="171"/>
      <c r="CWE100" s="171"/>
      <c r="CWF100" s="171"/>
      <c r="CWG100" s="171"/>
      <c r="CWH100" s="171"/>
      <c r="CWI100" s="171"/>
      <c r="CWJ100" s="171"/>
      <c r="CWK100" s="171"/>
      <c r="CWL100" s="171"/>
      <c r="CWM100" s="171"/>
      <c r="CWN100" s="171"/>
      <c r="CWO100" s="171"/>
      <c r="CWP100" s="171"/>
      <c r="CWQ100" s="171"/>
      <c r="CWR100" s="171"/>
      <c r="CWS100" s="171"/>
      <c r="CWT100" s="171"/>
      <c r="CWU100" s="171"/>
      <c r="CWV100" s="171"/>
      <c r="CWW100" s="171"/>
      <c r="CWX100" s="171"/>
      <c r="CWY100" s="171"/>
      <c r="CWZ100" s="171"/>
      <c r="CXA100" s="171"/>
      <c r="CXB100" s="171"/>
      <c r="CXC100" s="171"/>
      <c r="CXD100" s="171"/>
      <c r="CXE100" s="171"/>
      <c r="CXF100" s="171"/>
      <c r="CXG100" s="171"/>
      <c r="CXH100" s="171"/>
      <c r="CXI100" s="171"/>
      <c r="CXJ100" s="171"/>
      <c r="CXK100" s="171"/>
      <c r="CXL100" s="171"/>
      <c r="CXM100" s="171"/>
      <c r="CXN100" s="171"/>
      <c r="CXO100" s="171"/>
      <c r="CXP100" s="171"/>
      <c r="CXQ100" s="171"/>
      <c r="CXR100" s="171"/>
      <c r="CXS100" s="171"/>
      <c r="CXT100" s="171"/>
      <c r="CXU100" s="171"/>
      <c r="CXV100" s="171"/>
      <c r="CXW100" s="171"/>
      <c r="CXX100" s="171"/>
      <c r="CXY100" s="171"/>
      <c r="CXZ100" s="171"/>
      <c r="CYA100" s="171"/>
      <c r="CYB100" s="171"/>
      <c r="CYC100" s="171"/>
      <c r="CYD100" s="171"/>
      <c r="CYE100" s="171"/>
      <c r="CYF100" s="171"/>
      <c r="CYG100" s="171"/>
      <c r="CYH100" s="171"/>
      <c r="CYI100" s="171"/>
      <c r="CYJ100" s="171"/>
      <c r="CYK100" s="171"/>
      <c r="CYL100" s="171"/>
      <c r="CYM100" s="171"/>
      <c r="CYN100" s="171"/>
      <c r="CYO100" s="171"/>
      <c r="CYP100" s="171"/>
      <c r="CYQ100" s="171"/>
      <c r="CYR100" s="171"/>
      <c r="CYS100" s="171"/>
      <c r="CYT100" s="171"/>
      <c r="CYU100" s="171"/>
      <c r="CYV100" s="171"/>
      <c r="CYW100" s="171"/>
      <c r="CYX100" s="171"/>
      <c r="CYY100" s="171"/>
      <c r="CYZ100" s="171"/>
      <c r="CZA100" s="171"/>
      <c r="CZB100" s="171"/>
      <c r="CZC100" s="171"/>
      <c r="CZD100" s="171"/>
      <c r="CZE100" s="171"/>
      <c r="CZF100" s="171"/>
      <c r="CZG100" s="171"/>
      <c r="CZH100" s="171"/>
      <c r="CZI100" s="171"/>
      <c r="CZJ100" s="171"/>
      <c r="CZK100" s="171"/>
      <c r="CZL100" s="171"/>
      <c r="CZM100" s="171"/>
      <c r="CZN100" s="171"/>
      <c r="CZO100" s="171"/>
      <c r="CZP100" s="171"/>
      <c r="CZQ100" s="171"/>
      <c r="CZR100" s="171"/>
      <c r="CZS100" s="171"/>
      <c r="CZT100" s="171"/>
      <c r="CZU100" s="171"/>
      <c r="CZV100" s="171"/>
      <c r="CZW100" s="171"/>
      <c r="CZX100" s="171"/>
      <c r="CZY100" s="171"/>
      <c r="CZZ100" s="171"/>
      <c r="DAA100" s="171"/>
      <c r="DAB100" s="171"/>
      <c r="DAC100" s="171"/>
      <c r="DAD100" s="171"/>
      <c r="DAE100" s="171"/>
      <c r="DAF100" s="171"/>
      <c r="DAG100" s="171"/>
      <c r="DAH100" s="171"/>
      <c r="DAI100" s="171"/>
      <c r="DAJ100" s="171"/>
      <c r="DAK100" s="171"/>
      <c r="DAL100" s="171"/>
      <c r="DAM100" s="171"/>
      <c r="DAN100" s="171"/>
      <c r="DAO100" s="171"/>
      <c r="DAP100" s="171"/>
      <c r="DAQ100" s="171"/>
      <c r="DAR100" s="171"/>
      <c r="DAS100" s="171"/>
      <c r="DAT100" s="171"/>
      <c r="DAU100" s="171"/>
      <c r="DAV100" s="171"/>
      <c r="DAW100" s="171"/>
      <c r="DAX100" s="171"/>
      <c r="DAY100" s="171"/>
      <c r="DAZ100" s="171"/>
      <c r="DBA100" s="171"/>
      <c r="DBB100" s="171"/>
      <c r="DBC100" s="171"/>
      <c r="DBD100" s="171"/>
      <c r="DBE100" s="171"/>
      <c r="DBF100" s="171"/>
      <c r="DBG100" s="171"/>
      <c r="DBH100" s="171"/>
      <c r="DBI100" s="171"/>
      <c r="DBJ100" s="171"/>
      <c r="DBK100" s="171"/>
      <c r="DBL100" s="171"/>
      <c r="DBM100" s="171"/>
      <c r="DBN100" s="171"/>
      <c r="DBO100" s="171"/>
      <c r="DBP100" s="171"/>
      <c r="DBQ100" s="171"/>
      <c r="DBR100" s="171"/>
      <c r="DBS100" s="171"/>
      <c r="DBT100" s="171"/>
      <c r="DBU100" s="171"/>
      <c r="DBV100" s="171"/>
      <c r="DBW100" s="171"/>
      <c r="DBX100" s="171"/>
      <c r="DBY100" s="171"/>
      <c r="DBZ100" s="171"/>
      <c r="DCA100" s="171"/>
      <c r="DCB100" s="171"/>
      <c r="DCC100" s="171"/>
      <c r="DCD100" s="171"/>
      <c r="DCE100" s="171"/>
      <c r="DCF100" s="171"/>
      <c r="DCG100" s="171"/>
      <c r="DCH100" s="171"/>
      <c r="DCI100" s="171"/>
      <c r="DCJ100" s="171"/>
      <c r="DCK100" s="171"/>
      <c r="DCL100" s="171"/>
      <c r="DCM100" s="171"/>
      <c r="DCN100" s="171"/>
      <c r="DCO100" s="171"/>
      <c r="DCP100" s="171"/>
      <c r="DCQ100" s="171"/>
      <c r="DCR100" s="171"/>
      <c r="DCS100" s="171"/>
      <c r="DCT100" s="171"/>
      <c r="DCU100" s="171"/>
      <c r="DCV100" s="171"/>
      <c r="DCW100" s="171"/>
      <c r="DCX100" s="171"/>
      <c r="DCY100" s="171"/>
      <c r="DCZ100" s="171"/>
      <c r="DDA100" s="171"/>
      <c r="DDB100" s="171"/>
      <c r="DDC100" s="171"/>
      <c r="DDD100" s="171"/>
      <c r="DDE100" s="171"/>
      <c r="DDF100" s="171"/>
      <c r="DDG100" s="171"/>
      <c r="DDH100" s="171"/>
      <c r="DDI100" s="171"/>
      <c r="DDJ100" s="171"/>
      <c r="DDK100" s="171"/>
      <c r="DDL100" s="171"/>
      <c r="DDM100" s="171"/>
      <c r="DDN100" s="171"/>
      <c r="DDO100" s="171"/>
      <c r="DDP100" s="171"/>
      <c r="DDQ100" s="171"/>
      <c r="DDR100" s="171"/>
      <c r="DDS100" s="171"/>
      <c r="DDT100" s="171"/>
      <c r="DDU100" s="171"/>
      <c r="DDV100" s="171"/>
      <c r="DDW100" s="171"/>
      <c r="DDX100" s="171"/>
      <c r="DDY100" s="171"/>
      <c r="DDZ100" s="171"/>
      <c r="DEA100" s="171"/>
      <c r="DEB100" s="171"/>
      <c r="DEC100" s="171"/>
      <c r="DED100" s="171"/>
      <c r="DEE100" s="171"/>
      <c r="DEF100" s="171"/>
      <c r="DEG100" s="171"/>
      <c r="DEH100" s="171"/>
      <c r="DEI100" s="171"/>
      <c r="DEJ100" s="171"/>
      <c r="DEK100" s="171"/>
      <c r="DEL100" s="171"/>
      <c r="DEM100" s="171"/>
      <c r="DEN100" s="171"/>
      <c r="DEO100" s="171"/>
      <c r="DEP100" s="171"/>
      <c r="DEQ100" s="171"/>
      <c r="DER100" s="171"/>
      <c r="DES100" s="171"/>
      <c r="DET100" s="171"/>
      <c r="DEU100" s="171"/>
      <c r="DEV100" s="171"/>
      <c r="DEW100" s="171"/>
      <c r="DEX100" s="171"/>
      <c r="DEY100" s="171"/>
      <c r="DEZ100" s="171"/>
      <c r="DFA100" s="171"/>
      <c r="DFB100" s="171"/>
      <c r="DFC100" s="171"/>
      <c r="DFD100" s="171"/>
      <c r="DFE100" s="171"/>
      <c r="DFF100" s="171"/>
      <c r="DFG100" s="171"/>
      <c r="DFH100" s="171"/>
      <c r="DFI100" s="171"/>
      <c r="DFJ100" s="171"/>
      <c r="DFK100" s="171"/>
      <c r="DFL100" s="171"/>
      <c r="DFM100" s="171"/>
      <c r="DFN100" s="171"/>
      <c r="DFO100" s="171"/>
      <c r="DFP100" s="171"/>
      <c r="DFQ100" s="171"/>
      <c r="DFR100" s="171"/>
      <c r="DFS100" s="171"/>
      <c r="DFT100" s="171"/>
      <c r="DFU100" s="171"/>
      <c r="DFV100" s="171"/>
      <c r="DFW100" s="171"/>
      <c r="DFX100" s="171"/>
      <c r="DFY100" s="171"/>
      <c r="DFZ100" s="171"/>
      <c r="DGA100" s="171"/>
      <c r="DGB100" s="171"/>
      <c r="DGC100" s="171"/>
      <c r="DGD100" s="171"/>
      <c r="DGE100" s="171"/>
      <c r="DGF100" s="171"/>
      <c r="DGG100" s="171"/>
      <c r="DGH100" s="171"/>
      <c r="DGI100" s="171"/>
      <c r="DGJ100" s="171"/>
      <c r="DGK100" s="171"/>
      <c r="DGL100" s="171"/>
      <c r="DGM100" s="171"/>
      <c r="DGN100" s="171"/>
      <c r="DGO100" s="171"/>
      <c r="DGP100" s="171"/>
      <c r="DGQ100" s="171"/>
      <c r="DGR100" s="171"/>
      <c r="DGS100" s="171"/>
      <c r="DGT100" s="171"/>
      <c r="DGU100" s="171"/>
      <c r="DGV100" s="171"/>
      <c r="DGW100" s="171"/>
      <c r="DGX100" s="171"/>
      <c r="DGY100" s="171"/>
      <c r="DGZ100" s="171"/>
      <c r="DHA100" s="171"/>
      <c r="DHB100" s="171"/>
      <c r="DHC100" s="171"/>
      <c r="DHD100" s="171"/>
      <c r="DHE100" s="171"/>
      <c r="DHF100" s="171"/>
      <c r="DHG100" s="171"/>
      <c r="DHH100" s="171"/>
      <c r="DHI100" s="171"/>
      <c r="DHJ100" s="171"/>
      <c r="DHK100" s="171"/>
      <c r="DHL100" s="171"/>
      <c r="DHM100" s="171"/>
      <c r="DHN100" s="171"/>
      <c r="DHO100" s="171"/>
      <c r="DHP100" s="171"/>
      <c r="DHQ100" s="171"/>
      <c r="DHR100" s="171"/>
      <c r="DHS100" s="171"/>
      <c r="DHT100" s="171"/>
      <c r="DHU100" s="171"/>
      <c r="DHV100" s="171"/>
      <c r="DHW100" s="171"/>
      <c r="DHX100" s="171"/>
      <c r="DHY100" s="171"/>
      <c r="DHZ100" s="171"/>
      <c r="DIA100" s="171"/>
      <c r="DIB100" s="171"/>
      <c r="DIC100" s="171"/>
      <c r="DID100" s="171"/>
      <c r="DIE100" s="171"/>
      <c r="DIF100" s="171"/>
      <c r="DIG100" s="171"/>
      <c r="DIH100" s="171"/>
      <c r="DII100" s="171"/>
      <c r="DIJ100" s="171"/>
      <c r="DIK100" s="171"/>
      <c r="DIL100" s="171"/>
      <c r="DIM100" s="171"/>
      <c r="DIN100" s="171"/>
      <c r="DIO100" s="171"/>
      <c r="DIP100" s="171"/>
      <c r="DIQ100" s="171"/>
      <c r="DIR100" s="171"/>
      <c r="DIS100" s="171"/>
      <c r="DIT100" s="171"/>
      <c r="DIU100" s="171"/>
      <c r="DIV100" s="171"/>
      <c r="DIW100" s="171"/>
      <c r="DIX100" s="171"/>
      <c r="DIY100" s="171"/>
      <c r="DIZ100" s="171"/>
      <c r="DJA100" s="171"/>
      <c r="DJB100" s="171"/>
      <c r="DJC100" s="171"/>
      <c r="DJD100" s="171"/>
      <c r="DJE100" s="171"/>
      <c r="DJF100" s="171"/>
      <c r="DJG100" s="171"/>
      <c r="DJH100" s="171"/>
      <c r="DJI100" s="171"/>
      <c r="DJJ100" s="171"/>
      <c r="DJK100" s="171"/>
      <c r="DJL100" s="171"/>
      <c r="DJM100" s="171"/>
      <c r="DJN100" s="171"/>
      <c r="DJO100" s="171"/>
      <c r="DJP100" s="171"/>
      <c r="DJQ100" s="171"/>
      <c r="DJR100" s="171"/>
      <c r="DJS100" s="171"/>
      <c r="DJT100" s="171"/>
      <c r="DJU100" s="171"/>
      <c r="DJV100" s="171"/>
      <c r="DJW100" s="171"/>
      <c r="DJX100" s="171"/>
      <c r="DJY100" s="171"/>
      <c r="DJZ100" s="171"/>
      <c r="DKA100" s="171"/>
      <c r="DKB100" s="171"/>
      <c r="DKC100" s="171"/>
      <c r="DKD100" s="171"/>
      <c r="DKE100" s="171"/>
      <c r="DKF100" s="171"/>
      <c r="DKG100" s="171"/>
      <c r="DKH100" s="171"/>
      <c r="DKI100" s="171"/>
      <c r="DKJ100" s="171"/>
      <c r="DKK100" s="171"/>
      <c r="DKL100" s="171"/>
      <c r="DKM100" s="171"/>
      <c r="DKN100" s="171"/>
      <c r="DKO100" s="171"/>
      <c r="DKP100" s="171"/>
      <c r="DKQ100" s="171"/>
      <c r="DKR100" s="171"/>
      <c r="DKS100" s="171"/>
      <c r="DKT100" s="171"/>
      <c r="DKU100" s="171"/>
      <c r="DKV100" s="171"/>
      <c r="DKW100" s="171"/>
      <c r="DKX100" s="171"/>
      <c r="DKY100" s="171"/>
      <c r="DKZ100" s="171"/>
      <c r="DLA100" s="171"/>
      <c r="DLB100" s="171"/>
      <c r="DLC100" s="171"/>
      <c r="DLD100" s="171"/>
      <c r="DLE100" s="171"/>
      <c r="DLF100" s="171"/>
      <c r="DLG100" s="171"/>
      <c r="DLH100" s="171"/>
      <c r="DLI100" s="171"/>
      <c r="DLJ100" s="171"/>
      <c r="DLK100" s="171"/>
      <c r="DLL100" s="171"/>
      <c r="DLM100" s="171"/>
      <c r="DLN100" s="171"/>
      <c r="DLO100" s="171"/>
      <c r="DLP100" s="171"/>
      <c r="DLQ100" s="171"/>
      <c r="DLR100" s="171"/>
      <c r="DLS100" s="171"/>
      <c r="DLT100" s="171"/>
      <c r="DLU100" s="171"/>
      <c r="DLV100" s="171"/>
      <c r="DLW100" s="171"/>
      <c r="DLX100" s="171"/>
      <c r="DLY100" s="171"/>
      <c r="DLZ100" s="171"/>
      <c r="DMA100" s="171"/>
      <c r="DMB100" s="171"/>
      <c r="DMC100" s="171"/>
      <c r="DMD100" s="171"/>
      <c r="DME100" s="171"/>
      <c r="DMF100" s="171"/>
      <c r="DMG100" s="171"/>
      <c r="DMH100" s="171"/>
      <c r="DMI100" s="171"/>
      <c r="DMJ100" s="171"/>
      <c r="DMK100" s="171"/>
      <c r="DML100" s="171"/>
      <c r="DMM100" s="171"/>
      <c r="DMN100" s="171"/>
      <c r="DMO100" s="171"/>
      <c r="DMP100" s="171"/>
      <c r="DMQ100" s="171"/>
      <c r="DMR100" s="171"/>
      <c r="DMS100" s="171"/>
      <c r="DMT100" s="171"/>
      <c r="DMU100" s="171"/>
      <c r="DMV100" s="171"/>
      <c r="DMW100" s="171"/>
      <c r="DMX100" s="171"/>
      <c r="DMY100" s="171"/>
      <c r="DMZ100" s="171"/>
      <c r="DNA100" s="171"/>
      <c r="DNB100" s="171"/>
      <c r="DNC100" s="171"/>
      <c r="DND100" s="171"/>
      <c r="DNE100" s="171"/>
      <c r="DNF100" s="171"/>
      <c r="DNG100" s="171"/>
      <c r="DNH100" s="171"/>
      <c r="DNI100" s="171"/>
      <c r="DNJ100" s="171"/>
      <c r="DNK100" s="171"/>
      <c r="DNL100" s="171"/>
      <c r="DNM100" s="171"/>
      <c r="DNN100" s="171"/>
      <c r="DNO100" s="171"/>
      <c r="DNP100" s="171"/>
      <c r="DNQ100" s="171"/>
      <c r="DNR100" s="171"/>
      <c r="DNS100" s="171"/>
      <c r="DNT100" s="171"/>
      <c r="DNU100" s="171"/>
      <c r="DNV100" s="171"/>
      <c r="DNW100" s="171"/>
      <c r="DNX100" s="171"/>
      <c r="DNY100" s="171"/>
      <c r="DNZ100" s="171"/>
      <c r="DOA100" s="171"/>
      <c r="DOB100" s="171"/>
      <c r="DOC100" s="171"/>
      <c r="DOD100" s="171"/>
      <c r="DOE100" s="171"/>
      <c r="DOF100" s="171"/>
      <c r="DOG100" s="171"/>
      <c r="DOH100" s="171"/>
      <c r="DOI100" s="171"/>
      <c r="DOJ100" s="171"/>
      <c r="DOK100" s="171"/>
      <c r="DOL100" s="171"/>
      <c r="DOM100" s="171"/>
      <c r="DON100" s="171"/>
      <c r="DOO100" s="171"/>
      <c r="DOP100" s="171"/>
      <c r="DOQ100" s="171"/>
      <c r="DOR100" s="171"/>
      <c r="DOS100" s="171"/>
      <c r="DOT100" s="171"/>
      <c r="DOU100" s="171"/>
      <c r="DOV100" s="171"/>
      <c r="DOW100" s="171"/>
      <c r="DOX100" s="171"/>
      <c r="DOY100" s="171"/>
      <c r="DOZ100" s="171"/>
      <c r="DPA100" s="171"/>
      <c r="DPB100" s="171"/>
      <c r="DPC100" s="171"/>
      <c r="DPD100" s="171"/>
      <c r="DPE100" s="171"/>
      <c r="DPF100" s="171"/>
      <c r="DPG100" s="171"/>
      <c r="DPH100" s="171"/>
      <c r="DPI100" s="171"/>
      <c r="DPJ100" s="171"/>
      <c r="DPK100" s="171"/>
      <c r="DPL100" s="171"/>
      <c r="DPM100" s="171"/>
      <c r="DPN100" s="171"/>
      <c r="DPO100" s="171"/>
      <c r="DPP100" s="171"/>
      <c r="DPQ100" s="171"/>
      <c r="DPR100" s="171"/>
      <c r="DPS100" s="171"/>
      <c r="DPT100" s="171"/>
      <c r="DPU100" s="171"/>
      <c r="DPV100" s="171"/>
      <c r="DPW100" s="171"/>
      <c r="DPX100" s="171"/>
      <c r="DPY100" s="171"/>
      <c r="DPZ100" s="171"/>
      <c r="DQA100" s="171"/>
      <c r="DQB100" s="171"/>
      <c r="DQC100" s="171"/>
      <c r="DQD100" s="171"/>
      <c r="DQE100" s="171"/>
      <c r="DQF100" s="171"/>
      <c r="DQG100" s="171"/>
      <c r="DQH100" s="171"/>
      <c r="DQI100" s="171"/>
      <c r="DQJ100" s="171"/>
      <c r="DQK100" s="171"/>
      <c r="DQL100" s="171"/>
      <c r="DQM100" s="171"/>
      <c r="DQN100" s="171"/>
      <c r="DQO100" s="171"/>
      <c r="DQP100" s="171"/>
      <c r="DQQ100" s="171"/>
      <c r="DQR100" s="171"/>
      <c r="DQS100" s="171"/>
      <c r="DQT100" s="171"/>
      <c r="DQU100" s="171"/>
      <c r="DQV100" s="171"/>
      <c r="DQW100" s="171"/>
      <c r="DQX100" s="171"/>
      <c r="DQY100" s="171"/>
      <c r="DQZ100" s="171"/>
      <c r="DRA100" s="171"/>
      <c r="DRB100" s="171"/>
      <c r="DRC100" s="171"/>
      <c r="DRD100" s="171"/>
      <c r="DRE100" s="171"/>
      <c r="DRF100" s="171"/>
      <c r="DRG100" s="171"/>
      <c r="DRH100" s="171"/>
      <c r="DRI100" s="171"/>
      <c r="DRJ100" s="171"/>
      <c r="DRK100" s="171"/>
      <c r="DRL100" s="171"/>
      <c r="DRM100" s="171"/>
      <c r="DRN100" s="171"/>
      <c r="DRO100" s="171"/>
      <c r="DRP100" s="171"/>
      <c r="DRQ100" s="171"/>
      <c r="DRR100" s="171"/>
      <c r="DRS100" s="171"/>
      <c r="DRT100" s="171"/>
      <c r="DRU100" s="171"/>
      <c r="DRV100" s="171"/>
      <c r="DRW100" s="171"/>
      <c r="DRX100" s="171"/>
      <c r="DRY100" s="171"/>
      <c r="DRZ100" s="171"/>
      <c r="DSA100" s="171"/>
      <c r="DSB100" s="171"/>
      <c r="DSC100" s="171"/>
      <c r="DSD100" s="171"/>
      <c r="DSE100" s="171"/>
      <c r="DSF100" s="171"/>
      <c r="DSG100" s="171"/>
      <c r="DSH100" s="171"/>
      <c r="DSI100" s="171"/>
      <c r="DSJ100" s="171"/>
      <c r="DSK100" s="171"/>
      <c r="DSL100" s="171"/>
      <c r="DSM100" s="171"/>
      <c r="DSN100" s="171"/>
      <c r="DSO100" s="171"/>
      <c r="DSP100" s="171"/>
      <c r="DSQ100" s="171"/>
      <c r="DSR100" s="171"/>
      <c r="DSS100" s="171"/>
      <c r="DST100" s="171"/>
      <c r="DSU100" s="171"/>
      <c r="DSV100" s="171"/>
      <c r="DSW100" s="171"/>
      <c r="DSX100" s="171"/>
      <c r="DSY100" s="171"/>
      <c r="DSZ100" s="171"/>
      <c r="DTA100" s="171"/>
      <c r="DTB100" s="171"/>
      <c r="DTC100" s="171"/>
      <c r="DTD100" s="171"/>
      <c r="DTE100" s="171"/>
      <c r="DTF100" s="171"/>
      <c r="DTG100" s="171"/>
      <c r="DTH100" s="171"/>
      <c r="DTI100" s="171"/>
      <c r="DTJ100" s="171"/>
      <c r="DTK100" s="171"/>
      <c r="DTL100" s="171"/>
      <c r="DTM100" s="171"/>
      <c r="DTN100" s="171"/>
      <c r="DTO100" s="171"/>
      <c r="DTP100" s="171"/>
      <c r="DTQ100" s="171"/>
      <c r="DTR100" s="171"/>
      <c r="DTS100" s="171"/>
      <c r="DTT100" s="171"/>
      <c r="DTU100" s="171"/>
      <c r="DTV100" s="171"/>
      <c r="DTW100" s="171"/>
      <c r="DTX100" s="171"/>
      <c r="DTY100" s="171"/>
      <c r="DTZ100" s="171"/>
      <c r="DUA100" s="171"/>
      <c r="DUB100" s="171"/>
      <c r="DUC100" s="171"/>
      <c r="DUD100" s="171"/>
      <c r="DUE100" s="171"/>
      <c r="DUF100" s="171"/>
      <c r="DUG100" s="171"/>
      <c r="DUH100" s="171"/>
      <c r="DUI100" s="171"/>
      <c r="DUJ100" s="171"/>
      <c r="DUK100" s="171"/>
      <c r="DUL100" s="171"/>
      <c r="DUM100" s="171"/>
      <c r="DUN100" s="171"/>
      <c r="DUO100" s="171"/>
      <c r="DUP100" s="171"/>
      <c r="DUQ100" s="171"/>
      <c r="DUR100" s="171"/>
      <c r="DUS100" s="171"/>
      <c r="DUT100" s="171"/>
      <c r="DUU100" s="171"/>
      <c r="DUV100" s="171"/>
      <c r="DUW100" s="171"/>
      <c r="DUX100" s="171"/>
      <c r="DUY100" s="171"/>
      <c r="DUZ100" s="171"/>
      <c r="DVA100" s="171"/>
      <c r="DVB100" s="171"/>
      <c r="DVC100" s="171"/>
      <c r="DVD100" s="171"/>
      <c r="DVE100" s="171"/>
      <c r="DVF100" s="171"/>
      <c r="DVG100" s="171"/>
      <c r="DVH100" s="171"/>
      <c r="DVI100" s="171"/>
      <c r="DVJ100" s="171"/>
      <c r="DVK100" s="171"/>
      <c r="DVL100" s="171"/>
      <c r="DVM100" s="171"/>
      <c r="DVN100" s="171"/>
      <c r="DVO100" s="171"/>
      <c r="DVP100" s="171"/>
      <c r="DVQ100" s="171"/>
      <c r="DVR100" s="171"/>
      <c r="DVS100" s="171"/>
      <c r="DVT100" s="171"/>
      <c r="DVU100" s="171"/>
      <c r="DVV100" s="171"/>
      <c r="DVW100" s="171"/>
      <c r="DVX100" s="171"/>
      <c r="DVY100" s="171"/>
      <c r="DVZ100" s="171"/>
      <c r="DWA100" s="171"/>
      <c r="DWB100" s="171"/>
      <c r="DWC100" s="171"/>
      <c r="DWD100" s="171"/>
      <c r="DWE100" s="171"/>
      <c r="DWF100" s="171"/>
      <c r="DWG100" s="171"/>
      <c r="DWH100" s="171"/>
      <c r="DWI100" s="171"/>
      <c r="DWJ100" s="171"/>
      <c r="DWK100" s="171"/>
      <c r="DWL100" s="171"/>
      <c r="DWM100" s="171"/>
      <c r="DWN100" s="171"/>
      <c r="DWO100" s="171"/>
      <c r="DWP100" s="171"/>
      <c r="DWQ100" s="171"/>
      <c r="DWR100" s="171"/>
      <c r="DWS100" s="171"/>
      <c r="DWT100" s="171"/>
      <c r="DWU100" s="171"/>
      <c r="DWV100" s="171"/>
      <c r="DWW100" s="171"/>
      <c r="DWX100" s="171"/>
      <c r="DWY100" s="171"/>
      <c r="DWZ100" s="171"/>
      <c r="DXA100" s="171"/>
      <c r="DXB100" s="171"/>
      <c r="DXC100" s="171"/>
      <c r="DXD100" s="171"/>
      <c r="DXE100" s="171"/>
      <c r="DXF100" s="171"/>
      <c r="DXG100" s="171"/>
      <c r="DXH100" s="171"/>
      <c r="DXI100" s="171"/>
      <c r="DXJ100" s="171"/>
      <c r="DXK100" s="171"/>
      <c r="DXL100" s="171"/>
      <c r="DXM100" s="171"/>
      <c r="DXN100" s="171"/>
      <c r="DXO100" s="171"/>
      <c r="DXP100" s="171"/>
      <c r="DXQ100" s="171"/>
      <c r="DXR100" s="171"/>
      <c r="DXS100" s="171"/>
      <c r="DXT100" s="171"/>
      <c r="DXU100" s="171"/>
      <c r="DXV100" s="171"/>
      <c r="DXW100" s="171"/>
      <c r="DXX100" s="171"/>
      <c r="DXY100" s="171"/>
      <c r="DXZ100" s="171"/>
      <c r="DYA100" s="171"/>
      <c r="DYB100" s="171"/>
      <c r="DYC100" s="171"/>
      <c r="DYD100" s="171"/>
      <c r="DYE100" s="171"/>
      <c r="DYF100" s="171"/>
      <c r="DYG100" s="171"/>
      <c r="DYH100" s="171"/>
      <c r="DYI100" s="171"/>
      <c r="DYJ100" s="171"/>
      <c r="DYK100" s="171"/>
      <c r="DYL100" s="171"/>
      <c r="DYM100" s="171"/>
      <c r="DYN100" s="171"/>
      <c r="DYO100" s="171"/>
      <c r="DYP100" s="171"/>
      <c r="DYQ100" s="171"/>
      <c r="DYR100" s="171"/>
      <c r="DYS100" s="171"/>
      <c r="DYT100" s="171"/>
      <c r="DYU100" s="171"/>
      <c r="DYV100" s="171"/>
      <c r="DYW100" s="171"/>
      <c r="DYX100" s="171"/>
      <c r="DYY100" s="171"/>
      <c r="DYZ100" s="171"/>
      <c r="DZA100" s="171"/>
      <c r="DZB100" s="171"/>
      <c r="DZC100" s="171"/>
      <c r="DZD100" s="171"/>
      <c r="DZE100" s="171"/>
      <c r="DZF100" s="171"/>
      <c r="DZG100" s="171"/>
      <c r="DZH100" s="171"/>
      <c r="DZI100" s="171"/>
      <c r="DZJ100" s="171"/>
      <c r="DZK100" s="171"/>
      <c r="DZL100" s="171"/>
      <c r="DZM100" s="171"/>
      <c r="DZN100" s="171"/>
      <c r="DZO100" s="171"/>
      <c r="DZP100" s="171"/>
      <c r="DZQ100" s="171"/>
      <c r="DZR100" s="171"/>
      <c r="DZS100" s="171"/>
      <c r="DZT100" s="171"/>
      <c r="DZU100" s="171"/>
      <c r="DZV100" s="171"/>
      <c r="DZW100" s="171"/>
      <c r="DZX100" s="171"/>
      <c r="DZY100" s="171"/>
      <c r="DZZ100" s="171"/>
      <c r="EAA100" s="171"/>
      <c r="EAB100" s="171"/>
      <c r="EAC100" s="171"/>
      <c r="EAD100" s="171"/>
      <c r="EAE100" s="171"/>
      <c r="EAF100" s="171"/>
      <c r="EAG100" s="171"/>
      <c r="EAH100" s="171"/>
      <c r="EAI100" s="171"/>
      <c r="EAJ100" s="171"/>
      <c r="EAK100" s="171"/>
      <c r="EAL100" s="171"/>
      <c r="EAM100" s="171"/>
      <c r="EAN100" s="171"/>
      <c r="EAO100" s="171"/>
      <c r="EAP100" s="171"/>
      <c r="EAQ100" s="171"/>
      <c r="EAR100" s="171"/>
      <c r="EAS100" s="171"/>
      <c r="EAT100" s="171"/>
      <c r="EAU100" s="171"/>
      <c r="EAV100" s="171"/>
      <c r="EAW100" s="171"/>
      <c r="EAX100" s="171"/>
      <c r="EAY100" s="171"/>
      <c r="EAZ100" s="171"/>
      <c r="EBA100" s="171"/>
      <c r="EBB100" s="171"/>
      <c r="EBC100" s="171"/>
      <c r="EBD100" s="171"/>
      <c r="EBE100" s="171"/>
      <c r="EBF100" s="171"/>
      <c r="EBG100" s="171"/>
      <c r="EBH100" s="171"/>
      <c r="EBI100" s="171"/>
      <c r="EBJ100" s="171"/>
      <c r="EBK100" s="171"/>
      <c r="EBL100" s="171"/>
      <c r="EBM100" s="171"/>
      <c r="EBN100" s="171"/>
      <c r="EBO100" s="171"/>
      <c r="EBP100" s="171"/>
      <c r="EBQ100" s="171"/>
      <c r="EBR100" s="171"/>
      <c r="EBS100" s="171"/>
      <c r="EBT100" s="171"/>
      <c r="EBU100" s="171"/>
      <c r="EBV100" s="171"/>
      <c r="EBW100" s="171"/>
      <c r="EBX100" s="171"/>
      <c r="EBY100" s="171"/>
      <c r="EBZ100" s="171"/>
      <c r="ECA100" s="171"/>
      <c r="ECB100" s="171"/>
      <c r="ECC100" s="171"/>
      <c r="ECD100" s="171"/>
      <c r="ECE100" s="171"/>
      <c r="ECF100" s="171"/>
      <c r="ECG100" s="171"/>
      <c r="ECH100" s="171"/>
      <c r="ECI100" s="171"/>
      <c r="ECJ100" s="171"/>
      <c r="ECK100" s="171"/>
      <c r="ECL100" s="171"/>
      <c r="ECM100" s="171"/>
      <c r="ECN100" s="171"/>
      <c r="ECO100" s="171"/>
      <c r="ECP100" s="171"/>
      <c r="ECQ100" s="171"/>
      <c r="ECR100" s="171"/>
      <c r="ECS100" s="171"/>
      <c r="ECT100" s="171"/>
      <c r="ECU100" s="171"/>
      <c r="ECV100" s="171"/>
      <c r="ECW100" s="171"/>
      <c r="ECX100" s="171"/>
      <c r="ECY100" s="171"/>
      <c r="ECZ100" s="171"/>
      <c r="EDA100" s="171"/>
      <c r="EDB100" s="171"/>
      <c r="EDC100" s="171"/>
      <c r="EDD100" s="171"/>
      <c r="EDE100" s="171"/>
      <c r="EDF100" s="171"/>
      <c r="EDG100" s="171"/>
      <c r="EDH100" s="171"/>
      <c r="EDI100" s="171"/>
      <c r="EDJ100" s="171"/>
      <c r="EDK100" s="171"/>
      <c r="EDL100" s="171"/>
      <c r="EDM100" s="171"/>
      <c r="EDN100" s="171"/>
      <c r="EDO100" s="171"/>
      <c r="EDP100" s="171"/>
      <c r="EDQ100" s="171"/>
      <c r="EDR100" s="171"/>
      <c r="EDS100" s="171"/>
      <c r="EDT100" s="171"/>
      <c r="EDU100" s="171"/>
      <c r="EDV100" s="171"/>
      <c r="EDW100" s="171"/>
      <c r="EDX100" s="171"/>
      <c r="EDY100" s="171"/>
      <c r="EDZ100" s="171"/>
      <c r="EEA100" s="171"/>
      <c r="EEB100" s="171"/>
      <c r="EEC100" s="171"/>
      <c r="EED100" s="171"/>
      <c r="EEE100" s="171"/>
      <c r="EEF100" s="171"/>
      <c r="EEG100" s="171"/>
      <c r="EEH100" s="171"/>
      <c r="EEI100" s="171"/>
      <c r="EEJ100" s="171"/>
      <c r="EEK100" s="171"/>
      <c r="EEL100" s="171"/>
      <c r="EEM100" s="171"/>
      <c r="EEN100" s="171"/>
      <c r="EEO100" s="171"/>
      <c r="EEP100" s="171"/>
      <c r="EEQ100" s="171"/>
      <c r="EER100" s="171"/>
      <c r="EES100" s="171"/>
      <c r="EET100" s="171"/>
      <c r="EEU100" s="171"/>
      <c r="EEV100" s="171"/>
      <c r="EEW100" s="171"/>
      <c r="EEX100" s="171"/>
      <c r="EEY100" s="171"/>
      <c r="EEZ100" s="171"/>
      <c r="EFA100" s="171"/>
      <c r="EFB100" s="171"/>
      <c r="EFC100" s="171"/>
      <c r="EFD100" s="171"/>
      <c r="EFE100" s="171"/>
      <c r="EFF100" s="171"/>
      <c r="EFG100" s="171"/>
      <c r="EFH100" s="171"/>
      <c r="EFI100" s="171"/>
      <c r="EFJ100" s="171"/>
      <c r="EFK100" s="171"/>
      <c r="EFL100" s="171"/>
      <c r="EFM100" s="171"/>
      <c r="EFN100" s="171"/>
      <c r="EFO100" s="171"/>
      <c r="EFP100" s="171"/>
      <c r="EFQ100" s="171"/>
      <c r="EFR100" s="171"/>
      <c r="EFS100" s="171"/>
      <c r="EFT100" s="171"/>
      <c r="EFU100" s="171"/>
      <c r="EFV100" s="171"/>
      <c r="EFW100" s="171"/>
      <c r="EFX100" s="171"/>
      <c r="EFY100" s="171"/>
      <c r="EFZ100" s="171"/>
      <c r="EGA100" s="171"/>
      <c r="EGB100" s="171"/>
      <c r="EGC100" s="171"/>
      <c r="EGD100" s="171"/>
      <c r="EGE100" s="171"/>
      <c r="EGF100" s="171"/>
      <c r="EGG100" s="171"/>
      <c r="EGH100" s="171"/>
      <c r="EGI100" s="171"/>
      <c r="EGJ100" s="171"/>
      <c r="EGK100" s="171"/>
      <c r="EGL100" s="171"/>
      <c r="EGM100" s="171"/>
      <c r="EGN100" s="171"/>
      <c r="EGO100" s="171"/>
      <c r="EGP100" s="171"/>
      <c r="EGQ100" s="171"/>
      <c r="EGR100" s="171"/>
      <c r="EGS100" s="171"/>
      <c r="EGT100" s="171"/>
      <c r="EGU100" s="171"/>
      <c r="EGV100" s="171"/>
      <c r="EGW100" s="171"/>
      <c r="EGX100" s="171"/>
      <c r="EGY100" s="171"/>
      <c r="EGZ100" s="171"/>
      <c r="EHA100" s="171"/>
      <c r="EHB100" s="171"/>
      <c r="EHC100" s="171"/>
      <c r="EHD100" s="171"/>
      <c r="EHE100" s="171"/>
      <c r="EHF100" s="171"/>
      <c r="EHG100" s="171"/>
      <c r="EHH100" s="171"/>
      <c r="EHI100" s="171"/>
      <c r="EHJ100" s="171"/>
      <c r="EHK100" s="171"/>
      <c r="EHL100" s="171"/>
      <c r="EHM100" s="171"/>
      <c r="EHN100" s="171"/>
      <c r="EHO100" s="171"/>
      <c r="EHP100" s="171"/>
      <c r="EHQ100" s="171"/>
      <c r="EHR100" s="171"/>
      <c r="EHS100" s="171"/>
      <c r="EHT100" s="171"/>
      <c r="EHU100" s="171"/>
      <c r="EHV100" s="171"/>
      <c r="EHW100" s="171"/>
      <c r="EHX100" s="171"/>
      <c r="EHY100" s="171"/>
      <c r="EHZ100" s="171"/>
      <c r="EIA100" s="171"/>
      <c r="EIB100" s="171"/>
      <c r="EIC100" s="171"/>
      <c r="EID100" s="171"/>
      <c r="EIE100" s="171"/>
      <c r="EIF100" s="171"/>
      <c r="EIG100" s="171"/>
      <c r="EIH100" s="171"/>
      <c r="EII100" s="171"/>
      <c r="EIJ100" s="171"/>
      <c r="EIK100" s="171"/>
      <c r="EIL100" s="171"/>
      <c r="EIM100" s="171"/>
      <c r="EIN100" s="171"/>
      <c r="EIO100" s="171"/>
      <c r="EIP100" s="171"/>
      <c r="EIQ100" s="171"/>
      <c r="EIR100" s="171"/>
      <c r="EIS100" s="171"/>
      <c r="EIT100" s="171"/>
      <c r="EIU100" s="171"/>
      <c r="EIV100" s="171"/>
      <c r="EIW100" s="171"/>
      <c r="EIX100" s="171"/>
      <c r="EIY100" s="171"/>
      <c r="EIZ100" s="171"/>
      <c r="EJA100" s="171"/>
      <c r="EJB100" s="171"/>
      <c r="EJC100" s="171"/>
      <c r="EJD100" s="171"/>
      <c r="EJE100" s="171"/>
      <c r="EJF100" s="171"/>
      <c r="EJG100" s="171"/>
      <c r="EJH100" s="171"/>
      <c r="EJI100" s="171"/>
      <c r="EJJ100" s="171"/>
      <c r="EJK100" s="171"/>
      <c r="EJL100" s="171"/>
      <c r="EJM100" s="171"/>
      <c r="EJN100" s="171"/>
      <c r="EJO100" s="171"/>
      <c r="EJP100" s="171"/>
      <c r="EJQ100" s="171"/>
      <c r="EJR100" s="171"/>
      <c r="EJS100" s="171"/>
      <c r="EJT100" s="171"/>
      <c r="EJU100" s="171"/>
      <c r="EJV100" s="171"/>
      <c r="EJW100" s="171"/>
      <c r="EJX100" s="171"/>
      <c r="EJY100" s="171"/>
      <c r="EJZ100" s="171"/>
      <c r="EKA100" s="171"/>
      <c r="EKB100" s="171"/>
      <c r="EKC100" s="171"/>
      <c r="EKD100" s="171"/>
      <c r="EKE100" s="171"/>
      <c r="EKF100" s="171"/>
      <c r="EKG100" s="171"/>
      <c r="EKH100" s="171"/>
      <c r="EKI100" s="171"/>
      <c r="EKJ100" s="171"/>
      <c r="EKK100" s="171"/>
      <c r="EKL100" s="171"/>
      <c r="EKM100" s="171"/>
      <c r="EKN100" s="171"/>
      <c r="EKO100" s="171"/>
      <c r="EKP100" s="171"/>
      <c r="EKQ100" s="171"/>
      <c r="EKR100" s="171"/>
      <c r="EKS100" s="171"/>
      <c r="EKT100" s="171"/>
      <c r="EKU100" s="171"/>
      <c r="EKV100" s="171"/>
      <c r="EKW100" s="171"/>
      <c r="EKX100" s="171"/>
      <c r="EKY100" s="171"/>
      <c r="EKZ100" s="171"/>
      <c r="ELA100" s="171"/>
      <c r="ELB100" s="171"/>
      <c r="ELC100" s="171"/>
      <c r="ELD100" s="171"/>
      <c r="ELE100" s="171"/>
      <c r="ELF100" s="171"/>
      <c r="ELG100" s="171"/>
      <c r="ELH100" s="171"/>
      <c r="ELI100" s="171"/>
      <c r="ELJ100" s="171"/>
      <c r="ELK100" s="171"/>
      <c r="ELL100" s="171"/>
      <c r="ELM100" s="171"/>
      <c r="ELN100" s="171"/>
      <c r="ELO100" s="171"/>
      <c r="ELP100" s="171"/>
      <c r="ELQ100" s="171"/>
      <c r="ELR100" s="171"/>
      <c r="ELS100" s="171"/>
      <c r="ELT100" s="171"/>
      <c r="ELU100" s="171"/>
      <c r="ELV100" s="171"/>
      <c r="ELW100" s="171"/>
      <c r="ELX100" s="171"/>
      <c r="ELY100" s="171"/>
      <c r="ELZ100" s="171"/>
      <c r="EMA100" s="171"/>
      <c r="EMB100" s="171"/>
      <c r="EMC100" s="171"/>
      <c r="EMD100" s="171"/>
      <c r="EME100" s="171"/>
      <c r="EMF100" s="171"/>
      <c r="EMG100" s="171"/>
      <c r="EMH100" s="171"/>
      <c r="EMI100" s="171"/>
      <c r="EMJ100" s="171"/>
      <c r="EMK100" s="171"/>
      <c r="EML100" s="171"/>
      <c r="EMM100" s="171"/>
      <c r="EMN100" s="171"/>
      <c r="EMO100" s="171"/>
      <c r="EMP100" s="171"/>
      <c r="EMQ100" s="171"/>
      <c r="EMR100" s="171"/>
      <c r="EMS100" s="171"/>
      <c r="EMT100" s="171"/>
      <c r="EMU100" s="171"/>
      <c r="EMV100" s="171"/>
      <c r="EMW100" s="171"/>
      <c r="EMX100" s="171"/>
      <c r="EMY100" s="171"/>
      <c r="EMZ100" s="171"/>
      <c r="ENA100" s="171"/>
      <c r="ENB100" s="171"/>
      <c r="ENC100" s="171"/>
      <c r="END100" s="171"/>
      <c r="ENE100" s="171"/>
      <c r="ENF100" s="171"/>
      <c r="ENG100" s="171"/>
      <c r="ENH100" s="171"/>
      <c r="ENI100" s="171"/>
      <c r="ENJ100" s="171"/>
      <c r="ENK100" s="171"/>
      <c r="ENL100" s="171"/>
      <c r="ENM100" s="171"/>
      <c r="ENN100" s="171"/>
      <c r="ENO100" s="171"/>
      <c r="ENP100" s="171"/>
      <c r="ENQ100" s="171"/>
      <c r="ENR100" s="171"/>
      <c r="ENS100" s="171"/>
      <c r="ENT100" s="171"/>
      <c r="ENU100" s="171"/>
      <c r="ENV100" s="171"/>
      <c r="ENW100" s="171"/>
      <c r="ENX100" s="171"/>
      <c r="ENY100" s="171"/>
      <c r="ENZ100" s="171"/>
      <c r="EOA100" s="171"/>
      <c r="EOB100" s="171"/>
      <c r="EOC100" s="171"/>
      <c r="EOD100" s="171"/>
      <c r="EOE100" s="171"/>
      <c r="EOF100" s="171"/>
      <c r="EOG100" s="171"/>
      <c r="EOH100" s="171"/>
      <c r="EOI100" s="171"/>
      <c r="EOJ100" s="171"/>
      <c r="EOK100" s="171"/>
      <c r="EOL100" s="171"/>
      <c r="EOM100" s="171"/>
      <c r="EON100" s="171"/>
      <c r="EOO100" s="171"/>
      <c r="EOP100" s="171"/>
      <c r="EOQ100" s="171"/>
      <c r="EOR100" s="171"/>
      <c r="EOS100" s="171"/>
      <c r="EOT100" s="171"/>
      <c r="EOU100" s="171"/>
      <c r="EOV100" s="171"/>
      <c r="EOW100" s="171"/>
      <c r="EOX100" s="171"/>
      <c r="EOY100" s="171"/>
      <c r="EOZ100" s="171"/>
      <c r="EPA100" s="171"/>
      <c r="EPB100" s="171"/>
      <c r="EPC100" s="171"/>
      <c r="EPD100" s="171"/>
      <c r="EPE100" s="171"/>
      <c r="EPF100" s="171"/>
      <c r="EPG100" s="171"/>
      <c r="EPH100" s="171"/>
      <c r="EPI100" s="171"/>
      <c r="EPJ100" s="171"/>
      <c r="EPK100" s="171"/>
      <c r="EPL100" s="171"/>
      <c r="EPM100" s="171"/>
      <c r="EPN100" s="171"/>
      <c r="EPO100" s="171"/>
      <c r="EPP100" s="171"/>
      <c r="EPQ100" s="171"/>
      <c r="EPR100" s="171"/>
      <c r="EPS100" s="171"/>
      <c r="EPT100" s="171"/>
      <c r="EPU100" s="171"/>
      <c r="EPV100" s="171"/>
      <c r="EPW100" s="171"/>
      <c r="EPX100" s="171"/>
      <c r="EPY100" s="171"/>
      <c r="EPZ100" s="171"/>
      <c r="EQA100" s="171"/>
      <c r="EQB100" s="171"/>
      <c r="EQC100" s="171"/>
      <c r="EQD100" s="171"/>
      <c r="EQE100" s="171"/>
      <c r="EQF100" s="171"/>
      <c r="EQG100" s="171"/>
      <c r="EQH100" s="171"/>
      <c r="EQI100" s="171"/>
      <c r="EQJ100" s="171"/>
      <c r="EQK100" s="171"/>
      <c r="EQL100" s="171"/>
      <c r="EQM100" s="171"/>
      <c r="EQN100" s="171"/>
      <c r="EQO100" s="171"/>
      <c r="EQP100" s="171"/>
      <c r="EQQ100" s="171"/>
      <c r="EQR100" s="171"/>
      <c r="EQS100" s="171"/>
      <c r="EQT100" s="171"/>
      <c r="EQU100" s="171"/>
      <c r="EQV100" s="171"/>
      <c r="EQW100" s="171"/>
      <c r="EQX100" s="171"/>
      <c r="EQY100" s="171"/>
      <c r="EQZ100" s="171"/>
      <c r="ERA100" s="171"/>
      <c r="ERB100" s="171"/>
      <c r="ERC100" s="171"/>
      <c r="ERD100" s="171"/>
      <c r="ERE100" s="171"/>
      <c r="ERF100" s="171"/>
      <c r="ERG100" s="171"/>
      <c r="ERH100" s="171"/>
      <c r="ERI100" s="171"/>
      <c r="ERJ100" s="171"/>
      <c r="ERK100" s="171"/>
      <c r="ERL100" s="171"/>
      <c r="ERM100" s="171"/>
      <c r="ERN100" s="171"/>
      <c r="ERO100" s="171"/>
      <c r="ERP100" s="171"/>
      <c r="ERQ100" s="171"/>
      <c r="ERR100" s="171"/>
      <c r="ERS100" s="171"/>
      <c r="ERT100" s="171"/>
      <c r="ERU100" s="171"/>
      <c r="ERV100" s="171"/>
      <c r="ERW100" s="171"/>
      <c r="ERX100" s="171"/>
      <c r="ERY100" s="171"/>
      <c r="ERZ100" s="171"/>
      <c r="ESA100" s="171"/>
      <c r="ESB100" s="171"/>
      <c r="ESC100" s="171"/>
      <c r="ESD100" s="171"/>
      <c r="ESE100" s="171"/>
      <c r="ESF100" s="171"/>
      <c r="ESG100" s="171"/>
      <c r="ESH100" s="171"/>
      <c r="ESI100" s="171"/>
      <c r="ESJ100" s="171"/>
      <c r="ESK100" s="171"/>
      <c r="ESL100" s="171"/>
      <c r="ESM100" s="171"/>
      <c r="ESN100" s="171"/>
      <c r="ESO100" s="171"/>
      <c r="ESP100" s="171"/>
      <c r="ESQ100" s="171"/>
      <c r="ESR100" s="171"/>
      <c r="ESS100" s="171"/>
      <c r="EST100" s="171"/>
      <c r="ESU100" s="171"/>
      <c r="ESV100" s="171"/>
      <c r="ESW100" s="171"/>
      <c r="ESX100" s="171"/>
      <c r="ESY100" s="171"/>
      <c r="ESZ100" s="171"/>
      <c r="ETA100" s="171"/>
      <c r="ETB100" s="171"/>
      <c r="ETC100" s="171"/>
      <c r="ETD100" s="171"/>
      <c r="ETE100" s="171"/>
      <c r="ETF100" s="171"/>
      <c r="ETG100" s="171"/>
      <c r="ETH100" s="171"/>
      <c r="ETI100" s="171"/>
      <c r="ETJ100" s="171"/>
      <c r="ETK100" s="171"/>
      <c r="ETL100" s="171"/>
      <c r="ETM100" s="171"/>
      <c r="ETN100" s="171"/>
      <c r="ETO100" s="171"/>
      <c r="ETP100" s="171"/>
      <c r="ETQ100" s="171"/>
      <c r="ETR100" s="171"/>
      <c r="ETS100" s="171"/>
      <c r="ETT100" s="171"/>
      <c r="ETU100" s="171"/>
      <c r="ETV100" s="171"/>
      <c r="ETW100" s="171"/>
      <c r="ETX100" s="171"/>
      <c r="ETY100" s="171"/>
      <c r="ETZ100" s="171"/>
      <c r="EUA100" s="171"/>
      <c r="EUB100" s="171"/>
      <c r="EUC100" s="171"/>
      <c r="EUD100" s="171"/>
      <c r="EUE100" s="171"/>
      <c r="EUF100" s="171"/>
      <c r="EUG100" s="171"/>
      <c r="EUH100" s="171"/>
      <c r="EUI100" s="171"/>
      <c r="EUJ100" s="171"/>
      <c r="EUK100" s="171"/>
      <c r="EUL100" s="171"/>
      <c r="EUM100" s="171"/>
      <c r="EUN100" s="171"/>
      <c r="EUO100" s="171"/>
      <c r="EUP100" s="171"/>
      <c r="EUQ100" s="171"/>
      <c r="EUR100" s="171"/>
      <c r="EUS100" s="171"/>
      <c r="EUT100" s="171"/>
      <c r="EUU100" s="171"/>
      <c r="EUV100" s="171"/>
      <c r="EUW100" s="171"/>
      <c r="EUX100" s="171"/>
      <c r="EUY100" s="171"/>
      <c r="EUZ100" s="171"/>
      <c r="EVA100" s="171"/>
      <c r="EVB100" s="171"/>
      <c r="EVC100" s="171"/>
      <c r="EVD100" s="171"/>
      <c r="EVE100" s="171"/>
      <c r="EVF100" s="171"/>
      <c r="EVG100" s="171"/>
      <c r="EVH100" s="171"/>
      <c r="EVI100" s="171"/>
      <c r="EVJ100" s="171"/>
      <c r="EVK100" s="171"/>
      <c r="EVL100" s="171"/>
      <c r="EVM100" s="171"/>
      <c r="EVN100" s="171"/>
      <c r="EVO100" s="171"/>
      <c r="EVP100" s="171"/>
      <c r="EVQ100" s="171"/>
      <c r="EVR100" s="171"/>
      <c r="EVS100" s="171"/>
      <c r="EVT100" s="171"/>
      <c r="EVU100" s="171"/>
      <c r="EVV100" s="171"/>
      <c r="EVW100" s="171"/>
      <c r="EVX100" s="171"/>
      <c r="EVY100" s="171"/>
      <c r="EVZ100" s="171"/>
      <c r="EWA100" s="171"/>
      <c r="EWB100" s="171"/>
      <c r="EWC100" s="171"/>
      <c r="EWD100" s="171"/>
      <c r="EWE100" s="171"/>
      <c r="EWF100" s="171"/>
      <c r="EWG100" s="171"/>
      <c r="EWH100" s="171"/>
      <c r="EWI100" s="171"/>
      <c r="EWJ100" s="171"/>
      <c r="EWK100" s="171"/>
      <c r="EWL100" s="171"/>
      <c r="EWM100" s="171"/>
      <c r="EWN100" s="171"/>
      <c r="EWO100" s="171"/>
      <c r="EWP100" s="171"/>
      <c r="EWQ100" s="171"/>
      <c r="EWR100" s="171"/>
      <c r="EWS100" s="171"/>
      <c r="EWT100" s="171"/>
      <c r="EWU100" s="171"/>
      <c r="EWV100" s="171"/>
      <c r="EWW100" s="171"/>
      <c r="EWX100" s="171"/>
      <c r="EWY100" s="171"/>
      <c r="EWZ100" s="171"/>
      <c r="EXA100" s="171"/>
      <c r="EXB100" s="171"/>
      <c r="EXC100" s="171"/>
      <c r="EXD100" s="171"/>
      <c r="EXE100" s="171"/>
      <c r="EXF100" s="171"/>
      <c r="EXG100" s="171"/>
      <c r="EXH100" s="171"/>
      <c r="EXI100" s="171"/>
      <c r="EXJ100" s="171"/>
      <c r="EXK100" s="171"/>
      <c r="EXL100" s="171"/>
      <c r="EXM100" s="171"/>
      <c r="EXN100" s="171"/>
      <c r="EXO100" s="171"/>
      <c r="EXP100" s="171"/>
      <c r="EXQ100" s="171"/>
      <c r="EXR100" s="171"/>
      <c r="EXS100" s="171"/>
      <c r="EXT100" s="171"/>
      <c r="EXU100" s="171"/>
      <c r="EXV100" s="171"/>
      <c r="EXW100" s="171"/>
      <c r="EXX100" s="171"/>
      <c r="EXY100" s="171"/>
      <c r="EXZ100" s="171"/>
      <c r="EYA100" s="171"/>
      <c r="EYB100" s="171"/>
      <c r="EYC100" s="171"/>
      <c r="EYD100" s="171"/>
      <c r="EYE100" s="171"/>
      <c r="EYF100" s="171"/>
      <c r="EYG100" s="171"/>
      <c r="EYH100" s="171"/>
      <c r="EYI100" s="171"/>
      <c r="EYJ100" s="171"/>
      <c r="EYK100" s="171"/>
      <c r="EYL100" s="171"/>
      <c r="EYM100" s="171"/>
      <c r="EYN100" s="171"/>
      <c r="EYO100" s="171"/>
      <c r="EYP100" s="171"/>
      <c r="EYQ100" s="171"/>
      <c r="EYR100" s="171"/>
      <c r="EYS100" s="171"/>
      <c r="EYT100" s="171"/>
      <c r="EYU100" s="171"/>
      <c r="EYV100" s="171"/>
      <c r="EYW100" s="171"/>
      <c r="EYX100" s="171"/>
      <c r="EYY100" s="171"/>
      <c r="EYZ100" s="171"/>
      <c r="EZA100" s="171"/>
      <c r="EZB100" s="171"/>
      <c r="EZC100" s="171"/>
      <c r="EZD100" s="171"/>
      <c r="EZE100" s="171"/>
      <c r="EZF100" s="171"/>
      <c r="EZG100" s="171"/>
      <c r="EZH100" s="171"/>
      <c r="EZI100" s="171"/>
      <c r="EZJ100" s="171"/>
      <c r="EZK100" s="171"/>
      <c r="EZL100" s="171"/>
      <c r="EZM100" s="171"/>
      <c r="EZN100" s="171"/>
      <c r="EZO100" s="171"/>
      <c r="EZP100" s="171"/>
      <c r="EZQ100" s="171"/>
      <c r="EZR100" s="171"/>
      <c r="EZS100" s="171"/>
      <c r="EZT100" s="171"/>
      <c r="EZU100" s="171"/>
      <c r="EZV100" s="171"/>
      <c r="EZW100" s="171"/>
      <c r="EZX100" s="171"/>
      <c r="EZY100" s="171"/>
      <c r="EZZ100" s="171"/>
      <c r="FAA100" s="171"/>
      <c r="FAB100" s="171"/>
      <c r="FAC100" s="171"/>
      <c r="FAD100" s="171"/>
      <c r="FAE100" s="171"/>
      <c r="FAF100" s="171"/>
      <c r="FAG100" s="171"/>
      <c r="FAH100" s="171"/>
      <c r="FAI100" s="171"/>
      <c r="FAJ100" s="171"/>
      <c r="FAK100" s="171"/>
      <c r="FAL100" s="171"/>
      <c r="FAM100" s="171"/>
      <c r="FAN100" s="171"/>
      <c r="FAO100" s="171"/>
      <c r="FAP100" s="171"/>
      <c r="FAQ100" s="171"/>
      <c r="FAR100" s="171"/>
      <c r="FAS100" s="171"/>
      <c r="FAT100" s="171"/>
      <c r="FAU100" s="171"/>
      <c r="FAV100" s="171"/>
      <c r="FAW100" s="171"/>
      <c r="FAX100" s="171"/>
      <c r="FAY100" s="171"/>
      <c r="FAZ100" s="171"/>
      <c r="FBA100" s="171"/>
      <c r="FBB100" s="171"/>
      <c r="FBC100" s="171"/>
      <c r="FBD100" s="171"/>
      <c r="FBE100" s="171"/>
      <c r="FBF100" s="171"/>
      <c r="FBG100" s="171"/>
      <c r="FBH100" s="171"/>
      <c r="FBI100" s="171"/>
      <c r="FBJ100" s="171"/>
      <c r="FBK100" s="171"/>
      <c r="FBL100" s="171"/>
      <c r="FBM100" s="171"/>
      <c r="FBN100" s="171"/>
      <c r="FBO100" s="171"/>
      <c r="FBP100" s="171"/>
      <c r="FBQ100" s="171"/>
      <c r="FBR100" s="171"/>
      <c r="FBS100" s="171"/>
      <c r="FBT100" s="171"/>
      <c r="FBU100" s="171"/>
      <c r="FBV100" s="171"/>
      <c r="FBW100" s="171"/>
      <c r="FBX100" s="171"/>
      <c r="FBY100" s="171"/>
      <c r="FBZ100" s="171"/>
      <c r="FCA100" s="171"/>
      <c r="FCB100" s="171"/>
      <c r="FCC100" s="171"/>
      <c r="FCD100" s="171"/>
      <c r="FCE100" s="171"/>
      <c r="FCF100" s="171"/>
      <c r="FCG100" s="171"/>
      <c r="FCH100" s="171"/>
      <c r="FCI100" s="171"/>
      <c r="FCJ100" s="171"/>
      <c r="FCK100" s="171"/>
      <c r="FCL100" s="171"/>
      <c r="FCM100" s="171"/>
      <c r="FCN100" s="171"/>
      <c r="FCO100" s="171"/>
      <c r="FCP100" s="171"/>
      <c r="FCQ100" s="171"/>
      <c r="FCR100" s="171"/>
      <c r="FCS100" s="171"/>
      <c r="FCT100" s="171"/>
      <c r="FCU100" s="171"/>
      <c r="FCV100" s="171"/>
      <c r="FCW100" s="171"/>
      <c r="FCX100" s="171"/>
      <c r="FCY100" s="171"/>
      <c r="FCZ100" s="171"/>
      <c r="FDA100" s="171"/>
      <c r="FDB100" s="171"/>
      <c r="FDC100" s="171"/>
      <c r="FDD100" s="171"/>
      <c r="FDE100" s="171"/>
      <c r="FDF100" s="171"/>
      <c r="FDG100" s="171"/>
      <c r="FDH100" s="171"/>
      <c r="FDI100" s="171"/>
      <c r="FDJ100" s="171"/>
      <c r="FDK100" s="171"/>
      <c r="FDL100" s="171"/>
      <c r="FDM100" s="171"/>
      <c r="FDN100" s="171"/>
      <c r="FDO100" s="171"/>
      <c r="FDP100" s="171"/>
      <c r="FDQ100" s="171"/>
      <c r="FDR100" s="171"/>
      <c r="FDS100" s="171"/>
      <c r="FDT100" s="171"/>
      <c r="FDU100" s="171"/>
      <c r="FDV100" s="171"/>
      <c r="FDW100" s="171"/>
      <c r="FDX100" s="171"/>
      <c r="FDY100" s="171"/>
      <c r="FDZ100" s="171"/>
      <c r="FEA100" s="171"/>
      <c r="FEB100" s="171"/>
      <c r="FEC100" s="171"/>
      <c r="FED100" s="171"/>
      <c r="FEE100" s="171"/>
      <c r="FEF100" s="171"/>
      <c r="FEG100" s="171"/>
      <c r="FEH100" s="171"/>
      <c r="FEI100" s="171"/>
      <c r="FEJ100" s="171"/>
      <c r="FEK100" s="171"/>
      <c r="FEL100" s="171"/>
      <c r="FEM100" s="171"/>
      <c r="FEN100" s="171"/>
      <c r="FEO100" s="171"/>
      <c r="FEP100" s="171"/>
      <c r="FEQ100" s="171"/>
      <c r="FER100" s="171"/>
      <c r="FES100" s="171"/>
      <c r="FET100" s="171"/>
      <c r="FEU100" s="171"/>
      <c r="FEV100" s="171"/>
      <c r="FEW100" s="171"/>
      <c r="FEX100" s="171"/>
      <c r="FEY100" s="171"/>
      <c r="FEZ100" s="171"/>
      <c r="FFA100" s="171"/>
      <c r="FFB100" s="171"/>
      <c r="FFC100" s="171"/>
      <c r="FFD100" s="171"/>
      <c r="FFE100" s="171"/>
      <c r="FFF100" s="171"/>
      <c r="FFG100" s="171"/>
      <c r="FFH100" s="171"/>
      <c r="FFI100" s="171"/>
      <c r="FFJ100" s="171"/>
      <c r="FFK100" s="171"/>
      <c r="FFL100" s="171"/>
      <c r="FFM100" s="171"/>
      <c r="FFN100" s="171"/>
      <c r="FFO100" s="171"/>
      <c r="FFP100" s="171"/>
      <c r="FFQ100" s="171"/>
      <c r="FFR100" s="171"/>
      <c r="FFS100" s="171"/>
      <c r="FFT100" s="171"/>
      <c r="FFU100" s="171"/>
      <c r="FFV100" s="171"/>
      <c r="FFW100" s="171"/>
      <c r="FFX100" s="171"/>
      <c r="FFY100" s="171"/>
      <c r="FFZ100" s="171"/>
      <c r="FGA100" s="171"/>
      <c r="FGB100" s="171"/>
      <c r="FGC100" s="171"/>
      <c r="FGD100" s="171"/>
      <c r="FGE100" s="171"/>
      <c r="FGF100" s="171"/>
      <c r="FGG100" s="171"/>
      <c r="FGH100" s="171"/>
      <c r="FGI100" s="171"/>
      <c r="FGJ100" s="171"/>
      <c r="FGK100" s="171"/>
      <c r="FGL100" s="171"/>
      <c r="FGM100" s="171"/>
      <c r="FGN100" s="171"/>
      <c r="FGO100" s="171"/>
      <c r="FGP100" s="171"/>
      <c r="FGQ100" s="171"/>
      <c r="FGR100" s="171"/>
      <c r="FGS100" s="171"/>
      <c r="FGT100" s="171"/>
      <c r="FGU100" s="171"/>
      <c r="FGV100" s="171"/>
      <c r="FGW100" s="171"/>
      <c r="FGX100" s="171"/>
      <c r="FGY100" s="171"/>
      <c r="FGZ100" s="171"/>
      <c r="FHA100" s="171"/>
      <c r="FHB100" s="171"/>
      <c r="FHC100" s="171"/>
      <c r="FHD100" s="171"/>
      <c r="FHE100" s="171"/>
      <c r="FHF100" s="171"/>
      <c r="FHG100" s="171"/>
      <c r="FHH100" s="171"/>
      <c r="FHI100" s="171"/>
      <c r="FHJ100" s="171"/>
      <c r="FHK100" s="171"/>
      <c r="FHL100" s="171"/>
      <c r="FHM100" s="171"/>
      <c r="FHN100" s="171"/>
      <c r="FHO100" s="171"/>
      <c r="FHP100" s="171"/>
      <c r="FHQ100" s="171"/>
      <c r="FHR100" s="171"/>
      <c r="FHS100" s="171"/>
      <c r="FHT100" s="171"/>
      <c r="FHU100" s="171"/>
      <c r="FHV100" s="171"/>
      <c r="FHW100" s="171"/>
      <c r="FHX100" s="171"/>
      <c r="FHY100" s="171"/>
      <c r="FHZ100" s="171"/>
      <c r="FIA100" s="171"/>
      <c r="FIB100" s="171"/>
      <c r="FIC100" s="171"/>
      <c r="FID100" s="171"/>
      <c r="FIE100" s="171"/>
      <c r="FIF100" s="171"/>
      <c r="FIG100" s="171"/>
      <c r="FIH100" s="171"/>
      <c r="FII100" s="171"/>
      <c r="FIJ100" s="171"/>
      <c r="FIK100" s="171"/>
      <c r="FIL100" s="171"/>
      <c r="FIM100" s="171"/>
      <c r="FIN100" s="171"/>
      <c r="FIO100" s="171"/>
      <c r="FIP100" s="171"/>
      <c r="FIQ100" s="171"/>
      <c r="FIR100" s="171"/>
      <c r="FIS100" s="171"/>
      <c r="FIT100" s="171"/>
      <c r="FIU100" s="171"/>
      <c r="FIV100" s="171"/>
      <c r="FIW100" s="171"/>
      <c r="FIX100" s="171"/>
      <c r="FIY100" s="171"/>
      <c r="FIZ100" s="171"/>
      <c r="FJA100" s="171"/>
      <c r="FJB100" s="171"/>
      <c r="FJC100" s="171"/>
      <c r="FJD100" s="171"/>
      <c r="FJE100" s="171"/>
      <c r="FJF100" s="171"/>
      <c r="FJG100" s="171"/>
      <c r="FJH100" s="171"/>
      <c r="FJI100" s="171"/>
      <c r="FJJ100" s="171"/>
      <c r="FJK100" s="171"/>
      <c r="FJL100" s="171"/>
      <c r="FJM100" s="171"/>
      <c r="FJN100" s="171"/>
      <c r="FJO100" s="171"/>
      <c r="FJP100" s="171"/>
      <c r="FJQ100" s="171"/>
      <c r="FJR100" s="171"/>
      <c r="FJS100" s="171"/>
      <c r="FJT100" s="171"/>
      <c r="FJU100" s="171"/>
      <c r="FJV100" s="171"/>
      <c r="FJW100" s="171"/>
      <c r="FJX100" s="171"/>
      <c r="FJY100" s="171"/>
      <c r="FJZ100" s="171"/>
      <c r="FKA100" s="171"/>
      <c r="FKB100" s="171"/>
      <c r="FKC100" s="171"/>
      <c r="FKD100" s="171"/>
      <c r="FKE100" s="171"/>
      <c r="FKF100" s="171"/>
      <c r="FKG100" s="171"/>
      <c r="FKH100" s="171"/>
      <c r="FKI100" s="171"/>
      <c r="FKJ100" s="171"/>
      <c r="FKK100" s="171"/>
      <c r="FKL100" s="171"/>
      <c r="FKM100" s="171"/>
      <c r="FKN100" s="171"/>
      <c r="FKO100" s="171"/>
      <c r="FKP100" s="171"/>
      <c r="FKQ100" s="171"/>
      <c r="FKR100" s="171"/>
      <c r="FKS100" s="171"/>
      <c r="FKT100" s="171"/>
      <c r="FKU100" s="171"/>
      <c r="FKV100" s="171"/>
      <c r="FKW100" s="171"/>
      <c r="FKX100" s="171"/>
      <c r="FKY100" s="171"/>
      <c r="FKZ100" s="171"/>
      <c r="FLA100" s="171"/>
      <c r="FLB100" s="171"/>
      <c r="FLC100" s="171"/>
      <c r="FLD100" s="171"/>
      <c r="FLE100" s="171"/>
      <c r="FLF100" s="171"/>
      <c r="FLG100" s="171"/>
      <c r="FLH100" s="171"/>
      <c r="FLI100" s="171"/>
      <c r="FLJ100" s="171"/>
      <c r="FLK100" s="171"/>
      <c r="FLL100" s="171"/>
      <c r="FLM100" s="171"/>
      <c r="FLN100" s="171"/>
      <c r="FLO100" s="171"/>
      <c r="FLP100" s="171"/>
      <c r="FLQ100" s="171"/>
      <c r="FLR100" s="171"/>
      <c r="FLS100" s="171"/>
      <c r="FLT100" s="171"/>
      <c r="FLU100" s="171"/>
      <c r="FLV100" s="171"/>
      <c r="FLW100" s="171"/>
      <c r="FLX100" s="171"/>
      <c r="FLY100" s="171"/>
      <c r="FLZ100" s="171"/>
      <c r="FMA100" s="171"/>
      <c r="FMB100" s="171"/>
      <c r="FMC100" s="171"/>
      <c r="FMD100" s="171"/>
      <c r="FME100" s="171"/>
      <c r="FMF100" s="171"/>
      <c r="FMG100" s="171"/>
      <c r="FMH100" s="171"/>
      <c r="FMI100" s="171"/>
      <c r="FMJ100" s="171"/>
      <c r="FMK100" s="171"/>
      <c r="FML100" s="171"/>
      <c r="FMM100" s="171"/>
      <c r="FMN100" s="171"/>
      <c r="FMO100" s="171"/>
      <c r="FMP100" s="171"/>
      <c r="FMQ100" s="171"/>
      <c r="FMR100" s="171"/>
      <c r="FMS100" s="171"/>
      <c r="FMT100" s="171"/>
      <c r="FMU100" s="171"/>
      <c r="FMV100" s="171"/>
      <c r="FMW100" s="171"/>
      <c r="FMX100" s="171"/>
      <c r="FMY100" s="171"/>
      <c r="FMZ100" s="171"/>
      <c r="FNA100" s="171"/>
      <c r="FNB100" s="171"/>
      <c r="FNC100" s="171"/>
      <c r="FND100" s="171"/>
      <c r="FNE100" s="171"/>
      <c r="FNF100" s="171"/>
      <c r="FNG100" s="171"/>
      <c r="FNH100" s="171"/>
      <c r="FNI100" s="171"/>
      <c r="FNJ100" s="171"/>
      <c r="FNK100" s="171"/>
      <c r="FNL100" s="171"/>
      <c r="FNM100" s="171"/>
      <c r="FNN100" s="171"/>
      <c r="FNO100" s="171"/>
      <c r="FNP100" s="171"/>
      <c r="FNQ100" s="171"/>
      <c r="FNR100" s="171"/>
      <c r="FNS100" s="171"/>
      <c r="FNT100" s="171"/>
      <c r="FNU100" s="171"/>
      <c r="FNV100" s="171"/>
      <c r="FNW100" s="171"/>
      <c r="FNX100" s="171"/>
      <c r="FNY100" s="171"/>
      <c r="FNZ100" s="171"/>
      <c r="FOA100" s="171"/>
      <c r="FOB100" s="171"/>
      <c r="FOC100" s="171"/>
      <c r="FOD100" s="171"/>
      <c r="FOE100" s="171"/>
      <c r="FOF100" s="171"/>
      <c r="FOG100" s="171"/>
      <c r="FOH100" s="171"/>
      <c r="FOI100" s="171"/>
      <c r="FOJ100" s="171"/>
      <c r="FOK100" s="171"/>
      <c r="FOL100" s="171"/>
      <c r="FOM100" s="171"/>
      <c r="FON100" s="171"/>
      <c r="FOO100" s="171"/>
      <c r="FOP100" s="171"/>
      <c r="FOQ100" s="171"/>
      <c r="FOR100" s="171"/>
      <c r="FOS100" s="171"/>
      <c r="FOT100" s="171"/>
      <c r="FOU100" s="171"/>
      <c r="FOV100" s="171"/>
      <c r="FOW100" s="171"/>
      <c r="FOX100" s="171"/>
      <c r="FOY100" s="171"/>
      <c r="FOZ100" s="171"/>
      <c r="FPA100" s="171"/>
      <c r="FPB100" s="171"/>
      <c r="FPC100" s="171"/>
      <c r="FPD100" s="171"/>
      <c r="FPE100" s="171"/>
      <c r="FPF100" s="171"/>
      <c r="FPG100" s="171"/>
      <c r="FPH100" s="171"/>
      <c r="FPI100" s="171"/>
      <c r="FPJ100" s="171"/>
      <c r="FPK100" s="171"/>
      <c r="FPL100" s="171"/>
      <c r="FPM100" s="171"/>
      <c r="FPN100" s="171"/>
      <c r="FPO100" s="171"/>
      <c r="FPP100" s="171"/>
      <c r="FPQ100" s="171"/>
      <c r="FPR100" s="171"/>
      <c r="FPS100" s="171"/>
      <c r="FPT100" s="171"/>
      <c r="FPU100" s="171"/>
      <c r="FPV100" s="171"/>
      <c r="FPW100" s="171"/>
      <c r="FPX100" s="171"/>
      <c r="FPY100" s="171"/>
      <c r="FPZ100" s="171"/>
      <c r="FQA100" s="171"/>
      <c r="FQB100" s="171"/>
      <c r="FQC100" s="171"/>
      <c r="FQD100" s="171"/>
      <c r="FQE100" s="171"/>
      <c r="FQF100" s="171"/>
      <c r="FQG100" s="171"/>
      <c r="FQH100" s="171"/>
      <c r="FQI100" s="171"/>
      <c r="FQJ100" s="171"/>
      <c r="FQK100" s="171"/>
      <c r="FQL100" s="171"/>
      <c r="FQM100" s="171"/>
      <c r="FQN100" s="171"/>
      <c r="FQO100" s="171"/>
      <c r="FQP100" s="171"/>
      <c r="FQQ100" s="171"/>
      <c r="FQR100" s="171"/>
      <c r="FQS100" s="171"/>
      <c r="FQT100" s="171"/>
      <c r="FQU100" s="171"/>
      <c r="FQV100" s="171"/>
      <c r="FQW100" s="171"/>
      <c r="FQX100" s="171"/>
      <c r="FQY100" s="171"/>
      <c r="FQZ100" s="171"/>
      <c r="FRA100" s="171"/>
      <c r="FRB100" s="171"/>
      <c r="FRC100" s="171"/>
      <c r="FRD100" s="171"/>
      <c r="FRE100" s="171"/>
      <c r="FRF100" s="171"/>
      <c r="FRG100" s="171"/>
      <c r="FRH100" s="171"/>
      <c r="FRI100" s="171"/>
      <c r="FRJ100" s="171"/>
      <c r="FRK100" s="171"/>
      <c r="FRL100" s="171"/>
      <c r="FRM100" s="171"/>
      <c r="FRN100" s="171"/>
      <c r="FRO100" s="171"/>
      <c r="FRP100" s="171"/>
      <c r="FRQ100" s="171"/>
      <c r="FRR100" s="171"/>
      <c r="FRS100" s="171"/>
      <c r="FRT100" s="171"/>
      <c r="FRU100" s="171"/>
      <c r="FRV100" s="171"/>
      <c r="FRW100" s="171"/>
      <c r="FRX100" s="171"/>
      <c r="FRY100" s="171"/>
      <c r="FRZ100" s="171"/>
      <c r="FSA100" s="171"/>
      <c r="FSB100" s="171"/>
      <c r="FSC100" s="171"/>
      <c r="FSD100" s="171"/>
      <c r="FSE100" s="171"/>
      <c r="FSF100" s="171"/>
      <c r="FSG100" s="171"/>
      <c r="FSH100" s="171"/>
      <c r="FSI100" s="171"/>
      <c r="FSJ100" s="171"/>
      <c r="FSK100" s="171"/>
      <c r="FSL100" s="171"/>
      <c r="FSM100" s="171"/>
      <c r="FSN100" s="171"/>
      <c r="FSO100" s="171"/>
      <c r="FSP100" s="171"/>
      <c r="FSQ100" s="171"/>
      <c r="FSR100" s="171"/>
      <c r="FSS100" s="171"/>
      <c r="FST100" s="171"/>
      <c r="FSU100" s="171"/>
      <c r="FSV100" s="171"/>
      <c r="FSW100" s="171"/>
      <c r="FSX100" s="171"/>
      <c r="FSY100" s="171"/>
      <c r="FSZ100" s="171"/>
      <c r="FTA100" s="171"/>
      <c r="FTB100" s="171"/>
      <c r="FTC100" s="171"/>
      <c r="FTD100" s="171"/>
      <c r="FTE100" s="171"/>
      <c r="FTF100" s="171"/>
      <c r="FTG100" s="171"/>
      <c r="FTH100" s="171"/>
      <c r="FTI100" s="171"/>
      <c r="FTJ100" s="171"/>
      <c r="FTK100" s="171"/>
      <c r="FTL100" s="171"/>
      <c r="FTM100" s="171"/>
      <c r="FTN100" s="171"/>
      <c r="FTO100" s="171"/>
      <c r="FTP100" s="171"/>
      <c r="FTQ100" s="171"/>
      <c r="FTR100" s="171"/>
      <c r="FTS100" s="171"/>
      <c r="FTT100" s="171"/>
      <c r="FTU100" s="171"/>
      <c r="FTV100" s="171"/>
      <c r="FTW100" s="171"/>
      <c r="FTX100" s="171"/>
      <c r="FTY100" s="171"/>
      <c r="FTZ100" s="171"/>
      <c r="FUA100" s="171"/>
      <c r="FUB100" s="171"/>
      <c r="FUC100" s="171"/>
      <c r="FUD100" s="171"/>
      <c r="FUE100" s="171"/>
      <c r="FUF100" s="171"/>
      <c r="FUG100" s="171"/>
      <c r="FUH100" s="171"/>
      <c r="FUI100" s="171"/>
      <c r="FUJ100" s="171"/>
      <c r="FUK100" s="171"/>
      <c r="FUL100" s="171"/>
      <c r="FUM100" s="171"/>
      <c r="FUN100" s="171"/>
      <c r="FUO100" s="171"/>
      <c r="FUP100" s="171"/>
      <c r="FUQ100" s="171"/>
      <c r="FUR100" s="171"/>
      <c r="FUS100" s="171"/>
      <c r="FUT100" s="171"/>
      <c r="FUU100" s="171"/>
      <c r="FUV100" s="171"/>
      <c r="FUW100" s="171"/>
      <c r="FUX100" s="171"/>
      <c r="FUY100" s="171"/>
      <c r="FUZ100" s="171"/>
      <c r="FVA100" s="171"/>
      <c r="FVB100" s="171"/>
      <c r="FVC100" s="171"/>
      <c r="FVD100" s="171"/>
      <c r="FVE100" s="171"/>
      <c r="FVF100" s="171"/>
      <c r="FVG100" s="171"/>
      <c r="FVH100" s="171"/>
      <c r="FVI100" s="171"/>
      <c r="FVJ100" s="171"/>
      <c r="FVK100" s="171"/>
      <c r="FVL100" s="171"/>
      <c r="FVM100" s="171"/>
      <c r="FVN100" s="171"/>
      <c r="FVO100" s="171"/>
      <c r="FVP100" s="171"/>
      <c r="FVQ100" s="171"/>
      <c r="FVR100" s="171"/>
      <c r="FVS100" s="171"/>
      <c r="FVT100" s="171"/>
      <c r="FVU100" s="171"/>
      <c r="FVV100" s="171"/>
      <c r="FVW100" s="171"/>
      <c r="FVX100" s="171"/>
      <c r="FVY100" s="171"/>
      <c r="FVZ100" s="171"/>
      <c r="FWA100" s="171"/>
      <c r="FWB100" s="171"/>
      <c r="FWC100" s="171"/>
      <c r="FWD100" s="171"/>
      <c r="FWE100" s="171"/>
      <c r="FWF100" s="171"/>
      <c r="FWG100" s="171"/>
      <c r="FWH100" s="171"/>
      <c r="FWI100" s="171"/>
      <c r="FWJ100" s="171"/>
      <c r="FWK100" s="171"/>
      <c r="FWL100" s="171"/>
      <c r="FWM100" s="171"/>
      <c r="FWN100" s="171"/>
      <c r="FWO100" s="171"/>
      <c r="FWP100" s="171"/>
      <c r="FWQ100" s="171"/>
      <c r="FWR100" s="171"/>
      <c r="FWS100" s="171"/>
      <c r="FWT100" s="171"/>
      <c r="FWU100" s="171"/>
      <c r="FWV100" s="171"/>
      <c r="FWW100" s="171"/>
      <c r="FWX100" s="171"/>
      <c r="FWY100" s="171"/>
      <c r="FWZ100" s="171"/>
      <c r="FXA100" s="171"/>
      <c r="FXB100" s="171"/>
      <c r="FXC100" s="171"/>
      <c r="FXD100" s="171"/>
      <c r="FXE100" s="171"/>
      <c r="FXF100" s="171"/>
      <c r="FXG100" s="171"/>
      <c r="FXH100" s="171"/>
      <c r="FXI100" s="171"/>
      <c r="FXJ100" s="171"/>
      <c r="FXK100" s="171"/>
      <c r="FXL100" s="171"/>
      <c r="FXM100" s="171"/>
      <c r="FXN100" s="171"/>
      <c r="FXO100" s="171"/>
      <c r="FXP100" s="171"/>
      <c r="FXQ100" s="171"/>
      <c r="FXR100" s="171"/>
      <c r="FXS100" s="171"/>
      <c r="FXT100" s="171"/>
      <c r="FXU100" s="171"/>
      <c r="FXV100" s="171"/>
      <c r="FXW100" s="171"/>
      <c r="FXX100" s="171"/>
      <c r="FXY100" s="171"/>
      <c r="FXZ100" s="171"/>
      <c r="FYA100" s="171"/>
      <c r="FYB100" s="171"/>
      <c r="FYC100" s="171"/>
      <c r="FYD100" s="171"/>
      <c r="FYE100" s="171"/>
      <c r="FYF100" s="171"/>
      <c r="FYG100" s="171"/>
      <c r="FYH100" s="171"/>
      <c r="FYI100" s="171"/>
      <c r="FYJ100" s="171"/>
      <c r="FYK100" s="171"/>
      <c r="FYL100" s="171"/>
      <c r="FYM100" s="171"/>
      <c r="FYN100" s="171"/>
      <c r="FYO100" s="171"/>
      <c r="FYP100" s="171"/>
      <c r="FYQ100" s="171"/>
      <c r="FYR100" s="171"/>
      <c r="FYS100" s="171"/>
      <c r="FYT100" s="171"/>
      <c r="FYU100" s="171"/>
      <c r="FYV100" s="171"/>
      <c r="FYW100" s="171"/>
      <c r="FYX100" s="171"/>
      <c r="FYY100" s="171"/>
      <c r="FYZ100" s="171"/>
      <c r="FZA100" s="171"/>
      <c r="FZB100" s="171"/>
      <c r="FZC100" s="171"/>
      <c r="FZD100" s="171"/>
      <c r="FZE100" s="171"/>
      <c r="FZF100" s="171"/>
      <c r="FZG100" s="171"/>
      <c r="FZH100" s="171"/>
      <c r="FZI100" s="171"/>
      <c r="FZJ100" s="171"/>
      <c r="FZK100" s="171"/>
      <c r="FZL100" s="171"/>
      <c r="FZM100" s="171"/>
      <c r="FZN100" s="171"/>
      <c r="FZO100" s="171"/>
      <c r="FZP100" s="171"/>
      <c r="FZQ100" s="171"/>
      <c r="FZR100" s="171"/>
      <c r="FZS100" s="171"/>
      <c r="FZT100" s="171"/>
      <c r="FZU100" s="171"/>
      <c r="FZV100" s="171"/>
      <c r="FZW100" s="171"/>
      <c r="FZX100" s="171"/>
      <c r="FZY100" s="171"/>
      <c r="FZZ100" s="171"/>
      <c r="GAA100" s="171"/>
      <c r="GAB100" s="171"/>
      <c r="GAC100" s="171"/>
      <c r="GAD100" s="171"/>
      <c r="GAE100" s="171"/>
      <c r="GAF100" s="171"/>
      <c r="GAG100" s="171"/>
      <c r="GAH100" s="171"/>
      <c r="GAI100" s="171"/>
      <c r="GAJ100" s="171"/>
      <c r="GAK100" s="171"/>
      <c r="GAL100" s="171"/>
      <c r="GAM100" s="171"/>
      <c r="GAN100" s="171"/>
      <c r="GAO100" s="171"/>
      <c r="GAP100" s="171"/>
      <c r="GAQ100" s="171"/>
      <c r="GAR100" s="171"/>
      <c r="GAS100" s="171"/>
      <c r="GAT100" s="171"/>
      <c r="GAU100" s="171"/>
      <c r="GAV100" s="171"/>
      <c r="GAW100" s="171"/>
      <c r="GAX100" s="171"/>
      <c r="GAY100" s="171"/>
      <c r="GAZ100" s="171"/>
      <c r="GBA100" s="171"/>
      <c r="GBB100" s="171"/>
      <c r="GBC100" s="171"/>
      <c r="GBD100" s="171"/>
      <c r="GBE100" s="171"/>
      <c r="GBF100" s="171"/>
      <c r="GBG100" s="171"/>
      <c r="GBH100" s="171"/>
      <c r="GBI100" s="171"/>
      <c r="GBJ100" s="171"/>
      <c r="GBK100" s="171"/>
      <c r="GBL100" s="171"/>
      <c r="GBM100" s="171"/>
      <c r="GBN100" s="171"/>
      <c r="GBO100" s="171"/>
      <c r="GBP100" s="171"/>
      <c r="GBQ100" s="171"/>
      <c r="GBR100" s="171"/>
      <c r="GBS100" s="171"/>
      <c r="GBT100" s="171"/>
      <c r="GBU100" s="171"/>
      <c r="GBV100" s="171"/>
      <c r="GBW100" s="171"/>
      <c r="GBX100" s="171"/>
      <c r="GBY100" s="171"/>
      <c r="GBZ100" s="171"/>
      <c r="GCA100" s="171"/>
      <c r="GCB100" s="171"/>
      <c r="GCC100" s="171"/>
      <c r="GCD100" s="171"/>
      <c r="GCE100" s="171"/>
      <c r="GCF100" s="171"/>
      <c r="GCG100" s="171"/>
      <c r="GCH100" s="171"/>
      <c r="GCI100" s="171"/>
      <c r="GCJ100" s="171"/>
      <c r="GCK100" s="171"/>
      <c r="GCL100" s="171"/>
      <c r="GCM100" s="171"/>
      <c r="GCN100" s="171"/>
      <c r="GCO100" s="171"/>
      <c r="GCP100" s="171"/>
      <c r="GCQ100" s="171"/>
      <c r="GCR100" s="171"/>
      <c r="GCS100" s="171"/>
      <c r="GCT100" s="171"/>
      <c r="GCU100" s="171"/>
      <c r="GCV100" s="171"/>
      <c r="GCW100" s="171"/>
      <c r="GCX100" s="171"/>
      <c r="GCY100" s="171"/>
      <c r="GCZ100" s="171"/>
      <c r="GDA100" s="171"/>
      <c r="GDB100" s="171"/>
      <c r="GDC100" s="171"/>
      <c r="GDD100" s="171"/>
      <c r="GDE100" s="171"/>
      <c r="GDF100" s="171"/>
      <c r="GDG100" s="171"/>
      <c r="GDH100" s="171"/>
      <c r="GDI100" s="171"/>
      <c r="GDJ100" s="171"/>
      <c r="GDK100" s="171"/>
      <c r="GDL100" s="171"/>
      <c r="GDM100" s="171"/>
      <c r="GDN100" s="171"/>
      <c r="GDO100" s="171"/>
      <c r="GDP100" s="171"/>
      <c r="GDQ100" s="171"/>
      <c r="GDR100" s="171"/>
      <c r="GDS100" s="171"/>
      <c r="GDT100" s="171"/>
      <c r="GDU100" s="171"/>
      <c r="GDV100" s="171"/>
      <c r="GDW100" s="171"/>
      <c r="GDX100" s="171"/>
      <c r="GDY100" s="171"/>
      <c r="GDZ100" s="171"/>
      <c r="GEA100" s="171"/>
      <c r="GEB100" s="171"/>
      <c r="GEC100" s="171"/>
      <c r="GED100" s="171"/>
      <c r="GEE100" s="171"/>
      <c r="GEF100" s="171"/>
      <c r="GEG100" s="171"/>
      <c r="GEH100" s="171"/>
      <c r="GEI100" s="171"/>
      <c r="GEJ100" s="171"/>
      <c r="GEK100" s="171"/>
      <c r="GEL100" s="171"/>
      <c r="GEM100" s="171"/>
      <c r="GEN100" s="171"/>
      <c r="GEO100" s="171"/>
      <c r="GEP100" s="171"/>
      <c r="GEQ100" s="171"/>
      <c r="GER100" s="171"/>
      <c r="GES100" s="171"/>
      <c r="GET100" s="171"/>
      <c r="GEU100" s="171"/>
      <c r="GEV100" s="171"/>
      <c r="GEW100" s="171"/>
      <c r="GEX100" s="171"/>
      <c r="GEY100" s="171"/>
      <c r="GEZ100" s="171"/>
      <c r="GFA100" s="171"/>
      <c r="GFB100" s="171"/>
      <c r="GFC100" s="171"/>
      <c r="GFD100" s="171"/>
      <c r="GFE100" s="171"/>
      <c r="GFF100" s="171"/>
      <c r="GFG100" s="171"/>
      <c r="GFH100" s="171"/>
      <c r="GFI100" s="171"/>
      <c r="GFJ100" s="171"/>
      <c r="GFK100" s="171"/>
      <c r="GFL100" s="171"/>
      <c r="GFM100" s="171"/>
      <c r="GFN100" s="171"/>
      <c r="GFO100" s="171"/>
      <c r="GFP100" s="171"/>
      <c r="GFQ100" s="171"/>
      <c r="GFR100" s="171"/>
      <c r="GFS100" s="171"/>
      <c r="GFT100" s="171"/>
      <c r="GFU100" s="171"/>
      <c r="GFV100" s="171"/>
      <c r="GFW100" s="171"/>
      <c r="GFX100" s="171"/>
      <c r="GFY100" s="171"/>
      <c r="GFZ100" s="171"/>
      <c r="GGA100" s="171"/>
      <c r="GGB100" s="171"/>
      <c r="GGC100" s="171"/>
      <c r="GGD100" s="171"/>
      <c r="GGE100" s="171"/>
      <c r="GGF100" s="171"/>
      <c r="GGG100" s="171"/>
      <c r="GGH100" s="171"/>
      <c r="GGI100" s="171"/>
      <c r="GGJ100" s="171"/>
      <c r="GGK100" s="171"/>
      <c r="GGL100" s="171"/>
      <c r="GGM100" s="171"/>
      <c r="GGN100" s="171"/>
      <c r="GGO100" s="171"/>
      <c r="GGP100" s="171"/>
      <c r="GGQ100" s="171"/>
      <c r="GGR100" s="171"/>
      <c r="GGS100" s="171"/>
      <c r="GGT100" s="171"/>
      <c r="GGU100" s="171"/>
      <c r="GGV100" s="171"/>
      <c r="GGW100" s="171"/>
      <c r="GGX100" s="171"/>
      <c r="GGY100" s="171"/>
      <c r="GGZ100" s="171"/>
      <c r="GHA100" s="171"/>
      <c r="GHB100" s="171"/>
      <c r="GHC100" s="171"/>
      <c r="GHD100" s="171"/>
      <c r="GHE100" s="171"/>
      <c r="GHF100" s="171"/>
      <c r="GHG100" s="171"/>
      <c r="GHH100" s="171"/>
      <c r="GHI100" s="171"/>
      <c r="GHJ100" s="171"/>
      <c r="GHK100" s="171"/>
      <c r="GHL100" s="171"/>
      <c r="GHM100" s="171"/>
      <c r="GHN100" s="171"/>
      <c r="GHO100" s="171"/>
      <c r="GHP100" s="171"/>
      <c r="GHQ100" s="171"/>
      <c r="GHR100" s="171"/>
      <c r="GHS100" s="171"/>
      <c r="GHT100" s="171"/>
      <c r="GHU100" s="171"/>
      <c r="GHV100" s="171"/>
      <c r="GHW100" s="171"/>
      <c r="GHX100" s="171"/>
      <c r="GHY100" s="171"/>
      <c r="GHZ100" s="171"/>
      <c r="GIA100" s="171"/>
      <c r="GIB100" s="171"/>
      <c r="GIC100" s="171"/>
      <c r="GID100" s="171"/>
      <c r="GIE100" s="171"/>
      <c r="GIF100" s="171"/>
      <c r="GIG100" s="171"/>
      <c r="GIH100" s="171"/>
      <c r="GII100" s="171"/>
      <c r="GIJ100" s="171"/>
      <c r="GIK100" s="171"/>
      <c r="GIL100" s="171"/>
      <c r="GIM100" s="171"/>
      <c r="GIN100" s="171"/>
      <c r="GIO100" s="171"/>
      <c r="GIP100" s="171"/>
      <c r="GIQ100" s="171"/>
      <c r="GIR100" s="171"/>
      <c r="GIS100" s="171"/>
      <c r="GIT100" s="171"/>
      <c r="GIU100" s="171"/>
      <c r="GIV100" s="171"/>
      <c r="GIW100" s="171"/>
      <c r="GIX100" s="171"/>
      <c r="GIY100" s="171"/>
      <c r="GIZ100" s="171"/>
      <c r="GJA100" s="171"/>
      <c r="GJB100" s="171"/>
      <c r="GJC100" s="171"/>
      <c r="GJD100" s="171"/>
      <c r="GJE100" s="171"/>
      <c r="GJF100" s="171"/>
      <c r="GJG100" s="171"/>
      <c r="GJH100" s="171"/>
      <c r="GJI100" s="171"/>
      <c r="GJJ100" s="171"/>
      <c r="GJK100" s="171"/>
      <c r="GJL100" s="171"/>
      <c r="GJM100" s="171"/>
      <c r="GJN100" s="171"/>
      <c r="GJO100" s="171"/>
      <c r="GJP100" s="171"/>
      <c r="GJQ100" s="171"/>
      <c r="GJR100" s="171"/>
      <c r="GJS100" s="171"/>
      <c r="GJT100" s="171"/>
      <c r="GJU100" s="171"/>
      <c r="GJV100" s="171"/>
      <c r="GJW100" s="171"/>
      <c r="GJX100" s="171"/>
      <c r="GJY100" s="171"/>
      <c r="GJZ100" s="171"/>
      <c r="GKA100" s="171"/>
      <c r="GKB100" s="171"/>
      <c r="GKC100" s="171"/>
      <c r="GKD100" s="171"/>
      <c r="GKE100" s="171"/>
      <c r="GKF100" s="171"/>
      <c r="GKG100" s="171"/>
      <c r="GKH100" s="171"/>
      <c r="GKI100" s="171"/>
      <c r="GKJ100" s="171"/>
      <c r="GKK100" s="171"/>
      <c r="GKL100" s="171"/>
      <c r="GKM100" s="171"/>
      <c r="GKN100" s="171"/>
      <c r="GKO100" s="171"/>
      <c r="GKP100" s="171"/>
      <c r="GKQ100" s="171"/>
      <c r="GKR100" s="171"/>
      <c r="GKS100" s="171"/>
      <c r="GKT100" s="171"/>
      <c r="GKU100" s="171"/>
      <c r="GKV100" s="171"/>
      <c r="GKW100" s="171"/>
      <c r="GKX100" s="171"/>
      <c r="GKY100" s="171"/>
      <c r="GKZ100" s="171"/>
      <c r="GLA100" s="171"/>
      <c r="GLB100" s="171"/>
      <c r="GLC100" s="171"/>
      <c r="GLD100" s="171"/>
      <c r="GLE100" s="171"/>
      <c r="GLF100" s="171"/>
      <c r="GLG100" s="171"/>
      <c r="GLH100" s="171"/>
      <c r="GLI100" s="171"/>
      <c r="GLJ100" s="171"/>
      <c r="GLK100" s="171"/>
      <c r="GLL100" s="171"/>
      <c r="GLM100" s="171"/>
      <c r="GLN100" s="171"/>
      <c r="GLO100" s="171"/>
      <c r="GLP100" s="171"/>
      <c r="GLQ100" s="171"/>
      <c r="GLR100" s="171"/>
      <c r="GLS100" s="171"/>
      <c r="GLT100" s="171"/>
      <c r="GLU100" s="171"/>
      <c r="GLV100" s="171"/>
      <c r="GLW100" s="171"/>
      <c r="GLX100" s="171"/>
      <c r="GLY100" s="171"/>
      <c r="GLZ100" s="171"/>
      <c r="GMA100" s="171"/>
      <c r="GMB100" s="171"/>
      <c r="GMC100" s="171"/>
      <c r="GMD100" s="171"/>
      <c r="GME100" s="171"/>
      <c r="GMF100" s="171"/>
      <c r="GMG100" s="171"/>
      <c r="GMH100" s="171"/>
      <c r="GMI100" s="171"/>
      <c r="GMJ100" s="171"/>
      <c r="GMK100" s="171"/>
      <c r="GML100" s="171"/>
      <c r="GMM100" s="171"/>
      <c r="GMN100" s="171"/>
      <c r="GMO100" s="171"/>
      <c r="GMP100" s="171"/>
      <c r="GMQ100" s="171"/>
      <c r="GMR100" s="171"/>
      <c r="GMS100" s="171"/>
      <c r="GMT100" s="171"/>
      <c r="GMU100" s="171"/>
      <c r="GMV100" s="171"/>
      <c r="GMW100" s="171"/>
      <c r="GMX100" s="171"/>
      <c r="GMY100" s="171"/>
      <c r="GMZ100" s="171"/>
      <c r="GNA100" s="171"/>
      <c r="GNB100" s="171"/>
      <c r="GNC100" s="171"/>
      <c r="GND100" s="171"/>
      <c r="GNE100" s="171"/>
      <c r="GNF100" s="171"/>
      <c r="GNG100" s="171"/>
      <c r="GNH100" s="171"/>
      <c r="GNI100" s="171"/>
      <c r="GNJ100" s="171"/>
      <c r="GNK100" s="171"/>
      <c r="GNL100" s="171"/>
      <c r="GNM100" s="171"/>
      <c r="GNN100" s="171"/>
      <c r="GNO100" s="171"/>
      <c r="GNP100" s="171"/>
      <c r="GNQ100" s="171"/>
      <c r="GNR100" s="171"/>
      <c r="GNS100" s="171"/>
      <c r="GNT100" s="171"/>
      <c r="GNU100" s="171"/>
      <c r="GNV100" s="171"/>
      <c r="GNW100" s="171"/>
      <c r="GNX100" s="171"/>
      <c r="GNY100" s="171"/>
      <c r="GNZ100" s="171"/>
      <c r="GOA100" s="171"/>
      <c r="GOB100" s="171"/>
      <c r="GOC100" s="171"/>
      <c r="GOD100" s="171"/>
      <c r="GOE100" s="171"/>
      <c r="GOF100" s="171"/>
      <c r="GOG100" s="171"/>
      <c r="GOH100" s="171"/>
      <c r="GOI100" s="171"/>
      <c r="GOJ100" s="171"/>
      <c r="GOK100" s="171"/>
      <c r="GOL100" s="171"/>
      <c r="GOM100" s="171"/>
      <c r="GON100" s="171"/>
      <c r="GOO100" s="171"/>
      <c r="GOP100" s="171"/>
      <c r="GOQ100" s="171"/>
      <c r="GOR100" s="171"/>
      <c r="GOS100" s="171"/>
      <c r="GOT100" s="171"/>
      <c r="GOU100" s="171"/>
      <c r="GOV100" s="171"/>
      <c r="GOW100" s="171"/>
      <c r="GOX100" s="171"/>
      <c r="GOY100" s="171"/>
      <c r="GOZ100" s="171"/>
      <c r="GPA100" s="171"/>
      <c r="GPB100" s="171"/>
      <c r="GPC100" s="171"/>
      <c r="GPD100" s="171"/>
      <c r="GPE100" s="171"/>
      <c r="GPF100" s="171"/>
      <c r="GPG100" s="171"/>
      <c r="GPH100" s="171"/>
      <c r="GPI100" s="171"/>
      <c r="GPJ100" s="171"/>
      <c r="GPK100" s="171"/>
      <c r="GPL100" s="171"/>
      <c r="GPM100" s="171"/>
      <c r="GPN100" s="171"/>
      <c r="GPO100" s="171"/>
      <c r="GPP100" s="171"/>
      <c r="GPQ100" s="171"/>
      <c r="GPR100" s="171"/>
      <c r="GPS100" s="171"/>
      <c r="GPT100" s="171"/>
      <c r="GPU100" s="171"/>
      <c r="GPV100" s="171"/>
      <c r="GPW100" s="171"/>
      <c r="GPX100" s="171"/>
      <c r="GPY100" s="171"/>
      <c r="GPZ100" s="171"/>
      <c r="GQA100" s="171"/>
      <c r="GQB100" s="171"/>
      <c r="GQC100" s="171"/>
      <c r="GQD100" s="171"/>
      <c r="GQE100" s="171"/>
      <c r="GQF100" s="171"/>
      <c r="GQG100" s="171"/>
      <c r="GQH100" s="171"/>
      <c r="GQI100" s="171"/>
      <c r="GQJ100" s="171"/>
      <c r="GQK100" s="171"/>
      <c r="GQL100" s="171"/>
      <c r="GQM100" s="171"/>
      <c r="GQN100" s="171"/>
      <c r="GQO100" s="171"/>
      <c r="GQP100" s="171"/>
      <c r="GQQ100" s="171"/>
      <c r="GQR100" s="171"/>
      <c r="GQS100" s="171"/>
      <c r="GQT100" s="171"/>
      <c r="GQU100" s="171"/>
      <c r="GQV100" s="171"/>
      <c r="GQW100" s="171"/>
      <c r="GQX100" s="171"/>
      <c r="GQY100" s="171"/>
      <c r="GQZ100" s="171"/>
      <c r="GRA100" s="171"/>
      <c r="GRB100" s="171"/>
      <c r="GRC100" s="171"/>
      <c r="GRD100" s="171"/>
      <c r="GRE100" s="171"/>
      <c r="GRF100" s="171"/>
      <c r="GRG100" s="171"/>
      <c r="GRH100" s="171"/>
      <c r="GRI100" s="171"/>
      <c r="GRJ100" s="171"/>
      <c r="GRK100" s="171"/>
      <c r="GRL100" s="171"/>
      <c r="GRM100" s="171"/>
      <c r="GRN100" s="171"/>
      <c r="GRO100" s="171"/>
      <c r="GRP100" s="171"/>
      <c r="GRQ100" s="171"/>
      <c r="GRR100" s="171"/>
      <c r="GRS100" s="171"/>
      <c r="GRT100" s="171"/>
      <c r="GRU100" s="171"/>
      <c r="GRV100" s="171"/>
      <c r="GRW100" s="171"/>
      <c r="GRX100" s="171"/>
      <c r="GRY100" s="171"/>
      <c r="GRZ100" s="171"/>
      <c r="GSA100" s="171"/>
      <c r="GSB100" s="171"/>
      <c r="GSC100" s="171"/>
      <c r="GSD100" s="171"/>
      <c r="GSE100" s="171"/>
      <c r="GSF100" s="171"/>
      <c r="GSG100" s="171"/>
      <c r="GSH100" s="171"/>
      <c r="GSI100" s="171"/>
      <c r="GSJ100" s="171"/>
      <c r="GSK100" s="171"/>
      <c r="GSL100" s="171"/>
      <c r="GSM100" s="171"/>
      <c r="GSN100" s="171"/>
      <c r="GSO100" s="171"/>
      <c r="GSP100" s="171"/>
      <c r="GSQ100" s="171"/>
      <c r="GSR100" s="171"/>
      <c r="GSS100" s="171"/>
      <c r="GST100" s="171"/>
      <c r="GSU100" s="171"/>
      <c r="GSV100" s="171"/>
      <c r="GSW100" s="171"/>
      <c r="GSX100" s="171"/>
      <c r="GSY100" s="171"/>
      <c r="GSZ100" s="171"/>
      <c r="GTA100" s="171"/>
      <c r="GTB100" s="171"/>
      <c r="GTC100" s="171"/>
      <c r="GTD100" s="171"/>
      <c r="GTE100" s="171"/>
      <c r="GTF100" s="171"/>
      <c r="GTG100" s="171"/>
      <c r="GTH100" s="171"/>
      <c r="GTI100" s="171"/>
      <c r="GTJ100" s="171"/>
      <c r="GTK100" s="171"/>
      <c r="GTL100" s="171"/>
      <c r="GTM100" s="171"/>
      <c r="GTN100" s="171"/>
      <c r="GTO100" s="171"/>
      <c r="GTP100" s="171"/>
      <c r="GTQ100" s="171"/>
      <c r="GTR100" s="171"/>
      <c r="GTS100" s="171"/>
      <c r="GTT100" s="171"/>
      <c r="GTU100" s="171"/>
      <c r="GTV100" s="171"/>
      <c r="GTW100" s="171"/>
      <c r="GTX100" s="171"/>
      <c r="GTY100" s="171"/>
      <c r="GTZ100" s="171"/>
      <c r="GUA100" s="171"/>
      <c r="GUB100" s="171"/>
      <c r="GUC100" s="171"/>
      <c r="GUD100" s="171"/>
      <c r="GUE100" s="171"/>
      <c r="GUF100" s="171"/>
      <c r="GUG100" s="171"/>
      <c r="GUH100" s="171"/>
      <c r="GUI100" s="171"/>
      <c r="GUJ100" s="171"/>
      <c r="GUK100" s="171"/>
      <c r="GUL100" s="171"/>
      <c r="GUM100" s="171"/>
      <c r="GUN100" s="171"/>
      <c r="GUO100" s="171"/>
      <c r="GUP100" s="171"/>
      <c r="GUQ100" s="171"/>
      <c r="GUR100" s="171"/>
      <c r="GUS100" s="171"/>
      <c r="GUT100" s="171"/>
      <c r="GUU100" s="171"/>
      <c r="GUV100" s="171"/>
      <c r="GUW100" s="171"/>
      <c r="GUX100" s="171"/>
      <c r="GUY100" s="171"/>
      <c r="GUZ100" s="171"/>
      <c r="GVA100" s="171"/>
      <c r="GVB100" s="171"/>
      <c r="GVC100" s="171"/>
      <c r="GVD100" s="171"/>
      <c r="GVE100" s="171"/>
      <c r="GVF100" s="171"/>
      <c r="GVG100" s="171"/>
      <c r="GVH100" s="171"/>
      <c r="GVI100" s="171"/>
      <c r="GVJ100" s="171"/>
      <c r="GVK100" s="171"/>
      <c r="GVL100" s="171"/>
      <c r="GVM100" s="171"/>
      <c r="GVN100" s="171"/>
      <c r="GVO100" s="171"/>
      <c r="GVP100" s="171"/>
      <c r="GVQ100" s="171"/>
      <c r="GVR100" s="171"/>
      <c r="GVS100" s="171"/>
      <c r="GVT100" s="171"/>
      <c r="GVU100" s="171"/>
      <c r="GVV100" s="171"/>
      <c r="GVW100" s="171"/>
      <c r="GVX100" s="171"/>
      <c r="GVY100" s="171"/>
      <c r="GVZ100" s="171"/>
      <c r="GWA100" s="171"/>
      <c r="GWB100" s="171"/>
      <c r="GWC100" s="171"/>
      <c r="GWD100" s="171"/>
      <c r="GWE100" s="171"/>
      <c r="GWF100" s="171"/>
      <c r="GWG100" s="171"/>
      <c r="GWH100" s="171"/>
      <c r="GWI100" s="171"/>
      <c r="GWJ100" s="171"/>
      <c r="GWK100" s="171"/>
      <c r="GWL100" s="171"/>
      <c r="GWM100" s="171"/>
      <c r="GWN100" s="171"/>
      <c r="GWO100" s="171"/>
      <c r="GWP100" s="171"/>
      <c r="GWQ100" s="171"/>
      <c r="GWR100" s="171"/>
      <c r="GWS100" s="171"/>
      <c r="GWT100" s="171"/>
      <c r="GWU100" s="171"/>
      <c r="GWV100" s="171"/>
      <c r="GWW100" s="171"/>
      <c r="GWX100" s="171"/>
      <c r="GWY100" s="171"/>
      <c r="GWZ100" s="171"/>
      <c r="GXA100" s="171"/>
      <c r="GXB100" s="171"/>
      <c r="GXC100" s="171"/>
      <c r="GXD100" s="171"/>
      <c r="GXE100" s="171"/>
      <c r="GXF100" s="171"/>
      <c r="GXG100" s="171"/>
      <c r="GXH100" s="171"/>
      <c r="GXI100" s="171"/>
      <c r="GXJ100" s="171"/>
      <c r="GXK100" s="171"/>
      <c r="GXL100" s="171"/>
      <c r="GXM100" s="171"/>
      <c r="GXN100" s="171"/>
      <c r="GXO100" s="171"/>
      <c r="GXP100" s="171"/>
      <c r="GXQ100" s="171"/>
      <c r="GXR100" s="171"/>
      <c r="GXS100" s="171"/>
      <c r="GXT100" s="171"/>
      <c r="GXU100" s="171"/>
      <c r="GXV100" s="171"/>
      <c r="GXW100" s="171"/>
      <c r="GXX100" s="171"/>
      <c r="GXY100" s="171"/>
      <c r="GXZ100" s="171"/>
      <c r="GYA100" s="171"/>
      <c r="GYB100" s="171"/>
      <c r="GYC100" s="171"/>
      <c r="GYD100" s="171"/>
      <c r="GYE100" s="171"/>
      <c r="GYF100" s="171"/>
      <c r="GYG100" s="171"/>
      <c r="GYH100" s="171"/>
      <c r="GYI100" s="171"/>
      <c r="GYJ100" s="171"/>
      <c r="GYK100" s="171"/>
      <c r="GYL100" s="171"/>
      <c r="GYM100" s="171"/>
      <c r="GYN100" s="171"/>
      <c r="GYO100" s="171"/>
      <c r="GYP100" s="171"/>
      <c r="GYQ100" s="171"/>
      <c r="GYR100" s="171"/>
      <c r="GYS100" s="171"/>
      <c r="GYT100" s="171"/>
      <c r="GYU100" s="171"/>
      <c r="GYV100" s="171"/>
      <c r="GYW100" s="171"/>
      <c r="GYX100" s="171"/>
      <c r="GYY100" s="171"/>
      <c r="GYZ100" s="171"/>
      <c r="GZA100" s="171"/>
      <c r="GZB100" s="171"/>
      <c r="GZC100" s="171"/>
      <c r="GZD100" s="171"/>
      <c r="GZE100" s="171"/>
      <c r="GZF100" s="171"/>
      <c r="GZG100" s="171"/>
      <c r="GZH100" s="171"/>
      <c r="GZI100" s="171"/>
      <c r="GZJ100" s="171"/>
      <c r="GZK100" s="171"/>
      <c r="GZL100" s="171"/>
      <c r="GZM100" s="171"/>
      <c r="GZN100" s="171"/>
      <c r="GZO100" s="171"/>
      <c r="GZP100" s="171"/>
      <c r="GZQ100" s="171"/>
      <c r="GZR100" s="171"/>
      <c r="GZS100" s="171"/>
      <c r="GZT100" s="171"/>
      <c r="GZU100" s="171"/>
      <c r="GZV100" s="171"/>
      <c r="GZW100" s="171"/>
      <c r="GZX100" s="171"/>
      <c r="GZY100" s="171"/>
      <c r="GZZ100" s="171"/>
      <c r="HAA100" s="171"/>
      <c r="HAB100" s="171"/>
      <c r="HAC100" s="171"/>
      <c r="HAD100" s="171"/>
      <c r="HAE100" s="171"/>
      <c r="HAF100" s="171"/>
      <c r="HAG100" s="171"/>
      <c r="HAH100" s="171"/>
      <c r="HAI100" s="171"/>
      <c r="HAJ100" s="171"/>
      <c r="HAK100" s="171"/>
      <c r="HAL100" s="171"/>
      <c r="HAM100" s="171"/>
      <c r="HAN100" s="171"/>
      <c r="HAO100" s="171"/>
      <c r="HAP100" s="171"/>
      <c r="HAQ100" s="171"/>
      <c r="HAR100" s="171"/>
      <c r="HAS100" s="171"/>
      <c r="HAT100" s="171"/>
      <c r="HAU100" s="171"/>
      <c r="HAV100" s="171"/>
      <c r="HAW100" s="171"/>
      <c r="HAX100" s="171"/>
      <c r="HAY100" s="171"/>
      <c r="HAZ100" s="171"/>
      <c r="HBA100" s="171"/>
      <c r="HBB100" s="171"/>
      <c r="HBC100" s="171"/>
      <c r="HBD100" s="171"/>
      <c r="HBE100" s="171"/>
      <c r="HBF100" s="171"/>
      <c r="HBG100" s="171"/>
      <c r="HBH100" s="171"/>
      <c r="HBI100" s="171"/>
      <c r="HBJ100" s="171"/>
      <c r="HBK100" s="171"/>
      <c r="HBL100" s="171"/>
      <c r="HBM100" s="171"/>
      <c r="HBN100" s="171"/>
      <c r="HBO100" s="171"/>
      <c r="HBP100" s="171"/>
      <c r="HBQ100" s="171"/>
      <c r="HBR100" s="171"/>
      <c r="HBS100" s="171"/>
      <c r="HBT100" s="171"/>
      <c r="HBU100" s="171"/>
      <c r="HBV100" s="171"/>
      <c r="HBW100" s="171"/>
      <c r="HBX100" s="171"/>
      <c r="HBY100" s="171"/>
      <c r="HBZ100" s="171"/>
      <c r="HCA100" s="171"/>
      <c r="HCB100" s="171"/>
      <c r="HCC100" s="171"/>
      <c r="HCD100" s="171"/>
      <c r="HCE100" s="171"/>
      <c r="HCF100" s="171"/>
      <c r="HCG100" s="171"/>
      <c r="HCH100" s="171"/>
      <c r="HCI100" s="171"/>
      <c r="HCJ100" s="171"/>
      <c r="HCK100" s="171"/>
      <c r="HCL100" s="171"/>
      <c r="HCM100" s="171"/>
      <c r="HCN100" s="171"/>
      <c r="HCO100" s="171"/>
      <c r="HCP100" s="171"/>
      <c r="HCQ100" s="171"/>
      <c r="HCR100" s="171"/>
      <c r="HCS100" s="171"/>
      <c r="HCT100" s="171"/>
      <c r="HCU100" s="171"/>
      <c r="HCV100" s="171"/>
      <c r="HCW100" s="171"/>
      <c r="HCX100" s="171"/>
      <c r="HCY100" s="171"/>
      <c r="HCZ100" s="171"/>
      <c r="HDA100" s="171"/>
      <c r="HDB100" s="171"/>
      <c r="HDC100" s="171"/>
      <c r="HDD100" s="171"/>
      <c r="HDE100" s="171"/>
      <c r="HDF100" s="171"/>
      <c r="HDG100" s="171"/>
      <c r="HDH100" s="171"/>
      <c r="HDI100" s="171"/>
      <c r="HDJ100" s="171"/>
      <c r="HDK100" s="171"/>
      <c r="HDL100" s="171"/>
      <c r="HDM100" s="171"/>
      <c r="HDN100" s="171"/>
      <c r="HDO100" s="171"/>
      <c r="HDP100" s="171"/>
      <c r="HDQ100" s="171"/>
      <c r="HDR100" s="171"/>
      <c r="HDS100" s="171"/>
      <c r="HDT100" s="171"/>
      <c r="HDU100" s="171"/>
      <c r="HDV100" s="171"/>
      <c r="HDW100" s="171"/>
      <c r="HDX100" s="171"/>
      <c r="HDY100" s="171"/>
      <c r="HDZ100" s="171"/>
      <c r="HEA100" s="171"/>
      <c r="HEB100" s="171"/>
      <c r="HEC100" s="171"/>
      <c r="HED100" s="171"/>
      <c r="HEE100" s="171"/>
      <c r="HEF100" s="171"/>
      <c r="HEG100" s="171"/>
      <c r="HEH100" s="171"/>
      <c r="HEI100" s="171"/>
      <c r="HEJ100" s="171"/>
      <c r="HEK100" s="171"/>
      <c r="HEL100" s="171"/>
      <c r="HEM100" s="171"/>
      <c r="HEN100" s="171"/>
      <c r="HEO100" s="171"/>
      <c r="HEP100" s="171"/>
      <c r="HEQ100" s="171"/>
      <c r="HER100" s="171"/>
      <c r="HES100" s="171"/>
      <c r="HET100" s="171"/>
      <c r="HEU100" s="171"/>
      <c r="HEV100" s="171"/>
      <c r="HEW100" s="171"/>
      <c r="HEX100" s="171"/>
      <c r="HEY100" s="171"/>
      <c r="HEZ100" s="171"/>
      <c r="HFA100" s="171"/>
      <c r="HFB100" s="171"/>
      <c r="HFC100" s="171"/>
      <c r="HFD100" s="171"/>
      <c r="HFE100" s="171"/>
      <c r="HFF100" s="171"/>
      <c r="HFG100" s="171"/>
      <c r="HFH100" s="171"/>
      <c r="HFI100" s="171"/>
      <c r="HFJ100" s="171"/>
      <c r="HFK100" s="171"/>
      <c r="HFL100" s="171"/>
      <c r="HFM100" s="171"/>
      <c r="HFN100" s="171"/>
      <c r="HFO100" s="171"/>
      <c r="HFP100" s="171"/>
      <c r="HFQ100" s="171"/>
      <c r="HFR100" s="171"/>
      <c r="HFS100" s="171"/>
      <c r="HFT100" s="171"/>
      <c r="HFU100" s="171"/>
      <c r="HFV100" s="171"/>
      <c r="HFW100" s="171"/>
      <c r="HFX100" s="171"/>
      <c r="HFY100" s="171"/>
      <c r="HFZ100" s="171"/>
      <c r="HGA100" s="171"/>
      <c r="HGB100" s="171"/>
      <c r="HGC100" s="171"/>
      <c r="HGD100" s="171"/>
      <c r="HGE100" s="171"/>
      <c r="HGF100" s="171"/>
      <c r="HGG100" s="171"/>
      <c r="HGH100" s="171"/>
      <c r="HGI100" s="171"/>
      <c r="HGJ100" s="171"/>
      <c r="HGK100" s="171"/>
      <c r="HGL100" s="171"/>
      <c r="HGM100" s="171"/>
      <c r="HGN100" s="171"/>
      <c r="HGO100" s="171"/>
      <c r="HGP100" s="171"/>
      <c r="HGQ100" s="171"/>
      <c r="HGR100" s="171"/>
      <c r="HGS100" s="171"/>
      <c r="HGT100" s="171"/>
      <c r="HGU100" s="171"/>
      <c r="HGV100" s="171"/>
      <c r="HGW100" s="171"/>
      <c r="HGX100" s="171"/>
      <c r="HGY100" s="171"/>
      <c r="HGZ100" s="171"/>
      <c r="HHA100" s="171"/>
      <c r="HHB100" s="171"/>
      <c r="HHC100" s="171"/>
      <c r="HHD100" s="171"/>
      <c r="HHE100" s="171"/>
      <c r="HHF100" s="171"/>
      <c r="HHG100" s="171"/>
      <c r="HHH100" s="171"/>
      <c r="HHI100" s="171"/>
      <c r="HHJ100" s="171"/>
      <c r="HHK100" s="171"/>
      <c r="HHL100" s="171"/>
      <c r="HHM100" s="171"/>
      <c r="HHN100" s="171"/>
      <c r="HHO100" s="171"/>
      <c r="HHP100" s="171"/>
      <c r="HHQ100" s="171"/>
      <c r="HHR100" s="171"/>
      <c r="HHS100" s="171"/>
      <c r="HHT100" s="171"/>
      <c r="HHU100" s="171"/>
      <c r="HHV100" s="171"/>
      <c r="HHW100" s="171"/>
      <c r="HHX100" s="171"/>
      <c r="HHY100" s="171"/>
      <c r="HHZ100" s="171"/>
      <c r="HIA100" s="171"/>
      <c r="HIB100" s="171"/>
      <c r="HIC100" s="171"/>
      <c r="HID100" s="171"/>
      <c r="HIE100" s="171"/>
      <c r="HIF100" s="171"/>
      <c r="HIG100" s="171"/>
      <c r="HIH100" s="171"/>
      <c r="HII100" s="171"/>
      <c r="HIJ100" s="171"/>
      <c r="HIK100" s="171"/>
      <c r="HIL100" s="171"/>
      <c r="HIM100" s="171"/>
      <c r="HIN100" s="171"/>
      <c r="HIO100" s="171"/>
      <c r="HIP100" s="171"/>
      <c r="HIQ100" s="171"/>
      <c r="HIR100" s="171"/>
      <c r="HIS100" s="171"/>
      <c r="HIT100" s="171"/>
      <c r="HIU100" s="171"/>
      <c r="HIV100" s="171"/>
      <c r="HIW100" s="171"/>
      <c r="HIX100" s="171"/>
      <c r="HIY100" s="171"/>
      <c r="HIZ100" s="171"/>
      <c r="HJA100" s="171"/>
      <c r="HJB100" s="171"/>
      <c r="HJC100" s="171"/>
      <c r="HJD100" s="171"/>
      <c r="HJE100" s="171"/>
      <c r="HJF100" s="171"/>
      <c r="HJG100" s="171"/>
      <c r="HJH100" s="171"/>
      <c r="HJI100" s="171"/>
      <c r="HJJ100" s="171"/>
      <c r="HJK100" s="171"/>
      <c r="HJL100" s="171"/>
      <c r="HJM100" s="171"/>
      <c r="HJN100" s="171"/>
      <c r="HJO100" s="171"/>
      <c r="HJP100" s="171"/>
      <c r="HJQ100" s="171"/>
      <c r="HJR100" s="171"/>
      <c r="HJS100" s="171"/>
      <c r="HJT100" s="171"/>
      <c r="HJU100" s="171"/>
      <c r="HJV100" s="171"/>
      <c r="HJW100" s="171"/>
      <c r="HJX100" s="171"/>
      <c r="HJY100" s="171"/>
      <c r="HJZ100" s="171"/>
      <c r="HKA100" s="171"/>
      <c r="HKB100" s="171"/>
      <c r="HKC100" s="171"/>
      <c r="HKD100" s="171"/>
      <c r="HKE100" s="171"/>
      <c r="HKF100" s="171"/>
      <c r="HKG100" s="171"/>
      <c r="HKH100" s="171"/>
      <c r="HKI100" s="171"/>
      <c r="HKJ100" s="171"/>
      <c r="HKK100" s="171"/>
      <c r="HKL100" s="171"/>
      <c r="HKM100" s="171"/>
      <c r="HKN100" s="171"/>
      <c r="HKO100" s="171"/>
      <c r="HKP100" s="171"/>
      <c r="HKQ100" s="171"/>
      <c r="HKR100" s="171"/>
      <c r="HKS100" s="171"/>
      <c r="HKT100" s="171"/>
      <c r="HKU100" s="171"/>
      <c r="HKV100" s="171"/>
      <c r="HKW100" s="171"/>
      <c r="HKX100" s="171"/>
      <c r="HKY100" s="171"/>
      <c r="HKZ100" s="171"/>
      <c r="HLA100" s="171"/>
      <c r="HLB100" s="171"/>
      <c r="HLC100" s="171"/>
      <c r="HLD100" s="171"/>
      <c r="HLE100" s="171"/>
      <c r="HLF100" s="171"/>
      <c r="HLG100" s="171"/>
      <c r="HLH100" s="171"/>
      <c r="HLI100" s="171"/>
      <c r="HLJ100" s="171"/>
      <c r="HLK100" s="171"/>
      <c r="HLL100" s="171"/>
      <c r="HLM100" s="171"/>
      <c r="HLN100" s="171"/>
      <c r="HLO100" s="171"/>
      <c r="HLP100" s="171"/>
      <c r="HLQ100" s="171"/>
      <c r="HLR100" s="171"/>
      <c r="HLS100" s="171"/>
      <c r="HLT100" s="171"/>
      <c r="HLU100" s="171"/>
      <c r="HLV100" s="171"/>
      <c r="HLW100" s="171"/>
      <c r="HLX100" s="171"/>
      <c r="HLY100" s="171"/>
      <c r="HLZ100" s="171"/>
      <c r="HMA100" s="171"/>
      <c r="HMB100" s="171"/>
      <c r="HMC100" s="171"/>
      <c r="HMD100" s="171"/>
      <c r="HME100" s="171"/>
      <c r="HMF100" s="171"/>
      <c r="HMG100" s="171"/>
      <c r="HMH100" s="171"/>
      <c r="HMI100" s="171"/>
      <c r="HMJ100" s="171"/>
      <c r="HMK100" s="171"/>
      <c r="HML100" s="171"/>
      <c r="HMM100" s="171"/>
      <c r="HMN100" s="171"/>
      <c r="HMO100" s="171"/>
      <c r="HMP100" s="171"/>
      <c r="HMQ100" s="171"/>
      <c r="HMR100" s="171"/>
      <c r="HMS100" s="171"/>
      <c r="HMT100" s="171"/>
      <c r="HMU100" s="171"/>
      <c r="HMV100" s="171"/>
      <c r="HMW100" s="171"/>
      <c r="HMX100" s="171"/>
      <c r="HMY100" s="171"/>
      <c r="HMZ100" s="171"/>
      <c r="HNA100" s="171"/>
      <c r="HNB100" s="171"/>
      <c r="HNC100" s="171"/>
      <c r="HND100" s="171"/>
      <c r="HNE100" s="171"/>
      <c r="HNF100" s="171"/>
      <c r="HNG100" s="171"/>
      <c r="HNH100" s="171"/>
      <c r="HNI100" s="171"/>
      <c r="HNJ100" s="171"/>
      <c r="HNK100" s="171"/>
      <c r="HNL100" s="171"/>
      <c r="HNM100" s="171"/>
      <c r="HNN100" s="171"/>
      <c r="HNO100" s="171"/>
      <c r="HNP100" s="171"/>
      <c r="HNQ100" s="171"/>
      <c r="HNR100" s="171"/>
      <c r="HNS100" s="171"/>
      <c r="HNT100" s="171"/>
      <c r="HNU100" s="171"/>
      <c r="HNV100" s="171"/>
      <c r="HNW100" s="171"/>
      <c r="HNX100" s="171"/>
      <c r="HNY100" s="171"/>
      <c r="HNZ100" s="171"/>
      <c r="HOA100" s="171"/>
      <c r="HOB100" s="171"/>
      <c r="HOC100" s="171"/>
      <c r="HOD100" s="171"/>
      <c r="HOE100" s="171"/>
      <c r="HOF100" s="171"/>
      <c r="HOG100" s="171"/>
      <c r="HOH100" s="171"/>
      <c r="HOI100" s="171"/>
      <c r="HOJ100" s="171"/>
      <c r="HOK100" s="171"/>
      <c r="HOL100" s="171"/>
      <c r="HOM100" s="171"/>
      <c r="HON100" s="171"/>
      <c r="HOO100" s="171"/>
      <c r="HOP100" s="171"/>
      <c r="HOQ100" s="171"/>
      <c r="HOR100" s="171"/>
      <c r="HOS100" s="171"/>
      <c r="HOT100" s="171"/>
      <c r="HOU100" s="171"/>
      <c r="HOV100" s="171"/>
      <c r="HOW100" s="171"/>
      <c r="HOX100" s="171"/>
      <c r="HOY100" s="171"/>
      <c r="HOZ100" s="171"/>
      <c r="HPA100" s="171"/>
      <c r="HPB100" s="171"/>
      <c r="HPC100" s="171"/>
      <c r="HPD100" s="171"/>
      <c r="HPE100" s="171"/>
      <c r="HPF100" s="171"/>
      <c r="HPG100" s="171"/>
      <c r="HPH100" s="171"/>
      <c r="HPI100" s="171"/>
      <c r="HPJ100" s="171"/>
      <c r="HPK100" s="171"/>
      <c r="HPL100" s="171"/>
      <c r="HPM100" s="171"/>
      <c r="HPN100" s="171"/>
      <c r="HPO100" s="171"/>
      <c r="HPP100" s="171"/>
      <c r="HPQ100" s="171"/>
      <c r="HPR100" s="171"/>
      <c r="HPS100" s="171"/>
      <c r="HPT100" s="171"/>
      <c r="HPU100" s="171"/>
      <c r="HPV100" s="171"/>
      <c r="HPW100" s="171"/>
      <c r="HPX100" s="171"/>
      <c r="HPY100" s="171"/>
      <c r="HPZ100" s="171"/>
      <c r="HQA100" s="171"/>
      <c r="HQB100" s="171"/>
      <c r="HQC100" s="171"/>
      <c r="HQD100" s="171"/>
      <c r="HQE100" s="171"/>
      <c r="HQF100" s="171"/>
      <c r="HQG100" s="171"/>
      <c r="HQH100" s="171"/>
      <c r="HQI100" s="171"/>
      <c r="HQJ100" s="171"/>
      <c r="HQK100" s="171"/>
      <c r="HQL100" s="171"/>
      <c r="HQM100" s="171"/>
      <c r="HQN100" s="171"/>
      <c r="HQO100" s="171"/>
      <c r="HQP100" s="171"/>
      <c r="HQQ100" s="171"/>
      <c r="HQR100" s="171"/>
      <c r="HQS100" s="171"/>
      <c r="HQT100" s="171"/>
      <c r="HQU100" s="171"/>
      <c r="HQV100" s="171"/>
      <c r="HQW100" s="171"/>
      <c r="HQX100" s="171"/>
      <c r="HQY100" s="171"/>
      <c r="HQZ100" s="171"/>
      <c r="HRA100" s="171"/>
      <c r="HRB100" s="171"/>
      <c r="HRC100" s="171"/>
      <c r="HRD100" s="171"/>
      <c r="HRE100" s="171"/>
      <c r="HRF100" s="171"/>
      <c r="HRG100" s="171"/>
      <c r="HRH100" s="171"/>
      <c r="HRI100" s="171"/>
      <c r="HRJ100" s="171"/>
      <c r="HRK100" s="171"/>
      <c r="HRL100" s="171"/>
      <c r="HRM100" s="171"/>
      <c r="HRN100" s="171"/>
      <c r="HRO100" s="171"/>
      <c r="HRP100" s="171"/>
      <c r="HRQ100" s="171"/>
      <c r="HRR100" s="171"/>
      <c r="HRS100" s="171"/>
      <c r="HRT100" s="171"/>
      <c r="HRU100" s="171"/>
      <c r="HRV100" s="171"/>
      <c r="HRW100" s="171"/>
      <c r="HRX100" s="171"/>
      <c r="HRY100" s="171"/>
      <c r="HRZ100" s="171"/>
      <c r="HSA100" s="171"/>
      <c r="HSB100" s="171"/>
      <c r="HSC100" s="171"/>
      <c r="HSD100" s="171"/>
      <c r="HSE100" s="171"/>
      <c r="HSF100" s="171"/>
      <c r="HSG100" s="171"/>
      <c r="HSH100" s="171"/>
      <c r="HSI100" s="171"/>
      <c r="HSJ100" s="171"/>
      <c r="HSK100" s="171"/>
      <c r="HSL100" s="171"/>
      <c r="HSM100" s="171"/>
      <c r="HSN100" s="171"/>
      <c r="HSO100" s="171"/>
      <c r="HSP100" s="171"/>
      <c r="HSQ100" s="171"/>
      <c r="HSR100" s="171"/>
      <c r="HSS100" s="171"/>
      <c r="HST100" s="171"/>
      <c r="HSU100" s="171"/>
      <c r="HSV100" s="171"/>
      <c r="HSW100" s="171"/>
      <c r="HSX100" s="171"/>
      <c r="HSY100" s="171"/>
      <c r="HSZ100" s="171"/>
      <c r="HTA100" s="171"/>
      <c r="HTB100" s="171"/>
      <c r="HTC100" s="171"/>
      <c r="HTD100" s="171"/>
      <c r="HTE100" s="171"/>
      <c r="HTF100" s="171"/>
      <c r="HTG100" s="171"/>
      <c r="HTH100" s="171"/>
      <c r="HTI100" s="171"/>
      <c r="HTJ100" s="171"/>
      <c r="HTK100" s="171"/>
      <c r="HTL100" s="171"/>
      <c r="HTM100" s="171"/>
      <c r="HTN100" s="171"/>
      <c r="HTO100" s="171"/>
      <c r="HTP100" s="171"/>
      <c r="HTQ100" s="171"/>
      <c r="HTR100" s="171"/>
      <c r="HTS100" s="171"/>
      <c r="HTT100" s="171"/>
      <c r="HTU100" s="171"/>
      <c r="HTV100" s="171"/>
      <c r="HTW100" s="171"/>
      <c r="HTX100" s="171"/>
      <c r="HTY100" s="171"/>
      <c r="HTZ100" s="171"/>
      <c r="HUA100" s="171"/>
      <c r="HUB100" s="171"/>
      <c r="HUC100" s="171"/>
      <c r="HUD100" s="171"/>
      <c r="HUE100" s="171"/>
      <c r="HUF100" s="171"/>
      <c r="HUG100" s="171"/>
      <c r="HUH100" s="171"/>
      <c r="HUI100" s="171"/>
      <c r="HUJ100" s="171"/>
      <c r="HUK100" s="171"/>
      <c r="HUL100" s="171"/>
      <c r="HUM100" s="171"/>
      <c r="HUN100" s="171"/>
      <c r="HUO100" s="171"/>
      <c r="HUP100" s="171"/>
      <c r="HUQ100" s="171"/>
      <c r="HUR100" s="171"/>
      <c r="HUS100" s="171"/>
      <c r="HUT100" s="171"/>
      <c r="HUU100" s="171"/>
      <c r="HUV100" s="171"/>
      <c r="HUW100" s="171"/>
      <c r="HUX100" s="171"/>
      <c r="HUY100" s="171"/>
      <c r="HUZ100" s="171"/>
      <c r="HVA100" s="171"/>
      <c r="HVB100" s="171"/>
      <c r="HVC100" s="171"/>
      <c r="HVD100" s="171"/>
      <c r="HVE100" s="171"/>
      <c r="HVF100" s="171"/>
      <c r="HVG100" s="171"/>
      <c r="HVH100" s="171"/>
      <c r="HVI100" s="171"/>
      <c r="HVJ100" s="171"/>
      <c r="HVK100" s="171"/>
      <c r="HVL100" s="171"/>
      <c r="HVM100" s="171"/>
      <c r="HVN100" s="171"/>
      <c r="HVO100" s="171"/>
      <c r="HVP100" s="171"/>
      <c r="HVQ100" s="171"/>
      <c r="HVR100" s="171"/>
      <c r="HVS100" s="171"/>
      <c r="HVT100" s="171"/>
      <c r="HVU100" s="171"/>
      <c r="HVV100" s="171"/>
      <c r="HVW100" s="171"/>
      <c r="HVX100" s="171"/>
      <c r="HVY100" s="171"/>
      <c r="HVZ100" s="171"/>
      <c r="HWA100" s="171"/>
      <c r="HWB100" s="171"/>
      <c r="HWC100" s="171"/>
      <c r="HWD100" s="171"/>
      <c r="HWE100" s="171"/>
      <c r="HWF100" s="171"/>
      <c r="HWG100" s="171"/>
      <c r="HWH100" s="171"/>
      <c r="HWI100" s="171"/>
      <c r="HWJ100" s="171"/>
      <c r="HWK100" s="171"/>
      <c r="HWL100" s="171"/>
      <c r="HWM100" s="171"/>
      <c r="HWN100" s="171"/>
      <c r="HWO100" s="171"/>
      <c r="HWP100" s="171"/>
      <c r="HWQ100" s="171"/>
      <c r="HWR100" s="171"/>
      <c r="HWS100" s="171"/>
      <c r="HWT100" s="171"/>
      <c r="HWU100" s="171"/>
      <c r="HWV100" s="171"/>
      <c r="HWW100" s="171"/>
      <c r="HWX100" s="171"/>
      <c r="HWY100" s="171"/>
      <c r="HWZ100" s="171"/>
      <c r="HXA100" s="171"/>
      <c r="HXB100" s="171"/>
      <c r="HXC100" s="171"/>
      <c r="HXD100" s="171"/>
      <c r="HXE100" s="171"/>
      <c r="HXF100" s="171"/>
      <c r="HXG100" s="171"/>
      <c r="HXH100" s="171"/>
      <c r="HXI100" s="171"/>
      <c r="HXJ100" s="171"/>
      <c r="HXK100" s="171"/>
      <c r="HXL100" s="171"/>
      <c r="HXM100" s="171"/>
      <c r="HXN100" s="171"/>
      <c r="HXO100" s="171"/>
      <c r="HXP100" s="171"/>
      <c r="HXQ100" s="171"/>
      <c r="HXR100" s="171"/>
      <c r="HXS100" s="171"/>
      <c r="HXT100" s="171"/>
      <c r="HXU100" s="171"/>
      <c r="HXV100" s="171"/>
      <c r="HXW100" s="171"/>
      <c r="HXX100" s="171"/>
      <c r="HXY100" s="171"/>
      <c r="HXZ100" s="171"/>
      <c r="HYA100" s="171"/>
      <c r="HYB100" s="171"/>
      <c r="HYC100" s="171"/>
      <c r="HYD100" s="171"/>
      <c r="HYE100" s="171"/>
      <c r="HYF100" s="171"/>
      <c r="HYG100" s="171"/>
      <c r="HYH100" s="171"/>
      <c r="HYI100" s="171"/>
      <c r="HYJ100" s="171"/>
      <c r="HYK100" s="171"/>
      <c r="HYL100" s="171"/>
      <c r="HYM100" s="171"/>
      <c r="HYN100" s="171"/>
      <c r="HYO100" s="171"/>
      <c r="HYP100" s="171"/>
      <c r="HYQ100" s="171"/>
      <c r="HYR100" s="171"/>
      <c r="HYS100" s="171"/>
      <c r="HYT100" s="171"/>
      <c r="HYU100" s="171"/>
      <c r="HYV100" s="171"/>
      <c r="HYW100" s="171"/>
      <c r="HYX100" s="171"/>
      <c r="HYY100" s="171"/>
      <c r="HYZ100" s="171"/>
      <c r="HZA100" s="171"/>
      <c r="HZB100" s="171"/>
      <c r="HZC100" s="171"/>
      <c r="HZD100" s="171"/>
      <c r="HZE100" s="171"/>
      <c r="HZF100" s="171"/>
      <c r="HZG100" s="171"/>
      <c r="HZH100" s="171"/>
      <c r="HZI100" s="171"/>
      <c r="HZJ100" s="171"/>
      <c r="HZK100" s="171"/>
      <c r="HZL100" s="171"/>
      <c r="HZM100" s="171"/>
      <c r="HZN100" s="171"/>
      <c r="HZO100" s="171"/>
      <c r="HZP100" s="171"/>
      <c r="HZQ100" s="171"/>
      <c r="HZR100" s="171"/>
      <c r="HZS100" s="171"/>
      <c r="HZT100" s="171"/>
      <c r="HZU100" s="171"/>
      <c r="HZV100" s="171"/>
      <c r="HZW100" s="171"/>
      <c r="HZX100" s="171"/>
      <c r="HZY100" s="171"/>
      <c r="HZZ100" s="171"/>
      <c r="IAA100" s="171"/>
      <c r="IAB100" s="171"/>
      <c r="IAC100" s="171"/>
      <c r="IAD100" s="171"/>
      <c r="IAE100" s="171"/>
      <c r="IAF100" s="171"/>
      <c r="IAG100" s="171"/>
      <c r="IAH100" s="171"/>
      <c r="IAI100" s="171"/>
      <c r="IAJ100" s="171"/>
      <c r="IAK100" s="171"/>
      <c r="IAL100" s="171"/>
      <c r="IAM100" s="171"/>
      <c r="IAN100" s="171"/>
      <c r="IAO100" s="171"/>
      <c r="IAP100" s="171"/>
      <c r="IAQ100" s="171"/>
      <c r="IAR100" s="171"/>
      <c r="IAS100" s="171"/>
      <c r="IAT100" s="171"/>
      <c r="IAU100" s="171"/>
      <c r="IAV100" s="171"/>
      <c r="IAW100" s="171"/>
      <c r="IAX100" s="171"/>
      <c r="IAY100" s="171"/>
      <c r="IAZ100" s="171"/>
      <c r="IBA100" s="171"/>
      <c r="IBB100" s="171"/>
      <c r="IBC100" s="171"/>
      <c r="IBD100" s="171"/>
      <c r="IBE100" s="171"/>
      <c r="IBF100" s="171"/>
      <c r="IBG100" s="171"/>
      <c r="IBH100" s="171"/>
      <c r="IBI100" s="171"/>
      <c r="IBJ100" s="171"/>
      <c r="IBK100" s="171"/>
      <c r="IBL100" s="171"/>
      <c r="IBM100" s="171"/>
      <c r="IBN100" s="171"/>
      <c r="IBO100" s="171"/>
      <c r="IBP100" s="171"/>
      <c r="IBQ100" s="171"/>
      <c r="IBR100" s="171"/>
      <c r="IBS100" s="171"/>
      <c r="IBT100" s="171"/>
      <c r="IBU100" s="171"/>
      <c r="IBV100" s="171"/>
      <c r="IBW100" s="171"/>
      <c r="IBX100" s="171"/>
      <c r="IBY100" s="171"/>
      <c r="IBZ100" s="171"/>
      <c r="ICA100" s="171"/>
      <c r="ICB100" s="171"/>
      <c r="ICC100" s="171"/>
      <c r="ICD100" s="171"/>
      <c r="ICE100" s="171"/>
      <c r="ICF100" s="171"/>
      <c r="ICG100" s="171"/>
      <c r="ICH100" s="171"/>
      <c r="ICI100" s="171"/>
      <c r="ICJ100" s="171"/>
      <c r="ICK100" s="171"/>
      <c r="ICL100" s="171"/>
      <c r="ICM100" s="171"/>
      <c r="ICN100" s="171"/>
      <c r="ICO100" s="171"/>
      <c r="ICP100" s="171"/>
      <c r="ICQ100" s="171"/>
      <c r="ICR100" s="171"/>
      <c r="ICS100" s="171"/>
      <c r="ICT100" s="171"/>
      <c r="ICU100" s="171"/>
      <c r="ICV100" s="171"/>
      <c r="ICW100" s="171"/>
      <c r="ICX100" s="171"/>
      <c r="ICY100" s="171"/>
      <c r="ICZ100" s="171"/>
      <c r="IDA100" s="171"/>
      <c r="IDB100" s="171"/>
      <c r="IDC100" s="171"/>
      <c r="IDD100" s="171"/>
      <c r="IDE100" s="171"/>
      <c r="IDF100" s="171"/>
      <c r="IDG100" s="171"/>
      <c r="IDH100" s="171"/>
      <c r="IDI100" s="171"/>
      <c r="IDJ100" s="171"/>
      <c r="IDK100" s="171"/>
      <c r="IDL100" s="171"/>
      <c r="IDM100" s="171"/>
      <c r="IDN100" s="171"/>
      <c r="IDO100" s="171"/>
      <c r="IDP100" s="171"/>
      <c r="IDQ100" s="171"/>
      <c r="IDR100" s="171"/>
      <c r="IDS100" s="171"/>
      <c r="IDT100" s="171"/>
      <c r="IDU100" s="171"/>
      <c r="IDV100" s="171"/>
      <c r="IDW100" s="171"/>
      <c r="IDX100" s="171"/>
      <c r="IDY100" s="171"/>
      <c r="IDZ100" s="171"/>
      <c r="IEA100" s="171"/>
      <c r="IEB100" s="171"/>
      <c r="IEC100" s="171"/>
      <c r="IED100" s="171"/>
      <c r="IEE100" s="171"/>
      <c r="IEF100" s="171"/>
      <c r="IEG100" s="171"/>
      <c r="IEH100" s="171"/>
      <c r="IEI100" s="171"/>
      <c r="IEJ100" s="171"/>
      <c r="IEK100" s="171"/>
      <c r="IEL100" s="171"/>
      <c r="IEM100" s="171"/>
      <c r="IEN100" s="171"/>
      <c r="IEO100" s="171"/>
      <c r="IEP100" s="171"/>
      <c r="IEQ100" s="171"/>
      <c r="IER100" s="171"/>
      <c r="IES100" s="171"/>
      <c r="IET100" s="171"/>
      <c r="IEU100" s="171"/>
      <c r="IEV100" s="171"/>
      <c r="IEW100" s="171"/>
      <c r="IEX100" s="171"/>
      <c r="IEY100" s="171"/>
      <c r="IEZ100" s="171"/>
      <c r="IFA100" s="171"/>
      <c r="IFB100" s="171"/>
      <c r="IFC100" s="171"/>
      <c r="IFD100" s="171"/>
      <c r="IFE100" s="171"/>
      <c r="IFF100" s="171"/>
      <c r="IFG100" s="171"/>
      <c r="IFH100" s="171"/>
      <c r="IFI100" s="171"/>
      <c r="IFJ100" s="171"/>
      <c r="IFK100" s="171"/>
      <c r="IFL100" s="171"/>
      <c r="IFM100" s="171"/>
      <c r="IFN100" s="171"/>
      <c r="IFO100" s="171"/>
      <c r="IFP100" s="171"/>
      <c r="IFQ100" s="171"/>
      <c r="IFR100" s="171"/>
      <c r="IFS100" s="171"/>
      <c r="IFT100" s="171"/>
      <c r="IFU100" s="171"/>
      <c r="IFV100" s="171"/>
      <c r="IFW100" s="171"/>
      <c r="IFX100" s="171"/>
      <c r="IFY100" s="171"/>
      <c r="IFZ100" s="171"/>
      <c r="IGA100" s="171"/>
      <c r="IGB100" s="171"/>
      <c r="IGC100" s="171"/>
      <c r="IGD100" s="171"/>
      <c r="IGE100" s="171"/>
      <c r="IGF100" s="171"/>
      <c r="IGG100" s="171"/>
      <c r="IGH100" s="171"/>
      <c r="IGI100" s="171"/>
      <c r="IGJ100" s="171"/>
      <c r="IGK100" s="171"/>
      <c r="IGL100" s="171"/>
      <c r="IGM100" s="171"/>
      <c r="IGN100" s="171"/>
      <c r="IGO100" s="171"/>
      <c r="IGP100" s="171"/>
      <c r="IGQ100" s="171"/>
      <c r="IGR100" s="171"/>
      <c r="IGS100" s="171"/>
      <c r="IGT100" s="171"/>
      <c r="IGU100" s="171"/>
      <c r="IGV100" s="171"/>
      <c r="IGW100" s="171"/>
      <c r="IGX100" s="171"/>
      <c r="IGY100" s="171"/>
      <c r="IGZ100" s="171"/>
      <c r="IHA100" s="171"/>
      <c r="IHB100" s="171"/>
      <c r="IHC100" s="171"/>
      <c r="IHD100" s="171"/>
      <c r="IHE100" s="171"/>
      <c r="IHF100" s="171"/>
      <c r="IHG100" s="171"/>
      <c r="IHH100" s="171"/>
      <c r="IHI100" s="171"/>
      <c r="IHJ100" s="171"/>
      <c r="IHK100" s="171"/>
      <c r="IHL100" s="171"/>
      <c r="IHM100" s="171"/>
      <c r="IHN100" s="171"/>
      <c r="IHO100" s="171"/>
      <c r="IHP100" s="171"/>
      <c r="IHQ100" s="171"/>
      <c r="IHR100" s="171"/>
      <c r="IHS100" s="171"/>
      <c r="IHT100" s="171"/>
      <c r="IHU100" s="171"/>
      <c r="IHV100" s="171"/>
      <c r="IHW100" s="171"/>
      <c r="IHX100" s="171"/>
      <c r="IHY100" s="171"/>
      <c r="IHZ100" s="171"/>
      <c r="IIA100" s="171"/>
      <c r="IIB100" s="171"/>
      <c r="IIC100" s="171"/>
      <c r="IID100" s="171"/>
      <c r="IIE100" s="171"/>
      <c r="IIF100" s="171"/>
      <c r="IIG100" s="171"/>
      <c r="IIH100" s="171"/>
      <c r="III100" s="171"/>
      <c r="IIJ100" s="171"/>
      <c r="IIK100" s="171"/>
      <c r="IIL100" s="171"/>
      <c r="IIM100" s="171"/>
      <c r="IIN100" s="171"/>
      <c r="IIO100" s="171"/>
      <c r="IIP100" s="171"/>
      <c r="IIQ100" s="171"/>
      <c r="IIR100" s="171"/>
      <c r="IIS100" s="171"/>
      <c r="IIT100" s="171"/>
      <c r="IIU100" s="171"/>
      <c r="IIV100" s="171"/>
      <c r="IIW100" s="171"/>
      <c r="IIX100" s="171"/>
      <c r="IIY100" s="171"/>
      <c r="IIZ100" s="171"/>
      <c r="IJA100" s="171"/>
      <c r="IJB100" s="171"/>
      <c r="IJC100" s="171"/>
      <c r="IJD100" s="171"/>
      <c r="IJE100" s="171"/>
      <c r="IJF100" s="171"/>
      <c r="IJG100" s="171"/>
      <c r="IJH100" s="171"/>
      <c r="IJI100" s="171"/>
      <c r="IJJ100" s="171"/>
      <c r="IJK100" s="171"/>
      <c r="IJL100" s="171"/>
      <c r="IJM100" s="171"/>
      <c r="IJN100" s="171"/>
      <c r="IJO100" s="171"/>
      <c r="IJP100" s="171"/>
      <c r="IJQ100" s="171"/>
      <c r="IJR100" s="171"/>
      <c r="IJS100" s="171"/>
      <c r="IJT100" s="171"/>
      <c r="IJU100" s="171"/>
      <c r="IJV100" s="171"/>
      <c r="IJW100" s="171"/>
      <c r="IJX100" s="171"/>
      <c r="IJY100" s="171"/>
      <c r="IJZ100" s="171"/>
      <c r="IKA100" s="171"/>
      <c r="IKB100" s="171"/>
      <c r="IKC100" s="171"/>
      <c r="IKD100" s="171"/>
      <c r="IKE100" s="171"/>
      <c r="IKF100" s="171"/>
      <c r="IKG100" s="171"/>
      <c r="IKH100" s="171"/>
      <c r="IKI100" s="171"/>
      <c r="IKJ100" s="171"/>
      <c r="IKK100" s="171"/>
      <c r="IKL100" s="171"/>
      <c r="IKM100" s="171"/>
      <c r="IKN100" s="171"/>
      <c r="IKO100" s="171"/>
      <c r="IKP100" s="171"/>
      <c r="IKQ100" s="171"/>
      <c r="IKR100" s="171"/>
      <c r="IKS100" s="171"/>
      <c r="IKT100" s="171"/>
      <c r="IKU100" s="171"/>
      <c r="IKV100" s="171"/>
      <c r="IKW100" s="171"/>
      <c r="IKX100" s="171"/>
      <c r="IKY100" s="171"/>
      <c r="IKZ100" s="171"/>
      <c r="ILA100" s="171"/>
      <c r="ILB100" s="171"/>
      <c r="ILC100" s="171"/>
      <c r="ILD100" s="171"/>
      <c r="ILE100" s="171"/>
      <c r="ILF100" s="171"/>
      <c r="ILG100" s="171"/>
      <c r="ILH100" s="171"/>
      <c r="ILI100" s="171"/>
      <c r="ILJ100" s="171"/>
      <c r="ILK100" s="171"/>
      <c r="ILL100" s="171"/>
      <c r="ILM100" s="171"/>
      <c r="ILN100" s="171"/>
      <c r="ILO100" s="171"/>
      <c r="ILP100" s="171"/>
      <c r="ILQ100" s="171"/>
      <c r="ILR100" s="171"/>
      <c r="ILS100" s="171"/>
      <c r="ILT100" s="171"/>
      <c r="ILU100" s="171"/>
      <c r="ILV100" s="171"/>
      <c r="ILW100" s="171"/>
      <c r="ILX100" s="171"/>
      <c r="ILY100" s="171"/>
      <c r="ILZ100" s="171"/>
      <c r="IMA100" s="171"/>
      <c r="IMB100" s="171"/>
      <c r="IMC100" s="171"/>
      <c r="IMD100" s="171"/>
      <c r="IME100" s="171"/>
      <c r="IMF100" s="171"/>
      <c r="IMG100" s="171"/>
      <c r="IMH100" s="171"/>
      <c r="IMI100" s="171"/>
      <c r="IMJ100" s="171"/>
      <c r="IMK100" s="171"/>
      <c r="IML100" s="171"/>
      <c r="IMM100" s="171"/>
      <c r="IMN100" s="171"/>
      <c r="IMO100" s="171"/>
      <c r="IMP100" s="171"/>
      <c r="IMQ100" s="171"/>
      <c r="IMR100" s="171"/>
      <c r="IMS100" s="171"/>
      <c r="IMT100" s="171"/>
      <c r="IMU100" s="171"/>
      <c r="IMV100" s="171"/>
      <c r="IMW100" s="171"/>
      <c r="IMX100" s="171"/>
      <c r="IMY100" s="171"/>
      <c r="IMZ100" s="171"/>
      <c r="INA100" s="171"/>
      <c r="INB100" s="171"/>
      <c r="INC100" s="171"/>
      <c r="IND100" s="171"/>
      <c r="INE100" s="171"/>
      <c r="INF100" s="171"/>
      <c r="ING100" s="171"/>
      <c r="INH100" s="171"/>
      <c r="INI100" s="171"/>
      <c r="INJ100" s="171"/>
      <c r="INK100" s="171"/>
      <c r="INL100" s="171"/>
      <c r="INM100" s="171"/>
      <c r="INN100" s="171"/>
      <c r="INO100" s="171"/>
      <c r="INP100" s="171"/>
      <c r="INQ100" s="171"/>
      <c r="INR100" s="171"/>
      <c r="INS100" s="171"/>
      <c r="INT100" s="171"/>
      <c r="INU100" s="171"/>
      <c r="INV100" s="171"/>
      <c r="INW100" s="171"/>
      <c r="INX100" s="171"/>
      <c r="INY100" s="171"/>
      <c r="INZ100" s="171"/>
      <c r="IOA100" s="171"/>
      <c r="IOB100" s="171"/>
      <c r="IOC100" s="171"/>
      <c r="IOD100" s="171"/>
      <c r="IOE100" s="171"/>
      <c r="IOF100" s="171"/>
      <c r="IOG100" s="171"/>
      <c r="IOH100" s="171"/>
      <c r="IOI100" s="171"/>
      <c r="IOJ100" s="171"/>
      <c r="IOK100" s="171"/>
      <c r="IOL100" s="171"/>
      <c r="IOM100" s="171"/>
      <c r="ION100" s="171"/>
      <c r="IOO100" s="171"/>
      <c r="IOP100" s="171"/>
      <c r="IOQ100" s="171"/>
      <c r="IOR100" s="171"/>
      <c r="IOS100" s="171"/>
      <c r="IOT100" s="171"/>
      <c r="IOU100" s="171"/>
      <c r="IOV100" s="171"/>
      <c r="IOW100" s="171"/>
      <c r="IOX100" s="171"/>
      <c r="IOY100" s="171"/>
      <c r="IOZ100" s="171"/>
      <c r="IPA100" s="171"/>
      <c r="IPB100" s="171"/>
      <c r="IPC100" s="171"/>
      <c r="IPD100" s="171"/>
      <c r="IPE100" s="171"/>
      <c r="IPF100" s="171"/>
      <c r="IPG100" s="171"/>
      <c r="IPH100" s="171"/>
      <c r="IPI100" s="171"/>
      <c r="IPJ100" s="171"/>
      <c r="IPK100" s="171"/>
      <c r="IPL100" s="171"/>
      <c r="IPM100" s="171"/>
      <c r="IPN100" s="171"/>
      <c r="IPO100" s="171"/>
      <c r="IPP100" s="171"/>
      <c r="IPQ100" s="171"/>
      <c r="IPR100" s="171"/>
      <c r="IPS100" s="171"/>
      <c r="IPT100" s="171"/>
      <c r="IPU100" s="171"/>
      <c r="IPV100" s="171"/>
      <c r="IPW100" s="171"/>
      <c r="IPX100" s="171"/>
      <c r="IPY100" s="171"/>
      <c r="IPZ100" s="171"/>
      <c r="IQA100" s="171"/>
      <c r="IQB100" s="171"/>
      <c r="IQC100" s="171"/>
      <c r="IQD100" s="171"/>
      <c r="IQE100" s="171"/>
      <c r="IQF100" s="171"/>
      <c r="IQG100" s="171"/>
      <c r="IQH100" s="171"/>
      <c r="IQI100" s="171"/>
      <c r="IQJ100" s="171"/>
      <c r="IQK100" s="171"/>
      <c r="IQL100" s="171"/>
      <c r="IQM100" s="171"/>
      <c r="IQN100" s="171"/>
      <c r="IQO100" s="171"/>
      <c r="IQP100" s="171"/>
      <c r="IQQ100" s="171"/>
      <c r="IQR100" s="171"/>
      <c r="IQS100" s="171"/>
      <c r="IQT100" s="171"/>
      <c r="IQU100" s="171"/>
      <c r="IQV100" s="171"/>
      <c r="IQW100" s="171"/>
      <c r="IQX100" s="171"/>
      <c r="IQY100" s="171"/>
      <c r="IQZ100" s="171"/>
      <c r="IRA100" s="171"/>
      <c r="IRB100" s="171"/>
      <c r="IRC100" s="171"/>
      <c r="IRD100" s="171"/>
      <c r="IRE100" s="171"/>
      <c r="IRF100" s="171"/>
      <c r="IRG100" s="171"/>
      <c r="IRH100" s="171"/>
      <c r="IRI100" s="171"/>
      <c r="IRJ100" s="171"/>
      <c r="IRK100" s="171"/>
      <c r="IRL100" s="171"/>
      <c r="IRM100" s="171"/>
      <c r="IRN100" s="171"/>
      <c r="IRO100" s="171"/>
      <c r="IRP100" s="171"/>
      <c r="IRQ100" s="171"/>
      <c r="IRR100" s="171"/>
      <c r="IRS100" s="171"/>
      <c r="IRT100" s="171"/>
      <c r="IRU100" s="171"/>
      <c r="IRV100" s="171"/>
      <c r="IRW100" s="171"/>
      <c r="IRX100" s="171"/>
      <c r="IRY100" s="171"/>
      <c r="IRZ100" s="171"/>
      <c r="ISA100" s="171"/>
      <c r="ISB100" s="171"/>
      <c r="ISC100" s="171"/>
      <c r="ISD100" s="171"/>
      <c r="ISE100" s="171"/>
      <c r="ISF100" s="171"/>
      <c r="ISG100" s="171"/>
      <c r="ISH100" s="171"/>
      <c r="ISI100" s="171"/>
      <c r="ISJ100" s="171"/>
      <c r="ISK100" s="171"/>
      <c r="ISL100" s="171"/>
      <c r="ISM100" s="171"/>
      <c r="ISN100" s="171"/>
      <c r="ISO100" s="171"/>
      <c r="ISP100" s="171"/>
      <c r="ISQ100" s="171"/>
      <c r="ISR100" s="171"/>
      <c r="ISS100" s="171"/>
      <c r="IST100" s="171"/>
      <c r="ISU100" s="171"/>
      <c r="ISV100" s="171"/>
      <c r="ISW100" s="171"/>
      <c r="ISX100" s="171"/>
      <c r="ISY100" s="171"/>
      <c r="ISZ100" s="171"/>
      <c r="ITA100" s="171"/>
      <c r="ITB100" s="171"/>
      <c r="ITC100" s="171"/>
      <c r="ITD100" s="171"/>
      <c r="ITE100" s="171"/>
      <c r="ITF100" s="171"/>
      <c r="ITG100" s="171"/>
      <c r="ITH100" s="171"/>
      <c r="ITI100" s="171"/>
      <c r="ITJ100" s="171"/>
      <c r="ITK100" s="171"/>
      <c r="ITL100" s="171"/>
      <c r="ITM100" s="171"/>
      <c r="ITN100" s="171"/>
      <c r="ITO100" s="171"/>
      <c r="ITP100" s="171"/>
      <c r="ITQ100" s="171"/>
      <c r="ITR100" s="171"/>
      <c r="ITS100" s="171"/>
      <c r="ITT100" s="171"/>
      <c r="ITU100" s="171"/>
      <c r="ITV100" s="171"/>
      <c r="ITW100" s="171"/>
      <c r="ITX100" s="171"/>
      <c r="ITY100" s="171"/>
      <c r="ITZ100" s="171"/>
      <c r="IUA100" s="171"/>
      <c r="IUB100" s="171"/>
      <c r="IUC100" s="171"/>
      <c r="IUD100" s="171"/>
      <c r="IUE100" s="171"/>
      <c r="IUF100" s="171"/>
      <c r="IUG100" s="171"/>
      <c r="IUH100" s="171"/>
      <c r="IUI100" s="171"/>
      <c r="IUJ100" s="171"/>
      <c r="IUK100" s="171"/>
      <c r="IUL100" s="171"/>
      <c r="IUM100" s="171"/>
      <c r="IUN100" s="171"/>
      <c r="IUO100" s="171"/>
      <c r="IUP100" s="171"/>
      <c r="IUQ100" s="171"/>
      <c r="IUR100" s="171"/>
      <c r="IUS100" s="171"/>
      <c r="IUT100" s="171"/>
      <c r="IUU100" s="171"/>
      <c r="IUV100" s="171"/>
      <c r="IUW100" s="171"/>
      <c r="IUX100" s="171"/>
      <c r="IUY100" s="171"/>
      <c r="IUZ100" s="171"/>
      <c r="IVA100" s="171"/>
      <c r="IVB100" s="171"/>
      <c r="IVC100" s="171"/>
      <c r="IVD100" s="171"/>
      <c r="IVE100" s="171"/>
      <c r="IVF100" s="171"/>
      <c r="IVG100" s="171"/>
      <c r="IVH100" s="171"/>
      <c r="IVI100" s="171"/>
      <c r="IVJ100" s="171"/>
      <c r="IVK100" s="171"/>
      <c r="IVL100" s="171"/>
      <c r="IVM100" s="171"/>
      <c r="IVN100" s="171"/>
      <c r="IVO100" s="171"/>
      <c r="IVP100" s="171"/>
      <c r="IVQ100" s="171"/>
      <c r="IVR100" s="171"/>
      <c r="IVS100" s="171"/>
      <c r="IVT100" s="171"/>
      <c r="IVU100" s="171"/>
      <c r="IVV100" s="171"/>
      <c r="IVW100" s="171"/>
      <c r="IVX100" s="171"/>
      <c r="IVY100" s="171"/>
      <c r="IVZ100" s="171"/>
      <c r="IWA100" s="171"/>
      <c r="IWB100" s="171"/>
      <c r="IWC100" s="171"/>
      <c r="IWD100" s="171"/>
      <c r="IWE100" s="171"/>
      <c r="IWF100" s="171"/>
      <c r="IWG100" s="171"/>
      <c r="IWH100" s="171"/>
      <c r="IWI100" s="171"/>
      <c r="IWJ100" s="171"/>
      <c r="IWK100" s="171"/>
      <c r="IWL100" s="171"/>
      <c r="IWM100" s="171"/>
      <c r="IWN100" s="171"/>
      <c r="IWO100" s="171"/>
      <c r="IWP100" s="171"/>
      <c r="IWQ100" s="171"/>
      <c r="IWR100" s="171"/>
      <c r="IWS100" s="171"/>
      <c r="IWT100" s="171"/>
      <c r="IWU100" s="171"/>
      <c r="IWV100" s="171"/>
      <c r="IWW100" s="171"/>
      <c r="IWX100" s="171"/>
      <c r="IWY100" s="171"/>
      <c r="IWZ100" s="171"/>
      <c r="IXA100" s="171"/>
      <c r="IXB100" s="171"/>
      <c r="IXC100" s="171"/>
      <c r="IXD100" s="171"/>
      <c r="IXE100" s="171"/>
      <c r="IXF100" s="171"/>
      <c r="IXG100" s="171"/>
      <c r="IXH100" s="171"/>
      <c r="IXI100" s="171"/>
      <c r="IXJ100" s="171"/>
      <c r="IXK100" s="171"/>
      <c r="IXL100" s="171"/>
      <c r="IXM100" s="171"/>
      <c r="IXN100" s="171"/>
      <c r="IXO100" s="171"/>
      <c r="IXP100" s="171"/>
      <c r="IXQ100" s="171"/>
      <c r="IXR100" s="171"/>
      <c r="IXS100" s="171"/>
      <c r="IXT100" s="171"/>
      <c r="IXU100" s="171"/>
      <c r="IXV100" s="171"/>
      <c r="IXW100" s="171"/>
      <c r="IXX100" s="171"/>
      <c r="IXY100" s="171"/>
      <c r="IXZ100" s="171"/>
      <c r="IYA100" s="171"/>
      <c r="IYB100" s="171"/>
      <c r="IYC100" s="171"/>
      <c r="IYD100" s="171"/>
      <c r="IYE100" s="171"/>
      <c r="IYF100" s="171"/>
      <c r="IYG100" s="171"/>
      <c r="IYH100" s="171"/>
      <c r="IYI100" s="171"/>
      <c r="IYJ100" s="171"/>
      <c r="IYK100" s="171"/>
      <c r="IYL100" s="171"/>
      <c r="IYM100" s="171"/>
      <c r="IYN100" s="171"/>
      <c r="IYO100" s="171"/>
      <c r="IYP100" s="171"/>
      <c r="IYQ100" s="171"/>
      <c r="IYR100" s="171"/>
      <c r="IYS100" s="171"/>
      <c r="IYT100" s="171"/>
      <c r="IYU100" s="171"/>
      <c r="IYV100" s="171"/>
      <c r="IYW100" s="171"/>
      <c r="IYX100" s="171"/>
      <c r="IYY100" s="171"/>
      <c r="IYZ100" s="171"/>
      <c r="IZA100" s="171"/>
      <c r="IZB100" s="171"/>
      <c r="IZC100" s="171"/>
      <c r="IZD100" s="171"/>
      <c r="IZE100" s="171"/>
      <c r="IZF100" s="171"/>
      <c r="IZG100" s="171"/>
      <c r="IZH100" s="171"/>
      <c r="IZI100" s="171"/>
      <c r="IZJ100" s="171"/>
      <c r="IZK100" s="171"/>
      <c r="IZL100" s="171"/>
      <c r="IZM100" s="171"/>
      <c r="IZN100" s="171"/>
      <c r="IZO100" s="171"/>
      <c r="IZP100" s="171"/>
      <c r="IZQ100" s="171"/>
      <c r="IZR100" s="171"/>
      <c r="IZS100" s="171"/>
      <c r="IZT100" s="171"/>
      <c r="IZU100" s="171"/>
      <c r="IZV100" s="171"/>
      <c r="IZW100" s="171"/>
      <c r="IZX100" s="171"/>
      <c r="IZY100" s="171"/>
      <c r="IZZ100" s="171"/>
      <c r="JAA100" s="171"/>
      <c r="JAB100" s="171"/>
      <c r="JAC100" s="171"/>
      <c r="JAD100" s="171"/>
      <c r="JAE100" s="171"/>
      <c r="JAF100" s="171"/>
      <c r="JAG100" s="171"/>
      <c r="JAH100" s="171"/>
      <c r="JAI100" s="171"/>
      <c r="JAJ100" s="171"/>
      <c r="JAK100" s="171"/>
      <c r="JAL100" s="171"/>
      <c r="JAM100" s="171"/>
      <c r="JAN100" s="171"/>
      <c r="JAO100" s="171"/>
      <c r="JAP100" s="171"/>
      <c r="JAQ100" s="171"/>
      <c r="JAR100" s="171"/>
      <c r="JAS100" s="171"/>
      <c r="JAT100" s="171"/>
      <c r="JAU100" s="171"/>
      <c r="JAV100" s="171"/>
      <c r="JAW100" s="171"/>
      <c r="JAX100" s="171"/>
      <c r="JAY100" s="171"/>
      <c r="JAZ100" s="171"/>
      <c r="JBA100" s="171"/>
      <c r="JBB100" s="171"/>
      <c r="JBC100" s="171"/>
      <c r="JBD100" s="171"/>
      <c r="JBE100" s="171"/>
      <c r="JBF100" s="171"/>
      <c r="JBG100" s="171"/>
      <c r="JBH100" s="171"/>
      <c r="JBI100" s="171"/>
      <c r="JBJ100" s="171"/>
      <c r="JBK100" s="171"/>
      <c r="JBL100" s="171"/>
      <c r="JBM100" s="171"/>
      <c r="JBN100" s="171"/>
      <c r="JBO100" s="171"/>
      <c r="JBP100" s="171"/>
      <c r="JBQ100" s="171"/>
      <c r="JBR100" s="171"/>
      <c r="JBS100" s="171"/>
      <c r="JBT100" s="171"/>
      <c r="JBU100" s="171"/>
      <c r="JBV100" s="171"/>
      <c r="JBW100" s="171"/>
      <c r="JBX100" s="171"/>
      <c r="JBY100" s="171"/>
      <c r="JBZ100" s="171"/>
      <c r="JCA100" s="171"/>
      <c r="JCB100" s="171"/>
      <c r="JCC100" s="171"/>
      <c r="JCD100" s="171"/>
      <c r="JCE100" s="171"/>
      <c r="JCF100" s="171"/>
      <c r="JCG100" s="171"/>
      <c r="JCH100" s="171"/>
      <c r="JCI100" s="171"/>
      <c r="JCJ100" s="171"/>
      <c r="JCK100" s="171"/>
      <c r="JCL100" s="171"/>
      <c r="JCM100" s="171"/>
      <c r="JCN100" s="171"/>
      <c r="JCO100" s="171"/>
      <c r="JCP100" s="171"/>
      <c r="JCQ100" s="171"/>
      <c r="JCR100" s="171"/>
      <c r="JCS100" s="171"/>
      <c r="JCT100" s="171"/>
      <c r="JCU100" s="171"/>
      <c r="JCV100" s="171"/>
      <c r="JCW100" s="171"/>
      <c r="JCX100" s="171"/>
      <c r="JCY100" s="171"/>
      <c r="JCZ100" s="171"/>
      <c r="JDA100" s="171"/>
      <c r="JDB100" s="171"/>
      <c r="JDC100" s="171"/>
      <c r="JDD100" s="171"/>
      <c r="JDE100" s="171"/>
      <c r="JDF100" s="171"/>
      <c r="JDG100" s="171"/>
      <c r="JDH100" s="171"/>
      <c r="JDI100" s="171"/>
      <c r="JDJ100" s="171"/>
      <c r="JDK100" s="171"/>
      <c r="JDL100" s="171"/>
      <c r="JDM100" s="171"/>
      <c r="JDN100" s="171"/>
      <c r="JDO100" s="171"/>
      <c r="JDP100" s="171"/>
      <c r="JDQ100" s="171"/>
      <c r="JDR100" s="171"/>
      <c r="JDS100" s="171"/>
      <c r="JDT100" s="171"/>
      <c r="JDU100" s="171"/>
      <c r="JDV100" s="171"/>
      <c r="JDW100" s="171"/>
      <c r="JDX100" s="171"/>
      <c r="JDY100" s="171"/>
      <c r="JDZ100" s="171"/>
      <c r="JEA100" s="171"/>
      <c r="JEB100" s="171"/>
      <c r="JEC100" s="171"/>
      <c r="JED100" s="171"/>
      <c r="JEE100" s="171"/>
      <c r="JEF100" s="171"/>
      <c r="JEG100" s="171"/>
      <c r="JEH100" s="171"/>
      <c r="JEI100" s="171"/>
      <c r="JEJ100" s="171"/>
      <c r="JEK100" s="171"/>
      <c r="JEL100" s="171"/>
      <c r="JEM100" s="171"/>
      <c r="JEN100" s="171"/>
      <c r="JEO100" s="171"/>
      <c r="JEP100" s="171"/>
      <c r="JEQ100" s="171"/>
      <c r="JER100" s="171"/>
      <c r="JES100" s="171"/>
      <c r="JET100" s="171"/>
      <c r="JEU100" s="171"/>
      <c r="JEV100" s="171"/>
      <c r="JEW100" s="171"/>
      <c r="JEX100" s="171"/>
      <c r="JEY100" s="171"/>
      <c r="JEZ100" s="171"/>
      <c r="JFA100" s="171"/>
      <c r="JFB100" s="171"/>
      <c r="JFC100" s="171"/>
      <c r="JFD100" s="171"/>
      <c r="JFE100" s="171"/>
      <c r="JFF100" s="171"/>
      <c r="JFG100" s="171"/>
      <c r="JFH100" s="171"/>
      <c r="JFI100" s="171"/>
      <c r="JFJ100" s="171"/>
      <c r="JFK100" s="171"/>
      <c r="JFL100" s="171"/>
      <c r="JFM100" s="171"/>
      <c r="JFN100" s="171"/>
      <c r="JFO100" s="171"/>
      <c r="JFP100" s="171"/>
      <c r="JFQ100" s="171"/>
      <c r="JFR100" s="171"/>
      <c r="JFS100" s="171"/>
      <c r="JFT100" s="171"/>
      <c r="JFU100" s="171"/>
      <c r="JFV100" s="171"/>
      <c r="JFW100" s="171"/>
      <c r="JFX100" s="171"/>
      <c r="JFY100" s="171"/>
      <c r="JFZ100" s="171"/>
      <c r="JGA100" s="171"/>
      <c r="JGB100" s="171"/>
      <c r="JGC100" s="171"/>
      <c r="JGD100" s="171"/>
      <c r="JGE100" s="171"/>
      <c r="JGF100" s="171"/>
      <c r="JGG100" s="171"/>
      <c r="JGH100" s="171"/>
      <c r="JGI100" s="171"/>
      <c r="JGJ100" s="171"/>
      <c r="JGK100" s="171"/>
      <c r="JGL100" s="171"/>
      <c r="JGM100" s="171"/>
      <c r="JGN100" s="171"/>
      <c r="JGO100" s="171"/>
      <c r="JGP100" s="171"/>
      <c r="JGQ100" s="171"/>
      <c r="JGR100" s="171"/>
      <c r="JGS100" s="171"/>
      <c r="JGT100" s="171"/>
      <c r="JGU100" s="171"/>
      <c r="JGV100" s="171"/>
      <c r="JGW100" s="171"/>
      <c r="JGX100" s="171"/>
      <c r="JGY100" s="171"/>
      <c r="JGZ100" s="171"/>
      <c r="JHA100" s="171"/>
      <c r="JHB100" s="171"/>
      <c r="JHC100" s="171"/>
      <c r="JHD100" s="171"/>
      <c r="JHE100" s="171"/>
      <c r="JHF100" s="171"/>
      <c r="JHG100" s="171"/>
      <c r="JHH100" s="171"/>
      <c r="JHI100" s="171"/>
      <c r="JHJ100" s="171"/>
      <c r="JHK100" s="171"/>
      <c r="JHL100" s="171"/>
      <c r="JHM100" s="171"/>
      <c r="JHN100" s="171"/>
      <c r="JHO100" s="171"/>
      <c r="JHP100" s="171"/>
      <c r="JHQ100" s="171"/>
      <c r="JHR100" s="171"/>
      <c r="JHS100" s="171"/>
      <c r="JHT100" s="171"/>
      <c r="JHU100" s="171"/>
      <c r="JHV100" s="171"/>
      <c r="JHW100" s="171"/>
      <c r="JHX100" s="171"/>
      <c r="JHY100" s="171"/>
      <c r="JHZ100" s="171"/>
      <c r="JIA100" s="171"/>
      <c r="JIB100" s="171"/>
      <c r="JIC100" s="171"/>
      <c r="JID100" s="171"/>
      <c r="JIE100" s="171"/>
      <c r="JIF100" s="171"/>
      <c r="JIG100" s="171"/>
      <c r="JIH100" s="171"/>
      <c r="JII100" s="171"/>
      <c r="JIJ100" s="171"/>
      <c r="JIK100" s="171"/>
      <c r="JIL100" s="171"/>
      <c r="JIM100" s="171"/>
      <c r="JIN100" s="171"/>
      <c r="JIO100" s="171"/>
      <c r="JIP100" s="171"/>
      <c r="JIQ100" s="171"/>
      <c r="JIR100" s="171"/>
      <c r="JIS100" s="171"/>
      <c r="JIT100" s="171"/>
      <c r="JIU100" s="171"/>
      <c r="JIV100" s="171"/>
      <c r="JIW100" s="171"/>
      <c r="JIX100" s="171"/>
      <c r="JIY100" s="171"/>
      <c r="JIZ100" s="171"/>
      <c r="JJA100" s="171"/>
      <c r="JJB100" s="171"/>
      <c r="JJC100" s="171"/>
      <c r="JJD100" s="171"/>
      <c r="JJE100" s="171"/>
      <c r="JJF100" s="171"/>
      <c r="JJG100" s="171"/>
      <c r="JJH100" s="171"/>
      <c r="JJI100" s="171"/>
      <c r="JJJ100" s="171"/>
      <c r="JJK100" s="171"/>
      <c r="JJL100" s="171"/>
      <c r="JJM100" s="171"/>
      <c r="JJN100" s="171"/>
      <c r="JJO100" s="171"/>
      <c r="JJP100" s="171"/>
      <c r="JJQ100" s="171"/>
      <c r="JJR100" s="171"/>
      <c r="JJS100" s="171"/>
      <c r="JJT100" s="171"/>
      <c r="JJU100" s="171"/>
      <c r="JJV100" s="171"/>
      <c r="JJW100" s="171"/>
      <c r="JJX100" s="171"/>
      <c r="JJY100" s="171"/>
      <c r="JJZ100" s="171"/>
      <c r="JKA100" s="171"/>
      <c r="JKB100" s="171"/>
      <c r="JKC100" s="171"/>
      <c r="JKD100" s="171"/>
      <c r="JKE100" s="171"/>
      <c r="JKF100" s="171"/>
      <c r="JKG100" s="171"/>
      <c r="JKH100" s="171"/>
      <c r="JKI100" s="171"/>
      <c r="JKJ100" s="171"/>
      <c r="JKK100" s="171"/>
      <c r="JKL100" s="171"/>
      <c r="JKM100" s="171"/>
      <c r="JKN100" s="171"/>
      <c r="JKO100" s="171"/>
      <c r="JKP100" s="171"/>
      <c r="JKQ100" s="171"/>
      <c r="JKR100" s="171"/>
      <c r="JKS100" s="171"/>
      <c r="JKT100" s="171"/>
      <c r="JKU100" s="171"/>
      <c r="JKV100" s="171"/>
      <c r="JKW100" s="171"/>
      <c r="JKX100" s="171"/>
      <c r="JKY100" s="171"/>
      <c r="JKZ100" s="171"/>
      <c r="JLA100" s="171"/>
      <c r="JLB100" s="171"/>
      <c r="JLC100" s="171"/>
      <c r="JLD100" s="171"/>
      <c r="JLE100" s="171"/>
      <c r="JLF100" s="171"/>
      <c r="JLG100" s="171"/>
      <c r="JLH100" s="171"/>
      <c r="JLI100" s="171"/>
      <c r="JLJ100" s="171"/>
      <c r="JLK100" s="171"/>
      <c r="JLL100" s="171"/>
      <c r="JLM100" s="171"/>
      <c r="JLN100" s="171"/>
      <c r="JLO100" s="171"/>
      <c r="JLP100" s="171"/>
      <c r="JLQ100" s="171"/>
      <c r="JLR100" s="171"/>
      <c r="JLS100" s="171"/>
      <c r="JLT100" s="171"/>
      <c r="JLU100" s="171"/>
      <c r="JLV100" s="171"/>
      <c r="JLW100" s="171"/>
      <c r="JLX100" s="171"/>
      <c r="JLY100" s="171"/>
      <c r="JLZ100" s="171"/>
      <c r="JMA100" s="171"/>
      <c r="JMB100" s="171"/>
      <c r="JMC100" s="171"/>
      <c r="JMD100" s="171"/>
      <c r="JME100" s="171"/>
      <c r="JMF100" s="171"/>
      <c r="JMG100" s="171"/>
      <c r="JMH100" s="171"/>
      <c r="JMI100" s="171"/>
      <c r="JMJ100" s="171"/>
      <c r="JMK100" s="171"/>
      <c r="JML100" s="171"/>
      <c r="JMM100" s="171"/>
      <c r="JMN100" s="171"/>
      <c r="JMO100" s="171"/>
      <c r="JMP100" s="171"/>
      <c r="JMQ100" s="171"/>
      <c r="JMR100" s="171"/>
      <c r="JMS100" s="171"/>
      <c r="JMT100" s="171"/>
      <c r="JMU100" s="171"/>
      <c r="JMV100" s="171"/>
      <c r="JMW100" s="171"/>
      <c r="JMX100" s="171"/>
      <c r="JMY100" s="171"/>
      <c r="JMZ100" s="171"/>
      <c r="JNA100" s="171"/>
      <c r="JNB100" s="171"/>
      <c r="JNC100" s="171"/>
      <c r="JND100" s="171"/>
      <c r="JNE100" s="171"/>
      <c r="JNF100" s="171"/>
      <c r="JNG100" s="171"/>
      <c r="JNH100" s="171"/>
      <c r="JNI100" s="171"/>
      <c r="JNJ100" s="171"/>
      <c r="JNK100" s="171"/>
      <c r="JNL100" s="171"/>
      <c r="JNM100" s="171"/>
      <c r="JNN100" s="171"/>
      <c r="JNO100" s="171"/>
      <c r="JNP100" s="171"/>
      <c r="JNQ100" s="171"/>
      <c r="JNR100" s="171"/>
      <c r="JNS100" s="171"/>
      <c r="JNT100" s="171"/>
      <c r="JNU100" s="171"/>
      <c r="JNV100" s="171"/>
      <c r="JNW100" s="171"/>
      <c r="JNX100" s="171"/>
      <c r="JNY100" s="171"/>
      <c r="JNZ100" s="171"/>
      <c r="JOA100" s="171"/>
      <c r="JOB100" s="171"/>
      <c r="JOC100" s="171"/>
      <c r="JOD100" s="171"/>
      <c r="JOE100" s="171"/>
      <c r="JOF100" s="171"/>
      <c r="JOG100" s="171"/>
      <c r="JOH100" s="171"/>
      <c r="JOI100" s="171"/>
      <c r="JOJ100" s="171"/>
      <c r="JOK100" s="171"/>
      <c r="JOL100" s="171"/>
      <c r="JOM100" s="171"/>
      <c r="JON100" s="171"/>
      <c r="JOO100" s="171"/>
      <c r="JOP100" s="171"/>
      <c r="JOQ100" s="171"/>
      <c r="JOR100" s="171"/>
      <c r="JOS100" s="171"/>
      <c r="JOT100" s="171"/>
      <c r="JOU100" s="171"/>
      <c r="JOV100" s="171"/>
      <c r="JOW100" s="171"/>
      <c r="JOX100" s="171"/>
      <c r="JOY100" s="171"/>
      <c r="JOZ100" s="171"/>
      <c r="JPA100" s="171"/>
      <c r="JPB100" s="171"/>
      <c r="JPC100" s="171"/>
      <c r="JPD100" s="171"/>
      <c r="JPE100" s="171"/>
      <c r="JPF100" s="171"/>
      <c r="JPG100" s="171"/>
      <c r="JPH100" s="171"/>
      <c r="JPI100" s="171"/>
      <c r="JPJ100" s="171"/>
      <c r="JPK100" s="171"/>
      <c r="JPL100" s="171"/>
      <c r="JPM100" s="171"/>
      <c r="JPN100" s="171"/>
      <c r="JPO100" s="171"/>
      <c r="JPP100" s="171"/>
      <c r="JPQ100" s="171"/>
      <c r="JPR100" s="171"/>
      <c r="JPS100" s="171"/>
      <c r="JPT100" s="171"/>
      <c r="JPU100" s="171"/>
      <c r="JPV100" s="171"/>
      <c r="JPW100" s="171"/>
      <c r="JPX100" s="171"/>
      <c r="JPY100" s="171"/>
      <c r="JPZ100" s="171"/>
      <c r="JQA100" s="171"/>
      <c r="JQB100" s="171"/>
      <c r="JQC100" s="171"/>
      <c r="JQD100" s="171"/>
      <c r="JQE100" s="171"/>
      <c r="JQF100" s="171"/>
      <c r="JQG100" s="171"/>
      <c r="JQH100" s="171"/>
      <c r="JQI100" s="171"/>
      <c r="JQJ100" s="171"/>
      <c r="JQK100" s="171"/>
      <c r="JQL100" s="171"/>
      <c r="JQM100" s="171"/>
      <c r="JQN100" s="171"/>
      <c r="JQO100" s="171"/>
      <c r="JQP100" s="171"/>
      <c r="JQQ100" s="171"/>
      <c r="JQR100" s="171"/>
      <c r="JQS100" s="171"/>
      <c r="JQT100" s="171"/>
      <c r="JQU100" s="171"/>
      <c r="JQV100" s="171"/>
      <c r="JQW100" s="171"/>
      <c r="JQX100" s="171"/>
      <c r="JQY100" s="171"/>
      <c r="JQZ100" s="171"/>
      <c r="JRA100" s="171"/>
      <c r="JRB100" s="171"/>
      <c r="JRC100" s="171"/>
      <c r="JRD100" s="171"/>
      <c r="JRE100" s="171"/>
      <c r="JRF100" s="171"/>
      <c r="JRG100" s="171"/>
      <c r="JRH100" s="171"/>
      <c r="JRI100" s="171"/>
      <c r="JRJ100" s="171"/>
      <c r="JRK100" s="171"/>
      <c r="JRL100" s="171"/>
      <c r="JRM100" s="171"/>
      <c r="JRN100" s="171"/>
      <c r="JRO100" s="171"/>
      <c r="JRP100" s="171"/>
      <c r="JRQ100" s="171"/>
      <c r="JRR100" s="171"/>
      <c r="JRS100" s="171"/>
      <c r="JRT100" s="171"/>
      <c r="JRU100" s="171"/>
      <c r="JRV100" s="171"/>
      <c r="JRW100" s="171"/>
      <c r="JRX100" s="171"/>
      <c r="JRY100" s="171"/>
      <c r="JRZ100" s="171"/>
      <c r="JSA100" s="171"/>
      <c r="JSB100" s="171"/>
      <c r="JSC100" s="171"/>
      <c r="JSD100" s="171"/>
      <c r="JSE100" s="171"/>
      <c r="JSF100" s="171"/>
      <c r="JSG100" s="171"/>
      <c r="JSH100" s="171"/>
      <c r="JSI100" s="171"/>
      <c r="JSJ100" s="171"/>
      <c r="JSK100" s="171"/>
      <c r="JSL100" s="171"/>
      <c r="JSM100" s="171"/>
      <c r="JSN100" s="171"/>
      <c r="JSO100" s="171"/>
      <c r="JSP100" s="171"/>
      <c r="JSQ100" s="171"/>
      <c r="JSR100" s="171"/>
      <c r="JSS100" s="171"/>
      <c r="JST100" s="171"/>
      <c r="JSU100" s="171"/>
      <c r="JSV100" s="171"/>
      <c r="JSW100" s="171"/>
      <c r="JSX100" s="171"/>
      <c r="JSY100" s="171"/>
      <c r="JSZ100" s="171"/>
      <c r="JTA100" s="171"/>
      <c r="JTB100" s="171"/>
      <c r="JTC100" s="171"/>
      <c r="JTD100" s="171"/>
      <c r="JTE100" s="171"/>
      <c r="JTF100" s="171"/>
      <c r="JTG100" s="171"/>
      <c r="JTH100" s="171"/>
      <c r="JTI100" s="171"/>
      <c r="JTJ100" s="171"/>
      <c r="JTK100" s="171"/>
      <c r="JTL100" s="171"/>
      <c r="JTM100" s="171"/>
      <c r="JTN100" s="171"/>
      <c r="JTO100" s="171"/>
      <c r="JTP100" s="171"/>
      <c r="JTQ100" s="171"/>
      <c r="JTR100" s="171"/>
      <c r="JTS100" s="171"/>
      <c r="JTT100" s="171"/>
      <c r="JTU100" s="171"/>
      <c r="JTV100" s="171"/>
      <c r="JTW100" s="171"/>
      <c r="JTX100" s="171"/>
      <c r="JTY100" s="171"/>
      <c r="JTZ100" s="171"/>
      <c r="JUA100" s="171"/>
      <c r="JUB100" s="171"/>
      <c r="JUC100" s="171"/>
      <c r="JUD100" s="171"/>
      <c r="JUE100" s="171"/>
      <c r="JUF100" s="171"/>
      <c r="JUG100" s="171"/>
      <c r="JUH100" s="171"/>
      <c r="JUI100" s="171"/>
      <c r="JUJ100" s="171"/>
      <c r="JUK100" s="171"/>
      <c r="JUL100" s="171"/>
      <c r="JUM100" s="171"/>
      <c r="JUN100" s="171"/>
      <c r="JUO100" s="171"/>
      <c r="JUP100" s="171"/>
      <c r="JUQ100" s="171"/>
      <c r="JUR100" s="171"/>
      <c r="JUS100" s="171"/>
      <c r="JUT100" s="171"/>
      <c r="JUU100" s="171"/>
      <c r="JUV100" s="171"/>
      <c r="JUW100" s="171"/>
      <c r="JUX100" s="171"/>
      <c r="JUY100" s="171"/>
      <c r="JUZ100" s="171"/>
      <c r="JVA100" s="171"/>
      <c r="JVB100" s="171"/>
      <c r="JVC100" s="171"/>
      <c r="JVD100" s="171"/>
      <c r="JVE100" s="171"/>
      <c r="JVF100" s="171"/>
      <c r="JVG100" s="171"/>
      <c r="JVH100" s="171"/>
      <c r="JVI100" s="171"/>
      <c r="JVJ100" s="171"/>
      <c r="JVK100" s="171"/>
      <c r="JVL100" s="171"/>
      <c r="JVM100" s="171"/>
      <c r="JVN100" s="171"/>
      <c r="JVO100" s="171"/>
      <c r="JVP100" s="171"/>
      <c r="JVQ100" s="171"/>
      <c r="JVR100" s="171"/>
      <c r="JVS100" s="171"/>
      <c r="JVT100" s="171"/>
      <c r="JVU100" s="171"/>
      <c r="JVV100" s="171"/>
      <c r="JVW100" s="171"/>
      <c r="JVX100" s="171"/>
      <c r="JVY100" s="171"/>
      <c r="JVZ100" s="171"/>
      <c r="JWA100" s="171"/>
      <c r="JWB100" s="171"/>
      <c r="JWC100" s="171"/>
      <c r="JWD100" s="171"/>
      <c r="JWE100" s="171"/>
      <c r="JWF100" s="171"/>
      <c r="JWG100" s="171"/>
      <c r="JWH100" s="171"/>
      <c r="JWI100" s="171"/>
      <c r="JWJ100" s="171"/>
      <c r="JWK100" s="171"/>
      <c r="JWL100" s="171"/>
      <c r="JWM100" s="171"/>
      <c r="JWN100" s="171"/>
      <c r="JWO100" s="171"/>
      <c r="JWP100" s="171"/>
      <c r="JWQ100" s="171"/>
      <c r="JWR100" s="171"/>
      <c r="JWS100" s="171"/>
      <c r="JWT100" s="171"/>
      <c r="JWU100" s="171"/>
      <c r="JWV100" s="171"/>
      <c r="JWW100" s="171"/>
      <c r="JWX100" s="171"/>
      <c r="JWY100" s="171"/>
      <c r="JWZ100" s="171"/>
      <c r="JXA100" s="171"/>
      <c r="JXB100" s="171"/>
      <c r="JXC100" s="171"/>
      <c r="JXD100" s="171"/>
      <c r="JXE100" s="171"/>
      <c r="JXF100" s="171"/>
      <c r="JXG100" s="171"/>
      <c r="JXH100" s="171"/>
      <c r="JXI100" s="171"/>
      <c r="JXJ100" s="171"/>
      <c r="JXK100" s="171"/>
      <c r="JXL100" s="171"/>
      <c r="JXM100" s="171"/>
      <c r="JXN100" s="171"/>
      <c r="JXO100" s="171"/>
      <c r="JXP100" s="171"/>
      <c r="JXQ100" s="171"/>
      <c r="JXR100" s="171"/>
      <c r="JXS100" s="171"/>
      <c r="JXT100" s="171"/>
      <c r="JXU100" s="171"/>
      <c r="JXV100" s="171"/>
      <c r="JXW100" s="171"/>
      <c r="JXX100" s="171"/>
      <c r="JXY100" s="171"/>
      <c r="JXZ100" s="171"/>
      <c r="JYA100" s="171"/>
      <c r="JYB100" s="171"/>
      <c r="JYC100" s="171"/>
      <c r="JYD100" s="171"/>
      <c r="JYE100" s="171"/>
      <c r="JYF100" s="171"/>
      <c r="JYG100" s="171"/>
      <c r="JYH100" s="171"/>
      <c r="JYI100" s="171"/>
      <c r="JYJ100" s="171"/>
      <c r="JYK100" s="171"/>
      <c r="JYL100" s="171"/>
      <c r="JYM100" s="171"/>
      <c r="JYN100" s="171"/>
      <c r="JYO100" s="171"/>
      <c r="JYP100" s="171"/>
      <c r="JYQ100" s="171"/>
      <c r="JYR100" s="171"/>
      <c r="JYS100" s="171"/>
      <c r="JYT100" s="171"/>
      <c r="JYU100" s="171"/>
      <c r="JYV100" s="171"/>
      <c r="JYW100" s="171"/>
      <c r="JYX100" s="171"/>
      <c r="JYY100" s="171"/>
      <c r="JYZ100" s="171"/>
      <c r="JZA100" s="171"/>
      <c r="JZB100" s="171"/>
      <c r="JZC100" s="171"/>
      <c r="JZD100" s="171"/>
      <c r="JZE100" s="171"/>
      <c r="JZF100" s="171"/>
      <c r="JZG100" s="171"/>
      <c r="JZH100" s="171"/>
      <c r="JZI100" s="171"/>
      <c r="JZJ100" s="171"/>
      <c r="JZK100" s="171"/>
      <c r="JZL100" s="171"/>
      <c r="JZM100" s="171"/>
      <c r="JZN100" s="171"/>
      <c r="JZO100" s="171"/>
      <c r="JZP100" s="171"/>
      <c r="JZQ100" s="171"/>
      <c r="JZR100" s="171"/>
      <c r="JZS100" s="171"/>
      <c r="JZT100" s="171"/>
      <c r="JZU100" s="171"/>
      <c r="JZV100" s="171"/>
      <c r="JZW100" s="171"/>
      <c r="JZX100" s="171"/>
      <c r="JZY100" s="171"/>
      <c r="JZZ100" s="171"/>
      <c r="KAA100" s="171"/>
      <c r="KAB100" s="171"/>
      <c r="KAC100" s="171"/>
      <c r="KAD100" s="171"/>
      <c r="KAE100" s="171"/>
      <c r="KAF100" s="171"/>
      <c r="KAG100" s="171"/>
      <c r="KAH100" s="171"/>
      <c r="KAI100" s="171"/>
      <c r="KAJ100" s="171"/>
      <c r="KAK100" s="171"/>
      <c r="KAL100" s="171"/>
      <c r="KAM100" s="171"/>
      <c r="KAN100" s="171"/>
      <c r="KAO100" s="171"/>
      <c r="KAP100" s="171"/>
      <c r="KAQ100" s="171"/>
      <c r="KAR100" s="171"/>
      <c r="KAS100" s="171"/>
      <c r="KAT100" s="171"/>
      <c r="KAU100" s="171"/>
      <c r="KAV100" s="171"/>
      <c r="KAW100" s="171"/>
      <c r="KAX100" s="171"/>
      <c r="KAY100" s="171"/>
      <c r="KAZ100" s="171"/>
      <c r="KBA100" s="171"/>
      <c r="KBB100" s="171"/>
      <c r="KBC100" s="171"/>
      <c r="KBD100" s="171"/>
      <c r="KBE100" s="171"/>
      <c r="KBF100" s="171"/>
      <c r="KBG100" s="171"/>
      <c r="KBH100" s="171"/>
      <c r="KBI100" s="171"/>
      <c r="KBJ100" s="171"/>
      <c r="KBK100" s="171"/>
      <c r="KBL100" s="171"/>
      <c r="KBM100" s="171"/>
      <c r="KBN100" s="171"/>
      <c r="KBO100" s="171"/>
      <c r="KBP100" s="171"/>
      <c r="KBQ100" s="171"/>
      <c r="KBR100" s="171"/>
      <c r="KBS100" s="171"/>
      <c r="KBT100" s="171"/>
      <c r="KBU100" s="171"/>
      <c r="KBV100" s="171"/>
      <c r="KBW100" s="171"/>
      <c r="KBX100" s="171"/>
      <c r="KBY100" s="171"/>
      <c r="KBZ100" s="171"/>
      <c r="KCA100" s="171"/>
      <c r="KCB100" s="171"/>
      <c r="KCC100" s="171"/>
      <c r="KCD100" s="171"/>
      <c r="KCE100" s="171"/>
      <c r="KCF100" s="171"/>
      <c r="KCG100" s="171"/>
      <c r="KCH100" s="171"/>
      <c r="KCI100" s="171"/>
      <c r="KCJ100" s="171"/>
      <c r="KCK100" s="171"/>
      <c r="KCL100" s="171"/>
      <c r="KCM100" s="171"/>
      <c r="KCN100" s="171"/>
      <c r="KCO100" s="171"/>
      <c r="KCP100" s="171"/>
      <c r="KCQ100" s="171"/>
      <c r="KCR100" s="171"/>
      <c r="KCS100" s="171"/>
      <c r="KCT100" s="171"/>
      <c r="KCU100" s="171"/>
      <c r="KCV100" s="171"/>
      <c r="KCW100" s="171"/>
      <c r="KCX100" s="171"/>
      <c r="KCY100" s="171"/>
      <c r="KCZ100" s="171"/>
      <c r="KDA100" s="171"/>
      <c r="KDB100" s="171"/>
      <c r="KDC100" s="171"/>
      <c r="KDD100" s="171"/>
      <c r="KDE100" s="171"/>
      <c r="KDF100" s="171"/>
      <c r="KDG100" s="171"/>
      <c r="KDH100" s="171"/>
      <c r="KDI100" s="171"/>
      <c r="KDJ100" s="171"/>
      <c r="KDK100" s="171"/>
      <c r="KDL100" s="171"/>
      <c r="KDM100" s="171"/>
      <c r="KDN100" s="171"/>
      <c r="KDO100" s="171"/>
      <c r="KDP100" s="171"/>
      <c r="KDQ100" s="171"/>
      <c r="KDR100" s="171"/>
      <c r="KDS100" s="171"/>
      <c r="KDT100" s="171"/>
      <c r="KDU100" s="171"/>
      <c r="KDV100" s="171"/>
      <c r="KDW100" s="171"/>
      <c r="KDX100" s="171"/>
      <c r="KDY100" s="171"/>
      <c r="KDZ100" s="171"/>
      <c r="KEA100" s="171"/>
      <c r="KEB100" s="171"/>
      <c r="KEC100" s="171"/>
      <c r="KED100" s="171"/>
      <c r="KEE100" s="171"/>
      <c r="KEF100" s="171"/>
      <c r="KEG100" s="171"/>
      <c r="KEH100" s="171"/>
      <c r="KEI100" s="171"/>
      <c r="KEJ100" s="171"/>
      <c r="KEK100" s="171"/>
      <c r="KEL100" s="171"/>
      <c r="KEM100" s="171"/>
      <c r="KEN100" s="171"/>
      <c r="KEO100" s="171"/>
      <c r="KEP100" s="171"/>
      <c r="KEQ100" s="171"/>
      <c r="KER100" s="171"/>
      <c r="KES100" s="171"/>
      <c r="KET100" s="171"/>
      <c r="KEU100" s="171"/>
      <c r="KEV100" s="171"/>
      <c r="KEW100" s="171"/>
      <c r="KEX100" s="171"/>
      <c r="KEY100" s="171"/>
      <c r="KEZ100" s="171"/>
      <c r="KFA100" s="171"/>
      <c r="KFB100" s="171"/>
      <c r="KFC100" s="171"/>
      <c r="KFD100" s="171"/>
      <c r="KFE100" s="171"/>
      <c r="KFF100" s="171"/>
      <c r="KFG100" s="171"/>
      <c r="KFH100" s="171"/>
      <c r="KFI100" s="171"/>
      <c r="KFJ100" s="171"/>
      <c r="KFK100" s="171"/>
      <c r="KFL100" s="171"/>
      <c r="KFM100" s="171"/>
      <c r="KFN100" s="171"/>
      <c r="KFO100" s="171"/>
      <c r="KFP100" s="171"/>
      <c r="KFQ100" s="171"/>
      <c r="KFR100" s="171"/>
      <c r="KFS100" s="171"/>
      <c r="KFT100" s="171"/>
      <c r="KFU100" s="171"/>
      <c r="KFV100" s="171"/>
      <c r="KFW100" s="171"/>
      <c r="KFX100" s="171"/>
      <c r="KFY100" s="171"/>
      <c r="KFZ100" s="171"/>
      <c r="KGA100" s="171"/>
      <c r="KGB100" s="171"/>
      <c r="KGC100" s="171"/>
      <c r="KGD100" s="171"/>
      <c r="KGE100" s="171"/>
      <c r="KGF100" s="171"/>
      <c r="KGG100" s="171"/>
      <c r="KGH100" s="171"/>
      <c r="KGI100" s="171"/>
      <c r="KGJ100" s="171"/>
      <c r="KGK100" s="171"/>
      <c r="KGL100" s="171"/>
      <c r="KGM100" s="171"/>
      <c r="KGN100" s="171"/>
      <c r="KGO100" s="171"/>
      <c r="KGP100" s="171"/>
      <c r="KGQ100" s="171"/>
      <c r="KGR100" s="171"/>
      <c r="KGS100" s="171"/>
      <c r="KGT100" s="171"/>
      <c r="KGU100" s="171"/>
      <c r="KGV100" s="171"/>
      <c r="KGW100" s="171"/>
      <c r="KGX100" s="171"/>
      <c r="KGY100" s="171"/>
      <c r="KGZ100" s="171"/>
      <c r="KHA100" s="171"/>
      <c r="KHB100" s="171"/>
      <c r="KHC100" s="171"/>
      <c r="KHD100" s="171"/>
      <c r="KHE100" s="171"/>
      <c r="KHF100" s="171"/>
      <c r="KHG100" s="171"/>
      <c r="KHH100" s="171"/>
      <c r="KHI100" s="171"/>
      <c r="KHJ100" s="171"/>
      <c r="KHK100" s="171"/>
      <c r="KHL100" s="171"/>
      <c r="KHM100" s="171"/>
      <c r="KHN100" s="171"/>
      <c r="KHO100" s="171"/>
      <c r="KHP100" s="171"/>
      <c r="KHQ100" s="171"/>
      <c r="KHR100" s="171"/>
      <c r="KHS100" s="171"/>
      <c r="KHT100" s="171"/>
      <c r="KHU100" s="171"/>
      <c r="KHV100" s="171"/>
      <c r="KHW100" s="171"/>
      <c r="KHX100" s="171"/>
      <c r="KHY100" s="171"/>
      <c r="KHZ100" s="171"/>
      <c r="KIA100" s="171"/>
      <c r="KIB100" s="171"/>
      <c r="KIC100" s="171"/>
      <c r="KID100" s="171"/>
      <c r="KIE100" s="171"/>
      <c r="KIF100" s="171"/>
      <c r="KIG100" s="171"/>
      <c r="KIH100" s="171"/>
      <c r="KII100" s="171"/>
      <c r="KIJ100" s="171"/>
      <c r="KIK100" s="171"/>
      <c r="KIL100" s="171"/>
      <c r="KIM100" s="171"/>
      <c r="KIN100" s="171"/>
      <c r="KIO100" s="171"/>
      <c r="KIP100" s="171"/>
      <c r="KIQ100" s="171"/>
      <c r="KIR100" s="171"/>
      <c r="KIS100" s="171"/>
      <c r="KIT100" s="171"/>
      <c r="KIU100" s="171"/>
      <c r="KIV100" s="171"/>
      <c r="KIW100" s="171"/>
      <c r="KIX100" s="171"/>
      <c r="KIY100" s="171"/>
      <c r="KIZ100" s="171"/>
      <c r="KJA100" s="171"/>
      <c r="KJB100" s="171"/>
      <c r="KJC100" s="171"/>
      <c r="KJD100" s="171"/>
      <c r="KJE100" s="171"/>
      <c r="KJF100" s="171"/>
      <c r="KJG100" s="171"/>
      <c r="KJH100" s="171"/>
      <c r="KJI100" s="171"/>
      <c r="KJJ100" s="171"/>
      <c r="KJK100" s="171"/>
      <c r="KJL100" s="171"/>
      <c r="KJM100" s="171"/>
      <c r="KJN100" s="171"/>
      <c r="KJO100" s="171"/>
      <c r="KJP100" s="171"/>
      <c r="KJQ100" s="171"/>
      <c r="KJR100" s="171"/>
      <c r="KJS100" s="171"/>
      <c r="KJT100" s="171"/>
      <c r="KJU100" s="171"/>
      <c r="KJV100" s="171"/>
      <c r="KJW100" s="171"/>
      <c r="KJX100" s="171"/>
      <c r="KJY100" s="171"/>
      <c r="KJZ100" s="171"/>
      <c r="KKA100" s="171"/>
      <c r="KKB100" s="171"/>
      <c r="KKC100" s="171"/>
      <c r="KKD100" s="171"/>
      <c r="KKE100" s="171"/>
      <c r="KKF100" s="171"/>
      <c r="KKG100" s="171"/>
      <c r="KKH100" s="171"/>
      <c r="KKI100" s="171"/>
      <c r="KKJ100" s="171"/>
      <c r="KKK100" s="171"/>
      <c r="KKL100" s="171"/>
      <c r="KKM100" s="171"/>
      <c r="KKN100" s="171"/>
      <c r="KKO100" s="171"/>
      <c r="KKP100" s="171"/>
      <c r="KKQ100" s="171"/>
      <c r="KKR100" s="171"/>
      <c r="KKS100" s="171"/>
      <c r="KKT100" s="171"/>
      <c r="KKU100" s="171"/>
      <c r="KKV100" s="171"/>
      <c r="KKW100" s="171"/>
      <c r="KKX100" s="171"/>
      <c r="KKY100" s="171"/>
      <c r="KKZ100" s="171"/>
      <c r="KLA100" s="171"/>
      <c r="KLB100" s="171"/>
      <c r="KLC100" s="171"/>
      <c r="KLD100" s="171"/>
      <c r="KLE100" s="171"/>
      <c r="KLF100" s="171"/>
      <c r="KLG100" s="171"/>
      <c r="KLH100" s="171"/>
      <c r="KLI100" s="171"/>
      <c r="KLJ100" s="171"/>
      <c r="KLK100" s="171"/>
      <c r="KLL100" s="171"/>
      <c r="KLM100" s="171"/>
      <c r="KLN100" s="171"/>
      <c r="KLO100" s="171"/>
      <c r="KLP100" s="171"/>
      <c r="KLQ100" s="171"/>
      <c r="KLR100" s="171"/>
      <c r="KLS100" s="171"/>
      <c r="KLT100" s="171"/>
      <c r="KLU100" s="171"/>
      <c r="KLV100" s="171"/>
      <c r="KLW100" s="171"/>
      <c r="KLX100" s="171"/>
      <c r="KLY100" s="171"/>
      <c r="KLZ100" s="171"/>
      <c r="KMA100" s="171"/>
      <c r="KMB100" s="171"/>
      <c r="KMC100" s="171"/>
      <c r="KMD100" s="171"/>
      <c r="KME100" s="171"/>
      <c r="KMF100" s="171"/>
      <c r="KMG100" s="171"/>
      <c r="KMH100" s="171"/>
      <c r="KMI100" s="171"/>
      <c r="KMJ100" s="171"/>
      <c r="KMK100" s="171"/>
      <c r="KML100" s="171"/>
      <c r="KMM100" s="171"/>
      <c r="KMN100" s="171"/>
      <c r="KMO100" s="171"/>
      <c r="KMP100" s="171"/>
      <c r="KMQ100" s="171"/>
      <c r="KMR100" s="171"/>
      <c r="KMS100" s="171"/>
      <c r="KMT100" s="171"/>
      <c r="KMU100" s="171"/>
      <c r="KMV100" s="171"/>
      <c r="KMW100" s="171"/>
      <c r="KMX100" s="171"/>
      <c r="KMY100" s="171"/>
      <c r="KMZ100" s="171"/>
      <c r="KNA100" s="171"/>
      <c r="KNB100" s="171"/>
      <c r="KNC100" s="171"/>
      <c r="KND100" s="171"/>
      <c r="KNE100" s="171"/>
      <c r="KNF100" s="171"/>
      <c r="KNG100" s="171"/>
      <c r="KNH100" s="171"/>
      <c r="KNI100" s="171"/>
      <c r="KNJ100" s="171"/>
      <c r="KNK100" s="171"/>
      <c r="KNL100" s="171"/>
      <c r="KNM100" s="171"/>
      <c r="KNN100" s="171"/>
      <c r="KNO100" s="171"/>
      <c r="KNP100" s="171"/>
      <c r="KNQ100" s="171"/>
      <c r="KNR100" s="171"/>
      <c r="KNS100" s="171"/>
      <c r="KNT100" s="171"/>
      <c r="KNU100" s="171"/>
      <c r="KNV100" s="171"/>
      <c r="KNW100" s="171"/>
      <c r="KNX100" s="171"/>
      <c r="KNY100" s="171"/>
      <c r="KNZ100" s="171"/>
      <c r="KOA100" s="171"/>
      <c r="KOB100" s="171"/>
      <c r="KOC100" s="171"/>
      <c r="KOD100" s="171"/>
      <c r="KOE100" s="171"/>
      <c r="KOF100" s="171"/>
      <c r="KOG100" s="171"/>
      <c r="KOH100" s="171"/>
      <c r="KOI100" s="171"/>
      <c r="KOJ100" s="171"/>
      <c r="KOK100" s="171"/>
      <c r="KOL100" s="171"/>
      <c r="KOM100" s="171"/>
      <c r="KON100" s="171"/>
      <c r="KOO100" s="171"/>
      <c r="KOP100" s="171"/>
      <c r="KOQ100" s="171"/>
      <c r="KOR100" s="171"/>
      <c r="KOS100" s="171"/>
      <c r="KOT100" s="171"/>
      <c r="KOU100" s="171"/>
      <c r="KOV100" s="171"/>
      <c r="KOW100" s="171"/>
      <c r="KOX100" s="171"/>
      <c r="KOY100" s="171"/>
      <c r="KOZ100" s="171"/>
      <c r="KPA100" s="171"/>
      <c r="KPB100" s="171"/>
      <c r="KPC100" s="171"/>
      <c r="KPD100" s="171"/>
      <c r="KPE100" s="171"/>
      <c r="KPF100" s="171"/>
      <c r="KPG100" s="171"/>
      <c r="KPH100" s="171"/>
      <c r="KPI100" s="171"/>
      <c r="KPJ100" s="171"/>
      <c r="KPK100" s="171"/>
      <c r="KPL100" s="171"/>
      <c r="KPM100" s="171"/>
      <c r="KPN100" s="171"/>
      <c r="KPO100" s="171"/>
      <c r="KPP100" s="171"/>
      <c r="KPQ100" s="171"/>
      <c r="KPR100" s="171"/>
      <c r="KPS100" s="171"/>
      <c r="KPT100" s="171"/>
      <c r="KPU100" s="171"/>
      <c r="KPV100" s="171"/>
      <c r="KPW100" s="171"/>
      <c r="KPX100" s="171"/>
      <c r="KPY100" s="171"/>
      <c r="KPZ100" s="171"/>
      <c r="KQA100" s="171"/>
      <c r="KQB100" s="171"/>
      <c r="KQC100" s="171"/>
      <c r="KQD100" s="171"/>
      <c r="KQE100" s="171"/>
      <c r="KQF100" s="171"/>
      <c r="KQG100" s="171"/>
      <c r="KQH100" s="171"/>
      <c r="KQI100" s="171"/>
      <c r="KQJ100" s="171"/>
      <c r="KQK100" s="171"/>
      <c r="KQL100" s="171"/>
      <c r="KQM100" s="171"/>
      <c r="KQN100" s="171"/>
      <c r="KQO100" s="171"/>
      <c r="KQP100" s="171"/>
      <c r="KQQ100" s="171"/>
      <c r="KQR100" s="171"/>
      <c r="KQS100" s="171"/>
      <c r="KQT100" s="171"/>
      <c r="KQU100" s="171"/>
      <c r="KQV100" s="171"/>
      <c r="KQW100" s="171"/>
      <c r="KQX100" s="171"/>
      <c r="KQY100" s="171"/>
      <c r="KQZ100" s="171"/>
      <c r="KRA100" s="171"/>
      <c r="KRB100" s="171"/>
      <c r="KRC100" s="171"/>
      <c r="KRD100" s="171"/>
      <c r="KRE100" s="171"/>
      <c r="KRF100" s="171"/>
      <c r="KRG100" s="171"/>
      <c r="KRH100" s="171"/>
      <c r="KRI100" s="171"/>
      <c r="KRJ100" s="171"/>
      <c r="KRK100" s="171"/>
      <c r="KRL100" s="171"/>
      <c r="KRM100" s="171"/>
      <c r="KRN100" s="171"/>
      <c r="KRO100" s="171"/>
      <c r="KRP100" s="171"/>
      <c r="KRQ100" s="171"/>
      <c r="KRR100" s="171"/>
      <c r="KRS100" s="171"/>
      <c r="KRT100" s="171"/>
      <c r="KRU100" s="171"/>
      <c r="KRV100" s="171"/>
      <c r="KRW100" s="171"/>
      <c r="KRX100" s="171"/>
      <c r="KRY100" s="171"/>
      <c r="KRZ100" s="171"/>
      <c r="KSA100" s="171"/>
      <c r="KSB100" s="171"/>
      <c r="KSC100" s="171"/>
      <c r="KSD100" s="171"/>
      <c r="KSE100" s="171"/>
      <c r="KSF100" s="171"/>
      <c r="KSG100" s="171"/>
      <c r="KSH100" s="171"/>
      <c r="KSI100" s="171"/>
      <c r="KSJ100" s="171"/>
      <c r="KSK100" s="171"/>
      <c r="KSL100" s="171"/>
      <c r="KSM100" s="171"/>
      <c r="KSN100" s="171"/>
      <c r="KSO100" s="171"/>
      <c r="KSP100" s="171"/>
      <c r="KSQ100" s="171"/>
      <c r="KSR100" s="171"/>
      <c r="KSS100" s="171"/>
      <c r="KST100" s="171"/>
      <c r="KSU100" s="171"/>
      <c r="KSV100" s="171"/>
      <c r="KSW100" s="171"/>
      <c r="KSX100" s="171"/>
      <c r="KSY100" s="171"/>
      <c r="KSZ100" s="171"/>
      <c r="KTA100" s="171"/>
      <c r="KTB100" s="171"/>
      <c r="KTC100" s="171"/>
      <c r="KTD100" s="171"/>
      <c r="KTE100" s="171"/>
      <c r="KTF100" s="171"/>
      <c r="KTG100" s="171"/>
      <c r="KTH100" s="171"/>
      <c r="KTI100" s="171"/>
      <c r="KTJ100" s="171"/>
      <c r="KTK100" s="171"/>
      <c r="KTL100" s="171"/>
      <c r="KTM100" s="171"/>
      <c r="KTN100" s="171"/>
      <c r="KTO100" s="171"/>
      <c r="KTP100" s="171"/>
      <c r="KTQ100" s="171"/>
      <c r="KTR100" s="171"/>
      <c r="KTS100" s="171"/>
      <c r="KTT100" s="171"/>
      <c r="KTU100" s="171"/>
      <c r="KTV100" s="171"/>
      <c r="KTW100" s="171"/>
      <c r="KTX100" s="171"/>
      <c r="KTY100" s="171"/>
      <c r="KTZ100" s="171"/>
      <c r="KUA100" s="171"/>
      <c r="KUB100" s="171"/>
      <c r="KUC100" s="171"/>
      <c r="KUD100" s="171"/>
      <c r="KUE100" s="171"/>
      <c r="KUF100" s="171"/>
      <c r="KUG100" s="171"/>
      <c r="KUH100" s="171"/>
      <c r="KUI100" s="171"/>
      <c r="KUJ100" s="171"/>
      <c r="KUK100" s="171"/>
      <c r="KUL100" s="171"/>
      <c r="KUM100" s="171"/>
      <c r="KUN100" s="171"/>
      <c r="KUO100" s="171"/>
      <c r="KUP100" s="171"/>
      <c r="KUQ100" s="171"/>
      <c r="KUR100" s="171"/>
      <c r="KUS100" s="171"/>
      <c r="KUT100" s="171"/>
      <c r="KUU100" s="171"/>
      <c r="KUV100" s="171"/>
      <c r="KUW100" s="171"/>
      <c r="KUX100" s="171"/>
      <c r="KUY100" s="171"/>
      <c r="KUZ100" s="171"/>
      <c r="KVA100" s="171"/>
      <c r="KVB100" s="171"/>
      <c r="KVC100" s="171"/>
      <c r="KVD100" s="171"/>
      <c r="KVE100" s="171"/>
      <c r="KVF100" s="171"/>
      <c r="KVG100" s="171"/>
      <c r="KVH100" s="171"/>
      <c r="KVI100" s="171"/>
      <c r="KVJ100" s="171"/>
      <c r="KVK100" s="171"/>
      <c r="KVL100" s="171"/>
      <c r="KVM100" s="171"/>
      <c r="KVN100" s="171"/>
      <c r="KVO100" s="171"/>
      <c r="KVP100" s="171"/>
      <c r="KVQ100" s="171"/>
      <c r="KVR100" s="171"/>
      <c r="KVS100" s="171"/>
      <c r="KVT100" s="171"/>
      <c r="KVU100" s="171"/>
      <c r="KVV100" s="171"/>
      <c r="KVW100" s="171"/>
      <c r="KVX100" s="171"/>
      <c r="KVY100" s="171"/>
      <c r="KVZ100" s="171"/>
      <c r="KWA100" s="171"/>
      <c r="KWB100" s="171"/>
      <c r="KWC100" s="171"/>
      <c r="KWD100" s="171"/>
      <c r="KWE100" s="171"/>
      <c r="KWF100" s="171"/>
      <c r="KWG100" s="171"/>
      <c r="KWH100" s="171"/>
      <c r="KWI100" s="171"/>
      <c r="KWJ100" s="171"/>
      <c r="KWK100" s="171"/>
      <c r="KWL100" s="171"/>
      <c r="KWM100" s="171"/>
      <c r="KWN100" s="171"/>
      <c r="KWO100" s="171"/>
      <c r="KWP100" s="171"/>
      <c r="KWQ100" s="171"/>
      <c r="KWR100" s="171"/>
      <c r="KWS100" s="171"/>
      <c r="KWT100" s="171"/>
      <c r="KWU100" s="171"/>
      <c r="KWV100" s="171"/>
      <c r="KWW100" s="171"/>
      <c r="KWX100" s="171"/>
      <c r="KWY100" s="171"/>
      <c r="KWZ100" s="171"/>
      <c r="KXA100" s="171"/>
      <c r="KXB100" s="171"/>
      <c r="KXC100" s="171"/>
      <c r="KXD100" s="171"/>
      <c r="KXE100" s="171"/>
      <c r="KXF100" s="171"/>
      <c r="KXG100" s="171"/>
      <c r="KXH100" s="171"/>
      <c r="KXI100" s="171"/>
      <c r="KXJ100" s="171"/>
      <c r="KXK100" s="171"/>
      <c r="KXL100" s="171"/>
      <c r="KXM100" s="171"/>
      <c r="KXN100" s="171"/>
      <c r="KXO100" s="171"/>
      <c r="KXP100" s="171"/>
      <c r="KXQ100" s="171"/>
      <c r="KXR100" s="171"/>
      <c r="KXS100" s="171"/>
      <c r="KXT100" s="171"/>
      <c r="KXU100" s="171"/>
      <c r="KXV100" s="171"/>
      <c r="KXW100" s="171"/>
      <c r="KXX100" s="171"/>
      <c r="KXY100" s="171"/>
      <c r="KXZ100" s="171"/>
      <c r="KYA100" s="171"/>
      <c r="KYB100" s="171"/>
      <c r="KYC100" s="171"/>
      <c r="KYD100" s="171"/>
      <c r="KYE100" s="171"/>
      <c r="KYF100" s="171"/>
      <c r="KYG100" s="171"/>
      <c r="KYH100" s="171"/>
      <c r="KYI100" s="171"/>
      <c r="KYJ100" s="171"/>
      <c r="KYK100" s="171"/>
      <c r="KYL100" s="171"/>
      <c r="KYM100" s="171"/>
      <c r="KYN100" s="171"/>
      <c r="KYO100" s="171"/>
      <c r="KYP100" s="171"/>
      <c r="KYQ100" s="171"/>
      <c r="KYR100" s="171"/>
      <c r="KYS100" s="171"/>
      <c r="KYT100" s="171"/>
      <c r="KYU100" s="171"/>
      <c r="KYV100" s="171"/>
      <c r="KYW100" s="171"/>
      <c r="KYX100" s="171"/>
      <c r="KYY100" s="171"/>
      <c r="KYZ100" s="171"/>
      <c r="KZA100" s="171"/>
      <c r="KZB100" s="171"/>
      <c r="KZC100" s="171"/>
      <c r="KZD100" s="171"/>
      <c r="KZE100" s="171"/>
      <c r="KZF100" s="171"/>
      <c r="KZG100" s="171"/>
      <c r="KZH100" s="171"/>
      <c r="KZI100" s="171"/>
      <c r="KZJ100" s="171"/>
      <c r="KZK100" s="171"/>
      <c r="KZL100" s="171"/>
      <c r="KZM100" s="171"/>
      <c r="KZN100" s="171"/>
      <c r="KZO100" s="171"/>
      <c r="KZP100" s="171"/>
      <c r="KZQ100" s="171"/>
      <c r="KZR100" s="171"/>
      <c r="KZS100" s="171"/>
      <c r="KZT100" s="171"/>
      <c r="KZU100" s="171"/>
      <c r="KZV100" s="171"/>
      <c r="KZW100" s="171"/>
      <c r="KZX100" s="171"/>
      <c r="KZY100" s="171"/>
      <c r="KZZ100" s="171"/>
      <c r="LAA100" s="171"/>
      <c r="LAB100" s="171"/>
      <c r="LAC100" s="171"/>
      <c r="LAD100" s="171"/>
      <c r="LAE100" s="171"/>
      <c r="LAF100" s="171"/>
      <c r="LAG100" s="171"/>
      <c r="LAH100" s="171"/>
      <c r="LAI100" s="171"/>
      <c r="LAJ100" s="171"/>
      <c r="LAK100" s="171"/>
      <c r="LAL100" s="171"/>
      <c r="LAM100" s="171"/>
      <c r="LAN100" s="171"/>
      <c r="LAO100" s="171"/>
      <c r="LAP100" s="171"/>
      <c r="LAQ100" s="171"/>
      <c r="LAR100" s="171"/>
      <c r="LAS100" s="171"/>
      <c r="LAT100" s="171"/>
      <c r="LAU100" s="171"/>
      <c r="LAV100" s="171"/>
      <c r="LAW100" s="171"/>
      <c r="LAX100" s="171"/>
      <c r="LAY100" s="171"/>
      <c r="LAZ100" s="171"/>
      <c r="LBA100" s="171"/>
      <c r="LBB100" s="171"/>
      <c r="LBC100" s="171"/>
      <c r="LBD100" s="171"/>
      <c r="LBE100" s="171"/>
      <c r="LBF100" s="171"/>
      <c r="LBG100" s="171"/>
      <c r="LBH100" s="171"/>
      <c r="LBI100" s="171"/>
      <c r="LBJ100" s="171"/>
      <c r="LBK100" s="171"/>
      <c r="LBL100" s="171"/>
      <c r="LBM100" s="171"/>
      <c r="LBN100" s="171"/>
      <c r="LBO100" s="171"/>
      <c r="LBP100" s="171"/>
      <c r="LBQ100" s="171"/>
      <c r="LBR100" s="171"/>
      <c r="LBS100" s="171"/>
      <c r="LBT100" s="171"/>
      <c r="LBU100" s="171"/>
      <c r="LBV100" s="171"/>
      <c r="LBW100" s="171"/>
      <c r="LBX100" s="171"/>
      <c r="LBY100" s="171"/>
      <c r="LBZ100" s="171"/>
      <c r="LCA100" s="171"/>
      <c r="LCB100" s="171"/>
      <c r="LCC100" s="171"/>
      <c r="LCD100" s="171"/>
      <c r="LCE100" s="171"/>
      <c r="LCF100" s="171"/>
      <c r="LCG100" s="171"/>
      <c r="LCH100" s="171"/>
      <c r="LCI100" s="171"/>
      <c r="LCJ100" s="171"/>
      <c r="LCK100" s="171"/>
      <c r="LCL100" s="171"/>
      <c r="LCM100" s="171"/>
      <c r="LCN100" s="171"/>
      <c r="LCO100" s="171"/>
      <c r="LCP100" s="171"/>
      <c r="LCQ100" s="171"/>
      <c r="LCR100" s="171"/>
      <c r="LCS100" s="171"/>
      <c r="LCT100" s="171"/>
      <c r="LCU100" s="171"/>
      <c r="LCV100" s="171"/>
      <c r="LCW100" s="171"/>
      <c r="LCX100" s="171"/>
      <c r="LCY100" s="171"/>
      <c r="LCZ100" s="171"/>
      <c r="LDA100" s="171"/>
      <c r="LDB100" s="171"/>
      <c r="LDC100" s="171"/>
      <c r="LDD100" s="171"/>
      <c r="LDE100" s="171"/>
      <c r="LDF100" s="171"/>
      <c r="LDG100" s="171"/>
      <c r="LDH100" s="171"/>
      <c r="LDI100" s="171"/>
      <c r="LDJ100" s="171"/>
      <c r="LDK100" s="171"/>
      <c r="LDL100" s="171"/>
      <c r="LDM100" s="171"/>
      <c r="LDN100" s="171"/>
      <c r="LDO100" s="171"/>
      <c r="LDP100" s="171"/>
      <c r="LDQ100" s="171"/>
      <c r="LDR100" s="171"/>
      <c r="LDS100" s="171"/>
      <c r="LDT100" s="171"/>
      <c r="LDU100" s="171"/>
      <c r="LDV100" s="171"/>
      <c r="LDW100" s="171"/>
      <c r="LDX100" s="171"/>
      <c r="LDY100" s="171"/>
      <c r="LDZ100" s="171"/>
      <c r="LEA100" s="171"/>
      <c r="LEB100" s="171"/>
      <c r="LEC100" s="171"/>
      <c r="LED100" s="171"/>
      <c r="LEE100" s="171"/>
      <c r="LEF100" s="171"/>
      <c r="LEG100" s="171"/>
      <c r="LEH100" s="171"/>
      <c r="LEI100" s="171"/>
      <c r="LEJ100" s="171"/>
      <c r="LEK100" s="171"/>
      <c r="LEL100" s="171"/>
      <c r="LEM100" s="171"/>
      <c r="LEN100" s="171"/>
      <c r="LEO100" s="171"/>
      <c r="LEP100" s="171"/>
      <c r="LEQ100" s="171"/>
      <c r="LER100" s="171"/>
      <c r="LES100" s="171"/>
      <c r="LET100" s="171"/>
      <c r="LEU100" s="171"/>
      <c r="LEV100" s="171"/>
      <c r="LEW100" s="171"/>
      <c r="LEX100" s="171"/>
      <c r="LEY100" s="171"/>
      <c r="LEZ100" s="171"/>
      <c r="LFA100" s="171"/>
      <c r="LFB100" s="171"/>
      <c r="LFC100" s="171"/>
      <c r="LFD100" s="171"/>
      <c r="LFE100" s="171"/>
      <c r="LFF100" s="171"/>
      <c r="LFG100" s="171"/>
      <c r="LFH100" s="171"/>
      <c r="LFI100" s="171"/>
      <c r="LFJ100" s="171"/>
      <c r="LFK100" s="171"/>
      <c r="LFL100" s="171"/>
      <c r="LFM100" s="171"/>
      <c r="LFN100" s="171"/>
      <c r="LFO100" s="171"/>
      <c r="LFP100" s="171"/>
      <c r="LFQ100" s="171"/>
      <c r="LFR100" s="171"/>
      <c r="LFS100" s="171"/>
      <c r="LFT100" s="171"/>
      <c r="LFU100" s="171"/>
      <c r="LFV100" s="171"/>
      <c r="LFW100" s="171"/>
      <c r="LFX100" s="171"/>
      <c r="LFY100" s="171"/>
      <c r="LFZ100" s="171"/>
      <c r="LGA100" s="171"/>
      <c r="LGB100" s="171"/>
      <c r="LGC100" s="171"/>
      <c r="LGD100" s="171"/>
      <c r="LGE100" s="171"/>
      <c r="LGF100" s="171"/>
      <c r="LGG100" s="171"/>
      <c r="LGH100" s="171"/>
      <c r="LGI100" s="171"/>
      <c r="LGJ100" s="171"/>
      <c r="LGK100" s="171"/>
      <c r="LGL100" s="171"/>
      <c r="LGM100" s="171"/>
      <c r="LGN100" s="171"/>
      <c r="LGO100" s="171"/>
      <c r="LGP100" s="171"/>
      <c r="LGQ100" s="171"/>
      <c r="LGR100" s="171"/>
      <c r="LGS100" s="171"/>
      <c r="LGT100" s="171"/>
      <c r="LGU100" s="171"/>
      <c r="LGV100" s="171"/>
      <c r="LGW100" s="171"/>
      <c r="LGX100" s="171"/>
      <c r="LGY100" s="171"/>
      <c r="LGZ100" s="171"/>
      <c r="LHA100" s="171"/>
      <c r="LHB100" s="171"/>
      <c r="LHC100" s="171"/>
      <c r="LHD100" s="171"/>
      <c r="LHE100" s="171"/>
      <c r="LHF100" s="171"/>
      <c r="LHG100" s="171"/>
      <c r="LHH100" s="171"/>
      <c r="LHI100" s="171"/>
      <c r="LHJ100" s="171"/>
      <c r="LHK100" s="171"/>
      <c r="LHL100" s="171"/>
      <c r="LHM100" s="171"/>
      <c r="LHN100" s="171"/>
      <c r="LHO100" s="171"/>
      <c r="LHP100" s="171"/>
      <c r="LHQ100" s="171"/>
      <c r="LHR100" s="171"/>
      <c r="LHS100" s="171"/>
      <c r="LHT100" s="171"/>
      <c r="LHU100" s="171"/>
      <c r="LHV100" s="171"/>
      <c r="LHW100" s="171"/>
      <c r="LHX100" s="171"/>
      <c r="LHY100" s="171"/>
      <c r="LHZ100" s="171"/>
      <c r="LIA100" s="171"/>
      <c r="LIB100" s="171"/>
      <c r="LIC100" s="171"/>
      <c r="LID100" s="171"/>
      <c r="LIE100" s="171"/>
      <c r="LIF100" s="171"/>
      <c r="LIG100" s="171"/>
      <c r="LIH100" s="171"/>
      <c r="LII100" s="171"/>
      <c r="LIJ100" s="171"/>
      <c r="LIK100" s="171"/>
      <c r="LIL100" s="171"/>
      <c r="LIM100" s="171"/>
      <c r="LIN100" s="171"/>
      <c r="LIO100" s="171"/>
      <c r="LIP100" s="171"/>
      <c r="LIQ100" s="171"/>
      <c r="LIR100" s="171"/>
      <c r="LIS100" s="171"/>
      <c r="LIT100" s="171"/>
      <c r="LIU100" s="171"/>
      <c r="LIV100" s="171"/>
      <c r="LIW100" s="171"/>
      <c r="LIX100" s="171"/>
      <c r="LIY100" s="171"/>
      <c r="LIZ100" s="171"/>
      <c r="LJA100" s="171"/>
      <c r="LJB100" s="171"/>
      <c r="LJC100" s="171"/>
      <c r="LJD100" s="171"/>
      <c r="LJE100" s="171"/>
      <c r="LJF100" s="171"/>
      <c r="LJG100" s="171"/>
      <c r="LJH100" s="171"/>
      <c r="LJI100" s="171"/>
      <c r="LJJ100" s="171"/>
      <c r="LJK100" s="171"/>
      <c r="LJL100" s="171"/>
      <c r="LJM100" s="171"/>
      <c r="LJN100" s="171"/>
      <c r="LJO100" s="171"/>
      <c r="LJP100" s="171"/>
      <c r="LJQ100" s="171"/>
      <c r="LJR100" s="171"/>
      <c r="LJS100" s="171"/>
      <c r="LJT100" s="171"/>
      <c r="LJU100" s="171"/>
      <c r="LJV100" s="171"/>
      <c r="LJW100" s="171"/>
      <c r="LJX100" s="171"/>
      <c r="LJY100" s="171"/>
      <c r="LJZ100" s="171"/>
      <c r="LKA100" s="171"/>
      <c r="LKB100" s="171"/>
      <c r="LKC100" s="171"/>
      <c r="LKD100" s="171"/>
      <c r="LKE100" s="171"/>
      <c r="LKF100" s="171"/>
      <c r="LKG100" s="171"/>
      <c r="LKH100" s="171"/>
      <c r="LKI100" s="171"/>
      <c r="LKJ100" s="171"/>
      <c r="LKK100" s="171"/>
      <c r="LKL100" s="171"/>
      <c r="LKM100" s="171"/>
      <c r="LKN100" s="171"/>
      <c r="LKO100" s="171"/>
      <c r="LKP100" s="171"/>
      <c r="LKQ100" s="171"/>
      <c r="LKR100" s="171"/>
      <c r="LKS100" s="171"/>
      <c r="LKT100" s="171"/>
      <c r="LKU100" s="171"/>
      <c r="LKV100" s="171"/>
      <c r="LKW100" s="171"/>
      <c r="LKX100" s="171"/>
      <c r="LKY100" s="171"/>
      <c r="LKZ100" s="171"/>
      <c r="LLA100" s="171"/>
      <c r="LLB100" s="171"/>
      <c r="LLC100" s="171"/>
      <c r="LLD100" s="171"/>
      <c r="LLE100" s="171"/>
      <c r="LLF100" s="171"/>
      <c r="LLG100" s="171"/>
      <c r="LLH100" s="171"/>
      <c r="LLI100" s="171"/>
      <c r="LLJ100" s="171"/>
      <c r="LLK100" s="171"/>
      <c r="LLL100" s="171"/>
      <c r="LLM100" s="171"/>
      <c r="LLN100" s="171"/>
      <c r="LLO100" s="171"/>
      <c r="LLP100" s="171"/>
      <c r="LLQ100" s="171"/>
      <c r="LLR100" s="171"/>
      <c r="LLS100" s="171"/>
      <c r="LLT100" s="171"/>
      <c r="LLU100" s="171"/>
      <c r="LLV100" s="171"/>
      <c r="LLW100" s="171"/>
      <c r="LLX100" s="171"/>
      <c r="LLY100" s="171"/>
      <c r="LLZ100" s="171"/>
      <c r="LMA100" s="171"/>
      <c r="LMB100" s="171"/>
      <c r="LMC100" s="171"/>
      <c r="LMD100" s="171"/>
      <c r="LME100" s="171"/>
      <c r="LMF100" s="171"/>
      <c r="LMG100" s="171"/>
      <c r="LMH100" s="171"/>
      <c r="LMI100" s="171"/>
      <c r="LMJ100" s="171"/>
      <c r="LMK100" s="171"/>
      <c r="LML100" s="171"/>
      <c r="LMM100" s="171"/>
      <c r="LMN100" s="171"/>
      <c r="LMO100" s="171"/>
      <c r="LMP100" s="171"/>
      <c r="LMQ100" s="171"/>
      <c r="LMR100" s="171"/>
      <c r="LMS100" s="171"/>
      <c r="LMT100" s="171"/>
      <c r="LMU100" s="171"/>
      <c r="LMV100" s="171"/>
      <c r="LMW100" s="171"/>
      <c r="LMX100" s="171"/>
      <c r="LMY100" s="171"/>
      <c r="LMZ100" s="171"/>
      <c r="LNA100" s="171"/>
      <c r="LNB100" s="171"/>
      <c r="LNC100" s="171"/>
      <c r="LND100" s="171"/>
      <c r="LNE100" s="171"/>
      <c r="LNF100" s="171"/>
      <c r="LNG100" s="171"/>
      <c r="LNH100" s="171"/>
      <c r="LNI100" s="171"/>
      <c r="LNJ100" s="171"/>
      <c r="LNK100" s="171"/>
      <c r="LNL100" s="171"/>
      <c r="LNM100" s="171"/>
      <c r="LNN100" s="171"/>
      <c r="LNO100" s="171"/>
      <c r="LNP100" s="171"/>
      <c r="LNQ100" s="171"/>
      <c r="LNR100" s="171"/>
      <c r="LNS100" s="171"/>
      <c r="LNT100" s="171"/>
      <c r="LNU100" s="171"/>
      <c r="LNV100" s="171"/>
      <c r="LNW100" s="171"/>
      <c r="LNX100" s="171"/>
      <c r="LNY100" s="171"/>
      <c r="LNZ100" s="171"/>
      <c r="LOA100" s="171"/>
      <c r="LOB100" s="171"/>
      <c r="LOC100" s="171"/>
      <c r="LOD100" s="171"/>
      <c r="LOE100" s="171"/>
      <c r="LOF100" s="171"/>
      <c r="LOG100" s="171"/>
      <c r="LOH100" s="171"/>
      <c r="LOI100" s="171"/>
      <c r="LOJ100" s="171"/>
      <c r="LOK100" s="171"/>
      <c r="LOL100" s="171"/>
      <c r="LOM100" s="171"/>
      <c r="LON100" s="171"/>
      <c r="LOO100" s="171"/>
      <c r="LOP100" s="171"/>
      <c r="LOQ100" s="171"/>
      <c r="LOR100" s="171"/>
      <c r="LOS100" s="171"/>
      <c r="LOT100" s="171"/>
      <c r="LOU100" s="171"/>
      <c r="LOV100" s="171"/>
      <c r="LOW100" s="171"/>
      <c r="LOX100" s="171"/>
      <c r="LOY100" s="171"/>
      <c r="LOZ100" s="171"/>
      <c r="LPA100" s="171"/>
      <c r="LPB100" s="171"/>
      <c r="LPC100" s="171"/>
      <c r="LPD100" s="171"/>
      <c r="LPE100" s="171"/>
      <c r="LPF100" s="171"/>
      <c r="LPG100" s="171"/>
      <c r="LPH100" s="171"/>
      <c r="LPI100" s="171"/>
      <c r="LPJ100" s="171"/>
      <c r="LPK100" s="171"/>
      <c r="LPL100" s="171"/>
      <c r="LPM100" s="171"/>
      <c r="LPN100" s="171"/>
      <c r="LPO100" s="171"/>
      <c r="LPP100" s="171"/>
      <c r="LPQ100" s="171"/>
      <c r="LPR100" s="171"/>
      <c r="LPS100" s="171"/>
      <c r="LPT100" s="171"/>
      <c r="LPU100" s="171"/>
      <c r="LPV100" s="171"/>
      <c r="LPW100" s="171"/>
      <c r="LPX100" s="171"/>
      <c r="LPY100" s="171"/>
      <c r="LPZ100" s="171"/>
      <c r="LQA100" s="171"/>
      <c r="LQB100" s="171"/>
      <c r="LQC100" s="171"/>
      <c r="LQD100" s="171"/>
      <c r="LQE100" s="171"/>
      <c r="LQF100" s="171"/>
      <c r="LQG100" s="171"/>
      <c r="LQH100" s="171"/>
      <c r="LQI100" s="171"/>
      <c r="LQJ100" s="171"/>
      <c r="LQK100" s="171"/>
      <c r="LQL100" s="171"/>
      <c r="LQM100" s="171"/>
      <c r="LQN100" s="171"/>
      <c r="LQO100" s="171"/>
      <c r="LQP100" s="171"/>
      <c r="LQQ100" s="171"/>
      <c r="LQR100" s="171"/>
      <c r="LQS100" s="171"/>
      <c r="LQT100" s="171"/>
      <c r="LQU100" s="171"/>
      <c r="LQV100" s="171"/>
      <c r="LQW100" s="171"/>
      <c r="LQX100" s="171"/>
      <c r="LQY100" s="171"/>
      <c r="LQZ100" s="171"/>
      <c r="LRA100" s="171"/>
      <c r="LRB100" s="171"/>
      <c r="LRC100" s="171"/>
      <c r="LRD100" s="171"/>
      <c r="LRE100" s="171"/>
      <c r="LRF100" s="171"/>
      <c r="LRG100" s="171"/>
      <c r="LRH100" s="171"/>
      <c r="LRI100" s="171"/>
      <c r="LRJ100" s="171"/>
      <c r="LRK100" s="171"/>
      <c r="LRL100" s="171"/>
      <c r="LRM100" s="171"/>
      <c r="LRN100" s="171"/>
      <c r="LRO100" s="171"/>
      <c r="LRP100" s="171"/>
      <c r="LRQ100" s="171"/>
      <c r="LRR100" s="171"/>
      <c r="LRS100" s="171"/>
      <c r="LRT100" s="171"/>
      <c r="LRU100" s="171"/>
      <c r="LRV100" s="171"/>
      <c r="LRW100" s="171"/>
      <c r="LRX100" s="171"/>
      <c r="LRY100" s="171"/>
      <c r="LRZ100" s="171"/>
      <c r="LSA100" s="171"/>
      <c r="LSB100" s="171"/>
      <c r="LSC100" s="171"/>
      <c r="LSD100" s="171"/>
      <c r="LSE100" s="171"/>
      <c r="LSF100" s="171"/>
      <c r="LSG100" s="171"/>
      <c r="LSH100" s="171"/>
      <c r="LSI100" s="171"/>
      <c r="LSJ100" s="171"/>
      <c r="LSK100" s="171"/>
      <c r="LSL100" s="171"/>
      <c r="LSM100" s="171"/>
      <c r="LSN100" s="171"/>
      <c r="LSO100" s="171"/>
      <c r="LSP100" s="171"/>
      <c r="LSQ100" s="171"/>
      <c r="LSR100" s="171"/>
      <c r="LSS100" s="171"/>
      <c r="LST100" s="171"/>
      <c r="LSU100" s="171"/>
      <c r="LSV100" s="171"/>
      <c r="LSW100" s="171"/>
      <c r="LSX100" s="171"/>
      <c r="LSY100" s="171"/>
      <c r="LSZ100" s="171"/>
      <c r="LTA100" s="171"/>
      <c r="LTB100" s="171"/>
      <c r="LTC100" s="171"/>
      <c r="LTD100" s="171"/>
      <c r="LTE100" s="171"/>
      <c r="LTF100" s="171"/>
      <c r="LTG100" s="171"/>
      <c r="LTH100" s="171"/>
      <c r="LTI100" s="171"/>
      <c r="LTJ100" s="171"/>
      <c r="LTK100" s="171"/>
      <c r="LTL100" s="171"/>
      <c r="LTM100" s="171"/>
      <c r="LTN100" s="171"/>
      <c r="LTO100" s="171"/>
      <c r="LTP100" s="171"/>
      <c r="LTQ100" s="171"/>
      <c r="LTR100" s="171"/>
      <c r="LTS100" s="171"/>
      <c r="LTT100" s="171"/>
      <c r="LTU100" s="171"/>
      <c r="LTV100" s="171"/>
      <c r="LTW100" s="171"/>
      <c r="LTX100" s="171"/>
      <c r="LTY100" s="171"/>
      <c r="LTZ100" s="171"/>
      <c r="LUA100" s="171"/>
      <c r="LUB100" s="171"/>
      <c r="LUC100" s="171"/>
      <c r="LUD100" s="171"/>
      <c r="LUE100" s="171"/>
      <c r="LUF100" s="171"/>
      <c r="LUG100" s="171"/>
      <c r="LUH100" s="171"/>
      <c r="LUI100" s="171"/>
      <c r="LUJ100" s="171"/>
      <c r="LUK100" s="171"/>
      <c r="LUL100" s="171"/>
      <c r="LUM100" s="171"/>
      <c r="LUN100" s="171"/>
      <c r="LUO100" s="171"/>
      <c r="LUP100" s="171"/>
      <c r="LUQ100" s="171"/>
      <c r="LUR100" s="171"/>
      <c r="LUS100" s="171"/>
      <c r="LUT100" s="171"/>
      <c r="LUU100" s="171"/>
      <c r="LUV100" s="171"/>
      <c r="LUW100" s="171"/>
      <c r="LUX100" s="171"/>
      <c r="LUY100" s="171"/>
      <c r="LUZ100" s="171"/>
      <c r="LVA100" s="171"/>
      <c r="LVB100" s="171"/>
      <c r="LVC100" s="171"/>
      <c r="LVD100" s="171"/>
      <c r="LVE100" s="171"/>
      <c r="LVF100" s="171"/>
      <c r="LVG100" s="171"/>
      <c r="LVH100" s="171"/>
      <c r="LVI100" s="171"/>
      <c r="LVJ100" s="171"/>
      <c r="LVK100" s="171"/>
      <c r="LVL100" s="171"/>
      <c r="LVM100" s="171"/>
      <c r="LVN100" s="171"/>
      <c r="LVO100" s="171"/>
      <c r="LVP100" s="171"/>
      <c r="LVQ100" s="171"/>
      <c r="LVR100" s="171"/>
      <c r="LVS100" s="171"/>
      <c r="LVT100" s="171"/>
      <c r="LVU100" s="171"/>
      <c r="LVV100" s="171"/>
      <c r="LVW100" s="171"/>
      <c r="LVX100" s="171"/>
      <c r="LVY100" s="171"/>
      <c r="LVZ100" s="171"/>
      <c r="LWA100" s="171"/>
      <c r="LWB100" s="171"/>
      <c r="LWC100" s="171"/>
      <c r="LWD100" s="171"/>
      <c r="LWE100" s="171"/>
      <c r="LWF100" s="171"/>
      <c r="LWG100" s="171"/>
      <c r="LWH100" s="171"/>
      <c r="LWI100" s="171"/>
      <c r="LWJ100" s="171"/>
      <c r="LWK100" s="171"/>
      <c r="LWL100" s="171"/>
      <c r="LWM100" s="171"/>
      <c r="LWN100" s="171"/>
      <c r="LWO100" s="171"/>
      <c r="LWP100" s="171"/>
      <c r="LWQ100" s="171"/>
      <c r="LWR100" s="171"/>
      <c r="LWS100" s="171"/>
      <c r="LWT100" s="171"/>
      <c r="LWU100" s="171"/>
      <c r="LWV100" s="171"/>
      <c r="LWW100" s="171"/>
      <c r="LWX100" s="171"/>
      <c r="LWY100" s="171"/>
      <c r="LWZ100" s="171"/>
      <c r="LXA100" s="171"/>
      <c r="LXB100" s="171"/>
      <c r="LXC100" s="171"/>
      <c r="LXD100" s="171"/>
      <c r="LXE100" s="171"/>
      <c r="LXF100" s="171"/>
      <c r="LXG100" s="171"/>
      <c r="LXH100" s="171"/>
      <c r="LXI100" s="171"/>
      <c r="LXJ100" s="171"/>
      <c r="LXK100" s="171"/>
      <c r="LXL100" s="171"/>
      <c r="LXM100" s="171"/>
      <c r="LXN100" s="171"/>
      <c r="LXO100" s="171"/>
      <c r="LXP100" s="171"/>
      <c r="LXQ100" s="171"/>
      <c r="LXR100" s="171"/>
      <c r="LXS100" s="171"/>
      <c r="LXT100" s="171"/>
      <c r="LXU100" s="171"/>
      <c r="LXV100" s="171"/>
      <c r="LXW100" s="171"/>
      <c r="LXX100" s="171"/>
      <c r="LXY100" s="171"/>
      <c r="LXZ100" s="171"/>
      <c r="LYA100" s="171"/>
      <c r="LYB100" s="171"/>
      <c r="LYC100" s="171"/>
      <c r="LYD100" s="171"/>
      <c r="LYE100" s="171"/>
      <c r="LYF100" s="171"/>
      <c r="LYG100" s="171"/>
      <c r="LYH100" s="171"/>
      <c r="LYI100" s="171"/>
      <c r="LYJ100" s="171"/>
      <c r="LYK100" s="171"/>
      <c r="LYL100" s="171"/>
      <c r="LYM100" s="171"/>
      <c r="LYN100" s="171"/>
      <c r="LYO100" s="171"/>
      <c r="LYP100" s="171"/>
      <c r="LYQ100" s="171"/>
      <c r="LYR100" s="171"/>
      <c r="LYS100" s="171"/>
      <c r="LYT100" s="171"/>
      <c r="LYU100" s="171"/>
      <c r="LYV100" s="171"/>
      <c r="LYW100" s="171"/>
      <c r="LYX100" s="171"/>
      <c r="LYY100" s="171"/>
      <c r="LYZ100" s="171"/>
      <c r="LZA100" s="171"/>
      <c r="LZB100" s="171"/>
      <c r="LZC100" s="171"/>
      <c r="LZD100" s="171"/>
      <c r="LZE100" s="171"/>
      <c r="LZF100" s="171"/>
      <c r="LZG100" s="171"/>
      <c r="LZH100" s="171"/>
      <c r="LZI100" s="171"/>
      <c r="LZJ100" s="171"/>
      <c r="LZK100" s="171"/>
      <c r="LZL100" s="171"/>
      <c r="LZM100" s="171"/>
      <c r="LZN100" s="171"/>
      <c r="LZO100" s="171"/>
      <c r="LZP100" s="171"/>
      <c r="LZQ100" s="171"/>
      <c r="LZR100" s="171"/>
      <c r="LZS100" s="171"/>
      <c r="LZT100" s="171"/>
      <c r="LZU100" s="171"/>
      <c r="LZV100" s="171"/>
      <c r="LZW100" s="171"/>
      <c r="LZX100" s="171"/>
      <c r="LZY100" s="171"/>
      <c r="LZZ100" s="171"/>
      <c r="MAA100" s="171"/>
      <c r="MAB100" s="171"/>
      <c r="MAC100" s="171"/>
      <c r="MAD100" s="171"/>
      <c r="MAE100" s="171"/>
      <c r="MAF100" s="171"/>
      <c r="MAG100" s="171"/>
      <c r="MAH100" s="171"/>
      <c r="MAI100" s="171"/>
      <c r="MAJ100" s="171"/>
      <c r="MAK100" s="171"/>
      <c r="MAL100" s="171"/>
      <c r="MAM100" s="171"/>
      <c r="MAN100" s="171"/>
      <c r="MAO100" s="171"/>
      <c r="MAP100" s="171"/>
      <c r="MAQ100" s="171"/>
      <c r="MAR100" s="171"/>
      <c r="MAS100" s="171"/>
      <c r="MAT100" s="171"/>
      <c r="MAU100" s="171"/>
      <c r="MAV100" s="171"/>
      <c r="MAW100" s="171"/>
      <c r="MAX100" s="171"/>
      <c r="MAY100" s="171"/>
      <c r="MAZ100" s="171"/>
      <c r="MBA100" s="171"/>
      <c r="MBB100" s="171"/>
      <c r="MBC100" s="171"/>
      <c r="MBD100" s="171"/>
      <c r="MBE100" s="171"/>
      <c r="MBF100" s="171"/>
      <c r="MBG100" s="171"/>
      <c r="MBH100" s="171"/>
      <c r="MBI100" s="171"/>
      <c r="MBJ100" s="171"/>
      <c r="MBK100" s="171"/>
      <c r="MBL100" s="171"/>
      <c r="MBM100" s="171"/>
      <c r="MBN100" s="171"/>
      <c r="MBO100" s="171"/>
      <c r="MBP100" s="171"/>
      <c r="MBQ100" s="171"/>
      <c r="MBR100" s="171"/>
      <c r="MBS100" s="171"/>
      <c r="MBT100" s="171"/>
      <c r="MBU100" s="171"/>
      <c r="MBV100" s="171"/>
      <c r="MBW100" s="171"/>
      <c r="MBX100" s="171"/>
      <c r="MBY100" s="171"/>
      <c r="MBZ100" s="171"/>
      <c r="MCA100" s="171"/>
      <c r="MCB100" s="171"/>
      <c r="MCC100" s="171"/>
      <c r="MCD100" s="171"/>
      <c r="MCE100" s="171"/>
      <c r="MCF100" s="171"/>
      <c r="MCG100" s="171"/>
      <c r="MCH100" s="171"/>
      <c r="MCI100" s="171"/>
      <c r="MCJ100" s="171"/>
      <c r="MCK100" s="171"/>
      <c r="MCL100" s="171"/>
      <c r="MCM100" s="171"/>
      <c r="MCN100" s="171"/>
      <c r="MCO100" s="171"/>
      <c r="MCP100" s="171"/>
      <c r="MCQ100" s="171"/>
      <c r="MCR100" s="171"/>
      <c r="MCS100" s="171"/>
      <c r="MCT100" s="171"/>
      <c r="MCU100" s="171"/>
      <c r="MCV100" s="171"/>
      <c r="MCW100" s="171"/>
      <c r="MCX100" s="171"/>
      <c r="MCY100" s="171"/>
      <c r="MCZ100" s="171"/>
      <c r="MDA100" s="171"/>
      <c r="MDB100" s="171"/>
      <c r="MDC100" s="171"/>
      <c r="MDD100" s="171"/>
      <c r="MDE100" s="171"/>
      <c r="MDF100" s="171"/>
      <c r="MDG100" s="171"/>
      <c r="MDH100" s="171"/>
      <c r="MDI100" s="171"/>
      <c r="MDJ100" s="171"/>
      <c r="MDK100" s="171"/>
      <c r="MDL100" s="171"/>
      <c r="MDM100" s="171"/>
      <c r="MDN100" s="171"/>
      <c r="MDO100" s="171"/>
      <c r="MDP100" s="171"/>
      <c r="MDQ100" s="171"/>
      <c r="MDR100" s="171"/>
      <c r="MDS100" s="171"/>
      <c r="MDT100" s="171"/>
      <c r="MDU100" s="171"/>
      <c r="MDV100" s="171"/>
      <c r="MDW100" s="171"/>
      <c r="MDX100" s="171"/>
      <c r="MDY100" s="171"/>
      <c r="MDZ100" s="171"/>
      <c r="MEA100" s="171"/>
      <c r="MEB100" s="171"/>
      <c r="MEC100" s="171"/>
      <c r="MED100" s="171"/>
      <c r="MEE100" s="171"/>
      <c r="MEF100" s="171"/>
      <c r="MEG100" s="171"/>
      <c r="MEH100" s="171"/>
      <c r="MEI100" s="171"/>
      <c r="MEJ100" s="171"/>
      <c r="MEK100" s="171"/>
      <c r="MEL100" s="171"/>
      <c r="MEM100" s="171"/>
      <c r="MEN100" s="171"/>
      <c r="MEO100" s="171"/>
      <c r="MEP100" s="171"/>
      <c r="MEQ100" s="171"/>
      <c r="MER100" s="171"/>
      <c r="MES100" s="171"/>
      <c r="MET100" s="171"/>
      <c r="MEU100" s="171"/>
      <c r="MEV100" s="171"/>
      <c r="MEW100" s="171"/>
      <c r="MEX100" s="171"/>
      <c r="MEY100" s="171"/>
      <c r="MEZ100" s="171"/>
      <c r="MFA100" s="171"/>
      <c r="MFB100" s="171"/>
      <c r="MFC100" s="171"/>
      <c r="MFD100" s="171"/>
      <c r="MFE100" s="171"/>
      <c r="MFF100" s="171"/>
      <c r="MFG100" s="171"/>
      <c r="MFH100" s="171"/>
      <c r="MFI100" s="171"/>
      <c r="MFJ100" s="171"/>
      <c r="MFK100" s="171"/>
      <c r="MFL100" s="171"/>
      <c r="MFM100" s="171"/>
      <c r="MFN100" s="171"/>
      <c r="MFO100" s="171"/>
      <c r="MFP100" s="171"/>
      <c r="MFQ100" s="171"/>
      <c r="MFR100" s="171"/>
      <c r="MFS100" s="171"/>
      <c r="MFT100" s="171"/>
      <c r="MFU100" s="171"/>
      <c r="MFV100" s="171"/>
      <c r="MFW100" s="171"/>
      <c r="MFX100" s="171"/>
      <c r="MFY100" s="171"/>
      <c r="MFZ100" s="171"/>
      <c r="MGA100" s="171"/>
      <c r="MGB100" s="171"/>
      <c r="MGC100" s="171"/>
      <c r="MGD100" s="171"/>
      <c r="MGE100" s="171"/>
      <c r="MGF100" s="171"/>
      <c r="MGG100" s="171"/>
      <c r="MGH100" s="171"/>
      <c r="MGI100" s="171"/>
      <c r="MGJ100" s="171"/>
      <c r="MGK100" s="171"/>
      <c r="MGL100" s="171"/>
      <c r="MGM100" s="171"/>
      <c r="MGN100" s="171"/>
      <c r="MGO100" s="171"/>
      <c r="MGP100" s="171"/>
      <c r="MGQ100" s="171"/>
      <c r="MGR100" s="171"/>
      <c r="MGS100" s="171"/>
      <c r="MGT100" s="171"/>
      <c r="MGU100" s="171"/>
      <c r="MGV100" s="171"/>
      <c r="MGW100" s="171"/>
      <c r="MGX100" s="171"/>
      <c r="MGY100" s="171"/>
      <c r="MGZ100" s="171"/>
      <c r="MHA100" s="171"/>
      <c r="MHB100" s="171"/>
      <c r="MHC100" s="171"/>
      <c r="MHD100" s="171"/>
      <c r="MHE100" s="171"/>
      <c r="MHF100" s="171"/>
      <c r="MHG100" s="171"/>
      <c r="MHH100" s="171"/>
      <c r="MHI100" s="171"/>
      <c r="MHJ100" s="171"/>
      <c r="MHK100" s="171"/>
      <c r="MHL100" s="171"/>
      <c r="MHM100" s="171"/>
      <c r="MHN100" s="171"/>
      <c r="MHO100" s="171"/>
      <c r="MHP100" s="171"/>
      <c r="MHQ100" s="171"/>
      <c r="MHR100" s="171"/>
      <c r="MHS100" s="171"/>
      <c r="MHT100" s="171"/>
      <c r="MHU100" s="171"/>
      <c r="MHV100" s="171"/>
      <c r="MHW100" s="171"/>
      <c r="MHX100" s="171"/>
      <c r="MHY100" s="171"/>
      <c r="MHZ100" s="171"/>
      <c r="MIA100" s="171"/>
      <c r="MIB100" s="171"/>
      <c r="MIC100" s="171"/>
      <c r="MID100" s="171"/>
      <c r="MIE100" s="171"/>
      <c r="MIF100" s="171"/>
      <c r="MIG100" s="171"/>
      <c r="MIH100" s="171"/>
      <c r="MII100" s="171"/>
      <c r="MIJ100" s="171"/>
      <c r="MIK100" s="171"/>
      <c r="MIL100" s="171"/>
      <c r="MIM100" s="171"/>
      <c r="MIN100" s="171"/>
      <c r="MIO100" s="171"/>
      <c r="MIP100" s="171"/>
      <c r="MIQ100" s="171"/>
      <c r="MIR100" s="171"/>
      <c r="MIS100" s="171"/>
      <c r="MIT100" s="171"/>
      <c r="MIU100" s="171"/>
      <c r="MIV100" s="171"/>
      <c r="MIW100" s="171"/>
      <c r="MIX100" s="171"/>
      <c r="MIY100" s="171"/>
      <c r="MIZ100" s="171"/>
      <c r="MJA100" s="171"/>
      <c r="MJB100" s="171"/>
      <c r="MJC100" s="171"/>
      <c r="MJD100" s="171"/>
      <c r="MJE100" s="171"/>
      <c r="MJF100" s="171"/>
      <c r="MJG100" s="171"/>
      <c r="MJH100" s="171"/>
      <c r="MJI100" s="171"/>
      <c r="MJJ100" s="171"/>
      <c r="MJK100" s="171"/>
      <c r="MJL100" s="171"/>
      <c r="MJM100" s="171"/>
      <c r="MJN100" s="171"/>
      <c r="MJO100" s="171"/>
      <c r="MJP100" s="171"/>
      <c r="MJQ100" s="171"/>
      <c r="MJR100" s="171"/>
      <c r="MJS100" s="171"/>
      <c r="MJT100" s="171"/>
      <c r="MJU100" s="171"/>
      <c r="MJV100" s="171"/>
      <c r="MJW100" s="171"/>
      <c r="MJX100" s="171"/>
      <c r="MJY100" s="171"/>
      <c r="MJZ100" s="171"/>
      <c r="MKA100" s="171"/>
      <c r="MKB100" s="171"/>
      <c r="MKC100" s="171"/>
      <c r="MKD100" s="171"/>
      <c r="MKE100" s="171"/>
      <c r="MKF100" s="171"/>
      <c r="MKG100" s="171"/>
      <c r="MKH100" s="171"/>
      <c r="MKI100" s="171"/>
      <c r="MKJ100" s="171"/>
      <c r="MKK100" s="171"/>
      <c r="MKL100" s="171"/>
      <c r="MKM100" s="171"/>
      <c r="MKN100" s="171"/>
      <c r="MKO100" s="171"/>
      <c r="MKP100" s="171"/>
      <c r="MKQ100" s="171"/>
      <c r="MKR100" s="171"/>
      <c r="MKS100" s="171"/>
      <c r="MKT100" s="171"/>
      <c r="MKU100" s="171"/>
      <c r="MKV100" s="171"/>
      <c r="MKW100" s="171"/>
      <c r="MKX100" s="171"/>
      <c r="MKY100" s="171"/>
      <c r="MKZ100" s="171"/>
      <c r="MLA100" s="171"/>
      <c r="MLB100" s="171"/>
      <c r="MLC100" s="171"/>
      <c r="MLD100" s="171"/>
      <c r="MLE100" s="171"/>
      <c r="MLF100" s="171"/>
      <c r="MLG100" s="171"/>
      <c r="MLH100" s="171"/>
      <c r="MLI100" s="171"/>
      <c r="MLJ100" s="171"/>
      <c r="MLK100" s="171"/>
      <c r="MLL100" s="171"/>
      <c r="MLM100" s="171"/>
      <c r="MLN100" s="171"/>
      <c r="MLO100" s="171"/>
      <c r="MLP100" s="171"/>
      <c r="MLQ100" s="171"/>
      <c r="MLR100" s="171"/>
      <c r="MLS100" s="171"/>
      <c r="MLT100" s="171"/>
      <c r="MLU100" s="171"/>
      <c r="MLV100" s="171"/>
      <c r="MLW100" s="171"/>
      <c r="MLX100" s="171"/>
      <c r="MLY100" s="171"/>
      <c r="MLZ100" s="171"/>
      <c r="MMA100" s="171"/>
      <c r="MMB100" s="171"/>
      <c r="MMC100" s="171"/>
      <c r="MMD100" s="171"/>
      <c r="MME100" s="171"/>
      <c r="MMF100" s="171"/>
      <c r="MMG100" s="171"/>
      <c r="MMH100" s="171"/>
      <c r="MMI100" s="171"/>
      <c r="MMJ100" s="171"/>
      <c r="MMK100" s="171"/>
      <c r="MML100" s="171"/>
      <c r="MMM100" s="171"/>
      <c r="MMN100" s="171"/>
      <c r="MMO100" s="171"/>
      <c r="MMP100" s="171"/>
      <c r="MMQ100" s="171"/>
      <c r="MMR100" s="171"/>
      <c r="MMS100" s="171"/>
      <c r="MMT100" s="171"/>
      <c r="MMU100" s="171"/>
      <c r="MMV100" s="171"/>
      <c r="MMW100" s="171"/>
      <c r="MMX100" s="171"/>
      <c r="MMY100" s="171"/>
      <c r="MMZ100" s="171"/>
      <c r="MNA100" s="171"/>
      <c r="MNB100" s="171"/>
      <c r="MNC100" s="171"/>
      <c r="MND100" s="171"/>
      <c r="MNE100" s="171"/>
      <c r="MNF100" s="171"/>
      <c r="MNG100" s="171"/>
      <c r="MNH100" s="171"/>
      <c r="MNI100" s="171"/>
      <c r="MNJ100" s="171"/>
      <c r="MNK100" s="171"/>
      <c r="MNL100" s="171"/>
      <c r="MNM100" s="171"/>
      <c r="MNN100" s="171"/>
      <c r="MNO100" s="171"/>
      <c r="MNP100" s="171"/>
      <c r="MNQ100" s="171"/>
      <c r="MNR100" s="171"/>
      <c r="MNS100" s="171"/>
      <c r="MNT100" s="171"/>
      <c r="MNU100" s="171"/>
      <c r="MNV100" s="171"/>
      <c r="MNW100" s="171"/>
      <c r="MNX100" s="171"/>
      <c r="MNY100" s="171"/>
      <c r="MNZ100" s="171"/>
      <c r="MOA100" s="171"/>
      <c r="MOB100" s="171"/>
      <c r="MOC100" s="171"/>
      <c r="MOD100" s="171"/>
      <c r="MOE100" s="171"/>
      <c r="MOF100" s="171"/>
      <c r="MOG100" s="171"/>
      <c r="MOH100" s="171"/>
      <c r="MOI100" s="171"/>
      <c r="MOJ100" s="171"/>
      <c r="MOK100" s="171"/>
      <c r="MOL100" s="171"/>
      <c r="MOM100" s="171"/>
      <c r="MON100" s="171"/>
      <c r="MOO100" s="171"/>
      <c r="MOP100" s="171"/>
      <c r="MOQ100" s="171"/>
      <c r="MOR100" s="171"/>
      <c r="MOS100" s="171"/>
      <c r="MOT100" s="171"/>
      <c r="MOU100" s="171"/>
      <c r="MOV100" s="171"/>
      <c r="MOW100" s="171"/>
      <c r="MOX100" s="171"/>
      <c r="MOY100" s="171"/>
      <c r="MOZ100" s="171"/>
      <c r="MPA100" s="171"/>
      <c r="MPB100" s="171"/>
      <c r="MPC100" s="171"/>
      <c r="MPD100" s="171"/>
      <c r="MPE100" s="171"/>
      <c r="MPF100" s="171"/>
      <c r="MPG100" s="171"/>
      <c r="MPH100" s="171"/>
      <c r="MPI100" s="171"/>
      <c r="MPJ100" s="171"/>
      <c r="MPK100" s="171"/>
      <c r="MPL100" s="171"/>
      <c r="MPM100" s="171"/>
      <c r="MPN100" s="171"/>
      <c r="MPO100" s="171"/>
      <c r="MPP100" s="171"/>
      <c r="MPQ100" s="171"/>
      <c r="MPR100" s="171"/>
      <c r="MPS100" s="171"/>
      <c r="MPT100" s="171"/>
      <c r="MPU100" s="171"/>
      <c r="MPV100" s="171"/>
      <c r="MPW100" s="171"/>
      <c r="MPX100" s="171"/>
      <c r="MPY100" s="171"/>
      <c r="MPZ100" s="171"/>
      <c r="MQA100" s="171"/>
      <c r="MQB100" s="171"/>
      <c r="MQC100" s="171"/>
      <c r="MQD100" s="171"/>
      <c r="MQE100" s="171"/>
      <c r="MQF100" s="171"/>
      <c r="MQG100" s="171"/>
      <c r="MQH100" s="171"/>
      <c r="MQI100" s="171"/>
      <c r="MQJ100" s="171"/>
      <c r="MQK100" s="171"/>
      <c r="MQL100" s="171"/>
      <c r="MQM100" s="171"/>
      <c r="MQN100" s="171"/>
      <c r="MQO100" s="171"/>
      <c r="MQP100" s="171"/>
      <c r="MQQ100" s="171"/>
      <c r="MQR100" s="171"/>
      <c r="MQS100" s="171"/>
      <c r="MQT100" s="171"/>
      <c r="MQU100" s="171"/>
      <c r="MQV100" s="171"/>
      <c r="MQW100" s="171"/>
      <c r="MQX100" s="171"/>
      <c r="MQY100" s="171"/>
      <c r="MQZ100" s="171"/>
      <c r="MRA100" s="171"/>
      <c r="MRB100" s="171"/>
      <c r="MRC100" s="171"/>
      <c r="MRD100" s="171"/>
      <c r="MRE100" s="171"/>
      <c r="MRF100" s="171"/>
      <c r="MRG100" s="171"/>
      <c r="MRH100" s="171"/>
      <c r="MRI100" s="171"/>
      <c r="MRJ100" s="171"/>
      <c r="MRK100" s="171"/>
      <c r="MRL100" s="171"/>
      <c r="MRM100" s="171"/>
      <c r="MRN100" s="171"/>
      <c r="MRO100" s="171"/>
      <c r="MRP100" s="171"/>
      <c r="MRQ100" s="171"/>
      <c r="MRR100" s="171"/>
      <c r="MRS100" s="171"/>
      <c r="MRT100" s="171"/>
      <c r="MRU100" s="171"/>
      <c r="MRV100" s="171"/>
      <c r="MRW100" s="171"/>
      <c r="MRX100" s="171"/>
      <c r="MRY100" s="171"/>
      <c r="MRZ100" s="171"/>
      <c r="MSA100" s="171"/>
      <c r="MSB100" s="171"/>
      <c r="MSC100" s="171"/>
      <c r="MSD100" s="171"/>
      <c r="MSE100" s="171"/>
      <c r="MSF100" s="171"/>
      <c r="MSG100" s="171"/>
      <c r="MSH100" s="171"/>
      <c r="MSI100" s="171"/>
      <c r="MSJ100" s="171"/>
      <c r="MSK100" s="171"/>
      <c r="MSL100" s="171"/>
      <c r="MSM100" s="171"/>
      <c r="MSN100" s="171"/>
      <c r="MSO100" s="171"/>
      <c r="MSP100" s="171"/>
      <c r="MSQ100" s="171"/>
      <c r="MSR100" s="171"/>
      <c r="MSS100" s="171"/>
      <c r="MST100" s="171"/>
      <c r="MSU100" s="171"/>
      <c r="MSV100" s="171"/>
      <c r="MSW100" s="171"/>
      <c r="MSX100" s="171"/>
      <c r="MSY100" s="171"/>
      <c r="MSZ100" s="171"/>
      <c r="MTA100" s="171"/>
      <c r="MTB100" s="171"/>
      <c r="MTC100" s="171"/>
      <c r="MTD100" s="171"/>
      <c r="MTE100" s="171"/>
      <c r="MTF100" s="171"/>
      <c r="MTG100" s="171"/>
      <c r="MTH100" s="171"/>
      <c r="MTI100" s="171"/>
      <c r="MTJ100" s="171"/>
      <c r="MTK100" s="171"/>
      <c r="MTL100" s="171"/>
      <c r="MTM100" s="171"/>
      <c r="MTN100" s="171"/>
      <c r="MTO100" s="171"/>
      <c r="MTP100" s="171"/>
      <c r="MTQ100" s="171"/>
      <c r="MTR100" s="171"/>
      <c r="MTS100" s="171"/>
      <c r="MTT100" s="171"/>
      <c r="MTU100" s="171"/>
      <c r="MTV100" s="171"/>
      <c r="MTW100" s="171"/>
      <c r="MTX100" s="171"/>
      <c r="MTY100" s="171"/>
      <c r="MTZ100" s="171"/>
      <c r="MUA100" s="171"/>
      <c r="MUB100" s="171"/>
      <c r="MUC100" s="171"/>
      <c r="MUD100" s="171"/>
      <c r="MUE100" s="171"/>
      <c r="MUF100" s="171"/>
      <c r="MUG100" s="171"/>
      <c r="MUH100" s="171"/>
      <c r="MUI100" s="171"/>
      <c r="MUJ100" s="171"/>
      <c r="MUK100" s="171"/>
      <c r="MUL100" s="171"/>
      <c r="MUM100" s="171"/>
      <c r="MUN100" s="171"/>
      <c r="MUO100" s="171"/>
      <c r="MUP100" s="171"/>
      <c r="MUQ100" s="171"/>
      <c r="MUR100" s="171"/>
      <c r="MUS100" s="171"/>
      <c r="MUT100" s="171"/>
      <c r="MUU100" s="171"/>
      <c r="MUV100" s="171"/>
      <c r="MUW100" s="171"/>
      <c r="MUX100" s="171"/>
      <c r="MUY100" s="171"/>
      <c r="MUZ100" s="171"/>
      <c r="MVA100" s="171"/>
      <c r="MVB100" s="171"/>
      <c r="MVC100" s="171"/>
      <c r="MVD100" s="171"/>
      <c r="MVE100" s="171"/>
      <c r="MVF100" s="171"/>
      <c r="MVG100" s="171"/>
      <c r="MVH100" s="171"/>
      <c r="MVI100" s="171"/>
      <c r="MVJ100" s="171"/>
      <c r="MVK100" s="171"/>
      <c r="MVL100" s="171"/>
      <c r="MVM100" s="171"/>
      <c r="MVN100" s="171"/>
      <c r="MVO100" s="171"/>
      <c r="MVP100" s="171"/>
      <c r="MVQ100" s="171"/>
      <c r="MVR100" s="171"/>
      <c r="MVS100" s="171"/>
      <c r="MVT100" s="171"/>
      <c r="MVU100" s="171"/>
      <c r="MVV100" s="171"/>
      <c r="MVW100" s="171"/>
      <c r="MVX100" s="171"/>
      <c r="MVY100" s="171"/>
      <c r="MVZ100" s="171"/>
      <c r="MWA100" s="171"/>
      <c r="MWB100" s="171"/>
      <c r="MWC100" s="171"/>
      <c r="MWD100" s="171"/>
      <c r="MWE100" s="171"/>
      <c r="MWF100" s="171"/>
      <c r="MWG100" s="171"/>
      <c r="MWH100" s="171"/>
      <c r="MWI100" s="171"/>
      <c r="MWJ100" s="171"/>
      <c r="MWK100" s="171"/>
      <c r="MWL100" s="171"/>
      <c r="MWM100" s="171"/>
      <c r="MWN100" s="171"/>
      <c r="MWO100" s="171"/>
      <c r="MWP100" s="171"/>
      <c r="MWQ100" s="171"/>
      <c r="MWR100" s="171"/>
      <c r="MWS100" s="171"/>
      <c r="MWT100" s="171"/>
      <c r="MWU100" s="171"/>
      <c r="MWV100" s="171"/>
      <c r="MWW100" s="171"/>
      <c r="MWX100" s="171"/>
      <c r="MWY100" s="171"/>
      <c r="MWZ100" s="171"/>
      <c r="MXA100" s="171"/>
      <c r="MXB100" s="171"/>
      <c r="MXC100" s="171"/>
      <c r="MXD100" s="171"/>
      <c r="MXE100" s="171"/>
      <c r="MXF100" s="171"/>
      <c r="MXG100" s="171"/>
      <c r="MXH100" s="171"/>
      <c r="MXI100" s="171"/>
      <c r="MXJ100" s="171"/>
      <c r="MXK100" s="171"/>
      <c r="MXL100" s="171"/>
      <c r="MXM100" s="171"/>
      <c r="MXN100" s="171"/>
      <c r="MXO100" s="171"/>
      <c r="MXP100" s="171"/>
      <c r="MXQ100" s="171"/>
      <c r="MXR100" s="171"/>
      <c r="MXS100" s="171"/>
      <c r="MXT100" s="171"/>
      <c r="MXU100" s="171"/>
      <c r="MXV100" s="171"/>
      <c r="MXW100" s="171"/>
      <c r="MXX100" s="171"/>
      <c r="MXY100" s="171"/>
      <c r="MXZ100" s="171"/>
      <c r="MYA100" s="171"/>
      <c r="MYB100" s="171"/>
      <c r="MYC100" s="171"/>
      <c r="MYD100" s="171"/>
      <c r="MYE100" s="171"/>
      <c r="MYF100" s="171"/>
      <c r="MYG100" s="171"/>
      <c r="MYH100" s="171"/>
      <c r="MYI100" s="171"/>
      <c r="MYJ100" s="171"/>
      <c r="MYK100" s="171"/>
      <c r="MYL100" s="171"/>
      <c r="MYM100" s="171"/>
      <c r="MYN100" s="171"/>
      <c r="MYO100" s="171"/>
      <c r="MYP100" s="171"/>
      <c r="MYQ100" s="171"/>
      <c r="MYR100" s="171"/>
      <c r="MYS100" s="171"/>
      <c r="MYT100" s="171"/>
      <c r="MYU100" s="171"/>
      <c r="MYV100" s="171"/>
      <c r="MYW100" s="171"/>
      <c r="MYX100" s="171"/>
      <c r="MYY100" s="171"/>
      <c r="MYZ100" s="171"/>
      <c r="MZA100" s="171"/>
      <c r="MZB100" s="171"/>
      <c r="MZC100" s="171"/>
      <c r="MZD100" s="171"/>
      <c r="MZE100" s="171"/>
      <c r="MZF100" s="171"/>
      <c r="MZG100" s="171"/>
      <c r="MZH100" s="171"/>
      <c r="MZI100" s="171"/>
      <c r="MZJ100" s="171"/>
      <c r="MZK100" s="171"/>
      <c r="MZL100" s="171"/>
      <c r="MZM100" s="171"/>
      <c r="MZN100" s="171"/>
      <c r="MZO100" s="171"/>
      <c r="MZP100" s="171"/>
      <c r="MZQ100" s="171"/>
      <c r="MZR100" s="171"/>
      <c r="MZS100" s="171"/>
      <c r="MZT100" s="171"/>
      <c r="MZU100" s="171"/>
      <c r="MZV100" s="171"/>
      <c r="MZW100" s="171"/>
      <c r="MZX100" s="171"/>
      <c r="MZY100" s="171"/>
      <c r="MZZ100" s="171"/>
      <c r="NAA100" s="171"/>
      <c r="NAB100" s="171"/>
      <c r="NAC100" s="171"/>
      <c r="NAD100" s="171"/>
      <c r="NAE100" s="171"/>
      <c r="NAF100" s="171"/>
      <c r="NAG100" s="171"/>
      <c r="NAH100" s="171"/>
      <c r="NAI100" s="171"/>
      <c r="NAJ100" s="171"/>
      <c r="NAK100" s="171"/>
      <c r="NAL100" s="171"/>
      <c r="NAM100" s="171"/>
      <c r="NAN100" s="171"/>
      <c r="NAO100" s="171"/>
      <c r="NAP100" s="171"/>
      <c r="NAQ100" s="171"/>
      <c r="NAR100" s="171"/>
      <c r="NAS100" s="171"/>
      <c r="NAT100" s="171"/>
      <c r="NAU100" s="171"/>
      <c r="NAV100" s="171"/>
      <c r="NAW100" s="171"/>
      <c r="NAX100" s="171"/>
      <c r="NAY100" s="171"/>
      <c r="NAZ100" s="171"/>
      <c r="NBA100" s="171"/>
      <c r="NBB100" s="171"/>
      <c r="NBC100" s="171"/>
      <c r="NBD100" s="171"/>
      <c r="NBE100" s="171"/>
      <c r="NBF100" s="171"/>
      <c r="NBG100" s="171"/>
      <c r="NBH100" s="171"/>
      <c r="NBI100" s="171"/>
      <c r="NBJ100" s="171"/>
      <c r="NBK100" s="171"/>
      <c r="NBL100" s="171"/>
      <c r="NBM100" s="171"/>
      <c r="NBN100" s="171"/>
      <c r="NBO100" s="171"/>
      <c r="NBP100" s="171"/>
      <c r="NBQ100" s="171"/>
      <c r="NBR100" s="171"/>
      <c r="NBS100" s="171"/>
      <c r="NBT100" s="171"/>
      <c r="NBU100" s="171"/>
      <c r="NBV100" s="171"/>
      <c r="NBW100" s="171"/>
      <c r="NBX100" s="171"/>
      <c r="NBY100" s="171"/>
      <c r="NBZ100" s="171"/>
      <c r="NCA100" s="171"/>
      <c r="NCB100" s="171"/>
      <c r="NCC100" s="171"/>
      <c r="NCD100" s="171"/>
      <c r="NCE100" s="171"/>
      <c r="NCF100" s="171"/>
      <c r="NCG100" s="171"/>
      <c r="NCH100" s="171"/>
      <c r="NCI100" s="171"/>
      <c r="NCJ100" s="171"/>
      <c r="NCK100" s="171"/>
      <c r="NCL100" s="171"/>
      <c r="NCM100" s="171"/>
      <c r="NCN100" s="171"/>
      <c r="NCO100" s="171"/>
      <c r="NCP100" s="171"/>
      <c r="NCQ100" s="171"/>
      <c r="NCR100" s="171"/>
      <c r="NCS100" s="171"/>
      <c r="NCT100" s="171"/>
      <c r="NCU100" s="171"/>
      <c r="NCV100" s="171"/>
      <c r="NCW100" s="171"/>
      <c r="NCX100" s="171"/>
      <c r="NCY100" s="171"/>
      <c r="NCZ100" s="171"/>
      <c r="NDA100" s="171"/>
      <c r="NDB100" s="171"/>
      <c r="NDC100" s="171"/>
      <c r="NDD100" s="171"/>
      <c r="NDE100" s="171"/>
      <c r="NDF100" s="171"/>
      <c r="NDG100" s="171"/>
      <c r="NDH100" s="171"/>
      <c r="NDI100" s="171"/>
      <c r="NDJ100" s="171"/>
      <c r="NDK100" s="171"/>
      <c r="NDL100" s="171"/>
      <c r="NDM100" s="171"/>
      <c r="NDN100" s="171"/>
      <c r="NDO100" s="171"/>
      <c r="NDP100" s="171"/>
      <c r="NDQ100" s="171"/>
      <c r="NDR100" s="171"/>
      <c r="NDS100" s="171"/>
      <c r="NDT100" s="171"/>
      <c r="NDU100" s="171"/>
      <c r="NDV100" s="171"/>
      <c r="NDW100" s="171"/>
      <c r="NDX100" s="171"/>
      <c r="NDY100" s="171"/>
      <c r="NDZ100" s="171"/>
      <c r="NEA100" s="171"/>
      <c r="NEB100" s="171"/>
      <c r="NEC100" s="171"/>
      <c r="NED100" s="171"/>
      <c r="NEE100" s="171"/>
      <c r="NEF100" s="171"/>
      <c r="NEG100" s="171"/>
      <c r="NEH100" s="171"/>
      <c r="NEI100" s="171"/>
      <c r="NEJ100" s="171"/>
      <c r="NEK100" s="171"/>
      <c r="NEL100" s="171"/>
      <c r="NEM100" s="171"/>
      <c r="NEN100" s="171"/>
      <c r="NEO100" s="171"/>
      <c r="NEP100" s="171"/>
      <c r="NEQ100" s="171"/>
      <c r="NER100" s="171"/>
      <c r="NES100" s="171"/>
      <c r="NET100" s="171"/>
      <c r="NEU100" s="171"/>
      <c r="NEV100" s="171"/>
      <c r="NEW100" s="171"/>
      <c r="NEX100" s="171"/>
      <c r="NEY100" s="171"/>
      <c r="NEZ100" s="171"/>
      <c r="NFA100" s="171"/>
      <c r="NFB100" s="171"/>
      <c r="NFC100" s="171"/>
      <c r="NFD100" s="171"/>
      <c r="NFE100" s="171"/>
      <c r="NFF100" s="171"/>
      <c r="NFG100" s="171"/>
      <c r="NFH100" s="171"/>
      <c r="NFI100" s="171"/>
      <c r="NFJ100" s="171"/>
      <c r="NFK100" s="171"/>
      <c r="NFL100" s="171"/>
      <c r="NFM100" s="171"/>
      <c r="NFN100" s="171"/>
      <c r="NFO100" s="171"/>
      <c r="NFP100" s="171"/>
      <c r="NFQ100" s="171"/>
      <c r="NFR100" s="171"/>
      <c r="NFS100" s="171"/>
      <c r="NFT100" s="171"/>
      <c r="NFU100" s="171"/>
      <c r="NFV100" s="171"/>
      <c r="NFW100" s="171"/>
      <c r="NFX100" s="171"/>
      <c r="NFY100" s="171"/>
      <c r="NFZ100" s="171"/>
      <c r="NGA100" s="171"/>
      <c r="NGB100" s="171"/>
      <c r="NGC100" s="171"/>
      <c r="NGD100" s="171"/>
      <c r="NGE100" s="171"/>
      <c r="NGF100" s="171"/>
      <c r="NGG100" s="171"/>
      <c r="NGH100" s="171"/>
      <c r="NGI100" s="171"/>
      <c r="NGJ100" s="171"/>
      <c r="NGK100" s="171"/>
      <c r="NGL100" s="171"/>
      <c r="NGM100" s="171"/>
      <c r="NGN100" s="171"/>
      <c r="NGO100" s="171"/>
      <c r="NGP100" s="171"/>
      <c r="NGQ100" s="171"/>
      <c r="NGR100" s="171"/>
      <c r="NGS100" s="171"/>
      <c r="NGT100" s="171"/>
      <c r="NGU100" s="171"/>
      <c r="NGV100" s="171"/>
      <c r="NGW100" s="171"/>
      <c r="NGX100" s="171"/>
      <c r="NGY100" s="171"/>
      <c r="NGZ100" s="171"/>
      <c r="NHA100" s="171"/>
      <c r="NHB100" s="171"/>
      <c r="NHC100" s="171"/>
      <c r="NHD100" s="171"/>
      <c r="NHE100" s="171"/>
      <c r="NHF100" s="171"/>
      <c r="NHG100" s="171"/>
      <c r="NHH100" s="171"/>
      <c r="NHI100" s="171"/>
      <c r="NHJ100" s="171"/>
      <c r="NHK100" s="171"/>
      <c r="NHL100" s="171"/>
      <c r="NHM100" s="171"/>
      <c r="NHN100" s="171"/>
      <c r="NHO100" s="171"/>
      <c r="NHP100" s="171"/>
      <c r="NHQ100" s="171"/>
      <c r="NHR100" s="171"/>
      <c r="NHS100" s="171"/>
      <c r="NHT100" s="171"/>
      <c r="NHU100" s="171"/>
      <c r="NHV100" s="171"/>
      <c r="NHW100" s="171"/>
      <c r="NHX100" s="171"/>
      <c r="NHY100" s="171"/>
      <c r="NHZ100" s="171"/>
      <c r="NIA100" s="171"/>
      <c r="NIB100" s="171"/>
      <c r="NIC100" s="171"/>
      <c r="NID100" s="171"/>
      <c r="NIE100" s="171"/>
      <c r="NIF100" s="171"/>
      <c r="NIG100" s="171"/>
      <c r="NIH100" s="171"/>
      <c r="NII100" s="171"/>
      <c r="NIJ100" s="171"/>
      <c r="NIK100" s="171"/>
      <c r="NIL100" s="171"/>
      <c r="NIM100" s="171"/>
      <c r="NIN100" s="171"/>
      <c r="NIO100" s="171"/>
      <c r="NIP100" s="171"/>
      <c r="NIQ100" s="171"/>
      <c r="NIR100" s="171"/>
      <c r="NIS100" s="171"/>
      <c r="NIT100" s="171"/>
      <c r="NIU100" s="171"/>
      <c r="NIV100" s="171"/>
      <c r="NIW100" s="171"/>
      <c r="NIX100" s="171"/>
      <c r="NIY100" s="171"/>
      <c r="NIZ100" s="171"/>
      <c r="NJA100" s="171"/>
      <c r="NJB100" s="171"/>
      <c r="NJC100" s="171"/>
      <c r="NJD100" s="171"/>
      <c r="NJE100" s="171"/>
      <c r="NJF100" s="171"/>
      <c r="NJG100" s="171"/>
      <c r="NJH100" s="171"/>
      <c r="NJI100" s="171"/>
      <c r="NJJ100" s="171"/>
      <c r="NJK100" s="171"/>
      <c r="NJL100" s="171"/>
      <c r="NJM100" s="171"/>
      <c r="NJN100" s="171"/>
      <c r="NJO100" s="171"/>
      <c r="NJP100" s="171"/>
      <c r="NJQ100" s="171"/>
      <c r="NJR100" s="171"/>
      <c r="NJS100" s="171"/>
      <c r="NJT100" s="171"/>
      <c r="NJU100" s="171"/>
      <c r="NJV100" s="171"/>
      <c r="NJW100" s="171"/>
      <c r="NJX100" s="171"/>
      <c r="NJY100" s="171"/>
      <c r="NJZ100" s="171"/>
      <c r="NKA100" s="171"/>
      <c r="NKB100" s="171"/>
      <c r="NKC100" s="171"/>
      <c r="NKD100" s="171"/>
      <c r="NKE100" s="171"/>
      <c r="NKF100" s="171"/>
      <c r="NKG100" s="171"/>
      <c r="NKH100" s="171"/>
      <c r="NKI100" s="171"/>
      <c r="NKJ100" s="171"/>
      <c r="NKK100" s="171"/>
      <c r="NKL100" s="171"/>
      <c r="NKM100" s="171"/>
      <c r="NKN100" s="171"/>
      <c r="NKO100" s="171"/>
      <c r="NKP100" s="171"/>
      <c r="NKQ100" s="171"/>
      <c r="NKR100" s="171"/>
      <c r="NKS100" s="171"/>
      <c r="NKT100" s="171"/>
      <c r="NKU100" s="171"/>
      <c r="NKV100" s="171"/>
      <c r="NKW100" s="171"/>
      <c r="NKX100" s="171"/>
      <c r="NKY100" s="171"/>
      <c r="NKZ100" s="171"/>
      <c r="NLA100" s="171"/>
      <c r="NLB100" s="171"/>
      <c r="NLC100" s="171"/>
      <c r="NLD100" s="171"/>
      <c r="NLE100" s="171"/>
      <c r="NLF100" s="171"/>
      <c r="NLG100" s="171"/>
      <c r="NLH100" s="171"/>
      <c r="NLI100" s="171"/>
      <c r="NLJ100" s="171"/>
      <c r="NLK100" s="171"/>
      <c r="NLL100" s="171"/>
      <c r="NLM100" s="171"/>
      <c r="NLN100" s="171"/>
      <c r="NLO100" s="171"/>
      <c r="NLP100" s="171"/>
      <c r="NLQ100" s="171"/>
      <c r="NLR100" s="171"/>
      <c r="NLS100" s="171"/>
      <c r="NLT100" s="171"/>
      <c r="NLU100" s="171"/>
      <c r="NLV100" s="171"/>
      <c r="NLW100" s="171"/>
      <c r="NLX100" s="171"/>
      <c r="NLY100" s="171"/>
      <c r="NLZ100" s="171"/>
      <c r="NMA100" s="171"/>
      <c r="NMB100" s="171"/>
      <c r="NMC100" s="171"/>
      <c r="NMD100" s="171"/>
      <c r="NME100" s="171"/>
      <c r="NMF100" s="171"/>
      <c r="NMG100" s="171"/>
      <c r="NMH100" s="171"/>
      <c r="NMI100" s="171"/>
      <c r="NMJ100" s="171"/>
      <c r="NMK100" s="171"/>
      <c r="NML100" s="171"/>
      <c r="NMM100" s="171"/>
      <c r="NMN100" s="171"/>
      <c r="NMO100" s="171"/>
      <c r="NMP100" s="171"/>
      <c r="NMQ100" s="171"/>
      <c r="NMR100" s="171"/>
      <c r="NMS100" s="171"/>
      <c r="NMT100" s="171"/>
      <c r="NMU100" s="171"/>
      <c r="NMV100" s="171"/>
      <c r="NMW100" s="171"/>
      <c r="NMX100" s="171"/>
      <c r="NMY100" s="171"/>
      <c r="NMZ100" s="171"/>
      <c r="NNA100" s="171"/>
      <c r="NNB100" s="171"/>
      <c r="NNC100" s="171"/>
      <c r="NND100" s="171"/>
      <c r="NNE100" s="171"/>
      <c r="NNF100" s="171"/>
      <c r="NNG100" s="171"/>
      <c r="NNH100" s="171"/>
      <c r="NNI100" s="171"/>
      <c r="NNJ100" s="171"/>
      <c r="NNK100" s="171"/>
      <c r="NNL100" s="171"/>
      <c r="NNM100" s="171"/>
      <c r="NNN100" s="171"/>
      <c r="NNO100" s="171"/>
      <c r="NNP100" s="171"/>
      <c r="NNQ100" s="171"/>
      <c r="NNR100" s="171"/>
      <c r="NNS100" s="171"/>
      <c r="NNT100" s="171"/>
      <c r="NNU100" s="171"/>
      <c r="NNV100" s="171"/>
      <c r="NNW100" s="171"/>
      <c r="NNX100" s="171"/>
      <c r="NNY100" s="171"/>
      <c r="NNZ100" s="171"/>
      <c r="NOA100" s="171"/>
      <c r="NOB100" s="171"/>
      <c r="NOC100" s="171"/>
      <c r="NOD100" s="171"/>
      <c r="NOE100" s="171"/>
      <c r="NOF100" s="171"/>
      <c r="NOG100" s="171"/>
      <c r="NOH100" s="171"/>
      <c r="NOI100" s="171"/>
      <c r="NOJ100" s="171"/>
      <c r="NOK100" s="171"/>
      <c r="NOL100" s="171"/>
      <c r="NOM100" s="171"/>
      <c r="NON100" s="171"/>
      <c r="NOO100" s="171"/>
      <c r="NOP100" s="171"/>
      <c r="NOQ100" s="171"/>
      <c r="NOR100" s="171"/>
      <c r="NOS100" s="171"/>
      <c r="NOT100" s="171"/>
      <c r="NOU100" s="171"/>
      <c r="NOV100" s="171"/>
      <c r="NOW100" s="171"/>
      <c r="NOX100" s="171"/>
      <c r="NOY100" s="171"/>
      <c r="NOZ100" s="171"/>
      <c r="NPA100" s="171"/>
      <c r="NPB100" s="171"/>
      <c r="NPC100" s="171"/>
      <c r="NPD100" s="171"/>
      <c r="NPE100" s="171"/>
      <c r="NPF100" s="171"/>
      <c r="NPG100" s="171"/>
      <c r="NPH100" s="171"/>
      <c r="NPI100" s="171"/>
      <c r="NPJ100" s="171"/>
      <c r="NPK100" s="171"/>
      <c r="NPL100" s="171"/>
      <c r="NPM100" s="171"/>
      <c r="NPN100" s="171"/>
      <c r="NPO100" s="171"/>
      <c r="NPP100" s="171"/>
      <c r="NPQ100" s="171"/>
      <c r="NPR100" s="171"/>
      <c r="NPS100" s="171"/>
      <c r="NPT100" s="171"/>
      <c r="NPU100" s="171"/>
      <c r="NPV100" s="171"/>
      <c r="NPW100" s="171"/>
      <c r="NPX100" s="171"/>
      <c r="NPY100" s="171"/>
      <c r="NPZ100" s="171"/>
      <c r="NQA100" s="171"/>
      <c r="NQB100" s="171"/>
      <c r="NQC100" s="171"/>
      <c r="NQD100" s="171"/>
      <c r="NQE100" s="171"/>
      <c r="NQF100" s="171"/>
      <c r="NQG100" s="171"/>
      <c r="NQH100" s="171"/>
      <c r="NQI100" s="171"/>
      <c r="NQJ100" s="171"/>
      <c r="NQK100" s="171"/>
      <c r="NQL100" s="171"/>
      <c r="NQM100" s="171"/>
      <c r="NQN100" s="171"/>
      <c r="NQO100" s="171"/>
      <c r="NQP100" s="171"/>
      <c r="NQQ100" s="171"/>
      <c r="NQR100" s="171"/>
      <c r="NQS100" s="171"/>
      <c r="NQT100" s="171"/>
      <c r="NQU100" s="171"/>
      <c r="NQV100" s="171"/>
      <c r="NQW100" s="171"/>
      <c r="NQX100" s="171"/>
      <c r="NQY100" s="171"/>
      <c r="NQZ100" s="171"/>
      <c r="NRA100" s="171"/>
      <c r="NRB100" s="171"/>
      <c r="NRC100" s="171"/>
      <c r="NRD100" s="171"/>
      <c r="NRE100" s="171"/>
      <c r="NRF100" s="171"/>
      <c r="NRG100" s="171"/>
      <c r="NRH100" s="171"/>
      <c r="NRI100" s="171"/>
      <c r="NRJ100" s="171"/>
      <c r="NRK100" s="171"/>
      <c r="NRL100" s="171"/>
      <c r="NRM100" s="171"/>
      <c r="NRN100" s="171"/>
      <c r="NRO100" s="171"/>
      <c r="NRP100" s="171"/>
      <c r="NRQ100" s="171"/>
      <c r="NRR100" s="171"/>
      <c r="NRS100" s="171"/>
      <c r="NRT100" s="171"/>
      <c r="NRU100" s="171"/>
      <c r="NRV100" s="171"/>
      <c r="NRW100" s="171"/>
      <c r="NRX100" s="171"/>
      <c r="NRY100" s="171"/>
      <c r="NRZ100" s="171"/>
      <c r="NSA100" s="171"/>
      <c r="NSB100" s="171"/>
      <c r="NSC100" s="171"/>
      <c r="NSD100" s="171"/>
      <c r="NSE100" s="171"/>
      <c r="NSF100" s="171"/>
      <c r="NSG100" s="171"/>
      <c r="NSH100" s="171"/>
      <c r="NSI100" s="171"/>
      <c r="NSJ100" s="171"/>
      <c r="NSK100" s="171"/>
      <c r="NSL100" s="171"/>
      <c r="NSM100" s="171"/>
      <c r="NSN100" s="171"/>
      <c r="NSO100" s="171"/>
      <c r="NSP100" s="171"/>
      <c r="NSQ100" s="171"/>
      <c r="NSR100" s="171"/>
      <c r="NSS100" s="171"/>
      <c r="NST100" s="171"/>
      <c r="NSU100" s="171"/>
      <c r="NSV100" s="171"/>
      <c r="NSW100" s="171"/>
      <c r="NSX100" s="171"/>
      <c r="NSY100" s="171"/>
      <c r="NSZ100" s="171"/>
      <c r="NTA100" s="171"/>
      <c r="NTB100" s="171"/>
      <c r="NTC100" s="171"/>
      <c r="NTD100" s="171"/>
      <c r="NTE100" s="171"/>
      <c r="NTF100" s="171"/>
      <c r="NTG100" s="171"/>
      <c r="NTH100" s="171"/>
      <c r="NTI100" s="171"/>
      <c r="NTJ100" s="171"/>
      <c r="NTK100" s="171"/>
      <c r="NTL100" s="171"/>
      <c r="NTM100" s="171"/>
      <c r="NTN100" s="171"/>
      <c r="NTO100" s="171"/>
      <c r="NTP100" s="171"/>
      <c r="NTQ100" s="171"/>
      <c r="NTR100" s="171"/>
      <c r="NTS100" s="171"/>
      <c r="NTT100" s="171"/>
      <c r="NTU100" s="171"/>
      <c r="NTV100" s="171"/>
      <c r="NTW100" s="171"/>
      <c r="NTX100" s="171"/>
      <c r="NTY100" s="171"/>
      <c r="NTZ100" s="171"/>
      <c r="NUA100" s="171"/>
      <c r="NUB100" s="171"/>
      <c r="NUC100" s="171"/>
      <c r="NUD100" s="171"/>
      <c r="NUE100" s="171"/>
      <c r="NUF100" s="171"/>
      <c r="NUG100" s="171"/>
      <c r="NUH100" s="171"/>
      <c r="NUI100" s="171"/>
      <c r="NUJ100" s="171"/>
      <c r="NUK100" s="171"/>
      <c r="NUL100" s="171"/>
      <c r="NUM100" s="171"/>
      <c r="NUN100" s="171"/>
      <c r="NUO100" s="171"/>
      <c r="NUP100" s="171"/>
      <c r="NUQ100" s="171"/>
      <c r="NUR100" s="171"/>
      <c r="NUS100" s="171"/>
      <c r="NUT100" s="171"/>
      <c r="NUU100" s="171"/>
      <c r="NUV100" s="171"/>
      <c r="NUW100" s="171"/>
      <c r="NUX100" s="171"/>
      <c r="NUY100" s="171"/>
      <c r="NUZ100" s="171"/>
      <c r="NVA100" s="171"/>
      <c r="NVB100" s="171"/>
      <c r="NVC100" s="171"/>
      <c r="NVD100" s="171"/>
      <c r="NVE100" s="171"/>
      <c r="NVF100" s="171"/>
      <c r="NVG100" s="171"/>
      <c r="NVH100" s="171"/>
      <c r="NVI100" s="171"/>
      <c r="NVJ100" s="171"/>
      <c r="NVK100" s="171"/>
      <c r="NVL100" s="171"/>
      <c r="NVM100" s="171"/>
      <c r="NVN100" s="171"/>
      <c r="NVO100" s="171"/>
      <c r="NVP100" s="171"/>
      <c r="NVQ100" s="171"/>
      <c r="NVR100" s="171"/>
      <c r="NVS100" s="171"/>
      <c r="NVT100" s="171"/>
      <c r="NVU100" s="171"/>
      <c r="NVV100" s="171"/>
      <c r="NVW100" s="171"/>
      <c r="NVX100" s="171"/>
      <c r="NVY100" s="171"/>
      <c r="NVZ100" s="171"/>
      <c r="NWA100" s="171"/>
      <c r="NWB100" s="171"/>
      <c r="NWC100" s="171"/>
      <c r="NWD100" s="171"/>
      <c r="NWE100" s="171"/>
      <c r="NWF100" s="171"/>
      <c r="NWG100" s="171"/>
      <c r="NWH100" s="171"/>
      <c r="NWI100" s="171"/>
      <c r="NWJ100" s="171"/>
      <c r="NWK100" s="171"/>
      <c r="NWL100" s="171"/>
      <c r="NWM100" s="171"/>
      <c r="NWN100" s="171"/>
      <c r="NWO100" s="171"/>
      <c r="NWP100" s="171"/>
      <c r="NWQ100" s="171"/>
      <c r="NWR100" s="171"/>
      <c r="NWS100" s="171"/>
      <c r="NWT100" s="171"/>
      <c r="NWU100" s="171"/>
      <c r="NWV100" s="171"/>
      <c r="NWW100" s="171"/>
      <c r="NWX100" s="171"/>
      <c r="NWY100" s="171"/>
      <c r="NWZ100" s="171"/>
      <c r="NXA100" s="171"/>
      <c r="NXB100" s="171"/>
      <c r="NXC100" s="171"/>
      <c r="NXD100" s="171"/>
      <c r="NXE100" s="171"/>
      <c r="NXF100" s="171"/>
      <c r="NXG100" s="171"/>
      <c r="NXH100" s="171"/>
      <c r="NXI100" s="171"/>
      <c r="NXJ100" s="171"/>
      <c r="NXK100" s="171"/>
      <c r="NXL100" s="171"/>
      <c r="NXM100" s="171"/>
      <c r="NXN100" s="171"/>
      <c r="NXO100" s="171"/>
      <c r="NXP100" s="171"/>
      <c r="NXQ100" s="171"/>
      <c r="NXR100" s="171"/>
      <c r="NXS100" s="171"/>
      <c r="NXT100" s="171"/>
      <c r="NXU100" s="171"/>
      <c r="NXV100" s="171"/>
      <c r="NXW100" s="171"/>
      <c r="NXX100" s="171"/>
      <c r="NXY100" s="171"/>
      <c r="NXZ100" s="171"/>
      <c r="NYA100" s="171"/>
      <c r="NYB100" s="171"/>
      <c r="NYC100" s="171"/>
      <c r="NYD100" s="171"/>
      <c r="NYE100" s="171"/>
      <c r="NYF100" s="171"/>
      <c r="NYG100" s="171"/>
      <c r="NYH100" s="171"/>
      <c r="NYI100" s="171"/>
      <c r="NYJ100" s="171"/>
      <c r="NYK100" s="171"/>
      <c r="NYL100" s="171"/>
      <c r="NYM100" s="171"/>
      <c r="NYN100" s="171"/>
      <c r="NYO100" s="171"/>
      <c r="NYP100" s="171"/>
      <c r="NYQ100" s="171"/>
      <c r="NYR100" s="171"/>
      <c r="NYS100" s="171"/>
      <c r="NYT100" s="171"/>
      <c r="NYU100" s="171"/>
      <c r="NYV100" s="171"/>
      <c r="NYW100" s="171"/>
      <c r="NYX100" s="171"/>
      <c r="NYY100" s="171"/>
      <c r="NYZ100" s="171"/>
      <c r="NZA100" s="171"/>
      <c r="NZB100" s="171"/>
      <c r="NZC100" s="171"/>
      <c r="NZD100" s="171"/>
      <c r="NZE100" s="171"/>
      <c r="NZF100" s="171"/>
      <c r="NZG100" s="171"/>
      <c r="NZH100" s="171"/>
      <c r="NZI100" s="171"/>
      <c r="NZJ100" s="171"/>
      <c r="NZK100" s="171"/>
      <c r="NZL100" s="171"/>
      <c r="NZM100" s="171"/>
      <c r="NZN100" s="171"/>
      <c r="NZO100" s="171"/>
      <c r="NZP100" s="171"/>
      <c r="NZQ100" s="171"/>
      <c r="NZR100" s="171"/>
      <c r="NZS100" s="171"/>
      <c r="NZT100" s="171"/>
      <c r="NZU100" s="171"/>
      <c r="NZV100" s="171"/>
      <c r="NZW100" s="171"/>
      <c r="NZX100" s="171"/>
      <c r="NZY100" s="171"/>
      <c r="NZZ100" s="171"/>
      <c r="OAA100" s="171"/>
      <c r="OAB100" s="171"/>
      <c r="OAC100" s="171"/>
      <c r="OAD100" s="171"/>
      <c r="OAE100" s="171"/>
      <c r="OAF100" s="171"/>
      <c r="OAG100" s="171"/>
      <c r="OAH100" s="171"/>
      <c r="OAI100" s="171"/>
      <c r="OAJ100" s="171"/>
      <c r="OAK100" s="171"/>
      <c r="OAL100" s="171"/>
      <c r="OAM100" s="171"/>
      <c r="OAN100" s="171"/>
      <c r="OAO100" s="171"/>
      <c r="OAP100" s="171"/>
      <c r="OAQ100" s="171"/>
      <c r="OAR100" s="171"/>
      <c r="OAS100" s="171"/>
      <c r="OAT100" s="171"/>
      <c r="OAU100" s="171"/>
      <c r="OAV100" s="171"/>
      <c r="OAW100" s="171"/>
      <c r="OAX100" s="171"/>
      <c r="OAY100" s="171"/>
      <c r="OAZ100" s="171"/>
      <c r="OBA100" s="171"/>
      <c r="OBB100" s="171"/>
      <c r="OBC100" s="171"/>
      <c r="OBD100" s="171"/>
      <c r="OBE100" s="171"/>
      <c r="OBF100" s="171"/>
      <c r="OBG100" s="171"/>
      <c r="OBH100" s="171"/>
      <c r="OBI100" s="171"/>
      <c r="OBJ100" s="171"/>
      <c r="OBK100" s="171"/>
      <c r="OBL100" s="171"/>
      <c r="OBM100" s="171"/>
      <c r="OBN100" s="171"/>
      <c r="OBO100" s="171"/>
      <c r="OBP100" s="171"/>
      <c r="OBQ100" s="171"/>
      <c r="OBR100" s="171"/>
      <c r="OBS100" s="171"/>
      <c r="OBT100" s="171"/>
      <c r="OBU100" s="171"/>
      <c r="OBV100" s="171"/>
      <c r="OBW100" s="171"/>
      <c r="OBX100" s="171"/>
      <c r="OBY100" s="171"/>
      <c r="OBZ100" s="171"/>
      <c r="OCA100" s="171"/>
      <c r="OCB100" s="171"/>
      <c r="OCC100" s="171"/>
      <c r="OCD100" s="171"/>
      <c r="OCE100" s="171"/>
      <c r="OCF100" s="171"/>
      <c r="OCG100" s="171"/>
      <c r="OCH100" s="171"/>
      <c r="OCI100" s="171"/>
      <c r="OCJ100" s="171"/>
      <c r="OCK100" s="171"/>
      <c r="OCL100" s="171"/>
      <c r="OCM100" s="171"/>
      <c r="OCN100" s="171"/>
      <c r="OCO100" s="171"/>
      <c r="OCP100" s="171"/>
      <c r="OCQ100" s="171"/>
      <c r="OCR100" s="171"/>
      <c r="OCS100" s="171"/>
      <c r="OCT100" s="171"/>
      <c r="OCU100" s="171"/>
      <c r="OCV100" s="171"/>
      <c r="OCW100" s="171"/>
      <c r="OCX100" s="171"/>
      <c r="OCY100" s="171"/>
      <c r="OCZ100" s="171"/>
      <c r="ODA100" s="171"/>
      <c r="ODB100" s="171"/>
      <c r="ODC100" s="171"/>
      <c r="ODD100" s="171"/>
      <c r="ODE100" s="171"/>
      <c r="ODF100" s="171"/>
      <c r="ODG100" s="171"/>
      <c r="ODH100" s="171"/>
      <c r="ODI100" s="171"/>
      <c r="ODJ100" s="171"/>
      <c r="ODK100" s="171"/>
      <c r="ODL100" s="171"/>
      <c r="ODM100" s="171"/>
      <c r="ODN100" s="171"/>
      <c r="ODO100" s="171"/>
      <c r="ODP100" s="171"/>
      <c r="ODQ100" s="171"/>
      <c r="ODR100" s="171"/>
      <c r="ODS100" s="171"/>
      <c r="ODT100" s="171"/>
      <c r="ODU100" s="171"/>
      <c r="ODV100" s="171"/>
      <c r="ODW100" s="171"/>
      <c r="ODX100" s="171"/>
      <c r="ODY100" s="171"/>
      <c r="ODZ100" s="171"/>
      <c r="OEA100" s="171"/>
      <c r="OEB100" s="171"/>
      <c r="OEC100" s="171"/>
      <c r="OED100" s="171"/>
      <c r="OEE100" s="171"/>
      <c r="OEF100" s="171"/>
      <c r="OEG100" s="171"/>
      <c r="OEH100" s="171"/>
      <c r="OEI100" s="171"/>
      <c r="OEJ100" s="171"/>
      <c r="OEK100" s="171"/>
      <c r="OEL100" s="171"/>
      <c r="OEM100" s="171"/>
      <c r="OEN100" s="171"/>
      <c r="OEO100" s="171"/>
      <c r="OEP100" s="171"/>
      <c r="OEQ100" s="171"/>
      <c r="OER100" s="171"/>
      <c r="OES100" s="171"/>
      <c r="OET100" s="171"/>
      <c r="OEU100" s="171"/>
      <c r="OEV100" s="171"/>
      <c r="OEW100" s="171"/>
      <c r="OEX100" s="171"/>
      <c r="OEY100" s="171"/>
      <c r="OEZ100" s="171"/>
      <c r="OFA100" s="171"/>
      <c r="OFB100" s="171"/>
      <c r="OFC100" s="171"/>
      <c r="OFD100" s="171"/>
      <c r="OFE100" s="171"/>
      <c r="OFF100" s="171"/>
      <c r="OFG100" s="171"/>
      <c r="OFH100" s="171"/>
      <c r="OFI100" s="171"/>
      <c r="OFJ100" s="171"/>
      <c r="OFK100" s="171"/>
      <c r="OFL100" s="171"/>
      <c r="OFM100" s="171"/>
      <c r="OFN100" s="171"/>
      <c r="OFO100" s="171"/>
      <c r="OFP100" s="171"/>
      <c r="OFQ100" s="171"/>
      <c r="OFR100" s="171"/>
      <c r="OFS100" s="171"/>
      <c r="OFT100" s="171"/>
      <c r="OFU100" s="171"/>
      <c r="OFV100" s="171"/>
      <c r="OFW100" s="171"/>
      <c r="OFX100" s="171"/>
      <c r="OFY100" s="171"/>
      <c r="OFZ100" s="171"/>
      <c r="OGA100" s="171"/>
      <c r="OGB100" s="171"/>
      <c r="OGC100" s="171"/>
      <c r="OGD100" s="171"/>
      <c r="OGE100" s="171"/>
      <c r="OGF100" s="171"/>
      <c r="OGG100" s="171"/>
      <c r="OGH100" s="171"/>
      <c r="OGI100" s="171"/>
      <c r="OGJ100" s="171"/>
      <c r="OGK100" s="171"/>
      <c r="OGL100" s="171"/>
      <c r="OGM100" s="171"/>
      <c r="OGN100" s="171"/>
      <c r="OGO100" s="171"/>
      <c r="OGP100" s="171"/>
      <c r="OGQ100" s="171"/>
      <c r="OGR100" s="171"/>
      <c r="OGS100" s="171"/>
      <c r="OGT100" s="171"/>
      <c r="OGU100" s="171"/>
      <c r="OGV100" s="171"/>
      <c r="OGW100" s="171"/>
      <c r="OGX100" s="171"/>
      <c r="OGY100" s="171"/>
      <c r="OGZ100" s="171"/>
      <c r="OHA100" s="171"/>
      <c r="OHB100" s="171"/>
      <c r="OHC100" s="171"/>
      <c r="OHD100" s="171"/>
      <c r="OHE100" s="171"/>
      <c r="OHF100" s="171"/>
      <c r="OHG100" s="171"/>
      <c r="OHH100" s="171"/>
      <c r="OHI100" s="171"/>
      <c r="OHJ100" s="171"/>
      <c r="OHK100" s="171"/>
      <c r="OHL100" s="171"/>
      <c r="OHM100" s="171"/>
      <c r="OHN100" s="171"/>
      <c r="OHO100" s="171"/>
      <c r="OHP100" s="171"/>
      <c r="OHQ100" s="171"/>
      <c r="OHR100" s="171"/>
      <c r="OHS100" s="171"/>
      <c r="OHT100" s="171"/>
      <c r="OHU100" s="171"/>
      <c r="OHV100" s="171"/>
      <c r="OHW100" s="171"/>
      <c r="OHX100" s="171"/>
      <c r="OHY100" s="171"/>
      <c r="OHZ100" s="171"/>
      <c r="OIA100" s="171"/>
      <c r="OIB100" s="171"/>
      <c r="OIC100" s="171"/>
      <c r="OID100" s="171"/>
      <c r="OIE100" s="171"/>
      <c r="OIF100" s="171"/>
      <c r="OIG100" s="171"/>
      <c r="OIH100" s="171"/>
      <c r="OII100" s="171"/>
      <c r="OIJ100" s="171"/>
      <c r="OIK100" s="171"/>
      <c r="OIL100" s="171"/>
      <c r="OIM100" s="171"/>
      <c r="OIN100" s="171"/>
      <c r="OIO100" s="171"/>
      <c r="OIP100" s="171"/>
      <c r="OIQ100" s="171"/>
      <c r="OIR100" s="171"/>
      <c r="OIS100" s="171"/>
      <c r="OIT100" s="171"/>
      <c r="OIU100" s="171"/>
      <c r="OIV100" s="171"/>
      <c r="OIW100" s="171"/>
      <c r="OIX100" s="171"/>
      <c r="OIY100" s="171"/>
      <c r="OIZ100" s="171"/>
      <c r="OJA100" s="171"/>
      <c r="OJB100" s="171"/>
      <c r="OJC100" s="171"/>
      <c r="OJD100" s="171"/>
      <c r="OJE100" s="171"/>
      <c r="OJF100" s="171"/>
      <c r="OJG100" s="171"/>
      <c r="OJH100" s="171"/>
      <c r="OJI100" s="171"/>
      <c r="OJJ100" s="171"/>
      <c r="OJK100" s="171"/>
      <c r="OJL100" s="171"/>
      <c r="OJM100" s="171"/>
      <c r="OJN100" s="171"/>
      <c r="OJO100" s="171"/>
      <c r="OJP100" s="171"/>
      <c r="OJQ100" s="171"/>
      <c r="OJR100" s="171"/>
      <c r="OJS100" s="171"/>
      <c r="OJT100" s="171"/>
      <c r="OJU100" s="171"/>
      <c r="OJV100" s="171"/>
      <c r="OJW100" s="171"/>
      <c r="OJX100" s="171"/>
      <c r="OJY100" s="171"/>
      <c r="OJZ100" s="171"/>
      <c r="OKA100" s="171"/>
      <c r="OKB100" s="171"/>
      <c r="OKC100" s="171"/>
      <c r="OKD100" s="171"/>
      <c r="OKE100" s="171"/>
      <c r="OKF100" s="171"/>
      <c r="OKG100" s="171"/>
      <c r="OKH100" s="171"/>
      <c r="OKI100" s="171"/>
      <c r="OKJ100" s="171"/>
      <c r="OKK100" s="171"/>
      <c r="OKL100" s="171"/>
      <c r="OKM100" s="171"/>
      <c r="OKN100" s="171"/>
      <c r="OKO100" s="171"/>
      <c r="OKP100" s="171"/>
      <c r="OKQ100" s="171"/>
      <c r="OKR100" s="171"/>
      <c r="OKS100" s="171"/>
      <c r="OKT100" s="171"/>
      <c r="OKU100" s="171"/>
      <c r="OKV100" s="171"/>
      <c r="OKW100" s="171"/>
      <c r="OKX100" s="171"/>
      <c r="OKY100" s="171"/>
      <c r="OKZ100" s="171"/>
      <c r="OLA100" s="171"/>
      <c r="OLB100" s="171"/>
      <c r="OLC100" s="171"/>
      <c r="OLD100" s="171"/>
      <c r="OLE100" s="171"/>
      <c r="OLF100" s="171"/>
      <c r="OLG100" s="171"/>
      <c r="OLH100" s="171"/>
      <c r="OLI100" s="171"/>
      <c r="OLJ100" s="171"/>
      <c r="OLK100" s="171"/>
      <c r="OLL100" s="171"/>
      <c r="OLM100" s="171"/>
      <c r="OLN100" s="171"/>
      <c r="OLO100" s="171"/>
      <c r="OLP100" s="171"/>
      <c r="OLQ100" s="171"/>
      <c r="OLR100" s="171"/>
      <c r="OLS100" s="171"/>
      <c r="OLT100" s="171"/>
      <c r="OLU100" s="171"/>
      <c r="OLV100" s="171"/>
      <c r="OLW100" s="171"/>
      <c r="OLX100" s="171"/>
      <c r="OLY100" s="171"/>
      <c r="OLZ100" s="171"/>
      <c r="OMA100" s="171"/>
      <c r="OMB100" s="171"/>
      <c r="OMC100" s="171"/>
      <c r="OMD100" s="171"/>
      <c r="OME100" s="171"/>
      <c r="OMF100" s="171"/>
      <c r="OMG100" s="171"/>
      <c r="OMH100" s="171"/>
      <c r="OMI100" s="171"/>
      <c r="OMJ100" s="171"/>
      <c r="OMK100" s="171"/>
      <c r="OML100" s="171"/>
      <c r="OMM100" s="171"/>
      <c r="OMN100" s="171"/>
      <c r="OMO100" s="171"/>
      <c r="OMP100" s="171"/>
      <c r="OMQ100" s="171"/>
      <c r="OMR100" s="171"/>
      <c r="OMS100" s="171"/>
      <c r="OMT100" s="171"/>
      <c r="OMU100" s="171"/>
      <c r="OMV100" s="171"/>
      <c r="OMW100" s="171"/>
      <c r="OMX100" s="171"/>
      <c r="OMY100" s="171"/>
      <c r="OMZ100" s="171"/>
      <c r="ONA100" s="171"/>
      <c r="ONB100" s="171"/>
      <c r="ONC100" s="171"/>
      <c r="OND100" s="171"/>
      <c r="ONE100" s="171"/>
      <c r="ONF100" s="171"/>
      <c r="ONG100" s="171"/>
      <c r="ONH100" s="171"/>
      <c r="ONI100" s="171"/>
      <c r="ONJ100" s="171"/>
      <c r="ONK100" s="171"/>
      <c r="ONL100" s="171"/>
      <c r="ONM100" s="171"/>
      <c r="ONN100" s="171"/>
      <c r="ONO100" s="171"/>
      <c r="ONP100" s="171"/>
      <c r="ONQ100" s="171"/>
      <c r="ONR100" s="171"/>
      <c r="ONS100" s="171"/>
      <c r="ONT100" s="171"/>
      <c r="ONU100" s="171"/>
      <c r="ONV100" s="171"/>
      <c r="ONW100" s="171"/>
      <c r="ONX100" s="171"/>
      <c r="ONY100" s="171"/>
      <c r="ONZ100" s="171"/>
      <c r="OOA100" s="171"/>
      <c r="OOB100" s="171"/>
      <c r="OOC100" s="171"/>
      <c r="OOD100" s="171"/>
      <c r="OOE100" s="171"/>
      <c r="OOF100" s="171"/>
      <c r="OOG100" s="171"/>
      <c r="OOH100" s="171"/>
      <c r="OOI100" s="171"/>
      <c r="OOJ100" s="171"/>
      <c r="OOK100" s="171"/>
      <c r="OOL100" s="171"/>
      <c r="OOM100" s="171"/>
      <c r="OON100" s="171"/>
      <c r="OOO100" s="171"/>
      <c r="OOP100" s="171"/>
      <c r="OOQ100" s="171"/>
      <c r="OOR100" s="171"/>
      <c r="OOS100" s="171"/>
      <c r="OOT100" s="171"/>
      <c r="OOU100" s="171"/>
      <c r="OOV100" s="171"/>
      <c r="OOW100" s="171"/>
      <c r="OOX100" s="171"/>
      <c r="OOY100" s="171"/>
      <c r="OOZ100" s="171"/>
      <c r="OPA100" s="171"/>
      <c r="OPB100" s="171"/>
      <c r="OPC100" s="171"/>
      <c r="OPD100" s="171"/>
      <c r="OPE100" s="171"/>
      <c r="OPF100" s="171"/>
      <c r="OPG100" s="171"/>
      <c r="OPH100" s="171"/>
      <c r="OPI100" s="171"/>
      <c r="OPJ100" s="171"/>
      <c r="OPK100" s="171"/>
      <c r="OPL100" s="171"/>
      <c r="OPM100" s="171"/>
      <c r="OPN100" s="171"/>
      <c r="OPO100" s="171"/>
      <c r="OPP100" s="171"/>
      <c r="OPQ100" s="171"/>
      <c r="OPR100" s="171"/>
      <c r="OPS100" s="171"/>
      <c r="OPT100" s="171"/>
      <c r="OPU100" s="171"/>
      <c r="OPV100" s="171"/>
      <c r="OPW100" s="171"/>
      <c r="OPX100" s="171"/>
      <c r="OPY100" s="171"/>
      <c r="OPZ100" s="171"/>
      <c r="OQA100" s="171"/>
      <c r="OQB100" s="171"/>
      <c r="OQC100" s="171"/>
      <c r="OQD100" s="171"/>
      <c r="OQE100" s="171"/>
      <c r="OQF100" s="171"/>
      <c r="OQG100" s="171"/>
      <c r="OQH100" s="171"/>
      <c r="OQI100" s="171"/>
      <c r="OQJ100" s="171"/>
      <c r="OQK100" s="171"/>
      <c r="OQL100" s="171"/>
      <c r="OQM100" s="171"/>
      <c r="OQN100" s="171"/>
      <c r="OQO100" s="171"/>
      <c r="OQP100" s="171"/>
      <c r="OQQ100" s="171"/>
      <c r="OQR100" s="171"/>
      <c r="OQS100" s="171"/>
      <c r="OQT100" s="171"/>
      <c r="OQU100" s="171"/>
      <c r="OQV100" s="171"/>
      <c r="OQW100" s="171"/>
      <c r="OQX100" s="171"/>
      <c r="OQY100" s="171"/>
      <c r="OQZ100" s="171"/>
      <c r="ORA100" s="171"/>
      <c r="ORB100" s="171"/>
      <c r="ORC100" s="171"/>
      <c r="ORD100" s="171"/>
      <c r="ORE100" s="171"/>
      <c r="ORF100" s="171"/>
      <c r="ORG100" s="171"/>
      <c r="ORH100" s="171"/>
      <c r="ORI100" s="171"/>
      <c r="ORJ100" s="171"/>
      <c r="ORK100" s="171"/>
      <c r="ORL100" s="171"/>
      <c r="ORM100" s="171"/>
      <c r="ORN100" s="171"/>
      <c r="ORO100" s="171"/>
      <c r="ORP100" s="171"/>
      <c r="ORQ100" s="171"/>
      <c r="ORR100" s="171"/>
      <c r="ORS100" s="171"/>
      <c r="ORT100" s="171"/>
      <c r="ORU100" s="171"/>
      <c r="ORV100" s="171"/>
      <c r="ORW100" s="171"/>
      <c r="ORX100" s="171"/>
      <c r="ORY100" s="171"/>
      <c r="ORZ100" s="171"/>
      <c r="OSA100" s="171"/>
      <c r="OSB100" s="171"/>
      <c r="OSC100" s="171"/>
      <c r="OSD100" s="171"/>
      <c r="OSE100" s="171"/>
      <c r="OSF100" s="171"/>
      <c r="OSG100" s="171"/>
      <c r="OSH100" s="171"/>
      <c r="OSI100" s="171"/>
      <c r="OSJ100" s="171"/>
      <c r="OSK100" s="171"/>
      <c r="OSL100" s="171"/>
      <c r="OSM100" s="171"/>
      <c r="OSN100" s="171"/>
      <c r="OSO100" s="171"/>
      <c r="OSP100" s="171"/>
      <c r="OSQ100" s="171"/>
      <c r="OSR100" s="171"/>
      <c r="OSS100" s="171"/>
      <c r="OST100" s="171"/>
      <c r="OSU100" s="171"/>
      <c r="OSV100" s="171"/>
      <c r="OSW100" s="171"/>
      <c r="OSX100" s="171"/>
      <c r="OSY100" s="171"/>
      <c r="OSZ100" s="171"/>
      <c r="OTA100" s="171"/>
      <c r="OTB100" s="171"/>
      <c r="OTC100" s="171"/>
      <c r="OTD100" s="171"/>
      <c r="OTE100" s="171"/>
      <c r="OTF100" s="171"/>
      <c r="OTG100" s="171"/>
      <c r="OTH100" s="171"/>
      <c r="OTI100" s="171"/>
      <c r="OTJ100" s="171"/>
      <c r="OTK100" s="171"/>
      <c r="OTL100" s="171"/>
      <c r="OTM100" s="171"/>
      <c r="OTN100" s="171"/>
      <c r="OTO100" s="171"/>
      <c r="OTP100" s="171"/>
      <c r="OTQ100" s="171"/>
      <c r="OTR100" s="171"/>
      <c r="OTS100" s="171"/>
      <c r="OTT100" s="171"/>
      <c r="OTU100" s="171"/>
      <c r="OTV100" s="171"/>
      <c r="OTW100" s="171"/>
      <c r="OTX100" s="171"/>
      <c r="OTY100" s="171"/>
      <c r="OTZ100" s="171"/>
      <c r="OUA100" s="171"/>
      <c r="OUB100" s="171"/>
      <c r="OUC100" s="171"/>
      <c r="OUD100" s="171"/>
      <c r="OUE100" s="171"/>
      <c r="OUF100" s="171"/>
      <c r="OUG100" s="171"/>
      <c r="OUH100" s="171"/>
      <c r="OUI100" s="171"/>
      <c r="OUJ100" s="171"/>
      <c r="OUK100" s="171"/>
      <c r="OUL100" s="171"/>
      <c r="OUM100" s="171"/>
      <c r="OUN100" s="171"/>
      <c r="OUO100" s="171"/>
      <c r="OUP100" s="171"/>
      <c r="OUQ100" s="171"/>
      <c r="OUR100" s="171"/>
      <c r="OUS100" s="171"/>
      <c r="OUT100" s="171"/>
      <c r="OUU100" s="171"/>
      <c r="OUV100" s="171"/>
      <c r="OUW100" s="171"/>
      <c r="OUX100" s="171"/>
      <c r="OUY100" s="171"/>
      <c r="OUZ100" s="171"/>
      <c r="OVA100" s="171"/>
      <c r="OVB100" s="171"/>
      <c r="OVC100" s="171"/>
      <c r="OVD100" s="171"/>
      <c r="OVE100" s="171"/>
      <c r="OVF100" s="171"/>
      <c r="OVG100" s="171"/>
      <c r="OVH100" s="171"/>
      <c r="OVI100" s="171"/>
      <c r="OVJ100" s="171"/>
      <c r="OVK100" s="171"/>
      <c r="OVL100" s="171"/>
      <c r="OVM100" s="171"/>
      <c r="OVN100" s="171"/>
      <c r="OVO100" s="171"/>
      <c r="OVP100" s="171"/>
      <c r="OVQ100" s="171"/>
      <c r="OVR100" s="171"/>
      <c r="OVS100" s="171"/>
      <c r="OVT100" s="171"/>
      <c r="OVU100" s="171"/>
      <c r="OVV100" s="171"/>
      <c r="OVW100" s="171"/>
      <c r="OVX100" s="171"/>
      <c r="OVY100" s="171"/>
      <c r="OVZ100" s="171"/>
      <c r="OWA100" s="171"/>
      <c r="OWB100" s="171"/>
      <c r="OWC100" s="171"/>
      <c r="OWD100" s="171"/>
      <c r="OWE100" s="171"/>
      <c r="OWF100" s="171"/>
      <c r="OWG100" s="171"/>
      <c r="OWH100" s="171"/>
      <c r="OWI100" s="171"/>
      <c r="OWJ100" s="171"/>
      <c r="OWK100" s="171"/>
      <c r="OWL100" s="171"/>
      <c r="OWM100" s="171"/>
      <c r="OWN100" s="171"/>
      <c r="OWO100" s="171"/>
      <c r="OWP100" s="171"/>
      <c r="OWQ100" s="171"/>
      <c r="OWR100" s="171"/>
      <c r="OWS100" s="171"/>
      <c r="OWT100" s="171"/>
      <c r="OWU100" s="171"/>
      <c r="OWV100" s="171"/>
      <c r="OWW100" s="171"/>
      <c r="OWX100" s="171"/>
      <c r="OWY100" s="171"/>
      <c r="OWZ100" s="171"/>
      <c r="OXA100" s="171"/>
      <c r="OXB100" s="171"/>
      <c r="OXC100" s="171"/>
      <c r="OXD100" s="171"/>
      <c r="OXE100" s="171"/>
      <c r="OXF100" s="171"/>
      <c r="OXG100" s="171"/>
      <c r="OXH100" s="171"/>
      <c r="OXI100" s="171"/>
      <c r="OXJ100" s="171"/>
      <c r="OXK100" s="171"/>
      <c r="OXL100" s="171"/>
      <c r="OXM100" s="171"/>
      <c r="OXN100" s="171"/>
      <c r="OXO100" s="171"/>
      <c r="OXP100" s="171"/>
      <c r="OXQ100" s="171"/>
      <c r="OXR100" s="171"/>
      <c r="OXS100" s="171"/>
      <c r="OXT100" s="171"/>
      <c r="OXU100" s="171"/>
      <c r="OXV100" s="171"/>
      <c r="OXW100" s="171"/>
      <c r="OXX100" s="171"/>
      <c r="OXY100" s="171"/>
      <c r="OXZ100" s="171"/>
      <c r="OYA100" s="171"/>
      <c r="OYB100" s="171"/>
      <c r="OYC100" s="171"/>
      <c r="OYD100" s="171"/>
      <c r="OYE100" s="171"/>
      <c r="OYF100" s="171"/>
      <c r="OYG100" s="171"/>
      <c r="OYH100" s="171"/>
      <c r="OYI100" s="171"/>
      <c r="OYJ100" s="171"/>
      <c r="OYK100" s="171"/>
      <c r="OYL100" s="171"/>
      <c r="OYM100" s="171"/>
      <c r="OYN100" s="171"/>
      <c r="OYO100" s="171"/>
      <c r="OYP100" s="171"/>
      <c r="OYQ100" s="171"/>
      <c r="OYR100" s="171"/>
      <c r="OYS100" s="171"/>
      <c r="OYT100" s="171"/>
      <c r="OYU100" s="171"/>
      <c r="OYV100" s="171"/>
      <c r="OYW100" s="171"/>
      <c r="OYX100" s="171"/>
      <c r="OYY100" s="171"/>
      <c r="OYZ100" s="171"/>
      <c r="OZA100" s="171"/>
      <c r="OZB100" s="171"/>
      <c r="OZC100" s="171"/>
      <c r="OZD100" s="171"/>
      <c r="OZE100" s="171"/>
      <c r="OZF100" s="171"/>
      <c r="OZG100" s="171"/>
      <c r="OZH100" s="171"/>
      <c r="OZI100" s="171"/>
      <c r="OZJ100" s="171"/>
      <c r="OZK100" s="171"/>
      <c r="OZL100" s="171"/>
      <c r="OZM100" s="171"/>
      <c r="OZN100" s="171"/>
      <c r="OZO100" s="171"/>
      <c r="OZP100" s="171"/>
      <c r="OZQ100" s="171"/>
      <c r="OZR100" s="171"/>
      <c r="OZS100" s="171"/>
      <c r="OZT100" s="171"/>
      <c r="OZU100" s="171"/>
      <c r="OZV100" s="171"/>
      <c r="OZW100" s="171"/>
      <c r="OZX100" s="171"/>
      <c r="OZY100" s="171"/>
      <c r="OZZ100" s="171"/>
      <c r="PAA100" s="171"/>
      <c r="PAB100" s="171"/>
      <c r="PAC100" s="171"/>
      <c r="PAD100" s="171"/>
      <c r="PAE100" s="171"/>
      <c r="PAF100" s="171"/>
      <c r="PAG100" s="171"/>
      <c r="PAH100" s="171"/>
      <c r="PAI100" s="171"/>
      <c r="PAJ100" s="171"/>
      <c r="PAK100" s="171"/>
      <c r="PAL100" s="171"/>
      <c r="PAM100" s="171"/>
      <c r="PAN100" s="171"/>
      <c r="PAO100" s="171"/>
      <c r="PAP100" s="171"/>
      <c r="PAQ100" s="171"/>
      <c r="PAR100" s="171"/>
      <c r="PAS100" s="171"/>
      <c r="PAT100" s="171"/>
      <c r="PAU100" s="171"/>
      <c r="PAV100" s="171"/>
      <c r="PAW100" s="171"/>
      <c r="PAX100" s="171"/>
      <c r="PAY100" s="171"/>
      <c r="PAZ100" s="171"/>
      <c r="PBA100" s="171"/>
      <c r="PBB100" s="171"/>
      <c r="PBC100" s="171"/>
      <c r="PBD100" s="171"/>
      <c r="PBE100" s="171"/>
      <c r="PBF100" s="171"/>
      <c r="PBG100" s="171"/>
      <c r="PBH100" s="171"/>
      <c r="PBI100" s="171"/>
      <c r="PBJ100" s="171"/>
      <c r="PBK100" s="171"/>
      <c r="PBL100" s="171"/>
      <c r="PBM100" s="171"/>
      <c r="PBN100" s="171"/>
      <c r="PBO100" s="171"/>
      <c r="PBP100" s="171"/>
      <c r="PBQ100" s="171"/>
      <c r="PBR100" s="171"/>
      <c r="PBS100" s="171"/>
      <c r="PBT100" s="171"/>
      <c r="PBU100" s="171"/>
      <c r="PBV100" s="171"/>
      <c r="PBW100" s="171"/>
      <c r="PBX100" s="171"/>
      <c r="PBY100" s="171"/>
      <c r="PBZ100" s="171"/>
      <c r="PCA100" s="171"/>
      <c r="PCB100" s="171"/>
      <c r="PCC100" s="171"/>
      <c r="PCD100" s="171"/>
      <c r="PCE100" s="171"/>
      <c r="PCF100" s="171"/>
      <c r="PCG100" s="171"/>
      <c r="PCH100" s="171"/>
      <c r="PCI100" s="171"/>
      <c r="PCJ100" s="171"/>
      <c r="PCK100" s="171"/>
      <c r="PCL100" s="171"/>
      <c r="PCM100" s="171"/>
      <c r="PCN100" s="171"/>
      <c r="PCO100" s="171"/>
      <c r="PCP100" s="171"/>
      <c r="PCQ100" s="171"/>
      <c r="PCR100" s="171"/>
      <c r="PCS100" s="171"/>
      <c r="PCT100" s="171"/>
      <c r="PCU100" s="171"/>
      <c r="PCV100" s="171"/>
      <c r="PCW100" s="171"/>
      <c r="PCX100" s="171"/>
      <c r="PCY100" s="171"/>
      <c r="PCZ100" s="171"/>
      <c r="PDA100" s="171"/>
      <c r="PDB100" s="171"/>
      <c r="PDC100" s="171"/>
      <c r="PDD100" s="171"/>
      <c r="PDE100" s="171"/>
      <c r="PDF100" s="171"/>
      <c r="PDG100" s="171"/>
      <c r="PDH100" s="171"/>
      <c r="PDI100" s="171"/>
      <c r="PDJ100" s="171"/>
      <c r="PDK100" s="171"/>
      <c r="PDL100" s="171"/>
      <c r="PDM100" s="171"/>
      <c r="PDN100" s="171"/>
      <c r="PDO100" s="171"/>
      <c r="PDP100" s="171"/>
      <c r="PDQ100" s="171"/>
      <c r="PDR100" s="171"/>
      <c r="PDS100" s="171"/>
      <c r="PDT100" s="171"/>
      <c r="PDU100" s="171"/>
      <c r="PDV100" s="171"/>
      <c r="PDW100" s="171"/>
      <c r="PDX100" s="171"/>
      <c r="PDY100" s="171"/>
      <c r="PDZ100" s="171"/>
      <c r="PEA100" s="171"/>
      <c r="PEB100" s="171"/>
      <c r="PEC100" s="171"/>
      <c r="PED100" s="171"/>
      <c r="PEE100" s="171"/>
      <c r="PEF100" s="171"/>
      <c r="PEG100" s="171"/>
      <c r="PEH100" s="171"/>
      <c r="PEI100" s="171"/>
      <c r="PEJ100" s="171"/>
      <c r="PEK100" s="171"/>
      <c r="PEL100" s="171"/>
      <c r="PEM100" s="171"/>
      <c r="PEN100" s="171"/>
      <c r="PEO100" s="171"/>
      <c r="PEP100" s="171"/>
      <c r="PEQ100" s="171"/>
      <c r="PER100" s="171"/>
      <c r="PES100" s="171"/>
      <c r="PET100" s="171"/>
      <c r="PEU100" s="171"/>
      <c r="PEV100" s="171"/>
      <c r="PEW100" s="171"/>
      <c r="PEX100" s="171"/>
      <c r="PEY100" s="171"/>
      <c r="PEZ100" s="171"/>
      <c r="PFA100" s="171"/>
      <c r="PFB100" s="171"/>
      <c r="PFC100" s="171"/>
      <c r="PFD100" s="171"/>
      <c r="PFE100" s="171"/>
      <c r="PFF100" s="171"/>
      <c r="PFG100" s="171"/>
      <c r="PFH100" s="171"/>
      <c r="PFI100" s="171"/>
      <c r="PFJ100" s="171"/>
      <c r="PFK100" s="171"/>
      <c r="PFL100" s="171"/>
      <c r="PFM100" s="171"/>
      <c r="PFN100" s="171"/>
      <c r="PFO100" s="171"/>
      <c r="PFP100" s="171"/>
      <c r="PFQ100" s="171"/>
      <c r="PFR100" s="171"/>
      <c r="PFS100" s="171"/>
      <c r="PFT100" s="171"/>
      <c r="PFU100" s="171"/>
      <c r="PFV100" s="171"/>
      <c r="PFW100" s="171"/>
      <c r="PFX100" s="171"/>
      <c r="PFY100" s="171"/>
      <c r="PFZ100" s="171"/>
      <c r="PGA100" s="171"/>
      <c r="PGB100" s="171"/>
      <c r="PGC100" s="171"/>
      <c r="PGD100" s="171"/>
      <c r="PGE100" s="171"/>
      <c r="PGF100" s="171"/>
      <c r="PGG100" s="171"/>
      <c r="PGH100" s="171"/>
      <c r="PGI100" s="171"/>
      <c r="PGJ100" s="171"/>
      <c r="PGK100" s="171"/>
      <c r="PGL100" s="171"/>
      <c r="PGM100" s="171"/>
      <c r="PGN100" s="171"/>
      <c r="PGO100" s="171"/>
      <c r="PGP100" s="171"/>
      <c r="PGQ100" s="171"/>
      <c r="PGR100" s="171"/>
      <c r="PGS100" s="171"/>
      <c r="PGT100" s="171"/>
      <c r="PGU100" s="171"/>
      <c r="PGV100" s="171"/>
      <c r="PGW100" s="171"/>
      <c r="PGX100" s="171"/>
      <c r="PGY100" s="171"/>
      <c r="PGZ100" s="171"/>
      <c r="PHA100" s="171"/>
      <c r="PHB100" s="171"/>
      <c r="PHC100" s="171"/>
      <c r="PHD100" s="171"/>
      <c r="PHE100" s="171"/>
      <c r="PHF100" s="171"/>
      <c r="PHG100" s="171"/>
      <c r="PHH100" s="171"/>
      <c r="PHI100" s="171"/>
      <c r="PHJ100" s="171"/>
      <c r="PHK100" s="171"/>
      <c r="PHL100" s="171"/>
      <c r="PHM100" s="171"/>
      <c r="PHN100" s="171"/>
      <c r="PHO100" s="171"/>
      <c r="PHP100" s="171"/>
      <c r="PHQ100" s="171"/>
      <c r="PHR100" s="171"/>
      <c r="PHS100" s="171"/>
      <c r="PHT100" s="171"/>
      <c r="PHU100" s="171"/>
      <c r="PHV100" s="171"/>
      <c r="PHW100" s="171"/>
      <c r="PHX100" s="171"/>
      <c r="PHY100" s="171"/>
      <c r="PHZ100" s="171"/>
      <c r="PIA100" s="171"/>
      <c r="PIB100" s="171"/>
      <c r="PIC100" s="171"/>
      <c r="PID100" s="171"/>
      <c r="PIE100" s="171"/>
      <c r="PIF100" s="171"/>
      <c r="PIG100" s="171"/>
      <c r="PIH100" s="171"/>
      <c r="PII100" s="171"/>
      <c r="PIJ100" s="171"/>
      <c r="PIK100" s="171"/>
      <c r="PIL100" s="171"/>
      <c r="PIM100" s="171"/>
      <c r="PIN100" s="171"/>
      <c r="PIO100" s="171"/>
      <c r="PIP100" s="171"/>
      <c r="PIQ100" s="171"/>
      <c r="PIR100" s="171"/>
      <c r="PIS100" s="171"/>
      <c r="PIT100" s="171"/>
      <c r="PIU100" s="171"/>
      <c r="PIV100" s="171"/>
      <c r="PIW100" s="171"/>
      <c r="PIX100" s="171"/>
      <c r="PIY100" s="171"/>
      <c r="PIZ100" s="171"/>
      <c r="PJA100" s="171"/>
      <c r="PJB100" s="171"/>
      <c r="PJC100" s="171"/>
      <c r="PJD100" s="171"/>
      <c r="PJE100" s="171"/>
      <c r="PJF100" s="171"/>
      <c r="PJG100" s="171"/>
      <c r="PJH100" s="171"/>
      <c r="PJI100" s="171"/>
      <c r="PJJ100" s="171"/>
      <c r="PJK100" s="171"/>
      <c r="PJL100" s="171"/>
      <c r="PJM100" s="171"/>
      <c r="PJN100" s="171"/>
      <c r="PJO100" s="171"/>
      <c r="PJP100" s="171"/>
      <c r="PJQ100" s="171"/>
      <c r="PJR100" s="171"/>
      <c r="PJS100" s="171"/>
      <c r="PJT100" s="171"/>
      <c r="PJU100" s="171"/>
      <c r="PJV100" s="171"/>
      <c r="PJW100" s="171"/>
      <c r="PJX100" s="171"/>
      <c r="PJY100" s="171"/>
      <c r="PJZ100" s="171"/>
      <c r="PKA100" s="171"/>
      <c r="PKB100" s="171"/>
      <c r="PKC100" s="171"/>
      <c r="PKD100" s="171"/>
      <c r="PKE100" s="171"/>
      <c r="PKF100" s="171"/>
      <c r="PKG100" s="171"/>
      <c r="PKH100" s="171"/>
      <c r="PKI100" s="171"/>
      <c r="PKJ100" s="171"/>
      <c r="PKK100" s="171"/>
      <c r="PKL100" s="171"/>
      <c r="PKM100" s="171"/>
      <c r="PKN100" s="171"/>
      <c r="PKO100" s="171"/>
      <c r="PKP100" s="171"/>
      <c r="PKQ100" s="171"/>
      <c r="PKR100" s="171"/>
      <c r="PKS100" s="171"/>
      <c r="PKT100" s="171"/>
      <c r="PKU100" s="171"/>
      <c r="PKV100" s="171"/>
      <c r="PKW100" s="171"/>
      <c r="PKX100" s="171"/>
      <c r="PKY100" s="171"/>
      <c r="PKZ100" s="171"/>
      <c r="PLA100" s="171"/>
      <c r="PLB100" s="171"/>
      <c r="PLC100" s="171"/>
      <c r="PLD100" s="171"/>
      <c r="PLE100" s="171"/>
      <c r="PLF100" s="171"/>
      <c r="PLG100" s="171"/>
      <c r="PLH100" s="171"/>
      <c r="PLI100" s="171"/>
      <c r="PLJ100" s="171"/>
      <c r="PLK100" s="171"/>
      <c r="PLL100" s="171"/>
      <c r="PLM100" s="171"/>
      <c r="PLN100" s="171"/>
      <c r="PLO100" s="171"/>
      <c r="PLP100" s="171"/>
      <c r="PLQ100" s="171"/>
      <c r="PLR100" s="171"/>
      <c r="PLS100" s="171"/>
      <c r="PLT100" s="171"/>
      <c r="PLU100" s="171"/>
      <c r="PLV100" s="171"/>
      <c r="PLW100" s="171"/>
      <c r="PLX100" s="171"/>
      <c r="PLY100" s="171"/>
      <c r="PLZ100" s="171"/>
      <c r="PMA100" s="171"/>
      <c r="PMB100" s="171"/>
      <c r="PMC100" s="171"/>
      <c r="PMD100" s="171"/>
      <c r="PME100" s="171"/>
      <c r="PMF100" s="171"/>
      <c r="PMG100" s="171"/>
      <c r="PMH100" s="171"/>
      <c r="PMI100" s="171"/>
      <c r="PMJ100" s="171"/>
      <c r="PMK100" s="171"/>
      <c r="PML100" s="171"/>
      <c r="PMM100" s="171"/>
      <c r="PMN100" s="171"/>
      <c r="PMO100" s="171"/>
      <c r="PMP100" s="171"/>
      <c r="PMQ100" s="171"/>
      <c r="PMR100" s="171"/>
      <c r="PMS100" s="171"/>
      <c r="PMT100" s="171"/>
      <c r="PMU100" s="171"/>
      <c r="PMV100" s="171"/>
      <c r="PMW100" s="171"/>
      <c r="PMX100" s="171"/>
      <c r="PMY100" s="171"/>
      <c r="PMZ100" s="171"/>
      <c r="PNA100" s="171"/>
      <c r="PNB100" s="171"/>
      <c r="PNC100" s="171"/>
      <c r="PND100" s="171"/>
      <c r="PNE100" s="171"/>
      <c r="PNF100" s="171"/>
      <c r="PNG100" s="171"/>
      <c r="PNH100" s="171"/>
      <c r="PNI100" s="171"/>
      <c r="PNJ100" s="171"/>
      <c r="PNK100" s="171"/>
      <c r="PNL100" s="171"/>
      <c r="PNM100" s="171"/>
      <c r="PNN100" s="171"/>
      <c r="PNO100" s="171"/>
      <c r="PNP100" s="171"/>
      <c r="PNQ100" s="171"/>
      <c r="PNR100" s="171"/>
      <c r="PNS100" s="171"/>
      <c r="PNT100" s="171"/>
      <c r="PNU100" s="171"/>
      <c r="PNV100" s="171"/>
      <c r="PNW100" s="171"/>
      <c r="PNX100" s="171"/>
      <c r="PNY100" s="171"/>
      <c r="PNZ100" s="171"/>
      <c r="POA100" s="171"/>
      <c r="POB100" s="171"/>
      <c r="POC100" s="171"/>
      <c r="POD100" s="171"/>
      <c r="POE100" s="171"/>
      <c r="POF100" s="171"/>
      <c r="POG100" s="171"/>
      <c r="POH100" s="171"/>
      <c r="POI100" s="171"/>
      <c r="POJ100" s="171"/>
      <c r="POK100" s="171"/>
      <c r="POL100" s="171"/>
      <c r="POM100" s="171"/>
      <c r="PON100" s="171"/>
      <c r="POO100" s="171"/>
      <c r="POP100" s="171"/>
      <c r="POQ100" s="171"/>
      <c r="POR100" s="171"/>
      <c r="POS100" s="171"/>
      <c r="POT100" s="171"/>
      <c r="POU100" s="171"/>
      <c r="POV100" s="171"/>
      <c r="POW100" s="171"/>
      <c r="POX100" s="171"/>
      <c r="POY100" s="171"/>
      <c r="POZ100" s="171"/>
      <c r="PPA100" s="171"/>
      <c r="PPB100" s="171"/>
      <c r="PPC100" s="171"/>
      <c r="PPD100" s="171"/>
      <c r="PPE100" s="171"/>
      <c r="PPF100" s="171"/>
      <c r="PPG100" s="171"/>
      <c r="PPH100" s="171"/>
      <c r="PPI100" s="171"/>
      <c r="PPJ100" s="171"/>
      <c r="PPK100" s="171"/>
      <c r="PPL100" s="171"/>
      <c r="PPM100" s="171"/>
      <c r="PPN100" s="171"/>
      <c r="PPO100" s="171"/>
      <c r="PPP100" s="171"/>
      <c r="PPQ100" s="171"/>
      <c r="PPR100" s="171"/>
      <c r="PPS100" s="171"/>
      <c r="PPT100" s="171"/>
      <c r="PPU100" s="171"/>
      <c r="PPV100" s="171"/>
      <c r="PPW100" s="171"/>
      <c r="PPX100" s="171"/>
      <c r="PPY100" s="171"/>
      <c r="PPZ100" s="171"/>
      <c r="PQA100" s="171"/>
      <c r="PQB100" s="171"/>
      <c r="PQC100" s="171"/>
      <c r="PQD100" s="171"/>
      <c r="PQE100" s="171"/>
      <c r="PQF100" s="171"/>
      <c r="PQG100" s="171"/>
      <c r="PQH100" s="171"/>
      <c r="PQI100" s="171"/>
      <c r="PQJ100" s="171"/>
      <c r="PQK100" s="171"/>
      <c r="PQL100" s="171"/>
      <c r="PQM100" s="171"/>
      <c r="PQN100" s="171"/>
      <c r="PQO100" s="171"/>
      <c r="PQP100" s="171"/>
      <c r="PQQ100" s="171"/>
      <c r="PQR100" s="171"/>
      <c r="PQS100" s="171"/>
      <c r="PQT100" s="171"/>
      <c r="PQU100" s="171"/>
      <c r="PQV100" s="171"/>
      <c r="PQW100" s="171"/>
      <c r="PQX100" s="171"/>
      <c r="PQY100" s="171"/>
      <c r="PQZ100" s="171"/>
      <c r="PRA100" s="171"/>
      <c r="PRB100" s="171"/>
      <c r="PRC100" s="171"/>
      <c r="PRD100" s="171"/>
      <c r="PRE100" s="171"/>
      <c r="PRF100" s="171"/>
      <c r="PRG100" s="171"/>
      <c r="PRH100" s="171"/>
      <c r="PRI100" s="171"/>
      <c r="PRJ100" s="171"/>
      <c r="PRK100" s="171"/>
      <c r="PRL100" s="171"/>
      <c r="PRM100" s="171"/>
      <c r="PRN100" s="171"/>
      <c r="PRO100" s="171"/>
      <c r="PRP100" s="171"/>
      <c r="PRQ100" s="171"/>
      <c r="PRR100" s="171"/>
      <c r="PRS100" s="171"/>
      <c r="PRT100" s="171"/>
      <c r="PRU100" s="171"/>
      <c r="PRV100" s="171"/>
      <c r="PRW100" s="171"/>
      <c r="PRX100" s="171"/>
      <c r="PRY100" s="171"/>
      <c r="PRZ100" s="171"/>
      <c r="PSA100" s="171"/>
      <c r="PSB100" s="171"/>
      <c r="PSC100" s="171"/>
      <c r="PSD100" s="171"/>
      <c r="PSE100" s="171"/>
      <c r="PSF100" s="171"/>
      <c r="PSG100" s="171"/>
      <c r="PSH100" s="171"/>
      <c r="PSI100" s="171"/>
      <c r="PSJ100" s="171"/>
      <c r="PSK100" s="171"/>
      <c r="PSL100" s="171"/>
      <c r="PSM100" s="171"/>
      <c r="PSN100" s="171"/>
      <c r="PSO100" s="171"/>
      <c r="PSP100" s="171"/>
      <c r="PSQ100" s="171"/>
      <c r="PSR100" s="171"/>
      <c r="PSS100" s="171"/>
      <c r="PST100" s="171"/>
      <c r="PSU100" s="171"/>
      <c r="PSV100" s="171"/>
      <c r="PSW100" s="171"/>
      <c r="PSX100" s="171"/>
      <c r="PSY100" s="171"/>
      <c r="PSZ100" s="171"/>
      <c r="PTA100" s="171"/>
      <c r="PTB100" s="171"/>
      <c r="PTC100" s="171"/>
      <c r="PTD100" s="171"/>
      <c r="PTE100" s="171"/>
      <c r="PTF100" s="171"/>
      <c r="PTG100" s="171"/>
      <c r="PTH100" s="171"/>
      <c r="PTI100" s="171"/>
      <c r="PTJ100" s="171"/>
      <c r="PTK100" s="171"/>
      <c r="PTL100" s="171"/>
      <c r="PTM100" s="171"/>
      <c r="PTN100" s="171"/>
      <c r="PTO100" s="171"/>
      <c r="PTP100" s="171"/>
      <c r="PTQ100" s="171"/>
      <c r="PTR100" s="171"/>
      <c r="PTS100" s="171"/>
      <c r="PTT100" s="171"/>
      <c r="PTU100" s="171"/>
      <c r="PTV100" s="171"/>
      <c r="PTW100" s="171"/>
      <c r="PTX100" s="171"/>
      <c r="PTY100" s="171"/>
      <c r="PTZ100" s="171"/>
      <c r="PUA100" s="171"/>
      <c r="PUB100" s="171"/>
      <c r="PUC100" s="171"/>
      <c r="PUD100" s="171"/>
      <c r="PUE100" s="171"/>
      <c r="PUF100" s="171"/>
      <c r="PUG100" s="171"/>
      <c r="PUH100" s="171"/>
      <c r="PUI100" s="171"/>
      <c r="PUJ100" s="171"/>
      <c r="PUK100" s="171"/>
      <c r="PUL100" s="171"/>
      <c r="PUM100" s="171"/>
      <c r="PUN100" s="171"/>
      <c r="PUO100" s="171"/>
      <c r="PUP100" s="171"/>
      <c r="PUQ100" s="171"/>
      <c r="PUR100" s="171"/>
      <c r="PUS100" s="171"/>
      <c r="PUT100" s="171"/>
      <c r="PUU100" s="171"/>
      <c r="PUV100" s="171"/>
      <c r="PUW100" s="171"/>
      <c r="PUX100" s="171"/>
      <c r="PUY100" s="171"/>
      <c r="PUZ100" s="171"/>
      <c r="PVA100" s="171"/>
      <c r="PVB100" s="171"/>
      <c r="PVC100" s="171"/>
      <c r="PVD100" s="171"/>
      <c r="PVE100" s="171"/>
      <c r="PVF100" s="171"/>
      <c r="PVG100" s="171"/>
      <c r="PVH100" s="171"/>
      <c r="PVI100" s="171"/>
      <c r="PVJ100" s="171"/>
      <c r="PVK100" s="171"/>
      <c r="PVL100" s="171"/>
      <c r="PVM100" s="171"/>
      <c r="PVN100" s="171"/>
      <c r="PVO100" s="171"/>
      <c r="PVP100" s="171"/>
      <c r="PVQ100" s="171"/>
      <c r="PVR100" s="171"/>
      <c r="PVS100" s="171"/>
      <c r="PVT100" s="171"/>
      <c r="PVU100" s="171"/>
      <c r="PVV100" s="171"/>
      <c r="PVW100" s="171"/>
      <c r="PVX100" s="171"/>
      <c r="PVY100" s="171"/>
      <c r="PVZ100" s="171"/>
      <c r="PWA100" s="171"/>
      <c r="PWB100" s="171"/>
      <c r="PWC100" s="171"/>
      <c r="PWD100" s="171"/>
      <c r="PWE100" s="171"/>
      <c r="PWF100" s="171"/>
      <c r="PWG100" s="171"/>
      <c r="PWH100" s="171"/>
      <c r="PWI100" s="171"/>
      <c r="PWJ100" s="171"/>
      <c r="PWK100" s="171"/>
      <c r="PWL100" s="171"/>
      <c r="PWM100" s="171"/>
      <c r="PWN100" s="171"/>
      <c r="PWO100" s="171"/>
      <c r="PWP100" s="171"/>
      <c r="PWQ100" s="171"/>
      <c r="PWR100" s="171"/>
      <c r="PWS100" s="171"/>
      <c r="PWT100" s="171"/>
      <c r="PWU100" s="171"/>
      <c r="PWV100" s="171"/>
      <c r="PWW100" s="171"/>
      <c r="PWX100" s="171"/>
      <c r="PWY100" s="171"/>
      <c r="PWZ100" s="171"/>
      <c r="PXA100" s="171"/>
      <c r="PXB100" s="171"/>
      <c r="PXC100" s="171"/>
      <c r="PXD100" s="171"/>
      <c r="PXE100" s="171"/>
      <c r="PXF100" s="171"/>
      <c r="PXG100" s="171"/>
      <c r="PXH100" s="171"/>
      <c r="PXI100" s="171"/>
      <c r="PXJ100" s="171"/>
      <c r="PXK100" s="171"/>
      <c r="PXL100" s="171"/>
      <c r="PXM100" s="171"/>
      <c r="PXN100" s="171"/>
      <c r="PXO100" s="171"/>
      <c r="PXP100" s="171"/>
      <c r="PXQ100" s="171"/>
      <c r="PXR100" s="171"/>
      <c r="PXS100" s="171"/>
      <c r="PXT100" s="171"/>
      <c r="PXU100" s="171"/>
      <c r="PXV100" s="171"/>
      <c r="PXW100" s="171"/>
      <c r="PXX100" s="171"/>
      <c r="PXY100" s="171"/>
      <c r="PXZ100" s="171"/>
      <c r="PYA100" s="171"/>
      <c r="PYB100" s="171"/>
      <c r="PYC100" s="171"/>
      <c r="PYD100" s="171"/>
      <c r="PYE100" s="171"/>
      <c r="PYF100" s="171"/>
      <c r="PYG100" s="171"/>
      <c r="PYH100" s="171"/>
      <c r="PYI100" s="171"/>
      <c r="PYJ100" s="171"/>
      <c r="PYK100" s="171"/>
      <c r="PYL100" s="171"/>
      <c r="PYM100" s="171"/>
      <c r="PYN100" s="171"/>
      <c r="PYO100" s="171"/>
      <c r="PYP100" s="171"/>
      <c r="PYQ100" s="171"/>
      <c r="PYR100" s="171"/>
      <c r="PYS100" s="171"/>
      <c r="PYT100" s="171"/>
      <c r="PYU100" s="171"/>
      <c r="PYV100" s="171"/>
      <c r="PYW100" s="171"/>
      <c r="PYX100" s="171"/>
      <c r="PYY100" s="171"/>
      <c r="PYZ100" s="171"/>
      <c r="PZA100" s="171"/>
      <c r="PZB100" s="171"/>
      <c r="PZC100" s="171"/>
      <c r="PZD100" s="171"/>
      <c r="PZE100" s="171"/>
      <c r="PZF100" s="171"/>
      <c r="PZG100" s="171"/>
      <c r="PZH100" s="171"/>
      <c r="PZI100" s="171"/>
      <c r="PZJ100" s="171"/>
      <c r="PZK100" s="171"/>
      <c r="PZL100" s="171"/>
      <c r="PZM100" s="171"/>
      <c r="PZN100" s="171"/>
      <c r="PZO100" s="171"/>
      <c r="PZP100" s="171"/>
      <c r="PZQ100" s="171"/>
      <c r="PZR100" s="171"/>
      <c r="PZS100" s="171"/>
      <c r="PZT100" s="171"/>
      <c r="PZU100" s="171"/>
      <c r="PZV100" s="171"/>
      <c r="PZW100" s="171"/>
      <c r="PZX100" s="171"/>
      <c r="PZY100" s="171"/>
      <c r="PZZ100" s="171"/>
      <c r="QAA100" s="171"/>
      <c r="QAB100" s="171"/>
      <c r="QAC100" s="171"/>
      <c r="QAD100" s="171"/>
      <c r="QAE100" s="171"/>
      <c r="QAF100" s="171"/>
      <c r="QAG100" s="171"/>
      <c r="QAH100" s="171"/>
      <c r="QAI100" s="171"/>
      <c r="QAJ100" s="171"/>
      <c r="QAK100" s="171"/>
      <c r="QAL100" s="171"/>
      <c r="QAM100" s="171"/>
      <c r="QAN100" s="171"/>
      <c r="QAO100" s="171"/>
      <c r="QAP100" s="171"/>
      <c r="QAQ100" s="171"/>
      <c r="QAR100" s="171"/>
      <c r="QAS100" s="171"/>
      <c r="QAT100" s="171"/>
      <c r="QAU100" s="171"/>
      <c r="QAV100" s="171"/>
      <c r="QAW100" s="171"/>
      <c r="QAX100" s="171"/>
      <c r="QAY100" s="171"/>
      <c r="QAZ100" s="171"/>
      <c r="QBA100" s="171"/>
      <c r="QBB100" s="171"/>
      <c r="QBC100" s="171"/>
      <c r="QBD100" s="171"/>
      <c r="QBE100" s="171"/>
      <c r="QBF100" s="171"/>
      <c r="QBG100" s="171"/>
      <c r="QBH100" s="171"/>
      <c r="QBI100" s="171"/>
      <c r="QBJ100" s="171"/>
      <c r="QBK100" s="171"/>
      <c r="QBL100" s="171"/>
      <c r="QBM100" s="171"/>
      <c r="QBN100" s="171"/>
      <c r="QBO100" s="171"/>
      <c r="QBP100" s="171"/>
      <c r="QBQ100" s="171"/>
      <c r="QBR100" s="171"/>
      <c r="QBS100" s="171"/>
      <c r="QBT100" s="171"/>
      <c r="QBU100" s="171"/>
      <c r="QBV100" s="171"/>
      <c r="QBW100" s="171"/>
      <c r="QBX100" s="171"/>
      <c r="QBY100" s="171"/>
      <c r="QBZ100" s="171"/>
      <c r="QCA100" s="171"/>
      <c r="QCB100" s="171"/>
      <c r="QCC100" s="171"/>
      <c r="QCD100" s="171"/>
      <c r="QCE100" s="171"/>
      <c r="QCF100" s="171"/>
      <c r="QCG100" s="171"/>
      <c r="QCH100" s="171"/>
      <c r="QCI100" s="171"/>
      <c r="QCJ100" s="171"/>
      <c r="QCK100" s="171"/>
      <c r="QCL100" s="171"/>
      <c r="QCM100" s="171"/>
      <c r="QCN100" s="171"/>
      <c r="QCO100" s="171"/>
      <c r="QCP100" s="171"/>
      <c r="QCQ100" s="171"/>
      <c r="QCR100" s="171"/>
      <c r="QCS100" s="171"/>
      <c r="QCT100" s="171"/>
      <c r="QCU100" s="171"/>
      <c r="QCV100" s="171"/>
      <c r="QCW100" s="171"/>
      <c r="QCX100" s="171"/>
      <c r="QCY100" s="171"/>
      <c r="QCZ100" s="171"/>
      <c r="QDA100" s="171"/>
      <c r="QDB100" s="171"/>
      <c r="QDC100" s="171"/>
      <c r="QDD100" s="171"/>
      <c r="QDE100" s="171"/>
      <c r="QDF100" s="171"/>
      <c r="QDG100" s="171"/>
      <c r="QDH100" s="171"/>
      <c r="QDI100" s="171"/>
      <c r="QDJ100" s="171"/>
      <c r="QDK100" s="171"/>
      <c r="QDL100" s="171"/>
      <c r="QDM100" s="171"/>
      <c r="QDN100" s="171"/>
      <c r="QDO100" s="171"/>
      <c r="QDP100" s="171"/>
      <c r="QDQ100" s="171"/>
      <c r="QDR100" s="171"/>
      <c r="QDS100" s="171"/>
      <c r="QDT100" s="171"/>
      <c r="QDU100" s="171"/>
      <c r="QDV100" s="171"/>
      <c r="QDW100" s="171"/>
      <c r="QDX100" s="171"/>
      <c r="QDY100" s="171"/>
      <c r="QDZ100" s="171"/>
      <c r="QEA100" s="171"/>
      <c r="QEB100" s="171"/>
      <c r="QEC100" s="171"/>
      <c r="QED100" s="171"/>
      <c r="QEE100" s="171"/>
      <c r="QEF100" s="171"/>
      <c r="QEG100" s="171"/>
      <c r="QEH100" s="171"/>
      <c r="QEI100" s="171"/>
      <c r="QEJ100" s="171"/>
      <c r="QEK100" s="171"/>
      <c r="QEL100" s="171"/>
      <c r="QEM100" s="171"/>
      <c r="QEN100" s="171"/>
      <c r="QEO100" s="171"/>
      <c r="QEP100" s="171"/>
      <c r="QEQ100" s="171"/>
      <c r="QER100" s="171"/>
      <c r="QES100" s="171"/>
      <c r="QET100" s="171"/>
      <c r="QEU100" s="171"/>
      <c r="QEV100" s="171"/>
      <c r="QEW100" s="171"/>
      <c r="QEX100" s="171"/>
      <c r="QEY100" s="171"/>
      <c r="QEZ100" s="171"/>
      <c r="QFA100" s="171"/>
      <c r="QFB100" s="171"/>
      <c r="QFC100" s="171"/>
      <c r="QFD100" s="171"/>
      <c r="QFE100" s="171"/>
      <c r="QFF100" s="171"/>
      <c r="QFG100" s="171"/>
      <c r="QFH100" s="171"/>
      <c r="QFI100" s="171"/>
      <c r="QFJ100" s="171"/>
      <c r="QFK100" s="171"/>
      <c r="QFL100" s="171"/>
      <c r="QFM100" s="171"/>
      <c r="QFN100" s="171"/>
      <c r="QFO100" s="171"/>
      <c r="QFP100" s="171"/>
      <c r="QFQ100" s="171"/>
      <c r="QFR100" s="171"/>
      <c r="QFS100" s="171"/>
      <c r="QFT100" s="171"/>
      <c r="QFU100" s="171"/>
      <c r="QFV100" s="171"/>
      <c r="QFW100" s="171"/>
      <c r="QFX100" s="171"/>
      <c r="QFY100" s="171"/>
      <c r="QFZ100" s="171"/>
      <c r="QGA100" s="171"/>
      <c r="QGB100" s="171"/>
      <c r="QGC100" s="171"/>
      <c r="QGD100" s="171"/>
      <c r="QGE100" s="171"/>
      <c r="QGF100" s="171"/>
      <c r="QGG100" s="171"/>
      <c r="QGH100" s="171"/>
      <c r="QGI100" s="171"/>
      <c r="QGJ100" s="171"/>
      <c r="QGK100" s="171"/>
      <c r="QGL100" s="171"/>
      <c r="QGM100" s="171"/>
      <c r="QGN100" s="171"/>
      <c r="QGO100" s="171"/>
      <c r="QGP100" s="171"/>
      <c r="QGQ100" s="171"/>
      <c r="QGR100" s="171"/>
      <c r="QGS100" s="171"/>
      <c r="QGT100" s="171"/>
      <c r="QGU100" s="171"/>
      <c r="QGV100" s="171"/>
      <c r="QGW100" s="171"/>
      <c r="QGX100" s="171"/>
      <c r="QGY100" s="171"/>
      <c r="QGZ100" s="171"/>
      <c r="QHA100" s="171"/>
      <c r="QHB100" s="171"/>
      <c r="QHC100" s="171"/>
      <c r="QHD100" s="171"/>
      <c r="QHE100" s="171"/>
      <c r="QHF100" s="171"/>
      <c r="QHG100" s="171"/>
      <c r="QHH100" s="171"/>
      <c r="QHI100" s="171"/>
      <c r="QHJ100" s="171"/>
      <c r="QHK100" s="171"/>
      <c r="QHL100" s="171"/>
      <c r="QHM100" s="171"/>
      <c r="QHN100" s="171"/>
      <c r="QHO100" s="171"/>
      <c r="QHP100" s="171"/>
      <c r="QHQ100" s="171"/>
      <c r="QHR100" s="171"/>
      <c r="QHS100" s="171"/>
      <c r="QHT100" s="171"/>
      <c r="QHU100" s="171"/>
      <c r="QHV100" s="171"/>
      <c r="QHW100" s="171"/>
      <c r="QHX100" s="171"/>
      <c r="QHY100" s="171"/>
      <c r="QHZ100" s="171"/>
      <c r="QIA100" s="171"/>
      <c r="QIB100" s="171"/>
      <c r="QIC100" s="171"/>
      <c r="QID100" s="171"/>
      <c r="QIE100" s="171"/>
      <c r="QIF100" s="171"/>
      <c r="QIG100" s="171"/>
      <c r="QIH100" s="171"/>
      <c r="QII100" s="171"/>
      <c r="QIJ100" s="171"/>
      <c r="QIK100" s="171"/>
      <c r="QIL100" s="171"/>
      <c r="QIM100" s="171"/>
      <c r="QIN100" s="171"/>
      <c r="QIO100" s="171"/>
      <c r="QIP100" s="171"/>
      <c r="QIQ100" s="171"/>
      <c r="QIR100" s="171"/>
      <c r="QIS100" s="171"/>
      <c r="QIT100" s="171"/>
      <c r="QIU100" s="171"/>
      <c r="QIV100" s="171"/>
      <c r="QIW100" s="171"/>
      <c r="QIX100" s="171"/>
      <c r="QIY100" s="171"/>
      <c r="QIZ100" s="171"/>
      <c r="QJA100" s="171"/>
      <c r="QJB100" s="171"/>
      <c r="QJC100" s="171"/>
      <c r="QJD100" s="171"/>
      <c r="QJE100" s="171"/>
      <c r="QJF100" s="171"/>
      <c r="QJG100" s="171"/>
      <c r="QJH100" s="171"/>
      <c r="QJI100" s="171"/>
      <c r="QJJ100" s="171"/>
      <c r="QJK100" s="171"/>
      <c r="QJL100" s="171"/>
      <c r="QJM100" s="171"/>
      <c r="QJN100" s="171"/>
      <c r="QJO100" s="171"/>
      <c r="QJP100" s="171"/>
      <c r="QJQ100" s="171"/>
      <c r="QJR100" s="171"/>
      <c r="QJS100" s="171"/>
      <c r="QJT100" s="171"/>
      <c r="QJU100" s="171"/>
      <c r="QJV100" s="171"/>
      <c r="QJW100" s="171"/>
      <c r="QJX100" s="171"/>
      <c r="QJY100" s="171"/>
      <c r="QJZ100" s="171"/>
      <c r="QKA100" s="171"/>
      <c r="QKB100" s="171"/>
      <c r="QKC100" s="171"/>
      <c r="QKD100" s="171"/>
      <c r="QKE100" s="171"/>
      <c r="QKF100" s="171"/>
      <c r="QKG100" s="171"/>
      <c r="QKH100" s="171"/>
      <c r="QKI100" s="171"/>
      <c r="QKJ100" s="171"/>
      <c r="QKK100" s="171"/>
      <c r="QKL100" s="171"/>
      <c r="QKM100" s="171"/>
      <c r="QKN100" s="171"/>
      <c r="QKO100" s="171"/>
      <c r="QKP100" s="171"/>
      <c r="QKQ100" s="171"/>
      <c r="QKR100" s="171"/>
      <c r="QKS100" s="171"/>
      <c r="QKT100" s="171"/>
      <c r="QKU100" s="171"/>
      <c r="QKV100" s="171"/>
      <c r="QKW100" s="171"/>
      <c r="QKX100" s="171"/>
      <c r="QKY100" s="171"/>
      <c r="QKZ100" s="171"/>
      <c r="QLA100" s="171"/>
      <c r="QLB100" s="171"/>
      <c r="QLC100" s="171"/>
      <c r="QLD100" s="171"/>
      <c r="QLE100" s="171"/>
      <c r="QLF100" s="171"/>
      <c r="QLG100" s="171"/>
      <c r="QLH100" s="171"/>
      <c r="QLI100" s="171"/>
      <c r="QLJ100" s="171"/>
      <c r="QLK100" s="171"/>
      <c r="QLL100" s="171"/>
      <c r="QLM100" s="171"/>
      <c r="QLN100" s="171"/>
      <c r="QLO100" s="171"/>
      <c r="QLP100" s="171"/>
      <c r="QLQ100" s="171"/>
      <c r="QLR100" s="171"/>
      <c r="QLS100" s="171"/>
      <c r="QLT100" s="171"/>
      <c r="QLU100" s="171"/>
      <c r="QLV100" s="171"/>
      <c r="QLW100" s="171"/>
      <c r="QLX100" s="171"/>
      <c r="QLY100" s="171"/>
      <c r="QLZ100" s="171"/>
      <c r="QMA100" s="171"/>
      <c r="QMB100" s="171"/>
      <c r="QMC100" s="171"/>
      <c r="QMD100" s="171"/>
      <c r="QME100" s="171"/>
      <c r="QMF100" s="171"/>
      <c r="QMG100" s="171"/>
      <c r="QMH100" s="171"/>
      <c r="QMI100" s="171"/>
      <c r="QMJ100" s="171"/>
      <c r="QMK100" s="171"/>
      <c r="QML100" s="171"/>
      <c r="QMM100" s="171"/>
      <c r="QMN100" s="171"/>
      <c r="QMO100" s="171"/>
      <c r="QMP100" s="171"/>
      <c r="QMQ100" s="171"/>
      <c r="QMR100" s="171"/>
      <c r="QMS100" s="171"/>
      <c r="QMT100" s="171"/>
      <c r="QMU100" s="171"/>
      <c r="QMV100" s="171"/>
      <c r="QMW100" s="171"/>
      <c r="QMX100" s="171"/>
      <c r="QMY100" s="171"/>
      <c r="QMZ100" s="171"/>
      <c r="QNA100" s="171"/>
      <c r="QNB100" s="171"/>
      <c r="QNC100" s="171"/>
      <c r="QND100" s="171"/>
      <c r="QNE100" s="171"/>
      <c r="QNF100" s="171"/>
      <c r="QNG100" s="171"/>
      <c r="QNH100" s="171"/>
      <c r="QNI100" s="171"/>
      <c r="QNJ100" s="171"/>
      <c r="QNK100" s="171"/>
      <c r="QNL100" s="171"/>
      <c r="QNM100" s="171"/>
      <c r="QNN100" s="171"/>
      <c r="QNO100" s="171"/>
      <c r="QNP100" s="171"/>
      <c r="QNQ100" s="171"/>
      <c r="QNR100" s="171"/>
      <c r="QNS100" s="171"/>
      <c r="QNT100" s="171"/>
      <c r="QNU100" s="171"/>
      <c r="QNV100" s="171"/>
      <c r="QNW100" s="171"/>
      <c r="QNX100" s="171"/>
      <c r="QNY100" s="171"/>
      <c r="QNZ100" s="171"/>
      <c r="QOA100" s="171"/>
      <c r="QOB100" s="171"/>
      <c r="QOC100" s="171"/>
      <c r="QOD100" s="171"/>
      <c r="QOE100" s="171"/>
      <c r="QOF100" s="171"/>
      <c r="QOG100" s="171"/>
      <c r="QOH100" s="171"/>
      <c r="QOI100" s="171"/>
      <c r="QOJ100" s="171"/>
      <c r="QOK100" s="171"/>
      <c r="QOL100" s="171"/>
      <c r="QOM100" s="171"/>
      <c r="QON100" s="171"/>
      <c r="QOO100" s="171"/>
      <c r="QOP100" s="171"/>
      <c r="QOQ100" s="171"/>
      <c r="QOR100" s="171"/>
      <c r="QOS100" s="171"/>
      <c r="QOT100" s="171"/>
      <c r="QOU100" s="171"/>
      <c r="QOV100" s="171"/>
      <c r="QOW100" s="171"/>
      <c r="QOX100" s="171"/>
      <c r="QOY100" s="171"/>
      <c r="QOZ100" s="171"/>
      <c r="QPA100" s="171"/>
      <c r="QPB100" s="171"/>
      <c r="QPC100" s="171"/>
      <c r="QPD100" s="171"/>
      <c r="QPE100" s="171"/>
      <c r="QPF100" s="171"/>
      <c r="QPG100" s="171"/>
      <c r="QPH100" s="171"/>
      <c r="QPI100" s="171"/>
      <c r="QPJ100" s="171"/>
      <c r="QPK100" s="171"/>
      <c r="QPL100" s="171"/>
      <c r="QPM100" s="171"/>
      <c r="QPN100" s="171"/>
      <c r="QPO100" s="171"/>
      <c r="QPP100" s="171"/>
      <c r="QPQ100" s="171"/>
      <c r="QPR100" s="171"/>
      <c r="QPS100" s="171"/>
      <c r="QPT100" s="171"/>
      <c r="QPU100" s="171"/>
      <c r="QPV100" s="171"/>
      <c r="QPW100" s="171"/>
      <c r="QPX100" s="171"/>
      <c r="QPY100" s="171"/>
      <c r="QPZ100" s="171"/>
      <c r="QQA100" s="171"/>
      <c r="QQB100" s="171"/>
      <c r="QQC100" s="171"/>
      <c r="QQD100" s="171"/>
      <c r="QQE100" s="171"/>
      <c r="QQF100" s="171"/>
      <c r="QQG100" s="171"/>
      <c r="QQH100" s="171"/>
      <c r="QQI100" s="171"/>
      <c r="QQJ100" s="171"/>
      <c r="QQK100" s="171"/>
      <c r="QQL100" s="171"/>
      <c r="QQM100" s="171"/>
      <c r="QQN100" s="171"/>
      <c r="QQO100" s="171"/>
      <c r="QQP100" s="171"/>
      <c r="QQQ100" s="171"/>
      <c r="QQR100" s="171"/>
      <c r="QQS100" s="171"/>
      <c r="QQT100" s="171"/>
      <c r="QQU100" s="171"/>
      <c r="QQV100" s="171"/>
      <c r="QQW100" s="171"/>
      <c r="QQX100" s="171"/>
      <c r="QQY100" s="171"/>
      <c r="QQZ100" s="171"/>
      <c r="QRA100" s="171"/>
      <c r="QRB100" s="171"/>
      <c r="QRC100" s="171"/>
      <c r="QRD100" s="171"/>
      <c r="QRE100" s="171"/>
      <c r="QRF100" s="171"/>
      <c r="QRG100" s="171"/>
      <c r="QRH100" s="171"/>
      <c r="QRI100" s="171"/>
      <c r="QRJ100" s="171"/>
      <c r="QRK100" s="171"/>
      <c r="QRL100" s="171"/>
      <c r="QRM100" s="171"/>
      <c r="QRN100" s="171"/>
      <c r="QRO100" s="171"/>
      <c r="QRP100" s="171"/>
      <c r="QRQ100" s="171"/>
      <c r="QRR100" s="171"/>
      <c r="QRS100" s="171"/>
      <c r="QRT100" s="171"/>
      <c r="QRU100" s="171"/>
      <c r="QRV100" s="171"/>
      <c r="QRW100" s="171"/>
      <c r="QRX100" s="171"/>
      <c r="QRY100" s="171"/>
      <c r="QRZ100" s="171"/>
      <c r="QSA100" s="171"/>
      <c r="QSB100" s="171"/>
      <c r="QSC100" s="171"/>
      <c r="QSD100" s="171"/>
      <c r="QSE100" s="171"/>
      <c r="QSF100" s="171"/>
      <c r="QSG100" s="171"/>
      <c r="QSH100" s="171"/>
      <c r="QSI100" s="171"/>
      <c r="QSJ100" s="171"/>
      <c r="QSK100" s="171"/>
      <c r="QSL100" s="171"/>
      <c r="QSM100" s="171"/>
      <c r="QSN100" s="171"/>
      <c r="QSO100" s="171"/>
      <c r="QSP100" s="171"/>
      <c r="QSQ100" s="171"/>
      <c r="QSR100" s="171"/>
      <c r="QSS100" s="171"/>
      <c r="QST100" s="171"/>
      <c r="QSU100" s="171"/>
      <c r="QSV100" s="171"/>
      <c r="QSW100" s="171"/>
      <c r="QSX100" s="171"/>
      <c r="QSY100" s="171"/>
      <c r="QSZ100" s="171"/>
      <c r="QTA100" s="171"/>
      <c r="QTB100" s="171"/>
      <c r="QTC100" s="171"/>
      <c r="QTD100" s="171"/>
      <c r="QTE100" s="171"/>
      <c r="QTF100" s="171"/>
      <c r="QTG100" s="171"/>
      <c r="QTH100" s="171"/>
      <c r="QTI100" s="171"/>
      <c r="QTJ100" s="171"/>
      <c r="QTK100" s="171"/>
      <c r="QTL100" s="171"/>
      <c r="QTM100" s="171"/>
      <c r="QTN100" s="171"/>
      <c r="QTO100" s="171"/>
      <c r="QTP100" s="171"/>
      <c r="QTQ100" s="171"/>
      <c r="QTR100" s="171"/>
      <c r="QTS100" s="171"/>
      <c r="QTT100" s="171"/>
      <c r="QTU100" s="171"/>
      <c r="QTV100" s="171"/>
      <c r="QTW100" s="171"/>
      <c r="QTX100" s="171"/>
      <c r="QTY100" s="171"/>
      <c r="QTZ100" s="171"/>
      <c r="QUA100" s="171"/>
      <c r="QUB100" s="171"/>
      <c r="QUC100" s="171"/>
      <c r="QUD100" s="171"/>
      <c r="QUE100" s="171"/>
      <c r="QUF100" s="171"/>
      <c r="QUG100" s="171"/>
      <c r="QUH100" s="171"/>
      <c r="QUI100" s="171"/>
      <c r="QUJ100" s="171"/>
      <c r="QUK100" s="171"/>
      <c r="QUL100" s="171"/>
      <c r="QUM100" s="171"/>
      <c r="QUN100" s="171"/>
      <c r="QUO100" s="171"/>
      <c r="QUP100" s="171"/>
      <c r="QUQ100" s="171"/>
      <c r="QUR100" s="171"/>
      <c r="QUS100" s="171"/>
      <c r="QUT100" s="171"/>
      <c r="QUU100" s="171"/>
      <c r="QUV100" s="171"/>
      <c r="QUW100" s="171"/>
      <c r="QUX100" s="171"/>
      <c r="QUY100" s="171"/>
      <c r="QUZ100" s="171"/>
      <c r="QVA100" s="171"/>
      <c r="QVB100" s="171"/>
      <c r="QVC100" s="171"/>
      <c r="QVD100" s="171"/>
      <c r="QVE100" s="171"/>
      <c r="QVF100" s="171"/>
      <c r="QVG100" s="171"/>
      <c r="QVH100" s="171"/>
      <c r="QVI100" s="171"/>
      <c r="QVJ100" s="171"/>
      <c r="QVK100" s="171"/>
      <c r="QVL100" s="171"/>
      <c r="QVM100" s="171"/>
      <c r="QVN100" s="171"/>
      <c r="QVO100" s="171"/>
      <c r="QVP100" s="171"/>
      <c r="QVQ100" s="171"/>
      <c r="QVR100" s="171"/>
      <c r="QVS100" s="171"/>
      <c r="QVT100" s="171"/>
      <c r="QVU100" s="171"/>
      <c r="QVV100" s="171"/>
      <c r="QVW100" s="171"/>
      <c r="QVX100" s="171"/>
      <c r="QVY100" s="171"/>
      <c r="QVZ100" s="171"/>
      <c r="QWA100" s="171"/>
      <c r="QWB100" s="171"/>
      <c r="QWC100" s="171"/>
      <c r="QWD100" s="171"/>
      <c r="QWE100" s="171"/>
      <c r="QWF100" s="171"/>
      <c r="QWG100" s="171"/>
      <c r="QWH100" s="171"/>
      <c r="QWI100" s="171"/>
      <c r="QWJ100" s="171"/>
      <c r="QWK100" s="171"/>
      <c r="QWL100" s="171"/>
      <c r="QWM100" s="171"/>
      <c r="QWN100" s="171"/>
      <c r="QWO100" s="171"/>
      <c r="QWP100" s="171"/>
      <c r="QWQ100" s="171"/>
      <c r="QWR100" s="171"/>
      <c r="QWS100" s="171"/>
      <c r="QWT100" s="171"/>
      <c r="QWU100" s="171"/>
      <c r="QWV100" s="171"/>
      <c r="QWW100" s="171"/>
      <c r="QWX100" s="171"/>
      <c r="QWY100" s="171"/>
      <c r="QWZ100" s="171"/>
      <c r="QXA100" s="171"/>
      <c r="QXB100" s="171"/>
      <c r="QXC100" s="171"/>
      <c r="QXD100" s="171"/>
      <c r="QXE100" s="171"/>
      <c r="QXF100" s="171"/>
      <c r="QXG100" s="171"/>
      <c r="QXH100" s="171"/>
      <c r="QXI100" s="171"/>
      <c r="QXJ100" s="171"/>
      <c r="QXK100" s="171"/>
      <c r="QXL100" s="171"/>
      <c r="QXM100" s="171"/>
      <c r="QXN100" s="171"/>
      <c r="QXO100" s="171"/>
      <c r="QXP100" s="171"/>
      <c r="QXQ100" s="171"/>
      <c r="QXR100" s="171"/>
      <c r="QXS100" s="171"/>
      <c r="QXT100" s="171"/>
      <c r="QXU100" s="171"/>
      <c r="QXV100" s="171"/>
      <c r="QXW100" s="171"/>
      <c r="QXX100" s="171"/>
      <c r="QXY100" s="171"/>
      <c r="QXZ100" s="171"/>
      <c r="QYA100" s="171"/>
      <c r="QYB100" s="171"/>
      <c r="QYC100" s="171"/>
      <c r="QYD100" s="171"/>
      <c r="QYE100" s="171"/>
      <c r="QYF100" s="171"/>
      <c r="QYG100" s="171"/>
      <c r="QYH100" s="171"/>
      <c r="QYI100" s="171"/>
      <c r="QYJ100" s="171"/>
      <c r="QYK100" s="171"/>
      <c r="QYL100" s="171"/>
      <c r="QYM100" s="171"/>
      <c r="QYN100" s="171"/>
      <c r="QYO100" s="171"/>
      <c r="QYP100" s="171"/>
      <c r="QYQ100" s="171"/>
      <c r="QYR100" s="171"/>
      <c r="QYS100" s="171"/>
      <c r="QYT100" s="171"/>
      <c r="QYU100" s="171"/>
      <c r="QYV100" s="171"/>
      <c r="QYW100" s="171"/>
      <c r="QYX100" s="171"/>
      <c r="QYY100" s="171"/>
      <c r="QYZ100" s="171"/>
      <c r="QZA100" s="171"/>
      <c r="QZB100" s="171"/>
      <c r="QZC100" s="171"/>
      <c r="QZD100" s="171"/>
      <c r="QZE100" s="171"/>
      <c r="QZF100" s="171"/>
      <c r="QZG100" s="171"/>
      <c r="QZH100" s="171"/>
      <c r="QZI100" s="171"/>
      <c r="QZJ100" s="171"/>
      <c r="QZK100" s="171"/>
      <c r="QZL100" s="171"/>
      <c r="QZM100" s="171"/>
      <c r="QZN100" s="171"/>
      <c r="QZO100" s="171"/>
      <c r="QZP100" s="171"/>
      <c r="QZQ100" s="171"/>
      <c r="QZR100" s="171"/>
      <c r="QZS100" s="171"/>
      <c r="QZT100" s="171"/>
      <c r="QZU100" s="171"/>
      <c r="QZV100" s="171"/>
      <c r="QZW100" s="171"/>
      <c r="QZX100" s="171"/>
      <c r="QZY100" s="171"/>
      <c r="QZZ100" s="171"/>
      <c r="RAA100" s="171"/>
      <c r="RAB100" s="171"/>
      <c r="RAC100" s="171"/>
      <c r="RAD100" s="171"/>
      <c r="RAE100" s="171"/>
      <c r="RAF100" s="171"/>
      <c r="RAG100" s="171"/>
      <c r="RAH100" s="171"/>
      <c r="RAI100" s="171"/>
      <c r="RAJ100" s="171"/>
      <c r="RAK100" s="171"/>
      <c r="RAL100" s="171"/>
      <c r="RAM100" s="171"/>
      <c r="RAN100" s="171"/>
      <c r="RAO100" s="171"/>
      <c r="RAP100" s="171"/>
      <c r="RAQ100" s="171"/>
      <c r="RAR100" s="171"/>
      <c r="RAS100" s="171"/>
      <c r="RAT100" s="171"/>
      <c r="RAU100" s="171"/>
      <c r="RAV100" s="171"/>
      <c r="RAW100" s="171"/>
      <c r="RAX100" s="171"/>
      <c r="RAY100" s="171"/>
      <c r="RAZ100" s="171"/>
      <c r="RBA100" s="171"/>
      <c r="RBB100" s="171"/>
      <c r="RBC100" s="171"/>
      <c r="RBD100" s="171"/>
      <c r="RBE100" s="171"/>
      <c r="RBF100" s="171"/>
      <c r="RBG100" s="171"/>
      <c r="RBH100" s="171"/>
      <c r="RBI100" s="171"/>
      <c r="RBJ100" s="171"/>
      <c r="RBK100" s="171"/>
      <c r="RBL100" s="171"/>
      <c r="RBM100" s="171"/>
      <c r="RBN100" s="171"/>
      <c r="RBO100" s="171"/>
      <c r="RBP100" s="171"/>
      <c r="RBQ100" s="171"/>
      <c r="RBR100" s="171"/>
      <c r="RBS100" s="171"/>
      <c r="RBT100" s="171"/>
      <c r="RBU100" s="171"/>
      <c r="RBV100" s="171"/>
      <c r="RBW100" s="171"/>
      <c r="RBX100" s="171"/>
      <c r="RBY100" s="171"/>
      <c r="RBZ100" s="171"/>
      <c r="RCA100" s="171"/>
      <c r="RCB100" s="171"/>
      <c r="RCC100" s="171"/>
      <c r="RCD100" s="171"/>
      <c r="RCE100" s="171"/>
      <c r="RCF100" s="171"/>
      <c r="RCG100" s="171"/>
      <c r="RCH100" s="171"/>
      <c r="RCI100" s="171"/>
      <c r="RCJ100" s="171"/>
      <c r="RCK100" s="171"/>
      <c r="RCL100" s="171"/>
      <c r="RCM100" s="171"/>
      <c r="RCN100" s="171"/>
      <c r="RCO100" s="171"/>
      <c r="RCP100" s="171"/>
      <c r="RCQ100" s="171"/>
      <c r="RCR100" s="171"/>
      <c r="RCS100" s="171"/>
      <c r="RCT100" s="171"/>
      <c r="RCU100" s="171"/>
      <c r="RCV100" s="171"/>
      <c r="RCW100" s="171"/>
      <c r="RCX100" s="171"/>
      <c r="RCY100" s="171"/>
      <c r="RCZ100" s="171"/>
      <c r="RDA100" s="171"/>
      <c r="RDB100" s="171"/>
      <c r="RDC100" s="171"/>
      <c r="RDD100" s="171"/>
      <c r="RDE100" s="171"/>
      <c r="RDF100" s="171"/>
      <c r="RDG100" s="171"/>
      <c r="RDH100" s="171"/>
      <c r="RDI100" s="171"/>
      <c r="RDJ100" s="171"/>
      <c r="RDK100" s="171"/>
      <c r="RDL100" s="171"/>
      <c r="RDM100" s="171"/>
      <c r="RDN100" s="171"/>
      <c r="RDO100" s="171"/>
      <c r="RDP100" s="171"/>
      <c r="RDQ100" s="171"/>
      <c r="RDR100" s="171"/>
      <c r="RDS100" s="171"/>
      <c r="RDT100" s="171"/>
      <c r="RDU100" s="171"/>
      <c r="RDV100" s="171"/>
      <c r="RDW100" s="171"/>
      <c r="RDX100" s="171"/>
      <c r="RDY100" s="171"/>
      <c r="RDZ100" s="171"/>
      <c r="REA100" s="171"/>
      <c r="REB100" s="171"/>
      <c r="REC100" s="171"/>
      <c r="RED100" s="171"/>
      <c r="REE100" s="171"/>
      <c r="REF100" s="171"/>
      <c r="REG100" s="171"/>
      <c r="REH100" s="171"/>
      <c r="REI100" s="171"/>
      <c r="REJ100" s="171"/>
      <c r="REK100" s="171"/>
      <c r="REL100" s="171"/>
      <c r="REM100" s="171"/>
      <c r="REN100" s="171"/>
      <c r="REO100" s="171"/>
      <c r="REP100" s="171"/>
      <c r="REQ100" s="171"/>
      <c r="RER100" s="171"/>
      <c r="RES100" s="171"/>
      <c r="RET100" s="171"/>
      <c r="REU100" s="171"/>
      <c r="REV100" s="171"/>
      <c r="REW100" s="171"/>
      <c r="REX100" s="171"/>
      <c r="REY100" s="171"/>
      <c r="REZ100" s="171"/>
      <c r="RFA100" s="171"/>
      <c r="RFB100" s="171"/>
      <c r="RFC100" s="171"/>
      <c r="RFD100" s="171"/>
      <c r="RFE100" s="171"/>
      <c r="RFF100" s="171"/>
      <c r="RFG100" s="171"/>
      <c r="RFH100" s="171"/>
      <c r="RFI100" s="171"/>
      <c r="RFJ100" s="171"/>
      <c r="RFK100" s="171"/>
      <c r="RFL100" s="171"/>
      <c r="RFM100" s="171"/>
      <c r="RFN100" s="171"/>
      <c r="RFO100" s="171"/>
      <c r="RFP100" s="171"/>
      <c r="RFQ100" s="171"/>
      <c r="RFR100" s="171"/>
      <c r="RFS100" s="171"/>
      <c r="RFT100" s="171"/>
      <c r="RFU100" s="171"/>
      <c r="RFV100" s="171"/>
      <c r="RFW100" s="171"/>
      <c r="RFX100" s="171"/>
      <c r="RFY100" s="171"/>
      <c r="RFZ100" s="171"/>
      <c r="RGA100" s="171"/>
      <c r="RGB100" s="171"/>
      <c r="RGC100" s="171"/>
      <c r="RGD100" s="171"/>
      <c r="RGE100" s="171"/>
      <c r="RGF100" s="171"/>
      <c r="RGG100" s="171"/>
      <c r="RGH100" s="171"/>
      <c r="RGI100" s="171"/>
      <c r="RGJ100" s="171"/>
      <c r="RGK100" s="171"/>
      <c r="RGL100" s="171"/>
      <c r="RGM100" s="171"/>
      <c r="RGN100" s="171"/>
      <c r="RGO100" s="171"/>
      <c r="RGP100" s="171"/>
      <c r="RGQ100" s="171"/>
      <c r="RGR100" s="171"/>
      <c r="RGS100" s="171"/>
      <c r="RGT100" s="171"/>
      <c r="RGU100" s="171"/>
      <c r="RGV100" s="171"/>
      <c r="RGW100" s="171"/>
      <c r="RGX100" s="171"/>
      <c r="RGY100" s="171"/>
      <c r="RGZ100" s="171"/>
      <c r="RHA100" s="171"/>
      <c r="RHB100" s="171"/>
      <c r="RHC100" s="171"/>
      <c r="RHD100" s="171"/>
      <c r="RHE100" s="171"/>
      <c r="RHF100" s="171"/>
      <c r="RHG100" s="171"/>
      <c r="RHH100" s="171"/>
      <c r="RHI100" s="171"/>
      <c r="RHJ100" s="171"/>
      <c r="RHK100" s="171"/>
      <c r="RHL100" s="171"/>
      <c r="RHM100" s="171"/>
      <c r="RHN100" s="171"/>
      <c r="RHO100" s="171"/>
      <c r="RHP100" s="171"/>
      <c r="RHQ100" s="171"/>
      <c r="RHR100" s="171"/>
      <c r="RHS100" s="171"/>
      <c r="RHT100" s="171"/>
      <c r="RHU100" s="171"/>
      <c r="RHV100" s="171"/>
      <c r="RHW100" s="171"/>
      <c r="RHX100" s="171"/>
      <c r="RHY100" s="171"/>
      <c r="RHZ100" s="171"/>
      <c r="RIA100" s="171"/>
      <c r="RIB100" s="171"/>
      <c r="RIC100" s="171"/>
      <c r="RID100" s="171"/>
      <c r="RIE100" s="171"/>
      <c r="RIF100" s="171"/>
      <c r="RIG100" s="171"/>
      <c r="RIH100" s="171"/>
      <c r="RII100" s="171"/>
      <c r="RIJ100" s="171"/>
      <c r="RIK100" s="171"/>
      <c r="RIL100" s="171"/>
      <c r="RIM100" s="171"/>
      <c r="RIN100" s="171"/>
      <c r="RIO100" s="171"/>
      <c r="RIP100" s="171"/>
      <c r="RIQ100" s="171"/>
      <c r="RIR100" s="171"/>
      <c r="RIS100" s="171"/>
      <c r="RIT100" s="171"/>
      <c r="RIU100" s="171"/>
      <c r="RIV100" s="171"/>
      <c r="RIW100" s="171"/>
      <c r="RIX100" s="171"/>
      <c r="RIY100" s="171"/>
      <c r="RIZ100" s="171"/>
      <c r="RJA100" s="171"/>
      <c r="RJB100" s="171"/>
      <c r="RJC100" s="171"/>
      <c r="RJD100" s="171"/>
      <c r="RJE100" s="171"/>
      <c r="RJF100" s="171"/>
      <c r="RJG100" s="171"/>
      <c r="RJH100" s="171"/>
      <c r="RJI100" s="171"/>
      <c r="RJJ100" s="171"/>
      <c r="RJK100" s="171"/>
      <c r="RJL100" s="171"/>
      <c r="RJM100" s="171"/>
      <c r="RJN100" s="171"/>
      <c r="RJO100" s="171"/>
      <c r="RJP100" s="171"/>
      <c r="RJQ100" s="171"/>
      <c r="RJR100" s="171"/>
      <c r="RJS100" s="171"/>
      <c r="RJT100" s="171"/>
      <c r="RJU100" s="171"/>
      <c r="RJV100" s="171"/>
      <c r="RJW100" s="171"/>
      <c r="RJX100" s="171"/>
      <c r="RJY100" s="171"/>
      <c r="RJZ100" s="171"/>
      <c r="RKA100" s="171"/>
      <c r="RKB100" s="171"/>
      <c r="RKC100" s="171"/>
      <c r="RKD100" s="171"/>
      <c r="RKE100" s="171"/>
      <c r="RKF100" s="171"/>
      <c r="RKG100" s="171"/>
      <c r="RKH100" s="171"/>
      <c r="RKI100" s="171"/>
      <c r="RKJ100" s="171"/>
      <c r="RKK100" s="171"/>
      <c r="RKL100" s="171"/>
      <c r="RKM100" s="171"/>
      <c r="RKN100" s="171"/>
      <c r="RKO100" s="171"/>
      <c r="RKP100" s="171"/>
      <c r="RKQ100" s="171"/>
      <c r="RKR100" s="171"/>
      <c r="RKS100" s="171"/>
      <c r="RKT100" s="171"/>
      <c r="RKU100" s="171"/>
      <c r="RKV100" s="171"/>
      <c r="RKW100" s="171"/>
      <c r="RKX100" s="171"/>
      <c r="RKY100" s="171"/>
      <c r="RKZ100" s="171"/>
      <c r="RLA100" s="171"/>
      <c r="RLB100" s="171"/>
      <c r="RLC100" s="171"/>
      <c r="RLD100" s="171"/>
      <c r="RLE100" s="171"/>
      <c r="RLF100" s="171"/>
      <c r="RLG100" s="171"/>
      <c r="RLH100" s="171"/>
      <c r="RLI100" s="171"/>
      <c r="RLJ100" s="171"/>
      <c r="RLK100" s="171"/>
      <c r="RLL100" s="171"/>
      <c r="RLM100" s="171"/>
      <c r="RLN100" s="171"/>
      <c r="RLO100" s="171"/>
      <c r="RLP100" s="171"/>
      <c r="RLQ100" s="171"/>
      <c r="RLR100" s="171"/>
      <c r="RLS100" s="171"/>
      <c r="RLT100" s="171"/>
      <c r="RLU100" s="171"/>
      <c r="RLV100" s="171"/>
      <c r="RLW100" s="171"/>
      <c r="RLX100" s="171"/>
      <c r="RLY100" s="171"/>
      <c r="RLZ100" s="171"/>
      <c r="RMA100" s="171"/>
      <c r="RMB100" s="171"/>
      <c r="RMC100" s="171"/>
      <c r="RMD100" s="171"/>
      <c r="RME100" s="171"/>
      <c r="RMF100" s="171"/>
      <c r="RMG100" s="171"/>
      <c r="RMH100" s="171"/>
      <c r="RMI100" s="171"/>
      <c r="RMJ100" s="171"/>
      <c r="RMK100" s="171"/>
      <c r="RML100" s="171"/>
      <c r="RMM100" s="171"/>
      <c r="RMN100" s="171"/>
      <c r="RMO100" s="171"/>
      <c r="RMP100" s="171"/>
      <c r="RMQ100" s="171"/>
      <c r="RMR100" s="171"/>
      <c r="RMS100" s="171"/>
      <c r="RMT100" s="171"/>
      <c r="RMU100" s="171"/>
      <c r="RMV100" s="171"/>
      <c r="RMW100" s="171"/>
      <c r="RMX100" s="171"/>
      <c r="RMY100" s="171"/>
      <c r="RMZ100" s="171"/>
      <c r="RNA100" s="171"/>
      <c r="RNB100" s="171"/>
      <c r="RNC100" s="171"/>
      <c r="RND100" s="171"/>
      <c r="RNE100" s="171"/>
      <c r="RNF100" s="171"/>
      <c r="RNG100" s="171"/>
      <c r="RNH100" s="171"/>
      <c r="RNI100" s="171"/>
      <c r="RNJ100" s="171"/>
      <c r="RNK100" s="171"/>
      <c r="RNL100" s="171"/>
      <c r="RNM100" s="171"/>
      <c r="RNN100" s="171"/>
      <c r="RNO100" s="171"/>
      <c r="RNP100" s="171"/>
      <c r="RNQ100" s="171"/>
      <c r="RNR100" s="171"/>
      <c r="RNS100" s="171"/>
      <c r="RNT100" s="171"/>
      <c r="RNU100" s="171"/>
      <c r="RNV100" s="171"/>
      <c r="RNW100" s="171"/>
      <c r="RNX100" s="171"/>
      <c r="RNY100" s="171"/>
      <c r="RNZ100" s="171"/>
      <c r="ROA100" s="171"/>
      <c r="ROB100" s="171"/>
      <c r="ROC100" s="171"/>
      <c r="ROD100" s="171"/>
      <c r="ROE100" s="171"/>
      <c r="ROF100" s="171"/>
      <c r="ROG100" s="171"/>
      <c r="ROH100" s="171"/>
      <c r="ROI100" s="171"/>
      <c r="ROJ100" s="171"/>
      <c r="ROK100" s="171"/>
      <c r="ROL100" s="171"/>
      <c r="ROM100" s="171"/>
      <c r="RON100" s="171"/>
      <c r="ROO100" s="171"/>
      <c r="ROP100" s="171"/>
      <c r="ROQ100" s="171"/>
      <c r="ROR100" s="171"/>
      <c r="ROS100" s="171"/>
      <c r="ROT100" s="171"/>
      <c r="ROU100" s="171"/>
      <c r="ROV100" s="171"/>
      <c r="ROW100" s="171"/>
      <c r="ROX100" s="171"/>
      <c r="ROY100" s="171"/>
      <c r="ROZ100" s="171"/>
      <c r="RPA100" s="171"/>
      <c r="RPB100" s="171"/>
      <c r="RPC100" s="171"/>
      <c r="RPD100" s="171"/>
      <c r="RPE100" s="171"/>
      <c r="RPF100" s="171"/>
      <c r="RPG100" s="171"/>
      <c r="RPH100" s="171"/>
      <c r="RPI100" s="171"/>
      <c r="RPJ100" s="171"/>
      <c r="RPK100" s="171"/>
      <c r="RPL100" s="171"/>
      <c r="RPM100" s="171"/>
      <c r="RPN100" s="171"/>
      <c r="RPO100" s="171"/>
      <c r="RPP100" s="171"/>
      <c r="RPQ100" s="171"/>
      <c r="RPR100" s="171"/>
      <c r="RPS100" s="171"/>
      <c r="RPT100" s="171"/>
      <c r="RPU100" s="171"/>
      <c r="RPV100" s="171"/>
      <c r="RPW100" s="171"/>
      <c r="RPX100" s="171"/>
      <c r="RPY100" s="171"/>
      <c r="RPZ100" s="171"/>
      <c r="RQA100" s="171"/>
      <c r="RQB100" s="171"/>
      <c r="RQC100" s="171"/>
      <c r="RQD100" s="171"/>
      <c r="RQE100" s="171"/>
      <c r="RQF100" s="171"/>
      <c r="RQG100" s="171"/>
      <c r="RQH100" s="171"/>
      <c r="RQI100" s="171"/>
      <c r="RQJ100" s="171"/>
      <c r="RQK100" s="171"/>
      <c r="RQL100" s="171"/>
      <c r="RQM100" s="171"/>
      <c r="RQN100" s="171"/>
      <c r="RQO100" s="171"/>
      <c r="RQP100" s="171"/>
      <c r="RQQ100" s="171"/>
      <c r="RQR100" s="171"/>
      <c r="RQS100" s="171"/>
      <c r="RQT100" s="171"/>
      <c r="RQU100" s="171"/>
      <c r="RQV100" s="171"/>
      <c r="RQW100" s="171"/>
      <c r="RQX100" s="171"/>
      <c r="RQY100" s="171"/>
      <c r="RQZ100" s="171"/>
      <c r="RRA100" s="171"/>
      <c r="RRB100" s="171"/>
      <c r="RRC100" s="171"/>
      <c r="RRD100" s="171"/>
      <c r="RRE100" s="171"/>
      <c r="RRF100" s="171"/>
      <c r="RRG100" s="171"/>
      <c r="RRH100" s="171"/>
      <c r="RRI100" s="171"/>
      <c r="RRJ100" s="171"/>
      <c r="RRK100" s="171"/>
      <c r="RRL100" s="171"/>
      <c r="RRM100" s="171"/>
      <c r="RRN100" s="171"/>
      <c r="RRO100" s="171"/>
      <c r="RRP100" s="171"/>
      <c r="RRQ100" s="171"/>
      <c r="RRR100" s="171"/>
      <c r="RRS100" s="171"/>
      <c r="RRT100" s="171"/>
      <c r="RRU100" s="171"/>
      <c r="RRV100" s="171"/>
      <c r="RRW100" s="171"/>
      <c r="RRX100" s="171"/>
      <c r="RRY100" s="171"/>
      <c r="RRZ100" s="171"/>
      <c r="RSA100" s="171"/>
      <c r="RSB100" s="171"/>
      <c r="RSC100" s="171"/>
      <c r="RSD100" s="171"/>
      <c r="RSE100" s="171"/>
      <c r="RSF100" s="171"/>
      <c r="RSG100" s="171"/>
      <c r="RSH100" s="171"/>
      <c r="RSI100" s="171"/>
      <c r="RSJ100" s="171"/>
      <c r="RSK100" s="171"/>
      <c r="RSL100" s="171"/>
      <c r="RSM100" s="171"/>
      <c r="RSN100" s="171"/>
      <c r="RSO100" s="171"/>
      <c r="RSP100" s="171"/>
      <c r="RSQ100" s="171"/>
      <c r="RSR100" s="171"/>
      <c r="RSS100" s="171"/>
      <c r="RST100" s="171"/>
      <c r="RSU100" s="171"/>
      <c r="RSV100" s="171"/>
      <c r="RSW100" s="171"/>
      <c r="RSX100" s="171"/>
      <c r="RSY100" s="171"/>
      <c r="RSZ100" s="171"/>
      <c r="RTA100" s="171"/>
      <c r="RTB100" s="171"/>
      <c r="RTC100" s="171"/>
      <c r="RTD100" s="171"/>
      <c r="RTE100" s="171"/>
      <c r="RTF100" s="171"/>
      <c r="RTG100" s="171"/>
      <c r="RTH100" s="171"/>
      <c r="RTI100" s="171"/>
      <c r="RTJ100" s="171"/>
      <c r="RTK100" s="171"/>
      <c r="RTL100" s="171"/>
      <c r="RTM100" s="171"/>
      <c r="RTN100" s="171"/>
      <c r="RTO100" s="171"/>
      <c r="RTP100" s="171"/>
      <c r="RTQ100" s="171"/>
      <c r="RTR100" s="171"/>
      <c r="RTS100" s="171"/>
      <c r="RTT100" s="171"/>
      <c r="RTU100" s="171"/>
      <c r="RTV100" s="171"/>
      <c r="RTW100" s="171"/>
      <c r="RTX100" s="171"/>
      <c r="RTY100" s="171"/>
      <c r="RTZ100" s="171"/>
      <c r="RUA100" s="171"/>
      <c r="RUB100" s="171"/>
      <c r="RUC100" s="171"/>
      <c r="RUD100" s="171"/>
      <c r="RUE100" s="171"/>
      <c r="RUF100" s="171"/>
      <c r="RUG100" s="171"/>
      <c r="RUH100" s="171"/>
      <c r="RUI100" s="171"/>
      <c r="RUJ100" s="171"/>
      <c r="RUK100" s="171"/>
      <c r="RUL100" s="171"/>
      <c r="RUM100" s="171"/>
      <c r="RUN100" s="171"/>
      <c r="RUO100" s="171"/>
      <c r="RUP100" s="171"/>
      <c r="RUQ100" s="171"/>
      <c r="RUR100" s="171"/>
      <c r="RUS100" s="171"/>
      <c r="RUT100" s="171"/>
      <c r="RUU100" s="171"/>
      <c r="RUV100" s="171"/>
      <c r="RUW100" s="171"/>
      <c r="RUX100" s="171"/>
      <c r="RUY100" s="171"/>
      <c r="RUZ100" s="171"/>
      <c r="RVA100" s="171"/>
      <c r="RVB100" s="171"/>
      <c r="RVC100" s="171"/>
      <c r="RVD100" s="171"/>
      <c r="RVE100" s="171"/>
      <c r="RVF100" s="171"/>
      <c r="RVG100" s="171"/>
      <c r="RVH100" s="171"/>
      <c r="RVI100" s="171"/>
      <c r="RVJ100" s="171"/>
      <c r="RVK100" s="171"/>
      <c r="RVL100" s="171"/>
      <c r="RVM100" s="171"/>
      <c r="RVN100" s="171"/>
      <c r="RVO100" s="171"/>
      <c r="RVP100" s="171"/>
      <c r="RVQ100" s="171"/>
      <c r="RVR100" s="171"/>
      <c r="RVS100" s="171"/>
      <c r="RVT100" s="171"/>
      <c r="RVU100" s="171"/>
      <c r="RVV100" s="171"/>
      <c r="RVW100" s="171"/>
      <c r="RVX100" s="171"/>
      <c r="RVY100" s="171"/>
      <c r="RVZ100" s="171"/>
      <c r="RWA100" s="171"/>
      <c r="RWB100" s="171"/>
      <c r="RWC100" s="171"/>
      <c r="RWD100" s="171"/>
      <c r="RWE100" s="171"/>
      <c r="RWF100" s="171"/>
      <c r="RWG100" s="171"/>
      <c r="RWH100" s="171"/>
      <c r="RWI100" s="171"/>
      <c r="RWJ100" s="171"/>
      <c r="RWK100" s="171"/>
      <c r="RWL100" s="171"/>
      <c r="RWM100" s="171"/>
      <c r="RWN100" s="171"/>
      <c r="RWO100" s="171"/>
      <c r="RWP100" s="171"/>
      <c r="RWQ100" s="171"/>
      <c r="RWR100" s="171"/>
      <c r="RWS100" s="171"/>
      <c r="RWT100" s="171"/>
      <c r="RWU100" s="171"/>
      <c r="RWV100" s="171"/>
      <c r="RWW100" s="171"/>
      <c r="RWX100" s="171"/>
      <c r="RWY100" s="171"/>
      <c r="RWZ100" s="171"/>
      <c r="RXA100" s="171"/>
      <c r="RXB100" s="171"/>
      <c r="RXC100" s="171"/>
      <c r="RXD100" s="171"/>
      <c r="RXE100" s="171"/>
      <c r="RXF100" s="171"/>
      <c r="RXG100" s="171"/>
      <c r="RXH100" s="171"/>
      <c r="RXI100" s="171"/>
      <c r="RXJ100" s="171"/>
      <c r="RXK100" s="171"/>
      <c r="RXL100" s="171"/>
      <c r="RXM100" s="171"/>
      <c r="RXN100" s="171"/>
      <c r="RXO100" s="171"/>
      <c r="RXP100" s="171"/>
      <c r="RXQ100" s="171"/>
      <c r="RXR100" s="171"/>
      <c r="RXS100" s="171"/>
      <c r="RXT100" s="171"/>
      <c r="RXU100" s="171"/>
      <c r="RXV100" s="171"/>
      <c r="RXW100" s="171"/>
      <c r="RXX100" s="171"/>
      <c r="RXY100" s="171"/>
      <c r="RXZ100" s="171"/>
      <c r="RYA100" s="171"/>
      <c r="RYB100" s="171"/>
      <c r="RYC100" s="171"/>
      <c r="RYD100" s="171"/>
      <c r="RYE100" s="171"/>
      <c r="RYF100" s="171"/>
      <c r="RYG100" s="171"/>
      <c r="RYH100" s="171"/>
      <c r="RYI100" s="171"/>
      <c r="RYJ100" s="171"/>
      <c r="RYK100" s="171"/>
      <c r="RYL100" s="171"/>
      <c r="RYM100" s="171"/>
      <c r="RYN100" s="171"/>
      <c r="RYO100" s="171"/>
      <c r="RYP100" s="171"/>
      <c r="RYQ100" s="171"/>
      <c r="RYR100" s="171"/>
      <c r="RYS100" s="171"/>
      <c r="RYT100" s="171"/>
      <c r="RYU100" s="171"/>
      <c r="RYV100" s="171"/>
      <c r="RYW100" s="171"/>
      <c r="RYX100" s="171"/>
      <c r="RYY100" s="171"/>
      <c r="RYZ100" s="171"/>
      <c r="RZA100" s="171"/>
      <c r="RZB100" s="171"/>
      <c r="RZC100" s="171"/>
      <c r="RZD100" s="171"/>
      <c r="RZE100" s="171"/>
      <c r="RZF100" s="171"/>
      <c r="RZG100" s="171"/>
      <c r="RZH100" s="171"/>
      <c r="RZI100" s="171"/>
      <c r="RZJ100" s="171"/>
      <c r="RZK100" s="171"/>
      <c r="RZL100" s="171"/>
      <c r="RZM100" s="171"/>
      <c r="RZN100" s="171"/>
      <c r="RZO100" s="171"/>
      <c r="RZP100" s="171"/>
      <c r="RZQ100" s="171"/>
      <c r="RZR100" s="171"/>
      <c r="RZS100" s="171"/>
      <c r="RZT100" s="171"/>
      <c r="RZU100" s="171"/>
      <c r="RZV100" s="171"/>
      <c r="RZW100" s="171"/>
      <c r="RZX100" s="171"/>
      <c r="RZY100" s="171"/>
      <c r="RZZ100" s="171"/>
      <c r="SAA100" s="171"/>
      <c r="SAB100" s="171"/>
      <c r="SAC100" s="171"/>
      <c r="SAD100" s="171"/>
      <c r="SAE100" s="171"/>
      <c r="SAF100" s="171"/>
      <c r="SAG100" s="171"/>
      <c r="SAH100" s="171"/>
      <c r="SAI100" s="171"/>
      <c r="SAJ100" s="171"/>
      <c r="SAK100" s="171"/>
      <c r="SAL100" s="171"/>
      <c r="SAM100" s="171"/>
      <c r="SAN100" s="171"/>
      <c r="SAO100" s="171"/>
      <c r="SAP100" s="171"/>
      <c r="SAQ100" s="171"/>
      <c r="SAR100" s="171"/>
      <c r="SAS100" s="171"/>
      <c r="SAT100" s="171"/>
      <c r="SAU100" s="171"/>
      <c r="SAV100" s="171"/>
      <c r="SAW100" s="171"/>
      <c r="SAX100" s="171"/>
      <c r="SAY100" s="171"/>
      <c r="SAZ100" s="171"/>
      <c r="SBA100" s="171"/>
      <c r="SBB100" s="171"/>
      <c r="SBC100" s="171"/>
      <c r="SBD100" s="171"/>
      <c r="SBE100" s="171"/>
      <c r="SBF100" s="171"/>
      <c r="SBG100" s="171"/>
      <c r="SBH100" s="171"/>
      <c r="SBI100" s="171"/>
      <c r="SBJ100" s="171"/>
      <c r="SBK100" s="171"/>
      <c r="SBL100" s="171"/>
      <c r="SBM100" s="171"/>
      <c r="SBN100" s="171"/>
      <c r="SBO100" s="171"/>
      <c r="SBP100" s="171"/>
      <c r="SBQ100" s="171"/>
      <c r="SBR100" s="171"/>
      <c r="SBS100" s="171"/>
      <c r="SBT100" s="171"/>
      <c r="SBU100" s="171"/>
      <c r="SBV100" s="171"/>
      <c r="SBW100" s="171"/>
      <c r="SBX100" s="171"/>
      <c r="SBY100" s="171"/>
      <c r="SBZ100" s="171"/>
      <c r="SCA100" s="171"/>
      <c r="SCB100" s="171"/>
      <c r="SCC100" s="171"/>
      <c r="SCD100" s="171"/>
      <c r="SCE100" s="171"/>
      <c r="SCF100" s="171"/>
      <c r="SCG100" s="171"/>
      <c r="SCH100" s="171"/>
      <c r="SCI100" s="171"/>
      <c r="SCJ100" s="171"/>
      <c r="SCK100" s="171"/>
      <c r="SCL100" s="171"/>
      <c r="SCM100" s="171"/>
      <c r="SCN100" s="171"/>
      <c r="SCO100" s="171"/>
      <c r="SCP100" s="171"/>
      <c r="SCQ100" s="171"/>
      <c r="SCR100" s="171"/>
      <c r="SCS100" s="171"/>
      <c r="SCT100" s="171"/>
      <c r="SCU100" s="171"/>
      <c r="SCV100" s="171"/>
      <c r="SCW100" s="171"/>
      <c r="SCX100" s="171"/>
      <c r="SCY100" s="171"/>
      <c r="SCZ100" s="171"/>
      <c r="SDA100" s="171"/>
      <c r="SDB100" s="171"/>
      <c r="SDC100" s="171"/>
      <c r="SDD100" s="171"/>
      <c r="SDE100" s="171"/>
      <c r="SDF100" s="171"/>
      <c r="SDG100" s="171"/>
      <c r="SDH100" s="171"/>
      <c r="SDI100" s="171"/>
      <c r="SDJ100" s="171"/>
      <c r="SDK100" s="171"/>
      <c r="SDL100" s="171"/>
      <c r="SDM100" s="171"/>
      <c r="SDN100" s="171"/>
      <c r="SDO100" s="171"/>
      <c r="SDP100" s="171"/>
      <c r="SDQ100" s="171"/>
      <c r="SDR100" s="171"/>
      <c r="SDS100" s="171"/>
      <c r="SDT100" s="171"/>
      <c r="SDU100" s="171"/>
      <c r="SDV100" s="171"/>
      <c r="SDW100" s="171"/>
      <c r="SDX100" s="171"/>
      <c r="SDY100" s="171"/>
      <c r="SDZ100" s="171"/>
      <c r="SEA100" s="171"/>
      <c r="SEB100" s="171"/>
      <c r="SEC100" s="171"/>
      <c r="SED100" s="171"/>
      <c r="SEE100" s="171"/>
      <c r="SEF100" s="171"/>
      <c r="SEG100" s="171"/>
      <c r="SEH100" s="171"/>
      <c r="SEI100" s="171"/>
      <c r="SEJ100" s="171"/>
      <c r="SEK100" s="171"/>
      <c r="SEL100" s="171"/>
      <c r="SEM100" s="171"/>
      <c r="SEN100" s="171"/>
      <c r="SEO100" s="171"/>
      <c r="SEP100" s="171"/>
      <c r="SEQ100" s="171"/>
      <c r="SER100" s="171"/>
      <c r="SES100" s="171"/>
      <c r="SET100" s="171"/>
      <c r="SEU100" s="171"/>
      <c r="SEV100" s="171"/>
      <c r="SEW100" s="171"/>
      <c r="SEX100" s="171"/>
      <c r="SEY100" s="171"/>
      <c r="SEZ100" s="171"/>
      <c r="SFA100" s="171"/>
      <c r="SFB100" s="171"/>
      <c r="SFC100" s="171"/>
      <c r="SFD100" s="171"/>
      <c r="SFE100" s="171"/>
      <c r="SFF100" s="171"/>
      <c r="SFG100" s="171"/>
      <c r="SFH100" s="171"/>
      <c r="SFI100" s="171"/>
      <c r="SFJ100" s="171"/>
      <c r="SFK100" s="171"/>
      <c r="SFL100" s="171"/>
      <c r="SFM100" s="171"/>
      <c r="SFN100" s="171"/>
      <c r="SFO100" s="171"/>
      <c r="SFP100" s="171"/>
      <c r="SFQ100" s="171"/>
      <c r="SFR100" s="171"/>
      <c r="SFS100" s="171"/>
      <c r="SFT100" s="171"/>
      <c r="SFU100" s="171"/>
      <c r="SFV100" s="171"/>
      <c r="SFW100" s="171"/>
      <c r="SFX100" s="171"/>
      <c r="SFY100" s="171"/>
      <c r="SFZ100" s="171"/>
      <c r="SGA100" s="171"/>
      <c r="SGB100" s="171"/>
      <c r="SGC100" s="171"/>
      <c r="SGD100" s="171"/>
      <c r="SGE100" s="171"/>
      <c r="SGF100" s="171"/>
      <c r="SGG100" s="171"/>
      <c r="SGH100" s="171"/>
      <c r="SGI100" s="171"/>
      <c r="SGJ100" s="171"/>
      <c r="SGK100" s="171"/>
      <c r="SGL100" s="171"/>
      <c r="SGM100" s="171"/>
      <c r="SGN100" s="171"/>
      <c r="SGO100" s="171"/>
      <c r="SGP100" s="171"/>
      <c r="SGQ100" s="171"/>
      <c r="SGR100" s="171"/>
      <c r="SGS100" s="171"/>
      <c r="SGT100" s="171"/>
      <c r="SGU100" s="171"/>
      <c r="SGV100" s="171"/>
      <c r="SGW100" s="171"/>
      <c r="SGX100" s="171"/>
      <c r="SGY100" s="171"/>
      <c r="SGZ100" s="171"/>
      <c r="SHA100" s="171"/>
      <c r="SHB100" s="171"/>
      <c r="SHC100" s="171"/>
      <c r="SHD100" s="171"/>
      <c r="SHE100" s="171"/>
      <c r="SHF100" s="171"/>
      <c r="SHG100" s="171"/>
      <c r="SHH100" s="171"/>
      <c r="SHI100" s="171"/>
      <c r="SHJ100" s="171"/>
      <c r="SHK100" s="171"/>
      <c r="SHL100" s="171"/>
      <c r="SHM100" s="171"/>
      <c r="SHN100" s="171"/>
      <c r="SHO100" s="171"/>
      <c r="SHP100" s="171"/>
      <c r="SHQ100" s="171"/>
      <c r="SHR100" s="171"/>
      <c r="SHS100" s="171"/>
      <c r="SHT100" s="171"/>
      <c r="SHU100" s="171"/>
      <c r="SHV100" s="171"/>
      <c r="SHW100" s="171"/>
      <c r="SHX100" s="171"/>
      <c r="SHY100" s="171"/>
      <c r="SHZ100" s="171"/>
      <c r="SIA100" s="171"/>
      <c r="SIB100" s="171"/>
      <c r="SIC100" s="171"/>
      <c r="SID100" s="171"/>
      <c r="SIE100" s="171"/>
      <c r="SIF100" s="171"/>
      <c r="SIG100" s="171"/>
      <c r="SIH100" s="171"/>
      <c r="SII100" s="171"/>
      <c r="SIJ100" s="171"/>
      <c r="SIK100" s="171"/>
      <c r="SIL100" s="171"/>
      <c r="SIM100" s="171"/>
      <c r="SIN100" s="171"/>
      <c r="SIO100" s="171"/>
      <c r="SIP100" s="171"/>
      <c r="SIQ100" s="171"/>
      <c r="SIR100" s="171"/>
      <c r="SIS100" s="171"/>
      <c r="SIT100" s="171"/>
      <c r="SIU100" s="171"/>
      <c r="SIV100" s="171"/>
      <c r="SIW100" s="171"/>
      <c r="SIX100" s="171"/>
      <c r="SIY100" s="171"/>
      <c r="SIZ100" s="171"/>
      <c r="SJA100" s="171"/>
      <c r="SJB100" s="171"/>
      <c r="SJC100" s="171"/>
      <c r="SJD100" s="171"/>
      <c r="SJE100" s="171"/>
      <c r="SJF100" s="171"/>
      <c r="SJG100" s="171"/>
      <c r="SJH100" s="171"/>
      <c r="SJI100" s="171"/>
      <c r="SJJ100" s="171"/>
      <c r="SJK100" s="171"/>
      <c r="SJL100" s="171"/>
      <c r="SJM100" s="171"/>
      <c r="SJN100" s="171"/>
      <c r="SJO100" s="171"/>
      <c r="SJP100" s="171"/>
      <c r="SJQ100" s="171"/>
      <c r="SJR100" s="171"/>
      <c r="SJS100" s="171"/>
      <c r="SJT100" s="171"/>
      <c r="SJU100" s="171"/>
      <c r="SJV100" s="171"/>
      <c r="SJW100" s="171"/>
      <c r="SJX100" s="171"/>
      <c r="SJY100" s="171"/>
      <c r="SJZ100" s="171"/>
      <c r="SKA100" s="171"/>
      <c r="SKB100" s="171"/>
      <c r="SKC100" s="171"/>
      <c r="SKD100" s="171"/>
      <c r="SKE100" s="171"/>
      <c r="SKF100" s="171"/>
      <c r="SKG100" s="171"/>
      <c r="SKH100" s="171"/>
      <c r="SKI100" s="171"/>
      <c r="SKJ100" s="171"/>
      <c r="SKK100" s="171"/>
      <c r="SKL100" s="171"/>
      <c r="SKM100" s="171"/>
      <c r="SKN100" s="171"/>
      <c r="SKO100" s="171"/>
      <c r="SKP100" s="171"/>
      <c r="SKQ100" s="171"/>
      <c r="SKR100" s="171"/>
      <c r="SKS100" s="171"/>
      <c r="SKT100" s="171"/>
      <c r="SKU100" s="171"/>
      <c r="SKV100" s="171"/>
      <c r="SKW100" s="171"/>
      <c r="SKX100" s="171"/>
      <c r="SKY100" s="171"/>
      <c r="SKZ100" s="171"/>
      <c r="SLA100" s="171"/>
      <c r="SLB100" s="171"/>
      <c r="SLC100" s="171"/>
      <c r="SLD100" s="171"/>
      <c r="SLE100" s="171"/>
      <c r="SLF100" s="171"/>
      <c r="SLG100" s="171"/>
      <c r="SLH100" s="171"/>
      <c r="SLI100" s="171"/>
      <c r="SLJ100" s="171"/>
      <c r="SLK100" s="171"/>
      <c r="SLL100" s="171"/>
      <c r="SLM100" s="171"/>
      <c r="SLN100" s="171"/>
      <c r="SLO100" s="171"/>
      <c r="SLP100" s="171"/>
      <c r="SLQ100" s="171"/>
      <c r="SLR100" s="171"/>
      <c r="SLS100" s="171"/>
      <c r="SLT100" s="171"/>
      <c r="SLU100" s="171"/>
      <c r="SLV100" s="171"/>
      <c r="SLW100" s="171"/>
      <c r="SLX100" s="171"/>
      <c r="SLY100" s="171"/>
      <c r="SLZ100" s="171"/>
      <c r="SMA100" s="171"/>
      <c r="SMB100" s="171"/>
      <c r="SMC100" s="171"/>
      <c r="SMD100" s="171"/>
      <c r="SME100" s="171"/>
      <c r="SMF100" s="171"/>
      <c r="SMG100" s="171"/>
      <c r="SMH100" s="171"/>
      <c r="SMI100" s="171"/>
      <c r="SMJ100" s="171"/>
      <c r="SMK100" s="171"/>
      <c r="SML100" s="171"/>
      <c r="SMM100" s="171"/>
      <c r="SMN100" s="171"/>
      <c r="SMO100" s="171"/>
      <c r="SMP100" s="171"/>
      <c r="SMQ100" s="171"/>
      <c r="SMR100" s="171"/>
      <c r="SMS100" s="171"/>
      <c r="SMT100" s="171"/>
      <c r="SMU100" s="171"/>
      <c r="SMV100" s="171"/>
      <c r="SMW100" s="171"/>
      <c r="SMX100" s="171"/>
      <c r="SMY100" s="171"/>
      <c r="SMZ100" s="171"/>
      <c r="SNA100" s="171"/>
      <c r="SNB100" s="171"/>
      <c r="SNC100" s="171"/>
      <c r="SND100" s="171"/>
      <c r="SNE100" s="171"/>
      <c r="SNF100" s="171"/>
      <c r="SNG100" s="171"/>
      <c r="SNH100" s="171"/>
      <c r="SNI100" s="171"/>
      <c r="SNJ100" s="171"/>
      <c r="SNK100" s="171"/>
      <c r="SNL100" s="171"/>
      <c r="SNM100" s="171"/>
      <c r="SNN100" s="171"/>
      <c r="SNO100" s="171"/>
      <c r="SNP100" s="171"/>
      <c r="SNQ100" s="171"/>
      <c r="SNR100" s="171"/>
      <c r="SNS100" s="171"/>
      <c r="SNT100" s="171"/>
      <c r="SNU100" s="171"/>
      <c r="SNV100" s="171"/>
      <c r="SNW100" s="171"/>
      <c r="SNX100" s="171"/>
      <c r="SNY100" s="171"/>
      <c r="SNZ100" s="171"/>
      <c r="SOA100" s="171"/>
      <c r="SOB100" s="171"/>
      <c r="SOC100" s="171"/>
      <c r="SOD100" s="171"/>
      <c r="SOE100" s="171"/>
      <c r="SOF100" s="171"/>
      <c r="SOG100" s="171"/>
      <c r="SOH100" s="171"/>
      <c r="SOI100" s="171"/>
      <c r="SOJ100" s="171"/>
      <c r="SOK100" s="171"/>
      <c r="SOL100" s="171"/>
      <c r="SOM100" s="171"/>
      <c r="SON100" s="171"/>
      <c r="SOO100" s="171"/>
      <c r="SOP100" s="171"/>
      <c r="SOQ100" s="171"/>
      <c r="SOR100" s="171"/>
      <c r="SOS100" s="171"/>
      <c r="SOT100" s="171"/>
      <c r="SOU100" s="171"/>
      <c r="SOV100" s="171"/>
      <c r="SOW100" s="171"/>
      <c r="SOX100" s="171"/>
      <c r="SOY100" s="171"/>
      <c r="SOZ100" s="171"/>
      <c r="SPA100" s="171"/>
      <c r="SPB100" s="171"/>
      <c r="SPC100" s="171"/>
      <c r="SPD100" s="171"/>
      <c r="SPE100" s="171"/>
      <c r="SPF100" s="171"/>
      <c r="SPG100" s="171"/>
      <c r="SPH100" s="171"/>
      <c r="SPI100" s="171"/>
      <c r="SPJ100" s="171"/>
      <c r="SPK100" s="171"/>
      <c r="SPL100" s="171"/>
      <c r="SPM100" s="171"/>
      <c r="SPN100" s="171"/>
      <c r="SPO100" s="171"/>
      <c r="SPP100" s="171"/>
      <c r="SPQ100" s="171"/>
      <c r="SPR100" s="171"/>
      <c r="SPS100" s="171"/>
      <c r="SPT100" s="171"/>
      <c r="SPU100" s="171"/>
      <c r="SPV100" s="171"/>
      <c r="SPW100" s="171"/>
      <c r="SPX100" s="171"/>
      <c r="SPY100" s="171"/>
      <c r="SPZ100" s="171"/>
      <c r="SQA100" s="171"/>
      <c r="SQB100" s="171"/>
      <c r="SQC100" s="171"/>
      <c r="SQD100" s="171"/>
      <c r="SQE100" s="171"/>
      <c r="SQF100" s="171"/>
      <c r="SQG100" s="171"/>
      <c r="SQH100" s="171"/>
      <c r="SQI100" s="171"/>
      <c r="SQJ100" s="171"/>
      <c r="SQK100" s="171"/>
      <c r="SQL100" s="171"/>
      <c r="SQM100" s="171"/>
      <c r="SQN100" s="171"/>
      <c r="SQO100" s="171"/>
      <c r="SQP100" s="171"/>
      <c r="SQQ100" s="171"/>
      <c r="SQR100" s="171"/>
      <c r="SQS100" s="171"/>
      <c r="SQT100" s="171"/>
      <c r="SQU100" s="171"/>
      <c r="SQV100" s="171"/>
      <c r="SQW100" s="171"/>
      <c r="SQX100" s="171"/>
      <c r="SQY100" s="171"/>
      <c r="SQZ100" s="171"/>
      <c r="SRA100" s="171"/>
      <c r="SRB100" s="171"/>
      <c r="SRC100" s="171"/>
      <c r="SRD100" s="171"/>
      <c r="SRE100" s="171"/>
      <c r="SRF100" s="171"/>
      <c r="SRG100" s="171"/>
      <c r="SRH100" s="171"/>
      <c r="SRI100" s="171"/>
      <c r="SRJ100" s="171"/>
      <c r="SRK100" s="171"/>
      <c r="SRL100" s="171"/>
      <c r="SRM100" s="171"/>
      <c r="SRN100" s="171"/>
      <c r="SRO100" s="171"/>
      <c r="SRP100" s="171"/>
      <c r="SRQ100" s="171"/>
      <c r="SRR100" s="171"/>
      <c r="SRS100" s="171"/>
      <c r="SRT100" s="171"/>
      <c r="SRU100" s="171"/>
      <c r="SRV100" s="171"/>
      <c r="SRW100" s="171"/>
      <c r="SRX100" s="171"/>
      <c r="SRY100" s="171"/>
      <c r="SRZ100" s="171"/>
      <c r="SSA100" s="171"/>
      <c r="SSB100" s="171"/>
      <c r="SSC100" s="171"/>
      <c r="SSD100" s="171"/>
      <c r="SSE100" s="171"/>
      <c r="SSF100" s="171"/>
      <c r="SSG100" s="171"/>
      <c r="SSH100" s="171"/>
      <c r="SSI100" s="171"/>
      <c r="SSJ100" s="171"/>
      <c r="SSK100" s="171"/>
      <c r="SSL100" s="171"/>
      <c r="SSM100" s="171"/>
      <c r="SSN100" s="171"/>
      <c r="SSO100" s="171"/>
      <c r="SSP100" s="171"/>
      <c r="SSQ100" s="171"/>
      <c r="SSR100" s="171"/>
      <c r="SSS100" s="171"/>
      <c r="SST100" s="171"/>
      <c r="SSU100" s="171"/>
      <c r="SSV100" s="171"/>
      <c r="SSW100" s="171"/>
      <c r="SSX100" s="171"/>
      <c r="SSY100" s="171"/>
      <c r="SSZ100" s="171"/>
      <c r="STA100" s="171"/>
      <c r="STB100" s="171"/>
      <c r="STC100" s="171"/>
      <c r="STD100" s="171"/>
      <c r="STE100" s="171"/>
      <c r="STF100" s="171"/>
      <c r="STG100" s="171"/>
      <c r="STH100" s="171"/>
      <c r="STI100" s="171"/>
      <c r="STJ100" s="171"/>
      <c r="STK100" s="171"/>
      <c r="STL100" s="171"/>
      <c r="STM100" s="171"/>
      <c r="STN100" s="171"/>
      <c r="STO100" s="171"/>
      <c r="STP100" s="171"/>
      <c r="STQ100" s="171"/>
      <c r="STR100" s="171"/>
      <c r="STS100" s="171"/>
      <c r="STT100" s="171"/>
      <c r="STU100" s="171"/>
      <c r="STV100" s="171"/>
      <c r="STW100" s="171"/>
      <c r="STX100" s="171"/>
      <c r="STY100" s="171"/>
      <c r="STZ100" s="171"/>
      <c r="SUA100" s="171"/>
      <c r="SUB100" s="171"/>
      <c r="SUC100" s="171"/>
      <c r="SUD100" s="171"/>
      <c r="SUE100" s="171"/>
      <c r="SUF100" s="171"/>
      <c r="SUG100" s="171"/>
      <c r="SUH100" s="171"/>
      <c r="SUI100" s="171"/>
      <c r="SUJ100" s="171"/>
      <c r="SUK100" s="171"/>
      <c r="SUL100" s="171"/>
      <c r="SUM100" s="171"/>
      <c r="SUN100" s="171"/>
      <c r="SUO100" s="171"/>
      <c r="SUP100" s="171"/>
      <c r="SUQ100" s="171"/>
      <c r="SUR100" s="171"/>
      <c r="SUS100" s="171"/>
      <c r="SUT100" s="171"/>
      <c r="SUU100" s="171"/>
      <c r="SUV100" s="171"/>
      <c r="SUW100" s="171"/>
      <c r="SUX100" s="171"/>
      <c r="SUY100" s="171"/>
      <c r="SUZ100" s="171"/>
      <c r="SVA100" s="171"/>
      <c r="SVB100" s="171"/>
      <c r="SVC100" s="171"/>
      <c r="SVD100" s="171"/>
      <c r="SVE100" s="171"/>
      <c r="SVF100" s="171"/>
      <c r="SVG100" s="171"/>
      <c r="SVH100" s="171"/>
      <c r="SVI100" s="171"/>
      <c r="SVJ100" s="171"/>
      <c r="SVK100" s="171"/>
      <c r="SVL100" s="171"/>
      <c r="SVM100" s="171"/>
      <c r="SVN100" s="171"/>
      <c r="SVO100" s="171"/>
      <c r="SVP100" s="171"/>
      <c r="SVQ100" s="171"/>
      <c r="SVR100" s="171"/>
      <c r="SVS100" s="171"/>
      <c r="SVT100" s="171"/>
      <c r="SVU100" s="171"/>
      <c r="SVV100" s="171"/>
      <c r="SVW100" s="171"/>
      <c r="SVX100" s="171"/>
      <c r="SVY100" s="171"/>
      <c r="SVZ100" s="171"/>
      <c r="SWA100" s="171"/>
      <c r="SWB100" s="171"/>
      <c r="SWC100" s="171"/>
      <c r="SWD100" s="171"/>
      <c r="SWE100" s="171"/>
      <c r="SWF100" s="171"/>
      <c r="SWG100" s="171"/>
      <c r="SWH100" s="171"/>
      <c r="SWI100" s="171"/>
      <c r="SWJ100" s="171"/>
      <c r="SWK100" s="171"/>
      <c r="SWL100" s="171"/>
      <c r="SWM100" s="171"/>
      <c r="SWN100" s="171"/>
      <c r="SWO100" s="171"/>
      <c r="SWP100" s="171"/>
      <c r="SWQ100" s="171"/>
      <c r="SWR100" s="171"/>
      <c r="SWS100" s="171"/>
      <c r="SWT100" s="171"/>
      <c r="SWU100" s="171"/>
      <c r="SWV100" s="171"/>
      <c r="SWW100" s="171"/>
      <c r="SWX100" s="171"/>
      <c r="SWY100" s="171"/>
      <c r="SWZ100" s="171"/>
      <c r="SXA100" s="171"/>
      <c r="SXB100" s="171"/>
      <c r="SXC100" s="171"/>
      <c r="SXD100" s="171"/>
      <c r="SXE100" s="171"/>
      <c r="SXF100" s="171"/>
      <c r="SXG100" s="171"/>
      <c r="SXH100" s="171"/>
      <c r="SXI100" s="171"/>
      <c r="SXJ100" s="171"/>
      <c r="SXK100" s="171"/>
      <c r="SXL100" s="171"/>
      <c r="SXM100" s="171"/>
      <c r="SXN100" s="171"/>
      <c r="SXO100" s="171"/>
      <c r="SXP100" s="171"/>
      <c r="SXQ100" s="171"/>
      <c r="SXR100" s="171"/>
      <c r="SXS100" s="171"/>
      <c r="SXT100" s="171"/>
      <c r="SXU100" s="171"/>
      <c r="SXV100" s="171"/>
      <c r="SXW100" s="171"/>
      <c r="SXX100" s="171"/>
      <c r="SXY100" s="171"/>
      <c r="SXZ100" s="171"/>
      <c r="SYA100" s="171"/>
      <c r="SYB100" s="171"/>
      <c r="SYC100" s="171"/>
      <c r="SYD100" s="171"/>
      <c r="SYE100" s="171"/>
      <c r="SYF100" s="171"/>
      <c r="SYG100" s="171"/>
      <c r="SYH100" s="171"/>
      <c r="SYI100" s="171"/>
      <c r="SYJ100" s="171"/>
      <c r="SYK100" s="171"/>
      <c r="SYL100" s="171"/>
      <c r="SYM100" s="171"/>
      <c r="SYN100" s="171"/>
      <c r="SYO100" s="171"/>
      <c r="SYP100" s="171"/>
      <c r="SYQ100" s="171"/>
      <c r="SYR100" s="171"/>
      <c r="SYS100" s="171"/>
      <c r="SYT100" s="171"/>
      <c r="SYU100" s="171"/>
      <c r="SYV100" s="171"/>
      <c r="SYW100" s="171"/>
      <c r="SYX100" s="171"/>
      <c r="SYY100" s="171"/>
      <c r="SYZ100" s="171"/>
      <c r="SZA100" s="171"/>
      <c r="SZB100" s="171"/>
      <c r="SZC100" s="171"/>
      <c r="SZD100" s="171"/>
      <c r="SZE100" s="171"/>
      <c r="SZF100" s="171"/>
      <c r="SZG100" s="171"/>
      <c r="SZH100" s="171"/>
      <c r="SZI100" s="171"/>
      <c r="SZJ100" s="171"/>
      <c r="SZK100" s="171"/>
      <c r="SZL100" s="171"/>
      <c r="SZM100" s="171"/>
      <c r="SZN100" s="171"/>
      <c r="SZO100" s="171"/>
      <c r="SZP100" s="171"/>
      <c r="SZQ100" s="171"/>
      <c r="SZR100" s="171"/>
      <c r="SZS100" s="171"/>
      <c r="SZT100" s="171"/>
      <c r="SZU100" s="171"/>
      <c r="SZV100" s="171"/>
      <c r="SZW100" s="171"/>
      <c r="SZX100" s="171"/>
      <c r="SZY100" s="171"/>
      <c r="SZZ100" s="171"/>
      <c r="TAA100" s="171"/>
      <c r="TAB100" s="171"/>
      <c r="TAC100" s="171"/>
      <c r="TAD100" s="171"/>
      <c r="TAE100" s="171"/>
      <c r="TAF100" s="171"/>
      <c r="TAG100" s="171"/>
      <c r="TAH100" s="171"/>
      <c r="TAI100" s="171"/>
      <c r="TAJ100" s="171"/>
      <c r="TAK100" s="171"/>
      <c r="TAL100" s="171"/>
      <c r="TAM100" s="171"/>
      <c r="TAN100" s="171"/>
      <c r="TAO100" s="171"/>
      <c r="TAP100" s="171"/>
      <c r="TAQ100" s="171"/>
      <c r="TAR100" s="171"/>
      <c r="TAS100" s="171"/>
      <c r="TAT100" s="171"/>
      <c r="TAU100" s="171"/>
      <c r="TAV100" s="171"/>
      <c r="TAW100" s="171"/>
      <c r="TAX100" s="171"/>
      <c r="TAY100" s="171"/>
      <c r="TAZ100" s="171"/>
      <c r="TBA100" s="171"/>
      <c r="TBB100" s="171"/>
      <c r="TBC100" s="171"/>
      <c r="TBD100" s="171"/>
      <c r="TBE100" s="171"/>
      <c r="TBF100" s="171"/>
      <c r="TBG100" s="171"/>
      <c r="TBH100" s="171"/>
      <c r="TBI100" s="171"/>
      <c r="TBJ100" s="171"/>
      <c r="TBK100" s="171"/>
      <c r="TBL100" s="171"/>
      <c r="TBM100" s="171"/>
      <c r="TBN100" s="171"/>
      <c r="TBO100" s="171"/>
      <c r="TBP100" s="171"/>
      <c r="TBQ100" s="171"/>
      <c r="TBR100" s="171"/>
      <c r="TBS100" s="171"/>
      <c r="TBT100" s="171"/>
      <c r="TBU100" s="171"/>
      <c r="TBV100" s="171"/>
      <c r="TBW100" s="171"/>
      <c r="TBX100" s="171"/>
      <c r="TBY100" s="171"/>
      <c r="TBZ100" s="171"/>
      <c r="TCA100" s="171"/>
      <c r="TCB100" s="171"/>
      <c r="TCC100" s="171"/>
      <c r="TCD100" s="171"/>
      <c r="TCE100" s="171"/>
      <c r="TCF100" s="171"/>
      <c r="TCG100" s="171"/>
      <c r="TCH100" s="171"/>
      <c r="TCI100" s="171"/>
      <c r="TCJ100" s="171"/>
      <c r="TCK100" s="171"/>
      <c r="TCL100" s="171"/>
      <c r="TCM100" s="171"/>
      <c r="TCN100" s="171"/>
      <c r="TCO100" s="171"/>
      <c r="TCP100" s="171"/>
      <c r="TCQ100" s="171"/>
      <c r="TCR100" s="171"/>
      <c r="TCS100" s="171"/>
      <c r="TCT100" s="171"/>
      <c r="TCU100" s="171"/>
      <c r="TCV100" s="171"/>
      <c r="TCW100" s="171"/>
      <c r="TCX100" s="171"/>
      <c r="TCY100" s="171"/>
      <c r="TCZ100" s="171"/>
      <c r="TDA100" s="171"/>
      <c r="TDB100" s="171"/>
      <c r="TDC100" s="171"/>
      <c r="TDD100" s="171"/>
      <c r="TDE100" s="171"/>
      <c r="TDF100" s="171"/>
      <c r="TDG100" s="171"/>
      <c r="TDH100" s="171"/>
      <c r="TDI100" s="171"/>
      <c r="TDJ100" s="171"/>
      <c r="TDK100" s="171"/>
      <c r="TDL100" s="171"/>
      <c r="TDM100" s="171"/>
      <c r="TDN100" s="171"/>
      <c r="TDO100" s="171"/>
      <c r="TDP100" s="171"/>
      <c r="TDQ100" s="171"/>
      <c r="TDR100" s="171"/>
      <c r="TDS100" s="171"/>
      <c r="TDT100" s="171"/>
      <c r="TDU100" s="171"/>
      <c r="TDV100" s="171"/>
      <c r="TDW100" s="171"/>
      <c r="TDX100" s="171"/>
      <c r="TDY100" s="171"/>
      <c r="TDZ100" s="171"/>
      <c r="TEA100" s="171"/>
      <c r="TEB100" s="171"/>
      <c r="TEC100" s="171"/>
      <c r="TED100" s="171"/>
      <c r="TEE100" s="171"/>
      <c r="TEF100" s="171"/>
      <c r="TEG100" s="171"/>
      <c r="TEH100" s="171"/>
      <c r="TEI100" s="171"/>
      <c r="TEJ100" s="171"/>
      <c r="TEK100" s="171"/>
      <c r="TEL100" s="171"/>
      <c r="TEM100" s="171"/>
      <c r="TEN100" s="171"/>
      <c r="TEO100" s="171"/>
      <c r="TEP100" s="171"/>
      <c r="TEQ100" s="171"/>
      <c r="TER100" s="171"/>
      <c r="TES100" s="171"/>
      <c r="TET100" s="171"/>
      <c r="TEU100" s="171"/>
      <c r="TEV100" s="171"/>
      <c r="TEW100" s="171"/>
      <c r="TEX100" s="171"/>
      <c r="TEY100" s="171"/>
      <c r="TEZ100" s="171"/>
      <c r="TFA100" s="171"/>
      <c r="TFB100" s="171"/>
      <c r="TFC100" s="171"/>
      <c r="TFD100" s="171"/>
      <c r="TFE100" s="171"/>
      <c r="TFF100" s="171"/>
      <c r="TFG100" s="171"/>
      <c r="TFH100" s="171"/>
      <c r="TFI100" s="171"/>
      <c r="TFJ100" s="171"/>
      <c r="TFK100" s="171"/>
      <c r="TFL100" s="171"/>
      <c r="TFM100" s="171"/>
      <c r="TFN100" s="171"/>
      <c r="TFO100" s="171"/>
      <c r="TFP100" s="171"/>
      <c r="TFQ100" s="171"/>
      <c r="TFR100" s="171"/>
      <c r="TFS100" s="171"/>
      <c r="TFT100" s="171"/>
      <c r="TFU100" s="171"/>
      <c r="TFV100" s="171"/>
      <c r="TFW100" s="171"/>
      <c r="TFX100" s="171"/>
      <c r="TFY100" s="171"/>
      <c r="TFZ100" s="171"/>
      <c r="TGA100" s="171"/>
      <c r="TGB100" s="171"/>
      <c r="TGC100" s="171"/>
      <c r="TGD100" s="171"/>
      <c r="TGE100" s="171"/>
      <c r="TGF100" s="171"/>
      <c r="TGG100" s="171"/>
      <c r="TGH100" s="171"/>
      <c r="TGI100" s="171"/>
      <c r="TGJ100" s="171"/>
      <c r="TGK100" s="171"/>
      <c r="TGL100" s="171"/>
      <c r="TGM100" s="171"/>
      <c r="TGN100" s="171"/>
      <c r="TGO100" s="171"/>
      <c r="TGP100" s="171"/>
      <c r="TGQ100" s="171"/>
      <c r="TGR100" s="171"/>
      <c r="TGS100" s="171"/>
      <c r="TGT100" s="171"/>
      <c r="TGU100" s="171"/>
      <c r="TGV100" s="171"/>
      <c r="TGW100" s="171"/>
      <c r="TGX100" s="171"/>
      <c r="TGY100" s="171"/>
      <c r="TGZ100" s="171"/>
      <c r="THA100" s="171"/>
      <c r="THB100" s="171"/>
      <c r="THC100" s="171"/>
      <c r="THD100" s="171"/>
      <c r="THE100" s="171"/>
      <c r="THF100" s="171"/>
      <c r="THG100" s="171"/>
      <c r="THH100" s="171"/>
      <c r="THI100" s="171"/>
      <c r="THJ100" s="171"/>
      <c r="THK100" s="171"/>
      <c r="THL100" s="171"/>
      <c r="THM100" s="171"/>
      <c r="THN100" s="171"/>
      <c r="THO100" s="171"/>
      <c r="THP100" s="171"/>
      <c r="THQ100" s="171"/>
      <c r="THR100" s="171"/>
      <c r="THS100" s="171"/>
      <c r="THT100" s="171"/>
      <c r="THU100" s="171"/>
      <c r="THV100" s="171"/>
      <c r="THW100" s="171"/>
      <c r="THX100" s="171"/>
      <c r="THY100" s="171"/>
      <c r="THZ100" s="171"/>
      <c r="TIA100" s="171"/>
      <c r="TIB100" s="171"/>
      <c r="TIC100" s="171"/>
      <c r="TID100" s="171"/>
      <c r="TIE100" s="171"/>
      <c r="TIF100" s="171"/>
      <c r="TIG100" s="171"/>
      <c r="TIH100" s="171"/>
      <c r="TII100" s="171"/>
      <c r="TIJ100" s="171"/>
      <c r="TIK100" s="171"/>
      <c r="TIL100" s="171"/>
      <c r="TIM100" s="171"/>
      <c r="TIN100" s="171"/>
      <c r="TIO100" s="171"/>
      <c r="TIP100" s="171"/>
      <c r="TIQ100" s="171"/>
      <c r="TIR100" s="171"/>
      <c r="TIS100" s="171"/>
      <c r="TIT100" s="171"/>
      <c r="TIU100" s="171"/>
      <c r="TIV100" s="171"/>
      <c r="TIW100" s="171"/>
      <c r="TIX100" s="171"/>
      <c r="TIY100" s="171"/>
      <c r="TIZ100" s="171"/>
      <c r="TJA100" s="171"/>
      <c r="TJB100" s="171"/>
      <c r="TJC100" s="171"/>
      <c r="TJD100" s="171"/>
      <c r="TJE100" s="171"/>
      <c r="TJF100" s="171"/>
      <c r="TJG100" s="171"/>
      <c r="TJH100" s="171"/>
      <c r="TJI100" s="171"/>
      <c r="TJJ100" s="171"/>
      <c r="TJK100" s="171"/>
      <c r="TJL100" s="171"/>
      <c r="TJM100" s="171"/>
      <c r="TJN100" s="171"/>
      <c r="TJO100" s="171"/>
      <c r="TJP100" s="171"/>
      <c r="TJQ100" s="171"/>
      <c r="TJR100" s="171"/>
      <c r="TJS100" s="171"/>
      <c r="TJT100" s="171"/>
      <c r="TJU100" s="171"/>
      <c r="TJV100" s="171"/>
      <c r="TJW100" s="171"/>
      <c r="TJX100" s="171"/>
      <c r="TJY100" s="171"/>
      <c r="TJZ100" s="171"/>
      <c r="TKA100" s="171"/>
      <c r="TKB100" s="171"/>
      <c r="TKC100" s="171"/>
      <c r="TKD100" s="171"/>
      <c r="TKE100" s="171"/>
      <c r="TKF100" s="171"/>
      <c r="TKG100" s="171"/>
      <c r="TKH100" s="171"/>
      <c r="TKI100" s="171"/>
      <c r="TKJ100" s="171"/>
      <c r="TKK100" s="171"/>
      <c r="TKL100" s="171"/>
      <c r="TKM100" s="171"/>
      <c r="TKN100" s="171"/>
      <c r="TKO100" s="171"/>
      <c r="TKP100" s="171"/>
      <c r="TKQ100" s="171"/>
      <c r="TKR100" s="171"/>
      <c r="TKS100" s="171"/>
      <c r="TKT100" s="171"/>
      <c r="TKU100" s="171"/>
      <c r="TKV100" s="171"/>
      <c r="TKW100" s="171"/>
      <c r="TKX100" s="171"/>
      <c r="TKY100" s="171"/>
      <c r="TKZ100" s="171"/>
      <c r="TLA100" s="171"/>
      <c r="TLB100" s="171"/>
      <c r="TLC100" s="171"/>
      <c r="TLD100" s="171"/>
      <c r="TLE100" s="171"/>
      <c r="TLF100" s="171"/>
      <c r="TLG100" s="171"/>
      <c r="TLH100" s="171"/>
      <c r="TLI100" s="171"/>
      <c r="TLJ100" s="171"/>
      <c r="TLK100" s="171"/>
      <c r="TLL100" s="171"/>
      <c r="TLM100" s="171"/>
      <c r="TLN100" s="171"/>
      <c r="TLO100" s="171"/>
      <c r="TLP100" s="171"/>
      <c r="TLQ100" s="171"/>
      <c r="TLR100" s="171"/>
      <c r="TLS100" s="171"/>
      <c r="TLT100" s="171"/>
      <c r="TLU100" s="171"/>
      <c r="TLV100" s="171"/>
      <c r="TLW100" s="171"/>
      <c r="TLX100" s="171"/>
      <c r="TLY100" s="171"/>
      <c r="TLZ100" s="171"/>
      <c r="TMA100" s="171"/>
      <c r="TMB100" s="171"/>
      <c r="TMC100" s="171"/>
      <c r="TMD100" s="171"/>
      <c r="TME100" s="171"/>
      <c r="TMF100" s="171"/>
      <c r="TMG100" s="171"/>
      <c r="TMH100" s="171"/>
      <c r="TMI100" s="171"/>
      <c r="TMJ100" s="171"/>
      <c r="TMK100" s="171"/>
      <c r="TML100" s="171"/>
      <c r="TMM100" s="171"/>
      <c r="TMN100" s="171"/>
      <c r="TMO100" s="171"/>
      <c r="TMP100" s="171"/>
      <c r="TMQ100" s="171"/>
      <c r="TMR100" s="171"/>
      <c r="TMS100" s="171"/>
      <c r="TMT100" s="171"/>
      <c r="TMU100" s="171"/>
      <c r="TMV100" s="171"/>
      <c r="TMW100" s="171"/>
      <c r="TMX100" s="171"/>
      <c r="TMY100" s="171"/>
      <c r="TMZ100" s="171"/>
      <c r="TNA100" s="171"/>
      <c r="TNB100" s="171"/>
      <c r="TNC100" s="171"/>
      <c r="TND100" s="171"/>
      <c r="TNE100" s="171"/>
      <c r="TNF100" s="171"/>
      <c r="TNG100" s="171"/>
      <c r="TNH100" s="171"/>
      <c r="TNI100" s="171"/>
      <c r="TNJ100" s="171"/>
      <c r="TNK100" s="171"/>
      <c r="TNL100" s="171"/>
      <c r="TNM100" s="171"/>
      <c r="TNN100" s="171"/>
      <c r="TNO100" s="171"/>
      <c r="TNP100" s="171"/>
      <c r="TNQ100" s="171"/>
      <c r="TNR100" s="171"/>
      <c r="TNS100" s="171"/>
      <c r="TNT100" s="171"/>
      <c r="TNU100" s="171"/>
      <c r="TNV100" s="171"/>
      <c r="TNW100" s="171"/>
      <c r="TNX100" s="171"/>
      <c r="TNY100" s="171"/>
      <c r="TNZ100" s="171"/>
      <c r="TOA100" s="171"/>
      <c r="TOB100" s="171"/>
      <c r="TOC100" s="171"/>
      <c r="TOD100" s="171"/>
      <c r="TOE100" s="171"/>
      <c r="TOF100" s="171"/>
      <c r="TOG100" s="171"/>
      <c r="TOH100" s="171"/>
      <c r="TOI100" s="171"/>
      <c r="TOJ100" s="171"/>
      <c r="TOK100" s="171"/>
      <c r="TOL100" s="171"/>
      <c r="TOM100" s="171"/>
      <c r="TON100" s="171"/>
      <c r="TOO100" s="171"/>
      <c r="TOP100" s="171"/>
      <c r="TOQ100" s="171"/>
      <c r="TOR100" s="171"/>
      <c r="TOS100" s="171"/>
      <c r="TOT100" s="171"/>
      <c r="TOU100" s="171"/>
      <c r="TOV100" s="171"/>
      <c r="TOW100" s="171"/>
      <c r="TOX100" s="171"/>
      <c r="TOY100" s="171"/>
      <c r="TOZ100" s="171"/>
      <c r="TPA100" s="171"/>
      <c r="TPB100" s="171"/>
      <c r="TPC100" s="171"/>
      <c r="TPD100" s="171"/>
      <c r="TPE100" s="171"/>
      <c r="TPF100" s="171"/>
      <c r="TPG100" s="171"/>
      <c r="TPH100" s="171"/>
      <c r="TPI100" s="171"/>
      <c r="TPJ100" s="171"/>
      <c r="TPK100" s="171"/>
      <c r="TPL100" s="171"/>
      <c r="TPM100" s="171"/>
      <c r="TPN100" s="171"/>
      <c r="TPO100" s="171"/>
      <c r="TPP100" s="171"/>
      <c r="TPQ100" s="171"/>
      <c r="TPR100" s="171"/>
      <c r="TPS100" s="171"/>
      <c r="TPT100" s="171"/>
      <c r="TPU100" s="171"/>
      <c r="TPV100" s="171"/>
      <c r="TPW100" s="171"/>
      <c r="TPX100" s="171"/>
      <c r="TPY100" s="171"/>
      <c r="TPZ100" s="171"/>
      <c r="TQA100" s="171"/>
      <c r="TQB100" s="171"/>
      <c r="TQC100" s="171"/>
      <c r="TQD100" s="171"/>
      <c r="TQE100" s="171"/>
      <c r="TQF100" s="171"/>
      <c r="TQG100" s="171"/>
      <c r="TQH100" s="171"/>
      <c r="TQI100" s="171"/>
      <c r="TQJ100" s="171"/>
      <c r="TQK100" s="171"/>
      <c r="TQL100" s="171"/>
      <c r="TQM100" s="171"/>
      <c r="TQN100" s="171"/>
      <c r="TQO100" s="171"/>
      <c r="TQP100" s="171"/>
      <c r="TQQ100" s="171"/>
      <c r="TQR100" s="171"/>
      <c r="TQS100" s="171"/>
      <c r="TQT100" s="171"/>
      <c r="TQU100" s="171"/>
      <c r="TQV100" s="171"/>
      <c r="TQW100" s="171"/>
      <c r="TQX100" s="171"/>
      <c r="TQY100" s="171"/>
      <c r="TQZ100" s="171"/>
      <c r="TRA100" s="171"/>
      <c r="TRB100" s="171"/>
      <c r="TRC100" s="171"/>
      <c r="TRD100" s="171"/>
      <c r="TRE100" s="171"/>
      <c r="TRF100" s="171"/>
      <c r="TRG100" s="171"/>
      <c r="TRH100" s="171"/>
      <c r="TRI100" s="171"/>
      <c r="TRJ100" s="171"/>
      <c r="TRK100" s="171"/>
      <c r="TRL100" s="171"/>
      <c r="TRM100" s="171"/>
      <c r="TRN100" s="171"/>
      <c r="TRO100" s="171"/>
      <c r="TRP100" s="171"/>
      <c r="TRQ100" s="171"/>
      <c r="TRR100" s="171"/>
      <c r="TRS100" s="171"/>
      <c r="TRT100" s="171"/>
      <c r="TRU100" s="171"/>
      <c r="TRV100" s="171"/>
      <c r="TRW100" s="171"/>
      <c r="TRX100" s="171"/>
      <c r="TRY100" s="171"/>
      <c r="TRZ100" s="171"/>
      <c r="TSA100" s="171"/>
      <c r="TSB100" s="171"/>
      <c r="TSC100" s="171"/>
      <c r="TSD100" s="171"/>
      <c r="TSE100" s="171"/>
      <c r="TSF100" s="171"/>
      <c r="TSG100" s="171"/>
      <c r="TSH100" s="171"/>
      <c r="TSI100" s="171"/>
      <c r="TSJ100" s="171"/>
      <c r="TSK100" s="171"/>
      <c r="TSL100" s="171"/>
      <c r="TSM100" s="171"/>
      <c r="TSN100" s="171"/>
      <c r="TSO100" s="171"/>
      <c r="TSP100" s="171"/>
      <c r="TSQ100" s="171"/>
      <c r="TSR100" s="171"/>
      <c r="TSS100" s="171"/>
      <c r="TST100" s="171"/>
      <c r="TSU100" s="171"/>
      <c r="TSV100" s="171"/>
      <c r="TSW100" s="171"/>
      <c r="TSX100" s="171"/>
      <c r="TSY100" s="171"/>
      <c r="TSZ100" s="171"/>
      <c r="TTA100" s="171"/>
      <c r="TTB100" s="171"/>
      <c r="TTC100" s="171"/>
      <c r="TTD100" s="171"/>
      <c r="TTE100" s="171"/>
      <c r="TTF100" s="171"/>
      <c r="TTG100" s="171"/>
      <c r="TTH100" s="171"/>
      <c r="TTI100" s="171"/>
      <c r="TTJ100" s="171"/>
      <c r="TTK100" s="171"/>
      <c r="TTL100" s="171"/>
      <c r="TTM100" s="171"/>
      <c r="TTN100" s="171"/>
      <c r="TTO100" s="171"/>
      <c r="TTP100" s="171"/>
      <c r="TTQ100" s="171"/>
      <c r="TTR100" s="171"/>
      <c r="TTS100" s="171"/>
      <c r="TTT100" s="171"/>
      <c r="TTU100" s="171"/>
      <c r="TTV100" s="171"/>
      <c r="TTW100" s="171"/>
      <c r="TTX100" s="171"/>
      <c r="TTY100" s="171"/>
      <c r="TTZ100" s="171"/>
      <c r="TUA100" s="171"/>
      <c r="TUB100" s="171"/>
      <c r="TUC100" s="171"/>
      <c r="TUD100" s="171"/>
      <c r="TUE100" s="171"/>
      <c r="TUF100" s="171"/>
      <c r="TUG100" s="171"/>
      <c r="TUH100" s="171"/>
      <c r="TUI100" s="171"/>
      <c r="TUJ100" s="171"/>
      <c r="TUK100" s="171"/>
      <c r="TUL100" s="171"/>
      <c r="TUM100" s="171"/>
      <c r="TUN100" s="171"/>
      <c r="TUO100" s="171"/>
      <c r="TUP100" s="171"/>
      <c r="TUQ100" s="171"/>
      <c r="TUR100" s="171"/>
      <c r="TUS100" s="171"/>
      <c r="TUT100" s="171"/>
      <c r="TUU100" s="171"/>
      <c r="TUV100" s="171"/>
      <c r="TUW100" s="171"/>
      <c r="TUX100" s="171"/>
      <c r="TUY100" s="171"/>
      <c r="TUZ100" s="171"/>
      <c r="TVA100" s="171"/>
      <c r="TVB100" s="171"/>
      <c r="TVC100" s="171"/>
      <c r="TVD100" s="171"/>
      <c r="TVE100" s="171"/>
      <c r="TVF100" s="171"/>
      <c r="TVG100" s="171"/>
      <c r="TVH100" s="171"/>
      <c r="TVI100" s="171"/>
      <c r="TVJ100" s="171"/>
      <c r="TVK100" s="171"/>
      <c r="TVL100" s="171"/>
      <c r="TVM100" s="171"/>
      <c r="TVN100" s="171"/>
      <c r="TVO100" s="171"/>
      <c r="TVP100" s="171"/>
      <c r="TVQ100" s="171"/>
      <c r="TVR100" s="171"/>
      <c r="TVS100" s="171"/>
      <c r="TVT100" s="171"/>
      <c r="TVU100" s="171"/>
      <c r="TVV100" s="171"/>
      <c r="TVW100" s="171"/>
      <c r="TVX100" s="171"/>
      <c r="TVY100" s="171"/>
      <c r="TVZ100" s="171"/>
      <c r="TWA100" s="171"/>
      <c r="TWB100" s="171"/>
      <c r="TWC100" s="171"/>
      <c r="TWD100" s="171"/>
      <c r="TWE100" s="171"/>
      <c r="TWF100" s="171"/>
      <c r="TWG100" s="171"/>
      <c r="TWH100" s="171"/>
      <c r="TWI100" s="171"/>
      <c r="TWJ100" s="171"/>
      <c r="TWK100" s="171"/>
      <c r="TWL100" s="171"/>
      <c r="TWM100" s="171"/>
      <c r="TWN100" s="171"/>
      <c r="TWO100" s="171"/>
      <c r="TWP100" s="171"/>
      <c r="TWQ100" s="171"/>
      <c r="TWR100" s="171"/>
      <c r="TWS100" s="171"/>
      <c r="TWT100" s="171"/>
      <c r="TWU100" s="171"/>
      <c r="TWV100" s="171"/>
      <c r="TWW100" s="171"/>
      <c r="TWX100" s="171"/>
      <c r="TWY100" s="171"/>
      <c r="TWZ100" s="171"/>
      <c r="TXA100" s="171"/>
      <c r="TXB100" s="171"/>
      <c r="TXC100" s="171"/>
      <c r="TXD100" s="171"/>
      <c r="TXE100" s="171"/>
      <c r="TXF100" s="171"/>
      <c r="TXG100" s="171"/>
      <c r="TXH100" s="171"/>
      <c r="TXI100" s="171"/>
      <c r="TXJ100" s="171"/>
      <c r="TXK100" s="171"/>
      <c r="TXL100" s="171"/>
      <c r="TXM100" s="171"/>
      <c r="TXN100" s="171"/>
      <c r="TXO100" s="171"/>
      <c r="TXP100" s="171"/>
      <c r="TXQ100" s="171"/>
      <c r="TXR100" s="171"/>
      <c r="TXS100" s="171"/>
      <c r="TXT100" s="171"/>
      <c r="TXU100" s="171"/>
      <c r="TXV100" s="171"/>
      <c r="TXW100" s="171"/>
      <c r="TXX100" s="171"/>
      <c r="TXY100" s="171"/>
      <c r="TXZ100" s="171"/>
      <c r="TYA100" s="171"/>
      <c r="TYB100" s="171"/>
      <c r="TYC100" s="171"/>
      <c r="TYD100" s="171"/>
      <c r="TYE100" s="171"/>
      <c r="TYF100" s="171"/>
      <c r="TYG100" s="171"/>
      <c r="TYH100" s="171"/>
      <c r="TYI100" s="171"/>
      <c r="TYJ100" s="171"/>
      <c r="TYK100" s="171"/>
      <c r="TYL100" s="171"/>
      <c r="TYM100" s="171"/>
      <c r="TYN100" s="171"/>
      <c r="TYO100" s="171"/>
      <c r="TYP100" s="171"/>
      <c r="TYQ100" s="171"/>
      <c r="TYR100" s="171"/>
      <c r="TYS100" s="171"/>
      <c r="TYT100" s="171"/>
      <c r="TYU100" s="171"/>
      <c r="TYV100" s="171"/>
      <c r="TYW100" s="171"/>
      <c r="TYX100" s="171"/>
      <c r="TYY100" s="171"/>
      <c r="TYZ100" s="171"/>
      <c r="TZA100" s="171"/>
      <c r="TZB100" s="171"/>
      <c r="TZC100" s="171"/>
      <c r="TZD100" s="171"/>
      <c r="TZE100" s="171"/>
      <c r="TZF100" s="171"/>
      <c r="TZG100" s="171"/>
      <c r="TZH100" s="171"/>
      <c r="TZI100" s="171"/>
      <c r="TZJ100" s="171"/>
      <c r="TZK100" s="171"/>
      <c r="TZL100" s="171"/>
      <c r="TZM100" s="171"/>
      <c r="TZN100" s="171"/>
      <c r="TZO100" s="171"/>
      <c r="TZP100" s="171"/>
      <c r="TZQ100" s="171"/>
      <c r="TZR100" s="171"/>
      <c r="TZS100" s="171"/>
      <c r="TZT100" s="171"/>
      <c r="TZU100" s="171"/>
      <c r="TZV100" s="171"/>
      <c r="TZW100" s="171"/>
      <c r="TZX100" s="171"/>
      <c r="TZY100" s="171"/>
      <c r="TZZ100" s="171"/>
      <c r="UAA100" s="171"/>
      <c r="UAB100" s="171"/>
      <c r="UAC100" s="171"/>
      <c r="UAD100" s="171"/>
      <c r="UAE100" s="171"/>
      <c r="UAF100" s="171"/>
      <c r="UAG100" s="171"/>
      <c r="UAH100" s="171"/>
      <c r="UAI100" s="171"/>
      <c r="UAJ100" s="171"/>
      <c r="UAK100" s="171"/>
      <c r="UAL100" s="171"/>
      <c r="UAM100" s="171"/>
      <c r="UAN100" s="171"/>
      <c r="UAO100" s="171"/>
      <c r="UAP100" s="171"/>
      <c r="UAQ100" s="171"/>
      <c r="UAR100" s="171"/>
      <c r="UAS100" s="171"/>
      <c r="UAT100" s="171"/>
      <c r="UAU100" s="171"/>
      <c r="UAV100" s="171"/>
      <c r="UAW100" s="171"/>
      <c r="UAX100" s="171"/>
      <c r="UAY100" s="171"/>
      <c r="UAZ100" s="171"/>
      <c r="UBA100" s="171"/>
      <c r="UBB100" s="171"/>
      <c r="UBC100" s="171"/>
      <c r="UBD100" s="171"/>
      <c r="UBE100" s="171"/>
      <c r="UBF100" s="171"/>
      <c r="UBG100" s="171"/>
      <c r="UBH100" s="171"/>
      <c r="UBI100" s="171"/>
      <c r="UBJ100" s="171"/>
      <c r="UBK100" s="171"/>
      <c r="UBL100" s="171"/>
      <c r="UBM100" s="171"/>
      <c r="UBN100" s="171"/>
      <c r="UBO100" s="171"/>
      <c r="UBP100" s="171"/>
      <c r="UBQ100" s="171"/>
      <c r="UBR100" s="171"/>
      <c r="UBS100" s="171"/>
      <c r="UBT100" s="171"/>
      <c r="UBU100" s="171"/>
      <c r="UBV100" s="171"/>
      <c r="UBW100" s="171"/>
      <c r="UBX100" s="171"/>
      <c r="UBY100" s="171"/>
      <c r="UBZ100" s="171"/>
      <c r="UCA100" s="171"/>
      <c r="UCB100" s="171"/>
      <c r="UCC100" s="171"/>
      <c r="UCD100" s="171"/>
      <c r="UCE100" s="171"/>
      <c r="UCF100" s="171"/>
      <c r="UCG100" s="171"/>
      <c r="UCH100" s="171"/>
      <c r="UCI100" s="171"/>
      <c r="UCJ100" s="171"/>
      <c r="UCK100" s="171"/>
      <c r="UCL100" s="171"/>
      <c r="UCM100" s="171"/>
      <c r="UCN100" s="171"/>
      <c r="UCO100" s="171"/>
      <c r="UCP100" s="171"/>
      <c r="UCQ100" s="171"/>
      <c r="UCR100" s="171"/>
      <c r="UCS100" s="171"/>
      <c r="UCT100" s="171"/>
      <c r="UCU100" s="171"/>
      <c r="UCV100" s="171"/>
      <c r="UCW100" s="171"/>
      <c r="UCX100" s="171"/>
      <c r="UCY100" s="171"/>
      <c r="UCZ100" s="171"/>
      <c r="UDA100" s="171"/>
      <c r="UDB100" s="171"/>
      <c r="UDC100" s="171"/>
      <c r="UDD100" s="171"/>
      <c r="UDE100" s="171"/>
      <c r="UDF100" s="171"/>
      <c r="UDG100" s="171"/>
      <c r="UDH100" s="171"/>
      <c r="UDI100" s="171"/>
      <c r="UDJ100" s="171"/>
      <c r="UDK100" s="171"/>
      <c r="UDL100" s="171"/>
      <c r="UDM100" s="171"/>
      <c r="UDN100" s="171"/>
      <c r="UDO100" s="171"/>
      <c r="UDP100" s="171"/>
      <c r="UDQ100" s="171"/>
      <c r="UDR100" s="171"/>
      <c r="UDS100" s="171"/>
      <c r="UDT100" s="171"/>
      <c r="UDU100" s="171"/>
      <c r="UDV100" s="171"/>
      <c r="UDW100" s="171"/>
      <c r="UDX100" s="171"/>
      <c r="UDY100" s="171"/>
      <c r="UDZ100" s="171"/>
      <c r="UEA100" s="171"/>
      <c r="UEB100" s="171"/>
      <c r="UEC100" s="171"/>
      <c r="UED100" s="171"/>
      <c r="UEE100" s="171"/>
      <c r="UEF100" s="171"/>
      <c r="UEG100" s="171"/>
      <c r="UEH100" s="171"/>
      <c r="UEI100" s="171"/>
      <c r="UEJ100" s="171"/>
      <c r="UEK100" s="171"/>
      <c r="UEL100" s="171"/>
      <c r="UEM100" s="171"/>
      <c r="UEN100" s="171"/>
      <c r="UEO100" s="171"/>
      <c r="UEP100" s="171"/>
      <c r="UEQ100" s="171"/>
      <c r="UER100" s="171"/>
      <c r="UES100" s="171"/>
      <c r="UET100" s="171"/>
      <c r="UEU100" s="171"/>
      <c r="UEV100" s="171"/>
      <c r="UEW100" s="171"/>
      <c r="UEX100" s="171"/>
      <c r="UEY100" s="171"/>
      <c r="UEZ100" s="171"/>
      <c r="UFA100" s="171"/>
      <c r="UFB100" s="171"/>
      <c r="UFC100" s="171"/>
      <c r="UFD100" s="171"/>
      <c r="UFE100" s="171"/>
      <c r="UFF100" s="171"/>
      <c r="UFG100" s="171"/>
      <c r="UFH100" s="171"/>
      <c r="UFI100" s="171"/>
      <c r="UFJ100" s="171"/>
      <c r="UFK100" s="171"/>
      <c r="UFL100" s="171"/>
      <c r="UFM100" s="171"/>
      <c r="UFN100" s="171"/>
      <c r="UFO100" s="171"/>
      <c r="UFP100" s="171"/>
      <c r="UFQ100" s="171"/>
      <c r="UFR100" s="171"/>
      <c r="UFS100" s="171"/>
      <c r="UFT100" s="171"/>
      <c r="UFU100" s="171"/>
      <c r="UFV100" s="171"/>
      <c r="UFW100" s="171"/>
      <c r="UFX100" s="171"/>
      <c r="UFY100" s="171"/>
      <c r="UFZ100" s="171"/>
      <c r="UGA100" s="171"/>
      <c r="UGB100" s="171"/>
      <c r="UGC100" s="171"/>
      <c r="UGD100" s="171"/>
      <c r="UGE100" s="171"/>
      <c r="UGF100" s="171"/>
      <c r="UGG100" s="171"/>
      <c r="UGH100" s="171"/>
      <c r="UGI100" s="171"/>
      <c r="UGJ100" s="171"/>
      <c r="UGK100" s="171"/>
      <c r="UGL100" s="171"/>
      <c r="UGM100" s="171"/>
      <c r="UGN100" s="171"/>
      <c r="UGO100" s="171"/>
      <c r="UGP100" s="171"/>
      <c r="UGQ100" s="171"/>
      <c r="UGR100" s="171"/>
      <c r="UGS100" s="171"/>
      <c r="UGT100" s="171"/>
      <c r="UGU100" s="171"/>
      <c r="UGV100" s="171"/>
      <c r="UGW100" s="171"/>
      <c r="UGX100" s="171"/>
      <c r="UGY100" s="171"/>
      <c r="UGZ100" s="171"/>
      <c r="UHA100" s="171"/>
      <c r="UHB100" s="171"/>
      <c r="UHC100" s="171"/>
      <c r="UHD100" s="171"/>
      <c r="UHE100" s="171"/>
      <c r="UHF100" s="171"/>
      <c r="UHG100" s="171"/>
      <c r="UHH100" s="171"/>
      <c r="UHI100" s="171"/>
      <c r="UHJ100" s="171"/>
      <c r="UHK100" s="171"/>
      <c r="UHL100" s="171"/>
      <c r="UHM100" s="171"/>
      <c r="UHN100" s="171"/>
      <c r="UHO100" s="171"/>
      <c r="UHP100" s="171"/>
      <c r="UHQ100" s="171"/>
      <c r="UHR100" s="171"/>
      <c r="UHS100" s="171"/>
      <c r="UHT100" s="171"/>
      <c r="UHU100" s="171"/>
      <c r="UHV100" s="171"/>
      <c r="UHW100" s="171"/>
      <c r="UHX100" s="171"/>
      <c r="UHY100" s="171"/>
      <c r="UHZ100" s="171"/>
      <c r="UIA100" s="171"/>
      <c r="UIB100" s="171"/>
      <c r="UIC100" s="171"/>
      <c r="UID100" s="171"/>
      <c r="UIE100" s="171"/>
      <c r="UIF100" s="171"/>
      <c r="UIG100" s="171"/>
      <c r="UIH100" s="171"/>
      <c r="UII100" s="171"/>
      <c r="UIJ100" s="171"/>
      <c r="UIK100" s="171"/>
      <c r="UIL100" s="171"/>
      <c r="UIM100" s="171"/>
      <c r="UIN100" s="171"/>
      <c r="UIO100" s="171"/>
      <c r="UIP100" s="171"/>
      <c r="UIQ100" s="171"/>
      <c r="UIR100" s="171"/>
      <c r="UIS100" s="171"/>
      <c r="UIT100" s="171"/>
      <c r="UIU100" s="171"/>
      <c r="UIV100" s="171"/>
      <c r="UIW100" s="171"/>
      <c r="UIX100" s="171"/>
      <c r="UIY100" s="171"/>
      <c r="UIZ100" s="171"/>
      <c r="UJA100" s="171"/>
      <c r="UJB100" s="171"/>
      <c r="UJC100" s="171"/>
      <c r="UJD100" s="171"/>
      <c r="UJE100" s="171"/>
      <c r="UJF100" s="171"/>
      <c r="UJG100" s="171"/>
      <c r="UJH100" s="171"/>
      <c r="UJI100" s="171"/>
      <c r="UJJ100" s="171"/>
      <c r="UJK100" s="171"/>
      <c r="UJL100" s="171"/>
      <c r="UJM100" s="171"/>
      <c r="UJN100" s="171"/>
      <c r="UJO100" s="171"/>
      <c r="UJP100" s="171"/>
      <c r="UJQ100" s="171"/>
      <c r="UJR100" s="171"/>
      <c r="UJS100" s="171"/>
      <c r="UJT100" s="171"/>
      <c r="UJU100" s="171"/>
      <c r="UJV100" s="171"/>
      <c r="UJW100" s="171"/>
      <c r="UJX100" s="171"/>
      <c r="UJY100" s="171"/>
      <c r="UJZ100" s="171"/>
      <c r="UKA100" s="171"/>
      <c r="UKB100" s="171"/>
      <c r="UKC100" s="171"/>
      <c r="UKD100" s="171"/>
      <c r="UKE100" s="171"/>
      <c r="UKF100" s="171"/>
      <c r="UKG100" s="171"/>
      <c r="UKH100" s="171"/>
      <c r="UKI100" s="171"/>
      <c r="UKJ100" s="171"/>
      <c r="UKK100" s="171"/>
      <c r="UKL100" s="171"/>
      <c r="UKM100" s="171"/>
      <c r="UKN100" s="171"/>
      <c r="UKO100" s="171"/>
      <c r="UKP100" s="171"/>
      <c r="UKQ100" s="171"/>
      <c r="UKR100" s="171"/>
      <c r="UKS100" s="171"/>
      <c r="UKT100" s="171"/>
      <c r="UKU100" s="171"/>
      <c r="UKV100" s="171"/>
      <c r="UKW100" s="171"/>
      <c r="UKX100" s="171"/>
      <c r="UKY100" s="171"/>
      <c r="UKZ100" s="171"/>
      <c r="ULA100" s="171"/>
      <c r="ULB100" s="171"/>
      <c r="ULC100" s="171"/>
      <c r="ULD100" s="171"/>
      <c r="ULE100" s="171"/>
      <c r="ULF100" s="171"/>
      <c r="ULG100" s="171"/>
      <c r="ULH100" s="171"/>
      <c r="ULI100" s="171"/>
      <c r="ULJ100" s="171"/>
      <c r="ULK100" s="171"/>
      <c r="ULL100" s="171"/>
      <c r="ULM100" s="171"/>
      <c r="ULN100" s="171"/>
      <c r="ULO100" s="171"/>
      <c r="ULP100" s="171"/>
      <c r="ULQ100" s="171"/>
      <c r="ULR100" s="171"/>
      <c r="ULS100" s="171"/>
      <c r="ULT100" s="171"/>
      <c r="ULU100" s="171"/>
      <c r="ULV100" s="171"/>
      <c r="ULW100" s="171"/>
      <c r="ULX100" s="171"/>
      <c r="ULY100" s="171"/>
      <c r="ULZ100" s="171"/>
      <c r="UMA100" s="171"/>
      <c r="UMB100" s="171"/>
      <c r="UMC100" s="171"/>
      <c r="UMD100" s="171"/>
      <c r="UME100" s="171"/>
      <c r="UMF100" s="171"/>
      <c r="UMG100" s="171"/>
      <c r="UMH100" s="171"/>
      <c r="UMI100" s="171"/>
      <c r="UMJ100" s="171"/>
      <c r="UMK100" s="171"/>
      <c r="UML100" s="171"/>
      <c r="UMM100" s="171"/>
      <c r="UMN100" s="171"/>
      <c r="UMO100" s="171"/>
      <c r="UMP100" s="171"/>
      <c r="UMQ100" s="171"/>
      <c r="UMR100" s="171"/>
      <c r="UMS100" s="171"/>
      <c r="UMT100" s="171"/>
      <c r="UMU100" s="171"/>
      <c r="UMV100" s="171"/>
      <c r="UMW100" s="171"/>
      <c r="UMX100" s="171"/>
      <c r="UMY100" s="171"/>
      <c r="UMZ100" s="171"/>
      <c r="UNA100" s="171"/>
      <c r="UNB100" s="171"/>
      <c r="UNC100" s="171"/>
      <c r="UND100" s="171"/>
      <c r="UNE100" s="171"/>
      <c r="UNF100" s="171"/>
      <c r="UNG100" s="171"/>
      <c r="UNH100" s="171"/>
      <c r="UNI100" s="171"/>
      <c r="UNJ100" s="171"/>
      <c r="UNK100" s="171"/>
      <c r="UNL100" s="171"/>
      <c r="UNM100" s="171"/>
      <c r="UNN100" s="171"/>
      <c r="UNO100" s="171"/>
      <c r="UNP100" s="171"/>
      <c r="UNQ100" s="171"/>
      <c r="UNR100" s="171"/>
      <c r="UNS100" s="171"/>
      <c r="UNT100" s="171"/>
      <c r="UNU100" s="171"/>
      <c r="UNV100" s="171"/>
      <c r="UNW100" s="171"/>
      <c r="UNX100" s="171"/>
      <c r="UNY100" s="171"/>
      <c r="UNZ100" s="171"/>
      <c r="UOA100" s="171"/>
      <c r="UOB100" s="171"/>
      <c r="UOC100" s="171"/>
      <c r="UOD100" s="171"/>
      <c r="UOE100" s="171"/>
      <c r="UOF100" s="171"/>
      <c r="UOG100" s="171"/>
      <c r="UOH100" s="171"/>
      <c r="UOI100" s="171"/>
      <c r="UOJ100" s="171"/>
      <c r="UOK100" s="171"/>
      <c r="UOL100" s="171"/>
      <c r="UOM100" s="171"/>
      <c r="UON100" s="171"/>
      <c r="UOO100" s="171"/>
      <c r="UOP100" s="171"/>
      <c r="UOQ100" s="171"/>
      <c r="UOR100" s="171"/>
      <c r="UOS100" s="171"/>
      <c r="UOT100" s="171"/>
      <c r="UOU100" s="171"/>
      <c r="UOV100" s="171"/>
      <c r="UOW100" s="171"/>
      <c r="UOX100" s="171"/>
      <c r="UOY100" s="171"/>
      <c r="UOZ100" s="171"/>
      <c r="UPA100" s="171"/>
      <c r="UPB100" s="171"/>
      <c r="UPC100" s="171"/>
      <c r="UPD100" s="171"/>
      <c r="UPE100" s="171"/>
      <c r="UPF100" s="171"/>
      <c r="UPG100" s="171"/>
      <c r="UPH100" s="171"/>
      <c r="UPI100" s="171"/>
      <c r="UPJ100" s="171"/>
      <c r="UPK100" s="171"/>
      <c r="UPL100" s="171"/>
      <c r="UPM100" s="171"/>
      <c r="UPN100" s="171"/>
      <c r="UPO100" s="171"/>
      <c r="UPP100" s="171"/>
      <c r="UPQ100" s="171"/>
      <c r="UPR100" s="171"/>
      <c r="UPS100" s="171"/>
      <c r="UPT100" s="171"/>
      <c r="UPU100" s="171"/>
      <c r="UPV100" s="171"/>
      <c r="UPW100" s="171"/>
      <c r="UPX100" s="171"/>
      <c r="UPY100" s="171"/>
      <c r="UPZ100" s="171"/>
      <c r="UQA100" s="171"/>
      <c r="UQB100" s="171"/>
      <c r="UQC100" s="171"/>
      <c r="UQD100" s="171"/>
      <c r="UQE100" s="171"/>
      <c r="UQF100" s="171"/>
      <c r="UQG100" s="171"/>
      <c r="UQH100" s="171"/>
      <c r="UQI100" s="171"/>
      <c r="UQJ100" s="171"/>
      <c r="UQK100" s="171"/>
      <c r="UQL100" s="171"/>
      <c r="UQM100" s="171"/>
      <c r="UQN100" s="171"/>
      <c r="UQO100" s="171"/>
      <c r="UQP100" s="171"/>
      <c r="UQQ100" s="171"/>
      <c r="UQR100" s="171"/>
      <c r="UQS100" s="171"/>
      <c r="UQT100" s="171"/>
      <c r="UQU100" s="171"/>
      <c r="UQV100" s="171"/>
      <c r="UQW100" s="171"/>
      <c r="UQX100" s="171"/>
      <c r="UQY100" s="171"/>
      <c r="UQZ100" s="171"/>
      <c r="URA100" s="171"/>
      <c r="URB100" s="171"/>
      <c r="URC100" s="171"/>
      <c r="URD100" s="171"/>
      <c r="URE100" s="171"/>
      <c r="URF100" s="171"/>
      <c r="URG100" s="171"/>
      <c r="URH100" s="171"/>
      <c r="URI100" s="171"/>
      <c r="URJ100" s="171"/>
      <c r="URK100" s="171"/>
      <c r="URL100" s="171"/>
      <c r="URM100" s="171"/>
      <c r="URN100" s="171"/>
      <c r="URO100" s="171"/>
      <c r="URP100" s="171"/>
      <c r="URQ100" s="171"/>
      <c r="URR100" s="171"/>
      <c r="URS100" s="171"/>
      <c r="URT100" s="171"/>
      <c r="URU100" s="171"/>
      <c r="URV100" s="171"/>
      <c r="URW100" s="171"/>
      <c r="URX100" s="171"/>
      <c r="URY100" s="171"/>
      <c r="URZ100" s="171"/>
      <c r="USA100" s="171"/>
      <c r="USB100" s="171"/>
      <c r="USC100" s="171"/>
      <c r="USD100" s="171"/>
      <c r="USE100" s="171"/>
      <c r="USF100" s="171"/>
      <c r="USG100" s="171"/>
      <c r="USH100" s="171"/>
      <c r="USI100" s="171"/>
      <c r="USJ100" s="171"/>
      <c r="USK100" s="171"/>
      <c r="USL100" s="171"/>
      <c r="USM100" s="171"/>
      <c r="USN100" s="171"/>
      <c r="USO100" s="171"/>
      <c r="USP100" s="171"/>
      <c r="USQ100" s="171"/>
      <c r="USR100" s="171"/>
      <c r="USS100" s="171"/>
      <c r="UST100" s="171"/>
      <c r="USU100" s="171"/>
      <c r="USV100" s="171"/>
      <c r="USW100" s="171"/>
      <c r="USX100" s="171"/>
      <c r="USY100" s="171"/>
      <c r="USZ100" s="171"/>
      <c r="UTA100" s="171"/>
      <c r="UTB100" s="171"/>
      <c r="UTC100" s="171"/>
      <c r="UTD100" s="171"/>
      <c r="UTE100" s="171"/>
      <c r="UTF100" s="171"/>
      <c r="UTG100" s="171"/>
      <c r="UTH100" s="171"/>
      <c r="UTI100" s="171"/>
      <c r="UTJ100" s="171"/>
      <c r="UTK100" s="171"/>
      <c r="UTL100" s="171"/>
      <c r="UTM100" s="171"/>
      <c r="UTN100" s="171"/>
      <c r="UTO100" s="171"/>
      <c r="UTP100" s="171"/>
      <c r="UTQ100" s="171"/>
      <c r="UTR100" s="171"/>
      <c r="UTS100" s="171"/>
      <c r="UTT100" s="171"/>
      <c r="UTU100" s="171"/>
      <c r="UTV100" s="171"/>
      <c r="UTW100" s="171"/>
      <c r="UTX100" s="171"/>
      <c r="UTY100" s="171"/>
      <c r="UTZ100" s="171"/>
      <c r="UUA100" s="171"/>
      <c r="UUB100" s="171"/>
      <c r="UUC100" s="171"/>
      <c r="UUD100" s="171"/>
      <c r="UUE100" s="171"/>
      <c r="UUF100" s="171"/>
      <c r="UUG100" s="171"/>
      <c r="UUH100" s="171"/>
      <c r="UUI100" s="171"/>
      <c r="UUJ100" s="171"/>
      <c r="UUK100" s="171"/>
      <c r="UUL100" s="171"/>
      <c r="UUM100" s="171"/>
      <c r="UUN100" s="171"/>
      <c r="UUO100" s="171"/>
      <c r="UUP100" s="171"/>
      <c r="UUQ100" s="171"/>
      <c r="UUR100" s="171"/>
      <c r="UUS100" s="171"/>
      <c r="UUT100" s="171"/>
      <c r="UUU100" s="171"/>
      <c r="UUV100" s="171"/>
      <c r="UUW100" s="171"/>
      <c r="UUX100" s="171"/>
      <c r="UUY100" s="171"/>
      <c r="UUZ100" s="171"/>
      <c r="UVA100" s="171"/>
      <c r="UVB100" s="171"/>
      <c r="UVC100" s="171"/>
      <c r="UVD100" s="171"/>
      <c r="UVE100" s="171"/>
      <c r="UVF100" s="171"/>
      <c r="UVG100" s="171"/>
      <c r="UVH100" s="171"/>
      <c r="UVI100" s="171"/>
      <c r="UVJ100" s="171"/>
      <c r="UVK100" s="171"/>
      <c r="UVL100" s="171"/>
      <c r="UVM100" s="171"/>
      <c r="UVN100" s="171"/>
      <c r="UVO100" s="171"/>
      <c r="UVP100" s="171"/>
      <c r="UVQ100" s="171"/>
      <c r="UVR100" s="171"/>
      <c r="UVS100" s="171"/>
      <c r="UVT100" s="171"/>
      <c r="UVU100" s="171"/>
      <c r="UVV100" s="171"/>
      <c r="UVW100" s="171"/>
      <c r="UVX100" s="171"/>
      <c r="UVY100" s="171"/>
      <c r="UVZ100" s="171"/>
      <c r="UWA100" s="171"/>
      <c r="UWB100" s="171"/>
      <c r="UWC100" s="171"/>
      <c r="UWD100" s="171"/>
      <c r="UWE100" s="171"/>
      <c r="UWF100" s="171"/>
      <c r="UWG100" s="171"/>
      <c r="UWH100" s="171"/>
      <c r="UWI100" s="171"/>
      <c r="UWJ100" s="171"/>
      <c r="UWK100" s="171"/>
      <c r="UWL100" s="171"/>
      <c r="UWM100" s="171"/>
      <c r="UWN100" s="171"/>
      <c r="UWO100" s="171"/>
      <c r="UWP100" s="171"/>
      <c r="UWQ100" s="171"/>
      <c r="UWR100" s="171"/>
      <c r="UWS100" s="171"/>
      <c r="UWT100" s="171"/>
      <c r="UWU100" s="171"/>
      <c r="UWV100" s="171"/>
      <c r="UWW100" s="171"/>
      <c r="UWX100" s="171"/>
      <c r="UWY100" s="171"/>
      <c r="UWZ100" s="171"/>
      <c r="UXA100" s="171"/>
      <c r="UXB100" s="171"/>
      <c r="UXC100" s="171"/>
      <c r="UXD100" s="171"/>
      <c r="UXE100" s="171"/>
      <c r="UXF100" s="171"/>
      <c r="UXG100" s="171"/>
      <c r="UXH100" s="171"/>
      <c r="UXI100" s="171"/>
      <c r="UXJ100" s="171"/>
      <c r="UXK100" s="171"/>
      <c r="UXL100" s="171"/>
      <c r="UXM100" s="171"/>
      <c r="UXN100" s="171"/>
      <c r="UXO100" s="171"/>
      <c r="UXP100" s="171"/>
      <c r="UXQ100" s="171"/>
      <c r="UXR100" s="171"/>
      <c r="UXS100" s="171"/>
      <c r="UXT100" s="171"/>
      <c r="UXU100" s="171"/>
      <c r="UXV100" s="171"/>
      <c r="UXW100" s="171"/>
      <c r="UXX100" s="171"/>
      <c r="UXY100" s="171"/>
      <c r="UXZ100" s="171"/>
      <c r="UYA100" s="171"/>
      <c r="UYB100" s="171"/>
      <c r="UYC100" s="171"/>
      <c r="UYD100" s="171"/>
      <c r="UYE100" s="171"/>
      <c r="UYF100" s="171"/>
      <c r="UYG100" s="171"/>
      <c r="UYH100" s="171"/>
      <c r="UYI100" s="171"/>
      <c r="UYJ100" s="171"/>
      <c r="UYK100" s="171"/>
      <c r="UYL100" s="171"/>
      <c r="UYM100" s="171"/>
      <c r="UYN100" s="171"/>
      <c r="UYO100" s="171"/>
      <c r="UYP100" s="171"/>
      <c r="UYQ100" s="171"/>
      <c r="UYR100" s="171"/>
      <c r="UYS100" s="171"/>
      <c r="UYT100" s="171"/>
      <c r="UYU100" s="171"/>
      <c r="UYV100" s="171"/>
      <c r="UYW100" s="171"/>
      <c r="UYX100" s="171"/>
      <c r="UYY100" s="171"/>
      <c r="UYZ100" s="171"/>
      <c r="UZA100" s="171"/>
      <c r="UZB100" s="171"/>
      <c r="UZC100" s="171"/>
      <c r="UZD100" s="171"/>
      <c r="UZE100" s="171"/>
      <c r="UZF100" s="171"/>
      <c r="UZG100" s="171"/>
      <c r="UZH100" s="171"/>
      <c r="UZI100" s="171"/>
      <c r="UZJ100" s="171"/>
      <c r="UZK100" s="171"/>
      <c r="UZL100" s="171"/>
      <c r="UZM100" s="171"/>
      <c r="UZN100" s="171"/>
      <c r="UZO100" s="171"/>
      <c r="UZP100" s="171"/>
      <c r="UZQ100" s="171"/>
      <c r="UZR100" s="171"/>
      <c r="UZS100" s="171"/>
      <c r="UZT100" s="171"/>
      <c r="UZU100" s="171"/>
      <c r="UZV100" s="171"/>
      <c r="UZW100" s="171"/>
      <c r="UZX100" s="171"/>
      <c r="UZY100" s="171"/>
      <c r="UZZ100" s="171"/>
      <c r="VAA100" s="171"/>
      <c r="VAB100" s="171"/>
      <c r="VAC100" s="171"/>
      <c r="VAD100" s="171"/>
      <c r="VAE100" s="171"/>
      <c r="VAF100" s="171"/>
      <c r="VAG100" s="171"/>
      <c r="VAH100" s="171"/>
      <c r="VAI100" s="171"/>
      <c r="VAJ100" s="171"/>
      <c r="VAK100" s="171"/>
      <c r="VAL100" s="171"/>
      <c r="VAM100" s="171"/>
      <c r="VAN100" s="171"/>
      <c r="VAO100" s="171"/>
      <c r="VAP100" s="171"/>
      <c r="VAQ100" s="171"/>
      <c r="VAR100" s="171"/>
      <c r="VAS100" s="171"/>
      <c r="VAT100" s="171"/>
      <c r="VAU100" s="171"/>
      <c r="VAV100" s="171"/>
      <c r="VAW100" s="171"/>
      <c r="VAX100" s="171"/>
      <c r="VAY100" s="171"/>
      <c r="VAZ100" s="171"/>
      <c r="VBA100" s="171"/>
      <c r="VBB100" s="171"/>
      <c r="VBC100" s="171"/>
      <c r="VBD100" s="171"/>
      <c r="VBE100" s="171"/>
      <c r="VBF100" s="171"/>
      <c r="VBG100" s="171"/>
      <c r="VBH100" s="171"/>
      <c r="VBI100" s="171"/>
      <c r="VBJ100" s="171"/>
      <c r="VBK100" s="171"/>
      <c r="VBL100" s="171"/>
      <c r="VBM100" s="171"/>
      <c r="VBN100" s="171"/>
      <c r="VBO100" s="171"/>
      <c r="VBP100" s="171"/>
      <c r="VBQ100" s="171"/>
      <c r="VBR100" s="171"/>
      <c r="VBS100" s="171"/>
      <c r="VBT100" s="171"/>
      <c r="VBU100" s="171"/>
      <c r="VBV100" s="171"/>
      <c r="VBW100" s="171"/>
      <c r="VBX100" s="171"/>
      <c r="VBY100" s="171"/>
      <c r="VBZ100" s="171"/>
      <c r="VCA100" s="171"/>
      <c r="VCB100" s="171"/>
      <c r="VCC100" s="171"/>
      <c r="VCD100" s="171"/>
      <c r="VCE100" s="171"/>
      <c r="VCF100" s="171"/>
      <c r="VCG100" s="171"/>
      <c r="VCH100" s="171"/>
      <c r="VCI100" s="171"/>
      <c r="VCJ100" s="171"/>
      <c r="VCK100" s="171"/>
      <c r="VCL100" s="171"/>
      <c r="VCM100" s="171"/>
      <c r="VCN100" s="171"/>
      <c r="VCO100" s="171"/>
      <c r="VCP100" s="171"/>
      <c r="VCQ100" s="171"/>
      <c r="VCR100" s="171"/>
      <c r="VCS100" s="171"/>
      <c r="VCT100" s="171"/>
      <c r="VCU100" s="171"/>
      <c r="VCV100" s="171"/>
      <c r="VCW100" s="171"/>
      <c r="VCX100" s="171"/>
      <c r="VCY100" s="171"/>
      <c r="VCZ100" s="171"/>
      <c r="VDA100" s="171"/>
      <c r="VDB100" s="171"/>
      <c r="VDC100" s="171"/>
      <c r="VDD100" s="171"/>
      <c r="VDE100" s="171"/>
      <c r="VDF100" s="171"/>
      <c r="VDG100" s="171"/>
      <c r="VDH100" s="171"/>
      <c r="VDI100" s="171"/>
      <c r="VDJ100" s="171"/>
      <c r="VDK100" s="171"/>
      <c r="VDL100" s="171"/>
      <c r="VDM100" s="171"/>
      <c r="VDN100" s="171"/>
      <c r="VDO100" s="171"/>
      <c r="VDP100" s="171"/>
      <c r="VDQ100" s="171"/>
      <c r="VDR100" s="171"/>
      <c r="VDS100" s="171"/>
      <c r="VDT100" s="171"/>
      <c r="VDU100" s="171"/>
      <c r="VDV100" s="171"/>
      <c r="VDW100" s="171"/>
      <c r="VDX100" s="171"/>
      <c r="VDY100" s="171"/>
      <c r="VDZ100" s="171"/>
      <c r="VEA100" s="171"/>
      <c r="VEB100" s="171"/>
      <c r="VEC100" s="171"/>
      <c r="VED100" s="171"/>
      <c r="VEE100" s="171"/>
      <c r="VEF100" s="171"/>
      <c r="VEG100" s="171"/>
      <c r="VEH100" s="171"/>
      <c r="VEI100" s="171"/>
      <c r="VEJ100" s="171"/>
      <c r="VEK100" s="171"/>
      <c r="VEL100" s="171"/>
      <c r="VEM100" s="171"/>
      <c r="VEN100" s="171"/>
      <c r="VEO100" s="171"/>
      <c r="VEP100" s="171"/>
      <c r="VEQ100" s="171"/>
      <c r="VER100" s="171"/>
      <c r="VES100" s="171"/>
      <c r="VET100" s="171"/>
      <c r="VEU100" s="171"/>
      <c r="VEV100" s="171"/>
      <c r="VEW100" s="171"/>
      <c r="VEX100" s="171"/>
      <c r="VEY100" s="171"/>
      <c r="VEZ100" s="171"/>
      <c r="VFA100" s="171"/>
      <c r="VFB100" s="171"/>
      <c r="VFC100" s="171"/>
      <c r="VFD100" s="171"/>
      <c r="VFE100" s="171"/>
      <c r="VFF100" s="171"/>
      <c r="VFG100" s="171"/>
      <c r="VFH100" s="171"/>
      <c r="VFI100" s="171"/>
      <c r="VFJ100" s="171"/>
      <c r="VFK100" s="171"/>
      <c r="VFL100" s="171"/>
      <c r="VFM100" s="171"/>
      <c r="VFN100" s="171"/>
      <c r="VFO100" s="171"/>
      <c r="VFP100" s="171"/>
      <c r="VFQ100" s="171"/>
      <c r="VFR100" s="171"/>
      <c r="VFS100" s="171"/>
      <c r="VFT100" s="171"/>
      <c r="VFU100" s="171"/>
      <c r="VFV100" s="171"/>
      <c r="VFW100" s="171"/>
      <c r="VFX100" s="171"/>
      <c r="VFY100" s="171"/>
      <c r="VFZ100" s="171"/>
      <c r="VGA100" s="171"/>
      <c r="VGB100" s="171"/>
      <c r="VGC100" s="171"/>
      <c r="VGD100" s="171"/>
      <c r="VGE100" s="171"/>
      <c r="VGF100" s="171"/>
      <c r="VGG100" s="171"/>
      <c r="VGH100" s="171"/>
      <c r="VGI100" s="171"/>
      <c r="VGJ100" s="171"/>
      <c r="VGK100" s="171"/>
      <c r="VGL100" s="171"/>
      <c r="VGM100" s="171"/>
      <c r="VGN100" s="171"/>
      <c r="VGO100" s="171"/>
      <c r="VGP100" s="171"/>
      <c r="VGQ100" s="171"/>
      <c r="VGR100" s="171"/>
      <c r="VGS100" s="171"/>
      <c r="VGT100" s="171"/>
      <c r="VGU100" s="171"/>
      <c r="VGV100" s="171"/>
      <c r="VGW100" s="171"/>
      <c r="VGX100" s="171"/>
      <c r="VGY100" s="171"/>
      <c r="VGZ100" s="171"/>
      <c r="VHA100" s="171"/>
      <c r="VHB100" s="171"/>
      <c r="VHC100" s="171"/>
      <c r="VHD100" s="171"/>
      <c r="VHE100" s="171"/>
      <c r="VHF100" s="171"/>
      <c r="VHG100" s="171"/>
      <c r="VHH100" s="171"/>
      <c r="VHI100" s="171"/>
      <c r="VHJ100" s="171"/>
      <c r="VHK100" s="171"/>
      <c r="VHL100" s="171"/>
      <c r="VHM100" s="171"/>
      <c r="VHN100" s="171"/>
      <c r="VHO100" s="171"/>
      <c r="VHP100" s="171"/>
      <c r="VHQ100" s="171"/>
      <c r="VHR100" s="171"/>
      <c r="VHS100" s="171"/>
      <c r="VHT100" s="171"/>
      <c r="VHU100" s="171"/>
      <c r="VHV100" s="171"/>
      <c r="VHW100" s="171"/>
      <c r="VHX100" s="171"/>
      <c r="VHY100" s="171"/>
      <c r="VHZ100" s="171"/>
      <c r="VIA100" s="171"/>
      <c r="VIB100" s="171"/>
      <c r="VIC100" s="171"/>
      <c r="VID100" s="171"/>
      <c r="VIE100" s="171"/>
      <c r="VIF100" s="171"/>
      <c r="VIG100" s="171"/>
      <c r="VIH100" s="171"/>
      <c r="VII100" s="171"/>
      <c r="VIJ100" s="171"/>
      <c r="VIK100" s="171"/>
      <c r="VIL100" s="171"/>
      <c r="VIM100" s="171"/>
      <c r="VIN100" s="171"/>
      <c r="VIO100" s="171"/>
      <c r="VIP100" s="171"/>
      <c r="VIQ100" s="171"/>
      <c r="VIR100" s="171"/>
      <c r="VIS100" s="171"/>
      <c r="VIT100" s="171"/>
      <c r="VIU100" s="171"/>
      <c r="VIV100" s="171"/>
      <c r="VIW100" s="171"/>
      <c r="VIX100" s="171"/>
      <c r="VIY100" s="171"/>
      <c r="VIZ100" s="171"/>
      <c r="VJA100" s="171"/>
      <c r="VJB100" s="171"/>
      <c r="VJC100" s="171"/>
      <c r="VJD100" s="171"/>
      <c r="VJE100" s="171"/>
      <c r="VJF100" s="171"/>
      <c r="VJG100" s="171"/>
      <c r="VJH100" s="171"/>
      <c r="VJI100" s="171"/>
      <c r="VJJ100" s="171"/>
      <c r="VJK100" s="171"/>
      <c r="VJL100" s="171"/>
      <c r="VJM100" s="171"/>
      <c r="VJN100" s="171"/>
      <c r="VJO100" s="171"/>
      <c r="VJP100" s="171"/>
      <c r="VJQ100" s="171"/>
      <c r="VJR100" s="171"/>
      <c r="VJS100" s="171"/>
      <c r="VJT100" s="171"/>
      <c r="VJU100" s="171"/>
      <c r="VJV100" s="171"/>
      <c r="VJW100" s="171"/>
      <c r="VJX100" s="171"/>
      <c r="VJY100" s="171"/>
      <c r="VJZ100" s="171"/>
      <c r="VKA100" s="171"/>
      <c r="VKB100" s="171"/>
      <c r="VKC100" s="171"/>
      <c r="VKD100" s="171"/>
      <c r="VKE100" s="171"/>
      <c r="VKF100" s="171"/>
      <c r="VKG100" s="171"/>
      <c r="VKH100" s="171"/>
      <c r="VKI100" s="171"/>
      <c r="VKJ100" s="171"/>
      <c r="VKK100" s="171"/>
      <c r="VKL100" s="171"/>
      <c r="VKM100" s="171"/>
      <c r="VKN100" s="171"/>
      <c r="VKO100" s="171"/>
      <c r="VKP100" s="171"/>
      <c r="VKQ100" s="171"/>
      <c r="VKR100" s="171"/>
      <c r="VKS100" s="171"/>
      <c r="VKT100" s="171"/>
      <c r="VKU100" s="171"/>
      <c r="VKV100" s="171"/>
      <c r="VKW100" s="171"/>
      <c r="VKX100" s="171"/>
      <c r="VKY100" s="171"/>
      <c r="VKZ100" s="171"/>
      <c r="VLA100" s="171"/>
      <c r="VLB100" s="171"/>
      <c r="VLC100" s="171"/>
      <c r="VLD100" s="171"/>
      <c r="VLE100" s="171"/>
      <c r="VLF100" s="171"/>
      <c r="VLG100" s="171"/>
      <c r="VLH100" s="171"/>
      <c r="VLI100" s="171"/>
      <c r="VLJ100" s="171"/>
      <c r="VLK100" s="171"/>
      <c r="VLL100" s="171"/>
      <c r="VLM100" s="171"/>
      <c r="VLN100" s="171"/>
      <c r="VLO100" s="171"/>
      <c r="VLP100" s="171"/>
      <c r="VLQ100" s="171"/>
      <c r="VLR100" s="171"/>
      <c r="VLS100" s="171"/>
      <c r="VLT100" s="171"/>
      <c r="VLU100" s="171"/>
      <c r="VLV100" s="171"/>
      <c r="VLW100" s="171"/>
      <c r="VLX100" s="171"/>
      <c r="VLY100" s="171"/>
      <c r="VLZ100" s="171"/>
      <c r="VMA100" s="171"/>
      <c r="VMB100" s="171"/>
      <c r="VMC100" s="171"/>
      <c r="VMD100" s="171"/>
      <c r="VME100" s="171"/>
      <c r="VMF100" s="171"/>
      <c r="VMG100" s="171"/>
      <c r="VMH100" s="171"/>
      <c r="VMI100" s="171"/>
      <c r="VMJ100" s="171"/>
      <c r="VMK100" s="171"/>
      <c r="VML100" s="171"/>
      <c r="VMM100" s="171"/>
      <c r="VMN100" s="171"/>
      <c r="VMO100" s="171"/>
      <c r="VMP100" s="171"/>
      <c r="VMQ100" s="171"/>
      <c r="VMR100" s="171"/>
      <c r="VMS100" s="171"/>
      <c r="VMT100" s="171"/>
      <c r="VMU100" s="171"/>
      <c r="VMV100" s="171"/>
      <c r="VMW100" s="171"/>
      <c r="VMX100" s="171"/>
      <c r="VMY100" s="171"/>
      <c r="VMZ100" s="171"/>
      <c r="VNA100" s="171"/>
      <c r="VNB100" s="171"/>
      <c r="VNC100" s="171"/>
      <c r="VND100" s="171"/>
      <c r="VNE100" s="171"/>
      <c r="VNF100" s="171"/>
      <c r="VNG100" s="171"/>
      <c r="VNH100" s="171"/>
      <c r="VNI100" s="171"/>
      <c r="VNJ100" s="171"/>
      <c r="VNK100" s="171"/>
      <c r="VNL100" s="171"/>
      <c r="VNM100" s="171"/>
      <c r="VNN100" s="171"/>
      <c r="VNO100" s="171"/>
      <c r="VNP100" s="171"/>
      <c r="VNQ100" s="171"/>
      <c r="VNR100" s="171"/>
      <c r="VNS100" s="171"/>
      <c r="VNT100" s="171"/>
      <c r="VNU100" s="171"/>
      <c r="VNV100" s="171"/>
      <c r="VNW100" s="171"/>
      <c r="VNX100" s="171"/>
      <c r="VNY100" s="171"/>
      <c r="VNZ100" s="171"/>
      <c r="VOA100" s="171"/>
      <c r="VOB100" s="171"/>
      <c r="VOC100" s="171"/>
      <c r="VOD100" s="171"/>
      <c r="VOE100" s="171"/>
      <c r="VOF100" s="171"/>
      <c r="VOG100" s="171"/>
      <c r="VOH100" s="171"/>
      <c r="VOI100" s="171"/>
      <c r="VOJ100" s="171"/>
      <c r="VOK100" s="171"/>
      <c r="VOL100" s="171"/>
      <c r="VOM100" s="171"/>
      <c r="VON100" s="171"/>
      <c r="VOO100" s="171"/>
      <c r="VOP100" s="171"/>
      <c r="VOQ100" s="171"/>
      <c r="VOR100" s="171"/>
      <c r="VOS100" s="171"/>
      <c r="VOT100" s="171"/>
      <c r="VOU100" s="171"/>
      <c r="VOV100" s="171"/>
      <c r="VOW100" s="171"/>
      <c r="VOX100" s="171"/>
      <c r="VOY100" s="171"/>
      <c r="VOZ100" s="171"/>
      <c r="VPA100" s="171"/>
      <c r="VPB100" s="171"/>
      <c r="VPC100" s="171"/>
      <c r="VPD100" s="171"/>
      <c r="VPE100" s="171"/>
      <c r="VPF100" s="171"/>
      <c r="VPG100" s="171"/>
      <c r="VPH100" s="171"/>
      <c r="VPI100" s="171"/>
      <c r="VPJ100" s="171"/>
      <c r="VPK100" s="171"/>
      <c r="VPL100" s="171"/>
      <c r="VPM100" s="171"/>
      <c r="VPN100" s="171"/>
      <c r="VPO100" s="171"/>
      <c r="VPP100" s="171"/>
      <c r="VPQ100" s="171"/>
      <c r="VPR100" s="171"/>
      <c r="VPS100" s="171"/>
      <c r="VPT100" s="171"/>
      <c r="VPU100" s="171"/>
      <c r="VPV100" s="171"/>
      <c r="VPW100" s="171"/>
      <c r="VPX100" s="171"/>
      <c r="VPY100" s="171"/>
      <c r="VPZ100" s="171"/>
      <c r="VQA100" s="171"/>
      <c r="VQB100" s="171"/>
      <c r="VQC100" s="171"/>
      <c r="VQD100" s="171"/>
      <c r="VQE100" s="171"/>
      <c r="VQF100" s="171"/>
      <c r="VQG100" s="171"/>
      <c r="VQH100" s="171"/>
      <c r="VQI100" s="171"/>
      <c r="VQJ100" s="171"/>
      <c r="VQK100" s="171"/>
      <c r="VQL100" s="171"/>
      <c r="VQM100" s="171"/>
      <c r="VQN100" s="171"/>
      <c r="VQO100" s="171"/>
      <c r="VQP100" s="171"/>
      <c r="VQQ100" s="171"/>
      <c r="VQR100" s="171"/>
      <c r="VQS100" s="171"/>
      <c r="VQT100" s="171"/>
      <c r="VQU100" s="171"/>
      <c r="VQV100" s="171"/>
      <c r="VQW100" s="171"/>
      <c r="VQX100" s="171"/>
      <c r="VQY100" s="171"/>
      <c r="VQZ100" s="171"/>
      <c r="VRA100" s="171"/>
      <c r="VRB100" s="171"/>
      <c r="VRC100" s="171"/>
      <c r="VRD100" s="171"/>
      <c r="VRE100" s="171"/>
      <c r="VRF100" s="171"/>
      <c r="VRG100" s="171"/>
      <c r="VRH100" s="171"/>
      <c r="VRI100" s="171"/>
      <c r="VRJ100" s="171"/>
      <c r="VRK100" s="171"/>
      <c r="VRL100" s="171"/>
      <c r="VRM100" s="171"/>
      <c r="VRN100" s="171"/>
      <c r="VRO100" s="171"/>
      <c r="VRP100" s="171"/>
      <c r="VRQ100" s="171"/>
      <c r="VRR100" s="171"/>
      <c r="VRS100" s="171"/>
      <c r="VRT100" s="171"/>
      <c r="VRU100" s="171"/>
      <c r="VRV100" s="171"/>
      <c r="VRW100" s="171"/>
      <c r="VRX100" s="171"/>
      <c r="VRY100" s="171"/>
      <c r="VRZ100" s="171"/>
      <c r="VSA100" s="171"/>
      <c r="VSB100" s="171"/>
      <c r="VSC100" s="171"/>
      <c r="VSD100" s="171"/>
      <c r="VSE100" s="171"/>
      <c r="VSF100" s="171"/>
      <c r="VSG100" s="171"/>
      <c r="VSH100" s="171"/>
      <c r="VSI100" s="171"/>
      <c r="VSJ100" s="171"/>
      <c r="VSK100" s="171"/>
      <c r="VSL100" s="171"/>
      <c r="VSM100" s="171"/>
      <c r="VSN100" s="171"/>
      <c r="VSO100" s="171"/>
      <c r="VSP100" s="171"/>
      <c r="VSQ100" s="171"/>
      <c r="VSR100" s="171"/>
      <c r="VSS100" s="171"/>
      <c r="VST100" s="171"/>
      <c r="VSU100" s="171"/>
      <c r="VSV100" s="171"/>
      <c r="VSW100" s="171"/>
      <c r="VSX100" s="171"/>
      <c r="VSY100" s="171"/>
      <c r="VSZ100" s="171"/>
      <c r="VTA100" s="171"/>
      <c r="VTB100" s="171"/>
      <c r="VTC100" s="171"/>
      <c r="VTD100" s="171"/>
      <c r="VTE100" s="171"/>
      <c r="VTF100" s="171"/>
      <c r="VTG100" s="171"/>
      <c r="VTH100" s="171"/>
      <c r="VTI100" s="171"/>
      <c r="VTJ100" s="171"/>
      <c r="VTK100" s="171"/>
      <c r="VTL100" s="171"/>
      <c r="VTM100" s="171"/>
      <c r="VTN100" s="171"/>
      <c r="VTO100" s="171"/>
      <c r="VTP100" s="171"/>
      <c r="VTQ100" s="171"/>
      <c r="VTR100" s="171"/>
      <c r="VTS100" s="171"/>
      <c r="VTT100" s="171"/>
      <c r="VTU100" s="171"/>
      <c r="VTV100" s="171"/>
      <c r="VTW100" s="171"/>
      <c r="VTX100" s="171"/>
      <c r="VTY100" s="171"/>
      <c r="VTZ100" s="171"/>
      <c r="VUA100" s="171"/>
      <c r="VUB100" s="171"/>
      <c r="VUC100" s="171"/>
      <c r="VUD100" s="171"/>
      <c r="VUE100" s="171"/>
      <c r="VUF100" s="171"/>
      <c r="VUG100" s="171"/>
      <c r="VUH100" s="171"/>
      <c r="VUI100" s="171"/>
      <c r="VUJ100" s="171"/>
      <c r="VUK100" s="171"/>
      <c r="VUL100" s="171"/>
      <c r="VUM100" s="171"/>
      <c r="VUN100" s="171"/>
      <c r="VUO100" s="171"/>
      <c r="VUP100" s="171"/>
      <c r="VUQ100" s="171"/>
      <c r="VUR100" s="171"/>
      <c r="VUS100" s="171"/>
      <c r="VUT100" s="171"/>
      <c r="VUU100" s="171"/>
      <c r="VUV100" s="171"/>
      <c r="VUW100" s="171"/>
      <c r="VUX100" s="171"/>
      <c r="VUY100" s="171"/>
      <c r="VUZ100" s="171"/>
      <c r="VVA100" s="171"/>
      <c r="VVB100" s="171"/>
      <c r="VVC100" s="171"/>
      <c r="VVD100" s="171"/>
      <c r="VVE100" s="171"/>
      <c r="VVF100" s="171"/>
      <c r="VVG100" s="171"/>
      <c r="VVH100" s="171"/>
      <c r="VVI100" s="171"/>
      <c r="VVJ100" s="171"/>
      <c r="VVK100" s="171"/>
      <c r="VVL100" s="171"/>
      <c r="VVM100" s="171"/>
      <c r="VVN100" s="171"/>
      <c r="VVO100" s="171"/>
      <c r="VVP100" s="171"/>
      <c r="VVQ100" s="171"/>
      <c r="VVR100" s="171"/>
      <c r="VVS100" s="171"/>
      <c r="VVT100" s="171"/>
      <c r="VVU100" s="171"/>
      <c r="VVV100" s="171"/>
      <c r="VVW100" s="171"/>
      <c r="VVX100" s="171"/>
      <c r="VVY100" s="171"/>
      <c r="VVZ100" s="171"/>
      <c r="VWA100" s="171"/>
      <c r="VWB100" s="171"/>
      <c r="VWC100" s="171"/>
      <c r="VWD100" s="171"/>
      <c r="VWE100" s="171"/>
      <c r="VWF100" s="171"/>
      <c r="VWG100" s="171"/>
      <c r="VWH100" s="171"/>
      <c r="VWI100" s="171"/>
      <c r="VWJ100" s="171"/>
      <c r="VWK100" s="171"/>
      <c r="VWL100" s="171"/>
      <c r="VWM100" s="171"/>
      <c r="VWN100" s="171"/>
      <c r="VWO100" s="171"/>
      <c r="VWP100" s="171"/>
      <c r="VWQ100" s="171"/>
      <c r="VWR100" s="171"/>
      <c r="VWS100" s="171"/>
      <c r="VWT100" s="171"/>
      <c r="VWU100" s="171"/>
      <c r="VWV100" s="171"/>
      <c r="VWW100" s="171"/>
      <c r="VWX100" s="171"/>
      <c r="VWY100" s="171"/>
      <c r="VWZ100" s="171"/>
      <c r="VXA100" s="171"/>
      <c r="VXB100" s="171"/>
      <c r="VXC100" s="171"/>
      <c r="VXD100" s="171"/>
      <c r="VXE100" s="171"/>
      <c r="VXF100" s="171"/>
      <c r="VXG100" s="171"/>
      <c r="VXH100" s="171"/>
      <c r="VXI100" s="171"/>
      <c r="VXJ100" s="171"/>
      <c r="VXK100" s="171"/>
      <c r="VXL100" s="171"/>
      <c r="VXM100" s="171"/>
      <c r="VXN100" s="171"/>
      <c r="VXO100" s="171"/>
      <c r="VXP100" s="171"/>
      <c r="VXQ100" s="171"/>
      <c r="VXR100" s="171"/>
      <c r="VXS100" s="171"/>
      <c r="VXT100" s="171"/>
      <c r="VXU100" s="171"/>
      <c r="VXV100" s="171"/>
      <c r="VXW100" s="171"/>
      <c r="VXX100" s="171"/>
      <c r="VXY100" s="171"/>
      <c r="VXZ100" s="171"/>
      <c r="VYA100" s="171"/>
      <c r="VYB100" s="171"/>
      <c r="VYC100" s="171"/>
      <c r="VYD100" s="171"/>
      <c r="VYE100" s="171"/>
      <c r="VYF100" s="171"/>
      <c r="VYG100" s="171"/>
      <c r="VYH100" s="171"/>
      <c r="VYI100" s="171"/>
      <c r="VYJ100" s="171"/>
      <c r="VYK100" s="171"/>
      <c r="VYL100" s="171"/>
      <c r="VYM100" s="171"/>
      <c r="VYN100" s="171"/>
      <c r="VYO100" s="171"/>
      <c r="VYP100" s="171"/>
      <c r="VYQ100" s="171"/>
      <c r="VYR100" s="171"/>
      <c r="VYS100" s="171"/>
      <c r="VYT100" s="171"/>
      <c r="VYU100" s="171"/>
      <c r="VYV100" s="171"/>
      <c r="VYW100" s="171"/>
      <c r="VYX100" s="171"/>
      <c r="VYY100" s="171"/>
      <c r="VYZ100" s="171"/>
      <c r="VZA100" s="171"/>
      <c r="VZB100" s="171"/>
      <c r="VZC100" s="171"/>
      <c r="VZD100" s="171"/>
      <c r="VZE100" s="171"/>
      <c r="VZF100" s="171"/>
      <c r="VZG100" s="171"/>
      <c r="VZH100" s="171"/>
      <c r="VZI100" s="171"/>
      <c r="VZJ100" s="171"/>
      <c r="VZK100" s="171"/>
      <c r="VZL100" s="171"/>
      <c r="VZM100" s="171"/>
      <c r="VZN100" s="171"/>
      <c r="VZO100" s="171"/>
      <c r="VZP100" s="171"/>
      <c r="VZQ100" s="171"/>
      <c r="VZR100" s="171"/>
      <c r="VZS100" s="171"/>
      <c r="VZT100" s="171"/>
      <c r="VZU100" s="171"/>
      <c r="VZV100" s="171"/>
      <c r="VZW100" s="171"/>
      <c r="VZX100" s="171"/>
      <c r="VZY100" s="171"/>
      <c r="VZZ100" s="171"/>
      <c r="WAA100" s="171"/>
      <c r="WAB100" s="171"/>
      <c r="WAC100" s="171"/>
      <c r="WAD100" s="171"/>
      <c r="WAE100" s="171"/>
      <c r="WAF100" s="171"/>
      <c r="WAG100" s="171"/>
      <c r="WAH100" s="171"/>
      <c r="WAI100" s="171"/>
      <c r="WAJ100" s="171"/>
      <c r="WAK100" s="171"/>
      <c r="WAL100" s="171"/>
      <c r="WAM100" s="171"/>
      <c r="WAN100" s="171"/>
      <c r="WAO100" s="171"/>
      <c r="WAP100" s="171"/>
      <c r="WAQ100" s="171"/>
      <c r="WAR100" s="171"/>
      <c r="WAS100" s="171"/>
      <c r="WAT100" s="171"/>
      <c r="WAU100" s="171"/>
      <c r="WAV100" s="171"/>
      <c r="WAW100" s="171"/>
      <c r="WAX100" s="171"/>
      <c r="WAY100" s="171"/>
      <c r="WAZ100" s="171"/>
      <c r="WBA100" s="171"/>
      <c r="WBB100" s="171"/>
      <c r="WBC100" s="171"/>
      <c r="WBD100" s="171"/>
      <c r="WBE100" s="171"/>
      <c r="WBF100" s="171"/>
      <c r="WBG100" s="171"/>
      <c r="WBH100" s="171"/>
      <c r="WBI100" s="171"/>
      <c r="WBJ100" s="171"/>
      <c r="WBK100" s="171"/>
      <c r="WBL100" s="171"/>
      <c r="WBM100" s="171"/>
      <c r="WBN100" s="171"/>
      <c r="WBO100" s="171"/>
      <c r="WBP100" s="171"/>
      <c r="WBQ100" s="171"/>
      <c r="WBR100" s="171"/>
      <c r="WBS100" s="171"/>
      <c r="WBT100" s="171"/>
      <c r="WBU100" s="171"/>
      <c r="WBV100" s="171"/>
      <c r="WBW100" s="171"/>
      <c r="WBX100" s="171"/>
      <c r="WBY100" s="171"/>
      <c r="WBZ100" s="171"/>
      <c r="WCA100" s="171"/>
      <c r="WCB100" s="171"/>
      <c r="WCC100" s="171"/>
      <c r="WCD100" s="171"/>
      <c r="WCE100" s="171"/>
      <c r="WCF100" s="171"/>
      <c r="WCG100" s="171"/>
      <c r="WCH100" s="171"/>
      <c r="WCI100" s="171"/>
      <c r="WCJ100" s="171"/>
      <c r="WCK100" s="171"/>
      <c r="WCL100" s="171"/>
      <c r="WCM100" s="171"/>
      <c r="WCN100" s="171"/>
      <c r="WCO100" s="171"/>
      <c r="WCP100" s="171"/>
      <c r="WCQ100" s="171"/>
      <c r="WCR100" s="171"/>
      <c r="WCS100" s="171"/>
      <c r="WCT100" s="171"/>
      <c r="WCU100" s="171"/>
      <c r="WCV100" s="171"/>
      <c r="WCW100" s="171"/>
      <c r="WCX100" s="171"/>
      <c r="WCY100" s="171"/>
      <c r="WCZ100" s="171"/>
      <c r="WDA100" s="171"/>
      <c r="WDB100" s="171"/>
      <c r="WDC100" s="171"/>
      <c r="WDD100" s="171"/>
      <c r="WDE100" s="171"/>
      <c r="WDF100" s="171"/>
      <c r="WDG100" s="171"/>
      <c r="WDH100" s="171"/>
      <c r="WDI100" s="171"/>
      <c r="WDJ100" s="171"/>
      <c r="WDK100" s="171"/>
      <c r="WDL100" s="171"/>
      <c r="WDM100" s="171"/>
      <c r="WDN100" s="171"/>
      <c r="WDO100" s="171"/>
      <c r="WDP100" s="171"/>
      <c r="WDQ100" s="171"/>
      <c r="WDR100" s="171"/>
      <c r="WDS100" s="171"/>
      <c r="WDT100" s="171"/>
      <c r="WDU100" s="171"/>
      <c r="WDV100" s="171"/>
      <c r="WDW100" s="171"/>
      <c r="WDX100" s="171"/>
      <c r="WDY100" s="171"/>
      <c r="WDZ100" s="171"/>
      <c r="WEA100" s="171"/>
      <c r="WEB100" s="171"/>
      <c r="WEC100" s="171"/>
      <c r="WED100" s="171"/>
      <c r="WEE100" s="171"/>
      <c r="WEF100" s="171"/>
      <c r="WEG100" s="171"/>
      <c r="WEH100" s="171"/>
      <c r="WEI100" s="171"/>
      <c r="WEJ100" s="171"/>
      <c r="WEK100" s="171"/>
      <c r="WEL100" s="171"/>
      <c r="WEM100" s="171"/>
      <c r="WEN100" s="171"/>
      <c r="WEO100" s="171"/>
      <c r="WEP100" s="171"/>
      <c r="WEQ100" s="171"/>
      <c r="WER100" s="171"/>
      <c r="WES100" s="171"/>
      <c r="WET100" s="171"/>
      <c r="WEU100" s="171"/>
      <c r="WEV100" s="171"/>
      <c r="WEW100" s="171"/>
      <c r="WEX100" s="171"/>
      <c r="WEY100" s="171"/>
      <c r="WEZ100" s="171"/>
      <c r="WFA100" s="171"/>
      <c r="WFB100" s="171"/>
      <c r="WFC100" s="171"/>
      <c r="WFD100" s="171"/>
      <c r="WFE100" s="171"/>
      <c r="WFF100" s="171"/>
      <c r="WFG100" s="171"/>
      <c r="WFH100" s="171"/>
      <c r="WFI100" s="171"/>
      <c r="WFJ100" s="171"/>
      <c r="WFK100" s="171"/>
      <c r="WFL100" s="171"/>
      <c r="WFM100" s="171"/>
      <c r="WFN100" s="171"/>
      <c r="WFO100" s="171"/>
      <c r="WFP100" s="171"/>
      <c r="WFQ100" s="171"/>
      <c r="WFR100" s="171"/>
      <c r="WFS100" s="171"/>
      <c r="WFT100" s="171"/>
      <c r="WFU100" s="171"/>
      <c r="WFV100" s="171"/>
      <c r="WFW100" s="171"/>
      <c r="WFX100" s="171"/>
      <c r="WFY100" s="171"/>
      <c r="WFZ100" s="171"/>
      <c r="WGA100" s="171"/>
      <c r="WGB100" s="171"/>
      <c r="WGC100" s="171"/>
      <c r="WGD100" s="171"/>
      <c r="WGE100" s="171"/>
      <c r="WGF100" s="171"/>
      <c r="WGG100" s="171"/>
      <c r="WGH100" s="171"/>
      <c r="WGI100" s="171"/>
      <c r="WGJ100" s="171"/>
      <c r="WGK100" s="171"/>
      <c r="WGL100" s="171"/>
      <c r="WGM100" s="171"/>
      <c r="WGN100" s="171"/>
      <c r="WGO100" s="171"/>
      <c r="WGP100" s="171"/>
      <c r="WGQ100" s="171"/>
      <c r="WGR100" s="171"/>
      <c r="WGS100" s="171"/>
      <c r="WGT100" s="171"/>
      <c r="WGU100" s="171"/>
      <c r="WGV100" s="171"/>
      <c r="WGW100" s="171"/>
      <c r="WGX100" s="171"/>
      <c r="WGY100" s="171"/>
      <c r="WGZ100" s="171"/>
      <c r="WHA100" s="171"/>
      <c r="WHB100" s="171"/>
      <c r="WHC100" s="171"/>
      <c r="WHD100" s="171"/>
      <c r="WHE100" s="171"/>
      <c r="WHF100" s="171"/>
      <c r="WHG100" s="171"/>
      <c r="WHH100" s="171"/>
      <c r="WHI100" s="171"/>
      <c r="WHJ100" s="171"/>
      <c r="WHK100" s="171"/>
      <c r="WHL100" s="171"/>
      <c r="WHM100" s="171"/>
      <c r="WHN100" s="171"/>
      <c r="WHO100" s="171"/>
      <c r="WHP100" s="171"/>
      <c r="WHQ100" s="171"/>
      <c r="WHR100" s="171"/>
      <c r="WHS100" s="171"/>
      <c r="WHT100" s="171"/>
      <c r="WHU100" s="171"/>
      <c r="WHV100" s="171"/>
      <c r="WHW100" s="171"/>
      <c r="WHX100" s="171"/>
      <c r="WHY100" s="171"/>
      <c r="WHZ100" s="171"/>
      <c r="WIA100" s="171"/>
      <c r="WIB100" s="171"/>
      <c r="WIC100" s="171"/>
      <c r="WID100" s="171"/>
      <c r="WIE100" s="171"/>
      <c r="WIF100" s="171"/>
      <c r="WIG100" s="171"/>
      <c r="WIH100" s="171"/>
      <c r="WII100" s="171"/>
      <c r="WIJ100" s="171"/>
      <c r="WIK100" s="171"/>
      <c r="WIL100" s="171"/>
      <c r="WIM100" s="171"/>
      <c r="WIN100" s="171"/>
      <c r="WIO100" s="171"/>
      <c r="WIP100" s="171"/>
      <c r="WIQ100" s="171"/>
      <c r="WIR100" s="171"/>
      <c r="WIS100" s="171"/>
      <c r="WIT100" s="171"/>
      <c r="WIU100" s="171"/>
      <c r="WIV100" s="171"/>
      <c r="WIW100" s="171"/>
      <c r="WIX100" s="171"/>
      <c r="WIY100" s="171"/>
      <c r="WIZ100" s="171"/>
      <c r="WJA100" s="171"/>
      <c r="WJB100" s="171"/>
      <c r="WJC100" s="171"/>
      <c r="WJD100" s="171"/>
      <c r="WJE100" s="171"/>
      <c r="WJF100" s="171"/>
      <c r="WJG100" s="171"/>
      <c r="WJH100" s="171"/>
      <c r="WJI100" s="171"/>
      <c r="WJJ100" s="171"/>
      <c r="WJK100" s="171"/>
      <c r="WJL100" s="171"/>
      <c r="WJM100" s="171"/>
      <c r="WJN100" s="171"/>
      <c r="WJO100" s="171"/>
      <c r="WJP100" s="171"/>
      <c r="WJQ100" s="171"/>
      <c r="WJR100" s="171"/>
      <c r="WJS100" s="171"/>
      <c r="WJT100" s="171"/>
      <c r="WJU100" s="171"/>
      <c r="WJV100" s="171"/>
      <c r="WJW100" s="171"/>
      <c r="WJX100" s="171"/>
      <c r="WJY100" s="171"/>
      <c r="WJZ100" s="171"/>
      <c r="WKA100" s="171"/>
      <c r="WKB100" s="171"/>
      <c r="WKC100" s="171"/>
      <c r="WKD100" s="171"/>
      <c r="WKE100" s="171"/>
      <c r="WKF100" s="171"/>
      <c r="WKG100" s="171"/>
      <c r="WKH100" s="171"/>
      <c r="WKI100" s="171"/>
      <c r="WKJ100" s="171"/>
      <c r="WKK100" s="171"/>
      <c r="WKL100" s="171"/>
      <c r="WKM100" s="171"/>
      <c r="WKN100" s="171"/>
      <c r="WKO100" s="171"/>
      <c r="WKP100" s="171"/>
      <c r="WKQ100" s="171"/>
      <c r="WKR100" s="171"/>
      <c r="WKS100" s="171"/>
      <c r="WKT100" s="171"/>
      <c r="WKU100" s="171"/>
      <c r="WKV100" s="171"/>
      <c r="WKW100" s="171"/>
      <c r="WKX100" s="171"/>
      <c r="WKY100" s="171"/>
      <c r="WKZ100" s="171"/>
      <c r="WLA100" s="171"/>
      <c r="WLB100" s="171"/>
      <c r="WLC100" s="171"/>
      <c r="WLD100" s="171"/>
      <c r="WLE100" s="171"/>
      <c r="WLF100" s="171"/>
      <c r="WLG100" s="171"/>
      <c r="WLH100" s="171"/>
      <c r="WLI100" s="171"/>
      <c r="WLJ100" s="171"/>
      <c r="WLK100" s="171"/>
      <c r="WLL100" s="171"/>
      <c r="WLM100" s="171"/>
      <c r="WLN100" s="171"/>
      <c r="WLO100" s="171"/>
      <c r="WLP100" s="171"/>
      <c r="WLQ100" s="171"/>
      <c r="WLR100" s="171"/>
      <c r="WLS100" s="171"/>
      <c r="WLT100" s="171"/>
      <c r="WLU100" s="171"/>
      <c r="WLV100" s="171"/>
      <c r="WLW100" s="171"/>
      <c r="WLX100" s="171"/>
      <c r="WLY100" s="171"/>
      <c r="WLZ100" s="171"/>
      <c r="WMA100" s="171"/>
      <c r="WMB100" s="171"/>
      <c r="WMC100" s="171"/>
      <c r="WMD100" s="171"/>
      <c r="WME100" s="171"/>
      <c r="WMF100" s="171"/>
      <c r="WMG100" s="171"/>
      <c r="WMH100" s="171"/>
      <c r="WMI100" s="171"/>
      <c r="WMJ100" s="171"/>
      <c r="WMK100" s="171"/>
      <c r="WML100" s="171"/>
      <c r="WMM100" s="171"/>
      <c r="WMN100" s="171"/>
      <c r="WMO100" s="171"/>
      <c r="WMP100" s="171"/>
      <c r="WMQ100" s="171"/>
      <c r="WMR100" s="171"/>
      <c r="WMS100" s="171"/>
      <c r="WMT100" s="171"/>
      <c r="WMU100" s="171"/>
      <c r="WMV100" s="171"/>
      <c r="WMW100" s="171"/>
      <c r="WMX100" s="171"/>
      <c r="WMY100" s="171"/>
      <c r="WMZ100" s="171"/>
      <c r="WNA100" s="171"/>
      <c r="WNB100" s="171"/>
      <c r="WNC100" s="171"/>
      <c r="WND100" s="171"/>
      <c r="WNE100" s="171"/>
      <c r="WNF100" s="171"/>
      <c r="WNG100" s="171"/>
      <c r="WNH100" s="171"/>
      <c r="WNI100" s="171"/>
      <c r="WNJ100" s="171"/>
      <c r="WNK100" s="171"/>
      <c r="WNL100" s="171"/>
      <c r="WNM100" s="171"/>
      <c r="WNN100" s="171"/>
      <c r="WNO100" s="171"/>
      <c r="WNP100" s="171"/>
      <c r="WNQ100" s="171"/>
      <c r="WNR100" s="171"/>
      <c r="WNS100" s="171"/>
      <c r="WNT100" s="171"/>
      <c r="WNU100" s="171"/>
      <c r="WNV100" s="171"/>
      <c r="WNW100" s="171"/>
      <c r="WNX100" s="171"/>
      <c r="WNY100" s="171"/>
      <c r="WNZ100" s="171"/>
      <c r="WOA100" s="171"/>
      <c r="WOB100" s="171"/>
      <c r="WOC100" s="171"/>
      <c r="WOD100" s="171"/>
      <c r="WOE100" s="171"/>
      <c r="WOF100" s="171"/>
      <c r="WOG100" s="171"/>
      <c r="WOH100" s="171"/>
      <c r="WOI100" s="171"/>
      <c r="WOJ100" s="171"/>
      <c r="WOK100" s="171"/>
      <c r="WOL100" s="171"/>
      <c r="WOM100" s="171"/>
      <c r="WON100" s="171"/>
      <c r="WOO100" s="171"/>
      <c r="WOP100" s="171"/>
      <c r="WOQ100" s="171"/>
      <c r="WOR100" s="171"/>
      <c r="WOS100" s="171"/>
      <c r="WOT100" s="171"/>
      <c r="WOU100" s="171"/>
      <c r="WOV100" s="171"/>
      <c r="WOW100" s="171"/>
      <c r="WOX100" s="171"/>
      <c r="WOY100" s="171"/>
      <c r="WOZ100" s="171"/>
      <c r="WPA100" s="171"/>
      <c r="WPB100" s="171"/>
      <c r="WPC100" s="171"/>
      <c r="WPD100" s="171"/>
      <c r="WPE100" s="171"/>
      <c r="WPF100" s="171"/>
      <c r="WPG100" s="171"/>
      <c r="WPH100" s="171"/>
      <c r="WPI100" s="171"/>
      <c r="WPJ100" s="171"/>
      <c r="WPK100" s="171"/>
      <c r="WPL100" s="171"/>
      <c r="WPM100" s="171"/>
      <c r="WPN100" s="171"/>
      <c r="WPO100" s="171"/>
      <c r="WPP100" s="171"/>
      <c r="WPQ100" s="171"/>
      <c r="WPR100" s="171"/>
      <c r="WPS100" s="171"/>
      <c r="WPT100" s="171"/>
      <c r="WPU100" s="171"/>
      <c r="WPV100" s="171"/>
      <c r="WPW100" s="171"/>
      <c r="WPX100" s="171"/>
      <c r="WPY100" s="171"/>
      <c r="WPZ100" s="171"/>
      <c r="WQA100" s="171"/>
      <c r="WQB100" s="171"/>
      <c r="WQC100" s="171"/>
      <c r="WQD100" s="171"/>
      <c r="WQE100" s="171"/>
      <c r="WQF100" s="171"/>
      <c r="WQG100" s="171"/>
      <c r="WQH100" s="171"/>
      <c r="WQI100" s="171"/>
      <c r="WQJ100" s="171"/>
      <c r="WQK100" s="171"/>
      <c r="WQL100" s="171"/>
      <c r="WQM100" s="171"/>
      <c r="WQN100" s="171"/>
      <c r="WQO100" s="171"/>
      <c r="WQP100" s="171"/>
      <c r="WQQ100" s="171"/>
      <c r="WQR100" s="171"/>
      <c r="WQS100" s="171"/>
      <c r="WQT100" s="171"/>
      <c r="WQU100" s="171"/>
      <c r="WQV100" s="171"/>
      <c r="WQW100" s="171"/>
      <c r="WQX100" s="171"/>
      <c r="WQY100" s="171"/>
      <c r="WQZ100" s="171"/>
      <c r="WRA100" s="171"/>
      <c r="WRB100" s="171"/>
      <c r="WRC100" s="171"/>
      <c r="WRD100" s="171"/>
      <c r="WRE100" s="171"/>
      <c r="WRF100" s="171"/>
      <c r="WRG100" s="171"/>
      <c r="WRH100" s="171"/>
      <c r="WRI100" s="171"/>
      <c r="WRJ100" s="171"/>
      <c r="WRK100" s="171"/>
      <c r="WRL100" s="171"/>
      <c r="WRM100" s="171"/>
      <c r="WRN100" s="171"/>
      <c r="WRO100" s="171"/>
      <c r="WRP100" s="171"/>
      <c r="WRQ100" s="171"/>
      <c r="WRR100" s="171"/>
      <c r="WRS100" s="171"/>
      <c r="WRT100" s="171"/>
      <c r="WRU100" s="171"/>
      <c r="WRV100" s="171"/>
      <c r="WRW100" s="171"/>
      <c r="WRX100" s="171"/>
      <c r="WRY100" s="171"/>
      <c r="WRZ100" s="171"/>
      <c r="WSA100" s="171"/>
      <c r="WSB100" s="171"/>
      <c r="WSC100" s="171"/>
      <c r="WSD100" s="171"/>
      <c r="WSE100" s="171"/>
      <c r="WSF100" s="171"/>
      <c r="WSG100" s="171"/>
      <c r="WSH100" s="171"/>
      <c r="WSI100" s="171"/>
      <c r="WSJ100" s="171"/>
      <c r="WSK100" s="171"/>
      <c r="WSL100" s="171"/>
      <c r="WSM100" s="171"/>
      <c r="WSN100" s="171"/>
      <c r="WSO100" s="171"/>
      <c r="WSP100" s="171"/>
      <c r="WSQ100" s="171"/>
      <c r="WSR100" s="171"/>
      <c r="WSS100" s="171"/>
      <c r="WST100" s="171"/>
      <c r="WSU100" s="171"/>
      <c r="WSV100" s="171"/>
      <c r="WSW100" s="171"/>
      <c r="WSX100" s="171"/>
      <c r="WSY100" s="171"/>
      <c r="WSZ100" s="171"/>
      <c r="WTA100" s="171"/>
      <c r="WTB100" s="171"/>
      <c r="WTC100" s="171"/>
      <c r="WTD100" s="171"/>
      <c r="WTE100" s="171"/>
      <c r="WTF100" s="171"/>
      <c r="WTG100" s="171"/>
      <c r="WTH100" s="171"/>
      <c r="WTI100" s="171"/>
      <c r="WTJ100" s="171"/>
      <c r="WTK100" s="171"/>
      <c r="WTL100" s="171"/>
      <c r="WTM100" s="171"/>
      <c r="WTN100" s="171"/>
      <c r="WTO100" s="171"/>
      <c r="WTP100" s="171"/>
      <c r="WTQ100" s="171"/>
      <c r="WTR100" s="171"/>
      <c r="WTS100" s="171"/>
      <c r="WTT100" s="171"/>
      <c r="WTU100" s="171"/>
      <c r="WTV100" s="171"/>
      <c r="WTW100" s="171"/>
      <c r="WTX100" s="171"/>
      <c r="WTY100" s="171"/>
      <c r="WTZ100" s="171"/>
      <c r="WUA100" s="171"/>
      <c r="WUB100" s="171"/>
      <c r="WUC100" s="171"/>
      <c r="WUD100" s="171"/>
      <c r="WUE100" s="171"/>
      <c r="WUF100" s="171"/>
      <c r="WUG100" s="171"/>
      <c r="WUH100" s="171"/>
      <c r="WUI100" s="171"/>
      <c r="WUJ100" s="171"/>
      <c r="WUK100" s="171"/>
      <c r="WUL100" s="171"/>
      <c r="WUM100" s="171"/>
      <c r="WUN100" s="171"/>
      <c r="WUO100" s="171"/>
      <c r="WUP100" s="171"/>
      <c r="WUQ100" s="171"/>
      <c r="WUR100" s="171"/>
      <c r="WUS100" s="171"/>
      <c r="WUT100" s="171"/>
      <c r="WUU100" s="171"/>
      <c r="WUV100" s="171"/>
      <c r="WUW100" s="171"/>
      <c r="WUX100" s="171"/>
      <c r="WUY100" s="171"/>
      <c r="WUZ100" s="171"/>
      <c r="WVA100" s="171"/>
      <c r="WVB100" s="171"/>
      <c r="WVC100" s="171"/>
      <c r="WVD100" s="171"/>
      <c r="WVE100" s="171"/>
      <c r="WVF100" s="171"/>
      <c r="WVG100" s="171"/>
      <c r="WVH100" s="171"/>
      <c r="WVI100" s="171"/>
      <c r="WVJ100" s="171"/>
      <c r="WVK100" s="171"/>
      <c r="WVL100" s="171"/>
      <c r="WVM100" s="171"/>
      <c r="WVN100" s="171"/>
      <c r="WVO100" s="171"/>
      <c r="WVP100" s="171"/>
      <c r="WVQ100" s="171"/>
      <c r="WVR100" s="171"/>
      <c r="WVS100" s="171"/>
      <c r="WVT100" s="171"/>
      <c r="WVU100" s="171"/>
      <c r="WVV100" s="171"/>
      <c r="WVW100" s="171"/>
      <c r="WVX100" s="171"/>
      <c r="WVY100" s="171"/>
      <c r="WVZ100" s="171"/>
      <c r="WWA100" s="171"/>
      <c r="WWB100" s="171"/>
      <c r="WWC100" s="171"/>
      <c r="WWD100" s="171"/>
      <c r="WWE100" s="171"/>
      <c r="WWF100" s="171"/>
      <c r="WWG100" s="171"/>
      <c r="WWH100" s="171"/>
      <c r="WWI100" s="171"/>
      <c r="WWJ100" s="171"/>
      <c r="WWK100" s="171"/>
      <c r="WWL100" s="171"/>
      <c r="WWM100" s="171"/>
      <c r="WWN100" s="171"/>
      <c r="WWO100" s="171"/>
    </row>
    <row r="101" spans="1:16161" s="145" customFormat="1" ht="45.75" customHeight="1">
      <c r="A101" s="165">
        <v>95</v>
      </c>
      <c r="B101" s="545" t="s">
        <v>520</v>
      </c>
      <c r="C101" s="546" t="s">
        <v>521</v>
      </c>
      <c r="D101" s="547">
        <v>27</v>
      </c>
      <c r="E101" s="547"/>
      <c r="F101" s="548" t="s">
        <v>522</v>
      </c>
      <c r="G101" s="547" t="s">
        <v>172</v>
      </c>
      <c r="H101" s="558">
        <v>4497500</v>
      </c>
      <c r="I101" s="539" t="s">
        <v>207</v>
      </c>
      <c r="J101" s="166">
        <f t="shared" si="11"/>
        <v>472237.5</v>
      </c>
      <c r="K101" s="323" t="s">
        <v>204</v>
      </c>
      <c r="L101" s="166">
        <f t="shared" si="12"/>
        <v>134925</v>
      </c>
      <c r="M101" s="323" t="s">
        <v>205</v>
      </c>
      <c r="N101" s="166">
        <f t="shared" si="13"/>
        <v>89950</v>
      </c>
      <c r="O101" s="323" t="s">
        <v>213</v>
      </c>
      <c r="P101" s="166">
        <f t="shared" si="14"/>
        <v>44975</v>
      </c>
      <c r="Q101" s="167">
        <f t="shared" si="15"/>
        <v>22487.5</v>
      </c>
      <c r="R101" s="167">
        <f t="shared" si="16"/>
        <v>764575</v>
      </c>
      <c r="S101" s="172"/>
      <c r="T101" s="172"/>
      <c r="U101" s="172"/>
      <c r="V101" s="172"/>
    </row>
    <row r="102" spans="1:16161" s="145" customFormat="1" ht="45.75" customHeight="1">
      <c r="A102" s="165">
        <v>96</v>
      </c>
      <c r="B102" s="545" t="s">
        <v>520</v>
      </c>
      <c r="C102" s="546" t="s">
        <v>523</v>
      </c>
      <c r="D102" s="547"/>
      <c r="E102" s="547">
        <v>53</v>
      </c>
      <c r="F102" s="548" t="s">
        <v>188</v>
      </c>
      <c r="G102" s="547" t="s">
        <v>175</v>
      </c>
      <c r="H102" s="558">
        <v>1859300</v>
      </c>
      <c r="I102" s="539" t="s">
        <v>201</v>
      </c>
      <c r="J102" s="166">
        <f t="shared" si="11"/>
        <v>246357.25000000003</v>
      </c>
      <c r="K102" s="323" t="s">
        <v>56</v>
      </c>
      <c r="L102" s="166">
        <f t="shared" si="12"/>
        <v>0</v>
      </c>
      <c r="M102" s="323" t="s">
        <v>56</v>
      </c>
      <c r="N102" s="166">
        <f t="shared" si="13"/>
        <v>0</v>
      </c>
      <c r="O102" s="323" t="s">
        <v>56</v>
      </c>
      <c r="P102" s="166">
        <f t="shared" si="14"/>
        <v>0</v>
      </c>
      <c r="Q102" s="167">
        <f t="shared" si="15"/>
        <v>9296.5</v>
      </c>
      <c r="R102" s="167">
        <f t="shared" si="16"/>
        <v>255653.75000000003</v>
      </c>
      <c r="S102" s="172"/>
      <c r="T102" s="172"/>
      <c r="U102" s="172"/>
      <c r="V102" s="172"/>
    </row>
    <row r="103" spans="1:16161" s="145" customFormat="1" ht="45.75" customHeight="1">
      <c r="A103" s="165">
        <v>97</v>
      </c>
      <c r="B103" s="545" t="s">
        <v>520</v>
      </c>
      <c r="C103" s="546" t="s">
        <v>524</v>
      </c>
      <c r="D103" s="547">
        <v>16</v>
      </c>
      <c r="E103" s="547"/>
      <c r="F103" s="548" t="s">
        <v>219</v>
      </c>
      <c r="G103" s="547" t="s">
        <v>161</v>
      </c>
      <c r="H103" s="558">
        <v>2559100</v>
      </c>
      <c r="I103" s="539" t="s">
        <v>207</v>
      </c>
      <c r="J103" s="166">
        <f t="shared" ref="J103:J118" si="17">R103-L103-N103-P103-Q103</f>
        <v>294296.50000000006</v>
      </c>
      <c r="K103" s="323" t="s">
        <v>552</v>
      </c>
      <c r="L103" s="166">
        <f t="shared" ref="L103:L118" si="18">IF(K103="-",0,H103*0.03)</f>
        <v>76773</v>
      </c>
      <c r="M103" s="323" t="s">
        <v>213</v>
      </c>
      <c r="N103" s="166">
        <f t="shared" ref="N103:N118" si="19">IF(M103="-",0,H103*0.02)</f>
        <v>51182</v>
      </c>
      <c r="O103" s="323" t="s">
        <v>56</v>
      </c>
      <c r="P103" s="166">
        <f t="shared" ref="P103:P118" si="20">IF(O103="-",0,H103*0.01)</f>
        <v>0</v>
      </c>
      <c r="Q103" s="167">
        <f t="shared" ref="Q103:Q118" si="21">H103*0.005</f>
        <v>12795.5</v>
      </c>
      <c r="R103" s="167">
        <f t="shared" si="16"/>
        <v>435047.00000000006</v>
      </c>
      <c r="S103" s="172"/>
      <c r="T103" s="172"/>
      <c r="U103" s="172"/>
      <c r="V103" s="172"/>
    </row>
    <row r="104" spans="1:16161" s="145" customFormat="1" ht="45.75" customHeight="1">
      <c r="A104" s="165">
        <v>98</v>
      </c>
      <c r="B104" s="545" t="s">
        <v>520</v>
      </c>
      <c r="C104" s="546" t="s">
        <v>525</v>
      </c>
      <c r="D104" s="547"/>
      <c r="E104" s="547">
        <v>46</v>
      </c>
      <c r="F104" s="548" t="s">
        <v>526</v>
      </c>
      <c r="G104" s="547" t="s">
        <v>172</v>
      </c>
      <c r="H104" s="558">
        <v>4397500</v>
      </c>
      <c r="I104" s="539" t="s">
        <v>204</v>
      </c>
      <c r="J104" s="166">
        <f t="shared" si="17"/>
        <v>505712.5</v>
      </c>
      <c r="K104" s="323" t="s">
        <v>211</v>
      </c>
      <c r="L104" s="166">
        <f t="shared" si="18"/>
        <v>131925</v>
      </c>
      <c r="M104" s="323" t="s">
        <v>227</v>
      </c>
      <c r="N104" s="166">
        <f t="shared" si="19"/>
        <v>87950</v>
      </c>
      <c r="O104" s="323" t="s">
        <v>56</v>
      </c>
      <c r="P104" s="166">
        <f t="shared" si="20"/>
        <v>0</v>
      </c>
      <c r="Q104" s="167">
        <f t="shared" si="21"/>
        <v>21987.5</v>
      </c>
      <c r="R104" s="167">
        <f t="shared" si="16"/>
        <v>747575</v>
      </c>
      <c r="S104" s="172"/>
      <c r="T104" s="172"/>
      <c r="U104" s="172"/>
      <c r="V104" s="172"/>
    </row>
    <row r="105" spans="1:16161" s="145" customFormat="1" ht="45.75" customHeight="1">
      <c r="A105" s="165">
        <v>99</v>
      </c>
      <c r="B105" s="545" t="s">
        <v>520</v>
      </c>
      <c r="C105" s="546" t="s">
        <v>527</v>
      </c>
      <c r="D105" s="547"/>
      <c r="E105" s="547">
        <v>63</v>
      </c>
      <c r="F105" s="548" t="s">
        <v>472</v>
      </c>
      <c r="G105" s="547" t="s">
        <v>175</v>
      </c>
      <c r="H105" s="558">
        <v>1859300</v>
      </c>
      <c r="I105" s="539" t="s">
        <v>208</v>
      </c>
      <c r="J105" s="166">
        <f t="shared" si="17"/>
        <v>246357.25000000003</v>
      </c>
      <c r="K105" s="323" t="s">
        <v>56</v>
      </c>
      <c r="L105" s="166">
        <f t="shared" si="18"/>
        <v>0</v>
      </c>
      <c r="M105" s="323" t="s">
        <v>56</v>
      </c>
      <c r="N105" s="166">
        <f t="shared" si="19"/>
        <v>0</v>
      </c>
      <c r="O105" s="323" t="s">
        <v>56</v>
      </c>
      <c r="P105" s="166">
        <f t="shared" si="20"/>
        <v>0</v>
      </c>
      <c r="Q105" s="167">
        <f t="shared" si="21"/>
        <v>9296.5</v>
      </c>
      <c r="R105" s="167">
        <f t="shared" si="16"/>
        <v>255653.75000000003</v>
      </c>
      <c r="S105" s="172"/>
      <c r="T105" s="172"/>
      <c r="U105" s="172"/>
      <c r="V105" s="172"/>
    </row>
    <row r="106" spans="1:16161" s="145" customFormat="1" ht="45.75" customHeight="1">
      <c r="A106" s="165">
        <v>100</v>
      </c>
      <c r="B106" s="545" t="s">
        <v>528</v>
      </c>
      <c r="C106" s="546" t="s">
        <v>529</v>
      </c>
      <c r="D106" s="547"/>
      <c r="E106" s="547">
        <v>89</v>
      </c>
      <c r="F106" s="548" t="s">
        <v>171</v>
      </c>
      <c r="G106" s="547" t="s">
        <v>172</v>
      </c>
      <c r="H106" s="558">
        <v>4497500</v>
      </c>
      <c r="I106" s="539" t="s">
        <v>201</v>
      </c>
      <c r="J106" s="166">
        <f t="shared" si="17"/>
        <v>326068.75</v>
      </c>
      <c r="K106" s="323" t="s">
        <v>199</v>
      </c>
      <c r="L106" s="166">
        <f t="shared" si="18"/>
        <v>134925</v>
      </c>
      <c r="M106" s="323" t="s">
        <v>552</v>
      </c>
      <c r="N106" s="166">
        <f t="shared" si="19"/>
        <v>89950</v>
      </c>
      <c r="O106" s="323" t="s">
        <v>215</v>
      </c>
      <c r="P106" s="166">
        <f t="shared" si="20"/>
        <v>44975</v>
      </c>
      <c r="Q106" s="167">
        <f t="shared" si="21"/>
        <v>22487.5</v>
      </c>
      <c r="R106" s="167">
        <f t="shared" si="16"/>
        <v>618406.25</v>
      </c>
      <c r="S106" s="172"/>
      <c r="T106" s="172"/>
      <c r="U106" s="172"/>
      <c r="V106" s="172"/>
    </row>
    <row r="107" spans="1:16161" s="145" customFormat="1" ht="45.75" customHeight="1">
      <c r="A107" s="165">
        <v>101</v>
      </c>
      <c r="B107" s="545" t="s">
        <v>528</v>
      </c>
      <c r="C107" s="546" t="s">
        <v>530</v>
      </c>
      <c r="D107" s="547"/>
      <c r="E107" s="547">
        <v>84</v>
      </c>
      <c r="F107" s="548" t="s">
        <v>531</v>
      </c>
      <c r="G107" s="547" t="s">
        <v>172</v>
      </c>
      <c r="H107" s="558">
        <v>4578000</v>
      </c>
      <c r="I107" s="539" t="s">
        <v>200</v>
      </c>
      <c r="J107" s="166">
        <f t="shared" si="17"/>
        <v>480690</v>
      </c>
      <c r="K107" s="323" t="s">
        <v>208</v>
      </c>
      <c r="L107" s="166">
        <f t="shared" si="18"/>
        <v>137340</v>
      </c>
      <c r="M107" s="323" t="s">
        <v>552</v>
      </c>
      <c r="N107" s="166">
        <f t="shared" si="19"/>
        <v>91560</v>
      </c>
      <c r="O107" s="323" t="s">
        <v>209</v>
      </c>
      <c r="P107" s="166">
        <f t="shared" si="20"/>
        <v>45780</v>
      </c>
      <c r="Q107" s="167">
        <f t="shared" si="21"/>
        <v>22890</v>
      </c>
      <c r="R107" s="167">
        <f t="shared" si="16"/>
        <v>778260</v>
      </c>
      <c r="S107" s="172"/>
      <c r="T107" s="172"/>
      <c r="U107" s="172"/>
      <c r="V107" s="172"/>
    </row>
    <row r="108" spans="1:16161" s="145" customFormat="1" ht="45.75" customHeight="1">
      <c r="A108" s="165">
        <v>102</v>
      </c>
      <c r="B108" s="545" t="s">
        <v>528</v>
      </c>
      <c r="C108" s="546" t="s">
        <v>478</v>
      </c>
      <c r="D108" s="547">
        <v>41</v>
      </c>
      <c r="E108" s="547"/>
      <c r="F108" s="548" t="s">
        <v>217</v>
      </c>
      <c r="G108" s="547" t="s">
        <v>161</v>
      </c>
      <c r="H108" s="558">
        <v>2128200</v>
      </c>
      <c r="I108" s="539" t="s">
        <v>199</v>
      </c>
      <c r="J108" s="166">
        <f t="shared" si="17"/>
        <v>175576.5</v>
      </c>
      <c r="K108" s="323" t="s">
        <v>210</v>
      </c>
      <c r="L108" s="166">
        <f t="shared" si="18"/>
        <v>63846</v>
      </c>
      <c r="M108" s="323" t="s">
        <v>212</v>
      </c>
      <c r="N108" s="166">
        <f t="shared" si="19"/>
        <v>42564</v>
      </c>
      <c r="O108" s="323" t="s">
        <v>56</v>
      </c>
      <c r="P108" s="166">
        <f t="shared" si="20"/>
        <v>0</v>
      </c>
      <c r="Q108" s="167">
        <f t="shared" si="21"/>
        <v>10641</v>
      </c>
      <c r="R108" s="167">
        <f t="shared" si="16"/>
        <v>292627.5</v>
      </c>
      <c r="S108" s="172"/>
      <c r="T108" s="172"/>
      <c r="U108" s="172"/>
      <c r="V108" s="172"/>
    </row>
    <row r="109" spans="1:16161" s="145" customFormat="1" ht="45.75" customHeight="1">
      <c r="A109" s="165">
        <v>103</v>
      </c>
      <c r="B109" s="545" t="s">
        <v>532</v>
      </c>
      <c r="C109" s="546" t="s">
        <v>533</v>
      </c>
      <c r="D109" s="547">
        <v>42</v>
      </c>
      <c r="E109" s="547"/>
      <c r="F109" s="548" t="s">
        <v>171</v>
      </c>
      <c r="G109" s="547" t="s">
        <v>172</v>
      </c>
      <c r="H109" s="558">
        <v>4497500</v>
      </c>
      <c r="I109" s="549" t="s">
        <v>201</v>
      </c>
      <c r="J109" s="166">
        <f t="shared" si="17"/>
        <v>326068.75</v>
      </c>
      <c r="K109" s="330" t="s">
        <v>208</v>
      </c>
      <c r="L109" s="166">
        <f t="shared" si="18"/>
        <v>134925</v>
      </c>
      <c r="M109" s="330" t="s">
        <v>210</v>
      </c>
      <c r="N109" s="166">
        <f t="shared" si="19"/>
        <v>89950</v>
      </c>
      <c r="O109" s="549" t="s">
        <v>212</v>
      </c>
      <c r="P109" s="166">
        <f t="shared" si="20"/>
        <v>44975</v>
      </c>
      <c r="Q109" s="167">
        <f t="shared" si="21"/>
        <v>22487.5</v>
      </c>
      <c r="R109" s="167">
        <f t="shared" si="16"/>
        <v>618406.25</v>
      </c>
      <c r="S109" s="172"/>
      <c r="T109" s="172"/>
      <c r="U109" s="172"/>
      <c r="V109" s="172"/>
    </row>
    <row r="110" spans="1:16161" s="145" customFormat="1" ht="45.75" customHeight="1">
      <c r="A110" s="165">
        <v>104</v>
      </c>
      <c r="B110" s="545" t="s">
        <v>534</v>
      </c>
      <c r="C110" s="546" t="s">
        <v>535</v>
      </c>
      <c r="D110" s="547">
        <v>41</v>
      </c>
      <c r="E110" s="547"/>
      <c r="F110" s="548" t="s">
        <v>176</v>
      </c>
      <c r="G110" s="547" t="s">
        <v>175</v>
      </c>
      <c r="H110" s="558">
        <v>2697300</v>
      </c>
      <c r="I110" s="539" t="s">
        <v>201</v>
      </c>
      <c r="J110" s="166">
        <f t="shared" si="17"/>
        <v>222527.25000000006</v>
      </c>
      <c r="K110" s="323" t="s">
        <v>209</v>
      </c>
      <c r="L110" s="166">
        <f t="shared" si="18"/>
        <v>80919</v>
      </c>
      <c r="M110" s="323" t="s">
        <v>214</v>
      </c>
      <c r="N110" s="166">
        <f t="shared" si="19"/>
        <v>53946</v>
      </c>
      <c r="O110" s="323" t="s">
        <v>56</v>
      </c>
      <c r="P110" s="166">
        <f t="shared" si="20"/>
        <v>0</v>
      </c>
      <c r="Q110" s="167">
        <f t="shared" si="21"/>
        <v>13486.5</v>
      </c>
      <c r="R110" s="167">
        <f t="shared" si="16"/>
        <v>370878.75000000006</v>
      </c>
      <c r="S110" s="172"/>
      <c r="T110" s="172"/>
      <c r="U110" s="172"/>
      <c r="V110" s="172"/>
    </row>
    <row r="111" spans="1:16161" s="145" customFormat="1" ht="45.75" customHeight="1">
      <c r="A111" s="165">
        <v>105</v>
      </c>
      <c r="B111" s="545" t="s">
        <v>534</v>
      </c>
      <c r="C111" s="546" t="s">
        <v>536</v>
      </c>
      <c r="D111" s="547">
        <v>42</v>
      </c>
      <c r="E111" s="547"/>
      <c r="F111" s="548" t="s">
        <v>537</v>
      </c>
      <c r="G111" s="547" t="s">
        <v>175</v>
      </c>
      <c r="H111" s="558">
        <v>2301200</v>
      </c>
      <c r="I111" s="539" t="s">
        <v>208</v>
      </c>
      <c r="J111" s="166">
        <f t="shared" si="17"/>
        <v>189849</v>
      </c>
      <c r="K111" s="323" t="s">
        <v>213</v>
      </c>
      <c r="L111" s="166">
        <f t="shared" si="18"/>
        <v>69036</v>
      </c>
      <c r="M111" s="323" t="s">
        <v>209</v>
      </c>
      <c r="N111" s="166">
        <f t="shared" si="19"/>
        <v>46024</v>
      </c>
      <c r="O111" s="323" t="s">
        <v>56</v>
      </c>
      <c r="P111" s="166">
        <f t="shared" si="20"/>
        <v>0</v>
      </c>
      <c r="Q111" s="167">
        <f t="shared" si="21"/>
        <v>11506</v>
      </c>
      <c r="R111" s="167">
        <f t="shared" si="16"/>
        <v>316415</v>
      </c>
      <c r="S111" s="172"/>
      <c r="T111" s="172"/>
      <c r="U111" s="172"/>
      <c r="V111" s="172"/>
    </row>
    <row r="112" spans="1:16161" s="145" customFormat="1" ht="45.75" customHeight="1">
      <c r="A112" s="165">
        <v>106</v>
      </c>
      <c r="B112" s="545" t="s">
        <v>538</v>
      </c>
      <c r="C112" s="546" t="s">
        <v>539</v>
      </c>
      <c r="D112" s="547"/>
      <c r="E112" s="547">
        <v>53</v>
      </c>
      <c r="F112" s="548" t="s">
        <v>540</v>
      </c>
      <c r="G112" s="547" t="s">
        <v>224</v>
      </c>
      <c r="H112" s="558">
        <v>3382000</v>
      </c>
      <c r="I112" s="539" t="s">
        <v>202</v>
      </c>
      <c r="J112" s="166">
        <f t="shared" si="17"/>
        <v>388930</v>
      </c>
      <c r="K112" s="323" t="s">
        <v>215</v>
      </c>
      <c r="L112" s="166">
        <f t="shared" si="18"/>
        <v>101460</v>
      </c>
      <c r="M112" s="323" t="s">
        <v>216</v>
      </c>
      <c r="N112" s="166">
        <f t="shared" si="19"/>
        <v>67640</v>
      </c>
      <c r="O112" s="323" t="s">
        <v>56</v>
      </c>
      <c r="P112" s="166">
        <f t="shared" si="20"/>
        <v>0</v>
      </c>
      <c r="Q112" s="167">
        <f t="shared" si="21"/>
        <v>16910</v>
      </c>
      <c r="R112" s="167">
        <f t="shared" si="16"/>
        <v>574940</v>
      </c>
      <c r="S112" s="172"/>
      <c r="T112" s="172"/>
      <c r="U112" s="172"/>
      <c r="V112" s="172"/>
    </row>
    <row r="113" spans="1:16161" s="145" customFormat="1" ht="45.75" customHeight="1">
      <c r="A113" s="165">
        <v>107</v>
      </c>
      <c r="B113" s="545" t="s">
        <v>538</v>
      </c>
      <c r="C113" s="546" t="s">
        <v>541</v>
      </c>
      <c r="D113" s="547">
        <v>31</v>
      </c>
      <c r="E113" s="547"/>
      <c r="F113" s="548" t="s">
        <v>542</v>
      </c>
      <c r="G113" s="547" t="s">
        <v>175</v>
      </c>
      <c r="H113" s="558">
        <v>1301000</v>
      </c>
      <c r="I113" s="539" t="s">
        <v>207</v>
      </c>
      <c r="J113" s="166">
        <f t="shared" si="17"/>
        <v>175635.00000000003</v>
      </c>
      <c r="K113" s="323" t="s">
        <v>203</v>
      </c>
      <c r="L113" s="166">
        <f t="shared" si="18"/>
        <v>39030</v>
      </c>
      <c r="M113" s="323" t="s">
        <v>56</v>
      </c>
      <c r="N113" s="166">
        <f t="shared" si="19"/>
        <v>0</v>
      </c>
      <c r="O113" s="323" t="s">
        <v>56</v>
      </c>
      <c r="P113" s="166">
        <f t="shared" si="20"/>
        <v>0</v>
      </c>
      <c r="Q113" s="167">
        <f t="shared" si="21"/>
        <v>6505</v>
      </c>
      <c r="R113" s="167">
        <f t="shared" si="16"/>
        <v>221170.00000000003</v>
      </c>
      <c r="S113" s="172"/>
      <c r="T113" s="172"/>
      <c r="U113" s="172"/>
      <c r="V113" s="172"/>
    </row>
    <row r="114" spans="1:16161" s="145" customFormat="1" ht="45.75" customHeight="1">
      <c r="A114" s="165">
        <v>108</v>
      </c>
      <c r="B114" s="545" t="s">
        <v>538</v>
      </c>
      <c r="C114" s="546" t="s">
        <v>543</v>
      </c>
      <c r="D114" s="547">
        <v>34</v>
      </c>
      <c r="E114" s="547"/>
      <c r="F114" s="548" t="s">
        <v>544</v>
      </c>
      <c r="G114" s="547" t="s">
        <v>161</v>
      </c>
      <c r="H114" s="558">
        <v>1697300</v>
      </c>
      <c r="I114" s="539" t="s">
        <v>204</v>
      </c>
      <c r="J114" s="166">
        <f t="shared" si="17"/>
        <v>178216.5</v>
      </c>
      <c r="K114" s="323" t="s">
        <v>207</v>
      </c>
      <c r="L114" s="166">
        <f t="shared" si="18"/>
        <v>50919</v>
      </c>
      <c r="M114" s="323" t="s">
        <v>213</v>
      </c>
      <c r="N114" s="166">
        <f t="shared" si="19"/>
        <v>33946</v>
      </c>
      <c r="O114" s="323" t="s">
        <v>215</v>
      </c>
      <c r="P114" s="166">
        <f t="shared" si="20"/>
        <v>16973</v>
      </c>
      <c r="Q114" s="167">
        <f t="shared" si="21"/>
        <v>8486.5</v>
      </c>
      <c r="R114" s="167">
        <f t="shared" si="16"/>
        <v>288541</v>
      </c>
      <c r="S114" s="172"/>
      <c r="T114" s="172"/>
      <c r="U114" s="172"/>
      <c r="V114" s="172"/>
    </row>
    <row r="115" spans="1:16161" s="145" customFormat="1" ht="45.75" customHeight="1">
      <c r="A115" s="165">
        <v>109</v>
      </c>
      <c r="B115" s="545" t="s">
        <v>538</v>
      </c>
      <c r="C115" s="546" t="s">
        <v>179</v>
      </c>
      <c r="D115" s="547">
        <v>18</v>
      </c>
      <c r="E115" s="547"/>
      <c r="F115" s="548" t="s">
        <v>171</v>
      </c>
      <c r="G115" s="547" t="s">
        <v>172</v>
      </c>
      <c r="H115" s="558">
        <v>4497500</v>
      </c>
      <c r="I115" s="539" t="s">
        <v>208</v>
      </c>
      <c r="J115" s="166">
        <f t="shared" si="17"/>
        <v>326068.75</v>
      </c>
      <c r="K115" s="323" t="s">
        <v>211</v>
      </c>
      <c r="L115" s="166">
        <f t="shared" si="18"/>
        <v>134925</v>
      </c>
      <c r="M115" s="323" t="s">
        <v>213</v>
      </c>
      <c r="N115" s="166">
        <f t="shared" si="19"/>
        <v>89950</v>
      </c>
      <c r="O115" s="323" t="s">
        <v>216</v>
      </c>
      <c r="P115" s="166">
        <f t="shared" si="20"/>
        <v>44975</v>
      </c>
      <c r="Q115" s="167">
        <f t="shared" si="21"/>
        <v>22487.5</v>
      </c>
      <c r="R115" s="167">
        <f t="shared" si="16"/>
        <v>618406.25</v>
      </c>
      <c r="S115" s="170"/>
      <c r="T115" s="170"/>
      <c r="U115" s="170"/>
      <c r="V115" s="170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  <c r="AX115" s="171"/>
      <c r="AY115" s="171"/>
      <c r="AZ115" s="171"/>
      <c r="BA115" s="171"/>
      <c r="BB115" s="171"/>
      <c r="BC115" s="171"/>
      <c r="BD115" s="171"/>
      <c r="BE115" s="171"/>
      <c r="BF115" s="171"/>
      <c r="BG115" s="171"/>
      <c r="BH115" s="171"/>
      <c r="BI115" s="171"/>
      <c r="BJ115" s="171"/>
      <c r="BK115" s="171"/>
      <c r="BL115" s="171"/>
      <c r="BM115" s="171"/>
      <c r="BN115" s="171"/>
      <c r="BO115" s="171"/>
      <c r="BP115" s="171"/>
      <c r="BQ115" s="171"/>
      <c r="BR115" s="171"/>
      <c r="BS115" s="171"/>
      <c r="BT115" s="171"/>
      <c r="BU115" s="171"/>
      <c r="BV115" s="171"/>
      <c r="BW115" s="171"/>
      <c r="BX115" s="171"/>
      <c r="BY115" s="171"/>
      <c r="BZ115" s="171"/>
      <c r="CA115" s="171"/>
      <c r="CB115" s="171"/>
      <c r="CC115" s="171"/>
      <c r="CD115" s="171"/>
      <c r="CE115" s="171"/>
      <c r="CF115" s="171"/>
      <c r="CG115" s="171"/>
      <c r="CH115" s="171"/>
      <c r="CI115" s="171"/>
      <c r="CJ115" s="171"/>
      <c r="CK115" s="171"/>
      <c r="CL115" s="171"/>
      <c r="CM115" s="171"/>
      <c r="CN115" s="171"/>
      <c r="CO115" s="171"/>
      <c r="CP115" s="171"/>
      <c r="CQ115" s="171"/>
      <c r="CR115" s="171"/>
      <c r="CS115" s="171"/>
      <c r="CT115" s="171"/>
      <c r="CU115" s="171"/>
      <c r="CV115" s="171"/>
      <c r="CW115" s="171"/>
      <c r="CX115" s="171"/>
      <c r="CY115" s="171"/>
      <c r="CZ115" s="171"/>
      <c r="DA115" s="171"/>
      <c r="DB115" s="171"/>
      <c r="DC115" s="171"/>
      <c r="DD115" s="171"/>
      <c r="DE115" s="171"/>
      <c r="DF115" s="171"/>
      <c r="DG115" s="171"/>
      <c r="DH115" s="171"/>
      <c r="DI115" s="171"/>
      <c r="DJ115" s="171"/>
      <c r="DK115" s="171"/>
      <c r="DL115" s="171"/>
      <c r="DM115" s="171"/>
      <c r="DN115" s="171"/>
      <c r="DO115" s="171"/>
      <c r="DP115" s="171"/>
      <c r="DQ115" s="171"/>
      <c r="DR115" s="171"/>
      <c r="DS115" s="171"/>
      <c r="DT115" s="171"/>
      <c r="DU115" s="171"/>
      <c r="DV115" s="171"/>
      <c r="DW115" s="171"/>
      <c r="DX115" s="171"/>
      <c r="DY115" s="171"/>
      <c r="DZ115" s="171"/>
      <c r="EA115" s="171"/>
      <c r="EB115" s="171"/>
      <c r="EC115" s="171"/>
      <c r="ED115" s="171"/>
      <c r="EE115" s="171"/>
      <c r="EF115" s="171"/>
      <c r="EG115" s="171"/>
      <c r="EH115" s="171"/>
      <c r="EI115" s="171"/>
      <c r="EJ115" s="171"/>
      <c r="EK115" s="171"/>
      <c r="EL115" s="171"/>
      <c r="EM115" s="171"/>
      <c r="EN115" s="171"/>
      <c r="EO115" s="171"/>
      <c r="EP115" s="171"/>
      <c r="EQ115" s="171"/>
      <c r="ER115" s="171"/>
      <c r="ES115" s="171"/>
      <c r="ET115" s="171"/>
      <c r="EU115" s="171"/>
      <c r="EV115" s="171"/>
      <c r="EW115" s="171"/>
      <c r="EX115" s="171"/>
      <c r="EY115" s="171"/>
      <c r="EZ115" s="171"/>
      <c r="FA115" s="171"/>
      <c r="FB115" s="171"/>
      <c r="FC115" s="171"/>
      <c r="FD115" s="171"/>
      <c r="FE115" s="171"/>
      <c r="FF115" s="171"/>
      <c r="FG115" s="171"/>
      <c r="FH115" s="171"/>
      <c r="FI115" s="171"/>
      <c r="FJ115" s="171"/>
      <c r="FK115" s="171"/>
      <c r="FL115" s="171"/>
      <c r="FM115" s="171"/>
      <c r="FN115" s="171"/>
      <c r="FO115" s="171"/>
      <c r="FP115" s="171"/>
      <c r="FQ115" s="171"/>
      <c r="FR115" s="171"/>
      <c r="FS115" s="171"/>
      <c r="FT115" s="171"/>
      <c r="FU115" s="171"/>
      <c r="FV115" s="171"/>
      <c r="FW115" s="171"/>
      <c r="FX115" s="171"/>
      <c r="FY115" s="171"/>
      <c r="FZ115" s="171"/>
      <c r="GA115" s="171"/>
      <c r="GB115" s="171"/>
      <c r="GC115" s="171"/>
      <c r="GD115" s="171"/>
      <c r="GE115" s="171"/>
      <c r="GF115" s="171"/>
      <c r="GG115" s="171"/>
      <c r="GH115" s="171"/>
      <c r="GI115" s="171"/>
      <c r="GJ115" s="171"/>
      <c r="GK115" s="171"/>
      <c r="GL115" s="171"/>
      <c r="GM115" s="171"/>
      <c r="GN115" s="171"/>
      <c r="GO115" s="171"/>
      <c r="GP115" s="171"/>
      <c r="GQ115" s="171"/>
      <c r="GR115" s="171"/>
      <c r="GS115" s="171"/>
      <c r="GT115" s="171"/>
      <c r="GU115" s="171"/>
      <c r="GV115" s="171"/>
      <c r="GW115" s="171"/>
      <c r="GX115" s="171"/>
      <c r="GY115" s="171"/>
      <c r="GZ115" s="171"/>
      <c r="HA115" s="171"/>
      <c r="HB115" s="171"/>
      <c r="HC115" s="171"/>
      <c r="HD115" s="171"/>
      <c r="HE115" s="171"/>
      <c r="HF115" s="171"/>
      <c r="HG115" s="171"/>
      <c r="HH115" s="171"/>
      <c r="HI115" s="171"/>
      <c r="HJ115" s="171"/>
      <c r="HK115" s="171"/>
      <c r="HL115" s="171"/>
      <c r="HM115" s="171"/>
      <c r="HN115" s="171"/>
      <c r="HO115" s="171"/>
      <c r="HP115" s="171"/>
      <c r="HQ115" s="171"/>
      <c r="HR115" s="171"/>
      <c r="HS115" s="171"/>
      <c r="HT115" s="171"/>
      <c r="HU115" s="171"/>
      <c r="HV115" s="171"/>
      <c r="HW115" s="171"/>
      <c r="HX115" s="171"/>
      <c r="HY115" s="171"/>
      <c r="HZ115" s="171"/>
      <c r="IA115" s="171"/>
      <c r="IB115" s="171"/>
      <c r="IC115" s="171"/>
      <c r="ID115" s="171"/>
      <c r="IE115" s="171"/>
      <c r="IF115" s="171"/>
      <c r="IG115" s="171"/>
      <c r="IH115" s="171"/>
      <c r="II115" s="171"/>
      <c r="IJ115" s="171"/>
      <c r="IK115" s="171"/>
      <c r="IL115" s="171"/>
      <c r="IM115" s="171"/>
      <c r="IN115" s="171"/>
      <c r="IO115" s="171"/>
      <c r="IP115" s="171"/>
      <c r="IQ115" s="171"/>
      <c r="IR115" s="171"/>
      <c r="IS115" s="171"/>
      <c r="IT115" s="171"/>
      <c r="IU115" s="171"/>
      <c r="IV115" s="171"/>
      <c r="IW115" s="171"/>
      <c r="IX115" s="171"/>
      <c r="IY115" s="171"/>
      <c r="IZ115" s="171"/>
      <c r="JA115" s="171"/>
      <c r="JB115" s="171"/>
      <c r="JC115" s="171"/>
      <c r="JD115" s="171"/>
      <c r="JE115" s="171"/>
      <c r="JF115" s="171"/>
      <c r="JG115" s="171"/>
      <c r="JH115" s="171"/>
      <c r="JI115" s="171"/>
      <c r="JJ115" s="171"/>
      <c r="JK115" s="171"/>
      <c r="JL115" s="171"/>
      <c r="JM115" s="171"/>
      <c r="JN115" s="171"/>
      <c r="JO115" s="171"/>
      <c r="JP115" s="171"/>
      <c r="JQ115" s="171"/>
      <c r="JR115" s="171"/>
      <c r="JS115" s="171"/>
      <c r="JT115" s="171"/>
      <c r="JU115" s="171"/>
      <c r="JV115" s="171"/>
      <c r="JW115" s="171"/>
      <c r="JX115" s="171"/>
      <c r="JY115" s="171"/>
      <c r="JZ115" s="171"/>
      <c r="KA115" s="171"/>
      <c r="KB115" s="171"/>
      <c r="KC115" s="171"/>
      <c r="KD115" s="171"/>
      <c r="KE115" s="171"/>
      <c r="KF115" s="171"/>
      <c r="KG115" s="171"/>
      <c r="KH115" s="171"/>
      <c r="KI115" s="171"/>
      <c r="KJ115" s="171"/>
      <c r="KK115" s="171"/>
      <c r="KL115" s="171"/>
      <c r="KM115" s="171"/>
      <c r="KN115" s="171"/>
      <c r="KO115" s="171"/>
      <c r="KP115" s="171"/>
      <c r="KQ115" s="171"/>
      <c r="KR115" s="171"/>
      <c r="KS115" s="171"/>
      <c r="KT115" s="171"/>
      <c r="KU115" s="171"/>
      <c r="KV115" s="171"/>
      <c r="KW115" s="171"/>
      <c r="KX115" s="171"/>
      <c r="KY115" s="171"/>
      <c r="KZ115" s="171"/>
      <c r="LA115" s="171"/>
      <c r="LB115" s="171"/>
      <c r="LC115" s="171"/>
      <c r="LD115" s="171"/>
      <c r="LE115" s="171"/>
      <c r="LF115" s="171"/>
      <c r="LG115" s="171"/>
      <c r="LH115" s="171"/>
      <c r="LI115" s="171"/>
      <c r="LJ115" s="171"/>
      <c r="LK115" s="171"/>
      <c r="LL115" s="171"/>
      <c r="LM115" s="171"/>
      <c r="LN115" s="171"/>
      <c r="LO115" s="171"/>
      <c r="LP115" s="171"/>
      <c r="LQ115" s="171"/>
      <c r="LR115" s="171"/>
      <c r="LS115" s="171"/>
      <c r="LT115" s="171"/>
      <c r="LU115" s="171"/>
      <c r="LV115" s="171"/>
      <c r="LW115" s="171"/>
      <c r="LX115" s="171"/>
      <c r="LY115" s="171"/>
      <c r="LZ115" s="171"/>
      <c r="MA115" s="171"/>
      <c r="MB115" s="171"/>
      <c r="MC115" s="171"/>
      <c r="MD115" s="171"/>
      <c r="ME115" s="171"/>
      <c r="MF115" s="171"/>
      <c r="MG115" s="171"/>
      <c r="MH115" s="171"/>
      <c r="MI115" s="171"/>
      <c r="MJ115" s="171"/>
      <c r="MK115" s="171"/>
      <c r="ML115" s="171"/>
      <c r="MM115" s="171"/>
      <c r="MN115" s="171"/>
      <c r="MO115" s="171"/>
      <c r="MP115" s="171"/>
      <c r="MQ115" s="171"/>
      <c r="MR115" s="171"/>
      <c r="MS115" s="171"/>
      <c r="MT115" s="171"/>
      <c r="MU115" s="171"/>
      <c r="MV115" s="171"/>
      <c r="MW115" s="171"/>
      <c r="MX115" s="171"/>
      <c r="MY115" s="171"/>
      <c r="MZ115" s="171"/>
      <c r="NA115" s="171"/>
      <c r="NB115" s="171"/>
      <c r="NC115" s="171"/>
      <c r="ND115" s="171"/>
      <c r="NE115" s="171"/>
      <c r="NF115" s="171"/>
      <c r="NG115" s="171"/>
      <c r="NH115" s="171"/>
      <c r="NI115" s="171"/>
      <c r="NJ115" s="171"/>
      <c r="NK115" s="171"/>
      <c r="NL115" s="171"/>
      <c r="NM115" s="171"/>
      <c r="NN115" s="171"/>
      <c r="NO115" s="171"/>
      <c r="NP115" s="171"/>
      <c r="NQ115" s="171"/>
      <c r="NR115" s="171"/>
      <c r="NS115" s="171"/>
      <c r="NT115" s="171"/>
      <c r="NU115" s="171"/>
      <c r="NV115" s="171"/>
      <c r="NW115" s="171"/>
      <c r="NX115" s="171"/>
      <c r="NY115" s="171"/>
      <c r="NZ115" s="171"/>
      <c r="OA115" s="171"/>
      <c r="OB115" s="171"/>
      <c r="OC115" s="171"/>
      <c r="OD115" s="171"/>
      <c r="OE115" s="171"/>
      <c r="OF115" s="171"/>
      <c r="OG115" s="171"/>
      <c r="OH115" s="171"/>
      <c r="OI115" s="171"/>
      <c r="OJ115" s="171"/>
      <c r="OK115" s="171"/>
      <c r="OL115" s="171"/>
      <c r="OM115" s="171"/>
      <c r="ON115" s="171"/>
      <c r="OO115" s="171"/>
      <c r="OP115" s="171"/>
      <c r="OQ115" s="171"/>
      <c r="OR115" s="171"/>
      <c r="OS115" s="171"/>
      <c r="OT115" s="171"/>
      <c r="OU115" s="171"/>
      <c r="OV115" s="171"/>
      <c r="OW115" s="171"/>
      <c r="OX115" s="171"/>
      <c r="OY115" s="171"/>
      <c r="OZ115" s="171"/>
      <c r="PA115" s="171"/>
      <c r="PB115" s="171"/>
      <c r="PC115" s="171"/>
      <c r="PD115" s="171"/>
      <c r="PE115" s="171"/>
      <c r="PF115" s="171"/>
      <c r="PG115" s="171"/>
      <c r="PH115" s="171"/>
      <c r="PI115" s="171"/>
      <c r="PJ115" s="171"/>
      <c r="PK115" s="171"/>
      <c r="PL115" s="171"/>
      <c r="PM115" s="171"/>
      <c r="PN115" s="171"/>
      <c r="PO115" s="171"/>
      <c r="PP115" s="171"/>
      <c r="PQ115" s="171"/>
      <c r="PR115" s="171"/>
      <c r="PS115" s="171"/>
      <c r="PT115" s="171"/>
      <c r="PU115" s="171"/>
      <c r="PV115" s="171"/>
      <c r="PW115" s="171"/>
      <c r="PX115" s="171"/>
      <c r="PY115" s="171"/>
      <c r="PZ115" s="171"/>
      <c r="QA115" s="171"/>
      <c r="QB115" s="171"/>
      <c r="QC115" s="171"/>
      <c r="QD115" s="171"/>
      <c r="QE115" s="171"/>
      <c r="QF115" s="171"/>
      <c r="QG115" s="171"/>
      <c r="QH115" s="171"/>
      <c r="QI115" s="171"/>
      <c r="QJ115" s="171"/>
      <c r="QK115" s="171"/>
      <c r="QL115" s="171"/>
      <c r="QM115" s="171"/>
      <c r="QN115" s="171"/>
      <c r="QO115" s="171"/>
      <c r="QP115" s="171"/>
      <c r="QQ115" s="171"/>
      <c r="QR115" s="171"/>
      <c r="QS115" s="171"/>
      <c r="QT115" s="171"/>
      <c r="QU115" s="171"/>
      <c r="QV115" s="171"/>
      <c r="QW115" s="171"/>
      <c r="QX115" s="171"/>
      <c r="QY115" s="171"/>
      <c r="QZ115" s="171"/>
      <c r="RA115" s="171"/>
      <c r="RB115" s="171"/>
      <c r="RC115" s="171"/>
      <c r="RD115" s="171"/>
      <c r="RE115" s="171"/>
      <c r="RF115" s="171"/>
      <c r="RG115" s="171"/>
      <c r="RH115" s="171"/>
      <c r="RI115" s="171"/>
      <c r="RJ115" s="171"/>
      <c r="RK115" s="171"/>
      <c r="RL115" s="171"/>
      <c r="RM115" s="171"/>
      <c r="RN115" s="171"/>
      <c r="RO115" s="171"/>
      <c r="RP115" s="171"/>
      <c r="RQ115" s="171"/>
      <c r="RR115" s="171"/>
      <c r="RS115" s="171"/>
      <c r="RT115" s="171"/>
      <c r="RU115" s="171"/>
      <c r="RV115" s="171"/>
      <c r="RW115" s="171"/>
      <c r="RX115" s="171"/>
      <c r="RY115" s="171"/>
      <c r="RZ115" s="171"/>
      <c r="SA115" s="171"/>
      <c r="SB115" s="171"/>
      <c r="SC115" s="171"/>
      <c r="SD115" s="171"/>
      <c r="SE115" s="171"/>
      <c r="SF115" s="171"/>
      <c r="SG115" s="171"/>
      <c r="SH115" s="171"/>
      <c r="SI115" s="171"/>
      <c r="SJ115" s="171"/>
      <c r="SK115" s="171"/>
      <c r="SL115" s="171"/>
      <c r="SM115" s="171"/>
      <c r="SN115" s="171"/>
      <c r="SO115" s="171"/>
      <c r="SP115" s="171"/>
      <c r="SQ115" s="171"/>
      <c r="SR115" s="171"/>
      <c r="SS115" s="171"/>
      <c r="ST115" s="171"/>
      <c r="SU115" s="171"/>
      <c r="SV115" s="171"/>
      <c r="SW115" s="171"/>
      <c r="SX115" s="171"/>
      <c r="SY115" s="171"/>
      <c r="SZ115" s="171"/>
      <c r="TA115" s="171"/>
      <c r="TB115" s="171"/>
      <c r="TC115" s="171"/>
      <c r="TD115" s="171"/>
      <c r="TE115" s="171"/>
      <c r="TF115" s="171"/>
      <c r="TG115" s="171"/>
      <c r="TH115" s="171"/>
      <c r="TI115" s="171"/>
      <c r="TJ115" s="171"/>
      <c r="TK115" s="171"/>
      <c r="TL115" s="171"/>
      <c r="TM115" s="171"/>
      <c r="TN115" s="171"/>
      <c r="TO115" s="171"/>
      <c r="TP115" s="171"/>
      <c r="TQ115" s="171"/>
      <c r="TR115" s="171"/>
      <c r="TS115" s="171"/>
      <c r="TT115" s="171"/>
      <c r="TU115" s="171"/>
      <c r="TV115" s="171"/>
      <c r="TW115" s="171"/>
      <c r="TX115" s="171"/>
      <c r="TY115" s="171"/>
      <c r="TZ115" s="171"/>
      <c r="UA115" s="171"/>
      <c r="UB115" s="171"/>
      <c r="UC115" s="171"/>
      <c r="UD115" s="171"/>
      <c r="UE115" s="171"/>
      <c r="UF115" s="171"/>
      <c r="UG115" s="171"/>
      <c r="UH115" s="171"/>
      <c r="UI115" s="171"/>
      <c r="UJ115" s="171"/>
      <c r="UK115" s="171"/>
      <c r="UL115" s="171"/>
      <c r="UM115" s="171"/>
      <c r="UN115" s="171"/>
      <c r="UO115" s="171"/>
      <c r="UP115" s="171"/>
      <c r="UQ115" s="171"/>
      <c r="UR115" s="171"/>
      <c r="US115" s="171"/>
      <c r="UT115" s="171"/>
      <c r="UU115" s="171"/>
      <c r="UV115" s="171"/>
      <c r="UW115" s="171"/>
      <c r="UX115" s="171"/>
      <c r="UY115" s="171"/>
      <c r="UZ115" s="171"/>
      <c r="VA115" s="171"/>
      <c r="VB115" s="171"/>
      <c r="VC115" s="171"/>
      <c r="VD115" s="171"/>
      <c r="VE115" s="171"/>
      <c r="VF115" s="171"/>
      <c r="VG115" s="171"/>
      <c r="VH115" s="171"/>
      <c r="VI115" s="171"/>
      <c r="VJ115" s="171"/>
      <c r="VK115" s="171"/>
      <c r="VL115" s="171"/>
      <c r="VM115" s="171"/>
      <c r="VN115" s="171"/>
      <c r="VO115" s="171"/>
      <c r="VP115" s="171"/>
      <c r="VQ115" s="171"/>
      <c r="VR115" s="171"/>
      <c r="VS115" s="171"/>
      <c r="VT115" s="171"/>
      <c r="VU115" s="171"/>
      <c r="VV115" s="171"/>
      <c r="VW115" s="171"/>
      <c r="VX115" s="171"/>
      <c r="VY115" s="171"/>
      <c r="VZ115" s="171"/>
      <c r="WA115" s="171"/>
      <c r="WB115" s="171"/>
      <c r="WC115" s="171"/>
      <c r="WD115" s="171"/>
      <c r="WE115" s="171"/>
      <c r="WF115" s="171"/>
      <c r="WG115" s="171"/>
      <c r="WH115" s="171"/>
      <c r="WI115" s="171"/>
      <c r="WJ115" s="171"/>
      <c r="WK115" s="171"/>
      <c r="WL115" s="171"/>
      <c r="WM115" s="171"/>
      <c r="WN115" s="171"/>
      <c r="WO115" s="171"/>
      <c r="WP115" s="171"/>
      <c r="WQ115" s="171"/>
      <c r="WR115" s="171"/>
      <c r="WS115" s="171"/>
      <c r="WT115" s="171"/>
      <c r="WU115" s="171"/>
      <c r="WV115" s="171"/>
      <c r="WW115" s="171"/>
      <c r="WX115" s="171"/>
      <c r="WY115" s="171"/>
      <c r="WZ115" s="171"/>
      <c r="XA115" s="171"/>
      <c r="XB115" s="171"/>
      <c r="XC115" s="171"/>
      <c r="XD115" s="171"/>
      <c r="XE115" s="171"/>
      <c r="XF115" s="171"/>
      <c r="XG115" s="171"/>
      <c r="XH115" s="171"/>
      <c r="XI115" s="171"/>
      <c r="XJ115" s="171"/>
      <c r="XK115" s="171"/>
      <c r="XL115" s="171"/>
      <c r="XM115" s="171"/>
      <c r="XN115" s="171"/>
      <c r="XO115" s="171"/>
      <c r="XP115" s="171"/>
      <c r="XQ115" s="171"/>
      <c r="XR115" s="171"/>
      <c r="XS115" s="171"/>
      <c r="XT115" s="171"/>
      <c r="XU115" s="171"/>
      <c r="XV115" s="171"/>
      <c r="XW115" s="171"/>
      <c r="XX115" s="171"/>
      <c r="XY115" s="171"/>
      <c r="XZ115" s="171"/>
      <c r="YA115" s="171"/>
      <c r="YB115" s="171"/>
      <c r="YC115" s="171"/>
      <c r="YD115" s="171"/>
      <c r="YE115" s="171"/>
      <c r="YF115" s="171"/>
      <c r="YG115" s="171"/>
      <c r="YH115" s="171"/>
      <c r="YI115" s="171"/>
      <c r="YJ115" s="171"/>
      <c r="YK115" s="171"/>
      <c r="YL115" s="171"/>
      <c r="YM115" s="171"/>
      <c r="YN115" s="171"/>
      <c r="YO115" s="171"/>
      <c r="YP115" s="171"/>
      <c r="YQ115" s="171"/>
      <c r="YR115" s="171"/>
      <c r="YS115" s="171"/>
      <c r="YT115" s="171"/>
      <c r="YU115" s="171"/>
      <c r="YV115" s="171"/>
      <c r="YW115" s="171"/>
      <c r="YX115" s="171"/>
      <c r="YY115" s="171"/>
      <c r="YZ115" s="171"/>
      <c r="ZA115" s="171"/>
      <c r="ZB115" s="171"/>
      <c r="ZC115" s="171"/>
      <c r="ZD115" s="171"/>
      <c r="ZE115" s="171"/>
      <c r="ZF115" s="171"/>
      <c r="ZG115" s="171"/>
      <c r="ZH115" s="171"/>
      <c r="ZI115" s="171"/>
      <c r="ZJ115" s="171"/>
      <c r="ZK115" s="171"/>
      <c r="ZL115" s="171"/>
      <c r="ZM115" s="171"/>
      <c r="ZN115" s="171"/>
      <c r="ZO115" s="171"/>
      <c r="ZP115" s="171"/>
      <c r="ZQ115" s="171"/>
      <c r="ZR115" s="171"/>
      <c r="ZS115" s="171"/>
      <c r="ZT115" s="171"/>
      <c r="ZU115" s="171"/>
      <c r="ZV115" s="171"/>
      <c r="ZW115" s="171"/>
      <c r="ZX115" s="171"/>
      <c r="ZY115" s="171"/>
      <c r="ZZ115" s="171"/>
      <c r="AAA115" s="171"/>
      <c r="AAB115" s="171"/>
      <c r="AAC115" s="171"/>
      <c r="AAD115" s="171"/>
      <c r="AAE115" s="171"/>
      <c r="AAF115" s="171"/>
      <c r="AAG115" s="171"/>
      <c r="AAH115" s="171"/>
      <c r="AAI115" s="171"/>
      <c r="AAJ115" s="171"/>
      <c r="AAK115" s="171"/>
      <c r="AAL115" s="171"/>
      <c r="AAM115" s="171"/>
      <c r="AAN115" s="171"/>
      <c r="AAO115" s="171"/>
      <c r="AAP115" s="171"/>
      <c r="AAQ115" s="171"/>
      <c r="AAR115" s="171"/>
      <c r="AAS115" s="171"/>
      <c r="AAT115" s="171"/>
      <c r="AAU115" s="171"/>
      <c r="AAV115" s="171"/>
      <c r="AAW115" s="171"/>
      <c r="AAX115" s="171"/>
      <c r="AAY115" s="171"/>
      <c r="AAZ115" s="171"/>
      <c r="ABA115" s="171"/>
      <c r="ABB115" s="171"/>
      <c r="ABC115" s="171"/>
      <c r="ABD115" s="171"/>
      <c r="ABE115" s="171"/>
      <c r="ABF115" s="171"/>
      <c r="ABG115" s="171"/>
      <c r="ABH115" s="171"/>
      <c r="ABI115" s="171"/>
      <c r="ABJ115" s="171"/>
      <c r="ABK115" s="171"/>
      <c r="ABL115" s="171"/>
      <c r="ABM115" s="171"/>
      <c r="ABN115" s="171"/>
      <c r="ABO115" s="171"/>
      <c r="ABP115" s="171"/>
      <c r="ABQ115" s="171"/>
      <c r="ABR115" s="171"/>
      <c r="ABS115" s="171"/>
      <c r="ABT115" s="171"/>
      <c r="ABU115" s="171"/>
      <c r="ABV115" s="171"/>
      <c r="ABW115" s="171"/>
      <c r="ABX115" s="171"/>
      <c r="ABY115" s="171"/>
      <c r="ABZ115" s="171"/>
      <c r="ACA115" s="171"/>
      <c r="ACB115" s="171"/>
      <c r="ACC115" s="171"/>
      <c r="ACD115" s="171"/>
      <c r="ACE115" s="171"/>
      <c r="ACF115" s="171"/>
      <c r="ACG115" s="171"/>
      <c r="ACH115" s="171"/>
      <c r="ACI115" s="171"/>
      <c r="ACJ115" s="171"/>
      <c r="ACK115" s="171"/>
      <c r="ACL115" s="171"/>
      <c r="ACM115" s="171"/>
      <c r="ACN115" s="171"/>
      <c r="ACO115" s="171"/>
      <c r="ACP115" s="171"/>
      <c r="ACQ115" s="171"/>
      <c r="ACR115" s="171"/>
      <c r="ACS115" s="171"/>
      <c r="ACT115" s="171"/>
      <c r="ACU115" s="171"/>
      <c r="ACV115" s="171"/>
      <c r="ACW115" s="171"/>
      <c r="ACX115" s="171"/>
      <c r="ACY115" s="171"/>
      <c r="ACZ115" s="171"/>
      <c r="ADA115" s="171"/>
      <c r="ADB115" s="171"/>
      <c r="ADC115" s="171"/>
      <c r="ADD115" s="171"/>
      <c r="ADE115" s="171"/>
      <c r="ADF115" s="171"/>
      <c r="ADG115" s="171"/>
      <c r="ADH115" s="171"/>
      <c r="ADI115" s="171"/>
      <c r="ADJ115" s="171"/>
      <c r="ADK115" s="171"/>
      <c r="ADL115" s="171"/>
      <c r="ADM115" s="171"/>
      <c r="ADN115" s="171"/>
      <c r="ADO115" s="171"/>
      <c r="ADP115" s="171"/>
      <c r="ADQ115" s="171"/>
      <c r="ADR115" s="171"/>
      <c r="ADS115" s="171"/>
      <c r="ADT115" s="171"/>
      <c r="ADU115" s="171"/>
      <c r="ADV115" s="171"/>
      <c r="ADW115" s="171"/>
      <c r="ADX115" s="171"/>
      <c r="ADY115" s="171"/>
      <c r="ADZ115" s="171"/>
      <c r="AEA115" s="171"/>
      <c r="AEB115" s="171"/>
      <c r="AEC115" s="171"/>
      <c r="AED115" s="171"/>
      <c r="AEE115" s="171"/>
      <c r="AEF115" s="171"/>
      <c r="AEG115" s="171"/>
      <c r="AEH115" s="171"/>
      <c r="AEI115" s="171"/>
      <c r="AEJ115" s="171"/>
      <c r="AEK115" s="171"/>
      <c r="AEL115" s="171"/>
      <c r="AEM115" s="171"/>
      <c r="AEN115" s="171"/>
      <c r="AEO115" s="171"/>
      <c r="AEP115" s="171"/>
      <c r="AEQ115" s="171"/>
      <c r="AER115" s="171"/>
      <c r="AES115" s="171"/>
      <c r="AET115" s="171"/>
      <c r="AEU115" s="171"/>
      <c r="AEV115" s="171"/>
      <c r="AEW115" s="171"/>
      <c r="AEX115" s="171"/>
      <c r="AEY115" s="171"/>
      <c r="AEZ115" s="171"/>
      <c r="AFA115" s="171"/>
      <c r="AFB115" s="171"/>
      <c r="AFC115" s="171"/>
      <c r="AFD115" s="171"/>
      <c r="AFE115" s="171"/>
      <c r="AFF115" s="171"/>
      <c r="AFG115" s="171"/>
      <c r="AFH115" s="171"/>
      <c r="AFI115" s="171"/>
      <c r="AFJ115" s="171"/>
      <c r="AFK115" s="171"/>
      <c r="AFL115" s="171"/>
      <c r="AFM115" s="171"/>
      <c r="AFN115" s="171"/>
      <c r="AFO115" s="171"/>
      <c r="AFP115" s="171"/>
      <c r="AFQ115" s="171"/>
      <c r="AFR115" s="171"/>
      <c r="AFS115" s="171"/>
      <c r="AFT115" s="171"/>
      <c r="AFU115" s="171"/>
      <c r="AFV115" s="171"/>
      <c r="AFW115" s="171"/>
      <c r="AFX115" s="171"/>
      <c r="AFY115" s="171"/>
      <c r="AFZ115" s="171"/>
      <c r="AGA115" s="171"/>
      <c r="AGB115" s="171"/>
      <c r="AGC115" s="171"/>
      <c r="AGD115" s="171"/>
      <c r="AGE115" s="171"/>
      <c r="AGF115" s="171"/>
      <c r="AGG115" s="171"/>
      <c r="AGH115" s="171"/>
      <c r="AGI115" s="171"/>
      <c r="AGJ115" s="171"/>
      <c r="AGK115" s="171"/>
      <c r="AGL115" s="171"/>
      <c r="AGM115" s="171"/>
      <c r="AGN115" s="171"/>
      <c r="AGO115" s="171"/>
      <c r="AGP115" s="171"/>
      <c r="AGQ115" s="171"/>
      <c r="AGR115" s="171"/>
      <c r="AGS115" s="171"/>
      <c r="AGT115" s="171"/>
      <c r="AGU115" s="171"/>
      <c r="AGV115" s="171"/>
      <c r="AGW115" s="171"/>
      <c r="AGX115" s="171"/>
      <c r="AGY115" s="171"/>
      <c r="AGZ115" s="171"/>
      <c r="AHA115" s="171"/>
      <c r="AHB115" s="171"/>
      <c r="AHC115" s="171"/>
      <c r="AHD115" s="171"/>
      <c r="AHE115" s="171"/>
      <c r="AHF115" s="171"/>
      <c r="AHG115" s="171"/>
      <c r="AHH115" s="171"/>
      <c r="AHI115" s="171"/>
      <c r="AHJ115" s="171"/>
      <c r="AHK115" s="171"/>
      <c r="AHL115" s="171"/>
      <c r="AHM115" s="171"/>
      <c r="AHN115" s="171"/>
      <c r="AHO115" s="171"/>
      <c r="AHP115" s="171"/>
      <c r="AHQ115" s="171"/>
      <c r="AHR115" s="171"/>
      <c r="AHS115" s="171"/>
      <c r="AHT115" s="171"/>
      <c r="AHU115" s="171"/>
      <c r="AHV115" s="171"/>
      <c r="AHW115" s="171"/>
      <c r="AHX115" s="171"/>
      <c r="AHY115" s="171"/>
      <c r="AHZ115" s="171"/>
      <c r="AIA115" s="171"/>
      <c r="AIB115" s="171"/>
      <c r="AIC115" s="171"/>
      <c r="AID115" s="171"/>
      <c r="AIE115" s="171"/>
      <c r="AIF115" s="171"/>
      <c r="AIG115" s="171"/>
      <c r="AIH115" s="171"/>
      <c r="AII115" s="171"/>
      <c r="AIJ115" s="171"/>
      <c r="AIK115" s="171"/>
      <c r="AIL115" s="171"/>
      <c r="AIM115" s="171"/>
      <c r="AIN115" s="171"/>
      <c r="AIO115" s="171"/>
      <c r="AIP115" s="171"/>
      <c r="AIQ115" s="171"/>
      <c r="AIR115" s="171"/>
      <c r="AIS115" s="171"/>
      <c r="AIT115" s="171"/>
      <c r="AIU115" s="171"/>
      <c r="AIV115" s="171"/>
      <c r="AIW115" s="171"/>
      <c r="AIX115" s="171"/>
      <c r="AIY115" s="171"/>
      <c r="AIZ115" s="171"/>
      <c r="AJA115" s="171"/>
      <c r="AJB115" s="171"/>
      <c r="AJC115" s="171"/>
      <c r="AJD115" s="171"/>
      <c r="AJE115" s="171"/>
      <c r="AJF115" s="171"/>
      <c r="AJG115" s="171"/>
      <c r="AJH115" s="171"/>
      <c r="AJI115" s="171"/>
      <c r="AJJ115" s="171"/>
      <c r="AJK115" s="171"/>
      <c r="AJL115" s="171"/>
      <c r="AJM115" s="171"/>
      <c r="AJN115" s="171"/>
      <c r="AJO115" s="171"/>
      <c r="AJP115" s="171"/>
      <c r="AJQ115" s="171"/>
      <c r="AJR115" s="171"/>
      <c r="AJS115" s="171"/>
      <c r="AJT115" s="171"/>
      <c r="AJU115" s="171"/>
      <c r="AJV115" s="171"/>
      <c r="AJW115" s="171"/>
      <c r="AJX115" s="171"/>
      <c r="AJY115" s="171"/>
      <c r="AJZ115" s="171"/>
      <c r="AKA115" s="171"/>
      <c r="AKB115" s="171"/>
      <c r="AKC115" s="171"/>
      <c r="AKD115" s="171"/>
      <c r="AKE115" s="171"/>
      <c r="AKF115" s="171"/>
      <c r="AKG115" s="171"/>
      <c r="AKH115" s="171"/>
      <c r="AKI115" s="171"/>
      <c r="AKJ115" s="171"/>
      <c r="AKK115" s="171"/>
      <c r="AKL115" s="171"/>
      <c r="AKM115" s="171"/>
      <c r="AKN115" s="171"/>
      <c r="AKO115" s="171"/>
      <c r="AKP115" s="171"/>
      <c r="AKQ115" s="171"/>
      <c r="AKR115" s="171"/>
      <c r="AKS115" s="171"/>
      <c r="AKT115" s="171"/>
      <c r="AKU115" s="171"/>
      <c r="AKV115" s="171"/>
      <c r="AKW115" s="171"/>
      <c r="AKX115" s="171"/>
      <c r="AKY115" s="171"/>
      <c r="AKZ115" s="171"/>
      <c r="ALA115" s="171"/>
      <c r="ALB115" s="171"/>
      <c r="ALC115" s="171"/>
      <c r="ALD115" s="171"/>
      <c r="ALE115" s="171"/>
      <c r="ALF115" s="171"/>
      <c r="ALG115" s="171"/>
      <c r="ALH115" s="171"/>
      <c r="ALI115" s="171"/>
      <c r="ALJ115" s="171"/>
      <c r="ALK115" s="171"/>
      <c r="ALL115" s="171"/>
      <c r="ALM115" s="171"/>
      <c r="ALN115" s="171"/>
      <c r="ALO115" s="171"/>
      <c r="ALP115" s="171"/>
      <c r="ALQ115" s="171"/>
      <c r="ALR115" s="171"/>
      <c r="ALS115" s="171"/>
      <c r="ALT115" s="171"/>
      <c r="ALU115" s="171"/>
      <c r="ALV115" s="171"/>
      <c r="ALW115" s="171"/>
      <c r="ALX115" s="171"/>
      <c r="ALY115" s="171"/>
      <c r="ALZ115" s="171"/>
      <c r="AMA115" s="171"/>
      <c r="AMB115" s="171"/>
      <c r="AMC115" s="171"/>
      <c r="AMD115" s="171"/>
      <c r="AME115" s="171"/>
      <c r="AMF115" s="171"/>
      <c r="AMG115" s="171"/>
      <c r="AMH115" s="171"/>
      <c r="AMI115" s="171"/>
      <c r="AMJ115" s="171"/>
      <c r="AMK115" s="171"/>
      <c r="AML115" s="171"/>
      <c r="AMM115" s="171"/>
      <c r="AMN115" s="171"/>
      <c r="AMO115" s="171"/>
      <c r="AMP115" s="171"/>
      <c r="AMQ115" s="171"/>
      <c r="AMR115" s="171"/>
      <c r="AMS115" s="171"/>
      <c r="AMT115" s="171"/>
      <c r="AMU115" s="171"/>
      <c r="AMV115" s="171"/>
      <c r="AMW115" s="171"/>
      <c r="AMX115" s="171"/>
      <c r="AMY115" s="171"/>
      <c r="AMZ115" s="171"/>
      <c r="ANA115" s="171"/>
      <c r="ANB115" s="171"/>
      <c r="ANC115" s="171"/>
      <c r="AND115" s="171"/>
      <c r="ANE115" s="171"/>
      <c r="ANF115" s="171"/>
      <c r="ANG115" s="171"/>
      <c r="ANH115" s="171"/>
      <c r="ANI115" s="171"/>
      <c r="ANJ115" s="171"/>
      <c r="ANK115" s="171"/>
      <c r="ANL115" s="171"/>
      <c r="ANM115" s="171"/>
      <c r="ANN115" s="171"/>
      <c r="ANO115" s="171"/>
      <c r="ANP115" s="171"/>
      <c r="ANQ115" s="171"/>
      <c r="ANR115" s="171"/>
      <c r="ANS115" s="171"/>
      <c r="ANT115" s="171"/>
      <c r="ANU115" s="171"/>
      <c r="ANV115" s="171"/>
      <c r="ANW115" s="171"/>
      <c r="ANX115" s="171"/>
      <c r="ANY115" s="171"/>
      <c r="ANZ115" s="171"/>
      <c r="AOA115" s="171"/>
      <c r="AOB115" s="171"/>
      <c r="AOC115" s="171"/>
      <c r="AOD115" s="171"/>
      <c r="AOE115" s="171"/>
      <c r="AOF115" s="171"/>
      <c r="AOG115" s="171"/>
      <c r="AOH115" s="171"/>
      <c r="AOI115" s="171"/>
      <c r="AOJ115" s="171"/>
      <c r="AOK115" s="171"/>
      <c r="AOL115" s="171"/>
      <c r="AOM115" s="171"/>
      <c r="AON115" s="171"/>
      <c r="AOO115" s="171"/>
      <c r="AOP115" s="171"/>
      <c r="AOQ115" s="171"/>
      <c r="AOR115" s="171"/>
      <c r="AOS115" s="171"/>
      <c r="AOT115" s="171"/>
      <c r="AOU115" s="171"/>
      <c r="AOV115" s="171"/>
      <c r="AOW115" s="171"/>
      <c r="AOX115" s="171"/>
      <c r="AOY115" s="171"/>
      <c r="AOZ115" s="171"/>
      <c r="APA115" s="171"/>
      <c r="APB115" s="171"/>
      <c r="APC115" s="171"/>
      <c r="APD115" s="171"/>
      <c r="APE115" s="171"/>
      <c r="APF115" s="171"/>
      <c r="APG115" s="171"/>
      <c r="APH115" s="171"/>
      <c r="API115" s="171"/>
      <c r="APJ115" s="171"/>
      <c r="APK115" s="171"/>
      <c r="APL115" s="171"/>
      <c r="APM115" s="171"/>
      <c r="APN115" s="171"/>
      <c r="APO115" s="171"/>
      <c r="APP115" s="171"/>
      <c r="APQ115" s="171"/>
      <c r="APR115" s="171"/>
      <c r="APS115" s="171"/>
      <c r="APT115" s="171"/>
      <c r="APU115" s="171"/>
      <c r="APV115" s="171"/>
      <c r="APW115" s="171"/>
      <c r="APX115" s="171"/>
      <c r="APY115" s="171"/>
      <c r="APZ115" s="171"/>
      <c r="AQA115" s="171"/>
      <c r="AQB115" s="171"/>
      <c r="AQC115" s="171"/>
      <c r="AQD115" s="171"/>
      <c r="AQE115" s="171"/>
      <c r="AQF115" s="171"/>
      <c r="AQG115" s="171"/>
      <c r="AQH115" s="171"/>
      <c r="AQI115" s="171"/>
      <c r="AQJ115" s="171"/>
      <c r="AQK115" s="171"/>
      <c r="AQL115" s="171"/>
      <c r="AQM115" s="171"/>
      <c r="AQN115" s="171"/>
      <c r="AQO115" s="171"/>
      <c r="AQP115" s="171"/>
      <c r="AQQ115" s="171"/>
      <c r="AQR115" s="171"/>
      <c r="AQS115" s="171"/>
      <c r="AQT115" s="171"/>
      <c r="AQU115" s="171"/>
      <c r="AQV115" s="171"/>
      <c r="AQW115" s="171"/>
      <c r="AQX115" s="171"/>
      <c r="AQY115" s="171"/>
      <c r="AQZ115" s="171"/>
      <c r="ARA115" s="171"/>
      <c r="ARB115" s="171"/>
      <c r="ARC115" s="171"/>
      <c r="ARD115" s="171"/>
      <c r="ARE115" s="171"/>
      <c r="ARF115" s="171"/>
      <c r="ARG115" s="171"/>
      <c r="ARH115" s="171"/>
      <c r="ARI115" s="171"/>
      <c r="ARJ115" s="171"/>
      <c r="ARK115" s="171"/>
      <c r="ARL115" s="171"/>
      <c r="ARM115" s="171"/>
      <c r="ARN115" s="171"/>
      <c r="ARO115" s="171"/>
      <c r="ARP115" s="171"/>
      <c r="ARQ115" s="171"/>
      <c r="ARR115" s="171"/>
      <c r="ARS115" s="171"/>
      <c r="ART115" s="171"/>
      <c r="ARU115" s="171"/>
      <c r="ARV115" s="171"/>
      <c r="ARW115" s="171"/>
      <c r="ARX115" s="171"/>
      <c r="ARY115" s="171"/>
      <c r="ARZ115" s="171"/>
      <c r="ASA115" s="171"/>
      <c r="ASB115" s="171"/>
      <c r="ASC115" s="171"/>
      <c r="ASD115" s="171"/>
      <c r="ASE115" s="171"/>
      <c r="ASF115" s="171"/>
      <c r="ASG115" s="171"/>
      <c r="ASH115" s="171"/>
      <c r="ASI115" s="171"/>
      <c r="ASJ115" s="171"/>
      <c r="ASK115" s="171"/>
      <c r="ASL115" s="171"/>
      <c r="ASM115" s="171"/>
      <c r="ASN115" s="171"/>
      <c r="ASO115" s="171"/>
      <c r="ASP115" s="171"/>
      <c r="ASQ115" s="171"/>
      <c r="ASR115" s="171"/>
      <c r="ASS115" s="171"/>
      <c r="AST115" s="171"/>
      <c r="ASU115" s="171"/>
      <c r="ASV115" s="171"/>
      <c r="ASW115" s="171"/>
      <c r="ASX115" s="171"/>
      <c r="ASY115" s="171"/>
      <c r="ASZ115" s="171"/>
      <c r="ATA115" s="171"/>
      <c r="ATB115" s="171"/>
      <c r="ATC115" s="171"/>
      <c r="ATD115" s="171"/>
      <c r="ATE115" s="171"/>
      <c r="ATF115" s="171"/>
      <c r="ATG115" s="171"/>
      <c r="ATH115" s="171"/>
      <c r="ATI115" s="171"/>
      <c r="ATJ115" s="171"/>
      <c r="ATK115" s="171"/>
      <c r="ATL115" s="171"/>
      <c r="ATM115" s="171"/>
      <c r="ATN115" s="171"/>
      <c r="ATO115" s="171"/>
      <c r="ATP115" s="171"/>
      <c r="ATQ115" s="171"/>
      <c r="ATR115" s="171"/>
      <c r="ATS115" s="171"/>
      <c r="ATT115" s="171"/>
      <c r="ATU115" s="171"/>
      <c r="ATV115" s="171"/>
      <c r="ATW115" s="171"/>
      <c r="ATX115" s="171"/>
      <c r="ATY115" s="171"/>
      <c r="ATZ115" s="171"/>
      <c r="AUA115" s="171"/>
      <c r="AUB115" s="171"/>
      <c r="AUC115" s="171"/>
      <c r="AUD115" s="171"/>
      <c r="AUE115" s="171"/>
      <c r="AUF115" s="171"/>
      <c r="AUG115" s="171"/>
      <c r="AUH115" s="171"/>
      <c r="AUI115" s="171"/>
      <c r="AUJ115" s="171"/>
      <c r="AUK115" s="171"/>
      <c r="AUL115" s="171"/>
      <c r="AUM115" s="171"/>
      <c r="AUN115" s="171"/>
      <c r="AUO115" s="171"/>
      <c r="AUP115" s="171"/>
      <c r="AUQ115" s="171"/>
      <c r="AUR115" s="171"/>
      <c r="AUS115" s="171"/>
      <c r="AUT115" s="171"/>
      <c r="AUU115" s="171"/>
      <c r="AUV115" s="171"/>
      <c r="AUW115" s="171"/>
      <c r="AUX115" s="171"/>
      <c r="AUY115" s="171"/>
      <c r="AUZ115" s="171"/>
      <c r="AVA115" s="171"/>
      <c r="AVB115" s="171"/>
      <c r="AVC115" s="171"/>
      <c r="AVD115" s="171"/>
      <c r="AVE115" s="171"/>
      <c r="AVF115" s="171"/>
      <c r="AVG115" s="171"/>
      <c r="AVH115" s="171"/>
      <c r="AVI115" s="171"/>
      <c r="AVJ115" s="171"/>
      <c r="AVK115" s="171"/>
      <c r="AVL115" s="171"/>
      <c r="AVM115" s="171"/>
      <c r="AVN115" s="171"/>
      <c r="AVO115" s="171"/>
      <c r="AVP115" s="171"/>
      <c r="AVQ115" s="171"/>
      <c r="AVR115" s="171"/>
      <c r="AVS115" s="171"/>
      <c r="AVT115" s="171"/>
      <c r="AVU115" s="171"/>
      <c r="AVV115" s="171"/>
      <c r="AVW115" s="171"/>
      <c r="AVX115" s="171"/>
      <c r="AVY115" s="171"/>
      <c r="AVZ115" s="171"/>
      <c r="AWA115" s="171"/>
      <c r="AWB115" s="171"/>
      <c r="AWC115" s="171"/>
      <c r="AWD115" s="171"/>
      <c r="AWE115" s="171"/>
      <c r="AWF115" s="171"/>
      <c r="AWG115" s="171"/>
      <c r="AWH115" s="171"/>
      <c r="AWI115" s="171"/>
      <c r="AWJ115" s="171"/>
      <c r="AWK115" s="171"/>
      <c r="AWL115" s="171"/>
      <c r="AWM115" s="171"/>
      <c r="AWN115" s="171"/>
      <c r="AWO115" s="171"/>
      <c r="AWP115" s="171"/>
      <c r="AWQ115" s="171"/>
      <c r="AWR115" s="171"/>
      <c r="AWS115" s="171"/>
      <c r="AWT115" s="171"/>
      <c r="AWU115" s="171"/>
      <c r="AWV115" s="171"/>
      <c r="AWW115" s="171"/>
      <c r="AWX115" s="171"/>
      <c r="AWY115" s="171"/>
      <c r="AWZ115" s="171"/>
      <c r="AXA115" s="171"/>
      <c r="AXB115" s="171"/>
      <c r="AXC115" s="171"/>
      <c r="AXD115" s="171"/>
      <c r="AXE115" s="171"/>
      <c r="AXF115" s="171"/>
      <c r="AXG115" s="171"/>
      <c r="AXH115" s="171"/>
      <c r="AXI115" s="171"/>
      <c r="AXJ115" s="171"/>
      <c r="AXK115" s="171"/>
      <c r="AXL115" s="171"/>
      <c r="AXM115" s="171"/>
      <c r="AXN115" s="171"/>
      <c r="AXO115" s="171"/>
      <c r="AXP115" s="171"/>
      <c r="AXQ115" s="171"/>
      <c r="AXR115" s="171"/>
      <c r="AXS115" s="171"/>
      <c r="AXT115" s="171"/>
      <c r="AXU115" s="171"/>
      <c r="AXV115" s="171"/>
      <c r="AXW115" s="171"/>
      <c r="AXX115" s="171"/>
      <c r="AXY115" s="171"/>
      <c r="AXZ115" s="171"/>
      <c r="AYA115" s="171"/>
      <c r="AYB115" s="171"/>
      <c r="AYC115" s="171"/>
      <c r="AYD115" s="171"/>
      <c r="AYE115" s="171"/>
      <c r="AYF115" s="171"/>
      <c r="AYG115" s="171"/>
      <c r="AYH115" s="171"/>
      <c r="AYI115" s="171"/>
      <c r="AYJ115" s="171"/>
      <c r="AYK115" s="171"/>
      <c r="AYL115" s="171"/>
      <c r="AYM115" s="171"/>
      <c r="AYN115" s="171"/>
      <c r="AYO115" s="171"/>
      <c r="AYP115" s="171"/>
      <c r="AYQ115" s="171"/>
      <c r="AYR115" s="171"/>
      <c r="AYS115" s="171"/>
      <c r="AYT115" s="171"/>
      <c r="AYU115" s="171"/>
      <c r="AYV115" s="171"/>
      <c r="AYW115" s="171"/>
      <c r="AYX115" s="171"/>
      <c r="AYY115" s="171"/>
      <c r="AYZ115" s="171"/>
      <c r="AZA115" s="171"/>
      <c r="AZB115" s="171"/>
      <c r="AZC115" s="171"/>
      <c r="AZD115" s="171"/>
      <c r="AZE115" s="171"/>
      <c r="AZF115" s="171"/>
      <c r="AZG115" s="171"/>
      <c r="AZH115" s="171"/>
      <c r="AZI115" s="171"/>
      <c r="AZJ115" s="171"/>
      <c r="AZK115" s="171"/>
      <c r="AZL115" s="171"/>
      <c r="AZM115" s="171"/>
      <c r="AZN115" s="171"/>
      <c r="AZO115" s="171"/>
      <c r="AZP115" s="171"/>
      <c r="AZQ115" s="171"/>
      <c r="AZR115" s="171"/>
      <c r="AZS115" s="171"/>
      <c r="AZT115" s="171"/>
      <c r="AZU115" s="171"/>
      <c r="AZV115" s="171"/>
      <c r="AZW115" s="171"/>
      <c r="AZX115" s="171"/>
      <c r="AZY115" s="171"/>
      <c r="AZZ115" s="171"/>
      <c r="BAA115" s="171"/>
      <c r="BAB115" s="171"/>
      <c r="BAC115" s="171"/>
      <c r="BAD115" s="171"/>
      <c r="BAE115" s="171"/>
      <c r="BAF115" s="171"/>
      <c r="BAG115" s="171"/>
      <c r="BAH115" s="171"/>
      <c r="BAI115" s="171"/>
      <c r="BAJ115" s="171"/>
      <c r="BAK115" s="171"/>
      <c r="BAL115" s="171"/>
      <c r="BAM115" s="171"/>
      <c r="BAN115" s="171"/>
      <c r="BAO115" s="171"/>
      <c r="BAP115" s="171"/>
      <c r="BAQ115" s="171"/>
      <c r="BAR115" s="171"/>
      <c r="BAS115" s="171"/>
      <c r="BAT115" s="171"/>
      <c r="BAU115" s="171"/>
      <c r="BAV115" s="171"/>
      <c r="BAW115" s="171"/>
      <c r="BAX115" s="171"/>
      <c r="BAY115" s="171"/>
      <c r="BAZ115" s="171"/>
      <c r="BBA115" s="171"/>
      <c r="BBB115" s="171"/>
      <c r="BBC115" s="171"/>
      <c r="BBD115" s="171"/>
      <c r="BBE115" s="171"/>
      <c r="BBF115" s="171"/>
      <c r="BBG115" s="171"/>
      <c r="BBH115" s="171"/>
      <c r="BBI115" s="171"/>
      <c r="BBJ115" s="171"/>
      <c r="BBK115" s="171"/>
      <c r="BBL115" s="171"/>
      <c r="BBM115" s="171"/>
      <c r="BBN115" s="171"/>
      <c r="BBO115" s="171"/>
      <c r="BBP115" s="171"/>
      <c r="BBQ115" s="171"/>
      <c r="BBR115" s="171"/>
      <c r="BBS115" s="171"/>
      <c r="BBT115" s="171"/>
      <c r="BBU115" s="171"/>
      <c r="BBV115" s="171"/>
      <c r="BBW115" s="171"/>
      <c r="BBX115" s="171"/>
      <c r="BBY115" s="171"/>
      <c r="BBZ115" s="171"/>
      <c r="BCA115" s="171"/>
      <c r="BCB115" s="171"/>
      <c r="BCC115" s="171"/>
      <c r="BCD115" s="171"/>
      <c r="BCE115" s="171"/>
      <c r="BCF115" s="171"/>
      <c r="BCG115" s="171"/>
      <c r="BCH115" s="171"/>
      <c r="BCI115" s="171"/>
      <c r="BCJ115" s="171"/>
      <c r="BCK115" s="171"/>
      <c r="BCL115" s="171"/>
      <c r="BCM115" s="171"/>
      <c r="BCN115" s="171"/>
      <c r="BCO115" s="171"/>
      <c r="BCP115" s="171"/>
      <c r="BCQ115" s="171"/>
      <c r="BCR115" s="171"/>
      <c r="BCS115" s="171"/>
      <c r="BCT115" s="171"/>
      <c r="BCU115" s="171"/>
      <c r="BCV115" s="171"/>
      <c r="BCW115" s="171"/>
      <c r="BCX115" s="171"/>
      <c r="BCY115" s="171"/>
      <c r="BCZ115" s="171"/>
      <c r="BDA115" s="171"/>
      <c r="BDB115" s="171"/>
      <c r="BDC115" s="171"/>
      <c r="BDD115" s="171"/>
      <c r="BDE115" s="171"/>
      <c r="BDF115" s="171"/>
      <c r="BDG115" s="171"/>
      <c r="BDH115" s="171"/>
      <c r="BDI115" s="171"/>
      <c r="BDJ115" s="171"/>
      <c r="BDK115" s="171"/>
      <c r="BDL115" s="171"/>
      <c r="BDM115" s="171"/>
      <c r="BDN115" s="171"/>
      <c r="BDO115" s="171"/>
      <c r="BDP115" s="171"/>
      <c r="BDQ115" s="171"/>
      <c r="BDR115" s="171"/>
      <c r="BDS115" s="171"/>
      <c r="BDT115" s="171"/>
      <c r="BDU115" s="171"/>
      <c r="BDV115" s="171"/>
      <c r="BDW115" s="171"/>
      <c r="BDX115" s="171"/>
      <c r="BDY115" s="171"/>
      <c r="BDZ115" s="171"/>
      <c r="BEA115" s="171"/>
      <c r="BEB115" s="171"/>
      <c r="BEC115" s="171"/>
      <c r="BED115" s="171"/>
      <c r="BEE115" s="171"/>
      <c r="BEF115" s="171"/>
      <c r="BEG115" s="171"/>
      <c r="BEH115" s="171"/>
      <c r="BEI115" s="171"/>
      <c r="BEJ115" s="171"/>
      <c r="BEK115" s="171"/>
      <c r="BEL115" s="171"/>
      <c r="BEM115" s="171"/>
      <c r="BEN115" s="171"/>
      <c r="BEO115" s="171"/>
      <c r="BEP115" s="171"/>
      <c r="BEQ115" s="171"/>
      <c r="BER115" s="171"/>
      <c r="BES115" s="171"/>
      <c r="BET115" s="171"/>
      <c r="BEU115" s="171"/>
      <c r="BEV115" s="171"/>
      <c r="BEW115" s="171"/>
      <c r="BEX115" s="171"/>
      <c r="BEY115" s="171"/>
      <c r="BEZ115" s="171"/>
      <c r="BFA115" s="171"/>
      <c r="BFB115" s="171"/>
      <c r="BFC115" s="171"/>
      <c r="BFD115" s="171"/>
      <c r="BFE115" s="171"/>
      <c r="BFF115" s="171"/>
      <c r="BFG115" s="171"/>
      <c r="BFH115" s="171"/>
      <c r="BFI115" s="171"/>
      <c r="BFJ115" s="171"/>
      <c r="BFK115" s="171"/>
      <c r="BFL115" s="171"/>
      <c r="BFM115" s="171"/>
      <c r="BFN115" s="171"/>
      <c r="BFO115" s="171"/>
      <c r="BFP115" s="171"/>
      <c r="BFQ115" s="171"/>
      <c r="BFR115" s="171"/>
      <c r="BFS115" s="171"/>
      <c r="BFT115" s="171"/>
      <c r="BFU115" s="171"/>
      <c r="BFV115" s="171"/>
      <c r="BFW115" s="171"/>
      <c r="BFX115" s="171"/>
      <c r="BFY115" s="171"/>
      <c r="BFZ115" s="171"/>
      <c r="BGA115" s="171"/>
      <c r="BGB115" s="171"/>
      <c r="BGC115" s="171"/>
      <c r="BGD115" s="171"/>
      <c r="BGE115" s="171"/>
      <c r="BGF115" s="171"/>
      <c r="BGG115" s="171"/>
      <c r="BGH115" s="171"/>
      <c r="BGI115" s="171"/>
      <c r="BGJ115" s="171"/>
      <c r="BGK115" s="171"/>
      <c r="BGL115" s="171"/>
      <c r="BGM115" s="171"/>
      <c r="BGN115" s="171"/>
      <c r="BGO115" s="171"/>
      <c r="BGP115" s="171"/>
      <c r="BGQ115" s="171"/>
      <c r="BGR115" s="171"/>
      <c r="BGS115" s="171"/>
      <c r="BGT115" s="171"/>
      <c r="BGU115" s="171"/>
      <c r="BGV115" s="171"/>
      <c r="BGW115" s="171"/>
      <c r="BGX115" s="171"/>
      <c r="BGY115" s="171"/>
      <c r="BGZ115" s="171"/>
      <c r="BHA115" s="171"/>
      <c r="BHB115" s="171"/>
      <c r="BHC115" s="171"/>
      <c r="BHD115" s="171"/>
      <c r="BHE115" s="171"/>
      <c r="BHF115" s="171"/>
      <c r="BHG115" s="171"/>
      <c r="BHH115" s="171"/>
      <c r="BHI115" s="171"/>
      <c r="BHJ115" s="171"/>
      <c r="BHK115" s="171"/>
      <c r="BHL115" s="171"/>
      <c r="BHM115" s="171"/>
      <c r="BHN115" s="171"/>
      <c r="BHO115" s="171"/>
      <c r="BHP115" s="171"/>
      <c r="BHQ115" s="171"/>
      <c r="BHR115" s="171"/>
      <c r="BHS115" s="171"/>
      <c r="BHT115" s="171"/>
      <c r="BHU115" s="171"/>
      <c r="BHV115" s="171"/>
      <c r="BHW115" s="171"/>
      <c r="BHX115" s="171"/>
      <c r="BHY115" s="171"/>
      <c r="BHZ115" s="171"/>
      <c r="BIA115" s="171"/>
      <c r="BIB115" s="171"/>
      <c r="BIC115" s="171"/>
      <c r="BID115" s="171"/>
      <c r="BIE115" s="171"/>
      <c r="BIF115" s="171"/>
      <c r="BIG115" s="171"/>
      <c r="BIH115" s="171"/>
      <c r="BII115" s="171"/>
      <c r="BIJ115" s="171"/>
      <c r="BIK115" s="171"/>
      <c r="BIL115" s="171"/>
      <c r="BIM115" s="171"/>
      <c r="BIN115" s="171"/>
      <c r="BIO115" s="171"/>
      <c r="BIP115" s="171"/>
      <c r="BIQ115" s="171"/>
      <c r="BIR115" s="171"/>
      <c r="BIS115" s="171"/>
      <c r="BIT115" s="171"/>
      <c r="BIU115" s="171"/>
      <c r="BIV115" s="171"/>
      <c r="BIW115" s="171"/>
      <c r="BIX115" s="171"/>
      <c r="BIY115" s="171"/>
      <c r="BIZ115" s="171"/>
      <c r="BJA115" s="171"/>
      <c r="BJB115" s="171"/>
      <c r="BJC115" s="171"/>
      <c r="BJD115" s="171"/>
      <c r="BJE115" s="171"/>
      <c r="BJF115" s="171"/>
      <c r="BJG115" s="171"/>
      <c r="BJH115" s="171"/>
      <c r="BJI115" s="171"/>
      <c r="BJJ115" s="171"/>
      <c r="BJK115" s="171"/>
      <c r="BJL115" s="171"/>
      <c r="BJM115" s="171"/>
      <c r="BJN115" s="171"/>
      <c r="BJO115" s="171"/>
      <c r="BJP115" s="171"/>
      <c r="BJQ115" s="171"/>
      <c r="BJR115" s="171"/>
      <c r="BJS115" s="171"/>
      <c r="BJT115" s="171"/>
      <c r="BJU115" s="171"/>
      <c r="BJV115" s="171"/>
      <c r="BJW115" s="171"/>
      <c r="BJX115" s="171"/>
      <c r="BJY115" s="171"/>
      <c r="BJZ115" s="171"/>
      <c r="BKA115" s="171"/>
      <c r="BKB115" s="171"/>
      <c r="BKC115" s="171"/>
      <c r="BKD115" s="171"/>
      <c r="BKE115" s="171"/>
      <c r="BKF115" s="171"/>
      <c r="BKG115" s="171"/>
      <c r="BKH115" s="171"/>
      <c r="BKI115" s="171"/>
      <c r="BKJ115" s="171"/>
      <c r="BKK115" s="171"/>
      <c r="BKL115" s="171"/>
      <c r="BKM115" s="171"/>
      <c r="BKN115" s="171"/>
      <c r="BKO115" s="171"/>
      <c r="BKP115" s="171"/>
      <c r="BKQ115" s="171"/>
      <c r="BKR115" s="171"/>
      <c r="BKS115" s="171"/>
      <c r="BKT115" s="171"/>
      <c r="BKU115" s="171"/>
      <c r="BKV115" s="171"/>
      <c r="BKW115" s="171"/>
      <c r="BKX115" s="171"/>
      <c r="BKY115" s="171"/>
      <c r="BKZ115" s="171"/>
      <c r="BLA115" s="171"/>
      <c r="BLB115" s="171"/>
      <c r="BLC115" s="171"/>
      <c r="BLD115" s="171"/>
      <c r="BLE115" s="171"/>
      <c r="BLF115" s="171"/>
      <c r="BLG115" s="171"/>
      <c r="BLH115" s="171"/>
      <c r="BLI115" s="171"/>
      <c r="BLJ115" s="171"/>
      <c r="BLK115" s="171"/>
      <c r="BLL115" s="171"/>
      <c r="BLM115" s="171"/>
      <c r="BLN115" s="171"/>
      <c r="BLO115" s="171"/>
      <c r="BLP115" s="171"/>
      <c r="BLQ115" s="171"/>
      <c r="BLR115" s="171"/>
      <c r="BLS115" s="171"/>
      <c r="BLT115" s="171"/>
      <c r="BLU115" s="171"/>
      <c r="BLV115" s="171"/>
      <c r="BLW115" s="171"/>
      <c r="BLX115" s="171"/>
      <c r="BLY115" s="171"/>
      <c r="BLZ115" s="171"/>
      <c r="BMA115" s="171"/>
      <c r="BMB115" s="171"/>
      <c r="BMC115" s="171"/>
      <c r="BMD115" s="171"/>
      <c r="BME115" s="171"/>
      <c r="BMF115" s="171"/>
      <c r="BMG115" s="171"/>
      <c r="BMH115" s="171"/>
      <c r="BMI115" s="171"/>
      <c r="BMJ115" s="171"/>
      <c r="BMK115" s="171"/>
      <c r="BML115" s="171"/>
      <c r="BMM115" s="171"/>
      <c r="BMN115" s="171"/>
      <c r="BMO115" s="171"/>
      <c r="BMP115" s="171"/>
      <c r="BMQ115" s="171"/>
      <c r="BMR115" s="171"/>
      <c r="BMS115" s="171"/>
      <c r="BMT115" s="171"/>
      <c r="BMU115" s="171"/>
      <c r="BMV115" s="171"/>
      <c r="BMW115" s="171"/>
      <c r="BMX115" s="171"/>
      <c r="BMY115" s="171"/>
      <c r="BMZ115" s="171"/>
      <c r="BNA115" s="171"/>
      <c r="BNB115" s="171"/>
      <c r="BNC115" s="171"/>
      <c r="BND115" s="171"/>
      <c r="BNE115" s="171"/>
      <c r="BNF115" s="171"/>
      <c r="BNG115" s="171"/>
      <c r="BNH115" s="171"/>
      <c r="BNI115" s="171"/>
      <c r="BNJ115" s="171"/>
      <c r="BNK115" s="171"/>
      <c r="BNL115" s="171"/>
      <c r="BNM115" s="171"/>
      <c r="BNN115" s="171"/>
      <c r="BNO115" s="171"/>
      <c r="BNP115" s="171"/>
      <c r="BNQ115" s="171"/>
      <c r="BNR115" s="171"/>
      <c r="BNS115" s="171"/>
      <c r="BNT115" s="171"/>
      <c r="BNU115" s="171"/>
      <c r="BNV115" s="171"/>
      <c r="BNW115" s="171"/>
      <c r="BNX115" s="171"/>
      <c r="BNY115" s="171"/>
      <c r="BNZ115" s="171"/>
      <c r="BOA115" s="171"/>
      <c r="BOB115" s="171"/>
      <c r="BOC115" s="171"/>
      <c r="BOD115" s="171"/>
      <c r="BOE115" s="171"/>
      <c r="BOF115" s="171"/>
      <c r="BOG115" s="171"/>
      <c r="BOH115" s="171"/>
      <c r="BOI115" s="171"/>
      <c r="BOJ115" s="171"/>
      <c r="BOK115" s="171"/>
      <c r="BOL115" s="171"/>
      <c r="BOM115" s="171"/>
      <c r="BON115" s="171"/>
      <c r="BOO115" s="171"/>
      <c r="BOP115" s="171"/>
      <c r="BOQ115" s="171"/>
      <c r="BOR115" s="171"/>
      <c r="BOS115" s="171"/>
      <c r="BOT115" s="171"/>
      <c r="BOU115" s="171"/>
      <c r="BOV115" s="171"/>
      <c r="BOW115" s="171"/>
      <c r="BOX115" s="171"/>
      <c r="BOY115" s="171"/>
      <c r="BOZ115" s="171"/>
      <c r="BPA115" s="171"/>
      <c r="BPB115" s="171"/>
      <c r="BPC115" s="171"/>
      <c r="BPD115" s="171"/>
      <c r="BPE115" s="171"/>
      <c r="BPF115" s="171"/>
      <c r="BPG115" s="171"/>
      <c r="BPH115" s="171"/>
      <c r="BPI115" s="171"/>
      <c r="BPJ115" s="171"/>
      <c r="BPK115" s="171"/>
      <c r="BPL115" s="171"/>
      <c r="BPM115" s="171"/>
      <c r="BPN115" s="171"/>
      <c r="BPO115" s="171"/>
      <c r="BPP115" s="171"/>
      <c r="BPQ115" s="171"/>
      <c r="BPR115" s="171"/>
      <c r="BPS115" s="171"/>
      <c r="BPT115" s="171"/>
      <c r="BPU115" s="171"/>
      <c r="BPV115" s="171"/>
      <c r="BPW115" s="171"/>
      <c r="BPX115" s="171"/>
      <c r="BPY115" s="171"/>
      <c r="BPZ115" s="171"/>
      <c r="BQA115" s="171"/>
      <c r="BQB115" s="171"/>
      <c r="BQC115" s="171"/>
      <c r="BQD115" s="171"/>
      <c r="BQE115" s="171"/>
      <c r="BQF115" s="171"/>
      <c r="BQG115" s="171"/>
      <c r="BQH115" s="171"/>
      <c r="BQI115" s="171"/>
      <c r="BQJ115" s="171"/>
      <c r="BQK115" s="171"/>
      <c r="BQL115" s="171"/>
      <c r="BQM115" s="171"/>
      <c r="BQN115" s="171"/>
      <c r="BQO115" s="171"/>
      <c r="BQP115" s="171"/>
      <c r="BQQ115" s="171"/>
      <c r="BQR115" s="171"/>
      <c r="BQS115" s="171"/>
      <c r="BQT115" s="171"/>
      <c r="BQU115" s="171"/>
      <c r="BQV115" s="171"/>
      <c r="BQW115" s="171"/>
      <c r="BQX115" s="171"/>
      <c r="BQY115" s="171"/>
      <c r="BQZ115" s="171"/>
      <c r="BRA115" s="171"/>
      <c r="BRB115" s="171"/>
      <c r="BRC115" s="171"/>
      <c r="BRD115" s="171"/>
      <c r="BRE115" s="171"/>
      <c r="BRF115" s="171"/>
      <c r="BRG115" s="171"/>
      <c r="BRH115" s="171"/>
      <c r="BRI115" s="171"/>
      <c r="BRJ115" s="171"/>
      <c r="BRK115" s="171"/>
      <c r="BRL115" s="171"/>
      <c r="BRM115" s="171"/>
      <c r="BRN115" s="171"/>
      <c r="BRO115" s="171"/>
      <c r="BRP115" s="171"/>
      <c r="BRQ115" s="171"/>
      <c r="BRR115" s="171"/>
      <c r="BRS115" s="171"/>
      <c r="BRT115" s="171"/>
      <c r="BRU115" s="171"/>
      <c r="BRV115" s="171"/>
      <c r="BRW115" s="171"/>
      <c r="BRX115" s="171"/>
      <c r="BRY115" s="171"/>
      <c r="BRZ115" s="171"/>
      <c r="BSA115" s="171"/>
      <c r="BSB115" s="171"/>
      <c r="BSC115" s="171"/>
      <c r="BSD115" s="171"/>
      <c r="BSE115" s="171"/>
      <c r="BSF115" s="171"/>
      <c r="BSG115" s="171"/>
      <c r="BSH115" s="171"/>
      <c r="BSI115" s="171"/>
      <c r="BSJ115" s="171"/>
      <c r="BSK115" s="171"/>
      <c r="BSL115" s="171"/>
      <c r="BSM115" s="171"/>
      <c r="BSN115" s="171"/>
      <c r="BSO115" s="171"/>
      <c r="BSP115" s="171"/>
      <c r="BSQ115" s="171"/>
      <c r="BSR115" s="171"/>
      <c r="BSS115" s="171"/>
      <c r="BST115" s="171"/>
      <c r="BSU115" s="171"/>
      <c r="BSV115" s="171"/>
      <c r="BSW115" s="171"/>
      <c r="BSX115" s="171"/>
      <c r="BSY115" s="171"/>
      <c r="BSZ115" s="171"/>
      <c r="BTA115" s="171"/>
      <c r="BTB115" s="171"/>
      <c r="BTC115" s="171"/>
      <c r="BTD115" s="171"/>
      <c r="BTE115" s="171"/>
      <c r="BTF115" s="171"/>
      <c r="BTG115" s="171"/>
      <c r="BTH115" s="171"/>
      <c r="BTI115" s="171"/>
      <c r="BTJ115" s="171"/>
      <c r="BTK115" s="171"/>
      <c r="BTL115" s="171"/>
      <c r="BTM115" s="171"/>
      <c r="BTN115" s="171"/>
      <c r="BTO115" s="171"/>
      <c r="BTP115" s="171"/>
      <c r="BTQ115" s="171"/>
      <c r="BTR115" s="171"/>
      <c r="BTS115" s="171"/>
      <c r="BTT115" s="171"/>
      <c r="BTU115" s="171"/>
      <c r="BTV115" s="171"/>
      <c r="BTW115" s="171"/>
      <c r="BTX115" s="171"/>
      <c r="BTY115" s="171"/>
      <c r="BTZ115" s="171"/>
      <c r="BUA115" s="171"/>
      <c r="BUB115" s="171"/>
      <c r="BUC115" s="171"/>
      <c r="BUD115" s="171"/>
      <c r="BUE115" s="171"/>
      <c r="BUF115" s="171"/>
      <c r="BUG115" s="171"/>
      <c r="BUH115" s="171"/>
      <c r="BUI115" s="171"/>
      <c r="BUJ115" s="171"/>
      <c r="BUK115" s="171"/>
      <c r="BUL115" s="171"/>
      <c r="BUM115" s="171"/>
      <c r="BUN115" s="171"/>
      <c r="BUO115" s="171"/>
      <c r="BUP115" s="171"/>
      <c r="BUQ115" s="171"/>
      <c r="BUR115" s="171"/>
      <c r="BUS115" s="171"/>
      <c r="BUT115" s="171"/>
      <c r="BUU115" s="171"/>
      <c r="BUV115" s="171"/>
      <c r="BUW115" s="171"/>
      <c r="BUX115" s="171"/>
      <c r="BUY115" s="171"/>
      <c r="BUZ115" s="171"/>
      <c r="BVA115" s="171"/>
      <c r="BVB115" s="171"/>
      <c r="BVC115" s="171"/>
      <c r="BVD115" s="171"/>
      <c r="BVE115" s="171"/>
      <c r="BVF115" s="171"/>
      <c r="BVG115" s="171"/>
      <c r="BVH115" s="171"/>
      <c r="BVI115" s="171"/>
      <c r="BVJ115" s="171"/>
      <c r="BVK115" s="171"/>
      <c r="BVL115" s="171"/>
      <c r="BVM115" s="171"/>
      <c r="BVN115" s="171"/>
      <c r="BVO115" s="171"/>
      <c r="BVP115" s="171"/>
      <c r="BVQ115" s="171"/>
      <c r="BVR115" s="171"/>
      <c r="BVS115" s="171"/>
      <c r="BVT115" s="171"/>
      <c r="BVU115" s="171"/>
      <c r="BVV115" s="171"/>
      <c r="BVW115" s="171"/>
      <c r="BVX115" s="171"/>
      <c r="BVY115" s="171"/>
      <c r="BVZ115" s="171"/>
      <c r="BWA115" s="171"/>
      <c r="BWB115" s="171"/>
      <c r="BWC115" s="171"/>
      <c r="BWD115" s="171"/>
      <c r="BWE115" s="171"/>
      <c r="BWF115" s="171"/>
      <c r="BWG115" s="171"/>
      <c r="BWH115" s="171"/>
      <c r="BWI115" s="171"/>
      <c r="BWJ115" s="171"/>
      <c r="BWK115" s="171"/>
      <c r="BWL115" s="171"/>
      <c r="BWM115" s="171"/>
      <c r="BWN115" s="171"/>
      <c r="BWO115" s="171"/>
      <c r="BWP115" s="171"/>
      <c r="BWQ115" s="171"/>
      <c r="BWR115" s="171"/>
      <c r="BWS115" s="171"/>
      <c r="BWT115" s="171"/>
      <c r="BWU115" s="171"/>
      <c r="BWV115" s="171"/>
      <c r="BWW115" s="171"/>
      <c r="BWX115" s="171"/>
      <c r="BWY115" s="171"/>
      <c r="BWZ115" s="171"/>
      <c r="BXA115" s="171"/>
      <c r="BXB115" s="171"/>
      <c r="BXC115" s="171"/>
      <c r="BXD115" s="171"/>
      <c r="BXE115" s="171"/>
      <c r="BXF115" s="171"/>
      <c r="BXG115" s="171"/>
      <c r="BXH115" s="171"/>
      <c r="BXI115" s="171"/>
      <c r="BXJ115" s="171"/>
      <c r="BXK115" s="171"/>
      <c r="BXL115" s="171"/>
      <c r="BXM115" s="171"/>
      <c r="BXN115" s="171"/>
      <c r="BXO115" s="171"/>
      <c r="BXP115" s="171"/>
      <c r="BXQ115" s="171"/>
      <c r="BXR115" s="171"/>
      <c r="BXS115" s="171"/>
      <c r="BXT115" s="171"/>
      <c r="BXU115" s="171"/>
      <c r="BXV115" s="171"/>
      <c r="BXW115" s="171"/>
      <c r="BXX115" s="171"/>
      <c r="BXY115" s="171"/>
      <c r="BXZ115" s="171"/>
      <c r="BYA115" s="171"/>
      <c r="BYB115" s="171"/>
      <c r="BYC115" s="171"/>
      <c r="BYD115" s="171"/>
      <c r="BYE115" s="171"/>
      <c r="BYF115" s="171"/>
      <c r="BYG115" s="171"/>
      <c r="BYH115" s="171"/>
      <c r="BYI115" s="171"/>
      <c r="BYJ115" s="171"/>
      <c r="BYK115" s="171"/>
      <c r="BYL115" s="171"/>
      <c r="BYM115" s="171"/>
      <c r="BYN115" s="171"/>
      <c r="BYO115" s="171"/>
      <c r="BYP115" s="171"/>
      <c r="BYQ115" s="171"/>
      <c r="BYR115" s="171"/>
      <c r="BYS115" s="171"/>
      <c r="BYT115" s="171"/>
      <c r="BYU115" s="171"/>
      <c r="BYV115" s="171"/>
      <c r="BYW115" s="171"/>
      <c r="BYX115" s="171"/>
      <c r="BYY115" s="171"/>
      <c r="BYZ115" s="171"/>
      <c r="BZA115" s="171"/>
      <c r="BZB115" s="171"/>
      <c r="BZC115" s="171"/>
      <c r="BZD115" s="171"/>
      <c r="BZE115" s="171"/>
      <c r="BZF115" s="171"/>
      <c r="BZG115" s="171"/>
      <c r="BZH115" s="171"/>
      <c r="BZI115" s="171"/>
      <c r="BZJ115" s="171"/>
      <c r="BZK115" s="171"/>
      <c r="BZL115" s="171"/>
      <c r="BZM115" s="171"/>
      <c r="BZN115" s="171"/>
      <c r="BZO115" s="171"/>
      <c r="BZP115" s="171"/>
      <c r="BZQ115" s="171"/>
      <c r="BZR115" s="171"/>
      <c r="BZS115" s="171"/>
      <c r="BZT115" s="171"/>
      <c r="BZU115" s="171"/>
      <c r="BZV115" s="171"/>
      <c r="BZW115" s="171"/>
      <c r="BZX115" s="171"/>
      <c r="BZY115" s="171"/>
      <c r="BZZ115" s="171"/>
      <c r="CAA115" s="171"/>
      <c r="CAB115" s="171"/>
      <c r="CAC115" s="171"/>
      <c r="CAD115" s="171"/>
      <c r="CAE115" s="171"/>
      <c r="CAF115" s="171"/>
      <c r="CAG115" s="171"/>
      <c r="CAH115" s="171"/>
      <c r="CAI115" s="171"/>
      <c r="CAJ115" s="171"/>
      <c r="CAK115" s="171"/>
      <c r="CAL115" s="171"/>
      <c r="CAM115" s="171"/>
      <c r="CAN115" s="171"/>
      <c r="CAO115" s="171"/>
      <c r="CAP115" s="171"/>
      <c r="CAQ115" s="171"/>
      <c r="CAR115" s="171"/>
      <c r="CAS115" s="171"/>
      <c r="CAT115" s="171"/>
      <c r="CAU115" s="171"/>
      <c r="CAV115" s="171"/>
      <c r="CAW115" s="171"/>
      <c r="CAX115" s="171"/>
      <c r="CAY115" s="171"/>
      <c r="CAZ115" s="171"/>
      <c r="CBA115" s="171"/>
      <c r="CBB115" s="171"/>
      <c r="CBC115" s="171"/>
      <c r="CBD115" s="171"/>
      <c r="CBE115" s="171"/>
      <c r="CBF115" s="171"/>
      <c r="CBG115" s="171"/>
      <c r="CBH115" s="171"/>
      <c r="CBI115" s="171"/>
      <c r="CBJ115" s="171"/>
      <c r="CBK115" s="171"/>
      <c r="CBL115" s="171"/>
      <c r="CBM115" s="171"/>
      <c r="CBN115" s="171"/>
      <c r="CBO115" s="171"/>
      <c r="CBP115" s="171"/>
      <c r="CBQ115" s="171"/>
      <c r="CBR115" s="171"/>
      <c r="CBS115" s="171"/>
      <c r="CBT115" s="171"/>
      <c r="CBU115" s="171"/>
      <c r="CBV115" s="171"/>
      <c r="CBW115" s="171"/>
      <c r="CBX115" s="171"/>
      <c r="CBY115" s="171"/>
      <c r="CBZ115" s="171"/>
      <c r="CCA115" s="171"/>
      <c r="CCB115" s="171"/>
      <c r="CCC115" s="171"/>
      <c r="CCD115" s="171"/>
      <c r="CCE115" s="171"/>
      <c r="CCF115" s="171"/>
      <c r="CCG115" s="171"/>
      <c r="CCH115" s="171"/>
      <c r="CCI115" s="171"/>
      <c r="CCJ115" s="171"/>
      <c r="CCK115" s="171"/>
      <c r="CCL115" s="171"/>
      <c r="CCM115" s="171"/>
      <c r="CCN115" s="171"/>
      <c r="CCO115" s="171"/>
      <c r="CCP115" s="171"/>
      <c r="CCQ115" s="171"/>
      <c r="CCR115" s="171"/>
      <c r="CCS115" s="171"/>
      <c r="CCT115" s="171"/>
      <c r="CCU115" s="171"/>
      <c r="CCV115" s="171"/>
      <c r="CCW115" s="171"/>
      <c r="CCX115" s="171"/>
      <c r="CCY115" s="171"/>
      <c r="CCZ115" s="171"/>
      <c r="CDA115" s="171"/>
      <c r="CDB115" s="171"/>
      <c r="CDC115" s="171"/>
      <c r="CDD115" s="171"/>
      <c r="CDE115" s="171"/>
      <c r="CDF115" s="171"/>
      <c r="CDG115" s="171"/>
      <c r="CDH115" s="171"/>
      <c r="CDI115" s="171"/>
      <c r="CDJ115" s="171"/>
      <c r="CDK115" s="171"/>
      <c r="CDL115" s="171"/>
      <c r="CDM115" s="171"/>
      <c r="CDN115" s="171"/>
      <c r="CDO115" s="171"/>
      <c r="CDP115" s="171"/>
      <c r="CDQ115" s="171"/>
      <c r="CDR115" s="171"/>
      <c r="CDS115" s="171"/>
      <c r="CDT115" s="171"/>
      <c r="CDU115" s="171"/>
      <c r="CDV115" s="171"/>
      <c r="CDW115" s="171"/>
      <c r="CDX115" s="171"/>
      <c r="CDY115" s="171"/>
      <c r="CDZ115" s="171"/>
      <c r="CEA115" s="171"/>
      <c r="CEB115" s="171"/>
      <c r="CEC115" s="171"/>
      <c r="CED115" s="171"/>
      <c r="CEE115" s="171"/>
      <c r="CEF115" s="171"/>
      <c r="CEG115" s="171"/>
      <c r="CEH115" s="171"/>
      <c r="CEI115" s="171"/>
      <c r="CEJ115" s="171"/>
      <c r="CEK115" s="171"/>
      <c r="CEL115" s="171"/>
      <c r="CEM115" s="171"/>
      <c r="CEN115" s="171"/>
      <c r="CEO115" s="171"/>
      <c r="CEP115" s="171"/>
      <c r="CEQ115" s="171"/>
      <c r="CER115" s="171"/>
      <c r="CES115" s="171"/>
      <c r="CET115" s="171"/>
      <c r="CEU115" s="171"/>
      <c r="CEV115" s="171"/>
      <c r="CEW115" s="171"/>
      <c r="CEX115" s="171"/>
      <c r="CEY115" s="171"/>
      <c r="CEZ115" s="171"/>
      <c r="CFA115" s="171"/>
      <c r="CFB115" s="171"/>
      <c r="CFC115" s="171"/>
      <c r="CFD115" s="171"/>
      <c r="CFE115" s="171"/>
      <c r="CFF115" s="171"/>
      <c r="CFG115" s="171"/>
      <c r="CFH115" s="171"/>
      <c r="CFI115" s="171"/>
      <c r="CFJ115" s="171"/>
      <c r="CFK115" s="171"/>
      <c r="CFL115" s="171"/>
      <c r="CFM115" s="171"/>
      <c r="CFN115" s="171"/>
      <c r="CFO115" s="171"/>
      <c r="CFP115" s="171"/>
      <c r="CFQ115" s="171"/>
      <c r="CFR115" s="171"/>
      <c r="CFS115" s="171"/>
      <c r="CFT115" s="171"/>
      <c r="CFU115" s="171"/>
      <c r="CFV115" s="171"/>
      <c r="CFW115" s="171"/>
      <c r="CFX115" s="171"/>
      <c r="CFY115" s="171"/>
      <c r="CFZ115" s="171"/>
      <c r="CGA115" s="171"/>
      <c r="CGB115" s="171"/>
      <c r="CGC115" s="171"/>
      <c r="CGD115" s="171"/>
      <c r="CGE115" s="171"/>
      <c r="CGF115" s="171"/>
      <c r="CGG115" s="171"/>
      <c r="CGH115" s="171"/>
      <c r="CGI115" s="171"/>
      <c r="CGJ115" s="171"/>
      <c r="CGK115" s="171"/>
      <c r="CGL115" s="171"/>
      <c r="CGM115" s="171"/>
      <c r="CGN115" s="171"/>
      <c r="CGO115" s="171"/>
      <c r="CGP115" s="171"/>
      <c r="CGQ115" s="171"/>
      <c r="CGR115" s="171"/>
      <c r="CGS115" s="171"/>
      <c r="CGT115" s="171"/>
      <c r="CGU115" s="171"/>
      <c r="CGV115" s="171"/>
      <c r="CGW115" s="171"/>
      <c r="CGX115" s="171"/>
      <c r="CGY115" s="171"/>
      <c r="CGZ115" s="171"/>
      <c r="CHA115" s="171"/>
      <c r="CHB115" s="171"/>
      <c r="CHC115" s="171"/>
      <c r="CHD115" s="171"/>
      <c r="CHE115" s="171"/>
      <c r="CHF115" s="171"/>
      <c r="CHG115" s="171"/>
      <c r="CHH115" s="171"/>
      <c r="CHI115" s="171"/>
      <c r="CHJ115" s="171"/>
      <c r="CHK115" s="171"/>
      <c r="CHL115" s="171"/>
      <c r="CHM115" s="171"/>
      <c r="CHN115" s="171"/>
      <c r="CHO115" s="171"/>
      <c r="CHP115" s="171"/>
      <c r="CHQ115" s="171"/>
      <c r="CHR115" s="171"/>
      <c r="CHS115" s="171"/>
      <c r="CHT115" s="171"/>
      <c r="CHU115" s="171"/>
      <c r="CHV115" s="171"/>
      <c r="CHW115" s="171"/>
      <c r="CHX115" s="171"/>
      <c r="CHY115" s="171"/>
      <c r="CHZ115" s="171"/>
      <c r="CIA115" s="171"/>
      <c r="CIB115" s="171"/>
      <c r="CIC115" s="171"/>
      <c r="CID115" s="171"/>
      <c r="CIE115" s="171"/>
      <c r="CIF115" s="171"/>
      <c r="CIG115" s="171"/>
      <c r="CIH115" s="171"/>
      <c r="CII115" s="171"/>
      <c r="CIJ115" s="171"/>
      <c r="CIK115" s="171"/>
      <c r="CIL115" s="171"/>
      <c r="CIM115" s="171"/>
      <c r="CIN115" s="171"/>
      <c r="CIO115" s="171"/>
      <c r="CIP115" s="171"/>
      <c r="CIQ115" s="171"/>
      <c r="CIR115" s="171"/>
      <c r="CIS115" s="171"/>
      <c r="CIT115" s="171"/>
      <c r="CIU115" s="171"/>
      <c r="CIV115" s="171"/>
      <c r="CIW115" s="171"/>
      <c r="CIX115" s="171"/>
      <c r="CIY115" s="171"/>
      <c r="CIZ115" s="171"/>
      <c r="CJA115" s="171"/>
      <c r="CJB115" s="171"/>
      <c r="CJC115" s="171"/>
      <c r="CJD115" s="171"/>
      <c r="CJE115" s="171"/>
      <c r="CJF115" s="171"/>
      <c r="CJG115" s="171"/>
      <c r="CJH115" s="171"/>
      <c r="CJI115" s="171"/>
      <c r="CJJ115" s="171"/>
      <c r="CJK115" s="171"/>
      <c r="CJL115" s="171"/>
      <c r="CJM115" s="171"/>
      <c r="CJN115" s="171"/>
      <c r="CJO115" s="171"/>
      <c r="CJP115" s="171"/>
      <c r="CJQ115" s="171"/>
      <c r="CJR115" s="171"/>
      <c r="CJS115" s="171"/>
      <c r="CJT115" s="171"/>
      <c r="CJU115" s="171"/>
      <c r="CJV115" s="171"/>
      <c r="CJW115" s="171"/>
      <c r="CJX115" s="171"/>
      <c r="CJY115" s="171"/>
      <c r="CJZ115" s="171"/>
      <c r="CKA115" s="171"/>
      <c r="CKB115" s="171"/>
      <c r="CKC115" s="171"/>
      <c r="CKD115" s="171"/>
      <c r="CKE115" s="171"/>
      <c r="CKF115" s="171"/>
      <c r="CKG115" s="171"/>
      <c r="CKH115" s="171"/>
      <c r="CKI115" s="171"/>
      <c r="CKJ115" s="171"/>
      <c r="CKK115" s="171"/>
      <c r="CKL115" s="171"/>
      <c r="CKM115" s="171"/>
      <c r="CKN115" s="171"/>
      <c r="CKO115" s="171"/>
      <c r="CKP115" s="171"/>
      <c r="CKQ115" s="171"/>
      <c r="CKR115" s="171"/>
      <c r="CKS115" s="171"/>
      <c r="CKT115" s="171"/>
      <c r="CKU115" s="171"/>
      <c r="CKV115" s="171"/>
      <c r="CKW115" s="171"/>
      <c r="CKX115" s="171"/>
      <c r="CKY115" s="171"/>
      <c r="CKZ115" s="171"/>
      <c r="CLA115" s="171"/>
      <c r="CLB115" s="171"/>
      <c r="CLC115" s="171"/>
      <c r="CLD115" s="171"/>
      <c r="CLE115" s="171"/>
      <c r="CLF115" s="171"/>
      <c r="CLG115" s="171"/>
      <c r="CLH115" s="171"/>
      <c r="CLI115" s="171"/>
      <c r="CLJ115" s="171"/>
      <c r="CLK115" s="171"/>
      <c r="CLL115" s="171"/>
      <c r="CLM115" s="171"/>
      <c r="CLN115" s="171"/>
      <c r="CLO115" s="171"/>
      <c r="CLP115" s="171"/>
      <c r="CLQ115" s="171"/>
      <c r="CLR115" s="171"/>
      <c r="CLS115" s="171"/>
      <c r="CLT115" s="171"/>
      <c r="CLU115" s="171"/>
      <c r="CLV115" s="171"/>
      <c r="CLW115" s="171"/>
      <c r="CLX115" s="171"/>
      <c r="CLY115" s="171"/>
      <c r="CLZ115" s="171"/>
      <c r="CMA115" s="171"/>
      <c r="CMB115" s="171"/>
      <c r="CMC115" s="171"/>
      <c r="CMD115" s="171"/>
      <c r="CME115" s="171"/>
      <c r="CMF115" s="171"/>
      <c r="CMG115" s="171"/>
      <c r="CMH115" s="171"/>
      <c r="CMI115" s="171"/>
      <c r="CMJ115" s="171"/>
      <c r="CMK115" s="171"/>
      <c r="CML115" s="171"/>
      <c r="CMM115" s="171"/>
      <c r="CMN115" s="171"/>
      <c r="CMO115" s="171"/>
      <c r="CMP115" s="171"/>
      <c r="CMQ115" s="171"/>
      <c r="CMR115" s="171"/>
      <c r="CMS115" s="171"/>
      <c r="CMT115" s="171"/>
      <c r="CMU115" s="171"/>
      <c r="CMV115" s="171"/>
      <c r="CMW115" s="171"/>
      <c r="CMX115" s="171"/>
      <c r="CMY115" s="171"/>
      <c r="CMZ115" s="171"/>
      <c r="CNA115" s="171"/>
      <c r="CNB115" s="171"/>
      <c r="CNC115" s="171"/>
      <c r="CND115" s="171"/>
      <c r="CNE115" s="171"/>
      <c r="CNF115" s="171"/>
      <c r="CNG115" s="171"/>
      <c r="CNH115" s="171"/>
      <c r="CNI115" s="171"/>
      <c r="CNJ115" s="171"/>
      <c r="CNK115" s="171"/>
      <c r="CNL115" s="171"/>
      <c r="CNM115" s="171"/>
      <c r="CNN115" s="171"/>
      <c r="CNO115" s="171"/>
      <c r="CNP115" s="171"/>
      <c r="CNQ115" s="171"/>
      <c r="CNR115" s="171"/>
      <c r="CNS115" s="171"/>
      <c r="CNT115" s="171"/>
      <c r="CNU115" s="171"/>
      <c r="CNV115" s="171"/>
      <c r="CNW115" s="171"/>
      <c r="CNX115" s="171"/>
      <c r="CNY115" s="171"/>
      <c r="CNZ115" s="171"/>
      <c r="COA115" s="171"/>
      <c r="COB115" s="171"/>
      <c r="COC115" s="171"/>
      <c r="COD115" s="171"/>
      <c r="COE115" s="171"/>
      <c r="COF115" s="171"/>
      <c r="COG115" s="171"/>
      <c r="COH115" s="171"/>
      <c r="COI115" s="171"/>
      <c r="COJ115" s="171"/>
      <c r="COK115" s="171"/>
      <c r="COL115" s="171"/>
      <c r="COM115" s="171"/>
      <c r="CON115" s="171"/>
      <c r="COO115" s="171"/>
      <c r="COP115" s="171"/>
      <c r="COQ115" s="171"/>
      <c r="COR115" s="171"/>
      <c r="COS115" s="171"/>
      <c r="COT115" s="171"/>
      <c r="COU115" s="171"/>
      <c r="COV115" s="171"/>
      <c r="COW115" s="171"/>
      <c r="COX115" s="171"/>
      <c r="COY115" s="171"/>
      <c r="COZ115" s="171"/>
      <c r="CPA115" s="171"/>
      <c r="CPB115" s="171"/>
      <c r="CPC115" s="171"/>
      <c r="CPD115" s="171"/>
      <c r="CPE115" s="171"/>
      <c r="CPF115" s="171"/>
      <c r="CPG115" s="171"/>
      <c r="CPH115" s="171"/>
      <c r="CPI115" s="171"/>
      <c r="CPJ115" s="171"/>
      <c r="CPK115" s="171"/>
      <c r="CPL115" s="171"/>
      <c r="CPM115" s="171"/>
      <c r="CPN115" s="171"/>
      <c r="CPO115" s="171"/>
      <c r="CPP115" s="171"/>
      <c r="CPQ115" s="171"/>
      <c r="CPR115" s="171"/>
      <c r="CPS115" s="171"/>
      <c r="CPT115" s="171"/>
      <c r="CPU115" s="171"/>
      <c r="CPV115" s="171"/>
      <c r="CPW115" s="171"/>
      <c r="CPX115" s="171"/>
      <c r="CPY115" s="171"/>
      <c r="CPZ115" s="171"/>
      <c r="CQA115" s="171"/>
      <c r="CQB115" s="171"/>
      <c r="CQC115" s="171"/>
      <c r="CQD115" s="171"/>
      <c r="CQE115" s="171"/>
      <c r="CQF115" s="171"/>
      <c r="CQG115" s="171"/>
      <c r="CQH115" s="171"/>
      <c r="CQI115" s="171"/>
      <c r="CQJ115" s="171"/>
      <c r="CQK115" s="171"/>
      <c r="CQL115" s="171"/>
      <c r="CQM115" s="171"/>
      <c r="CQN115" s="171"/>
      <c r="CQO115" s="171"/>
      <c r="CQP115" s="171"/>
      <c r="CQQ115" s="171"/>
      <c r="CQR115" s="171"/>
      <c r="CQS115" s="171"/>
      <c r="CQT115" s="171"/>
      <c r="CQU115" s="171"/>
      <c r="CQV115" s="171"/>
      <c r="CQW115" s="171"/>
      <c r="CQX115" s="171"/>
      <c r="CQY115" s="171"/>
      <c r="CQZ115" s="171"/>
      <c r="CRA115" s="171"/>
      <c r="CRB115" s="171"/>
      <c r="CRC115" s="171"/>
      <c r="CRD115" s="171"/>
      <c r="CRE115" s="171"/>
      <c r="CRF115" s="171"/>
      <c r="CRG115" s="171"/>
      <c r="CRH115" s="171"/>
      <c r="CRI115" s="171"/>
      <c r="CRJ115" s="171"/>
      <c r="CRK115" s="171"/>
      <c r="CRL115" s="171"/>
      <c r="CRM115" s="171"/>
      <c r="CRN115" s="171"/>
      <c r="CRO115" s="171"/>
      <c r="CRP115" s="171"/>
      <c r="CRQ115" s="171"/>
      <c r="CRR115" s="171"/>
      <c r="CRS115" s="171"/>
      <c r="CRT115" s="171"/>
      <c r="CRU115" s="171"/>
      <c r="CRV115" s="171"/>
      <c r="CRW115" s="171"/>
      <c r="CRX115" s="171"/>
      <c r="CRY115" s="171"/>
      <c r="CRZ115" s="171"/>
      <c r="CSA115" s="171"/>
      <c r="CSB115" s="171"/>
      <c r="CSC115" s="171"/>
      <c r="CSD115" s="171"/>
      <c r="CSE115" s="171"/>
      <c r="CSF115" s="171"/>
      <c r="CSG115" s="171"/>
      <c r="CSH115" s="171"/>
      <c r="CSI115" s="171"/>
      <c r="CSJ115" s="171"/>
      <c r="CSK115" s="171"/>
      <c r="CSL115" s="171"/>
      <c r="CSM115" s="171"/>
      <c r="CSN115" s="171"/>
      <c r="CSO115" s="171"/>
      <c r="CSP115" s="171"/>
      <c r="CSQ115" s="171"/>
      <c r="CSR115" s="171"/>
      <c r="CSS115" s="171"/>
      <c r="CST115" s="171"/>
      <c r="CSU115" s="171"/>
      <c r="CSV115" s="171"/>
      <c r="CSW115" s="171"/>
      <c r="CSX115" s="171"/>
      <c r="CSY115" s="171"/>
      <c r="CSZ115" s="171"/>
      <c r="CTA115" s="171"/>
      <c r="CTB115" s="171"/>
      <c r="CTC115" s="171"/>
      <c r="CTD115" s="171"/>
      <c r="CTE115" s="171"/>
      <c r="CTF115" s="171"/>
      <c r="CTG115" s="171"/>
      <c r="CTH115" s="171"/>
      <c r="CTI115" s="171"/>
      <c r="CTJ115" s="171"/>
      <c r="CTK115" s="171"/>
      <c r="CTL115" s="171"/>
      <c r="CTM115" s="171"/>
      <c r="CTN115" s="171"/>
      <c r="CTO115" s="171"/>
      <c r="CTP115" s="171"/>
      <c r="CTQ115" s="171"/>
      <c r="CTR115" s="171"/>
      <c r="CTS115" s="171"/>
      <c r="CTT115" s="171"/>
      <c r="CTU115" s="171"/>
      <c r="CTV115" s="171"/>
      <c r="CTW115" s="171"/>
      <c r="CTX115" s="171"/>
      <c r="CTY115" s="171"/>
      <c r="CTZ115" s="171"/>
      <c r="CUA115" s="171"/>
      <c r="CUB115" s="171"/>
      <c r="CUC115" s="171"/>
      <c r="CUD115" s="171"/>
      <c r="CUE115" s="171"/>
      <c r="CUF115" s="171"/>
      <c r="CUG115" s="171"/>
      <c r="CUH115" s="171"/>
      <c r="CUI115" s="171"/>
      <c r="CUJ115" s="171"/>
      <c r="CUK115" s="171"/>
      <c r="CUL115" s="171"/>
      <c r="CUM115" s="171"/>
      <c r="CUN115" s="171"/>
      <c r="CUO115" s="171"/>
      <c r="CUP115" s="171"/>
      <c r="CUQ115" s="171"/>
      <c r="CUR115" s="171"/>
      <c r="CUS115" s="171"/>
      <c r="CUT115" s="171"/>
      <c r="CUU115" s="171"/>
      <c r="CUV115" s="171"/>
      <c r="CUW115" s="171"/>
      <c r="CUX115" s="171"/>
      <c r="CUY115" s="171"/>
      <c r="CUZ115" s="171"/>
      <c r="CVA115" s="171"/>
      <c r="CVB115" s="171"/>
      <c r="CVC115" s="171"/>
      <c r="CVD115" s="171"/>
      <c r="CVE115" s="171"/>
      <c r="CVF115" s="171"/>
      <c r="CVG115" s="171"/>
      <c r="CVH115" s="171"/>
      <c r="CVI115" s="171"/>
      <c r="CVJ115" s="171"/>
      <c r="CVK115" s="171"/>
      <c r="CVL115" s="171"/>
      <c r="CVM115" s="171"/>
      <c r="CVN115" s="171"/>
      <c r="CVO115" s="171"/>
      <c r="CVP115" s="171"/>
      <c r="CVQ115" s="171"/>
      <c r="CVR115" s="171"/>
      <c r="CVS115" s="171"/>
      <c r="CVT115" s="171"/>
      <c r="CVU115" s="171"/>
      <c r="CVV115" s="171"/>
      <c r="CVW115" s="171"/>
      <c r="CVX115" s="171"/>
      <c r="CVY115" s="171"/>
      <c r="CVZ115" s="171"/>
      <c r="CWA115" s="171"/>
      <c r="CWB115" s="171"/>
      <c r="CWC115" s="171"/>
      <c r="CWD115" s="171"/>
      <c r="CWE115" s="171"/>
      <c r="CWF115" s="171"/>
      <c r="CWG115" s="171"/>
      <c r="CWH115" s="171"/>
      <c r="CWI115" s="171"/>
      <c r="CWJ115" s="171"/>
      <c r="CWK115" s="171"/>
      <c r="CWL115" s="171"/>
      <c r="CWM115" s="171"/>
      <c r="CWN115" s="171"/>
      <c r="CWO115" s="171"/>
      <c r="CWP115" s="171"/>
      <c r="CWQ115" s="171"/>
      <c r="CWR115" s="171"/>
      <c r="CWS115" s="171"/>
      <c r="CWT115" s="171"/>
      <c r="CWU115" s="171"/>
      <c r="CWV115" s="171"/>
      <c r="CWW115" s="171"/>
      <c r="CWX115" s="171"/>
      <c r="CWY115" s="171"/>
      <c r="CWZ115" s="171"/>
      <c r="CXA115" s="171"/>
      <c r="CXB115" s="171"/>
      <c r="CXC115" s="171"/>
      <c r="CXD115" s="171"/>
      <c r="CXE115" s="171"/>
      <c r="CXF115" s="171"/>
      <c r="CXG115" s="171"/>
      <c r="CXH115" s="171"/>
      <c r="CXI115" s="171"/>
      <c r="CXJ115" s="171"/>
      <c r="CXK115" s="171"/>
      <c r="CXL115" s="171"/>
      <c r="CXM115" s="171"/>
      <c r="CXN115" s="171"/>
      <c r="CXO115" s="171"/>
      <c r="CXP115" s="171"/>
      <c r="CXQ115" s="171"/>
      <c r="CXR115" s="171"/>
      <c r="CXS115" s="171"/>
      <c r="CXT115" s="171"/>
      <c r="CXU115" s="171"/>
      <c r="CXV115" s="171"/>
      <c r="CXW115" s="171"/>
      <c r="CXX115" s="171"/>
      <c r="CXY115" s="171"/>
      <c r="CXZ115" s="171"/>
      <c r="CYA115" s="171"/>
      <c r="CYB115" s="171"/>
      <c r="CYC115" s="171"/>
      <c r="CYD115" s="171"/>
      <c r="CYE115" s="171"/>
      <c r="CYF115" s="171"/>
      <c r="CYG115" s="171"/>
      <c r="CYH115" s="171"/>
      <c r="CYI115" s="171"/>
      <c r="CYJ115" s="171"/>
      <c r="CYK115" s="171"/>
      <c r="CYL115" s="171"/>
      <c r="CYM115" s="171"/>
      <c r="CYN115" s="171"/>
      <c r="CYO115" s="171"/>
      <c r="CYP115" s="171"/>
      <c r="CYQ115" s="171"/>
      <c r="CYR115" s="171"/>
      <c r="CYS115" s="171"/>
      <c r="CYT115" s="171"/>
      <c r="CYU115" s="171"/>
      <c r="CYV115" s="171"/>
      <c r="CYW115" s="171"/>
      <c r="CYX115" s="171"/>
      <c r="CYY115" s="171"/>
      <c r="CYZ115" s="171"/>
      <c r="CZA115" s="171"/>
      <c r="CZB115" s="171"/>
      <c r="CZC115" s="171"/>
      <c r="CZD115" s="171"/>
      <c r="CZE115" s="171"/>
      <c r="CZF115" s="171"/>
      <c r="CZG115" s="171"/>
      <c r="CZH115" s="171"/>
      <c r="CZI115" s="171"/>
      <c r="CZJ115" s="171"/>
      <c r="CZK115" s="171"/>
      <c r="CZL115" s="171"/>
      <c r="CZM115" s="171"/>
      <c r="CZN115" s="171"/>
      <c r="CZO115" s="171"/>
      <c r="CZP115" s="171"/>
      <c r="CZQ115" s="171"/>
      <c r="CZR115" s="171"/>
      <c r="CZS115" s="171"/>
      <c r="CZT115" s="171"/>
      <c r="CZU115" s="171"/>
      <c r="CZV115" s="171"/>
      <c r="CZW115" s="171"/>
      <c r="CZX115" s="171"/>
      <c r="CZY115" s="171"/>
      <c r="CZZ115" s="171"/>
      <c r="DAA115" s="171"/>
      <c r="DAB115" s="171"/>
      <c r="DAC115" s="171"/>
      <c r="DAD115" s="171"/>
      <c r="DAE115" s="171"/>
      <c r="DAF115" s="171"/>
      <c r="DAG115" s="171"/>
      <c r="DAH115" s="171"/>
      <c r="DAI115" s="171"/>
      <c r="DAJ115" s="171"/>
      <c r="DAK115" s="171"/>
      <c r="DAL115" s="171"/>
      <c r="DAM115" s="171"/>
      <c r="DAN115" s="171"/>
      <c r="DAO115" s="171"/>
      <c r="DAP115" s="171"/>
      <c r="DAQ115" s="171"/>
      <c r="DAR115" s="171"/>
      <c r="DAS115" s="171"/>
      <c r="DAT115" s="171"/>
      <c r="DAU115" s="171"/>
      <c r="DAV115" s="171"/>
      <c r="DAW115" s="171"/>
      <c r="DAX115" s="171"/>
      <c r="DAY115" s="171"/>
      <c r="DAZ115" s="171"/>
      <c r="DBA115" s="171"/>
      <c r="DBB115" s="171"/>
      <c r="DBC115" s="171"/>
      <c r="DBD115" s="171"/>
      <c r="DBE115" s="171"/>
      <c r="DBF115" s="171"/>
      <c r="DBG115" s="171"/>
      <c r="DBH115" s="171"/>
      <c r="DBI115" s="171"/>
      <c r="DBJ115" s="171"/>
      <c r="DBK115" s="171"/>
      <c r="DBL115" s="171"/>
      <c r="DBM115" s="171"/>
      <c r="DBN115" s="171"/>
      <c r="DBO115" s="171"/>
      <c r="DBP115" s="171"/>
      <c r="DBQ115" s="171"/>
      <c r="DBR115" s="171"/>
      <c r="DBS115" s="171"/>
      <c r="DBT115" s="171"/>
      <c r="DBU115" s="171"/>
      <c r="DBV115" s="171"/>
      <c r="DBW115" s="171"/>
      <c r="DBX115" s="171"/>
      <c r="DBY115" s="171"/>
      <c r="DBZ115" s="171"/>
      <c r="DCA115" s="171"/>
      <c r="DCB115" s="171"/>
      <c r="DCC115" s="171"/>
      <c r="DCD115" s="171"/>
      <c r="DCE115" s="171"/>
      <c r="DCF115" s="171"/>
      <c r="DCG115" s="171"/>
      <c r="DCH115" s="171"/>
      <c r="DCI115" s="171"/>
      <c r="DCJ115" s="171"/>
      <c r="DCK115" s="171"/>
      <c r="DCL115" s="171"/>
      <c r="DCM115" s="171"/>
      <c r="DCN115" s="171"/>
      <c r="DCO115" s="171"/>
      <c r="DCP115" s="171"/>
      <c r="DCQ115" s="171"/>
      <c r="DCR115" s="171"/>
      <c r="DCS115" s="171"/>
      <c r="DCT115" s="171"/>
      <c r="DCU115" s="171"/>
      <c r="DCV115" s="171"/>
      <c r="DCW115" s="171"/>
      <c r="DCX115" s="171"/>
      <c r="DCY115" s="171"/>
      <c r="DCZ115" s="171"/>
      <c r="DDA115" s="171"/>
      <c r="DDB115" s="171"/>
      <c r="DDC115" s="171"/>
      <c r="DDD115" s="171"/>
      <c r="DDE115" s="171"/>
      <c r="DDF115" s="171"/>
      <c r="DDG115" s="171"/>
      <c r="DDH115" s="171"/>
      <c r="DDI115" s="171"/>
      <c r="DDJ115" s="171"/>
      <c r="DDK115" s="171"/>
      <c r="DDL115" s="171"/>
      <c r="DDM115" s="171"/>
      <c r="DDN115" s="171"/>
      <c r="DDO115" s="171"/>
      <c r="DDP115" s="171"/>
      <c r="DDQ115" s="171"/>
      <c r="DDR115" s="171"/>
      <c r="DDS115" s="171"/>
      <c r="DDT115" s="171"/>
      <c r="DDU115" s="171"/>
      <c r="DDV115" s="171"/>
      <c r="DDW115" s="171"/>
      <c r="DDX115" s="171"/>
      <c r="DDY115" s="171"/>
      <c r="DDZ115" s="171"/>
      <c r="DEA115" s="171"/>
      <c r="DEB115" s="171"/>
      <c r="DEC115" s="171"/>
      <c r="DED115" s="171"/>
      <c r="DEE115" s="171"/>
      <c r="DEF115" s="171"/>
      <c r="DEG115" s="171"/>
      <c r="DEH115" s="171"/>
      <c r="DEI115" s="171"/>
      <c r="DEJ115" s="171"/>
      <c r="DEK115" s="171"/>
      <c r="DEL115" s="171"/>
      <c r="DEM115" s="171"/>
      <c r="DEN115" s="171"/>
      <c r="DEO115" s="171"/>
      <c r="DEP115" s="171"/>
      <c r="DEQ115" s="171"/>
      <c r="DER115" s="171"/>
      <c r="DES115" s="171"/>
      <c r="DET115" s="171"/>
      <c r="DEU115" s="171"/>
      <c r="DEV115" s="171"/>
      <c r="DEW115" s="171"/>
      <c r="DEX115" s="171"/>
      <c r="DEY115" s="171"/>
      <c r="DEZ115" s="171"/>
      <c r="DFA115" s="171"/>
      <c r="DFB115" s="171"/>
      <c r="DFC115" s="171"/>
      <c r="DFD115" s="171"/>
      <c r="DFE115" s="171"/>
      <c r="DFF115" s="171"/>
      <c r="DFG115" s="171"/>
      <c r="DFH115" s="171"/>
      <c r="DFI115" s="171"/>
      <c r="DFJ115" s="171"/>
      <c r="DFK115" s="171"/>
      <c r="DFL115" s="171"/>
      <c r="DFM115" s="171"/>
      <c r="DFN115" s="171"/>
      <c r="DFO115" s="171"/>
      <c r="DFP115" s="171"/>
      <c r="DFQ115" s="171"/>
      <c r="DFR115" s="171"/>
      <c r="DFS115" s="171"/>
      <c r="DFT115" s="171"/>
      <c r="DFU115" s="171"/>
      <c r="DFV115" s="171"/>
      <c r="DFW115" s="171"/>
      <c r="DFX115" s="171"/>
      <c r="DFY115" s="171"/>
      <c r="DFZ115" s="171"/>
      <c r="DGA115" s="171"/>
      <c r="DGB115" s="171"/>
      <c r="DGC115" s="171"/>
      <c r="DGD115" s="171"/>
      <c r="DGE115" s="171"/>
      <c r="DGF115" s="171"/>
      <c r="DGG115" s="171"/>
      <c r="DGH115" s="171"/>
      <c r="DGI115" s="171"/>
      <c r="DGJ115" s="171"/>
      <c r="DGK115" s="171"/>
      <c r="DGL115" s="171"/>
      <c r="DGM115" s="171"/>
      <c r="DGN115" s="171"/>
      <c r="DGO115" s="171"/>
      <c r="DGP115" s="171"/>
      <c r="DGQ115" s="171"/>
      <c r="DGR115" s="171"/>
      <c r="DGS115" s="171"/>
      <c r="DGT115" s="171"/>
      <c r="DGU115" s="171"/>
      <c r="DGV115" s="171"/>
      <c r="DGW115" s="171"/>
      <c r="DGX115" s="171"/>
      <c r="DGY115" s="171"/>
      <c r="DGZ115" s="171"/>
      <c r="DHA115" s="171"/>
      <c r="DHB115" s="171"/>
      <c r="DHC115" s="171"/>
      <c r="DHD115" s="171"/>
      <c r="DHE115" s="171"/>
      <c r="DHF115" s="171"/>
      <c r="DHG115" s="171"/>
      <c r="DHH115" s="171"/>
      <c r="DHI115" s="171"/>
      <c r="DHJ115" s="171"/>
      <c r="DHK115" s="171"/>
      <c r="DHL115" s="171"/>
      <c r="DHM115" s="171"/>
      <c r="DHN115" s="171"/>
      <c r="DHO115" s="171"/>
      <c r="DHP115" s="171"/>
      <c r="DHQ115" s="171"/>
      <c r="DHR115" s="171"/>
      <c r="DHS115" s="171"/>
      <c r="DHT115" s="171"/>
      <c r="DHU115" s="171"/>
      <c r="DHV115" s="171"/>
      <c r="DHW115" s="171"/>
      <c r="DHX115" s="171"/>
      <c r="DHY115" s="171"/>
      <c r="DHZ115" s="171"/>
      <c r="DIA115" s="171"/>
      <c r="DIB115" s="171"/>
      <c r="DIC115" s="171"/>
      <c r="DID115" s="171"/>
      <c r="DIE115" s="171"/>
      <c r="DIF115" s="171"/>
      <c r="DIG115" s="171"/>
      <c r="DIH115" s="171"/>
      <c r="DII115" s="171"/>
      <c r="DIJ115" s="171"/>
      <c r="DIK115" s="171"/>
      <c r="DIL115" s="171"/>
      <c r="DIM115" s="171"/>
      <c r="DIN115" s="171"/>
      <c r="DIO115" s="171"/>
      <c r="DIP115" s="171"/>
      <c r="DIQ115" s="171"/>
      <c r="DIR115" s="171"/>
      <c r="DIS115" s="171"/>
      <c r="DIT115" s="171"/>
      <c r="DIU115" s="171"/>
      <c r="DIV115" s="171"/>
      <c r="DIW115" s="171"/>
      <c r="DIX115" s="171"/>
      <c r="DIY115" s="171"/>
      <c r="DIZ115" s="171"/>
      <c r="DJA115" s="171"/>
      <c r="DJB115" s="171"/>
      <c r="DJC115" s="171"/>
      <c r="DJD115" s="171"/>
      <c r="DJE115" s="171"/>
      <c r="DJF115" s="171"/>
      <c r="DJG115" s="171"/>
      <c r="DJH115" s="171"/>
      <c r="DJI115" s="171"/>
      <c r="DJJ115" s="171"/>
      <c r="DJK115" s="171"/>
      <c r="DJL115" s="171"/>
      <c r="DJM115" s="171"/>
      <c r="DJN115" s="171"/>
      <c r="DJO115" s="171"/>
      <c r="DJP115" s="171"/>
      <c r="DJQ115" s="171"/>
      <c r="DJR115" s="171"/>
      <c r="DJS115" s="171"/>
      <c r="DJT115" s="171"/>
      <c r="DJU115" s="171"/>
      <c r="DJV115" s="171"/>
      <c r="DJW115" s="171"/>
      <c r="DJX115" s="171"/>
      <c r="DJY115" s="171"/>
      <c r="DJZ115" s="171"/>
      <c r="DKA115" s="171"/>
      <c r="DKB115" s="171"/>
      <c r="DKC115" s="171"/>
      <c r="DKD115" s="171"/>
      <c r="DKE115" s="171"/>
      <c r="DKF115" s="171"/>
      <c r="DKG115" s="171"/>
      <c r="DKH115" s="171"/>
      <c r="DKI115" s="171"/>
      <c r="DKJ115" s="171"/>
      <c r="DKK115" s="171"/>
      <c r="DKL115" s="171"/>
      <c r="DKM115" s="171"/>
      <c r="DKN115" s="171"/>
      <c r="DKO115" s="171"/>
      <c r="DKP115" s="171"/>
      <c r="DKQ115" s="171"/>
      <c r="DKR115" s="171"/>
      <c r="DKS115" s="171"/>
      <c r="DKT115" s="171"/>
      <c r="DKU115" s="171"/>
      <c r="DKV115" s="171"/>
      <c r="DKW115" s="171"/>
      <c r="DKX115" s="171"/>
      <c r="DKY115" s="171"/>
      <c r="DKZ115" s="171"/>
      <c r="DLA115" s="171"/>
      <c r="DLB115" s="171"/>
      <c r="DLC115" s="171"/>
      <c r="DLD115" s="171"/>
      <c r="DLE115" s="171"/>
      <c r="DLF115" s="171"/>
      <c r="DLG115" s="171"/>
      <c r="DLH115" s="171"/>
      <c r="DLI115" s="171"/>
      <c r="DLJ115" s="171"/>
      <c r="DLK115" s="171"/>
      <c r="DLL115" s="171"/>
      <c r="DLM115" s="171"/>
      <c r="DLN115" s="171"/>
      <c r="DLO115" s="171"/>
      <c r="DLP115" s="171"/>
      <c r="DLQ115" s="171"/>
      <c r="DLR115" s="171"/>
      <c r="DLS115" s="171"/>
      <c r="DLT115" s="171"/>
      <c r="DLU115" s="171"/>
      <c r="DLV115" s="171"/>
      <c r="DLW115" s="171"/>
      <c r="DLX115" s="171"/>
      <c r="DLY115" s="171"/>
      <c r="DLZ115" s="171"/>
      <c r="DMA115" s="171"/>
      <c r="DMB115" s="171"/>
      <c r="DMC115" s="171"/>
      <c r="DMD115" s="171"/>
      <c r="DME115" s="171"/>
      <c r="DMF115" s="171"/>
      <c r="DMG115" s="171"/>
      <c r="DMH115" s="171"/>
      <c r="DMI115" s="171"/>
      <c r="DMJ115" s="171"/>
      <c r="DMK115" s="171"/>
      <c r="DML115" s="171"/>
      <c r="DMM115" s="171"/>
      <c r="DMN115" s="171"/>
      <c r="DMO115" s="171"/>
      <c r="DMP115" s="171"/>
      <c r="DMQ115" s="171"/>
      <c r="DMR115" s="171"/>
      <c r="DMS115" s="171"/>
      <c r="DMT115" s="171"/>
      <c r="DMU115" s="171"/>
      <c r="DMV115" s="171"/>
      <c r="DMW115" s="171"/>
      <c r="DMX115" s="171"/>
      <c r="DMY115" s="171"/>
      <c r="DMZ115" s="171"/>
      <c r="DNA115" s="171"/>
      <c r="DNB115" s="171"/>
      <c r="DNC115" s="171"/>
      <c r="DND115" s="171"/>
      <c r="DNE115" s="171"/>
      <c r="DNF115" s="171"/>
      <c r="DNG115" s="171"/>
      <c r="DNH115" s="171"/>
      <c r="DNI115" s="171"/>
      <c r="DNJ115" s="171"/>
      <c r="DNK115" s="171"/>
      <c r="DNL115" s="171"/>
      <c r="DNM115" s="171"/>
      <c r="DNN115" s="171"/>
      <c r="DNO115" s="171"/>
      <c r="DNP115" s="171"/>
      <c r="DNQ115" s="171"/>
      <c r="DNR115" s="171"/>
      <c r="DNS115" s="171"/>
      <c r="DNT115" s="171"/>
      <c r="DNU115" s="171"/>
      <c r="DNV115" s="171"/>
      <c r="DNW115" s="171"/>
      <c r="DNX115" s="171"/>
      <c r="DNY115" s="171"/>
      <c r="DNZ115" s="171"/>
      <c r="DOA115" s="171"/>
      <c r="DOB115" s="171"/>
      <c r="DOC115" s="171"/>
      <c r="DOD115" s="171"/>
      <c r="DOE115" s="171"/>
      <c r="DOF115" s="171"/>
      <c r="DOG115" s="171"/>
      <c r="DOH115" s="171"/>
      <c r="DOI115" s="171"/>
      <c r="DOJ115" s="171"/>
      <c r="DOK115" s="171"/>
      <c r="DOL115" s="171"/>
      <c r="DOM115" s="171"/>
      <c r="DON115" s="171"/>
      <c r="DOO115" s="171"/>
      <c r="DOP115" s="171"/>
      <c r="DOQ115" s="171"/>
      <c r="DOR115" s="171"/>
      <c r="DOS115" s="171"/>
      <c r="DOT115" s="171"/>
      <c r="DOU115" s="171"/>
      <c r="DOV115" s="171"/>
      <c r="DOW115" s="171"/>
      <c r="DOX115" s="171"/>
      <c r="DOY115" s="171"/>
      <c r="DOZ115" s="171"/>
      <c r="DPA115" s="171"/>
      <c r="DPB115" s="171"/>
      <c r="DPC115" s="171"/>
      <c r="DPD115" s="171"/>
      <c r="DPE115" s="171"/>
      <c r="DPF115" s="171"/>
      <c r="DPG115" s="171"/>
      <c r="DPH115" s="171"/>
      <c r="DPI115" s="171"/>
      <c r="DPJ115" s="171"/>
      <c r="DPK115" s="171"/>
      <c r="DPL115" s="171"/>
      <c r="DPM115" s="171"/>
      <c r="DPN115" s="171"/>
      <c r="DPO115" s="171"/>
      <c r="DPP115" s="171"/>
      <c r="DPQ115" s="171"/>
      <c r="DPR115" s="171"/>
      <c r="DPS115" s="171"/>
      <c r="DPT115" s="171"/>
      <c r="DPU115" s="171"/>
      <c r="DPV115" s="171"/>
      <c r="DPW115" s="171"/>
      <c r="DPX115" s="171"/>
      <c r="DPY115" s="171"/>
      <c r="DPZ115" s="171"/>
      <c r="DQA115" s="171"/>
      <c r="DQB115" s="171"/>
      <c r="DQC115" s="171"/>
      <c r="DQD115" s="171"/>
      <c r="DQE115" s="171"/>
      <c r="DQF115" s="171"/>
      <c r="DQG115" s="171"/>
      <c r="DQH115" s="171"/>
      <c r="DQI115" s="171"/>
      <c r="DQJ115" s="171"/>
      <c r="DQK115" s="171"/>
      <c r="DQL115" s="171"/>
      <c r="DQM115" s="171"/>
      <c r="DQN115" s="171"/>
      <c r="DQO115" s="171"/>
      <c r="DQP115" s="171"/>
      <c r="DQQ115" s="171"/>
      <c r="DQR115" s="171"/>
      <c r="DQS115" s="171"/>
      <c r="DQT115" s="171"/>
      <c r="DQU115" s="171"/>
      <c r="DQV115" s="171"/>
      <c r="DQW115" s="171"/>
      <c r="DQX115" s="171"/>
      <c r="DQY115" s="171"/>
      <c r="DQZ115" s="171"/>
      <c r="DRA115" s="171"/>
      <c r="DRB115" s="171"/>
      <c r="DRC115" s="171"/>
      <c r="DRD115" s="171"/>
      <c r="DRE115" s="171"/>
      <c r="DRF115" s="171"/>
      <c r="DRG115" s="171"/>
      <c r="DRH115" s="171"/>
      <c r="DRI115" s="171"/>
      <c r="DRJ115" s="171"/>
      <c r="DRK115" s="171"/>
      <c r="DRL115" s="171"/>
      <c r="DRM115" s="171"/>
      <c r="DRN115" s="171"/>
      <c r="DRO115" s="171"/>
      <c r="DRP115" s="171"/>
      <c r="DRQ115" s="171"/>
      <c r="DRR115" s="171"/>
      <c r="DRS115" s="171"/>
      <c r="DRT115" s="171"/>
      <c r="DRU115" s="171"/>
      <c r="DRV115" s="171"/>
      <c r="DRW115" s="171"/>
      <c r="DRX115" s="171"/>
      <c r="DRY115" s="171"/>
      <c r="DRZ115" s="171"/>
      <c r="DSA115" s="171"/>
      <c r="DSB115" s="171"/>
      <c r="DSC115" s="171"/>
      <c r="DSD115" s="171"/>
      <c r="DSE115" s="171"/>
      <c r="DSF115" s="171"/>
      <c r="DSG115" s="171"/>
      <c r="DSH115" s="171"/>
      <c r="DSI115" s="171"/>
      <c r="DSJ115" s="171"/>
      <c r="DSK115" s="171"/>
      <c r="DSL115" s="171"/>
      <c r="DSM115" s="171"/>
      <c r="DSN115" s="171"/>
      <c r="DSO115" s="171"/>
      <c r="DSP115" s="171"/>
      <c r="DSQ115" s="171"/>
      <c r="DSR115" s="171"/>
      <c r="DSS115" s="171"/>
      <c r="DST115" s="171"/>
      <c r="DSU115" s="171"/>
      <c r="DSV115" s="171"/>
      <c r="DSW115" s="171"/>
      <c r="DSX115" s="171"/>
      <c r="DSY115" s="171"/>
      <c r="DSZ115" s="171"/>
      <c r="DTA115" s="171"/>
      <c r="DTB115" s="171"/>
      <c r="DTC115" s="171"/>
      <c r="DTD115" s="171"/>
      <c r="DTE115" s="171"/>
      <c r="DTF115" s="171"/>
      <c r="DTG115" s="171"/>
      <c r="DTH115" s="171"/>
      <c r="DTI115" s="171"/>
      <c r="DTJ115" s="171"/>
      <c r="DTK115" s="171"/>
      <c r="DTL115" s="171"/>
      <c r="DTM115" s="171"/>
      <c r="DTN115" s="171"/>
      <c r="DTO115" s="171"/>
      <c r="DTP115" s="171"/>
      <c r="DTQ115" s="171"/>
      <c r="DTR115" s="171"/>
      <c r="DTS115" s="171"/>
      <c r="DTT115" s="171"/>
      <c r="DTU115" s="171"/>
      <c r="DTV115" s="171"/>
      <c r="DTW115" s="171"/>
      <c r="DTX115" s="171"/>
      <c r="DTY115" s="171"/>
      <c r="DTZ115" s="171"/>
      <c r="DUA115" s="171"/>
      <c r="DUB115" s="171"/>
      <c r="DUC115" s="171"/>
      <c r="DUD115" s="171"/>
      <c r="DUE115" s="171"/>
      <c r="DUF115" s="171"/>
      <c r="DUG115" s="171"/>
      <c r="DUH115" s="171"/>
      <c r="DUI115" s="171"/>
      <c r="DUJ115" s="171"/>
      <c r="DUK115" s="171"/>
      <c r="DUL115" s="171"/>
      <c r="DUM115" s="171"/>
      <c r="DUN115" s="171"/>
      <c r="DUO115" s="171"/>
      <c r="DUP115" s="171"/>
      <c r="DUQ115" s="171"/>
      <c r="DUR115" s="171"/>
      <c r="DUS115" s="171"/>
      <c r="DUT115" s="171"/>
      <c r="DUU115" s="171"/>
      <c r="DUV115" s="171"/>
      <c r="DUW115" s="171"/>
      <c r="DUX115" s="171"/>
      <c r="DUY115" s="171"/>
      <c r="DUZ115" s="171"/>
      <c r="DVA115" s="171"/>
      <c r="DVB115" s="171"/>
      <c r="DVC115" s="171"/>
      <c r="DVD115" s="171"/>
      <c r="DVE115" s="171"/>
      <c r="DVF115" s="171"/>
      <c r="DVG115" s="171"/>
      <c r="DVH115" s="171"/>
      <c r="DVI115" s="171"/>
      <c r="DVJ115" s="171"/>
      <c r="DVK115" s="171"/>
      <c r="DVL115" s="171"/>
      <c r="DVM115" s="171"/>
      <c r="DVN115" s="171"/>
      <c r="DVO115" s="171"/>
      <c r="DVP115" s="171"/>
      <c r="DVQ115" s="171"/>
      <c r="DVR115" s="171"/>
      <c r="DVS115" s="171"/>
      <c r="DVT115" s="171"/>
      <c r="DVU115" s="171"/>
      <c r="DVV115" s="171"/>
      <c r="DVW115" s="171"/>
      <c r="DVX115" s="171"/>
      <c r="DVY115" s="171"/>
      <c r="DVZ115" s="171"/>
      <c r="DWA115" s="171"/>
      <c r="DWB115" s="171"/>
      <c r="DWC115" s="171"/>
      <c r="DWD115" s="171"/>
      <c r="DWE115" s="171"/>
      <c r="DWF115" s="171"/>
      <c r="DWG115" s="171"/>
      <c r="DWH115" s="171"/>
      <c r="DWI115" s="171"/>
      <c r="DWJ115" s="171"/>
      <c r="DWK115" s="171"/>
      <c r="DWL115" s="171"/>
      <c r="DWM115" s="171"/>
      <c r="DWN115" s="171"/>
      <c r="DWO115" s="171"/>
      <c r="DWP115" s="171"/>
      <c r="DWQ115" s="171"/>
      <c r="DWR115" s="171"/>
      <c r="DWS115" s="171"/>
      <c r="DWT115" s="171"/>
      <c r="DWU115" s="171"/>
      <c r="DWV115" s="171"/>
      <c r="DWW115" s="171"/>
      <c r="DWX115" s="171"/>
      <c r="DWY115" s="171"/>
      <c r="DWZ115" s="171"/>
      <c r="DXA115" s="171"/>
      <c r="DXB115" s="171"/>
      <c r="DXC115" s="171"/>
      <c r="DXD115" s="171"/>
      <c r="DXE115" s="171"/>
      <c r="DXF115" s="171"/>
      <c r="DXG115" s="171"/>
      <c r="DXH115" s="171"/>
      <c r="DXI115" s="171"/>
      <c r="DXJ115" s="171"/>
      <c r="DXK115" s="171"/>
      <c r="DXL115" s="171"/>
      <c r="DXM115" s="171"/>
      <c r="DXN115" s="171"/>
      <c r="DXO115" s="171"/>
      <c r="DXP115" s="171"/>
      <c r="DXQ115" s="171"/>
      <c r="DXR115" s="171"/>
      <c r="DXS115" s="171"/>
      <c r="DXT115" s="171"/>
      <c r="DXU115" s="171"/>
      <c r="DXV115" s="171"/>
      <c r="DXW115" s="171"/>
      <c r="DXX115" s="171"/>
      <c r="DXY115" s="171"/>
      <c r="DXZ115" s="171"/>
      <c r="DYA115" s="171"/>
      <c r="DYB115" s="171"/>
      <c r="DYC115" s="171"/>
      <c r="DYD115" s="171"/>
      <c r="DYE115" s="171"/>
      <c r="DYF115" s="171"/>
      <c r="DYG115" s="171"/>
      <c r="DYH115" s="171"/>
      <c r="DYI115" s="171"/>
      <c r="DYJ115" s="171"/>
      <c r="DYK115" s="171"/>
      <c r="DYL115" s="171"/>
      <c r="DYM115" s="171"/>
      <c r="DYN115" s="171"/>
      <c r="DYO115" s="171"/>
      <c r="DYP115" s="171"/>
      <c r="DYQ115" s="171"/>
      <c r="DYR115" s="171"/>
      <c r="DYS115" s="171"/>
      <c r="DYT115" s="171"/>
      <c r="DYU115" s="171"/>
      <c r="DYV115" s="171"/>
      <c r="DYW115" s="171"/>
      <c r="DYX115" s="171"/>
      <c r="DYY115" s="171"/>
      <c r="DYZ115" s="171"/>
      <c r="DZA115" s="171"/>
      <c r="DZB115" s="171"/>
      <c r="DZC115" s="171"/>
      <c r="DZD115" s="171"/>
      <c r="DZE115" s="171"/>
      <c r="DZF115" s="171"/>
      <c r="DZG115" s="171"/>
      <c r="DZH115" s="171"/>
      <c r="DZI115" s="171"/>
      <c r="DZJ115" s="171"/>
      <c r="DZK115" s="171"/>
      <c r="DZL115" s="171"/>
      <c r="DZM115" s="171"/>
      <c r="DZN115" s="171"/>
      <c r="DZO115" s="171"/>
      <c r="DZP115" s="171"/>
      <c r="DZQ115" s="171"/>
      <c r="DZR115" s="171"/>
      <c r="DZS115" s="171"/>
      <c r="DZT115" s="171"/>
      <c r="DZU115" s="171"/>
      <c r="DZV115" s="171"/>
      <c r="DZW115" s="171"/>
      <c r="DZX115" s="171"/>
      <c r="DZY115" s="171"/>
      <c r="DZZ115" s="171"/>
      <c r="EAA115" s="171"/>
      <c r="EAB115" s="171"/>
      <c r="EAC115" s="171"/>
      <c r="EAD115" s="171"/>
      <c r="EAE115" s="171"/>
      <c r="EAF115" s="171"/>
      <c r="EAG115" s="171"/>
      <c r="EAH115" s="171"/>
      <c r="EAI115" s="171"/>
      <c r="EAJ115" s="171"/>
      <c r="EAK115" s="171"/>
      <c r="EAL115" s="171"/>
      <c r="EAM115" s="171"/>
      <c r="EAN115" s="171"/>
      <c r="EAO115" s="171"/>
      <c r="EAP115" s="171"/>
      <c r="EAQ115" s="171"/>
      <c r="EAR115" s="171"/>
      <c r="EAS115" s="171"/>
      <c r="EAT115" s="171"/>
      <c r="EAU115" s="171"/>
      <c r="EAV115" s="171"/>
      <c r="EAW115" s="171"/>
      <c r="EAX115" s="171"/>
      <c r="EAY115" s="171"/>
      <c r="EAZ115" s="171"/>
      <c r="EBA115" s="171"/>
      <c r="EBB115" s="171"/>
      <c r="EBC115" s="171"/>
      <c r="EBD115" s="171"/>
      <c r="EBE115" s="171"/>
      <c r="EBF115" s="171"/>
      <c r="EBG115" s="171"/>
      <c r="EBH115" s="171"/>
      <c r="EBI115" s="171"/>
      <c r="EBJ115" s="171"/>
      <c r="EBK115" s="171"/>
      <c r="EBL115" s="171"/>
      <c r="EBM115" s="171"/>
      <c r="EBN115" s="171"/>
      <c r="EBO115" s="171"/>
      <c r="EBP115" s="171"/>
      <c r="EBQ115" s="171"/>
      <c r="EBR115" s="171"/>
      <c r="EBS115" s="171"/>
      <c r="EBT115" s="171"/>
      <c r="EBU115" s="171"/>
      <c r="EBV115" s="171"/>
      <c r="EBW115" s="171"/>
      <c r="EBX115" s="171"/>
      <c r="EBY115" s="171"/>
      <c r="EBZ115" s="171"/>
      <c r="ECA115" s="171"/>
      <c r="ECB115" s="171"/>
      <c r="ECC115" s="171"/>
      <c r="ECD115" s="171"/>
      <c r="ECE115" s="171"/>
      <c r="ECF115" s="171"/>
      <c r="ECG115" s="171"/>
      <c r="ECH115" s="171"/>
      <c r="ECI115" s="171"/>
      <c r="ECJ115" s="171"/>
      <c r="ECK115" s="171"/>
      <c r="ECL115" s="171"/>
      <c r="ECM115" s="171"/>
      <c r="ECN115" s="171"/>
      <c r="ECO115" s="171"/>
      <c r="ECP115" s="171"/>
      <c r="ECQ115" s="171"/>
      <c r="ECR115" s="171"/>
      <c r="ECS115" s="171"/>
      <c r="ECT115" s="171"/>
      <c r="ECU115" s="171"/>
      <c r="ECV115" s="171"/>
      <c r="ECW115" s="171"/>
      <c r="ECX115" s="171"/>
      <c r="ECY115" s="171"/>
      <c r="ECZ115" s="171"/>
      <c r="EDA115" s="171"/>
      <c r="EDB115" s="171"/>
      <c r="EDC115" s="171"/>
      <c r="EDD115" s="171"/>
      <c r="EDE115" s="171"/>
      <c r="EDF115" s="171"/>
      <c r="EDG115" s="171"/>
      <c r="EDH115" s="171"/>
      <c r="EDI115" s="171"/>
      <c r="EDJ115" s="171"/>
      <c r="EDK115" s="171"/>
      <c r="EDL115" s="171"/>
      <c r="EDM115" s="171"/>
      <c r="EDN115" s="171"/>
      <c r="EDO115" s="171"/>
      <c r="EDP115" s="171"/>
      <c r="EDQ115" s="171"/>
      <c r="EDR115" s="171"/>
      <c r="EDS115" s="171"/>
      <c r="EDT115" s="171"/>
      <c r="EDU115" s="171"/>
      <c r="EDV115" s="171"/>
      <c r="EDW115" s="171"/>
      <c r="EDX115" s="171"/>
      <c r="EDY115" s="171"/>
      <c r="EDZ115" s="171"/>
      <c r="EEA115" s="171"/>
      <c r="EEB115" s="171"/>
      <c r="EEC115" s="171"/>
      <c r="EED115" s="171"/>
      <c r="EEE115" s="171"/>
      <c r="EEF115" s="171"/>
      <c r="EEG115" s="171"/>
      <c r="EEH115" s="171"/>
      <c r="EEI115" s="171"/>
      <c r="EEJ115" s="171"/>
      <c r="EEK115" s="171"/>
      <c r="EEL115" s="171"/>
      <c r="EEM115" s="171"/>
      <c r="EEN115" s="171"/>
      <c r="EEO115" s="171"/>
      <c r="EEP115" s="171"/>
      <c r="EEQ115" s="171"/>
      <c r="EER115" s="171"/>
      <c r="EES115" s="171"/>
      <c r="EET115" s="171"/>
      <c r="EEU115" s="171"/>
      <c r="EEV115" s="171"/>
      <c r="EEW115" s="171"/>
      <c r="EEX115" s="171"/>
      <c r="EEY115" s="171"/>
      <c r="EEZ115" s="171"/>
      <c r="EFA115" s="171"/>
      <c r="EFB115" s="171"/>
      <c r="EFC115" s="171"/>
      <c r="EFD115" s="171"/>
      <c r="EFE115" s="171"/>
      <c r="EFF115" s="171"/>
      <c r="EFG115" s="171"/>
      <c r="EFH115" s="171"/>
      <c r="EFI115" s="171"/>
      <c r="EFJ115" s="171"/>
      <c r="EFK115" s="171"/>
      <c r="EFL115" s="171"/>
      <c r="EFM115" s="171"/>
      <c r="EFN115" s="171"/>
      <c r="EFO115" s="171"/>
      <c r="EFP115" s="171"/>
      <c r="EFQ115" s="171"/>
      <c r="EFR115" s="171"/>
      <c r="EFS115" s="171"/>
      <c r="EFT115" s="171"/>
      <c r="EFU115" s="171"/>
      <c r="EFV115" s="171"/>
      <c r="EFW115" s="171"/>
      <c r="EFX115" s="171"/>
      <c r="EFY115" s="171"/>
      <c r="EFZ115" s="171"/>
      <c r="EGA115" s="171"/>
      <c r="EGB115" s="171"/>
      <c r="EGC115" s="171"/>
      <c r="EGD115" s="171"/>
      <c r="EGE115" s="171"/>
      <c r="EGF115" s="171"/>
      <c r="EGG115" s="171"/>
      <c r="EGH115" s="171"/>
      <c r="EGI115" s="171"/>
      <c r="EGJ115" s="171"/>
      <c r="EGK115" s="171"/>
      <c r="EGL115" s="171"/>
      <c r="EGM115" s="171"/>
      <c r="EGN115" s="171"/>
      <c r="EGO115" s="171"/>
      <c r="EGP115" s="171"/>
      <c r="EGQ115" s="171"/>
      <c r="EGR115" s="171"/>
      <c r="EGS115" s="171"/>
      <c r="EGT115" s="171"/>
      <c r="EGU115" s="171"/>
      <c r="EGV115" s="171"/>
      <c r="EGW115" s="171"/>
      <c r="EGX115" s="171"/>
      <c r="EGY115" s="171"/>
      <c r="EGZ115" s="171"/>
      <c r="EHA115" s="171"/>
      <c r="EHB115" s="171"/>
      <c r="EHC115" s="171"/>
      <c r="EHD115" s="171"/>
      <c r="EHE115" s="171"/>
      <c r="EHF115" s="171"/>
      <c r="EHG115" s="171"/>
      <c r="EHH115" s="171"/>
      <c r="EHI115" s="171"/>
      <c r="EHJ115" s="171"/>
      <c r="EHK115" s="171"/>
      <c r="EHL115" s="171"/>
      <c r="EHM115" s="171"/>
      <c r="EHN115" s="171"/>
      <c r="EHO115" s="171"/>
      <c r="EHP115" s="171"/>
      <c r="EHQ115" s="171"/>
      <c r="EHR115" s="171"/>
      <c r="EHS115" s="171"/>
      <c r="EHT115" s="171"/>
      <c r="EHU115" s="171"/>
      <c r="EHV115" s="171"/>
      <c r="EHW115" s="171"/>
      <c r="EHX115" s="171"/>
      <c r="EHY115" s="171"/>
      <c r="EHZ115" s="171"/>
      <c r="EIA115" s="171"/>
      <c r="EIB115" s="171"/>
      <c r="EIC115" s="171"/>
      <c r="EID115" s="171"/>
      <c r="EIE115" s="171"/>
      <c r="EIF115" s="171"/>
      <c r="EIG115" s="171"/>
      <c r="EIH115" s="171"/>
      <c r="EII115" s="171"/>
      <c r="EIJ115" s="171"/>
      <c r="EIK115" s="171"/>
      <c r="EIL115" s="171"/>
      <c r="EIM115" s="171"/>
      <c r="EIN115" s="171"/>
      <c r="EIO115" s="171"/>
      <c r="EIP115" s="171"/>
      <c r="EIQ115" s="171"/>
      <c r="EIR115" s="171"/>
      <c r="EIS115" s="171"/>
      <c r="EIT115" s="171"/>
      <c r="EIU115" s="171"/>
      <c r="EIV115" s="171"/>
      <c r="EIW115" s="171"/>
      <c r="EIX115" s="171"/>
      <c r="EIY115" s="171"/>
      <c r="EIZ115" s="171"/>
      <c r="EJA115" s="171"/>
      <c r="EJB115" s="171"/>
      <c r="EJC115" s="171"/>
      <c r="EJD115" s="171"/>
      <c r="EJE115" s="171"/>
      <c r="EJF115" s="171"/>
      <c r="EJG115" s="171"/>
      <c r="EJH115" s="171"/>
      <c r="EJI115" s="171"/>
      <c r="EJJ115" s="171"/>
      <c r="EJK115" s="171"/>
      <c r="EJL115" s="171"/>
      <c r="EJM115" s="171"/>
      <c r="EJN115" s="171"/>
      <c r="EJO115" s="171"/>
      <c r="EJP115" s="171"/>
      <c r="EJQ115" s="171"/>
      <c r="EJR115" s="171"/>
      <c r="EJS115" s="171"/>
      <c r="EJT115" s="171"/>
      <c r="EJU115" s="171"/>
      <c r="EJV115" s="171"/>
      <c r="EJW115" s="171"/>
      <c r="EJX115" s="171"/>
      <c r="EJY115" s="171"/>
      <c r="EJZ115" s="171"/>
      <c r="EKA115" s="171"/>
      <c r="EKB115" s="171"/>
      <c r="EKC115" s="171"/>
      <c r="EKD115" s="171"/>
      <c r="EKE115" s="171"/>
      <c r="EKF115" s="171"/>
      <c r="EKG115" s="171"/>
      <c r="EKH115" s="171"/>
      <c r="EKI115" s="171"/>
      <c r="EKJ115" s="171"/>
      <c r="EKK115" s="171"/>
      <c r="EKL115" s="171"/>
      <c r="EKM115" s="171"/>
      <c r="EKN115" s="171"/>
      <c r="EKO115" s="171"/>
      <c r="EKP115" s="171"/>
      <c r="EKQ115" s="171"/>
      <c r="EKR115" s="171"/>
      <c r="EKS115" s="171"/>
      <c r="EKT115" s="171"/>
      <c r="EKU115" s="171"/>
      <c r="EKV115" s="171"/>
      <c r="EKW115" s="171"/>
      <c r="EKX115" s="171"/>
      <c r="EKY115" s="171"/>
      <c r="EKZ115" s="171"/>
      <c r="ELA115" s="171"/>
      <c r="ELB115" s="171"/>
      <c r="ELC115" s="171"/>
      <c r="ELD115" s="171"/>
      <c r="ELE115" s="171"/>
      <c r="ELF115" s="171"/>
      <c r="ELG115" s="171"/>
      <c r="ELH115" s="171"/>
      <c r="ELI115" s="171"/>
      <c r="ELJ115" s="171"/>
      <c r="ELK115" s="171"/>
      <c r="ELL115" s="171"/>
      <c r="ELM115" s="171"/>
      <c r="ELN115" s="171"/>
      <c r="ELO115" s="171"/>
      <c r="ELP115" s="171"/>
      <c r="ELQ115" s="171"/>
      <c r="ELR115" s="171"/>
      <c r="ELS115" s="171"/>
      <c r="ELT115" s="171"/>
      <c r="ELU115" s="171"/>
      <c r="ELV115" s="171"/>
      <c r="ELW115" s="171"/>
      <c r="ELX115" s="171"/>
      <c r="ELY115" s="171"/>
      <c r="ELZ115" s="171"/>
      <c r="EMA115" s="171"/>
      <c r="EMB115" s="171"/>
      <c r="EMC115" s="171"/>
      <c r="EMD115" s="171"/>
      <c r="EME115" s="171"/>
      <c r="EMF115" s="171"/>
      <c r="EMG115" s="171"/>
      <c r="EMH115" s="171"/>
      <c r="EMI115" s="171"/>
      <c r="EMJ115" s="171"/>
      <c r="EMK115" s="171"/>
      <c r="EML115" s="171"/>
      <c r="EMM115" s="171"/>
      <c r="EMN115" s="171"/>
      <c r="EMO115" s="171"/>
      <c r="EMP115" s="171"/>
      <c r="EMQ115" s="171"/>
      <c r="EMR115" s="171"/>
      <c r="EMS115" s="171"/>
      <c r="EMT115" s="171"/>
      <c r="EMU115" s="171"/>
      <c r="EMV115" s="171"/>
      <c r="EMW115" s="171"/>
      <c r="EMX115" s="171"/>
      <c r="EMY115" s="171"/>
      <c r="EMZ115" s="171"/>
      <c r="ENA115" s="171"/>
      <c r="ENB115" s="171"/>
      <c r="ENC115" s="171"/>
      <c r="END115" s="171"/>
      <c r="ENE115" s="171"/>
      <c r="ENF115" s="171"/>
      <c r="ENG115" s="171"/>
      <c r="ENH115" s="171"/>
      <c r="ENI115" s="171"/>
      <c r="ENJ115" s="171"/>
      <c r="ENK115" s="171"/>
      <c r="ENL115" s="171"/>
      <c r="ENM115" s="171"/>
      <c r="ENN115" s="171"/>
      <c r="ENO115" s="171"/>
      <c r="ENP115" s="171"/>
      <c r="ENQ115" s="171"/>
      <c r="ENR115" s="171"/>
      <c r="ENS115" s="171"/>
      <c r="ENT115" s="171"/>
      <c r="ENU115" s="171"/>
      <c r="ENV115" s="171"/>
      <c r="ENW115" s="171"/>
      <c r="ENX115" s="171"/>
      <c r="ENY115" s="171"/>
      <c r="ENZ115" s="171"/>
      <c r="EOA115" s="171"/>
      <c r="EOB115" s="171"/>
      <c r="EOC115" s="171"/>
      <c r="EOD115" s="171"/>
      <c r="EOE115" s="171"/>
      <c r="EOF115" s="171"/>
      <c r="EOG115" s="171"/>
      <c r="EOH115" s="171"/>
      <c r="EOI115" s="171"/>
      <c r="EOJ115" s="171"/>
      <c r="EOK115" s="171"/>
      <c r="EOL115" s="171"/>
      <c r="EOM115" s="171"/>
      <c r="EON115" s="171"/>
      <c r="EOO115" s="171"/>
      <c r="EOP115" s="171"/>
      <c r="EOQ115" s="171"/>
      <c r="EOR115" s="171"/>
      <c r="EOS115" s="171"/>
      <c r="EOT115" s="171"/>
      <c r="EOU115" s="171"/>
      <c r="EOV115" s="171"/>
      <c r="EOW115" s="171"/>
      <c r="EOX115" s="171"/>
      <c r="EOY115" s="171"/>
      <c r="EOZ115" s="171"/>
      <c r="EPA115" s="171"/>
      <c r="EPB115" s="171"/>
      <c r="EPC115" s="171"/>
      <c r="EPD115" s="171"/>
      <c r="EPE115" s="171"/>
      <c r="EPF115" s="171"/>
      <c r="EPG115" s="171"/>
      <c r="EPH115" s="171"/>
      <c r="EPI115" s="171"/>
      <c r="EPJ115" s="171"/>
      <c r="EPK115" s="171"/>
      <c r="EPL115" s="171"/>
      <c r="EPM115" s="171"/>
      <c r="EPN115" s="171"/>
      <c r="EPO115" s="171"/>
      <c r="EPP115" s="171"/>
      <c r="EPQ115" s="171"/>
      <c r="EPR115" s="171"/>
      <c r="EPS115" s="171"/>
      <c r="EPT115" s="171"/>
      <c r="EPU115" s="171"/>
      <c r="EPV115" s="171"/>
      <c r="EPW115" s="171"/>
      <c r="EPX115" s="171"/>
      <c r="EPY115" s="171"/>
      <c r="EPZ115" s="171"/>
      <c r="EQA115" s="171"/>
      <c r="EQB115" s="171"/>
      <c r="EQC115" s="171"/>
      <c r="EQD115" s="171"/>
      <c r="EQE115" s="171"/>
      <c r="EQF115" s="171"/>
      <c r="EQG115" s="171"/>
      <c r="EQH115" s="171"/>
      <c r="EQI115" s="171"/>
      <c r="EQJ115" s="171"/>
      <c r="EQK115" s="171"/>
      <c r="EQL115" s="171"/>
      <c r="EQM115" s="171"/>
      <c r="EQN115" s="171"/>
      <c r="EQO115" s="171"/>
      <c r="EQP115" s="171"/>
      <c r="EQQ115" s="171"/>
      <c r="EQR115" s="171"/>
      <c r="EQS115" s="171"/>
      <c r="EQT115" s="171"/>
      <c r="EQU115" s="171"/>
      <c r="EQV115" s="171"/>
      <c r="EQW115" s="171"/>
      <c r="EQX115" s="171"/>
      <c r="EQY115" s="171"/>
      <c r="EQZ115" s="171"/>
      <c r="ERA115" s="171"/>
      <c r="ERB115" s="171"/>
      <c r="ERC115" s="171"/>
      <c r="ERD115" s="171"/>
      <c r="ERE115" s="171"/>
      <c r="ERF115" s="171"/>
      <c r="ERG115" s="171"/>
      <c r="ERH115" s="171"/>
      <c r="ERI115" s="171"/>
      <c r="ERJ115" s="171"/>
      <c r="ERK115" s="171"/>
      <c r="ERL115" s="171"/>
      <c r="ERM115" s="171"/>
      <c r="ERN115" s="171"/>
      <c r="ERO115" s="171"/>
      <c r="ERP115" s="171"/>
      <c r="ERQ115" s="171"/>
      <c r="ERR115" s="171"/>
      <c r="ERS115" s="171"/>
      <c r="ERT115" s="171"/>
      <c r="ERU115" s="171"/>
      <c r="ERV115" s="171"/>
      <c r="ERW115" s="171"/>
      <c r="ERX115" s="171"/>
      <c r="ERY115" s="171"/>
      <c r="ERZ115" s="171"/>
      <c r="ESA115" s="171"/>
      <c r="ESB115" s="171"/>
      <c r="ESC115" s="171"/>
      <c r="ESD115" s="171"/>
      <c r="ESE115" s="171"/>
      <c r="ESF115" s="171"/>
      <c r="ESG115" s="171"/>
      <c r="ESH115" s="171"/>
      <c r="ESI115" s="171"/>
      <c r="ESJ115" s="171"/>
      <c r="ESK115" s="171"/>
      <c r="ESL115" s="171"/>
      <c r="ESM115" s="171"/>
      <c r="ESN115" s="171"/>
      <c r="ESO115" s="171"/>
      <c r="ESP115" s="171"/>
      <c r="ESQ115" s="171"/>
      <c r="ESR115" s="171"/>
      <c r="ESS115" s="171"/>
      <c r="EST115" s="171"/>
      <c r="ESU115" s="171"/>
      <c r="ESV115" s="171"/>
      <c r="ESW115" s="171"/>
      <c r="ESX115" s="171"/>
      <c r="ESY115" s="171"/>
      <c r="ESZ115" s="171"/>
      <c r="ETA115" s="171"/>
      <c r="ETB115" s="171"/>
      <c r="ETC115" s="171"/>
      <c r="ETD115" s="171"/>
      <c r="ETE115" s="171"/>
      <c r="ETF115" s="171"/>
      <c r="ETG115" s="171"/>
      <c r="ETH115" s="171"/>
      <c r="ETI115" s="171"/>
      <c r="ETJ115" s="171"/>
      <c r="ETK115" s="171"/>
      <c r="ETL115" s="171"/>
      <c r="ETM115" s="171"/>
      <c r="ETN115" s="171"/>
      <c r="ETO115" s="171"/>
      <c r="ETP115" s="171"/>
      <c r="ETQ115" s="171"/>
      <c r="ETR115" s="171"/>
      <c r="ETS115" s="171"/>
      <c r="ETT115" s="171"/>
      <c r="ETU115" s="171"/>
      <c r="ETV115" s="171"/>
      <c r="ETW115" s="171"/>
      <c r="ETX115" s="171"/>
      <c r="ETY115" s="171"/>
      <c r="ETZ115" s="171"/>
      <c r="EUA115" s="171"/>
      <c r="EUB115" s="171"/>
      <c r="EUC115" s="171"/>
      <c r="EUD115" s="171"/>
      <c r="EUE115" s="171"/>
      <c r="EUF115" s="171"/>
      <c r="EUG115" s="171"/>
      <c r="EUH115" s="171"/>
      <c r="EUI115" s="171"/>
      <c r="EUJ115" s="171"/>
      <c r="EUK115" s="171"/>
      <c r="EUL115" s="171"/>
      <c r="EUM115" s="171"/>
      <c r="EUN115" s="171"/>
      <c r="EUO115" s="171"/>
      <c r="EUP115" s="171"/>
      <c r="EUQ115" s="171"/>
      <c r="EUR115" s="171"/>
      <c r="EUS115" s="171"/>
      <c r="EUT115" s="171"/>
      <c r="EUU115" s="171"/>
      <c r="EUV115" s="171"/>
      <c r="EUW115" s="171"/>
      <c r="EUX115" s="171"/>
      <c r="EUY115" s="171"/>
      <c r="EUZ115" s="171"/>
      <c r="EVA115" s="171"/>
      <c r="EVB115" s="171"/>
      <c r="EVC115" s="171"/>
      <c r="EVD115" s="171"/>
      <c r="EVE115" s="171"/>
      <c r="EVF115" s="171"/>
      <c r="EVG115" s="171"/>
      <c r="EVH115" s="171"/>
      <c r="EVI115" s="171"/>
      <c r="EVJ115" s="171"/>
      <c r="EVK115" s="171"/>
      <c r="EVL115" s="171"/>
      <c r="EVM115" s="171"/>
      <c r="EVN115" s="171"/>
      <c r="EVO115" s="171"/>
      <c r="EVP115" s="171"/>
      <c r="EVQ115" s="171"/>
      <c r="EVR115" s="171"/>
      <c r="EVS115" s="171"/>
      <c r="EVT115" s="171"/>
      <c r="EVU115" s="171"/>
      <c r="EVV115" s="171"/>
      <c r="EVW115" s="171"/>
      <c r="EVX115" s="171"/>
      <c r="EVY115" s="171"/>
      <c r="EVZ115" s="171"/>
      <c r="EWA115" s="171"/>
      <c r="EWB115" s="171"/>
      <c r="EWC115" s="171"/>
      <c r="EWD115" s="171"/>
      <c r="EWE115" s="171"/>
      <c r="EWF115" s="171"/>
      <c r="EWG115" s="171"/>
      <c r="EWH115" s="171"/>
      <c r="EWI115" s="171"/>
      <c r="EWJ115" s="171"/>
      <c r="EWK115" s="171"/>
      <c r="EWL115" s="171"/>
      <c r="EWM115" s="171"/>
      <c r="EWN115" s="171"/>
      <c r="EWO115" s="171"/>
      <c r="EWP115" s="171"/>
      <c r="EWQ115" s="171"/>
      <c r="EWR115" s="171"/>
      <c r="EWS115" s="171"/>
      <c r="EWT115" s="171"/>
      <c r="EWU115" s="171"/>
      <c r="EWV115" s="171"/>
      <c r="EWW115" s="171"/>
      <c r="EWX115" s="171"/>
      <c r="EWY115" s="171"/>
      <c r="EWZ115" s="171"/>
      <c r="EXA115" s="171"/>
      <c r="EXB115" s="171"/>
      <c r="EXC115" s="171"/>
      <c r="EXD115" s="171"/>
      <c r="EXE115" s="171"/>
      <c r="EXF115" s="171"/>
      <c r="EXG115" s="171"/>
      <c r="EXH115" s="171"/>
      <c r="EXI115" s="171"/>
      <c r="EXJ115" s="171"/>
      <c r="EXK115" s="171"/>
      <c r="EXL115" s="171"/>
      <c r="EXM115" s="171"/>
      <c r="EXN115" s="171"/>
      <c r="EXO115" s="171"/>
      <c r="EXP115" s="171"/>
      <c r="EXQ115" s="171"/>
      <c r="EXR115" s="171"/>
      <c r="EXS115" s="171"/>
      <c r="EXT115" s="171"/>
      <c r="EXU115" s="171"/>
      <c r="EXV115" s="171"/>
      <c r="EXW115" s="171"/>
      <c r="EXX115" s="171"/>
      <c r="EXY115" s="171"/>
      <c r="EXZ115" s="171"/>
      <c r="EYA115" s="171"/>
      <c r="EYB115" s="171"/>
      <c r="EYC115" s="171"/>
      <c r="EYD115" s="171"/>
      <c r="EYE115" s="171"/>
      <c r="EYF115" s="171"/>
      <c r="EYG115" s="171"/>
      <c r="EYH115" s="171"/>
      <c r="EYI115" s="171"/>
      <c r="EYJ115" s="171"/>
      <c r="EYK115" s="171"/>
      <c r="EYL115" s="171"/>
      <c r="EYM115" s="171"/>
      <c r="EYN115" s="171"/>
      <c r="EYO115" s="171"/>
      <c r="EYP115" s="171"/>
      <c r="EYQ115" s="171"/>
      <c r="EYR115" s="171"/>
      <c r="EYS115" s="171"/>
      <c r="EYT115" s="171"/>
      <c r="EYU115" s="171"/>
      <c r="EYV115" s="171"/>
      <c r="EYW115" s="171"/>
      <c r="EYX115" s="171"/>
      <c r="EYY115" s="171"/>
      <c r="EYZ115" s="171"/>
      <c r="EZA115" s="171"/>
      <c r="EZB115" s="171"/>
      <c r="EZC115" s="171"/>
      <c r="EZD115" s="171"/>
      <c r="EZE115" s="171"/>
      <c r="EZF115" s="171"/>
      <c r="EZG115" s="171"/>
      <c r="EZH115" s="171"/>
      <c r="EZI115" s="171"/>
      <c r="EZJ115" s="171"/>
      <c r="EZK115" s="171"/>
      <c r="EZL115" s="171"/>
      <c r="EZM115" s="171"/>
      <c r="EZN115" s="171"/>
      <c r="EZO115" s="171"/>
      <c r="EZP115" s="171"/>
      <c r="EZQ115" s="171"/>
      <c r="EZR115" s="171"/>
      <c r="EZS115" s="171"/>
      <c r="EZT115" s="171"/>
      <c r="EZU115" s="171"/>
      <c r="EZV115" s="171"/>
      <c r="EZW115" s="171"/>
      <c r="EZX115" s="171"/>
      <c r="EZY115" s="171"/>
      <c r="EZZ115" s="171"/>
      <c r="FAA115" s="171"/>
      <c r="FAB115" s="171"/>
      <c r="FAC115" s="171"/>
      <c r="FAD115" s="171"/>
      <c r="FAE115" s="171"/>
      <c r="FAF115" s="171"/>
      <c r="FAG115" s="171"/>
      <c r="FAH115" s="171"/>
      <c r="FAI115" s="171"/>
      <c r="FAJ115" s="171"/>
      <c r="FAK115" s="171"/>
      <c r="FAL115" s="171"/>
      <c r="FAM115" s="171"/>
      <c r="FAN115" s="171"/>
      <c r="FAO115" s="171"/>
      <c r="FAP115" s="171"/>
      <c r="FAQ115" s="171"/>
      <c r="FAR115" s="171"/>
      <c r="FAS115" s="171"/>
      <c r="FAT115" s="171"/>
      <c r="FAU115" s="171"/>
      <c r="FAV115" s="171"/>
      <c r="FAW115" s="171"/>
      <c r="FAX115" s="171"/>
      <c r="FAY115" s="171"/>
      <c r="FAZ115" s="171"/>
      <c r="FBA115" s="171"/>
      <c r="FBB115" s="171"/>
      <c r="FBC115" s="171"/>
      <c r="FBD115" s="171"/>
      <c r="FBE115" s="171"/>
      <c r="FBF115" s="171"/>
      <c r="FBG115" s="171"/>
      <c r="FBH115" s="171"/>
      <c r="FBI115" s="171"/>
      <c r="FBJ115" s="171"/>
      <c r="FBK115" s="171"/>
      <c r="FBL115" s="171"/>
      <c r="FBM115" s="171"/>
      <c r="FBN115" s="171"/>
      <c r="FBO115" s="171"/>
      <c r="FBP115" s="171"/>
      <c r="FBQ115" s="171"/>
      <c r="FBR115" s="171"/>
      <c r="FBS115" s="171"/>
      <c r="FBT115" s="171"/>
      <c r="FBU115" s="171"/>
      <c r="FBV115" s="171"/>
      <c r="FBW115" s="171"/>
      <c r="FBX115" s="171"/>
      <c r="FBY115" s="171"/>
      <c r="FBZ115" s="171"/>
      <c r="FCA115" s="171"/>
      <c r="FCB115" s="171"/>
      <c r="FCC115" s="171"/>
      <c r="FCD115" s="171"/>
      <c r="FCE115" s="171"/>
      <c r="FCF115" s="171"/>
      <c r="FCG115" s="171"/>
      <c r="FCH115" s="171"/>
      <c r="FCI115" s="171"/>
      <c r="FCJ115" s="171"/>
      <c r="FCK115" s="171"/>
      <c r="FCL115" s="171"/>
      <c r="FCM115" s="171"/>
      <c r="FCN115" s="171"/>
      <c r="FCO115" s="171"/>
      <c r="FCP115" s="171"/>
      <c r="FCQ115" s="171"/>
      <c r="FCR115" s="171"/>
      <c r="FCS115" s="171"/>
      <c r="FCT115" s="171"/>
      <c r="FCU115" s="171"/>
      <c r="FCV115" s="171"/>
      <c r="FCW115" s="171"/>
      <c r="FCX115" s="171"/>
      <c r="FCY115" s="171"/>
      <c r="FCZ115" s="171"/>
      <c r="FDA115" s="171"/>
      <c r="FDB115" s="171"/>
      <c r="FDC115" s="171"/>
      <c r="FDD115" s="171"/>
      <c r="FDE115" s="171"/>
      <c r="FDF115" s="171"/>
      <c r="FDG115" s="171"/>
      <c r="FDH115" s="171"/>
      <c r="FDI115" s="171"/>
      <c r="FDJ115" s="171"/>
      <c r="FDK115" s="171"/>
      <c r="FDL115" s="171"/>
      <c r="FDM115" s="171"/>
      <c r="FDN115" s="171"/>
      <c r="FDO115" s="171"/>
      <c r="FDP115" s="171"/>
      <c r="FDQ115" s="171"/>
      <c r="FDR115" s="171"/>
      <c r="FDS115" s="171"/>
      <c r="FDT115" s="171"/>
      <c r="FDU115" s="171"/>
      <c r="FDV115" s="171"/>
      <c r="FDW115" s="171"/>
      <c r="FDX115" s="171"/>
      <c r="FDY115" s="171"/>
      <c r="FDZ115" s="171"/>
      <c r="FEA115" s="171"/>
      <c r="FEB115" s="171"/>
      <c r="FEC115" s="171"/>
      <c r="FED115" s="171"/>
      <c r="FEE115" s="171"/>
      <c r="FEF115" s="171"/>
      <c r="FEG115" s="171"/>
      <c r="FEH115" s="171"/>
      <c r="FEI115" s="171"/>
      <c r="FEJ115" s="171"/>
      <c r="FEK115" s="171"/>
      <c r="FEL115" s="171"/>
      <c r="FEM115" s="171"/>
      <c r="FEN115" s="171"/>
      <c r="FEO115" s="171"/>
      <c r="FEP115" s="171"/>
      <c r="FEQ115" s="171"/>
      <c r="FER115" s="171"/>
      <c r="FES115" s="171"/>
      <c r="FET115" s="171"/>
      <c r="FEU115" s="171"/>
      <c r="FEV115" s="171"/>
      <c r="FEW115" s="171"/>
      <c r="FEX115" s="171"/>
      <c r="FEY115" s="171"/>
      <c r="FEZ115" s="171"/>
      <c r="FFA115" s="171"/>
      <c r="FFB115" s="171"/>
      <c r="FFC115" s="171"/>
      <c r="FFD115" s="171"/>
      <c r="FFE115" s="171"/>
      <c r="FFF115" s="171"/>
      <c r="FFG115" s="171"/>
      <c r="FFH115" s="171"/>
      <c r="FFI115" s="171"/>
      <c r="FFJ115" s="171"/>
      <c r="FFK115" s="171"/>
      <c r="FFL115" s="171"/>
      <c r="FFM115" s="171"/>
      <c r="FFN115" s="171"/>
      <c r="FFO115" s="171"/>
      <c r="FFP115" s="171"/>
      <c r="FFQ115" s="171"/>
      <c r="FFR115" s="171"/>
      <c r="FFS115" s="171"/>
      <c r="FFT115" s="171"/>
      <c r="FFU115" s="171"/>
      <c r="FFV115" s="171"/>
      <c r="FFW115" s="171"/>
      <c r="FFX115" s="171"/>
      <c r="FFY115" s="171"/>
      <c r="FFZ115" s="171"/>
      <c r="FGA115" s="171"/>
      <c r="FGB115" s="171"/>
      <c r="FGC115" s="171"/>
      <c r="FGD115" s="171"/>
      <c r="FGE115" s="171"/>
      <c r="FGF115" s="171"/>
      <c r="FGG115" s="171"/>
      <c r="FGH115" s="171"/>
      <c r="FGI115" s="171"/>
      <c r="FGJ115" s="171"/>
      <c r="FGK115" s="171"/>
      <c r="FGL115" s="171"/>
      <c r="FGM115" s="171"/>
      <c r="FGN115" s="171"/>
      <c r="FGO115" s="171"/>
      <c r="FGP115" s="171"/>
      <c r="FGQ115" s="171"/>
      <c r="FGR115" s="171"/>
      <c r="FGS115" s="171"/>
      <c r="FGT115" s="171"/>
      <c r="FGU115" s="171"/>
      <c r="FGV115" s="171"/>
      <c r="FGW115" s="171"/>
      <c r="FGX115" s="171"/>
      <c r="FGY115" s="171"/>
      <c r="FGZ115" s="171"/>
      <c r="FHA115" s="171"/>
      <c r="FHB115" s="171"/>
      <c r="FHC115" s="171"/>
      <c r="FHD115" s="171"/>
      <c r="FHE115" s="171"/>
      <c r="FHF115" s="171"/>
      <c r="FHG115" s="171"/>
      <c r="FHH115" s="171"/>
      <c r="FHI115" s="171"/>
      <c r="FHJ115" s="171"/>
      <c r="FHK115" s="171"/>
      <c r="FHL115" s="171"/>
      <c r="FHM115" s="171"/>
      <c r="FHN115" s="171"/>
      <c r="FHO115" s="171"/>
      <c r="FHP115" s="171"/>
      <c r="FHQ115" s="171"/>
      <c r="FHR115" s="171"/>
      <c r="FHS115" s="171"/>
      <c r="FHT115" s="171"/>
      <c r="FHU115" s="171"/>
      <c r="FHV115" s="171"/>
      <c r="FHW115" s="171"/>
      <c r="FHX115" s="171"/>
      <c r="FHY115" s="171"/>
      <c r="FHZ115" s="171"/>
      <c r="FIA115" s="171"/>
      <c r="FIB115" s="171"/>
      <c r="FIC115" s="171"/>
      <c r="FID115" s="171"/>
      <c r="FIE115" s="171"/>
      <c r="FIF115" s="171"/>
      <c r="FIG115" s="171"/>
      <c r="FIH115" s="171"/>
      <c r="FII115" s="171"/>
      <c r="FIJ115" s="171"/>
      <c r="FIK115" s="171"/>
      <c r="FIL115" s="171"/>
      <c r="FIM115" s="171"/>
      <c r="FIN115" s="171"/>
      <c r="FIO115" s="171"/>
      <c r="FIP115" s="171"/>
      <c r="FIQ115" s="171"/>
      <c r="FIR115" s="171"/>
      <c r="FIS115" s="171"/>
      <c r="FIT115" s="171"/>
      <c r="FIU115" s="171"/>
      <c r="FIV115" s="171"/>
      <c r="FIW115" s="171"/>
      <c r="FIX115" s="171"/>
      <c r="FIY115" s="171"/>
      <c r="FIZ115" s="171"/>
      <c r="FJA115" s="171"/>
      <c r="FJB115" s="171"/>
      <c r="FJC115" s="171"/>
      <c r="FJD115" s="171"/>
      <c r="FJE115" s="171"/>
      <c r="FJF115" s="171"/>
      <c r="FJG115" s="171"/>
      <c r="FJH115" s="171"/>
      <c r="FJI115" s="171"/>
      <c r="FJJ115" s="171"/>
      <c r="FJK115" s="171"/>
      <c r="FJL115" s="171"/>
      <c r="FJM115" s="171"/>
      <c r="FJN115" s="171"/>
      <c r="FJO115" s="171"/>
      <c r="FJP115" s="171"/>
      <c r="FJQ115" s="171"/>
      <c r="FJR115" s="171"/>
      <c r="FJS115" s="171"/>
      <c r="FJT115" s="171"/>
      <c r="FJU115" s="171"/>
      <c r="FJV115" s="171"/>
      <c r="FJW115" s="171"/>
      <c r="FJX115" s="171"/>
      <c r="FJY115" s="171"/>
      <c r="FJZ115" s="171"/>
      <c r="FKA115" s="171"/>
      <c r="FKB115" s="171"/>
      <c r="FKC115" s="171"/>
      <c r="FKD115" s="171"/>
      <c r="FKE115" s="171"/>
      <c r="FKF115" s="171"/>
      <c r="FKG115" s="171"/>
      <c r="FKH115" s="171"/>
      <c r="FKI115" s="171"/>
      <c r="FKJ115" s="171"/>
      <c r="FKK115" s="171"/>
      <c r="FKL115" s="171"/>
      <c r="FKM115" s="171"/>
      <c r="FKN115" s="171"/>
      <c r="FKO115" s="171"/>
      <c r="FKP115" s="171"/>
      <c r="FKQ115" s="171"/>
      <c r="FKR115" s="171"/>
      <c r="FKS115" s="171"/>
      <c r="FKT115" s="171"/>
      <c r="FKU115" s="171"/>
      <c r="FKV115" s="171"/>
      <c r="FKW115" s="171"/>
      <c r="FKX115" s="171"/>
      <c r="FKY115" s="171"/>
      <c r="FKZ115" s="171"/>
      <c r="FLA115" s="171"/>
      <c r="FLB115" s="171"/>
      <c r="FLC115" s="171"/>
      <c r="FLD115" s="171"/>
      <c r="FLE115" s="171"/>
      <c r="FLF115" s="171"/>
      <c r="FLG115" s="171"/>
      <c r="FLH115" s="171"/>
      <c r="FLI115" s="171"/>
      <c r="FLJ115" s="171"/>
      <c r="FLK115" s="171"/>
      <c r="FLL115" s="171"/>
      <c r="FLM115" s="171"/>
      <c r="FLN115" s="171"/>
      <c r="FLO115" s="171"/>
      <c r="FLP115" s="171"/>
      <c r="FLQ115" s="171"/>
      <c r="FLR115" s="171"/>
      <c r="FLS115" s="171"/>
      <c r="FLT115" s="171"/>
      <c r="FLU115" s="171"/>
      <c r="FLV115" s="171"/>
      <c r="FLW115" s="171"/>
      <c r="FLX115" s="171"/>
      <c r="FLY115" s="171"/>
      <c r="FLZ115" s="171"/>
      <c r="FMA115" s="171"/>
      <c r="FMB115" s="171"/>
      <c r="FMC115" s="171"/>
      <c r="FMD115" s="171"/>
      <c r="FME115" s="171"/>
      <c r="FMF115" s="171"/>
      <c r="FMG115" s="171"/>
      <c r="FMH115" s="171"/>
      <c r="FMI115" s="171"/>
      <c r="FMJ115" s="171"/>
      <c r="FMK115" s="171"/>
      <c r="FML115" s="171"/>
      <c r="FMM115" s="171"/>
      <c r="FMN115" s="171"/>
      <c r="FMO115" s="171"/>
      <c r="FMP115" s="171"/>
      <c r="FMQ115" s="171"/>
      <c r="FMR115" s="171"/>
      <c r="FMS115" s="171"/>
      <c r="FMT115" s="171"/>
      <c r="FMU115" s="171"/>
      <c r="FMV115" s="171"/>
      <c r="FMW115" s="171"/>
      <c r="FMX115" s="171"/>
      <c r="FMY115" s="171"/>
      <c r="FMZ115" s="171"/>
      <c r="FNA115" s="171"/>
      <c r="FNB115" s="171"/>
      <c r="FNC115" s="171"/>
      <c r="FND115" s="171"/>
      <c r="FNE115" s="171"/>
      <c r="FNF115" s="171"/>
      <c r="FNG115" s="171"/>
      <c r="FNH115" s="171"/>
      <c r="FNI115" s="171"/>
      <c r="FNJ115" s="171"/>
      <c r="FNK115" s="171"/>
      <c r="FNL115" s="171"/>
      <c r="FNM115" s="171"/>
      <c r="FNN115" s="171"/>
      <c r="FNO115" s="171"/>
      <c r="FNP115" s="171"/>
      <c r="FNQ115" s="171"/>
      <c r="FNR115" s="171"/>
      <c r="FNS115" s="171"/>
      <c r="FNT115" s="171"/>
      <c r="FNU115" s="171"/>
      <c r="FNV115" s="171"/>
      <c r="FNW115" s="171"/>
      <c r="FNX115" s="171"/>
      <c r="FNY115" s="171"/>
      <c r="FNZ115" s="171"/>
      <c r="FOA115" s="171"/>
      <c r="FOB115" s="171"/>
      <c r="FOC115" s="171"/>
      <c r="FOD115" s="171"/>
      <c r="FOE115" s="171"/>
      <c r="FOF115" s="171"/>
      <c r="FOG115" s="171"/>
      <c r="FOH115" s="171"/>
      <c r="FOI115" s="171"/>
      <c r="FOJ115" s="171"/>
      <c r="FOK115" s="171"/>
      <c r="FOL115" s="171"/>
      <c r="FOM115" s="171"/>
      <c r="FON115" s="171"/>
      <c r="FOO115" s="171"/>
      <c r="FOP115" s="171"/>
      <c r="FOQ115" s="171"/>
      <c r="FOR115" s="171"/>
      <c r="FOS115" s="171"/>
      <c r="FOT115" s="171"/>
      <c r="FOU115" s="171"/>
      <c r="FOV115" s="171"/>
      <c r="FOW115" s="171"/>
      <c r="FOX115" s="171"/>
      <c r="FOY115" s="171"/>
      <c r="FOZ115" s="171"/>
      <c r="FPA115" s="171"/>
      <c r="FPB115" s="171"/>
      <c r="FPC115" s="171"/>
      <c r="FPD115" s="171"/>
      <c r="FPE115" s="171"/>
      <c r="FPF115" s="171"/>
      <c r="FPG115" s="171"/>
      <c r="FPH115" s="171"/>
      <c r="FPI115" s="171"/>
      <c r="FPJ115" s="171"/>
      <c r="FPK115" s="171"/>
      <c r="FPL115" s="171"/>
      <c r="FPM115" s="171"/>
      <c r="FPN115" s="171"/>
      <c r="FPO115" s="171"/>
      <c r="FPP115" s="171"/>
      <c r="FPQ115" s="171"/>
      <c r="FPR115" s="171"/>
      <c r="FPS115" s="171"/>
      <c r="FPT115" s="171"/>
      <c r="FPU115" s="171"/>
      <c r="FPV115" s="171"/>
      <c r="FPW115" s="171"/>
      <c r="FPX115" s="171"/>
      <c r="FPY115" s="171"/>
      <c r="FPZ115" s="171"/>
      <c r="FQA115" s="171"/>
      <c r="FQB115" s="171"/>
      <c r="FQC115" s="171"/>
      <c r="FQD115" s="171"/>
      <c r="FQE115" s="171"/>
      <c r="FQF115" s="171"/>
      <c r="FQG115" s="171"/>
      <c r="FQH115" s="171"/>
      <c r="FQI115" s="171"/>
      <c r="FQJ115" s="171"/>
      <c r="FQK115" s="171"/>
      <c r="FQL115" s="171"/>
      <c r="FQM115" s="171"/>
      <c r="FQN115" s="171"/>
      <c r="FQO115" s="171"/>
      <c r="FQP115" s="171"/>
      <c r="FQQ115" s="171"/>
      <c r="FQR115" s="171"/>
      <c r="FQS115" s="171"/>
      <c r="FQT115" s="171"/>
      <c r="FQU115" s="171"/>
      <c r="FQV115" s="171"/>
      <c r="FQW115" s="171"/>
      <c r="FQX115" s="171"/>
      <c r="FQY115" s="171"/>
      <c r="FQZ115" s="171"/>
      <c r="FRA115" s="171"/>
      <c r="FRB115" s="171"/>
      <c r="FRC115" s="171"/>
      <c r="FRD115" s="171"/>
      <c r="FRE115" s="171"/>
      <c r="FRF115" s="171"/>
      <c r="FRG115" s="171"/>
      <c r="FRH115" s="171"/>
      <c r="FRI115" s="171"/>
      <c r="FRJ115" s="171"/>
      <c r="FRK115" s="171"/>
      <c r="FRL115" s="171"/>
      <c r="FRM115" s="171"/>
      <c r="FRN115" s="171"/>
      <c r="FRO115" s="171"/>
      <c r="FRP115" s="171"/>
      <c r="FRQ115" s="171"/>
      <c r="FRR115" s="171"/>
      <c r="FRS115" s="171"/>
      <c r="FRT115" s="171"/>
      <c r="FRU115" s="171"/>
      <c r="FRV115" s="171"/>
      <c r="FRW115" s="171"/>
      <c r="FRX115" s="171"/>
      <c r="FRY115" s="171"/>
      <c r="FRZ115" s="171"/>
      <c r="FSA115" s="171"/>
      <c r="FSB115" s="171"/>
      <c r="FSC115" s="171"/>
      <c r="FSD115" s="171"/>
      <c r="FSE115" s="171"/>
      <c r="FSF115" s="171"/>
      <c r="FSG115" s="171"/>
      <c r="FSH115" s="171"/>
      <c r="FSI115" s="171"/>
      <c r="FSJ115" s="171"/>
      <c r="FSK115" s="171"/>
      <c r="FSL115" s="171"/>
      <c r="FSM115" s="171"/>
      <c r="FSN115" s="171"/>
      <c r="FSO115" s="171"/>
      <c r="FSP115" s="171"/>
      <c r="FSQ115" s="171"/>
      <c r="FSR115" s="171"/>
      <c r="FSS115" s="171"/>
      <c r="FST115" s="171"/>
      <c r="FSU115" s="171"/>
      <c r="FSV115" s="171"/>
      <c r="FSW115" s="171"/>
      <c r="FSX115" s="171"/>
      <c r="FSY115" s="171"/>
      <c r="FSZ115" s="171"/>
      <c r="FTA115" s="171"/>
      <c r="FTB115" s="171"/>
      <c r="FTC115" s="171"/>
      <c r="FTD115" s="171"/>
      <c r="FTE115" s="171"/>
      <c r="FTF115" s="171"/>
      <c r="FTG115" s="171"/>
      <c r="FTH115" s="171"/>
      <c r="FTI115" s="171"/>
      <c r="FTJ115" s="171"/>
      <c r="FTK115" s="171"/>
      <c r="FTL115" s="171"/>
      <c r="FTM115" s="171"/>
      <c r="FTN115" s="171"/>
      <c r="FTO115" s="171"/>
      <c r="FTP115" s="171"/>
      <c r="FTQ115" s="171"/>
      <c r="FTR115" s="171"/>
      <c r="FTS115" s="171"/>
      <c r="FTT115" s="171"/>
      <c r="FTU115" s="171"/>
      <c r="FTV115" s="171"/>
      <c r="FTW115" s="171"/>
      <c r="FTX115" s="171"/>
      <c r="FTY115" s="171"/>
      <c r="FTZ115" s="171"/>
      <c r="FUA115" s="171"/>
      <c r="FUB115" s="171"/>
      <c r="FUC115" s="171"/>
      <c r="FUD115" s="171"/>
      <c r="FUE115" s="171"/>
      <c r="FUF115" s="171"/>
      <c r="FUG115" s="171"/>
      <c r="FUH115" s="171"/>
      <c r="FUI115" s="171"/>
      <c r="FUJ115" s="171"/>
      <c r="FUK115" s="171"/>
      <c r="FUL115" s="171"/>
      <c r="FUM115" s="171"/>
      <c r="FUN115" s="171"/>
      <c r="FUO115" s="171"/>
      <c r="FUP115" s="171"/>
      <c r="FUQ115" s="171"/>
      <c r="FUR115" s="171"/>
      <c r="FUS115" s="171"/>
      <c r="FUT115" s="171"/>
      <c r="FUU115" s="171"/>
      <c r="FUV115" s="171"/>
      <c r="FUW115" s="171"/>
      <c r="FUX115" s="171"/>
      <c r="FUY115" s="171"/>
      <c r="FUZ115" s="171"/>
      <c r="FVA115" s="171"/>
      <c r="FVB115" s="171"/>
      <c r="FVC115" s="171"/>
      <c r="FVD115" s="171"/>
      <c r="FVE115" s="171"/>
      <c r="FVF115" s="171"/>
      <c r="FVG115" s="171"/>
      <c r="FVH115" s="171"/>
      <c r="FVI115" s="171"/>
      <c r="FVJ115" s="171"/>
      <c r="FVK115" s="171"/>
      <c r="FVL115" s="171"/>
      <c r="FVM115" s="171"/>
      <c r="FVN115" s="171"/>
      <c r="FVO115" s="171"/>
      <c r="FVP115" s="171"/>
      <c r="FVQ115" s="171"/>
      <c r="FVR115" s="171"/>
      <c r="FVS115" s="171"/>
      <c r="FVT115" s="171"/>
      <c r="FVU115" s="171"/>
      <c r="FVV115" s="171"/>
      <c r="FVW115" s="171"/>
      <c r="FVX115" s="171"/>
      <c r="FVY115" s="171"/>
      <c r="FVZ115" s="171"/>
      <c r="FWA115" s="171"/>
      <c r="FWB115" s="171"/>
      <c r="FWC115" s="171"/>
      <c r="FWD115" s="171"/>
      <c r="FWE115" s="171"/>
      <c r="FWF115" s="171"/>
      <c r="FWG115" s="171"/>
      <c r="FWH115" s="171"/>
      <c r="FWI115" s="171"/>
      <c r="FWJ115" s="171"/>
      <c r="FWK115" s="171"/>
      <c r="FWL115" s="171"/>
      <c r="FWM115" s="171"/>
      <c r="FWN115" s="171"/>
      <c r="FWO115" s="171"/>
      <c r="FWP115" s="171"/>
      <c r="FWQ115" s="171"/>
      <c r="FWR115" s="171"/>
      <c r="FWS115" s="171"/>
      <c r="FWT115" s="171"/>
      <c r="FWU115" s="171"/>
      <c r="FWV115" s="171"/>
      <c r="FWW115" s="171"/>
      <c r="FWX115" s="171"/>
      <c r="FWY115" s="171"/>
      <c r="FWZ115" s="171"/>
      <c r="FXA115" s="171"/>
      <c r="FXB115" s="171"/>
      <c r="FXC115" s="171"/>
      <c r="FXD115" s="171"/>
      <c r="FXE115" s="171"/>
      <c r="FXF115" s="171"/>
      <c r="FXG115" s="171"/>
      <c r="FXH115" s="171"/>
      <c r="FXI115" s="171"/>
      <c r="FXJ115" s="171"/>
      <c r="FXK115" s="171"/>
      <c r="FXL115" s="171"/>
      <c r="FXM115" s="171"/>
      <c r="FXN115" s="171"/>
      <c r="FXO115" s="171"/>
      <c r="FXP115" s="171"/>
      <c r="FXQ115" s="171"/>
      <c r="FXR115" s="171"/>
      <c r="FXS115" s="171"/>
      <c r="FXT115" s="171"/>
      <c r="FXU115" s="171"/>
      <c r="FXV115" s="171"/>
      <c r="FXW115" s="171"/>
      <c r="FXX115" s="171"/>
      <c r="FXY115" s="171"/>
      <c r="FXZ115" s="171"/>
      <c r="FYA115" s="171"/>
      <c r="FYB115" s="171"/>
      <c r="FYC115" s="171"/>
      <c r="FYD115" s="171"/>
      <c r="FYE115" s="171"/>
      <c r="FYF115" s="171"/>
      <c r="FYG115" s="171"/>
      <c r="FYH115" s="171"/>
      <c r="FYI115" s="171"/>
      <c r="FYJ115" s="171"/>
      <c r="FYK115" s="171"/>
      <c r="FYL115" s="171"/>
      <c r="FYM115" s="171"/>
      <c r="FYN115" s="171"/>
      <c r="FYO115" s="171"/>
      <c r="FYP115" s="171"/>
      <c r="FYQ115" s="171"/>
      <c r="FYR115" s="171"/>
      <c r="FYS115" s="171"/>
      <c r="FYT115" s="171"/>
      <c r="FYU115" s="171"/>
      <c r="FYV115" s="171"/>
      <c r="FYW115" s="171"/>
      <c r="FYX115" s="171"/>
      <c r="FYY115" s="171"/>
      <c r="FYZ115" s="171"/>
      <c r="FZA115" s="171"/>
      <c r="FZB115" s="171"/>
      <c r="FZC115" s="171"/>
      <c r="FZD115" s="171"/>
      <c r="FZE115" s="171"/>
      <c r="FZF115" s="171"/>
      <c r="FZG115" s="171"/>
      <c r="FZH115" s="171"/>
      <c r="FZI115" s="171"/>
      <c r="FZJ115" s="171"/>
      <c r="FZK115" s="171"/>
      <c r="FZL115" s="171"/>
      <c r="FZM115" s="171"/>
      <c r="FZN115" s="171"/>
      <c r="FZO115" s="171"/>
      <c r="FZP115" s="171"/>
      <c r="FZQ115" s="171"/>
      <c r="FZR115" s="171"/>
      <c r="FZS115" s="171"/>
      <c r="FZT115" s="171"/>
      <c r="FZU115" s="171"/>
      <c r="FZV115" s="171"/>
      <c r="FZW115" s="171"/>
      <c r="FZX115" s="171"/>
      <c r="FZY115" s="171"/>
      <c r="FZZ115" s="171"/>
      <c r="GAA115" s="171"/>
      <c r="GAB115" s="171"/>
      <c r="GAC115" s="171"/>
      <c r="GAD115" s="171"/>
      <c r="GAE115" s="171"/>
      <c r="GAF115" s="171"/>
      <c r="GAG115" s="171"/>
      <c r="GAH115" s="171"/>
      <c r="GAI115" s="171"/>
      <c r="GAJ115" s="171"/>
      <c r="GAK115" s="171"/>
      <c r="GAL115" s="171"/>
      <c r="GAM115" s="171"/>
      <c r="GAN115" s="171"/>
      <c r="GAO115" s="171"/>
      <c r="GAP115" s="171"/>
      <c r="GAQ115" s="171"/>
      <c r="GAR115" s="171"/>
      <c r="GAS115" s="171"/>
      <c r="GAT115" s="171"/>
      <c r="GAU115" s="171"/>
      <c r="GAV115" s="171"/>
      <c r="GAW115" s="171"/>
      <c r="GAX115" s="171"/>
      <c r="GAY115" s="171"/>
      <c r="GAZ115" s="171"/>
      <c r="GBA115" s="171"/>
      <c r="GBB115" s="171"/>
      <c r="GBC115" s="171"/>
      <c r="GBD115" s="171"/>
      <c r="GBE115" s="171"/>
      <c r="GBF115" s="171"/>
      <c r="GBG115" s="171"/>
      <c r="GBH115" s="171"/>
      <c r="GBI115" s="171"/>
      <c r="GBJ115" s="171"/>
      <c r="GBK115" s="171"/>
      <c r="GBL115" s="171"/>
      <c r="GBM115" s="171"/>
      <c r="GBN115" s="171"/>
      <c r="GBO115" s="171"/>
      <c r="GBP115" s="171"/>
      <c r="GBQ115" s="171"/>
      <c r="GBR115" s="171"/>
      <c r="GBS115" s="171"/>
      <c r="GBT115" s="171"/>
      <c r="GBU115" s="171"/>
      <c r="GBV115" s="171"/>
      <c r="GBW115" s="171"/>
      <c r="GBX115" s="171"/>
      <c r="GBY115" s="171"/>
      <c r="GBZ115" s="171"/>
      <c r="GCA115" s="171"/>
      <c r="GCB115" s="171"/>
      <c r="GCC115" s="171"/>
      <c r="GCD115" s="171"/>
      <c r="GCE115" s="171"/>
      <c r="GCF115" s="171"/>
      <c r="GCG115" s="171"/>
      <c r="GCH115" s="171"/>
      <c r="GCI115" s="171"/>
      <c r="GCJ115" s="171"/>
      <c r="GCK115" s="171"/>
      <c r="GCL115" s="171"/>
      <c r="GCM115" s="171"/>
      <c r="GCN115" s="171"/>
      <c r="GCO115" s="171"/>
      <c r="GCP115" s="171"/>
      <c r="GCQ115" s="171"/>
      <c r="GCR115" s="171"/>
      <c r="GCS115" s="171"/>
      <c r="GCT115" s="171"/>
      <c r="GCU115" s="171"/>
      <c r="GCV115" s="171"/>
      <c r="GCW115" s="171"/>
      <c r="GCX115" s="171"/>
      <c r="GCY115" s="171"/>
      <c r="GCZ115" s="171"/>
      <c r="GDA115" s="171"/>
      <c r="GDB115" s="171"/>
      <c r="GDC115" s="171"/>
      <c r="GDD115" s="171"/>
      <c r="GDE115" s="171"/>
      <c r="GDF115" s="171"/>
      <c r="GDG115" s="171"/>
      <c r="GDH115" s="171"/>
      <c r="GDI115" s="171"/>
      <c r="GDJ115" s="171"/>
      <c r="GDK115" s="171"/>
      <c r="GDL115" s="171"/>
      <c r="GDM115" s="171"/>
      <c r="GDN115" s="171"/>
      <c r="GDO115" s="171"/>
      <c r="GDP115" s="171"/>
      <c r="GDQ115" s="171"/>
      <c r="GDR115" s="171"/>
      <c r="GDS115" s="171"/>
      <c r="GDT115" s="171"/>
      <c r="GDU115" s="171"/>
      <c r="GDV115" s="171"/>
      <c r="GDW115" s="171"/>
      <c r="GDX115" s="171"/>
      <c r="GDY115" s="171"/>
      <c r="GDZ115" s="171"/>
      <c r="GEA115" s="171"/>
      <c r="GEB115" s="171"/>
      <c r="GEC115" s="171"/>
      <c r="GED115" s="171"/>
      <c r="GEE115" s="171"/>
      <c r="GEF115" s="171"/>
      <c r="GEG115" s="171"/>
      <c r="GEH115" s="171"/>
      <c r="GEI115" s="171"/>
      <c r="GEJ115" s="171"/>
      <c r="GEK115" s="171"/>
      <c r="GEL115" s="171"/>
      <c r="GEM115" s="171"/>
      <c r="GEN115" s="171"/>
      <c r="GEO115" s="171"/>
      <c r="GEP115" s="171"/>
      <c r="GEQ115" s="171"/>
      <c r="GER115" s="171"/>
      <c r="GES115" s="171"/>
      <c r="GET115" s="171"/>
      <c r="GEU115" s="171"/>
      <c r="GEV115" s="171"/>
      <c r="GEW115" s="171"/>
      <c r="GEX115" s="171"/>
      <c r="GEY115" s="171"/>
      <c r="GEZ115" s="171"/>
      <c r="GFA115" s="171"/>
      <c r="GFB115" s="171"/>
      <c r="GFC115" s="171"/>
      <c r="GFD115" s="171"/>
      <c r="GFE115" s="171"/>
      <c r="GFF115" s="171"/>
      <c r="GFG115" s="171"/>
      <c r="GFH115" s="171"/>
      <c r="GFI115" s="171"/>
      <c r="GFJ115" s="171"/>
      <c r="GFK115" s="171"/>
      <c r="GFL115" s="171"/>
      <c r="GFM115" s="171"/>
      <c r="GFN115" s="171"/>
      <c r="GFO115" s="171"/>
      <c r="GFP115" s="171"/>
      <c r="GFQ115" s="171"/>
      <c r="GFR115" s="171"/>
      <c r="GFS115" s="171"/>
      <c r="GFT115" s="171"/>
      <c r="GFU115" s="171"/>
      <c r="GFV115" s="171"/>
      <c r="GFW115" s="171"/>
      <c r="GFX115" s="171"/>
      <c r="GFY115" s="171"/>
      <c r="GFZ115" s="171"/>
      <c r="GGA115" s="171"/>
      <c r="GGB115" s="171"/>
      <c r="GGC115" s="171"/>
      <c r="GGD115" s="171"/>
      <c r="GGE115" s="171"/>
      <c r="GGF115" s="171"/>
      <c r="GGG115" s="171"/>
      <c r="GGH115" s="171"/>
      <c r="GGI115" s="171"/>
      <c r="GGJ115" s="171"/>
      <c r="GGK115" s="171"/>
      <c r="GGL115" s="171"/>
      <c r="GGM115" s="171"/>
      <c r="GGN115" s="171"/>
      <c r="GGO115" s="171"/>
      <c r="GGP115" s="171"/>
      <c r="GGQ115" s="171"/>
      <c r="GGR115" s="171"/>
      <c r="GGS115" s="171"/>
      <c r="GGT115" s="171"/>
      <c r="GGU115" s="171"/>
      <c r="GGV115" s="171"/>
      <c r="GGW115" s="171"/>
      <c r="GGX115" s="171"/>
      <c r="GGY115" s="171"/>
      <c r="GGZ115" s="171"/>
      <c r="GHA115" s="171"/>
      <c r="GHB115" s="171"/>
      <c r="GHC115" s="171"/>
      <c r="GHD115" s="171"/>
      <c r="GHE115" s="171"/>
      <c r="GHF115" s="171"/>
      <c r="GHG115" s="171"/>
      <c r="GHH115" s="171"/>
      <c r="GHI115" s="171"/>
      <c r="GHJ115" s="171"/>
      <c r="GHK115" s="171"/>
      <c r="GHL115" s="171"/>
      <c r="GHM115" s="171"/>
      <c r="GHN115" s="171"/>
      <c r="GHO115" s="171"/>
      <c r="GHP115" s="171"/>
      <c r="GHQ115" s="171"/>
      <c r="GHR115" s="171"/>
      <c r="GHS115" s="171"/>
      <c r="GHT115" s="171"/>
      <c r="GHU115" s="171"/>
      <c r="GHV115" s="171"/>
      <c r="GHW115" s="171"/>
      <c r="GHX115" s="171"/>
      <c r="GHY115" s="171"/>
      <c r="GHZ115" s="171"/>
      <c r="GIA115" s="171"/>
      <c r="GIB115" s="171"/>
      <c r="GIC115" s="171"/>
      <c r="GID115" s="171"/>
      <c r="GIE115" s="171"/>
      <c r="GIF115" s="171"/>
      <c r="GIG115" s="171"/>
      <c r="GIH115" s="171"/>
      <c r="GII115" s="171"/>
      <c r="GIJ115" s="171"/>
      <c r="GIK115" s="171"/>
      <c r="GIL115" s="171"/>
      <c r="GIM115" s="171"/>
      <c r="GIN115" s="171"/>
      <c r="GIO115" s="171"/>
      <c r="GIP115" s="171"/>
      <c r="GIQ115" s="171"/>
      <c r="GIR115" s="171"/>
      <c r="GIS115" s="171"/>
      <c r="GIT115" s="171"/>
      <c r="GIU115" s="171"/>
      <c r="GIV115" s="171"/>
      <c r="GIW115" s="171"/>
      <c r="GIX115" s="171"/>
      <c r="GIY115" s="171"/>
      <c r="GIZ115" s="171"/>
      <c r="GJA115" s="171"/>
      <c r="GJB115" s="171"/>
      <c r="GJC115" s="171"/>
      <c r="GJD115" s="171"/>
      <c r="GJE115" s="171"/>
      <c r="GJF115" s="171"/>
      <c r="GJG115" s="171"/>
      <c r="GJH115" s="171"/>
      <c r="GJI115" s="171"/>
      <c r="GJJ115" s="171"/>
      <c r="GJK115" s="171"/>
      <c r="GJL115" s="171"/>
      <c r="GJM115" s="171"/>
      <c r="GJN115" s="171"/>
      <c r="GJO115" s="171"/>
      <c r="GJP115" s="171"/>
      <c r="GJQ115" s="171"/>
      <c r="GJR115" s="171"/>
      <c r="GJS115" s="171"/>
      <c r="GJT115" s="171"/>
      <c r="GJU115" s="171"/>
      <c r="GJV115" s="171"/>
      <c r="GJW115" s="171"/>
      <c r="GJX115" s="171"/>
      <c r="GJY115" s="171"/>
      <c r="GJZ115" s="171"/>
      <c r="GKA115" s="171"/>
      <c r="GKB115" s="171"/>
      <c r="GKC115" s="171"/>
      <c r="GKD115" s="171"/>
      <c r="GKE115" s="171"/>
      <c r="GKF115" s="171"/>
      <c r="GKG115" s="171"/>
      <c r="GKH115" s="171"/>
      <c r="GKI115" s="171"/>
      <c r="GKJ115" s="171"/>
      <c r="GKK115" s="171"/>
      <c r="GKL115" s="171"/>
      <c r="GKM115" s="171"/>
      <c r="GKN115" s="171"/>
      <c r="GKO115" s="171"/>
      <c r="GKP115" s="171"/>
      <c r="GKQ115" s="171"/>
      <c r="GKR115" s="171"/>
      <c r="GKS115" s="171"/>
      <c r="GKT115" s="171"/>
      <c r="GKU115" s="171"/>
      <c r="GKV115" s="171"/>
      <c r="GKW115" s="171"/>
      <c r="GKX115" s="171"/>
      <c r="GKY115" s="171"/>
      <c r="GKZ115" s="171"/>
      <c r="GLA115" s="171"/>
      <c r="GLB115" s="171"/>
      <c r="GLC115" s="171"/>
      <c r="GLD115" s="171"/>
      <c r="GLE115" s="171"/>
      <c r="GLF115" s="171"/>
      <c r="GLG115" s="171"/>
      <c r="GLH115" s="171"/>
      <c r="GLI115" s="171"/>
      <c r="GLJ115" s="171"/>
      <c r="GLK115" s="171"/>
      <c r="GLL115" s="171"/>
      <c r="GLM115" s="171"/>
      <c r="GLN115" s="171"/>
      <c r="GLO115" s="171"/>
      <c r="GLP115" s="171"/>
      <c r="GLQ115" s="171"/>
      <c r="GLR115" s="171"/>
      <c r="GLS115" s="171"/>
      <c r="GLT115" s="171"/>
      <c r="GLU115" s="171"/>
      <c r="GLV115" s="171"/>
      <c r="GLW115" s="171"/>
      <c r="GLX115" s="171"/>
      <c r="GLY115" s="171"/>
      <c r="GLZ115" s="171"/>
      <c r="GMA115" s="171"/>
      <c r="GMB115" s="171"/>
      <c r="GMC115" s="171"/>
      <c r="GMD115" s="171"/>
      <c r="GME115" s="171"/>
      <c r="GMF115" s="171"/>
      <c r="GMG115" s="171"/>
      <c r="GMH115" s="171"/>
      <c r="GMI115" s="171"/>
      <c r="GMJ115" s="171"/>
      <c r="GMK115" s="171"/>
      <c r="GML115" s="171"/>
      <c r="GMM115" s="171"/>
      <c r="GMN115" s="171"/>
      <c r="GMO115" s="171"/>
      <c r="GMP115" s="171"/>
      <c r="GMQ115" s="171"/>
      <c r="GMR115" s="171"/>
      <c r="GMS115" s="171"/>
      <c r="GMT115" s="171"/>
      <c r="GMU115" s="171"/>
      <c r="GMV115" s="171"/>
      <c r="GMW115" s="171"/>
      <c r="GMX115" s="171"/>
      <c r="GMY115" s="171"/>
      <c r="GMZ115" s="171"/>
      <c r="GNA115" s="171"/>
      <c r="GNB115" s="171"/>
      <c r="GNC115" s="171"/>
      <c r="GND115" s="171"/>
      <c r="GNE115" s="171"/>
      <c r="GNF115" s="171"/>
      <c r="GNG115" s="171"/>
      <c r="GNH115" s="171"/>
      <c r="GNI115" s="171"/>
      <c r="GNJ115" s="171"/>
      <c r="GNK115" s="171"/>
      <c r="GNL115" s="171"/>
      <c r="GNM115" s="171"/>
      <c r="GNN115" s="171"/>
      <c r="GNO115" s="171"/>
      <c r="GNP115" s="171"/>
      <c r="GNQ115" s="171"/>
      <c r="GNR115" s="171"/>
      <c r="GNS115" s="171"/>
      <c r="GNT115" s="171"/>
      <c r="GNU115" s="171"/>
      <c r="GNV115" s="171"/>
      <c r="GNW115" s="171"/>
      <c r="GNX115" s="171"/>
      <c r="GNY115" s="171"/>
      <c r="GNZ115" s="171"/>
      <c r="GOA115" s="171"/>
      <c r="GOB115" s="171"/>
      <c r="GOC115" s="171"/>
      <c r="GOD115" s="171"/>
      <c r="GOE115" s="171"/>
      <c r="GOF115" s="171"/>
      <c r="GOG115" s="171"/>
      <c r="GOH115" s="171"/>
      <c r="GOI115" s="171"/>
      <c r="GOJ115" s="171"/>
      <c r="GOK115" s="171"/>
      <c r="GOL115" s="171"/>
      <c r="GOM115" s="171"/>
      <c r="GON115" s="171"/>
      <c r="GOO115" s="171"/>
      <c r="GOP115" s="171"/>
      <c r="GOQ115" s="171"/>
      <c r="GOR115" s="171"/>
      <c r="GOS115" s="171"/>
      <c r="GOT115" s="171"/>
      <c r="GOU115" s="171"/>
      <c r="GOV115" s="171"/>
      <c r="GOW115" s="171"/>
      <c r="GOX115" s="171"/>
      <c r="GOY115" s="171"/>
      <c r="GOZ115" s="171"/>
      <c r="GPA115" s="171"/>
      <c r="GPB115" s="171"/>
      <c r="GPC115" s="171"/>
      <c r="GPD115" s="171"/>
      <c r="GPE115" s="171"/>
      <c r="GPF115" s="171"/>
      <c r="GPG115" s="171"/>
      <c r="GPH115" s="171"/>
      <c r="GPI115" s="171"/>
      <c r="GPJ115" s="171"/>
      <c r="GPK115" s="171"/>
      <c r="GPL115" s="171"/>
      <c r="GPM115" s="171"/>
      <c r="GPN115" s="171"/>
      <c r="GPO115" s="171"/>
      <c r="GPP115" s="171"/>
      <c r="GPQ115" s="171"/>
      <c r="GPR115" s="171"/>
      <c r="GPS115" s="171"/>
      <c r="GPT115" s="171"/>
      <c r="GPU115" s="171"/>
      <c r="GPV115" s="171"/>
      <c r="GPW115" s="171"/>
      <c r="GPX115" s="171"/>
      <c r="GPY115" s="171"/>
      <c r="GPZ115" s="171"/>
      <c r="GQA115" s="171"/>
      <c r="GQB115" s="171"/>
      <c r="GQC115" s="171"/>
      <c r="GQD115" s="171"/>
      <c r="GQE115" s="171"/>
      <c r="GQF115" s="171"/>
      <c r="GQG115" s="171"/>
      <c r="GQH115" s="171"/>
      <c r="GQI115" s="171"/>
      <c r="GQJ115" s="171"/>
      <c r="GQK115" s="171"/>
      <c r="GQL115" s="171"/>
      <c r="GQM115" s="171"/>
      <c r="GQN115" s="171"/>
      <c r="GQO115" s="171"/>
      <c r="GQP115" s="171"/>
      <c r="GQQ115" s="171"/>
      <c r="GQR115" s="171"/>
      <c r="GQS115" s="171"/>
      <c r="GQT115" s="171"/>
      <c r="GQU115" s="171"/>
      <c r="GQV115" s="171"/>
      <c r="GQW115" s="171"/>
      <c r="GQX115" s="171"/>
      <c r="GQY115" s="171"/>
      <c r="GQZ115" s="171"/>
      <c r="GRA115" s="171"/>
      <c r="GRB115" s="171"/>
      <c r="GRC115" s="171"/>
      <c r="GRD115" s="171"/>
      <c r="GRE115" s="171"/>
      <c r="GRF115" s="171"/>
      <c r="GRG115" s="171"/>
      <c r="GRH115" s="171"/>
      <c r="GRI115" s="171"/>
      <c r="GRJ115" s="171"/>
      <c r="GRK115" s="171"/>
      <c r="GRL115" s="171"/>
      <c r="GRM115" s="171"/>
      <c r="GRN115" s="171"/>
      <c r="GRO115" s="171"/>
      <c r="GRP115" s="171"/>
      <c r="GRQ115" s="171"/>
      <c r="GRR115" s="171"/>
      <c r="GRS115" s="171"/>
      <c r="GRT115" s="171"/>
      <c r="GRU115" s="171"/>
      <c r="GRV115" s="171"/>
      <c r="GRW115" s="171"/>
      <c r="GRX115" s="171"/>
      <c r="GRY115" s="171"/>
      <c r="GRZ115" s="171"/>
      <c r="GSA115" s="171"/>
      <c r="GSB115" s="171"/>
      <c r="GSC115" s="171"/>
      <c r="GSD115" s="171"/>
      <c r="GSE115" s="171"/>
      <c r="GSF115" s="171"/>
      <c r="GSG115" s="171"/>
      <c r="GSH115" s="171"/>
      <c r="GSI115" s="171"/>
      <c r="GSJ115" s="171"/>
      <c r="GSK115" s="171"/>
      <c r="GSL115" s="171"/>
      <c r="GSM115" s="171"/>
      <c r="GSN115" s="171"/>
      <c r="GSO115" s="171"/>
      <c r="GSP115" s="171"/>
      <c r="GSQ115" s="171"/>
      <c r="GSR115" s="171"/>
      <c r="GSS115" s="171"/>
      <c r="GST115" s="171"/>
      <c r="GSU115" s="171"/>
      <c r="GSV115" s="171"/>
      <c r="GSW115" s="171"/>
      <c r="GSX115" s="171"/>
      <c r="GSY115" s="171"/>
      <c r="GSZ115" s="171"/>
      <c r="GTA115" s="171"/>
      <c r="GTB115" s="171"/>
      <c r="GTC115" s="171"/>
      <c r="GTD115" s="171"/>
      <c r="GTE115" s="171"/>
      <c r="GTF115" s="171"/>
      <c r="GTG115" s="171"/>
      <c r="GTH115" s="171"/>
      <c r="GTI115" s="171"/>
      <c r="GTJ115" s="171"/>
      <c r="GTK115" s="171"/>
      <c r="GTL115" s="171"/>
      <c r="GTM115" s="171"/>
      <c r="GTN115" s="171"/>
      <c r="GTO115" s="171"/>
      <c r="GTP115" s="171"/>
      <c r="GTQ115" s="171"/>
      <c r="GTR115" s="171"/>
      <c r="GTS115" s="171"/>
      <c r="GTT115" s="171"/>
      <c r="GTU115" s="171"/>
      <c r="GTV115" s="171"/>
      <c r="GTW115" s="171"/>
      <c r="GTX115" s="171"/>
      <c r="GTY115" s="171"/>
      <c r="GTZ115" s="171"/>
      <c r="GUA115" s="171"/>
      <c r="GUB115" s="171"/>
      <c r="GUC115" s="171"/>
      <c r="GUD115" s="171"/>
      <c r="GUE115" s="171"/>
      <c r="GUF115" s="171"/>
      <c r="GUG115" s="171"/>
      <c r="GUH115" s="171"/>
      <c r="GUI115" s="171"/>
      <c r="GUJ115" s="171"/>
      <c r="GUK115" s="171"/>
      <c r="GUL115" s="171"/>
      <c r="GUM115" s="171"/>
      <c r="GUN115" s="171"/>
      <c r="GUO115" s="171"/>
      <c r="GUP115" s="171"/>
      <c r="GUQ115" s="171"/>
      <c r="GUR115" s="171"/>
      <c r="GUS115" s="171"/>
      <c r="GUT115" s="171"/>
      <c r="GUU115" s="171"/>
      <c r="GUV115" s="171"/>
      <c r="GUW115" s="171"/>
      <c r="GUX115" s="171"/>
      <c r="GUY115" s="171"/>
      <c r="GUZ115" s="171"/>
      <c r="GVA115" s="171"/>
      <c r="GVB115" s="171"/>
      <c r="GVC115" s="171"/>
      <c r="GVD115" s="171"/>
      <c r="GVE115" s="171"/>
      <c r="GVF115" s="171"/>
      <c r="GVG115" s="171"/>
      <c r="GVH115" s="171"/>
      <c r="GVI115" s="171"/>
      <c r="GVJ115" s="171"/>
      <c r="GVK115" s="171"/>
      <c r="GVL115" s="171"/>
      <c r="GVM115" s="171"/>
      <c r="GVN115" s="171"/>
      <c r="GVO115" s="171"/>
      <c r="GVP115" s="171"/>
      <c r="GVQ115" s="171"/>
      <c r="GVR115" s="171"/>
      <c r="GVS115" s="171"/>
      <c r="GVT115" s="171"/>
      <c r="GVU115" s="171"/>
      <c r="GVV115" s="171"/>
      <c r="GVW115" s="171"/>
      <c r="GVX115" s="171"/>
      <c r="GVY115" s="171"/>
      <c r="GVZ115" s="171"/>
      <c r="GWA115" s="171"/>
      <c r="GWB115" s="171"/>
      <c r="GWC115" s="171"/>
      <c r="GWD115" s="171"/>
      <c r="GWE115" s="171"/>
      <c r="GWF115" s="171"/>
      <c r="GWG115" s="171"/>
      <c r="GWH115" s="171"/>
      <c r="GWI115" s="171"/>
      <c r="GWJ115" s="171"/>
      <c r="GWK115" s="171"/>
      <c r="GWL115" s="171"/>
      <c r="GWM115" s="171"/>
      <c r="GWN115" s="171"/>
      <c r="GWO115" s="171"/>
      <c r="GWP115" s="171"/>
      <c r="GWQ115" s="171"/>
      <c r="GWR115" s="171"/>
      <c r="GWS115" s="171"/>
      <c r="GWT115" s="171"/>
      <c r="GWU115" s="171"/>
      <c r="GWV115" s="171"/>
      <c r="GWW115" s="171"/>
      <c r="GWX115" s="171"/>
      <c r="GWY115" s="171"/>
      <c r="GWZ115" s="171"/>
      <c r="GXA115" s="171"/>
      <c r="GXB115" s="171"/>
      <c r="GXC115" s="171"/>
      <c r="GXD115" s="171"/>
      <c r="GXE115" s="171"/>
      <c r="GXF115" s="171"/>
      <c r="GXG115" s="171"/>
      <c r="GXH115" s="171"/>
      <c r="GXI115" s="171"/>
      <c r="GXJ115" s="171"/>
      <c r="GXK115" s="171"/>
      <c r="GXL115" s="171"/>
      <c r="GXM115" s="171"/>
      <c r="GXN115" s="171"/>
      <c r="GXO115" s="171"/>
      <c r="GXP115" s="171"/>
      <c r="GXQ115" s="171"/>
      <c r="GXR115" s="171"/>
      <c r="GXS115" s="171"/>
      <c r="GXT115" s="171"/>
      <c r="GXU115" s="171"/>
      <c r="GXV115" s="171"/>
      <c r="GXW115" s="171"/>
      <c r="GXX115" s="171"/>
      <c r="GXY115" s="171"/>
      <c r="GXZ115" s="171"/>
      <c r="GYA115" s="171"/>
      <c r="GYB115" s="171"/>
      <c r="GYC115" s="171"/>
      <c r="GYD115" s="171"/>
      <c r="GYE115" s="171"/>
      <c r="GYF115" s="171"/>
      <c r="GYG115" s="171"/>
      <c r="GYH115" s="171"/>
      <c r="GYI115" s="171"/>
      <c r="GYJ115" s="171"/>
      <c r="GYK115" s="171"/>
      <c r="GYL115" s="171"/>
      <c r="GYM115" s="171"/>
      <c r="GYN115" s="171"/>
      <c r="GYO115" s="171"/>
      <c r="GYP115" s="171"/>
      <c r="GYQ115" s="171"/>
      <c r="GYR115" s="171"/>
      <c r="GYS115" s="171"/>
      <c r="GYT115" s="171"/>
      <c r="GYU115" s="171"/>
      <c r="GYV115" s="171"/>
      <c r="GYW115" s="171"/>
      <c r="GYX115" s="171"/>
      <c r="GYY115" s="171"/>
      <c r="GYZ115" s="171"/>
      <c r="GZA115" s="171"/>
      <c r="GZB115" s="171"/>
      <c r="GZC115" s="171"/>
      <c r="GZD115" s="171"/>
      <c r="GZE115" s="171"/>
      <c r="GZF115" s="171"/>
      <c r="GZG115" s="171"/>
      <c r="GZH115" s="171"/>
      <c r="GZI115" s="171"/>
      <c r="GZJ115" s="171"/>
      <c r="GZK115" s="171"/>
      <c r="GZL115" s="171"/>
      <c r="GZM115" s="171"/>
      <c r="GZN115" s="171"/>
      <c r="GZO115" s="171"/>
      <c r="GZP115" s="171"/>
      <c r="GZQ115" s="171"/>
      <c r="GZR115" s="171"/>
      <c r="GZS115" s="171"/>
      <c r="GZT115" s="171"/>
      <c r="GZU115" s="171"/>
      <c r="GZV115" s="171"/>
      <c r="GZW115" s="171"/>
      <c r="GZX115" s="171"/>
      <c r="GZY115" s="171"/>
      <c r="GZZ115" s="171"/>
      <c r="HAA115" s="171"/>
      <c r="HAB115" s="171"/>
      <c r="HAC115" s="171"/>
      <c r="HAD115" s="171"/>
      <c r="HAE115" s="171"/>
      <c r="HAF115" s="171"/>
      <c r="HAG115" s="171"/>
      <c r="HAH115" s="171"/>
      <c r="HAI115" s="171"/>
      <c r="HAJ115" s="171"/>
      <c r="HAK115" s="171"/>
      <c r="HAL115" s="171"/>
      <c r="HAM115" s="171"/>
      <c r="HAN115" s="171"/>
      <c r="HAO115" s="171"/>
      <c r="HAP115" s="171"/>
      <c r="HAQ115" s="171"/>
      <c r="HAR115" s="171"/>
      <c r="HAS115" s="171"/>
      <c r="HAT115" s="171"/>
      <c r="HAU115" s="171"/>
      <c r="HAV115" s="171"/>
      <c r="HAW115" s="171"/>
      <c r="HAX115" s="171"/>
      <c r="HAY115" s="171"/>
      <c r="HAZ115" s="171"/>
      <c r="HBA115" s="171"/>
      <c r="HBB115" s="171"/>
      <c r="HBC115" s="171"/>
      <c r="HBD115" s="171"/>
      <c r="HBE115" s="171"/>
      <c r="HBF115" s="171"/>
      <c r="HBG115" s="171"/>
      <c r="HBH115" s="171"/>
      <c r="HBI115" s="171"/>
      <c r="HBJ115" s="171"/>
      <c r="HBK115" s="171"/>
      <c r="HBL115" s="171"/>
      <c r="HBM115" s="171"/>
      <c r="HBN115" s="171"/>
      <c r="HBO115" s="171"/>
      <c r="HBP115" s="171"/>
      <c r="HBQ115" s="171"/>
      <c r="HBR115" s="171"/>
      <c r="HBS115" s="171"/>
      <c r="HBT115" s="171"/>
      <c r="HBU115" s="171"/>
      <c r="HBV115" s="171"/>
      <c r="HBW115" s="171"/>
      <c r="HBX115" s="171"/>
      <c r="HBY115" s="171"/>
      <c r="HBZ115" s="171"/>
      <c r="HCA115" s="171"/>
      <c r="HCB115" s="171"/>
      <c r="HCC115" s="171"/>
      <c r="HCD115" s="171"/>
      <c r="HCE115" s="171"/>
      <c r="HCF115" s="171"/>
      <c r="HCG115" s="171"/>
      <c r="HCH115" s="171"/>
      <c r="HCI115" s="171"/>
      <c r="HCJ115" s="171"/>
      <c r="HCK115" s="171"/>
      <c r="HCL115" s="171"/>
      <c r="HCM115" s="171"/>
      <c r="HCN115" s="171"/>
      <c r="HCO115" s="171"/>
      <c r="HCP115" s="171"/>
      <c r="HCQ115" s="171"/>
      <c r="HCR115" s="171"/>
      <c r="HCS115" s="171"/>
      <c r="HCT115" s="171"/>
      <c r="HCU115" s="171"/>
      <c r="HCV115" s="171"/>
      <c r="HCW115" s="171"/>
      <c r="HCX115" s="171"/>
      <c r="HCY115" s="171"/>
      <c r="HCZ115" s="171"/>
      <c r="HDA115" s="171"/>
      <c r="HDB115" s="171"/>
      <c r="HDC115" s="171"/>
      <c r="HDD115" s="171"/>
      <c r="HDE115" s="171"/>
      <c r="HDF115" s="171"/>
      <c r="HDG115" s="171"/>
      <c r="HDH115" s="171"/>
      <c r="HDI115" s="171"/>
      <c r="HDJ115" s="171"/>
      <c r="HDK115" s="171"/>
      <c r="HDL115" s="171"/>
      <c r="HDM115" s="171"/>
      <c r="HDN115" s="171"/>
      <c r="HDO115" s="171"/>
      <c r="HDP115" s="171"/>
      <c r="HDQ115" s="171"/>
      <c r="HDR115" s="171"/>
      <c r="HDS115" s="171"/>
      <c r="HDT115" s="171"/>
      <c r="HDU115" s="171"/>
      <c r="HDV115" s="171"/>
      <c r="HDW115" s="171"/>
      <c r="HDX115" s="171"/>
      <c r="HDY115" s="171"/>
      <c r="HDZ115" s="171"/>
      <c r="HEA115" s="171"/>
      <c r="HEB115" s="171"/>
      <c r="HEC115" s="171"/>
      <c r="HED115" s="171"/>
      <c r="HEE115" s="171"/>
      <c r="HEF115" s="171"/>
      <c r="HEG115" s="171"/>
      <c r="HEH115" s="171"/>
      <c r="HEI115" s="171"/>
      <c r="HEJ115" s="171"/>
      <c r="HEK115" s="171"/>
      <c r="HEL115" s="171"/>
      <c r="HEM115" s="171"/>
      <c r="HEN115" s="171"/>
      <c r="HEO115" s="171"/>
      <c r="HEP115" s="171"/>
      <c r="HEQ115" s="171"/>
      <c r="HER115" s="171"/>
      <c r="HES115" s="171"/>
      <c r="HET115" s="171"/>
      <c r="HEU115" s="171"/>
      <c r="HEV115" s="171"/>
      <c r="HEW115" s="171"/>
      <c r="HEX115" s="171"/>
      <c r="HEY115" s="171"/>
      <c r="HEZ115" s="171"/>
      <c r="HFA115" s="171"/>
      <c r="HFB115" s="171"/>
      <c r="HFC115" s="171"/>
      <c r="HFD115" s="171"/>
      <c r="HFE115" s="171"/>
      <c r="HFF115" s="171"/>
      <c r="HFG115" s="171"/>
      <c r="HFH115" s="171"/>
      <c r="HFI115" s="171"/>
      <c r="HFJ115" s="171"/>
      <c r="HFK115" s="171"/>
      <c r="HFL115" s="171"/>
      <c r="HFM115" s="171"/>
      <c r="HFN115" s="171"/>
      <c r="HFO115" s="171"/>
      <c r="HFP115" s="171"/>
      <c r="HFQ115" s="171"/>
      <c r="HFR115" s="171"/>
      <c r="HFS115" s="171"/>
      <c r="HFT115" s="171"/>
      <c r="HFU115" s="171"/>
      <c r="HFV115" s="171"/>
      <c r="HFW115" s="171"/>
      <c r="HFX115" s="171"/>
      <c r="HFY115" s="171"/>
      <c r="HFZ115" s="171"/>
      <c r="HGA115" s="171"/>
      <c r="HGB115" s="171"/>
      <c r="HGC115" s="171"/>
      <c r="HGD115" s="171"/>
      <c r="HGE115" s="171"/>
      <c r="HGF115" s="171"/>
      <c r="HGG115" s="171"/>
      <c r="HGH115" s="171"/>
      <c r="HGI115" s="171"/>
      <c r="HGJ115" s="171"/>
      <c r="HGK115" s="171"/>
      <c r="HGL115" s="171"/>
      <c r="HGM115" s="171"/>
      <c r="HGN115" s="171"/>
      <c r="HGO115" s="171"/>
      <c r="HGP115" s="171"/>
      <c r="HGQ115" s="171"/>
      <c r="HGR115" s="171"/>
      <c r="HGS115" s="171"/>
      <c r="HGT115" s="171"/>
      <c r="HGU115" s="171"/>
      <c r="HGV115" s="171"/>
      <c r="HGW115" s="171"/>
      <c r="HGX115" s="171"/>
      <c r="HGY115" s="171"/>
      <c r="HGZ115" s="171"/>
      <c r="HHA115" s="171"/>
      <c r="HHB115" s="171"/>
      <c r="HHC115" s="171"/>
      <c r="HHD115" s="171"/>
      <c r="HHE115" s="171"/>
      <c r="HHF115" s="171"/>
      <c r="HHG115" s="171"/>
      <c r="HHH115" s="171"/>
      <c r="HHI115" s="171"/>
      <c r="HHJ115" s="171"/>
      <c r="HHK115" s="171"/>
      <c r="HHL115" s="171"/>
      <c r="HHM115" s="171"/>
      <c r="HHN115" s="171"/>
      <c r="HHO115" s="171"/>
      <c r="HHP115" s="171"/>
      <c r="HHQ115" s="171"/>
      <c r="HHR115" s="171"/>
      <c r="HHS115" s="171"/>
      <c r="HHT115" s="171"/>
      <c r="HHU115" s="171"/>
      <c r="HHV115" s="171"/>
      <c r="HHW115" s="171"/>
      <c r="HHX115" s="171"/>
      <c r="HHY115" s="171"/>
      <c r="HHZ115" s="171"/>
      <c r="HIA115" s="171"/>
      <c r="HIB115" s="171"/>
      <c r="HIC115" s="171"/>
      <c r="HID115" s="171"/>
      <c r="HIE115" s="171"/>
      <c r="HIF115" s="171"/>
      <c r="HIG115" s="171"/>
      <c r="HIH115" s="171"/>
      <c r="HII115" s="171"/>
      <c r="HIJ115" s="171"/>
      <c r="HIK115" s="171"/>
      <c r="HIL115" s="171"/>
      <c r="HIM115" s="171"/>
      <c r="HIN115" s="171"/>
      <c r="HIO115" s="171"/>
      <c r="HIP115" s="171"/>
      <c r="HIQ115" s="171"/>
      <c r="HIR115" s="171"/>
      <c r="HIS115" s="171"/>
      <c r="HIT115" s="171"/>
      <c r="HIU115" s="171"/>
      <c r="HIV115" s="171"/>
      <c r="HIW115" s="171"/>
      <c r="HIX115" s="171"/>
      <c r="HIY115" s="171"/>
      <c r="HIZ115" s="171"/>
      <c r="HJA115" s="171"/>
      <c r="HJB115" s="171"/>
      <c r="HJC115" s="171"/>
      <c r="HJD115" s="171"/>
      <c r="HJE115" s="171"/>
      <c r="HJF115" s="171"/>
      <c r="HJG115" s="171"/>
      <c r="HJH115" s="171"/>
      <c r="HJI115" s="171"/>
      <c r="HJJ115" s="171"/>
      <c r="HJK115" s="171"/>
      <c r="HJL115" s="171"/>
      <c r="HJM115" s="171"/>
      <c r="HJN115" s="171"/>
      <c r="HJO115" s="171"/>
      <c r="HJP115" s="171"/>
      <c r="HJQ115" s="171"/>
      <c r="HJR115" s="171"/>
      <c r="HJS115" s="171"/>
      <c r="HJT115" s="171"/>
      <c r="HJU115" s="171"/>
      <c r="HJV115" s="171"/>
      <c r="HJW115" s="171"/>
      <c r="HJX115" s="171"/>
      <c r="HJY115" s="171"/>
      <c r="HJZ115" s="171"/>
      <c r="HKA115" s="171"/>
      <c r="HKB115" s="171"/>
      <c r="HKC115" s="171"/>
      <c r="HKD115" s="171"/>
      <c r="HKE115" s="171"/>
      <c r="HKF115" s="171"/>
      <c r="HKG115" s="171"/>
      <c r="HKH115" s="171"/>
      <c r="HKI115" s="171"/>
      <c r="HKJ115" s="171"/>
      <c r="HKK115" s="171"/>
      <c r="HKL115" s="171"/>
      <c r="HKM115" s="171"/>
      <c r="HKN115" s="171"/>
      <c r="HKO115" s="171"/>
      <c r="HKP115" s="171"/>
      <c r="HKQ115" s="171"/>
      <c r="HKR115" s="171"/>
      <c r="HKS115" s="171"/>
      <c r="HKT115" s="171"/>
      <c r="HKU115" s="171"/>
      <c r="HKV115" s="171"/>
      <c r="HKW115" s="171"/>
      <c r="HKX115" s="171"/>
      <c r="HKY115" s="171"/>
      <c r="HKZ115" s="171"/>
      <c r="HLA115" s="171"/>
      <c r="HLB115" s="171"/>
      <c r="HLC115" s="171"/>
      <c r="HLD115" s="171"/>
      <c r="HLE115" s="171"/>
      <c r="HLF115" s="171"/>
      <c r="HLG115" s="171"/>
      <c r="HLH115" s="171"/>
      <c r="HLI115" s="171"/>
      <c r="HLJ115" s="171"/>
      <c r="HLK115" s="171"/>
      <c r="HLL115" s="171"/>
      <c r="HLM115" s="171"/>
      <c r="HLN115" s="171"/>
      <c r="HLO115" s="171"/>
      <c r="HLP115" s="171"/>
      <c r="HLQ115" s="171"/>
      <c r="HLR115" s="171"/>
      <c r="HLS115" s="171"/>
      <c r="HLT115" s="171"/>
      <c r="HLU115" s="171"/>
      <c r="HLV115" s="171"/>
      <c r="HLW115" s="171"/>
      <c r="HLX115" s="171"/>
      <c r="HLY115" s="171"/>
      <c r="HLZ115" s="171"/>
      <c r="HMA115" s="171"/>
      <c r="HMB115" s="171"/>
      <c r="HMC115" s="171"/>
      <c r="HMD115" s="171"/>
      <c r="HME115" s="171"/>
      <c r="HMF115" s="171"/>
      <c r="HMG115" s="171"/>
      <c r="HMH115" s="171"/>
      <c r="HMI115" s="171"/>
      <c r="HMJ115" s="171"/>
      <c r="HMK115" s="171"/>
      <c r="HML115" s="171"/>
      <c r="HMM115" s="171"/>
      <c r="HMN115" s="171"/>
      <c r="HMO115" s="171"/>
      <c r="HMP115" s="171"/>
      <c r="HMQ115" s="171"/>
      <c r="HMR115" s="171"/>
      <c r="HMS115" s="171"/>
      <c r="HMT115" s="171"/>
      <c r="HMU115" s="171"/>
      <c r="HMV115" s="171"/>
      <c r="HMW115" s="171"/>
      <c r="HMX115" s="171"/>
      <c r="HMY115" s="171"/>
      <c r="HMZ115" s="171"/>
      <c r="HNA115" s="171"/>
      <c r="HNB115" s="171"/>
      <c r="HNC115" s="171"/>
      <c r="HND115" s="171"/>
      <c r="HNE115" s="171"/>
      <c r="HNF115" s="171"/>
      <c r="HNG115" s="171"/>
      <c r="HNH115" s="171"/>
      <c r="HNI115" s="171"/>
      <c r="HNJ115" s="171"/>
      <c r="HNK115" s="171"/>
      <c r="HNL115" s="171"/>
      <c r="HNM115" s="171"/>
      <c r="HNN115" s="171"/>
      <c r="HNO115" s="171"/>
      <c r="HNP115" s="171"/>
      <c r="HNQ115" s="171"/>
      <c r="HNR115" s="171"/>
      <c r="HNS115" s="171"/>
      <c r="HNT115" s="171"/>
      <c r="HNU115" s="171"/>
      <c r="HNV115" s="171"/>
      <c r="HNW115" s="171"/>
      <c r="HNX115" s="171"/>
      <c r="HNY115" s="171"/>
      <c r="HNZ115" s="171"/>
      <c r="HOA115" s="171"/>
      <c r="HOB115" s="171"/>
      <c r="HOC115" s="171"/>
      <c r="HOD115" s="171"/>
      <c r="HOE115" s="171"/>
      <c r="HOF115" s="171"/>
      <c r="HOG115" s="171"/>
      <c r="HOH115" s="171"/>
      <c r="HOI115" s="171"/>
      <c r="HOJ115" s="171"/>
      <c r="HOK115" s="171"/>
      <c r="HOL115" s="171"/>
      <c r="HOM115" s="171"/>
      <c r="HON115" s="171"/>
      <c r="HOO115" s="171"/>
      <c r="HOP115" s="171"/>
      <c r="HOQ115" s="171"/>
      <c r="HOR115" s="171"/>
      <c r="HOS115" s="171"/>
      <c r="HOT115" s="171"/>
      <c r="HOU115" s="171"/>
      <c r="HOV115" s="171"/>
      <c r="HOW115" s="171"/>
      <c r="HOX115" s="171"/>
      <c r="HOY115" s="171"/>
      <c r="HOZ115" s="171"/>
      <c r="HPA115" s="171"/>
      <c r="HPB115" s="171"/>
      <c r="HPC115" s="171"/>
      <c r="HPD115" s="171"/>
      <c r="HPE115" s="171"/>
      <c r="HPF115" s="171"/>
      <c r="HPG115" s="171"/>
      <c r="HPH115" s="171"/>
      <c r="HPI115" s="171"/>
      <c r="HPJ115" s="171"/>
      <c r="HPK115" s="171"/>
      <c r="HPL115" s="171"/>
      <c r="HPM115" s="171"/>
      <c r="HPN115" s="171"/>
      <c r="HPO115" s="171"/>
      <c r="HPP115" s="171"/>
      <c r="HPQ115" s="171"/>
      <c r="HPR115" s="171"/>
      <c r="HPS115" s="171"/>
      <c r="HPT115" s="171"/>
      <c r="HPU115" s="171"/>
      <c r="HPV115" s="171"/>
      <c r="HPW115" s="171"/>
      <c r="HPX115" s="171"/>
      <c r="HPY115" s="171"/>
      <c r="HPZ115" s="171"/>
      <c r="HQA115" s="171"/>
      <c r="HQB115" s="171"/>
      <c r="HQC115" s="171"/>
      <c r="HQD115" s="171"/>
      <c r="HQE115" s="171"/>
      <c r="HQF115" s="171"/>
      <c r="HQG115" s="171"/>
      <c r="HQH115" s="171"/>
      <c r="HQI115" s="171"/>
      <c r="HQJ115" s="171"/>
      <c r="HQK115" s="171"/>
      <c r="HQL115" s="171"/>
      <c r="HQM115" s="171"/>
      <c r="HQN115" s="171"/>
      <c r="HQO115" s="171"/>
      <c r="HQP115" s="171"/>
      <c r="HQQ115" s="171"/>
      <c r="HQR115" s="171"/>
      <c r="HQS115" s="171"/>
      <c r="HQT115" s="171"/>
      <c r="HQU115" s="171"/>
      <c r="HQV115" s="171"/>
      <c r="HQW115" s="171"/>
      <c r="HQX115" s="171"/>
      <c r="HQY115" s="171"/>
      <c r="HQZ115" s="171"/>
      <c r="HRA115" s="171"/>
      <c r="HRB115" s="171"/>
      <c r="HRC115" s="171"/>
      <c r="HRD115" s="171"/>
      <c r="HRE115" s="171"/>
      <c r="HRF115" s="171"/>
      <c r="HRG115" s="171"/>
      <c r="HRH115" s="171"/>
      <c r="HRI115" s="171"/>
      <c r="HRJ115" s="171"/>
      <c r="HRK115" s="171"/>
      <c r="HRL115" s="171"/>
      <c r="HRM115" s="171"/>
      <c r="HRN115" s="171"/>
      <c r="HRO115" s="171"/>
      <c r="HRP115" s="171"/>
      <c r="HRQ115" s="171"/>
      <c r="HRR115" s="171"/>
      <c r="HRS115" s="171"/>
      <c r="HRT115" s="171"/>
      <c r="HRU115" s="171"/>
      <c r="HRV115" s="171"/>
      <c r="HRW115" s="171"/>
      <c r="HRX115" s="171"/>
      <c r="HRY115" s="171"/>
      <c r="HRZ115" s="171"/>
      <c r="HSA115" s="171"/>
      <c r="HSB115" s="171"/>
      <c r="HSC115" s="171"/>
      <c r="HSD115" s="171"/>
      <c r="HSE115" s="171"/>
      <c r="HSF115" s="171"/>
      <c r="HSG115" s="171"/>
      <c r="HSH115" s="171"/>
      <c r="HSI115" s="171"/>
      <c r="HSJ115" s="171"/>
      <c r="HSK115" s="171"/>
      <c r="HSL115" s="171"/>
      <c r="HSM115" s="171"/>
      <c r="HSN115" s="171"/>
      <c r="HSO115" s="171"/>
      <c r="HSP115" s="171"/>
      <c r="HSQ115" s="171"/>
      <c r="HSR115" s="171"/>
      <c r="HSS115" s="171"/>
      <c r="HST115" s="171"/>
      <c r="HSU115" s="171"/>
      <c r="HSV115" s="171"/>
      <c r="HSW115" s="171"/>
      <c r="HSX115" s="171"/>
      <c r="HSY115" s="171"/>
      <c r="HSZ115" s="171"/>
      <c r="HTA115" s="171"/>
      <c r="HTB115" s="171"/>
      <c r="HTC115" s="171"/>
      <c r="HTD115" s="171"/>
      <c r="HTE115" s="171"/>
      <c r="HTF115" s="171"/>
      <c r="HTG115" s="171"/>
      <c r="HTH115" s="171"/>
      <c r="HTI115" s="171"/>
      <c r="HTJ115" s="171"/>
      <c r="HTK115" s="171"/>
      <c r="HTL115" s="171"/>
      <c r="HTM115" s="171"/>
      <c r="HTN115" s="171"/>
      <c r="HTO115" s="171"/>
      <c r="HTP115" s="171"/>
      <c r="HTQ115" s="171"/>
      <c r="HTR115" s="171"/>
      <c r="HTS115" s="171"/>
      <c r="HTT115" s="171"/>
      <c r="HTU115" s="171"/>
      <c r="HTV115" s="171"/>
      <c r="HTW115" s="171"/>
      <c r="HTX115" s="171"/>
      <c r="HTY115" s="171"/>
      <c r="HTZ115" s="171"/>
      <c r="HUA115" s="171"/>
      <c r="HUB115" s="171"/>
      <c r="HUC115" s="171"/>
      <c r="HUD115" s="171"/>
      <c r="HUE115" s="171"/>
      <c r="HUF115" s="171"/>
      <c r="HUG115" s="171"/>
      <c r="HUH115" s="171"/>
      <c r="HUI115" s="171"/>
      <c r="HUJ115" s="171"/>
      <c r="HUK115" s="171"/>
      <c r="HUL115" s="171"/>
      <c r="HUM115" s="171"/>
      <c r="HUN115" s="171"/>
      <c r="HUO115" s="171"/>
      <c r="HUP115" s="171"/>
      <c r="HUQ115" s="171"/>
      <c r="HUR115" s="171"/>
      <c r="HUS115" s="171"/>
      <c r="HUT115" s="171"/>
      <c r="HUU115" s="171"/>
      <c r="HUV115" s="171"/>
      <c r="HUW115" s="171"/>
      <c r="HUX115" s="171"/>
      <c r="HUY115" s="171"/>
      <c r="HUZ115" s="171"/>
      <c r="HVA115" s="171"/>
      <c r="HVB115" s="171"/>
      <c r="HVC115" s="171"/>
      <c r="HVD115" s="171"/>
      <c r="HVE115" s="171"/>
      <c r="HVF115" s="171"/>
      <c r="HVG115" s="171"/>
      <c r="HVH115" s="171"/>
      <c r="HVI115" s="171"/>
      <c r="HVJ115" s="171"/>
      <c r="HVK115" s="171"/>
      <c r="HVL115" s="171"/>
      <c r="HVM115" s="171"/>
      <c r="HVN115" s="171"/>
      <c r="HVO115" s="171"/>
      <c r="HVP115" s="171"/>
      <c r="HVQ115" s="171"/>
      <c r="HVR115" s="171"/>
      <c r="HVS115" s="171"/>
      <c r="HVT115" s="171"/>
      <c r="HVU115" s="171"/>
      <c r="HVV115" s="171"/>
      <c r="HVW115" s="171"/>
      <c r="HVX115" s="171"/>
      <c r="HVY115" s="171"/>
      <c r="HVZ115" s="171"/>
      <c r="HWA115" s="171"/>
      <c r="HWB115" s="171"/>
      <c r="HWC115" s="171"/>
      <c r="HWD115" s="171"/>
      <c r="HWE115" s="171"/>
      <c r="HWF115" s="171"/>
      <c r="HWG115" s="171"/>
      <c r="HWH115" s="171"/>
      <c r="HWI115" s="171"/>
      <c r="HWJ115" s="171"/>
      <c r="HWK115" s="171"/>
      <c r="HWL115" s="171"/>
      <c r="HWM115" s="171"/>
      <c r="HWN115" s="171"/>
      <c r="HWO115" s="171"/>
      <c r="HWP115" s="171"/>
      <c r="HWQ115" s="171"/>
      <c r="HWR115" s="171"/>
      <c r="HWS115" s="171"/>
      <c r="HWT115" s="171"/>
      <c r="HWU115" s="171"/>
      <c r="HWV115" s="171"/>
      <c r="HWW115" s="171"/>
      <c r="HWX115" s="171"/>
      <c r="HWY115" s="171"/>
      <c r="HWZ115" s="171"/>
      <c r="HXA115" s="171"/>
      <c r="HXB115" s="171"/>
      <c r="HXC115" s="171"/>
      <c r="HXD115" s="171"/>
      <c r="HXE115" s="171"/>
      <c r="HXF115" s="171"/>
      <c r="HXG115" s="171"/>
      <c r="HXH115" s="171"/>
      <c r="HXI115" s="171"/>
      <c r="HXJ115" s="171"/>
      <c r="HXK115" s="171"/>
      <c r="HXL115" s="171"/>
      <c r="HXM115" s="171"/>
      <c r="HXN115" s="171"/>
      <c r="HXO115" s="171"/>
      <c r="HXP115" s="171"/>
      <c r="HXQ115" s="171"/>
      <c r="HXR115" s="171"/>
      <c r="HXS115" s="171"/>
      <c r="HXT115" s="171"/>
      <c r="HXU115" s="171"/>
      <c r="HXV115" s="171"/>
      <c r="HXW115" s="171"/>
      <c r="HXX115" s="171"/>
      <c r="HXY115" s="171"/>
      <c r="HXZ115" s="171"/>
      <c r="HYA115" s="171"/>
      <c r="HYB115" s="171"/>
      <c r="HYC115" s="171"/>
      <c r="HYD115" s="171"/>
      <c r="HYE115" s="171"/>
      <c r="HYF115" s="171"/>
      <c r="HYG115" s="171"/>
      <c r="HYH115" s="171"/>
      <c r="HYI115" s="171"/>
      <c r="HYJ115" s="171"/>
      <c r="HYK115" s="171"/>
      <c r="HYL115" s="171"/>
      <c r="HYM115" s="171"/>
      <c r="HYN115" s="171"/>
      <c r="HYO115" s="171"/>
      <c r="HYP115" s="171"/>
      <c r="HYQ115" s="171"/>
      <c r="HYR115" s="171"/>
      <c r="HYS115" s="171"/>
      <c r="HYT115" s="171"/>
      <c r="HYU115" s="171"/>
      <c r="HYV115" s="171"/>
      <c r="HYW115" s="171"/>
      <c r="HYX115" s="171"/>
      <c r="HYY115" s="171"/>
      <c r="HYZ115" s="171"/>
      <c r="HZA115" s="171"/>
      <c r="HZB115" s="171"/>
      <c r="HZC115" s="171"/>
      <c r="HZD115" s="171"/>
      <c r="HZE115" s="171"/>
      <c r="HZF115" s="171"/>
      <c r="HZG115" s="171"/>
      <c r="HZH115" s="171"/>
      <c r="HZI115" s="171"/>
      <c r="HZJ115" s="171"/>
      <c r="HZK115" s="171"/>
      <c r="HZL115" s="171"/>
      <c r="HZM115" s="171"/>
      <c r="HZN115" s="171"/>
      <c r="HZO115" s="171"/>
      <c r="HZP115" s="171"/>
      <c r="HZQ115" s="171"/>
      <c r="HZR115" s="171"/>
      <c r="HZS115" s="171"/>
      <c r="HZT115" s="171"/>
      <c r="HZU115" s="171"/>
      <c r="HZV115" s="171"/>
      <c r="HZW115" s="171"/>
      <c r="HZX115" s="171"/>
      <c r="HZY115" s="171"/>
      <c r="HZZ115" s="171"/>
      <c r="IAA115" s="171"/>
      <c r="IAB115" s="171"/>
      <c r="IAC115" s="171"/>
      <c r="IAD115" s="171"/>
      <c r="IAE115" s="171"/>
      <c r="IAF115" s="171"/>
      <c r="IAG115" s="171"/>
      <c r="IAH115" s="171"/>
      <c r="IAI115" s="171"/>
      <c r="IAJ115" s="171"/>
      <c r="IAK115" s="171"/>
      <c r="IAL115" s="171"/>
      <c r="IAM115" s="171"/>
      <c r="IAN115" s="171"/>
      <c r="IAO115" s="171"/>
      <c r="IAP115" s="171"/>
      <c r="IAQ115" s="171"/>
      <c r="IAR115" s="171"/>
      <c r="IAS115" s="171"/>
      <c r="IAT115" s="171"/>
      <c r="IAU115" s="171"/>
      <c r="IAV115" s="171"/>
      <c r="IAW115" s="171"/>
      <c r="IAX115" s="171"/>
      <c r="IAY115" s="171"/>
      <c r="IAZ115" s="171"/>
      <c r="IBA115" s="171"/>
      <c r="IBB115" s="171"/>
      <c r="IBC115" s="171"/>
      <c r="IBD115" s="171"/>
      <c r="IBE115" s="171"/>
      <c r="IBF115" s="171"/>
      <c r="IBG115" s="171"/>
      <c r="IBH115" s="171"/>
      <c r="IBI115" s="171"/>
      <c r="IBJ115" s="171"/>
      <c r="IBK115" s="171"/>
      <c r="IBL115" s="171"/>
      <c r="IBM115" s="171"/>
      <c r="IBN115" s="171"/>
      <c r="IBO115" s="171"/>
      <c r="IBP115" s="171"/>
      <c r="IBQ115" s="171"/>
      <c r="IBR115" s="171"/>
      <c r="IBS115" s="171"/>
      <c r="IBT115" s="171"/>
      <c r="IBU115" s="171"/>
      <c r="IBV115" s="171"/>
      <c r="IBW115" s="171"/>
      <c r="IBX115" s="171"/>
      <c r="IBY115" s="171"/>
      <c r="IBZ115" s="171"/>
      <c r="ICA115" s="171"/>
      <c r="ICB115" s="171"/>
      <c r="ICC115" s="171"/>
      <c r="ICD115" s="171"/>
      <c r="ICE115" s="171"/>
      <c r="ICF115" s="171"/>
      <c r="ICG115" s="171"/>
      <c r="ICH115" s="171"/>
      <c r="ICI115" s="171"/>
      <c r="ICJ115" s="171"/>
      <c r="ICK115" s="171"/>
      <c r="ICL115" s="171"/>
      <c r="ICM115" s="171"/>
      <c r="ICN115" s="171"/>
      <c r="ICO115" s="171"/>
      <c r="ICP115" s="171"/>
      <c r="ICQ115" s="171"/>
      <c r="ICR115" s="171"/>
      <c r="ICS115" s="171"/>
      <c r="ICT115" s="171"/>
      <c r="ICU115" s="171"/>
      <c r="ICV115" s="171"/>
      <c r="ICW115" s="171"/>
      <c r="ICX115" s="171"/>
      <c r="ICY115" s="171"/>
      <c r="ICZ115" s="171"/>
      <c r="IDA115" s="171"/>
      <c r="IDB115" s="171"/>
      <c r="IDC115" s="171"/>
      <c r="IDD115" s="171"/>
      <c r="IDE115" s="171"/>
      <c r="IDF115" s="171"/>
      <c r="IDG115" s="171"/>
      <c r="IDH115" s="171"/>
      <c r="IDI115" s="171"/>
      <c r="IDJ115" s="171"/>
      <c r="IDK115" s="171"/>
      <c r="IDL115" s="171"/>
      <c r="IDM115" s="171"/>
      <c r="IDN115" s="171"/>
      <c r="IDO115" s="171"/>
      <c r="IDP115" s="171"/>
      <c r="IDQ115" s="171"/>
      <c r="IDR115" s="171"/>
      <c r="IDS115" s="171"/>
      <c r="IDT115" s="171"/>
      <c r="IDU115" s="171"/>
      <c r="IDV115" s="171"/>
      <c r="IDW115" s="171"/>
      <c r="IDX115" s="171"/>
      <c r="IDY115" s="171"/>
      <c r="IDZ115" s="171"/>
      <c r="IEA115" s="171"/>
      <c r="IEB115" s="171"/>
      <c r="IEC115" s="171"/>
      <c r="IED115" s="171"/>
      <c r="IEE115" s="171"/>
      <c r="IEF115" s="171"/>
      <c r="IEG115" s="171"/>
      <c r="IEH115" s="171"/>
      <c r="IEI115" s="171"/>
      <c r="IEJ115" s="171"/>
      <c r="IEK115" s="171"/>
      <c r="IEL115" s="171"/>
      <c r="IEM115" s="171"/>
      <c r="IEN115" s="171"/>
      <c r="IEO115" s="171"/>
      <c r="IEP115" s="171"/>
      <c r="IEQ115" s="171"/>
      <c r="IER115" s="171"/>
      <c r="IES115" s="171"/>
      <c r="IET115" s="171"/>
      <c r="IEU115" s="171"/>
      <c r="IEV115" s="171"/>
      <c r="IEW115" s="171"/>
      <c r="IEX115" s="171"/>
      <c r="IEY115" s="171"/>
      <c r="IEZ115" s="171"/>
      <c r="IFA115" s="171"/>
      <c r="IFB115" s="171"/>
      <c r="IFC115" s="171"/>
      <c r="IFD115" s="171"/>
      <c r="IFE115" s="171"/>
      <c r="IFF115" s="171"/>
      <c r="IFG115" s="171"/>
      <c r="IFH115" s="171"/>
      <c r="IFI115" s="171"/>
      <c r="IFJ115" s="171"/>
      <c r="IFK115" s="171"/>
      <c r="IFL115" s="171"/>
      <c r="IFM115" s="171"/>
      <c r="IFN115" s="171"/>
      <c r="IFO115" s="171"/>
      <c r="IFP115" s="171"/>
      <c r="IFQ115" s="171"/>
      <c r="IFR115" s="171"/>
      <c r="IFS115" s="171"/>
      <c r="IFT115" s="171"/>
      <c r="IFU115" s="171"/>
      <c r="IFV115" s="171"/>
      <c r="IFW115" s="171"/>
      <c r="IFX115" s="171"/>
      <c r="IFY115" s="171"/>
      <c r="IFZ115" s="171"/>
      <c r="IGA115" s="171"/>
      <c r="IGB115" s="171"/>
      <c r="IGC115" s="171"/>
      <c r="IGD115" s="171"/>
      <c r="IGE115" s="171"/>
      <c r="IGF115" s="171"/>
      <c r="IGG115" s="171"/>
      <c r="IGH115" s="171"/>
      <c r="IGI115" s="171"/>
      <c r="IGJ115" s="171"/>
      <c r="IGK115" s="171"/>
      <c r="IGL115" s="171"/>
      <c r="IGM115" s="171"/>
      <c r="IGN115" s="171"/>
      <c r="IGO115" s="171"/>
      <c r="IGP115" s="171"/>
      <c r="IGQ115" s="171"/>
      <c r="IGR115" s="171"/>
      <c r="IGS115" s="171"/>
      <c r="IGT115" s="171"/>
      <c r="IGU115" s="171"/>
      <c r="IGV115" s="171"/>
      <c r="IGW115" s="171"/>
      <c r="IGX115" s="171"/>
      <c r="IGY115" s="171"/>
      <c r="IGZ115" s="171"/>
      <c r="IHA115" s="171"/>
      <c r="IHB115" s="171"/>
      <c r="IHC115" s="171"/>
      <c r="IHD115" s="171"/>
      <c r="IHE115" s="171"/>
      <c r="IHF115" s="171"/>
      <c r="IHG115" s="171"/>
      <c r="IHH115" s="171"/>
      <c r="IHI115" s="171"/>
      <c r="IHJ115" s="171"/>
      <c r="IHK115" s="171"/>
      <c r="IHL115" s="171"/>
      <c r="IHM115" s="171"/>
      <c r="IHN115" s="171"/>
      <c r="IHO115" s="171"/>
      <c r="IHP115" s="171"/>
      <c r="IHQ115" s="171"/>
      <c r="IHR115" s="171"/>
      <c r="IHS115" s="171"/>
      <c r="IHT115" s="171"/>
      <c r="IHU115" s="171"/>
      <c r="IHV115" s="171"/>
      <c r="IHW115" s="171"/>
      <c r="IHX115" s="171"/>
      <c r="IHY115" s="171"/>
      <c r="IHZ115" s="171"/>
      <c r="IIA115" s="171"/>
      <c r="IIB115" s="171"/>
      <c r="IIC115" s="171"/>
      <c r="IID115" s="171"/>
      <c r="IIE115" s="171"/>
      <c r="IIF115" s="171"/>
      <c r="IIG115" s="171"/>
      <c r="IIH115" s="171"/>
      <c r="III115" s="171"/>
      <c r="IIJ115" s="171"/>
      <c r="IIK115" s="171"/>
      <c r="IIL115" s="171"/>
      <c r="IIM115" s="171"/>
      <c r="IIN115" s="171"/>
      <c r="IIO115" s="171"/>
      <c r="IIP115" s="171"/>
      <c r="IIQ115" s="171"/>
      <c r="IIR115" s="171"/>
      <c r="IIS115" s="171"/>
      <c r="IIT115" s="171"/>
      <c r="IIU115" s="171"/>
      <c r="IIV115" s="171"/>
      <c r="IIW115" s="171"/>
      <c r="IIX115" s="171"/>
      <c r="IIY115" s="171"/>
      <c r="IIZ115" s="171"/>
      <c r="IJA115" s="171"/>
      <c r="IJB115" s="171"/>
      <c r="IJC115" s="171"/>
      <c r="IJD115" s="171"/>
      <c r="IJE115" s="171"/>
      <c r="IJF115" s="171"/>
      <c r="IJG115" s="171"/>
      <c r="IJH115" s="171"/>
      <c r="IJI115" s="171"/>
      <c r="IJJ115" s="171"/>
      <c r="IJK115" s="171"/>
      <c r="IJL115" s="171"/>
      <c r="IJM115" s="171"/>
      <c r="IJN115" s="171"/>
      <c r="IJO115" s="171"/>
      <c r="IJP115" s="171"/>
      <c r="IJQ115" s="171"/>
      <c r="IJR115" s="171"/>
      <c r="IJS115" s="171"/>
      <c r="IJT115" s="171"/>
      <c r="IJU115" s="171"/>
      <c r="IJV115" s="171"/>
      <c r="IJW115" s="171"/>
      <c r="IJX115" s="171"/>
      <c r="IJY115" s="171"/>
      <c r="IJZ115" s="171"/>
      <c r="IKA115" s="171"/>
      <c r="IKB115" s="171"/>
      <c r="IKC115" s="171"/>
      <c r="IKD115" s="171"/>
      <c r="IKE115" s="171"/>
      <c r="IKF115" s="171"/>
      <c r="IKG115" s="171"/>
      <c r="IKH115" s="171"/>
      <c r="IKI115" s="171"/>
      <c r="IKJ115" s="171"/>
      <c r="IKK115" s="171"/>
      <c r="IKL115" s="171"/>
      <c r="IKM115" s="171"/>
      <c r="IKN115" s="171"/>
      <c r="IKO115" s="171"/>
      <c r="IKP115" s="171"/>
      <c r="IKQ115" s="171"/>
      <c r="IKR115" s="171"/>
      <c r="IKS115" s="171"/>
      <c r="IKT115" s="171"/>
      <c r="IKU115" s="171"/>
      <c r="IKV115" s="171"/>
      <c r="IKW115" s="171"/>
      <c r="IKX115" s="171"/>
      <c r="IKY115" s="171"/>
      <c r="IKZ115" s="171"/>
      <c r="ILA115" s="171"/>
      <c r="ILB115" s="171"/>
      <c r="ILC115" s="171"/>
      <c r="ILD115" s="171"/>
      <c r="ILE115" s="171"/>
      <c r="ILF115" s="171"/>
      <c r="ILG115" s="171"/>
      <c r="ILH115" s="171"/>
      <c r="ILI115" s="171"/>
      <c r="ILJ115" s="171"/>
      <c r="ILK115" s="171"/>
      <c r="ILL115" s="171"/>
      <c r="ILM115" s="171"/>
      <c r="ILN115" s="171"/>
      <c r="ILO115" s="171"/>
      <c r="ILP115" s="171"/>
      <c r="ILQ115" s="171"/>
      <c r="ILR115" s="171"/>
      <c r="ILS115" s="171"/>
      <c r="ILT115" s="171"/>
      <c r="ILU115" s="171"/>
      <c r="ILV115" s="171"/>
      <c r="ILW115" s="171"/>
      <c r="ILX115" s="171"/>
      <c r="ILY115" s="171"/>
      <c r="ILZ115" s="171"/>
      <c r="IMA115" s="171"/>
      <c r="IMB115" s="171"/>
      <c r="IMC115" s="171"/>
      <c r="IMD115" s="171"/>
      <c r="IME115" s="171"/>
      <c r="IMF115" s="171"/>
      <c r="IMG115" s="171"/>
      <c r="IMH115" s="171"/>
      <c r="IMI115" s="171"/>
      <c r="IMJ115" s="171"/>
      <c r="IMK115" s="171"/>
      <c r="IML115" s="171"/>
      <c r="IMM115" s="171"/>
      <c r="IMN115" s="171"/>
      <c r="IMO115" s="171"/>
      <c r="IMP115" s="171"/>
      <c r="IMQ115" s="171"/>
      <c r="IMR115" s="171"/>
      <c r="IMS115" s="171"/>
      <c r="IMT115" s="171"/>
      <c r="IMU115" s="171"/>
      <c r="IMV115" s="171"/>
      <c r="IMW115" s="171"/>
      <c r="IMX115" s="171"/>
      <c r="IMY115" s="171"/>
      <c r="IMZ115" s="171"/>
      <c r="INA115" s="171"/>
      <c r="INB115" s="171"/>
      <c r="INC115" s="171"/>
      <c r="IND115" s="171"/>
      <c r="INE115" s="171"/>
      <c r="INF115" s="171"/>
      <c r="ING115" s="171"/>
      <c r="INH115" s="171"/>
      <c r="INI115" s="171"/>
      <c r="INJ115" s="171"/>
      <c r="INK115" s="171"/>
      <c r="INL115" s="171"/>
      <c r="INM115" s="171"/>
      <c r="INN115" s="171"/>
      <c r="INO115" s="171"/>
      <c r="INP115" s="171"/>
      <c r="INQ115" s="171"/>
      <c r="INR115" s="171"/>
      <c r="INS115" s="171"/>
      <c r="INT115" s="171"/>
      <c r="INU115" s="171"/>
      <c r="INV115" s="171"/>
      <c r="INW115" s="171"/>
      <c r="INX115" s="171"/>
      <c r="INY115" s="171"/>
      <c r="INZ115" s="171"/>
      <c r="IOA115" s="171"/>
      <c r="IOB115" s="171"/>
      <c r="IOC115" s="171"/>
      <c r="IOD115" s="171"/>
      <c r="IOE115" s="171"/>
      <c r="IOF115" s="171"/>
      <c r="IOG115" s="171"/>
      <c r="IOH115" s="171"/>
      <c r="IOI115" s="171"/>
      <c r="IOJ115" s="171"/>
      <c r="IOK115" s="171"/>
      <c r="IOL115" s="171"/>
      <c r="IOM115" s="171"/>
      <c r="ION115" s="171"/>
      <c r="IOO115" s="171"/>
      <c r="IOP115" s="171"/>
      <c r="IOQ115" s="171"/>
      <c r="IOR115" s="171"/>
      <c r="IOS115" s="171"/>
      <c r="IOT115" s="171"/>
      <c r="IOU115" s="171"/>
      <c r="IOV115" s="171"/>
      <c r="IOW115" s="171"/>
      <c r="IOX115" s="171"/>
      <c r="IOY115" s="171"/>
      <c r="IOZ115" s="171"/>
      <c r="IPA115" s="171"/>
      <c r="IPB115" s="171"/>
      <c r="IPC115" s="171"/>
      <c r="IPD115" s="171"/>
      <c r="IPE115" s="171"/>
      <c r="IPF115" s="171"/>
      <c r="IPG115" s="171"/>
      <c r="IPH115" s="171"/>
      <c r="IPI115" s="171"/>
      <c r="IPJ115" s="171"/>
      <c r="IPK115" s="171"/>
      <c r="IPL115" s="171"/>
      <c r="IPM115" s="171"/>
      <c r="IPN115" s="171"/>
      <c r="IPO115" s="171"/>
      <c r="IPP115" s="171"/>
      <c r="IPQ115" s="171"/>
      <c r="IPR115" s="171"/>
      <c r="IPS115" s="171"/>
      <c r="IPT115" s="171"/>
      <c r="IPU115" s="171"/>
      <c r="IPV115" s="171"/>
      <c r="IPW115" s="171"/>
      <c r="IPX115" s="171"/>
      <c r="IPY115" s="171"/>
      <c r="IPZ115" s="171"/>
      <c r="IQA115" s="171"/>
      <c r="IQB115" s="171"/>
      <c r="IQC115" s="171"/>
      <c r="IQD115" s="171"/>
      <c r="IQE115" s="171"/>
      <c r="IQF115" s="171"/>
      <c r="IQG115" s="171"/>
      <c r="IQH115" s="171"/>
      <c r="IQI115" s="171"/>
      <c r="IQJ115" s="171"/>
      <c r="IQK115" s="171"/>
      <c r="IQL115" s="171"/>
      <c r="IQM115" s="171"/>
      <c r="IQN115" s="171"/>
      <c r="IQO115" s="171"/>
      <c r="IQP115" s="171"/>
      <c r="IQQ115" s="171"/>
      <c r="IQR115" s="171"/>
      <c r="IQS115" s="171"/>
      <c r="IQT115" s="171"/>
      <c r="IQU115" s="171"/>
      <c r="IQV115" s="171"/>
      <c r="IQW115" s="171"/>
      <c r="IQX115" s="171"/>
      <c r="IQY115" s="171"/>
      <c r="IQZ115" s="171"/>
      <c r="IRA115" s="171"/>
      <c r="IRB115" s="171"/>
      <c r="IRC115" s="171"/>
      <c r="IRD115" s="171"/>
      <c r="IRE115" s="171"/>
      <c r="IRF115" s="171"/>
      <c r="IRG115" s="171"/>
      <c r="IRH115" s="171"/>
      <c r="IRI115" s="171"/>
      <c r="IRJ115" s="171"/>
      <c r="IRK115" s="171"/>
      <c r="IRL115" s="171"/>
      <c r="IRM115" s="171"/>
      <c r="IRN115" s="171"/>
      <c r="IRO115" s="171"/>
      <c r="IRP115" s="171"/>
      <c r="IRQ115" s="171"/>
      <c r="IRR115" s="171"/>
      <c r="IRS115" s="171"/>
      <c r="IRT115" s="171"/>
      <c r="IRU115" s="171"/>
      <c r="IRV115" s="171"/>
      <c r="IRW115" s="171"/>
      <c r="IRX115" s="171"/>
      <c r="IRY115" s="171"/>
      <c r="IRZ115" s="171"/>
      <c r="ISA115" s="171"/>
      <c r="ISB115" s="171"/>
      <c r="ISC115" s="171"/>
      <c r="ISD115" s="171"/>
      <c r="ISE115" s="171"/>
      <c r="ISF115" s="171"/>
      <c r="ISG115" s="171"/>
      <c r="ISH115" s="171"/>
      <c r="ISI115" s="171"/>
      <c r="ISJ115" s="171"/>
      <c r="ISK115" s="171"/>
      <c r="ISL115" s="171"/>
      <c r="ISM115" s="171"/>
      <c r="ISN115" s="171"/>
      <c r="ISO115" s="171"/>
      <c r="ISP115" s="171"/>
      <c r="ISQ115" s="171"/>
      <c r="ISR115" s="171"/>
      <c r="ISS115" s="171"/>
      <c r="IST115" s="171"/>
      <c r="ISU115" s="171"/>
      <c r="ISV115" s="171"/>
      <c r="ISW115" s="171"/>
      <c r="ISX115" s="171"/>
      <c r="ISY115" s="171"/>
      <c r="ISZ115" s="171"/>
      <c r="ITA115" s="171"/>
      <c r="ITB115" s="171"/>
      <c r="ITC115" s="171"/>
      <c r="ITD115" s="171"/>
      <c r="ITE115" s="171"/>
      <c r="ITF115" s="171"/>
      <c r="ITG115" s="171"/>
      <c r="ITH115" s="171"/>
      <c r="ITI115" s="171"/>
      <c r="ITJ115" s="171"/>
      <c r="ITK115" s="171"/>
      <c r="ITL115" s="171"/>
      <c r="ITM115" s="171"/>
      <c r="ITN115" s="171"/>
      <c r="ITO115" s="171"/>
      <c r="ITP115" s="171"/>
      <c r="ITQ115" s="171"/>
      <c r="ITR115" s="171"/>
      <c r="ITS115" s="171"/>
      <c r="ITT115" s="171"/>
      <c r="ITU115" s="171"/>
      <c r="ITV115" s="171"/>
      <c r="ITW115" s="171"/>
      <c r="ITX115" s="171"/>
      <c r="ITY115" s="171"/>
      <c r="ITZ115" s="171"/>
      <c r="IUA115" s="171"/>
      <c r="IUB115" s="171"/>
      <c r="IUC115" s="171"/>
      <c r="IUD115" s="171"/>
      <c r="IUE115" s="171"/>
      <c r="IUF115" s="171"/>
      <c r="IUG115" s="171"/>
      <c r="IUH115" s="171"/>
      <c r="IUI115" s="171"/>
      <c r="IUJ115" s="171"/>
      <c r="IUK115" s="171"/>
      <c r="IUL115" s="171"/>
      <c r="IUM115" s="171"/>
      <c r="IUN115" s="171"/>
      <c r="IUO115" s="171"/>
      <c r="IUP115" s="171"/>
      <c r="IUQ115" s="171"/>
      <c r="IUR115" s="171"/>
      <c r="IUS115" s="171"/>
      <c r="IUT115" s="171"/>
      <c r="IUU115" s="171"/>
      <c r="IUV115" s="171"/>
      <c r="IUW115" s="171"/>
      <c r="IUX115" s="171"/>
      <c r="IUY115" s="171"/>
      <c r="IUZ115" s="171"/>
      <c r="IVA115" s="171"/>
      <c r="IVB115" s="171"/>
      <c r="IVC115" s="171"/>
      <c r="IVD115" s="171"/>
      <c r="IVE115" s="171"/>
      <c r="IVF115" s="171"/>
      <c r="IVG115" s="171"/>
      <c r="IVH115" s="171"/>
      <c r="IVI115" s="171"/>
      <c r="IVJ115" s="171"/>
      <c r="IVK115" s="171"/>
      <c r="IVL115" s="171"/>
      <c r="IVM115" s="171"/>
      <c r="IVN115" s="171"/>
      <c r="IVO115" s="171"/>
      <c r="IVP115" s="171"/>
      <c r="IVQ115" s="171"/>
      <c r="IVR115" s="171"/>
      <c r="IVS115" s="171"/>
      <c r="IVT115" s="171"/>
      <c r="IVU115" s="171"/>
      <c r="IVV115" s="171"/>
      <c r="IVW115" s="171"/>
      <c r="IVX115" s="171"/>
      <c r="IVY115" s="171"/>
      <c r="IVZ115" s="171"/>
      <c r="IWA115" s="171"/>
      <c r="IWB115" s="171"/>
      <c r="IWC115" s="171"/>
      <c r="IWD115" s="171"/>
      <c r="IWE115" s="171"/>
      <c r="IWF115" s="171"/>
      <c r="IWG115" s="171"/>
      <c r="IWH115" s="171"/>
      <c r="IWI115" s="171"/>
      <c r="IWJ115" s="171"/>
      <c r="IWK115" s="171"/>
      <c r="IWL115" s="171"/>
      <c r="IWM115" s="171"/>
      <c r="IWN115" s="171"/>
      <c r="IWO115" s="171"/>
      <c r="IWP115" s="171"/>
      <c r="IWQ115" s="171"/>
      <c r="IWR115" s="171"/>
      <c r="IWS115" s="171"/>
      <c r="IWT115" s="171"/>
      <c r="IWU115" s="171"/>
      <c r="IWV115" s="171"/>
      <c r="IWW115" s="171"/>
      <c r="IWX115" s="171"/>
      <c r="IWY115" s="171"/>
      <c r="IWZ115" s="171"/>
      <c r="IXA115" s="171"/>
      <c r="IXB115" s="171"/>
      <c r="IXC115" s="171"/>
      <c r="IXD115" s="171"/>
      <c r="IXE115" s="171"/>
      <c r="IXF115" s="171"/>
      <c r="IXG115" s="171"/>
      <c r="IXH115" s="171"/>
      <c r="IXI115" s="171"/>
      <c r="IXJ115" s="171"/>
      <c r="IXK115" s="171"/>
      <c r="IXL115" s="171"/>
      <c r="IXM115" s="171"/>
      <c r="IXN115" s="171"/>
      <c r="IXO115" s="171"/>
      <c r="IXP115" s="171"/>
      <c r="IXQ115" s="171"/>
      <c r="IXR115" s="171"/>
      <c r="IXS115" s="171"/>
      <c r="IXT115" s="171"/>
      <c r="IXU115" s="171"/>
      <c r="IXV115" s="171"/>
      <c r="IXW115" s="171"/>
      <c r="IXX115" s="171"/>
      <c r="IXY115" s="171"/>
      <c r="IXZ115" s="171"/>
      <c r="IYA115" s="171"/>
      <c r="IYB115" s="171"/>
      <c r="IYC115" s="171"/>
      <c r="IYD115" s="171"/>
      <c r="IYE115" s="171"/>
      <c r="IYF115" s="171"/>
      <c r="IYG115" s="171"/>
      <c r="IYH115" s="171"/>
      <c r="IYI115" s="171"/>
      <c r="IYJ115" s="171"/>
      <c r="IYK115" s="171"/>
      <c r="IYL115" s="171"/>
      <c r="IYM115" s="171"/>
      <c r="IYN115" s="171"/>
      <c r="IYO115" s="171"/>
      <c r="IYP115" s="171"/>
      <c r="IYQ115" s="171"/>
      <c r="IYR115" s="171"/>
      <c r="IYS115" s="171"/>
      <c r="IYT115" s="171"/>
      <c r="IYU115" s="171"/>
      <c r="IYV115" s="171"/>
      <c r="IYW115" s="171"/>
      <c r="IYX115" s="171"/>
      <c r="IYY115" s="171"/>
      <c r="IYZ115" s="171"/>
      <c r="IZA115" s="171"/>
      <c r="IZB115" s="171"/>
      <c r="IZC115" s="171"/>
      <c r="IZD115" s="171"/>
      <c r="IZE115" s="171"/>
      <c r="IZF115" s="171"/>
      <c r="IZG115" s="171"/>
      <c r="IZH115" s="171"/>
      <c r="IZI115" s="171"/>
      <c r="IZJ115" s="171"/>
      <c r="IZK115" s="171"/>
      <c r="IZL115" s="171"/>
      <c r="IZM115" s="171"/>
      <c r="IZN115" s="171"/>
      <c r="IZO115" s="171"/>
      <c r="IZP115" s="171"/>
      <c r="IZQ115" s="171"/>
      <c r="IZR115" s="171"/>
      <c r="IZS115" s="171"/>
      <c r="IZT115" s="171"/>
      <c r="IZU115" s="171"/>
      <c r="IZV115" s="171"/>
      <c r="IZW115" s="171"/>
      <c r="IZX115" s="171"/>
      <c r="IZY115" s="171"/>
      <c r="IZZ115" s="171"/>
      <c r="JAA115" s="171"/>
      <c r="JAB115" s="171"/>
      <c r="JAC115" s="171"/>
      <c r="JAD115" s="171"/>
      <c r="JAE115" s="171"/>
      <c r="JAF115" s="171"/>
      <c r="JAG115" s="171"/>
      <c r="JAH115" s="171"/>
      <c r="JAI115" s="171"/>
      <c r="JAJ115" s="171"/>
      <c r="JAK115" s="171"/>
      <c r="JAL115" s="171"/>
      <c r="JAM115" s="171"/>
      <c r="JAN115" s="171"/>
      <c r="JAO115" s="171"/>
      <c r="JAP115" s="171"/>
      <c r="JAQ115" s="171"/>
      <c r="JAR115" s="171"/>
      <c r="JAS115" s="171"/>
      <c r="JAT115" s="171"/>
      <c r="JAU115" s="171"/>
      <c r="JAV115" s="171"/>
      <c r="JAW115" s="171"/>
      <c r="JAX115" s="171"/>
      <c r="JAY115" s="171"/>
      <c r="JAZ115" s="171"/>
      <c r="JBA115" s="171"/>
      <c r="JBB115" s="171"/>
      <c r="JBC115" s="171"/>
      <c r="JBD115" s="171"/>
      <c r="JBE115" s="171"/>
      <c r="JBF115" s="171"/>
      <c r="JBG115" s="171"/>
      <c r="JBH115" s="171"/>
      <c r="JBI115" s="171"/>
      <c r="JBJ115" s="171"/>
      <c r="JBK115" s="171"/>
      <c r="JBL115" s="171"/>
      <c r="JBM115" s="171"/>
      <c r="JBN115" s="171"/>
      <c r="JBO115" s="171"/>
      <c r="JBP115" s="171"/>
      <c r="JBQ115" s="171"/>
      <c r="JBR115" s="171"/>
      <c r="JBS115" s="171"/>
      <c r="JBT115" s="171"/>
      <c r="JBU115" s="171"/>
      <c r="JBV115" s="171"/>
      <c r="JBW115" s="171"/>
      <c r="JBX115" s="171"/>
      <c r="JBY115" s="171"/>
      <c r="JBZ115" s="171"/>
      <c r="JCA115" s="171"/>
      <c r="JCB115" s="171"/>
      <c r="JCC115" s="171"/>
      <c r="JCD115" s="171"/>
      <c r="JCE115" s="171"/>
      <c r="JCF115" s="171"/>
      <c r="JCG115" s="171"/>
      <c r="JCH115" s="171"/>
      <c r="JCI115" s="171"/>
      <c r="JCJ115" s="171"/>
      <c r="JCK115" s="171"/>
      <c r="JCL115" s="171"/>
      <c r="JCM115" s="171"/>
      <c r="JCN115" s="171"/>
      <c r="JCO115" s="171"/>
      <c r="JCP115" s="171"/>
      <c r="JCQ115" s="171"/>
      <c r="JCR115" s="171"/>
      <c r="JCS115" s="171"/>
      <c r="JCT115" s="171"/>
      <c r="JCU115" s="171"/>
      <c r="JCV115" s="171"/>
      <c r="JCW115" s="171"/>
      <c r="JCX115" s="171"/>
      <c r="JCY115" s="171"/>
      <c r="JCZ115" s="171"/>
      <c r="JDA115" s="171"/>
      <c r="JDB115" s="171"/>
      <c r="JDC115" s="171"/>
      <c r="JDD115" s="171"/>
      <c r="JDE115" s="171"/>
      <c r="JDF115" s="171"/>
      <c r="JDG115" s="171"/>
      <c r="JDH115" s="171"/>
      <c r="JDI115" s="171"/>
      <c r="JDJ115" s="171"/>
      <c r="JDK115" s="171"/>
      <c r="JDL115" s="171"/>
      <c r="JDM115" s="171"/>
      <c r="JDN115" s="171"/>
      <c r="JDO115" s="171"/>
      <c r="JDP115" s="171"/>
      <c r="JDQ115" s="171"/>
      <c r="JDR115" s="171"/>
      <c r="JDS115" s="171"/>
      <c r="JDT115" s="171"/>
      <c r="JDU115" s="171"/>
      <c r="JDV115" s="171"/>
      <c r="JDW115" s="171"/>
      <c r="JDX115" s="171"/>
      <c r="JDY115" s="171"/>
      <c r="JDZ115" s="171"/>
      <c r="JEA115" s="171"/>
      <c r="JEB115" s="171"/>
      <c r="JEC115" s="171"/>
      <c r="JED115" s="171"/>
      <c r="JEE115" s="171"/>
      <c r="JEF115" s="171"/>
      <c r="JEG115" s="171"/>
      <c r="JEH115" s="171"/>
      <c r="JEI115" s="171"/>
      <c r="JEJ115" s="171"/>
      <c r="JEK115" s="171"/>
      <c r="JEL115" s="171"/>
      <c r="JEM115" s="171"/>
      <c r="JEN115" s="171"/>
      <c r="JEO115" s="171"/>
      <c r="JEP115" s="171"/>
      <c r="JEQ115" s="171"/>
      <c r="JER115" s="171"/>
      <c r="JES115" s="171"/>
      <c r="JET115" s="171"/>
      <c r="JEU115" s="171"/>
      <c r="JEV115" s="171"/>
      <c r="JEW115" s="171"/>
      <c r="JEX115" s="171"/>
      <c r="JEY115" s="171"/>
      <c r="JEZ115" s="171"/>
      <c r="JFA115" s="171"/>
      <c r="JFB115" s="171"/>
      <c r="JFC115" s="171"/>
      <c r="JFD115" s="171"/>
      <c r="JFE115" s="171"/>
      <c r="JFF115" s="171"/>
      <c r="JFG115" s="171"/>
      <c r="JFH115" s="171"/>
      <c r="JFI115" s="171"/>
      <c r="JFJ115" s="171"/>
      <c r="JFK115" s="171"/>
      <c r="JFL115" s="171"/>
      <c r="JFM115" s="171"/>
      <c r="JFN115" s="171"/>
      <c r="JFO115" s="171"/>
      <c r="JFP115" s="171"/>
      <c r="JFQ115" s="171"/>
      <c r="JFR115" s="171"/>
      <c r="JFS115" s="171"/>
      <c r="JFT115" s="171"/>
      <c r="JFU115" s="171"/>
      <c r="JFV115" s="171"/>
      <c r="JFW115" s="171"/>
      <c r="JFX115" s="171"/>
      <c r="JFY115" s="171"/>
      <c r="JFZ115" s="171"/>
      <c r="JGA115" s="171"/>
      <c r="JGB115" s="171"/>
      <c r="JGC115" s="171"/>
      <c r="JGD115" s="171"/>
      <c r="JGE115" s="171"/>
      <c r="JGF115" s="171"/>
      <c r="JGG115" s="171"/>
      <c r="JGH115" s="171"/>
      <c r="JGI115" s="171"/>
      <c r="JGJ115" s="171"/>
      <c r="JGK115" s="171"/>
      <c r="JGL115" s="171"/>
      <c r="JGM115" s="171"/>
      <c r="JGN115" s="171"/>
      <c r="JGO115" s="171"/>
      <c r="JGP115" s="171"/>
      <c r="JGQ115" s="171"/>
      <c r="JGR115" s="171"/>
      <c r="JGS115" s="171"/>
      <c r="JGT115" s="171"/>
      <c r="JGU115" s="171"/>
      <c r="JGV115" s="171"/>
      <c r="JGW115" s="171"/>
      <c r="JGX115" s="171"/>
      <c r="JGY115" s="171"/>
      <c r="JGZ115" s="171"/>
      <c r="JHA115" s="171"/>
      <c r="JHB115" s="171"/>
      <c r="JHC115" s="171"/>
      <c r="JHD115" s="171"/>
      <c r="JHE115" s="171"/>
      <c r="JHF115" s="171"/>
      <c r="JHG115" s="171"/>
      <c r="JHH115" s="171"/>
      <c r="JHI115" s="171"/>
      <c r="JHJ115" s="171"/>
      <c r="JHK115" s="171"/>
      <c r="JHL115" s="171"/>
      <c r="JHM115" s="171"/>
      <c r="JHN115" s="171"/>
      <c r="JHO115" s="171"/>
      <c r="JHP115" s="171"/>
      <c r="JHQ115" s="171"/>
      <c r="JHR115" s="171"/>
      <c r="JHS115" s="171"/>
      <c r="JHT115" s="171"/>
      <c r="JHU115" s="171"/>
      <c r="JHV115" s="171"/>
      <c r="JHW115" s="171"/>
      <c r="JHX115" s="171"/>
      <c r="JHY115" s="171"/>
      <c r="JHZ115" s="171"/>
      <c r="JIA115" s="171"/>
      <c r="JIB115" s="171"/>
      <c r="JIC115" s="171"/>
      <c r="JID115" s="171"/>
      <c r="JIE115" s="171"/>
      <c r="JIF115" s="171"/>
      <c r="JIG115" s="171"/>
      <c r="JIH115" s="171"/>
      <c r="JII115" s="171"/>
      <c r="JIJ115" s="171"/>
      <c r="JIK115" s="171"/>
      <c r="JIL115" s="171"/>
      <c r="JIM115" s="171"/>
      <c r="JIN115" s="171"/>
      <c r="JIO115" s="171"/>
      <c r="JIP115" s="171"/>
      <c r="JIQ115" s="171"/>
      <c r="JIR115" s="171"/>
      <c r="JIS115" s="171"/>
      <c r="JIT115" s="171"/>
      <c r="JIU115" s="171"/>
      <c r="JIV115" s="171"/>
      <c r="JIW115" s="171"/>
      <c r="JIX115" s="171"/>
      <c r="JIY115" s="171"/>
      <c r="JIZ115" s="171"/>
      <c r="JJA115" s="171"/>
      <c r="JJB115" s="171"/>
      <c r="JJC115" s="171"/>
      <c r="JJD115" s="171"/>
      <c r="JJE115" s="171"/>
      <c r="JJF115" s="171"/>
      <c r="JJG115" s="171"/>
      <c r="JJH115" s="171"/>
      <c r="JJI115" s="171"/>
      <c r="JJJ115" s="171"/>
      <c r="JJK115" s="171"/>
      <c r="JJL115" s="171"/>
      <c r="JJM115" s="171"/>
      <c r="JJN115" s="171"/>
      <c r="JJO115" s="171"/>
      <c r="JJP115" s="171"/>
      <c r="JJQ115" s="171"/>
      <c r="JJR115" s="171"/>
      <c r="JJS115" s="171"/>
      <c r="JJT115" s="171"/>
      <c r="JJU115" s="171"/>
      <c r="JJV115" s="171"/>
      <c r="JJW115" s="171"/>
      <c r="JJX115" s="171"/>
      <c r="JJY115" s="171"/>
      <c r="JJZ115" s="171"/>
      <c r="JKA115" s="171"/>
      <c r="JKB115" s="171"/>
      <c r="JKC115" s="171"/>
      <c r="JKD115" s="171"/>
      <c r="JKE115" s="171"/>
      <c r="JKF115" s="171"/>
      <c r="JKG115" s="171"/>
      <c r="JKH115" s="171"/>
      <c r="JKI115" s="171"/>
      <c r="JKJ115" s="171"/>
      <c r="JKK115" s="171"/>
      <c r="JKL115" s="171"/>
      <c r="JKM115" s="171"/>
      <c r="JKN115" s="171"/>
      <c r="JKO115" s="171"/>
      <c r="JKP115" s="171"/>
      <c r="JKQ115" s="171"/>
      <c r="JKR115" s="171"/>
      <c r="JKS115" s="171"/>
      <c r="JKT115" s="171"/>
      <c r="JKU115" s="171"/>
      <c r="JKV115" s="171"/>
      <c r="JKW115" s="171"/>
      <c r="JKX115" s="171"/>
      <c r="JKY115" s="171"/>
      <c r="JKZ115" s="171"/>
      <c r="JLA115" s="171"/>
      <c r="JLB115" s="171"/>
      <c r="JLC115" s="171"/>
      <c r="JLD115" s="171"/>
      <c r="JLE115" s="171"/>
      <c r="JLF115" s="171"/>
      <c r="JLG115" s="171"/>
      <c r="JLH115" s="171"/>
      <c r="JLI115" s="171"/>
      <c r="JLJ115" s="171"/>
      <c r="JLK115" s="171"/>
      <c r="JLL115" s="171"/>
      <c r="JLM115" s="171"/>
      <c r="JLN115" s="171"/>
      <c r="JLO115" s="171"/>
      <c r="JLP115" s="171"/>
      <c r="JLQ115" s="171"/>
      <c r="JLR115" s="171"/>
      <c r="JLS115" s="171"/>
      <c r="JLT115" s="171"/>
      <c r="JLU115" s="171"/>
      <c r="JLV115" s="171"/>
      <c r="JLW115" s="171"/>
      <c r="JLX115" s="171"/>
      <c r="JLY115" s="171"/>
      <c r="JLZ115" s="171"/>
      <c r="JMA115" s="171"/>
      <c r="JMB115" s="171"/>
      <c r="JMC115" s="171"/>
      <c r="JMD115" s="171"/>
      <c r="JME115" s="171"/>
      <c r="JMF115" s="171"/>
      <c r="JMG115" s="171"/>
      <c r="JMH115" s="171"/>
      <c r="JMI115" s="171"/>
      <c r="JMJ115" s="171"/>
      <c r="JMK115" s="171"/>
      <c r="JML115" s="171"/>
      <c r="JMM115" s="171"/>
      <c r="JMN115" s="171"/>
      <c r="JMO115" s="171"/>
      <c r="JMP115" s="171"/>
      <c r="JMQ115" s="171"/>
      <c r="JMR115" s="171"/>
      <c r="JMS115" s="171"/>
      <c r="JMT115" s="171"/>
      <c r="JMU115" s="171"/>
      <c r="JMV115" s="171"/>
      <c r="JMW115" s="171"/>
      <c r="JMX115" s="171"/>
      <c r="JMY115" s="171"/>
      <c r="JMZ115" s="171"/>
      <c r="JNA115" s="171"/>
      <c r="JNB115" s="171"/>
      <c r="JNC115" s="171"/>
      <c r="JND115" s="171"/>
      <c r="JNE115" s="171"/>
      <c r="JNF115" s="171"/>
      <c r="JNG115" s="171"/>
      <c r="JNH115" s="171"/>
      <c r="JNI115" s="171"/>
      <c r="JNJ115" s="171"/>
      <c r="JNK115" s="171"/>
      <c r="JNL115" s="171"/>
      <c r="JNM115" s="171"/>
      <c r="JNN115" s="171"/>
      <c r="JNO115" s="171"/>
      <c r="JNP115" s="171"/>
      <c r="JNQ115" s="171"/>
      <c r="JNR115" s="171"/>
      <c r="JNS115" s="171"/>
      <c r="JNT115" s="171"/>
      <c r="JNU115" s="171"/>
      <c r="JNV115" s="171"/>
      <c r="JNW115" s="171"/>
      <c r="JNX115" s="171"/>
      <c r="JNY115" s="171"/>
      <c r="JNZ115" s="171"/>
      <c r="JOA115" s="171"/>
      <c r="JOB115" s="171"/>
      <c r="JOC115" s="171"/>
      <c r="JOD115" s="171"/>
      <c r="JOE115" s="171"/>
      <c r="JOF115" s="171"/>
      <c r="JOG115" s="171"/>
      <c r="JOH115" s="171"/>
      <c r="JOI115" s="171"/>
      <c r="JOJ115" s="171"/>
      <c r="JOK115" s="171"/>
      <c r="JOL115" s="171"/>
      <c r="JOM115" s="171"/>
      <c r="JON115" s="171"/>
      <c r="JOO115" s="171"/>
      <c r="JOP115" s="171"/>
      <c r="JOQ115" s="171"/>
      <c r="JOR115" s="171"/>
      <c r="JOS115" s="171"/>
      <c r="JOT115" s="171"/>
      <c r="JOU115" s="171"/>
      <c r="JOV115" s="171"/>
      <c r="JOW115" s="171"/>
      <c r="JOX115" s="171"/>
      <c r="JOY115" s="171"/>
      <c r="JOZ115" s="171"/>
      <c r="JPA115" s="171"/>
      <c r="JPB115" s="171"/>
      <c r="JPC115" s="171"/>
      <c r="JPD115" s="171"/>
      <c r="JPE115" s="171"/>
      <c r="JPF115" s="171"/>
      <c r="JPG115" s="171"/>
      <c r="JPH115" s="171"/>
      <c r="JPI115" s="171"/>
      <c r="JPJ115" s="171"/>
      <c r="JPK115" s="171"/>
      <c r="JPL115" s="171"/>
      <c r="JPM115" s="171"/>
      <c r="JPN115" s="171"/>
      <c r="JPO115" s="171"/>
      <c r="JPP115" s="171"/>
      <c r="JPQ115" s="171"/>
      <c r="JPR115" s="171"/>
      <c r="JPS115" s="171"/>
      <c r="JPT115" s="171"/>
      <c r="JPU115" s="171"/>
      <c r="JPV115" s="171"/>
      <c r="JPW115" s="171"/>
      <c r="JPX115" s="171"/>
      <c r="JPY115" s="171"/>
      <c r="JPZ115" s="171"/>
      <c r="JQA115" s="171"/>
      <c r="JQB115" s="171"/>
      <c r="JQC115" s="171"/>
      <c r="JQD115" s="171"/>
      <c r="JQE115" s="171"/>
      <c r="JQF115" s="171"/>
      <c r="JQG115" s="171"/>
      <c r="JQH115" s="171"/>
      <c r="JQI115" s="171"/>
      <c r="JQJ115" s="171"/>
      <c r="JQK115" s="171"/>
      <c r="JQL115" s="171"/>
      <c r="JQM115" s="171"/>
      <c r="JQN115" s="171"/>
      <c r="JQO115" s="171"/>
      <c r="JQP115" s="171"/>
      <c r="JQQ115" s="171"/>
      <c r="JQR115" s="171"/>
      <c r="JQS115" s="171"/>
      <c r="JQT115" s="171"/>
      <c r="JQU115" s="171"/>
      <c r="JQV115" s="171"/>
      <c r="JQW115" s="171"/>
      <c r="JQX115" s="171"/>
      <c r="JQY115" s="171"/>
      <c r="JQZ115" s="171"/>
      <c r="JRA115" s="171"/>
      <c r="JRB115" s="171"/>
      <c r="JRC115" s="171"/>
      <c r="JRD115" s="171"/>
      <c r="JRE115" s="171"/>
      <c r="JRF115" s="171"/>
      <c r="JRG115" s="171"/>
      <c r="JRH115" s="171"/>
      <c r="JRI115" s="171"/>
      <c r="JRJ115" s="171"/>
      <c r="JRK115" s="171"/>
      <c r="JRL115" s="171"/>
      <c r="JRM115" s="171"/>
      <c r="JRN115" s="171"/>
      <c r="JRO115" s="171"/>
      <c r="JRP115" s="171"/>
      <c r="JRQ115" s="171"/>
      <c r="JRR115" s="171"/>
      <c r="JRS115" s="171"/>
      <c r="JRT115" s="171"/>
      <c r="JRU115" s="171"/>
      <c r="JRV115" s="171"/>
      <c r="JRW115" s="171"/>
      <c r="JRX115" s="171"/>
      <c r="JRY115" s="171"/>
      <c r="JRZ115" s="171"/>
      <c r="JSA115" s="171"/>
      <c r="JSB115" s="171"/>
      <c r="JSC115" s="171"/>
      <c r="JSD115" s="171"/>
      <c r="JSE115" s="171"/>
      <c r="JSF115" s="171"/>
      <c r="JSG115" s="171"/>
      <c r="JSH115" s="171"/>
      <c r="JSI115" s="171"/>
      <c r="JSJ115" s="171"/>
      <c r="JSK115" s="171"/>
      <c r="JSL115" s="171"/>
      <c r="JSM115" s="171"/>
      <c r="JSN115" s="171"/>
      <c r="JSO115" s="171"/>
      <c r="JSP115" s="171"/>
      <c r="JSQ115" s="171"/>
      <c r="JSR115" s="171"/>
      <c r="JSS115" s="171"/>
      <c r="JST115" s="171"/>
      <c r="JSU115" s="171"/>
      <c r="JSV115" s="171"/>
      <c r="JSW115" s="171"/>
      <c r="JSX115" s="171"/>
      <c r="JSY115" s="171"/>
      <c r="JSZ115" s="171"/>
      <c r="JTA115" s="171"/>
      <c r="JTB115" s="171"/>
      <c r="JTC115" s="171"/>
      <c r="JTD115" s="171"/>
      <c r="JTE115" s="171"/>
      <c r="JTF115" s="171"/>
      <c r="JTG115" s="171"/>
      <c r="JTH115" s="171"/>
      <c r="JTI115" s="171"/>
      <c r="JTJ115" s="171"/>
      <c r="JTK115" s="171"/>
      <c r="JTL115" s="171"/>
      <c r="JTM115" s="171"/>
      <c r="JTN115" s="171"/>
      <c r="JTO115" s="171"/>
      <c r="JTP115" s="171"/>
      <c r="JTQ115" s="171"/>
      <c r="JTR115" s="171"/>
      <c r="JTS115" s="171"/>
      <c r="JTT115" s="171"/>
      <c r="JTU115" s="171"/>
      <c r="JTV115" s="171"/>
      <c r="JTW115" s="171"/>
      <c r="JTX115" s="171"/>
      <c r="JTY115" s="171"/>
      <c r="JTZ115" s="171"/>
      <c r="JUA115" s="171"/>
      <c r="JUB115" s="171"/>
      <c r="JUC115" s="171"/>
      <c r="JUD115" s="171"/>
      <c r="JUE115" s="171"/>
      <c r="JUF115" s="171"/>
      <c r="JUG115" s="171"/>
      <c r="JUH115" s="171"/>
      <c r="JUI115" s="171"/>
      <c r="JUJ115" s="171"/>
      <c r="JUK115" s="171"/>
      <c r="JUL115" s="171"/>
      <c r="JUM115" s="171"/>
      <c r="JUN115" s="171"/>
      <c r="JUO115" s="171"/>
      <c r="JUP115" s="171"/>
      <c r="JUQ115" s="171"/>
      <c r="JUR115" s="171"/>
      <c r="JUS115" s="171"/>
      <c r="JUT115" s="171"/>
      <c r="JUU115" s="171"/>
      <c r="JUV115" s="171"/>
      <c r="JUW115" s="171"/>
      <c r="JUX115" s="171"/>
      <c r="JUY115" s="171"/>
      <c r="JUZ115" s="171"/>
      <c r="JVA115" s="171"/>
      <c r="JVB115" s="171"/>
      <c r="JVC115" s="171"/>
      <c r="JVD115" s="171"/>
      <c r="JVE115" s="171"/>
      <c r="JVF115" s="171"/>
      <c r="JVG115" s="171"/>
      <c r="JVH115" s="171"/>
      <c r="JVI115" s="171"/>
      <c r="JVJ115" s="171"/>
      <c r="JVK115" s="171"/>
      <c r="JVL115" s="171"/>
      <c r="JVM115" s="171"/>
      <c r="JVN115" s="171"/>
      <c r="JVO115" s="171"/>
      <c r="JVP115" s="171"/>
      <c r="JVQ115" s="171"/>
      <c r="JVR115" s="171"/>
      <c r="JVS115" s="171"/>
      <c r="JVT115" s="171"/>
      <c r="JVU115" s="171"/>
      <c r="JVV115" s="171"/>
      <c r="JVW115" s="171"/>
      <c r="JVX115" s="171"/>
      <c r="JVY115" s="171"/>
      <c r="JVZ115" s="171"/>
      <c r="JWA115" s="171"/>
      <c r="JWB115" s="171"/>
      <c r="JWC115" s="171"/>
      <c r="JWD115" s="171"/>
      <c r="JWE115" s="171"/>
      <c r="JWF115" s="171"/>
      <c r="JWG115" s="171"/>
      <c r="JWH115" s="171"/>
      <c r="JWI115" s="171"/>
      <c r="JWJ115" s="171"/>
      <c r="JWK115" s="171"/>
      <c r="JWL115" s="171"/>
      <c r="JWM115" s="171"/>
      <c r="JWN115" s="171"/>
      <c r="JWO115" s="171"/>
      <c r="JWP115" s="171"/>
      <c r="JWQ115" s="171"/>
      <c r="JWR115" s="171"/>
      <c r="JWS115" s="171"/>
      <c r="JWT115" s="171"/>
      <c r="JWU115" s="171"/>
      <c r="JWV115" s="171"/>
      <c r="JWW115" s="171"/>
      <c r="JWX115" s="171"/>
      <c r="JWY115" s="171"/>
      <c r="JWZ115" s="171"/>
      <c r="JXA115" s="171"/>
      <c r="JXB115" s="171"/>
      <c r="JXC115" s="171"/>
      <c r="JXD115" s="171"/>
      <c r="JXE115" s="171"/>
      <c r="JXF115" s="171"/>
      <c r="JXG115" s="171"/>
      <c r="JXH115" s="171"/>
      <c r="JXI115" s="171"/>
      <c r="JXJ115" s="171"/>
      <c r="JXK115" s="171"/>
      <c r="JXL115" s="171"/>
      <c r="JXM115" s="171"/>
      <c r="JXN115" s="171"/>
      <c r="JXO115" s="171"/>
      <c r="JXP115" s="171"/>
      <c r="JXQ115" s="171"/>
      <c r="JXR115" s="171"/>
      <c r="JXS115" s="171"/>
      <c r="JXT115" s="171"/>
      <c r="JXU115" s="171"/>
      <c r="JXV115" s="171"/>
      <c r="JXW115" s="171"/>
      <c r="JXX115" s="171"/>
      <c r="JXY115" s="171"/>
      <c r="JXZ115" s="171"/>
      <c r="JYA115" s="171"/>
      <c r="JYB115" s="171"/>
      <c r="JYC115" s="171"/>
      <c r="JYD115" s="171"/>
      <c r="JYE115" s="171"/>
      <c r="JYF115" s="171"/>
      <c r="JYG115" s="171"/>
      <c r="JYH115" s="171"/>
      <c r="JYI115" s="171"/>
      <c r="JYJ115" s="171"/>
      <c r="JYK115" s="171"/>
      <c r="JYL115" s="171"/>
      <c r="JYM115" s="171"/>
      <c r="JYN115" s="171"/>
      <c r="JYO115" s="171"/>
      <c r="JYP115" s="171"/>
      <c r="JYQ115" s="171"/>
      <c r="JYR115" s="171"/>
      <c r="JYS115" s="171"/>
      <c r="JYT115" s="171"/>
      <c r="JYU115" s="171"/>
      <c r="JYV115" s="171"/>
      <c r="JYW115" s="171"/>
      <c r="JYX115" s="171"/>
      <c r="JYY115" s="171"/>
      <c r="JYZ115" s="171"/>
      <c r="JZA115" s="171"/>
      <c r="JZB115" s="171"/>
      <c r="JZC115" s="171"/>
      <c r="JZD115" s="171"/>
      <c r="JZE115" s="171"/>
      <c r="JZF115" s="171"/>
      <c r="JZG115" s="171"/>
      <c r="JZH115" s="171"/>
      <c r="JZI115" s="171"/>
      <c r="JZJ115" s="171"/>
      <c r="JZK115" s="171"/>
      <c r="JZL115" s="171"/>
      <c r="JZM115" s="171"/>
      <c r="JZN115" s="171"/>
      <c r="JZO115" s="171"/>
      <c r="JZP115" s="171"/>
      <c r="JZQ115" s="171"/>
      <c r="JZR115" s="171"/>
      <c r="JZS115" s="171"/>
      <c r="JZT115" s="171"/>
      <c r="JZU115" s="171"/>
      <c r="JZV115" s="171"/>
      <c r="JZW115" s="171"/>
      <c r="JZX115" s="171"/>
      <c r="JZY115" s="171"/>
      <c r="JZZ115" s="171"/>
      <c r="KAA115" s="171"/>
      <c r="KAB115" s="171"/>
      <c r="KAC115" s="171"/>
      <c r="KAD115" s="171"/>
      <c r="KAE115" s="171"/>
      <c r="KAF115" s="171"/>
      <c r="KAG115" s="171"/>
      <c r="KAH115" s="171"/>
      <c r="KAI115" s="171"/>
      <c r="KAJ115" s="171"/>
      <c r="KAK115" s="171"/>
      <c r="KAL115" s="171"/>
      <c r="KAM115" s="171"/>
      <c r="KAN115" s="171"/>
      <c r="KAO115" s="171"/>
      <c r="KAP115" s="171"/>
      <c r="KAQ115" s="171"/>
      <c r="KAR115" s="171"/>
      <c r="KAS115" s="171"/>
      <c r="KAT115" s="171"/>
      <c r="KAU115" s="171"/>
      <c r="KAV115" s="171"/>
      <c r="KAW115" s="171"/>
      <c r="KAX115" s="171"/>
      <c r="KAY115" s="171"/>
      <c r="KAZ115" s="171"/>
      <c r="KBA115" s="171"/>
      <c r="KBB115" s="171"/>
      <c r="KBC115" s="171"/>
      <c r="KBD115" s="171"/>
      <c r="KBE115" s="171"/>
      <c r="KBF115" s="171"/>
      <c r="KBG115" s="171"/>
      <c r="KBH115" s="171"/>
      <c r="KBI115" s="171"/>
      <c r="KBJ115" s="171"/>
      <c r="KBK115" s="171"/>
      <c r="KBL115" s="171"/>
      <c r="KBM115" s="171"/>
      <c r="KBN115" s="171"/>
      <c r="KBO115" s="171"/>
      <c r="KBP115" s="171"/>
      <c r="KBQ115" s="171"/>
      <c r="KBR115" s="171"/>
      <c r="KBS115" s="171"/>
      <c r="KBT115" s="171"/>
      <c r="KBU115" s="171"/>
      <c r="KBV115" s="171"/>
      <c r="KBW115" s="171"/>
      <c r="KBX115" s="171"/>
      <c r="KBY115" s="171"/>
      <c r="KBZ115" s="171"/>
      <c r="KCA115" s="171"/>
      <c r="KCB115" s="171"/>
      <c r="KCC115" s="171"/>
      <c r="KCD115" s="171"/>
      <c r="KCE115" s="171"/>
      <c r="KCF115" s="171"/>
      <c r="KCG115" s="171"/>
      <c r="KCH115" s="171"/>
      <c r="KCI115" s="171"/>
      <c r="KCJ115" s="171"/>
      <c r="KCK115" s="171"/>
      <c r="KCL115" s="171"/>
      <c r="KCM115" s="171"/>
      <c r="KCN115" s="171"/>
      <c r="KCO115" s="171"/>
      <c r="KCP115" s="171"/>
      <c r="KCQ115" s="171"/>
      <c r="KCR115" s="171"/>
      <c r="KCS115" s="171"/>
      <c r="KCT115" s="171"/>
      <c r="KCU115" s="171"/>
      <c r="KCV115" s="171"/>
      <c r="KCW115" s="171"/>
      <c r="KCX115" s="171"/>
      <c r="KCY115" s="171"/>
      <c r="KCZ115" s="171"/>
      <c r="KDA115" s="171"/>
      <c r="KDB115" s="171"/>
      <c r="KDC115" s="171"/>
      <c r="KDD115" s="171"/>
      <c r="KDE115" s="171"/>
      <c r="KDF115" s="171"/>
      <c r="KDG115" s="171"/>
      <c r="KDH115" s="171"/>
      <c r="KDI115" s="171"/>
      <c r="KDJ115" s="171"/>
      <c r="KDK115" s="171"/>
      <c r="KDL115" s="171"/>
      <c r="KDM115" s="171"/>
      <c r="KDN115" s="171"/>
      <c r="KDO115" s="171"/>
      <c r="KDP115" s="171"/>
      <c r="KDQ115" s="171"/>
      <c r="KDR115" s="171"/>
      <c r="KDS115" s="171"/>
      <c r="KDT115" s="171"/>
      <c r="KDU115" s="171"/>
      <c r="KDV115" s="171"/>
      <c r="KDW115" s="171"/>
      <c r="KDX115" s="171"/>
      <c r="KDY115" s="171"/>
      <c r="KDZ115" s="171"/>
      <c r="KEA115" s="171"/>
      <c r="KEB115" s="171"/>
      <c r="KEC115" s="171"/>
      <c r="KED115" s="171"/>
      <c r="KEE115" s="171"/>
      <c r="KEF115" s="171"/>
      <c r="KEG115" s="171"/>
      <c r="KEH115" s="171"/>
      <c r="KEI115" s="171"/>
      <c r="KEJ115" s="171"/>
      <c r="KEK115" s="171"/>
      <c r="KEL115" s="171"/>
      <c r="KEM115" s="171"/>
      <c r="KEN115" s="171"/>
      <c r="KEO115" s="171"/>
      <c r="KEP115" s="171"/>
      <c r="KEQ115" s="171"/>
      <c r="KER115" s="171"/>
      <c r="KES115" s="171"/>
      <c r="KET115" s="171"/>
      <c r="KEU115" s="171"/>
      <c r="KEV115" s="171"/>
      <c r="KEW115" s="171"/>
      <c r="KEX115" s="171"/>
      <c r="KEY115" s="171"/>
      <c r="KEZ115" s="171"/>
      <c r="KFA115" s="171"/>
      <c r="KFB115" s="171"/>
      <c r="KFC115" s="171"/>
      <c r="KFD115" s="171"/>
      <c r="KFE115" s="171"/>
      <c r="KFF115" s="171"/>
      <c r="KFG115" s="171"/>
      <c r="KFH115" s="171"/>
      <c r="KFI115" s="171"/>
      <c r="KFJ115" s="171"/>
      <c r="KFK115" s="171"/>
      <c r="KFL115" s="171"/>
      <c r="KFM115" s="171"/>
      <c r="KFN115" s="171"/>
      <c r="KFO115" s="171"/>
      <c r="KFP115" s="171"/>
      <c r="KFQ115" s="171"/>
      <c r="KFR115" s="171"/>
      <c r="KFS115" s="171"/>
      <c r="KFT115" s="171"/>
      <c r="KFU115" s="171"/>
      <c r="KFV115" s="171"/>
      <c r="KFW115" s="171"/>
      <c r="KFX115" s="171"/>
      <c r="KFY115" s="171"/>
      <c r="KFZ115" s="171"/>
      <c r="KGA115" s="171"/>
      <c r="KGB115" s="171"/>
      <c r="KGC115" s="171"/>
      <c r="KGD115" s="171"/>
      <c r="KGE115" s="171"/>
      <c r="KGF115" s="171"/>
      <c r="KGG115" s="171"/>
      <c r="KGH115" s="171"/>
      <c r="KGI115" s="171"/>
      <c r="KGJ115" s="171"/>
      <c r="KGK115" s="171"/>
      <c r="KGL115" s="171"/>
      <c r="KGM115" s="171"/>
      <c r="KGN115" s="171"/>
      <c r="KGO115" s="171"/>
      <c r="KGP115" s="171"/>
      <c r="KGQ115" s="171"/>
      <c r="KGR115" s="171"/>
      <c r="KGS115" s="171"/>
      <c r="KGT115" s="171"/>
      <c r="KGU115" s="171"/>
      <c r="KGV115" s="171"/>
      <c r="KGW115" s="171"/>
      <c r="KGX115" s="171"/>
      <c r="KGY115" s="171"/>
      <c r="KGZ115" s="171"/>
      <c r="KHA115" s="171"/>
      <c r="KHB115" s="171"/>
      <c r="KHC115" s="171"/>
      <c r="KHD115" s="171"/>
      <c r="KHE115" s="171"/>
      <c r="KHF115" s="171"/>
      <c r="KHG115" s="171"/>
      <c r="KHH115" s="171"/>
      <c r="KHI115" s="171"/>
      <c r="KHJ115" s="171"/>
      <c r="KHK115" s="171"/>
      <c r="KHL115" s="171"/>
      <c r="KHM115" s="171"/>
      <c r="KHN115" s="171"/>
      <c r="KHO115" s="171"/>
      <c r="KHP115" s="171"/>
      <c r="KHQ115" s="171"/>
      <c r="KHR115" s="171"/>
      <c r="KHS115" s="171"/>
      <c r="KHT115" s="171"/>
      <c r="KHU115" s="171"/>
      <c r="KHV115" s="171"/>
      <c r="KHW115" s="171"/>
      <c r="KHX115" s="171"/>
      <c r="KHY115" s="171"/>
      <c r="KHZ115" s="171"/>
      <c r="KIA115" s="171"/>
      <c r="KIB115" s="171"/>
      <c r="KIC115" s="171"/>
      <c r="KID115" s="171"/>
      <c r="KIE115" s="171"/>
      <c r="KIF115" s="171"/>
      <c r="KIG115" s="171"/>
      <c r="KIH115" s="171"/>
      <c r="KII115" s="171"/>
      <c r="KIJ115" s="171"/>
      <c r="KIK115" s="171"/>
      <c r="KIL115" s="171"/>
      <c r="KIM115" s="171"/>
      <c r="KIN115" s="171"/>
      <c r="KIO115" s="171"/>
      <c r="KIP115" s="171"/>
      <c r="KIQ115" s="171"/>
      <c r="KIR115" s="171"/>
      <c r="KIS115" s="171"/>
      <c r="KIT115" s="171"/>
      <c r="KIU115" s="171"/>
      <c r="KIV115" s="171"/>
      <c r="KIW115" s="171"/>
      <c r="KIX115" s="171"/>
      <c r="KIY115" s="171"/>
      <c r="KIZ115" s="171"/>
      <c r="KJA115" s="171"/>
      <c r="KJB115" s="171"/>
      <c r="KJC115" s="171"/>
      <c r="KJD115" s="171"/>
      <c r="KJE115" s="171"/>
      <c r="KJF115" s="171"/>
      <c r="KJG115" s="171"/>
      <c r="KJH115" s="171"/>
      <c r="KJI115" s="171"/>
      <c r="KJJ115" s="171"/>
      <c r="KJK115" s="171"/>
      <c r="KJL115" s="171"/>
      <c r="KJM115" s="171"/>
      <c r="KJN115" s="171"/>
      <c r="KJO115" s="171"/>
      <c r="KJP115" s="171"/>
      <c r="KJQ115" s="171"/>
      <c r="KJR115" s="171"/>
      <c r="KJS115" s="171"/>
      <c r="KJT115" s="171"/>
      <c r="KJU115" s="171"/>
      <c r="KJV115" s="171"/>
      <c r="KJW115" s="171"/>
      <c r="KJX115" s="171"/>
      <c r="KJY115" s="171"/>
      <c r="KJZ115" s="171"/>
      <c r="KKA115" s="171"/>
      <c r="KKB115" s="171"/>
      <c r="KKC115" s="171"/>
      <c r="KKD115" s="171"/>
      <c r="KKE115" s="171"/>
      <c r="KKF115" s="171"/>
      <c r="KKG115" s="171"/>
      <c r="KKH115" s="171"/>
      <c r="KKI115" s="171"/>
      <c r="KKJ115" s="171"/>
      <c r="KKK115" s="171"/>
      <c r="KKL115" s="171"/>
      <c r="KKM115" s="171"/>
      <c r="KKN115" s="171"/>
      <c r="KKO115" s="171"/>
      <c r="KKP115" s="171"/>
      <c r="KKQ115" s="171"/>
      <c r="KKR115" s="171"/>
      <c r="KKS115" s="171"/>
      <c r="KKT115" s="171"/>
      <c r="KKU115" s="171"/>
      <c r="KKV115" s="171"/>
      <c r="KKW115" s="171"/>
      <c r="KKX115" s="171"/>
      <c r="KKY115" s="171"/>
      <c r="KKZ115" s="171"/>
      <c r="KLA115" s="171"/>
      <c r="KLB115" s="171"/>
      <c r="KLC115" s="171"/>
      <c r="KLD115" s="171"/>
      <c r="KLE115" s="171"/>
      <c r="KLF115" s="171"/>
      <c r="KLG115" s="171"/>
      <c r="KLH115" s="171"/>
      <c r="KLI115" s="171"/>
      <c r="KLJ115" s="171"/>
      <c r="KLK115" s="171"/>
      <c r="KLL115" s="171"/>
      <c r="KLM115" s="171"/>
      <c r="KLN115" s="171"/>
      <c r="KLO115" s="171"/>
      <c r="KLP115" s="171"/>
      <c r="KLQ115" s="171"/>
      <c r="KLR115" s="171"/>
      <c r="KLS115" s="171"/>
      <c r="KLT115" s="171"/>
      <c r="KLU115" s="171"/>
      <c r="KLV115" s="171"/>
      <c r="KLW115" s="171"/>
      <c r="KLX115" s="171"/>
      <c r="KLY115" s="171"/>
      <c r="KLZ115" s="171"/>
      <c r="KMA115" s="171"/>
      <c r="KMB115" s="171"/>
      <c r="KMC115" s="171"/>
      <c r="KMD115" s="171"/>
      <c r="KME115" s="171"/>
      <c r="KMF115" s="171"/>
      <c r="KMG115" s="171"/>
      <c r="KMH115" s="171"/>
      <c r="KMI115" s="171"/>
      <c r="KMJ115" s="171"/>
      <c r="KMK115" s="171"/>
      <c r="KML115" s="171"/>
      <c r="KMM115" s="171"/>
      <c r="KMN115" s="171"/>
      <c r="KMO115" s="171"/>
      <c r="KMP115" s="171"/>
      <c r="KMQ115" s="171"/>
      <c r="KMR115" s="171"/>
      <c r="KMS115" s="171"/>
      <c r="KMT115" s="171"/>
      <c r="KMU115" s="171"/>
      <c r="KMV115" s="171"/>
      <c r="KMW115" s="171"/>
      <c r="KMX115" s="171"/>
      <c r="KMY115" s="171"/>
      <c r="KMZ115" s="171"/>
      <c r="KNA115" s="171"/>
      <c r="KNB115" s="171"/>
      <c r="KNC115" s="171"/>
      <c r="KND115" s="171"/>
      <c r="KNE115" s="171"/>
      <c r="KNF115" s="171"/>
      <c r="KNG115" s="171"/>
      <c r="KNH115" s="171"/>
      <c r="KNI115" s="171"/>
      <c r="KNJ115" s="171"/>
      <c r="KNK115" s="171"/>
      <c r="KNL115" s="171"/>
      <c r="KNM115" s="171"/>
      <c r="KNN115" s="171"/>
      <c r="KNO115" s="171"/>
      <c r="KNP115" s="171"/>
      <c r="KNQ115" s="171"/>
      <c r="KNR115" s="171"/>
      <c r="KNS115" s="171"/>
      <c r="KNT115" s="171"/>
      <c r="KNU115" s="171"/>
      <c r="KNV115" s="171"/>
      <c r="KNW115" s="171"/>
      <c r="KNX115" s="171"/>
      <c r="KNY115" s="171"/>
      <c r="KNZ115" s="171"/>
      <c r="KOA115" s="171"/>
      <c r="KOB115" s="171"/>
      <c r="KOC115" s="171"/>
      <c r="KOD115" s="171"/>
      <c r="KOE115" s="171"/>
      <c r="KOF115" s="171"/>
      <c r="KOG115" s="171"/>
      <c r="KOH115" s="171"/>
      <c r="KOI115" s="171"/>
      <c r="KOJ115" s="171"/>
      <c r="KOK115" s="171"/>
      <c r="KOL115" s="171"/>
      <c r="KOM115" s="171"/>
      <c r="KON115" s="171"/>
      <c r="KOO115" s="171"/>
      <c r="KOP115" s="171"/>
      <c r="KOQ115" s="171"/>
      <c r="KOR115" s="171"/>
      <c r="KOS115" s="171"/>
      <c r="KOT115" s="171"/>
      <c r="KOU115" s="171"/>
      <c r="KOV115" s="171"/>
      <c r="KOW115" s="171"/>
      <c r="KOX115" s="171"/>
      <c r="KOY115" s="171"/>
      <c r="KOZ115" s="171"/>
      <c r="KPA115" s="171"/>
      <c r="KPB115" s="171"/>
      <c r="KPC115" s="171"/>
      <c r="KPD115" s="171"/>
      <c r="KPE115" s="171"/>
      <c r="KPF115" s="171"/>
      <c r="KPG115" s="171"/>
      <c r="KPH115" s="171"/>
      <c r="KPI115" s="171"/>
      <c r="KPJ115" s="171"/>
      <c r="KPK115" s="171"/>
      <c r="KPL115" s="171"/>
      <c r="KPM115" s="171"/>
      <c r="KPN115" s="171"/>
      <c r="KPO115" s="171"/>
      <c r="KPP115" s="171"/>
      <c r="KPQ115" s="171"/>
      <c r="KPR115" s="171"/>
      <c r="KPS115" s="171"/>
      <c r="KPT115" s="171"/>
      <c r="KPU115" s="171"/>
      <c r="KPV115" s="171"/>
      <c r="KPW115" s="171"/>
      <c r="KPX115" s="171"/>
      <c r="KPY115" s="171"/>
      <c r="KPZ115" s="171"/>
      <c r="KQA115" s="171"/>
      <c r="KQB115" s="171"/>
      <c r="KQC115" s="171"/>
      <c r="KQD115" s="171"/>
      <c r="KQE115" s="171"/>
      <c r="KQF115" s="171"/>
      <c r="KQG115" s="171"/>
      <c r="KQH115" s="171"/>
      <c r="KQI115" s="171"/>
      <c r="KQJ115" s="171"/>
      <c r="KQK115" s="171"/>
      <c r="KQL115" s="171"/>
      <c r="KQM115" s="171"/>
      <c r="KQN115" s="171"/>
      <c r="KQO115" s="171"/>
      <c r="KQP115" s="171"/>
      <c r="KQQ115" s="171"/>
      <c r="KQR115" s="171"/>
      <c r="KQS115" s="171"/>
      <c r="KQT115" s="171"/>
      <c r="KQU115" s="171"/>
      <c r="KQV115" s="171"/>
      <c r="KQW115" s="171"/>
      <c r="KQX115" s="171"/>
      <c r="KQY115" s="171"/>
      <c r="KQZ115" s="171"/>
      <c r="KRA115" s="171"/>
      <c r="KRB115" s="171"/>
      <c r="KRC115" s="171"/>
      <c r="KRD115" s="171"/>
      <c r="KRE115" s="171"/>
      <c r="KRF115" s="171"/>
      <c r="KRG115" s="171"/>
      <c r="KRH115" s="171"/>
      <c r="KRI115" s="171"/>
      <c r="KRJ115" s="171"/>
      <c r="KRK115" s="171"/>
      <c r="KRL115" s="171"/>
      <c r="KRM115" s="171"/>
      <c r="KRN115" s="171"/>
      <c r="KRO115" s="171"/>
      <c r="KRP115" s="171"/>
      <c r="KRQ115" s="171"/>
      <c r="KRR115" s="171"/>
      <c r="KRS115" s="171"/>
      <c r="KRT115" s="171"/>
      <c r="KRU115" s="171"/>
      <c r="KRV115" s="171"/>
      <c r="KRW115" s="171"/>
      <c r="KRX115" s="171"/>
      <c r="KRY115" s="171"/>
      <c r="KRZ115" s="171"/>
      <c r="KSA115" s="171"/>
      <c r="KSB115" s="171"/>
      <c r="KSC115" s="171"/>
      <c r="KSD115" s="171"/>
      <c r="KSE115" s="171"/>
      <c r="KSF115" s="171"/>
      <c r="KSG115" s="171"/>
      <c r="KSH115" s="171"/>
      <c r="KSI115" s="171"/>
      <c r="KSJ115" s="171"/>
      <c r="KSK115" s="171"/>
      <c r="KSL115" s="171"/>
      <c r="KSM115" s="171"/>
      <c r="KSN115" s="171"/>
      <c r="KSO115" s="171"/>
      <c r="KSP115" s="171"/>
      <c r="KSQ115" s="171"/>
      <c r="KSR115" s="171"/>
      <c r="KSS115" s="171"/>
      <c r="KST115" s="171"/>
      <c r="KSU115" s="171"/>
      <c r="KSV115" s="171"/>
      <c r="KSW115" s="171"/>
      <c r="KSX115" s="171"/>
      <c r="KSY115" s="171"/>
      <c r="KSZ115" s="171"/>
      <c r="KTA115" s="171"/>
      <c r="KTB115" s="171"/>
      <c r="KTC115" s="171"/>
      <c r="KTD115" s="171"/>
      <c r="KTE115" s="171"/>
      <c r="KTF115" s="171"/>
      <c r="KTG115" s="171"/>
      <c r="KTH115" s="171"/>
      <c r="KTI115" s="171"/>
      <c r="KTJ115" s="171"/>
      <c r="KTK115" s="171"/>
      <c r="KTL115" s="171"/>
      <c r="KTM115" s="171"/>
      <c r="KTN115" s="171"/>
      <c r="KTO115" s="171"/>
      <c r="KTP115" s="171"/>
      <c r="KTQ115" s="171"/>
      <c r="KTR115" s="171"/>
      <c r="KTS115" s="171"/>
      <c r="KTT115" s="171"/>
      <c r="KTU115" s="171"/>
      <c r="KTV115" s="171"/>
      <c r="KTW115" s="171"/>
      <c r="KTX115" s="171"/>
      <c r="KTY115" s="171"/>
      <c r="KTZ115" s="171"/>
      <c r="KUA115" s="171"/>
      <c r="KUB115" s="171"/>
      <c r="KUC115" s="171"/>
      <c r="KUD115" s="171"/>
      <c r="KUE115" s="171"/>
      <c r="KUF115" s="171"/>
      <c r="KUG115" s="171"/>
      <c r="KUH115" s="171"/>
      <c r="KUI115" s="171"/>
      <c r="KUJ115" s="171"/>
      <c r="KUK115" s="171"/>
      <c r="KUL115" s="171"/>
      <c r="KUM115" s="171"/>
      <c r="KUN115" s="171"/>
      <c r="KUO115" s="171"/>
      <c r="KUP115" s="171"/>
      <c r="KUQ115" s="171"/>
      <c r="KUR115" s="171"/>
      <c r="KUS115" s="171"/>
      <c r="KUT115" s="171"/>
      <c r="KUU115" s="171"/>
      <c r="KUV115" s="171"/>
      <c r="KUW115" s="171"/>
      <c r="KUX115" s="171"/>
      <c r="KUY115" s="171"/>
      <c r="KUZ115" s="171"/>
      <c r="KVA115" s="171"/>
      <c r="KVB115" s="171"/>
      <c r="KVC115" s="171"/>
      <c r="KVD115" s="171"/>
      <c r="KVE115" s="171"/>
      <c r="KVF115" s="171"/>
      <c r="KVG115" s="171"/>
      <c r="KVH115" s="171"/>
      <c r="KVI115" s="171"/>
      <c r="KVJ115" s="171"/>
      <c r="KVK115" s="171"/>
      <c r="KVL115" s="171"/>
      <c r="KVM115" s="171"/>
      <c r="KVN115" s="171"/>
      <c r="KVO115" s="171"/>
      <c r="KVP115" s="171"/>
      <c r="KVQ115" s="171"/>
      <c r="KVR115" s="171"/>
      <c r="KVS115" s="171"/>
      <c r="KVT115" s="171"/>
      <c r="KVU115" s="171"/>
      <c r="KVV115" s="171"/>
      <c r="KVW115" s="171"/>
      <c r="KVX115" s="171"/>
      <c r="KVY115" s="171"/>
      <c r="KVZ115" s="171"/>
      <c r="KWA115" s="171"/>
      <c r="KWB115" s="171"/>
      <c r="KWC115" s="171"/>
      <c r="KWD115" s="171"/>
      <c r="KWE115" s="171"/>
      <c r="KWF115" s="171"/>
      <c r="KWG115" s="171"/>
      <c r="KWH115" s="171"/>
      <c r="KWI115" s="171"/>
      <c r="KWJ115" s="171"/>
      <c r="KWK115" s="171"/>
      <c r="KWL115" s="171"/>
      <c r="KWM115" s="171"/>
      <c r="KWN115" s="171"/>
      <c r="KWO115" s="171"/>
      <c r="KWP115" s="171"/>
      <c r="KWQ115" s="171"/>
      <c r="KWR115" s="171"/>
      <c r="KWS115" s="171"/>
      <c r="KWT115" s="171"/>
      <c r="KWU115" s="171"/>
      <c r="KWV115" s="171"/>
      <c r="KWW115" s="171"/>
      <c r="KWX115" s="171"/>
      <c r="KWY115" s="171"/>
      <c r="KWZ115" s="171"/>
      <c r="KXA115" s="171"/>
      <c r="KXB115" s="171"/>
      <c r="KXC115" s="171"/>
      <c r="KXD115" s="171"/>
      <c r="KXE115" s="171"/>
      <c r="KXF115" s="171"/>
      <c r="KXG115" s="171"/>
      <c r="KXH115" s="171"/>
      <c r="KXI115" s="171"/>
      <c r="KXJ115" s="171"/>
      <c r="KXK115" s="171"/>
      <c r="KXL115" s="171"/>
      <c r="KXM115" s="171"/>
      <c r="KXN115" s="171"/>
      <c r="KXO115" s="171"/>
      <c r="KXP115" s="171"/>
      <c r="KXQ115" s="171"/>
      <c r="KXR115" s="171"/>
      <c r="KXS115" s="171"/>
      <c r="KXT115" s="171"/>
      <c r="KXU115" s="171"/>
      <c r="KXV115" s="171"/>
      <c r="KXW115" s="171"/>
      <c r="KXX115" s="171"/>
      <c r="KXY115" s="171"/>
      <c r="KXZ115" s="171"/>
      <c r="KYA115" s="171"/>
      <c r="KYB115" s="171"/>
      <c r="KYC115" s="171"/>
      <c r="KYD115" s="171"/>
      <c r="KYE115" s="171"/>
      <c r="KYF115" s="171"/>
      <c r="KYG115" s="171"/>
      <c r="KYH115" s="171"/>
      <c r="KYI115" s="171"/>
      <c r="KYJ115" s="171"/>
      <c r="KYK115" s="171"/>
      <c r="KYL115" s="171"/>
      <c r="KYM115" s="171"/>
      <c r="KYN115" s="171"/>
      <c r="KYO115" s="171"/>
      <c r="KYP115" s="171"/>
      <c r="KYQ115" s="171"/>
      <c r="KYR115" s="171"/>
      <c r="KYS115" s="171"/>
      <c r="KYT115" s="171"/>
      <c r="KYU115" s="171"/>
      <c r="KYV115" s="171"/>
      <c r="KYW115" s="171"/>
      <c r="KYX115" s="171"/>
      <c r="KYY115" s="171"/>
      <c r="KYZ115" s="171"/>
      <c r="KZA115" s="171"/>
      <c r="KZB115" s="171"/>
      <c r="KZC115" s="171"/>
      <c r="KZD115" s="171"/>
      <c r="KZE115" s="171"/>
      <c r="KZF115" s="171"/>
      <c r="KZG115" s="171"/>
      <c r="KZH115" s="171"/>
      <c r="KZI115" s="171"/>
      <c r="KZJ115" s="171"/>
      <c r="KZK115" s="171"/>
      <c r="KZL115" s="171"/>
      <c r="KZM115" s="171"/>
      <c r="KZN115" s="171"/>
      <c r="KZO115" s="171"/>
      <c r="KZP115" s="171"/>
      <c r="KZQ115" s="171"/>
      <c r="KZR115" s="171"/>
      <c r="KZS115" s="171"/>
      <c r="KZT115" s="171"/>
      <c r="KZU115" s="171"/>
      <c r="KZV115" s="171"/>
      <c r="KZW115" s="171"/>
      <c r="KZX115" s="171"/>
      <c r="KZY115" s="171"/>
      <c r="KZZ115" s="171"/>
      <c r="LAA115" s="171"/>
      <c r="LAB115" s="171"/>
      <c r="LAC115" s="171"/>
      <c r="LAD115" s="171"/>
      <c r="LAE115" s="171"/>
      <c r="LAF115" s="171"/>
      <c r="LAG115" s="171"/>
      <c r="LAH115" s="171"/>
      <c r="LAI115" s="171"/>
      <c r="LAJ115" s="171"/>
      <c r="LAK115" s="171"/>
      <c r="LAL115" s="171"/>
      <c r="LAM115" s="171"/>
      <c r="LAN115" s="171"/>
      <c r="LAO115" s="171"/>
      <c r="LAP115" s="171"/>
      <c r="LAQ115" s="171"/>
      <c r="LAR115" s="171"/>
      <c r="LAS115" s="171"/>
      <c r="LAT115" s="171"/>
      <c r="LAU115" s="171"/>
      <c r="LAV115" s="171"/>
      <c r="LAW115" s="171"/>
      <c r="LAX115" s="171"/>
      <c r="LAY115" s="171"/>
      <c r="LAZ115" s="171"/>
      <c r="LBA115" s="171"/>
      <c r="LBB115" s="171"/>
      <c r="LBC115" s="171"/>
      <c r="LBD115" s="171"/>
      <c r="LBE115" s="171"/>
      <c r="LBF115" s="171"/>
      <c r="LBG115" s="171"/>
      <c r="LBH115" s="171"/>
      <c r="LBI115" s="171"/>
      <c r="LBJ115" s="171"/>
      <c r="LBK115" s="171"/>
      <c r="LBL115" s="171"/>
      <c r="LBM115" s="171"/>
      <c r="LBN115" s="171"/>
      <c r="LBO115" s="171"/>
      <c r="LBP115" s="171"/>
      <c r="LBQ115" s="171"/>
      <c r="LBR115" s="171"/>
      <c r="LBS115" s="171"/>
      <c r="LBT115" s="171"/>
      <c r="LBU115" s="171"/>
      <c r="LBV115" s="171"/>
      <c r="LBW115" s="171"/>
      <c r="LBX115" s="171"/>
      <c r="LBY115" s="171"/>
      <c r="LBZ115" s="171"/>
      <c r="LCA115" s="171"/>
      <c r="LCB115" s="171"/>
      <c r="LCC115" s="171"/>
      <c r="LCD115" s="171"/>
      <c r="LCE115" s="171"/>
      <c r="LCF115" s="171"/>
      <c r="LCG115" s="171"/>
      <c r="LCH115" s="171"/>
      <c r="LCI115" s="171"/>
      <c r="LCJ115" s="171"/>
      <c r="LCK115" s="171"/>
      <c r="LCL115" s="171"/>
      <c r="LCM115" s="171"/>
      <c r="LCN115" s="171"/>
      <c r="LCO115" s="171"/>
      <c r="LCP115" s="171"/>
      <c r="LCQ115" s="171"/>
      <c r="LCR115" s="171"/>
      <c r="LCS115" s="171"/>
      <c r="LCT115" s="171"/>
      <c r="LCU115" s="171"/>
      <c r="LCV115" s="171"/>
      <c r="LCW115" s="171"/>
      <c r="LCX115" s="171"/>
      <c r="LCY115" s="171"/>
      <c r="LCZ115" s="171"/>
      <c r="LDA115" s="171"/>
      <c r="LDB115" s="171"/>
      <c r="LDC115" s="171"/>
      <c r="LDD115" s="171"/>
      <c r="LDE115" s="171"/>
      <c r="LDF115" s="171"/>
      <c r="LDG115" s="171"/>
      <c r="LDH115" s="171"/>
      <c r="LDI115" s="171"/>
      <c r="LDJ115" s="171"/>
      <c r="LDK115" s="171"/>
      <c r="LDL115" s="171"/>
      <c r="LDM115" s="171"/>
      <c r="LDN115" s="171"/>
      <c r="LDO115" s="171"/>
      <c r="LDP115" s="171"/>
      <c r="LDQ115" s="171"/>
      <c r="LDR115" s="171"/>
      <c r="LDS115" s="171"/>
      <c r="LDT115" s="171"/>
      <c r="LDU115" s="171"/>
      <c r="LDV115" s="171"/>
      <c r="LDW115" s="171"/>
      <c r="LDX115" s="171"/>
      <c r="LDY115" s="171"/>
      <c r="LDZ115" s="171"/>
      <c r="LEA115" s="171"/>
      <c r="LEB115" s="171"/>
      <c r="LEC115" s="171"/>
      <c r="LED115" s="171"/>
      <c r="LEE115" s="171"/>
      <c r="LEF115" s="171"/>
      <c r="LEG115" s="171"/>
      <c r="LEH115" s="171"/>
      <c r="LEI115" s="171"/>
      <c r="LEJ115" s="171"/>
      <c r="LEK115" s="171"/>
      <c r="LEL115" s="171"/>
      <c r="LEM115" s="171"/>
      <c r="LEN115" s="171"/>
      <c r="LEO115" s="171"/>
      <c r="LEP115" s="171"/>
      <c r="LEQ115" s="171"/>
      <c r="LER115" s="171"/>
      <c r="LES115" s="171"/>
      <c r="LET115" s="171"/>
      <c r="LEU115" s="171"/>
      <c r="LEV115" s="171"/>
      <c r="LEW115" s="171"/>
      <c r="LEX115" s="171"/>
      <c r="LEY115" s="171"/>
      <c r="LEZ115" s="171"/>
      <c r="LFA115" s="171"/>
      <c r="LFB115" s="171"/>
      <c r="LFC115" s="171"/>
      <c r="LFD115" s="171"/>
      <c r="LFE115" s="171"/>
      <c r="LFF115" s="171"/>
      <c r="LFG115" s="171"/>
      <c r="LFH115" s="171"/>
      <c r="LFI115" s="171"/>
      <c r="LFJ115" s="171"/>
      <c r="LFK115" s="171"/>
      <c r="LFL115" s="171"/>
      <c r="LFM115" s="171"/>
      <c r="LFN115" s="171"/>
      <c r="LFO115" s="171"/>
      <c r="LFP115" s="171"/>
      <c r="LFQ115" s="171"/>
      <c r="LFR115" s="171"/>
      <c r="LFS115" s="171"/>
      <c r="LFT115" s="171"/>
      <c r="LFU115" s="171"/>
      <c r="LFV115" s="171"/>
      <c r="LFW115" s="171"/>
      <c r="LFX115" s="171"/>
      <c r="LFY115" s="171"/>
      <c r="LFZ115" s="171"/>
      <c r="LGA115" s="171"/>
      <c r="LGB115" s="171"/>
      <c r="LGC115" s="171"/>
      <c r="LGD115" s="171"/>
      <c r="LGE115" s="171"/>
      <c r="LGF115" s="171"/>
      <c r="LGG115" s="171"/>
      <c r="LGH115" s="171"/>
      <c r="LGI115" s="171"/>
      <c r="LGJ115" s="171"/>
      <c r="LGK115" s="171"/>
      <c r="LGL115" s="171"/>
      <c r="LGM115" s="171"/>
      <c r="LGN115" s="171"/>
      <c r="LGO115" s="171"/>
      <c r="LGP115" s="171"/>
      <c r="LGQ115" s="171"/>
      <c r="LGR115" s="171"/>
      <c r="LGS115" s="171"/>
      <c r="LGT115" s="171"/>
      <c r="LGU115" s="171"/>
      <c r="LGV115" s="171"/>
      <c r="LGW115" s="171"/>
      <c r="LGX115" s="171"/>
      <c r="LGY115" s="171"/>
      <c r="LGZ115" s="171"/>
      <c r="LHA115" s="171"/>
      <c r="LHB115" s="171"/>
      <c r="LHC115" s="171"/>
      <c r="LHD115" s="171"/>
      <c r="LHE115" s="171"/>
      <c r="LHF115" s="171"/>
      <c r="LHG115" s="171"/>
      <c r="LHH115" s="171"/>
      <c r="LHI115" s="171"/>
      <c r="LHJ115" s="171"/>
      <c r="LHK115" s="171"/>
      <c r="LHL115" s="171"/>
      <c r="LHM115" s="171"/>
      <c r="LHN115" s="171"/>
      <c r="LHO115" s="171"/>
      <c r="LHP115" s="171"/>
      <c r="LHQ115" s="171"/>
      <c r="LHR115" s="171"/>
      <c r="LHS115" s="171"/>
      <c r="LHT115" s="171"/>
      <c r="LHU115" s="171"/>
      <c r="LHV115" s="171"/>
      <c r="LHW115" s="171"/>
      <c r="LHX115" s="171"/>
      <c r="LHY115" s="171"/>
      <c r="LHZ115" s="171"/>
      <c r="LIA115" s="171"/>
      <c r="LIB115" s="171"/>
      <c r="LIC115" s="171"/>
      <c r="LID115" s="171"/>
      <c r="LIE115" s="171"/>
      <c r="LIF115" s="171"/>
      <c r="LIG115" s="171"/>
      <c r="LIH115" s="171"/>
      <c r="LII115" s="171"/>
      <c r="LIJ115" s="171"/>
      <c r="LIK115" s="171"/>
      <c r="LIL115" s="171"/>
      <c r="LIM115" s="171"/>
      <c r="LIN115" s="171"/>
      <c r="LIO115" s="171"/>
      <c r="LIP115" s="171"/>
      <c r="LIQ115" s="171"/>
      <c r="LIR115" s="171"/>
      <c r="LIS115" s="171"/>
      <c r="LIT115" s="171"/>
      <c r="LIU115" s="171"/>
      <c r="LIV115" s="171"/>
      <c r="LIW115" s="171"/>
      <c r="LIX115" s="171"/>
      <c r="LIY115" s="171"/>
      <c r="LIZ115" s="171"/>
      <c r="LJA115" s="171"/>
      <c r="LJB115" s="171"/>
      <c r="LJC115" s="171"/>
      <c r="LJD115" s="171"/>
      <c r="LJE115" s="171"/>
      <c r="LJF115" s="171"/>
      <c r="LJG115" s="171"/>
      <c r="LJH115" s="171"/>
      <c r="LJI115" s="171"/>
      <c r="LJJ115" s="171"/>
      <c r="LJK115" s="171"/>
      <c r="LJL115" s="171"/>
      <c r="LJM115" s="171"/>
      <c r="LJN115" s="171"/>
      <c r="LJO115" s="171"/>
      <c r="LJP115" s="171"/>
      <c r="LJQ115" s="171"/>
      <c r="LJR115" s="171"/>
      <c r="LJS115" s="171"/>
      <c r="LJT115" s="171"/>
      <c r="LJU115" s="171"/>
      <c r="LJV115" s="171"/>
      <c r="LJW115" s="171"/>
      <c r="LJX115" s="171"/>
      <c r="LJY115" s="171"/>
      <c r="LJZ115" s="171"/>
      <c r="LKA115" s="171"/>
      <c r="LKB115" s="171"/>
      <c r="LKC115" s="171"/>
      <c r="LKD115" s="171"/>
      <c r="LKE115" s="171"/>
      <c r="LKF115" s="171"/>
      <c r="LKG115" s="171"/>
      <c r="LKH115" s="171"/>
      <c r="LKI115" s="171"/>
      <c r="LKJ115" s="171"/>
      <c r="LKK115" s="171"/>
      <c r="LKL115" s="171"/>
      <c r="LKM115" s="171"/>
      <c r="LKN115" s="171"/>
      <c r="LKO115" s="171"/>
      <c r="LKP115" s="171"/>
      <c r="LKQ115" s="171"/>
      <c r="LKR115" s="171"/>
      <c r="LKS115" s="171"/>
      <c r="LKT115" s="171"/>
      <c r="LKU115" s="171"/>
      <c r="LKV115" s="171"/>
      <c r="LKW115" s="171"/>
      <c r="LKX115" s="171"/>
      <c r="LKY115" s="171"/>
      <c r="LKZ115" s="171"/>
      <c r="LLA115" s="171"/>
      <c r="LLB115" s="171"/>
      <c r="LLC115" s="171"/>
      <c r="LLD115" s="171"/>
      <c r="LLE115" s="171"/>
      <c r="LLF115" s="171"/>
      <c r="LLG115" s="171"/>
      <c r="LLH115" s="171"/>
      <c r="LLI115" s="171"/>
      <c r="LLJ115" s="171"/>
      <c r="LLK115" s="171"/>
      <c r="LLL115" s="171"/>
      <c r="LLM115" s="171"/>
      <c r="LLN115" s="171"/>
      <c r="LLO115" s="171"/>
      <c r="LLP115" s="171"/>
      <c r="LLQ115" s="171"/>
      <c r="LLR115" s="171"/>
      <c r="LLS115" s="171"/>
      <c r="LLT115" s="171"/>
      <c r="LLU115" s="171"/>
      <c r="LLV115" s="171"/>
      <c r="LLW115" s="171"/>
      <c r="LLX115" s="171"/>
      <c r="LLY115" s="171"/>
      <c r="LLZ115" s="171"/>
      <c r="LMA115" s="171"/>
      <c r="LMB115" s="171"/>
      <c r="LMC115" s="171"/>
      <c r="LMD115" s="171"/>
      <c r="LME115" s="171"/>
      <c r="LMF115" s="171"/>
      <c r="LMG115" s="171"/>
      <c r="LMH115" s="171"/>
      <c r="LMI115" s="171"/>
      <c r="LMJ115" s="171"/>
      <c r="LMK115" s="171"/>
      <c r="LML115" s="171"/>
      <c r="LMM115" s="171"/>
      <c r="LMN115" s="171"/>
      <c r="LMO115" s="171"/>
      <c r="LMP115" s="171"/>
      <c r="LMQ115" s="171"/>
      <c r="LMR115" s="171"/>
      <c r="LMS115" s="171"/>
      <c r="LMT115" s="171"/>
      <c r="LMU115" s="171"/>
      <c r="LMV115" s="171"/>
      <c r="LMW115" s="171"/>
      <c r="LMX115" s="171"/>
      <c r="LMY115" s="171"/>
      <c r="LMZ115" s="171"/>
      <c r="LNA115" s="171"/>
      <c r="LNB115" s="171"/>
      <c r="LNC115" s="171"/>
      <c r="LND115" s="171"/>
      <c r="LNE115" s="171"/>
      <c r="LNF115" s="171"/>
      <c r="LNG115" s="171"/>
      <c r="LNH115" s="171"/>
      <c r="LNI115" s="171"/>
      <c r="LNJ115" s="171"/>
      <c r="LNK115" s="171"/>
      <c r="LNL115" s="171"/>
      <c r="LNM115" s="171"/>
      <c r="LNN115" s="171"/>
      <c r="LNO115" s="171"/>
      <c r="LNP115" s="171"/>
      <c r="LNQ115" s="171"/>
      <c r="LNR115" s="171"/>
      <c r="LNS115" s="171"/>
      <c r="LNT115" s="171"/>
      <c r="LNU115" s="171"/>
      <c r="LNV115" s="171"/>
      <c r="LNW115" s="171"/>
      <c r="LNX115" s="171"/>
      <c r="LNY115" s="171"/>
      <c r="LNZ115" s="171"/>
      <c r="LOA115" s="171"/>
      <c r="LOB115" s="171"/>
      <c r="LOC115" s="171"/>
      <c r="LOD115" s="171"/>
      <c r="LOE115" s="171"/>
      <c r="LOF115" s="171"/>
      <c r="LOG115" s="171"/>
      <c r="LOH115" s="171"/>
      <c r="LOI115" s="171"/>
      <c r="LOJ115" s="171"/>
      <c r="LOK115" s="171"/>
      <c r="LOL115" s="171"/>
      <c r="LOM115" s="171"/>
      <c r="LON115" s="171"/>
      <c r="LOO115" s="171"/>
      <c r="LOP115" s="171"/>
      <c r="LOQ115" s="171"/>
      <c r="LOR115" s="171"/>
      <c r="LOS115" s="171"/>
      <c r="LOT115" s="171"/>
      <c r="LOU115" s="171"/>
      <c r="LOV115" s="171"/>
      <c r="LOW115" s="171"/>
      <c r="LOX115" s="171"/>
      <c r="LOY115" s="171"/>
      <c r="LOZ115" s="171"/>
      <c r="LPA115" s="171"/>
      <c r="LPB115" s="171"/>
      <c r="LPC115" s="171"/>
      <c r="LPD115" s="171"/>
      <c r="LPE115" s="171"/>
      <c r="LPF115" s="171"/>
      <c r="LPG115" s="171"/>
      <c r="LPH115" s="171"/>
      <c r="LPI115" s="171"/>
      <c r="LPJ115" s="171"/>
      <c r="LPK115" s="171"/>
      <c r="LPL115" s="171"/>
      <c r="LPM115" s="171"/>
      <c r="LPN115" s="171"/>
      <c r="LPO115" s="171"/>
      <c r="LPP115" s="171"/>
      <c r="LPQ115" s="171"/>
      <c r="LPR115" s="171"/>
      <c r="LPS115" s="171"/>
      <c r="LPT115" s="171"/>
      <c r="LPU115" s="171"/>
      <c r="LPV115" s="171"/>
      <c r="LPW115" s="171"/>
      <c r="LPX115" s="171"/>
      <c r="LPY115" s="171"/>
      <c r="LPZ115" s="171"/>
      <c r="LQA115" s="171"/>
      <c r="LQB115" s="171"/>
      <c r="LQC115" s="171"/>
      <c r="LQD115" s="171"/>
      <c r="LQE115" s="171"/>
      <c r="LQF115" s="171"/>
      <c r="LQG115" s="171"/>
      <c r="LQH115" s="171"/>
      <c r="LQI115" s="171"/>
      <c r="LQJ115" s="171"/>
      <c r="LQK115" s="171"/>
      <c r="LQL115" s="171"/>
      <c r="LQM115" s="171"/>
      <c r="LQN115" s="171"/>
      <c r="LQO115" s="171"/>
      <c r="LQP115" s="171"/>
      <c r="LQQ115" s="171"/>
      <c r="LQR115" s="171"/>
      <c r="LQS115" s="171"/>
      <c r="LQT115" s="171"/>
      <c r="LQU115" s="171"/>
      <c r="LQV115" s="171"/>
      <c r="LQW115" s="171"/>
      <c r="LQX115" s="171"/>
      <c r="LQY115" s="171"/>
      <c r="LQZ115" s="171"/>
      <c r="LRA115" s="171"/>
      <c r="LRB115" s="171"/>
      <c r="LRC115" s="171"/>
      <c r="LRD115" s="171"/>
      <c r="LRE115" s="171"/>
      <c r="LRF115" s="171"/>
      <c r="LRG115" s="171"/>
      <c r="LRH115" s="171"/>
      <c r="LRI115" s="171"/>
      <c r="LRJ115" s="171"/>
      <c r="LRK115" s="171"/>
      <c r="LRL115" s="171"/>
      <c r="LRM115" s="171"/>
      <c r="LRN115" s="171"/>
      <c r="LRO115" s="171"/>
      <c r="LRP115" s="171"/>
      <c r="LRQ115" s="171"/>
      <c r="LRR115" s="171"/>
      <c r="LRS115" s="171"/>
      <c r="LRT115" s="171"/>
      <c r="LRU115" s="171"/>
      <c r="LRV115" s="171"/>
      <c r="LRW115" s="171"/>
      <c r="LRX115" s="171"/>
      <c r="LRY115" s="171"/>
      <c r="LRZ115" s="171"/>
      <c r="LSA115" s="171"/>
      <c r="LSB115" s="171"/>
      <c r="LSC115" s="171"/>
      <c r="LSD115" s="171"/>
      <c r="LSE115" s="171"/>
      <c r="LSF115" s="171"/>
      <c r="LSG115" s="171"/>
      <c r="LSH115" s="171"/>
      <c r="LSI115" s="171"/>
      <c r="LSJ115" s="171"/>
      <c r="LSK115" s="171"/>
      <c r="LSL115" s="171"/>
      <c r="LSM115" s="171"/>
      <c r="LSN115" s="171"/>
      <c r="LSO115" s="171"/>
      <c r="LSP115" s="171"/>
      <c r="LSQ115" s="171"/>
      <c r="LSR115" s="171"/>
      <c r="LSS115" s="171"/>
      <c r="LST115" s="171"/>
      <c r="LSU115" s="171"/>
      <c r="LSV115" s="171"/>
      <c r="LSW115" s="171"/>
      <c r="LSX115" s="171"/>
      <c r="LSY115" s="171"/>
      <c r="LSZ115" s="171"/>
      <c r="LTA115" s="171"/>
      <c r="LTB115" s="171"/>
      <c r="LTC115" s="171"/>
      <c r="LTD115" s="171"/>
      <c r="LTE115" s="171"/>
      <c r="LTF115" s="171"/>
      <c r="LTG115" s="171"/>
      <c r="LTH115" s="171"/>
      <c r="LTI115" s="171"/>
      <c r="LTJ115" s="171"/>
      <c r="LTK115" s="171"/>
      <c r="LTL115" s="171"/>
      <c r="LTM115" s="171"/>
      <c r="LTN115" s="171"/>
      <c r="LTO115" s="171"/>
      <c r="LTP115" s="171"/>
      <c r="LTQ115" s="171"/>
      <c r="LTR115" s="171"/>
      <c r="LTS115" s="171"/>
      <c r="LTT115" s="171"/>
      <c r="LTU115" s="171"/>
      <c r="LTV115" s="171"/>
      <c r="LTW115" s="171"/>
      <c r="LTX115" s="171"/>
      <c r="LTY115" s="171"/>
      <c r="LTZ115" s="171"/>
      <c r="LUA115" s="171"/>
      <c r="LUB115" s="171"/>
      <c r="LUC115" s="171"/>
      <c r="LUD115" s="171"/>
      <c r="LUE115" s="171"/>
      <c r="LUF115" s="171"/>
      <c r="LUG115" s="171"/>
      <c r="LUH115" s="171"/>
      <c r="LUI115" s="171"/>
      <c r="LUJ115" s="171"/>
      <c r="LUK115" s="171"/>
      <c r="LUL115" s="171"/>
      <c r="LUM115" s="171"/>
      <c r="LUN115" s="171"/>
      <c r="LUO115" s="171"/>
      <c r="LUP115" s="171"/>
      <c r="LUQ115" s="171"/>
      <c r="LUR115" s="171"/>
      <c r="LUS115" s="171"/>
      <c r="LUT115" s="171"/>
      <c r="LUU115" s="171"/>
      <c r="LUV115" s="171"/>
      <c r="LUW115" s="171"/>
      <c r="LUX115" s="171"/>
      <c r="LUY115" s="171"/>
      <c r="LUZ115" s="171"/>
      <c r="LVA115" s="171"/>
      <c r="LVB115" s="171"/>
      <c r="LVC115" s="171"/>
      <c r="LVD115" s="171"/>
      <c r="LVE115" s="171"/>
      <c r="LVF115" s="171"/>
      <c r="LVG115" s="171"/>
      <c r="LVH115" s="171"/>
      <c r="LVI115" s="171"/>
      <c r="LVJ115" s="171"/>
      <c r="LVK115" s="171"/>
      <c r="LVL115" s="171"/>
      <c r="LVM115" s="171"/>
      <c r="LVN115" s="171"/>
      <c r="LVO115" s="171"/>
      <c r="LVP115" s="171"/>
      <c r="LVQ115" s="171"/>
      <c r="LVR115" s="171"/>
      <c r="LVS115" s="171"/>
      <c r="LVT115" s="171"/>
      <c r="LVU115" s="171"/>
      <c r="LVV115" s="171"/>
      <c r="LVW115" s="171"/>
      <c r="LVX115" s="171"/>
      <c r="LVY115" s="171"/>
      <c r="LVZ115" s="171"/>
      <c r="LWA115" s="171"/>
      <c r="LWB115" s="171"/>
      <c r="LWC115" s="171"/>
      <c r="LWD115" s="171"/>
      <c r="LWE115" s="171"/>
      <c r="LWF115" s="171"/>
      <c r="LWG115" s="171"/>
      <c r="LWH115" s="171"/>
      <c r="LWI115" s="171"/>
      <c r="LWJ115" s="171"/>
      <c r="LWK115" s="171"/>
      <c r="LWL115" s="171"/>
      <c r="LWM115" s="171"/>
      <c r="LWN115" s="171"/>
      <c r="LWO115" s="171"/>
      <c r="LWP115" s="171"/>
      <c r="LWQ115" s="171"/>
      <c r="LWR115" s="171"/>
      <c r="LWS115" s="171"/>
      <c r="LWT115" s="171"/>
      <c r="LWU115" s="171"/>
      <c r="LWV115" s="171"/>
      <c r="LWW115" s="171"/>
      <c r="LWX115" s="171"/>
      <c r="LWY115" s="171"/>
      <c r="LWZ115" s="171"/>
      <c r="LXA115" s="171"/>
      <c r="LXB115" s="171"/>
      <c r="LXC115" s="171"/>
      <c r="LXD115" s="171"/>
      <c r="LXE115" s="171"/>
      <c r="LXF115" s="171"/>
      <c r="LXG115" s="171"/>
      <c r="LXH115" s="171"/>
      <c r="LXI115" s="171"/>
      <c r="LXJ115" s="171"/>
      <c r="LXK115" s="171"/>
      <c r="LXL115" s="171"/>
      <c r="LXM115" s="171"/>
      <c r="LXN115" s="171"/>
      <c r="LXO115" s="171"/>
      <c r="LXP115" s="171"/>
      <c r="LXQ115" s="171"/>
      <c r="LXR115" s="171"/>
      <c r="LXS115" s="171"/>
      <c r="LXT115" s="171"/>
      <c r="LXU115" s="171"/>
      <c r="LXV115" s="171"/>
      <c r="LXW115" s="171"/>
      <c r="LXX115" s="171"/>
      <c r="LXY115" s="171"/>
      <c r="LXZ115" s="171"/>
      <c r="LYA115" s="171"/>
      <c r="LYB115" s="171"/>
      <c r="LYC115" s="171"/>
      <c r="LYD115" s="171"/>
      <c r="LYE115" s="171"/>
      <c r="LYF115" s="171"/>
      <c r="LYG115" s="171"/>
      <c r="LYH115" s="171"/>
      <c r="LYI115" s="171"/>
      <c r="LYJ115" s="171"/>
      <c r="LYK115" s="171"/>
      <c r="LYL115" s="171"/>
      <c r="LYM115" s="171"/>
      <c r="LYN115" s="171"/>
      <c r="LYO115" s="171"/>
      <c r="LYP115" s="171"/>
      <c r="LYQ115" s="171"/>
      <c r="LYR115" s="171"/>
      <c r="LYS115" s="171"/>
      <c r="LYT115" s="171"/>
      <c r="LYU115" s="171"/>
      <c r="LYV115" s="171"/>
      <c r="LYW115" s="171"/>
      <c r="LYX115" s="171"/>
      <c r="LYY115" s="171"/>
      <c r="LYZ115" s="171"/>
      <c r="LZA115" s="171"/>
      <c r="LZB115" s="171"/>
      <c r="LZC115" s="171"/>
      <c r="LZD115" s="171"/>
      <c r="LZE115" s="171"/>
      <c r="LZF115" s="171"/>
      <c r="LZG115" s="171"/>
      <c r="LZH115" s="171"/>
      <c r="LZI115" s="171"/>
      <c r="LZJ115" s="171"/>
      <c r="LZK115" s="171"/>
      <c r="LZL115" s="171"/>
      <c r="LZM115" s="171"/>
      <c r="LZN115" s="171"/>
      <c r="LZO115" s="171"/>
      <c r="LZP115" s="171"/>
      <c r="LZQ115" s="171"/>
      <c r="LZR115" s="171"/>
      <c r="LZS115" s="171"/>
      <c r="LZT115" s="171"/>
      <c r="LZU115" s="171"/>
      <c r="LZV115" s="171"/>
      <c r="LZW115" s="171"/>
      <c r="LZX115" s="171"/>
      <c r="LZY115" s="171"/>
      <c r="LZZ115" s="171"/>
      <c r="MAA115" s="171"/>
      <c r="MAB115" s="171"/>
      <c r="MAC115" s="171"/>
      <c r="MAD115" s="171"/>
      <c r="MAE115" s="171"/>
      <c r="MAF115" s="171"/>
      <c r="MAG115" s="171"/>
      <c r="MAH115" s="171"/>
      <c r="MAI115" s="171"/>
      <c r="MAJ115" s="171"/>
      <c r="MAK115" s="171"/>
      <c r="MAL115" s="171"/>
      <c r="MAM115" s="171"/>
      <c r="MAN115" s="171"/>
      <c r="MAO115" s="171"/>
      <c r="MAP115" s="171"/>
      <c r="MAQ115" s="171"/>
      <c r="MAR115" s="171"/>
      <c r="MAS115" s="171"/>
      <c r="MAT115" s="171"/>
      <c r="MAU115" s="171"/>
      <c r="MAV115" s="171"/>
      <c r="MAW115" s="171"/>
      <c r="MAX115" s="171"/>
      <c r="MAY115" s="171"/>
      <c r="MAZ115" s="171"/>
      <c r="MBA115" s="171"/>
      <c r="MBB115" s="171"/>
      <c r="MBC115" s="171"/>
      <c r="MBD115" s="171"/>
      <c r="MBE115" s="171"/>
      <c r="MBF115" s="171"/>
      <c r="MBG115" s="171"/>
      <c r="MBH115" s="171"/>
      <c r="MBI115" s="171"/>
      <c r="MBJ115" s="171"/>
      <c r="MBK115" s="171"/>
      <c r="MBL115" s="171"/>
      <c r="MBM115" s="171"/>
      <c r="MBN115" s="171"/>
      <c r="MBO115" s="171"/>
      <c r="MBP115" s="171"/>
      <c r="MBQ115" s="171"/>
      <c r="MBR115" s="171"/>
      <c r="MBS115" s="171"/>
      <c r="MBT115" s="171"/>
      <c r="MBU115" s="171"/>
      <c r="MBV115" s="171"/>
      <c r="MBW115" s="171"/>
      <c r="MBX115" s="171"/>
      <c r="MBY115" s="171"/>
      <c r="MBZ115" s="171"/>
      <c r="MCA115" s="171"/>
      <c r="MCB115" s="171"/>
      <c r="MCC115" s="171"/>
      <c r="MCD115" s="171"/>
      <c r="MCE115" s="171"/>
      <c r="MCF115" s="171"/>
      <c r="MCG115" s="171"/>
      <c r="MCH115" s="171"/>
      <c r="MCI115" s="171"/>
      <c r="MCJ115" s="171"/>
      <c r="MCK115" s="171"/>
      <c r="MCL115" s="171"/>
      <c r="MCM115" s="171"/>
      <c r="MCN115" s="171"/>
      <c r="MCO115" s="171"/>
      <c r="MCP115" s="171"/>
      <c r="MCQ115" s="171"/>
      <c r="MCR115" s="171"/>
      <c r="MCS115" s="171"/>
      <c r="MCT115" s="171"/>
      <c r="MCU115" s="171"/>
      <c r="MCV115" s="171"/>
      <c r="MCW115" s="171"/>
      <c r="MCX115" s="171"/>
      <c r="MCY115" s="171"/>
      <c r="MCZ115" s="171"/>
      <c r="MDA115" s="171"/>
      <c r="MDB115" s="171"/>
      <c r="MDC115" s="171"/>
      <c r="MDD115" s="171"/>
      <c r="MDE115" s="171"/>
      <c r="MDF115" s="171"/>
      <c r="MDG115" s="171"/>
      <c r="MDH115" s="171"/>
      <c r="MDI115" s="171"/>
      <c r="MDJ115" s="171"/>
      <c r="MDK115" s="171"/>
      <c r="MDL115" s="171"/>
      <c r="MDM115" s="171"/>
      <c r="MDN115" s="171"/>
      <c r="MDO115" s="171"/>
      <c r="MDP115" s="171"/>
      <c r="MDQ115" s="171"/>
      <c r="MDR115" s="171"/>
      <c r="MDS115" s="171"/>
      <c r="MDT115" s="171"/>
      <c r="MDU115" s="171"/>
      <c r="MDV115" s="171"/>
      <c r="MDW115" s="171"/>
      <c r="MDX115" s="171"/>
      <c r="MDY115" s="171"/>
      <c r="MDZ115" s="171"/>
      <c r="MEA115" s="171"/>
      <c r="MEB115" s="171"/>
      <c r="MEC115" s="171"/>
      <c r="MED115" s="171"/>
      <c r="MEE115" s="171"/>
      <c r="MEF115" s="171"/>
      <c r="MEG115" s="171"/>
      <c r="MEH115" s="171"/>
      <c r="MEI115" s="171"/>
      <c r="MEJ115" s="171"/>
      <c r="MEK115" s="171"/>
      <c r="MEL115" s="171"/>
      <c r="MEM115" s="171"/>
      <c r="MEN115" s="171"/>
      <c r="MEO115" s="171"/>
      <c r="MEP115" s="171"/>
      <c r="MEQ115" s="171"/>
      <c r="MER115" s="171"/>
      <c r="MES115" s="171"/>
      <c r="MET115" s="171"/>
      <c r="MEU115" s="171"/>
      <c r="MEV115" s="171"/>
      <c r="MEW115" s="171"/>
      <c r="MEX115" s="171"/>
      <c r="MEY115" s="171"/>
      <c r="MEZ115" s="171"/>
      <c r="MFA115" s="171"/>
      <c r="MFB115" s="171"/>
      <c r="MFC115" s="171"/>
      <c r="MFD115" s="171"/>
      <c r="MFE115" s="171"/>
      <c r="MFF115" s="171"/>
      <c r="MFG115" s="171"/>
      <c r="MFH115" s="171"/>
      <c r="MFI115" s="171"/>
      <c r="MFJ115" s="171"/>
      <c r="MFK115" s="171"/>
      <c r="MFL115" s="171"/>
      <c r="MFM115" s="171"/>
      <c r="MFN115" s="171"/>
      <c r="MFO115" s="171"/>
      <c r="MFP115" s="171"/>
      <c r="MFQ115" s="171"/>
      <c r="MFR115" s="171"/>
      <c r="MFS115" s="171"/>
      <c r="MFT115" s="171"/>
      <c r="MFU115" s="171"/>
      <c r="MFV115" s="171"/>
      <c r="MFW115" s="171"/>
      <c r="MFX115" s="171"/>
      <c r="MFY115" s="171"/>
      <c r="MFZ115" s="171"/>
      <c r="MGA115" s="171"/>
      <c r="MGB115" s="171"/>
      <c r="MGC115" s="171"/>
      <c r="MGD115" s="171"/>
      <c r="MGE115" s="171"/>
      <c r="MGF115" s="171"/>
      <c r="MGG115" s="171"/>
      <c r="MGH115" s="171"/>
      <c r="MGI115" s="171"/>
      <c r="MGJ115" s="171"/>
      <c r="MGK115" s="171"/>
      <c r="MGL115" s="171"/>
      <c r="MGM115" s="171"/>
      <c r="MGN115" s="171"/>
      <c r="MGO115" s="171"/>
      <c r="MGP115" s="171"/>
      <c r="MGQ115" s="171"/>
      <c r="MGR115" s="171"/>
      <c r="MGS115" s="171"/>
      <c r="MGT115" s="171"/>
      <c r="MGU115" s="171"/>
      <c r="MGV115" s="171"/>
      <c r="MGW115" s="171"/>
      <c r="MGX115" s="171"/>
      <c r="MGY115" s="171"/>
      <c r="MGZ115" s="171"/>
      <c r="MHA115" s="171"/>
      <c r="MHB115" s="171"/>
      <c r="MHC115" s="171"/>
      <c r="MHD115" s="171"/>
      <c r="MHE115" s="171"/>
      <c r="MHF115" s="171"/>
      <c r="MHG115" s="171"/>
      <c r="MHH115" s="171"/>
      <c r="MHI115" s="171"/>
      <c r="MHJ115" s="171"/>
      <c r="MHK115" s="171"/>
      <c r="MHL115" s="171"/>
      <c r="MHM115" s="171"/>
      <c r="MHN115" s="171"/>
      <c r="MHO115" s="171"/>
      <c r="MHP115" s="171"/>
      <c r="MHQ115" s="171"/>
      <c r="MHR115" s="171"/>
      <c r="MHS115" s="171"/>
      <c r="MHT115" s="171"/>
      <c r="MHU115" s="171"/>
      <c r="MHV115" s="171"/>
      <c r="MHW115" s="171"/>
      <c r="MHX115" s="171"/>
      <c r="MHY115" s="171"/>
      <c r="MHZ115" s="171"/>
      <c r="MIA115" s="171"/>
      <c r="MIB115" s="171"/>
      <c r="MIC115" s="171"/>
      <c r="MID115" s="171"/>
      <c r="MIE115" s="171"/>
      <c r="MIF115" s="171"/>
      <c r="MIG115" s="171"/>
      <c r="MIH115" s="171"/>
      <c r="MII115" s="171"/>
      <c r="MIJ115" s="171"/>
      <c r="MIK115" s="171"/>
      <c r="MIL115" s="171"/>
      <c r="MIM115" s="171"/>
      <c r="MIN115" s="171"/>
      <c r="MIO115" s="171"/>
      <c r="MIP115" s="171"/>
      <c r="MIQ115" s="171"/>
      <c r="MIR115" s="171"/>
      <c r="MIS115" s="171"/>
      <c r="MIT115" s="171"/>
      <c r="MIU115" s="171"/>
      <c r="MIV115" s="171"/>
      <c r="MIW115" s="171"/>
      <c r="MIX115" s="171"/>
      <c r="MIY115" s="171"/>
      <c r="MIZ115" s="171"/>
      <c r="MJA115" s="171"/>
      <c r="MJB115" s="171"/>
      <c r="MJC115" s="171"/>
      <c r="MJD115" s="171"/>
      <c r="MJE115" s="171"/>
      <c r="MJF115" s="171"/>
      <c r="MJG115" s="171"/>
      <c r="MJH115" s="171"/>
      <c r="MJI115" s="171"/>
      <c r="MJJ115" s="171"/>
      <c r="MJK115" s="171"/>
      <c r="MJL115" s="171"/>
      <c r="MJM115" s="171"/>
      <c r="MJN115" s="171"/>
      <c r="MJO115" s="171"/>
      <c r="MJP115" s="171"/>
      <c r="MJQ115" s="171"/>
      <c r="MJR115" s="171"/>
      <c r="MJS115" s="171"/>
      <c r="MJT115" s="171"/>
      <c r="MJU115" s="171"/>
      <c r="MJV115" s="171"/>
      <c r="MJW115" s="171"/>
      <c r="MJX115" s="171"/>
      <c r="MJY115" s="171"/>
      <c r="MJZ115" s="171"/>
      <c r="MKA115" s="171"/>
      <c r="MKB115" s="171"/>
      <c r="MKC115" s="171"/>
      <c r="MKD115" s="171"/>
      <c r="MKE115" s="171"/>
      <c r="MKF115" s="171"/>
      <c r="MKG115" s="171"/>
      <c r="MKH115" s="171"/>
      <c r="MKI115" s="171"/>
      <c r="MKJ115" s="171"/>
      <c r="MKK115" s="171"/>
      <c r="MKL115" s="171"/>
      <c r="MKM115" s="171"/>
      <c r="MKN115" s="171"/>
      <c r="MKO115" s="171"/>
      <c r="MKP115" s="171"/>
      <c r="MKQ115" s="171"/>
      <c r="MKR115" s="171"/>
      <c r="MKS115" s="171"/>
      <c r="MKT115" s="171"/>
      <c r="MKU115" s="171"/>
      <c r="MKV115" s="171"/>
      <c r="MKW115" s="171"/>
      <c r="MKX115" s="171"/>
      <c r="MKY115" s="171"/>
      <c r="MKZ115" s="171"/>
      <c r="MLA115" s="171"/>
      <c r="MLB115" s="171"/>
      <c r="MLC115" s="171"/>
      <c r="MLD115" s="171"/>
      <c r="MLE115" s="171"/>
      <c r="MLF115" s="171"/>
      <c r="MLG115" s="171"/>
      <c r="MLH115" s="171"/>
      <c r="MLI115" s="171"/>
      <c r="MLJ115" s="171"/>
      <c r="MLK115" s="171"/>
      <c r="MLL115" s="171"/>
      <c r="MLM115" s="171"/>
      <c r="MLN115" s="171"/>
      <c r="MLO115" s="171"/>
      <c r="MLP115" s="171"/>
      <c r="MLQ115" s="171"/>
      <c r="MLR115" s="171"/>
      <c r="MLS115" s="171"/>
      <c r="MLT115" s="171"/>
      <c r="MLU115" s="171"/>
      <c r="MLV115" s="171"/>
      <c r="MLW115" s="171"/>
      <c r="MLX115" s="171"/>
      <c r="MLY115" s="171"/>
      <c r="MLZ115" s="171"/>
      <c r="MMA115" s="171"/>
      <c r="MMB115" s="171"/>
      <c r="MMC115" s="171"/>
      <c r="MMD115" s="171"/>
      <c r="MME115" s="171"/>
      <c r="MMF115" s="171"/>
      <c r="MMG115" s="171"/>
      <c r="MMH115" s="171"/>
      <c r="MMI115" s="171"/>
      <c r="MMJ115" s="171"/>
      <c r="MMK115" s="171"/>
      <c r="MML115" s="171"/>
      <c r="MMM115" s="171"/>
      <c r="MMN115" s="171"/>
      <c r="MMO115" s="171"/>
      <c r="MMP115" s="171"/>
      <c r="MMQ115" s="171"/>
      <c r="MMR115" s="171"/>
      <c r="MMS115" s="171"/>
      <c r="MMT115" s="171"/>
      <c r="MMU115" s="171"/>
      <c r="MMV115" s="171"/>
      <c r="MMW115" s="171"/>
      <c r="MMX115" s="171"/>
      <c r="MMY115" s="171"/>
      <c r="MMZ115" s="171"/>
      <c r="MNA115" s="171"/>
      <c r="MNB115" s="171"/>
      <c r="MNC115" s="171"/>
      <c r="MND115" s="171"/>
      <c r="MNE115" s="171"/>
      <c r="MNF115" s="171"/>
      <c r="MNG115" s="171"/>
      <c r="MNH115" s="171"/>
      <c r="MNI115" s="171"/>
      <c r="MNJ115" s="171"/>
      <c r="MNK115" s="171"/>
      <c r="MNL115" s="171"/>
      <c r="MNM115" s="171"/>
      <c r="MNN115" s="171"/>
      <c r="MNO115" s="171"/>
      <c r="MNP115" s="171"/>
      <c r="MNQ115" s="171"/>
      <c r="MNR115" s="171"/>
      <c r="MNS115" s="171"/>
      <c r="MNT115" s="171"/>
      <c r="MNU115" s="171"/>
      <c r="MNV115" s="171"/>
      <c r="MNW115" s="171"/>
      <c r="MNX115" s="171"/>
      <c r="MNY115" s="171"/>
      <c r="MNZ115" s="171"/>
      <c r="MOA115" s="171"/>
      <c r="MOB115" s="171"/>
      <c r="MOC115" s="171"/>
      <c r="MOD115" s="171"/>
      <c r="MOE115" s="171"/>
      <c r="MOF115" s="171"/>
      <c r="MOG115" s="171"/>
      <c r="MOH115" s="171"/>
      <c r="MOI115" s="171"/>
      <c r="MOJ115" s="171"/>
      <c r="MOK115" s="171"/>
      <c r="MOL115" s="171"/>
      <c r="MOM115" s="171"/>
      <c r="MON115" s="171"/>
      <c r="MOO115" s="171"/>
      <c r="MOP115" s="171"/>
      <c r="MOQ115" s="171"/>
      <c r="MOR115" s="171"/>
      <c r="MOS115" s="171"/>
      <c r="MOT115" s="171"/>
      <c r="MOU115" s="171"/>
      <c r="MOV115" s="171"/>
      <c r="MOW115" s="171"/>
      <c r="MOX115" s="171"/>
      <c r="MOY115" s="171"/>
      <c r="MOZ115" s="171"/>
      <c r="MPA115" s="171"/>
      <c r="MPB115" s="171"/>
      <c r="MPC115" s="171"/>
      <c r="MPD115" s="171"/>
      <c r="MPE115" s="171"/>
      <c r="MPF115" s="171"/>
      <c r="MPG115" s="171"/>
      <c r="MPH115" s="171"/>
      <c r="MPI115" s="171"/>
      <c r="MPJ115" s="171"/>
      <c r="MPK115" s="171"/>
      <c r="MPL115" s="171"/>
      <c r="MPM115" s="171"/>
      <c r="MPN115" s="171"/>
      <c r="MPO115" s="171"/>
      <c r="MPP115" s="171"/>
      <c r="MPQ115" s="171"/>
      <c r="MPR115" s="171"/>
      <c r="MPS115" s="171"/>
      <c r="MPT115" s="171"/>
      <c r="MPU115" s="171"/>
      <c r="MPV115" s="171"/>
      <c r="MPW115" s="171"/>
      <c r="MPX115" s="171"/>
      <c r="MPY115" s="171"/>
      <c r="MPZ115" s="171"/>
      <c r="MQA115" s="171"/>
      <c r="MQB115" s="171"/>
      <c r="MQC115" s="171"/>
      <c r="MQD115" s="171"/>
      <c r="MQE115" s="171"/>
      <c r="MQF115" s="171"/>
      <c r="MQG115" s="171"/>
      <c r="MQH115" s="171"/>
      <c r="MQI115" s="171"/>
      <c r="MQJ115" s="171"/>
      <c r="MQK115" s="171"/>
      <c r="MQL115" s="171"/>
      <c r="MQM115" s="171"/>
      <c r="MQN115" s="171"/>
      <c r="MQO115" s="171"/>
      <c r="MQP115" s="171"/>
      <c r="MQQ115" s="171"/>
      <c r="MQR115" s="171"/>
      <c r="MQS115" s="171"/>
      <c r="MQT115" s="171"/>
      <c r="MQU115" s="171"/>
      <c r="MQV115" s="171"/>
      <c r="MQW115" s="171"/>
      <c r="MQX115" s="171"/>
      <c r="MQY115" s="171"/>
      <c r="MQZ115" s="171"/>
      <c r="MRA115" s="171"/>
      <c r="MRB115" s="171"/>
      <c r="MRC115" s="171"/>
      <c r="MRD115" s="171"/>
      <c r="MRE115" s="171"/>
      <c r="MRF115" s="171"/>
      <c r="MRG115" s="171"/>
      <c r="MRH115" s="171"/>
      <c r="MRI115" s="171"/>
      <c r="MRJ115" s="171"/>
      <c r="MRK115" s="171"/>
      <c r="MRL115" s="171"/>
      <c r="MRM115" s="171"/>
      <c r="MRN115" s="171"/>
      <c r="MRO115" s="171"/>
      <c r="MRP115" s="171"/>
      <c r="MRQ115" s="171"/>
      <c r="MRR115" s="171"/>
      <c r="MRS115" s="171"/>
      <c r="MRT115" s="171"/>
      <c r="MRU115" s="171"/>
      <c r="MRV115" s="171"/>
      <c r="MRW115" s="171"/>
      <c r="MRX115" s="171"/>
      <c r="MRY115" s="171"/>
      <c r="MRZ115" s="171"/>
      <c r="MSA115" s="171"/>
      <c r="MSB115" s="171"/>
      <c r="MSC115" s="171"/>
      <c r="MSD115" s="171"/>
      <c r="MSE115" s="171"/>
      <c r="MSF115" s="171"/>
      <c r="MSG115" s="171"/>
      <c r="MSH115" s="171"/>
      <c r="MSI115" s="171"/>
      <c r="MSJ115" s="171"/>
      <c r="MSK115" s="171"/>
      <c r="MSL115" s="171"/>
      <c r="MSM115" s="171"/>
      <c r="MSN115" s="171"/>
      <c r="MSO115" s="171"/>
      <c r="MSP115" s="171"/>
      <c r="MSQ115" s="171"/>
      <c r="MSR115" s="171"/>
      <c r="MSS115" s="171"/>
      <c r="MST115" s="171"/>
      <c r="MSU115" s="171"/>
      <c r="MSV115" s="171"/>
      <c r="MSW115" s="171"/>
      <c r="MSX115" s="171"/>
      <c r="MSY115" s="171"/>
      <c r="MSZ115" s="171"/>
      <c r="MTA115" s="171"/>
      <c r="MTB115" s="171"/>
      <c r="MTC115" s="171"/>
      <c r="MTD115" s="171"/>
      <c r="MTE115" s="171"/>
      <c r="MTF115" s="171"/>
      <c r="MTG115" s="171"/>
      <c r="MTH115" s="171"/>
      <c r="MTI115" s="171"/>
      <c r="MTJ115" s="171"/>
      <c r="MTK115" s="171"/>
      <c r="MTL115" s="171"/>
      <c r="MTM115" s="171"/>
      <c r="MTN115" s="171"/>
      <c r="MTO115" s="171"/>
      <c r="MTP115" s="171"/>
      <c r="MTQ115" s="171"/>
      <c r="MTR115" s="171"/>
      <c r="MTS115" s="171"/>
      <c r="MTT115" s="171"/>
      <c r="MTU115" s="171"/>
      <c r="MTV115" s="171"/>
      <c r="MTW115" s="171"/>
      <c r="MTX115" s="171"/>
      <c r="MTY115" s="171"/>
      <c r="MTZ115" s="171"/>
      <c r="MUA115" s="171"/>
      <c r="MUB115" s="171"/>
      <c r="MUC115" s="171"/>
      <c r="MUD115" s="171"/>
      <c r="MUE115" s="171"/>
      <c r="MUF115" s="171"/>
      <c r="MUG115" s="171"/>
      <c r="MUH115" s="171"/>
      <c r="MUI115" s="171"/>
      <c r="MUJ115" s="171"/>
      <c r="MUK115" s="171"/>
      <c r="MUL115" s="171"/>
      <c r="MUM115" s="171"/>
      <c r="MUN115" s="171"/>
      <c r="MUO115" s="171"/>
      <c r="MUP115" s="171"/>
      <c r="MUQ115" s="171"/>
      <c r="MUR115" s="171"/>
      <c r="MUS115" s="171"/>
      <c r="MUT115" s="171"/>
      <c r="MUU115" s="171"/>
      <c r="MUV115" s="171"/>
      <c r="MUW115" s="171"/>
      <c r="MUX115" s="171"/>
      <c r="MUY115" s="171"/>
      <c r="MUZ115" s="171"/>
      <c r="MVA115" s="171"/>
      <c r="MVB115" s="171"/>
      <c r="MVC115" s="171"/>
      <c r="MVD115" s="171"/>
      <c r="MVE115" s="171"/>
      <c r="MVF115" s="171"/>
      <c r="MVG115" s="171"/>
      <c r="MVH115" s="171"/>
      <c r="MVI115" s="171"/>
      <c r="MVJ115" s="171"/>
      <c r="MVK115" s="171"/>
      <c r="MVL115" s="171"/>
      <c r="MVM115" s="171"/>
      <c r="MVN115" s="171"/>
      <c r="MVO115" s="171"/>
      <c r="MVP115" s="171"/>
      <c r="MVQ115" s="171"/>
      <c r="MVR115" s="171"/>
      <c r="MVS115" s="171"/>
      <c r="MVT115" s="171"/>
      <c r="MVU115" s="171"/>
      <c r="MVV115" s="171"/>
      <c r="MVW115" s="171"/>
      <c r="MVX115" s="171"/>
      <c r="MVY115" s="171"/>
      <c r="MVZ115" s="171"/>
      <c r="MWA115" s="171"/>
      <c r="MWB115" s="171"/>
      <c r="MWC115" s="171"/>
      <c r="MWD115" s="171"/>
      <c r="MWE115" s="171"/>
      <c r="MWF115" s="171"/>
      <c r="MWG115" s="171"/>
      <c r="MWH115" s="171"/>
      <c r="MWI115" s="171"/>
      <c r="MWJ115" s="171"/>
      <c r="MWK115" s="171"/>
      <c r="MWL115" s="171"/>
      <c r="MWM115" s="171"/>
      <c r="MWN115" s="171"/>
      <c r="MWO115" s="171"/>
      <c r="MWP115" s="171"/>
      <c r="MWQ115" s="171"/>
      <c r="MWR115" s="171"/>
      <c r="MWS115" s="171"/>
      <c r="MWT115" s="171"/>
      <c r="MWU115" s="171"/>
      <c r="MWV115" s="171"/>
      <c r="MWW115" s="171"/>
      <c r="MWX115" s="171"/>
      <c r="MWY115" s="171"/>
      <c r="MWZ115" s="171"/>
      <c r="MXA115" s="171"/>
      <c r="MXB115" s="171"/>
      <c r="MXC115" s="171"/>
      <c r="MXD115" s="171"/>
      <c r="MXE115" s="171"/>
      <c r="MXF115" s="171"/>
      <c r="MXG115" s="171"/>
      <c r="MXH115" s="171"/>
      <c r="MXI115" s="171"/>
      <c r="MXJ115" s="171"/>
      <c r="MXK115" s="171"/>
      <c r="MXL115" s="171"/>
      <c r="MXM115" s="171"/>
      <c r="MXN115" s="171"/>
      <c r="MXO115" s="171"/>
      <c r="MXP115" s="171"/>
      <c r="MXQ115" s="171"/>
      <c r="MXR115" s="171"/>
      <c r="MXS115" s="171"/>
      <c r="MXT115" s="171"/>
      <c r="MXU115" s="171"/>
      <c r="MXV115" s="171"/>
      <c r="MXW115" s="171"/>
      <c r="MXX115" s="171"/>
      <c r="MXY115" s="171"/>
      <c r="MXZ115" s="171"/>
      <c r="MYA115" s="171"/>
      <c r="MYB115" s="171"/>
      <c r="MYC115" s="171"/>
      <c r="MYD115" s="171"/>
      <c r="MYE115" s="171"/>
      <c r="MYF115" s="171"/>
      <c r="MYG115" s="171"/>
      <c r="MYH115" s="171"/>
      <c r="MYI115" s="171"/>
      <c r="MYJ115" s="171"/>
      <c r="MYK115" s="171"/>
      <c r="MYL115" s="171"/>
      <c r="MYM115" s="171"/>
      <c r="MYN115" s="171"/>
      <c r="MYO115" s="171"/>
      <c r="MYP115" s="171"/>
      <c r="MYQ115" s="171"/>
      <c r="MYR115" s="171"/>
      <c r="MYS115" s="171"/>
      <c r="MYT115" s="171"/>
      <c r="MYU115" s="171"/>
      <c r="MYV115" s="171"/>
      <c r="MYW115" s="171"/>
      <c r="MYX115" s="171"/>
      <c r="MYY115" s="171"/>
      <c r="MYZ115" s="171"/>
      <c r="MZA115" s="171"/>
      <c r="MZB115" s="171"/>
      <c r="MZC115" s="171"/>
      <c r="MZD115" s="171"/>
      <c r="MZE115" s="171"/>
      <c r="MZF115" s="171"/>
      <c r="MZG115" s="171"/>
      <c r="MZH115" s="171"/>
      <c r="MZI115" s="171"/>
      <c r="MZJ115" s="171"/>
      <c r="MZK115" s="171"/>
      <c r="MZL115" s="171"/>
      <c r="MZM115" s="171"/>
      <c r="MZN115" s="171"/>
      <c r="MZO115" s="171"/>
      <c r="MZP115" s="171"/>
      <c r="MZQ115" s="171"/>
      <c r="MZR115" s="171"/>
      <c r="MZS115" s="171"/>
      <c r="MZT115" s="171"/>
      <c r="MZU115" s="171"/>
      <c r="MZV115" s="171"/>
      <c r="MZW115" s="171"/>
      <c r="MZX115" s="171"/>
      <c r="MZY115" s="171"/>
      <c r="MZZ115" s="171"/>
      <c r="NAA115" s="171"/>
      <c r="NAB115" s="171"/>
      <c r="NAC115" s="171"/>
      <c r="NAD115" s="171"/>
      <c r="NAE115" s="171"/>
      <c r="NAF115" s="171"/>
      <c r="NAG115" s="171"/>
      <c r="NAH115" s="171"/>
      <c r="NAI115" s="171"/>
      <c r="NAJ115" s="171"/>
      <c r="NAK115" s="171"/>
      <c r="NAL115" s="171"/>
      <c r="NAM115" s="171"/>
      <c r="NAN115" s="171"/>
      <c r="NAO115" s="171"/>
      <c r="NAP115" s="171"/>
      <c r="NAQ115" s="171"/>
      <c r="NAR115" s="171"/>
      <c r="NAS115" s="171"/>
      <c r="NAT115" s="171"/>
      <c r="NAU115" s="171"/>
      <c r="NAV115" s="171"/>
      <c r="NAW115" s="171"/>
      <c r="NAX115" s="171"/>
      <c r="NAY115" s="171"/>
      <c r="NAZ115" s="171"/>
      <c r="NBA115" s="171"/>
      <c r="NBB115" s="171"/>
      <c r="NBC115" s="171"/>
      <c r="NBD115" s="171"/>
      <c r="NBE115" s="171"/>
      <c r="NBF115" s="171"/>
      <c r="NBG115" s="171"/>
      <c r="NBH115" s="171"/>
      <c r="NBI115" s="171"/>
      <c r="NBJ115" s="171"/>
      <c r="NBK115" s="171"/>
      <c r="NBL115" s="171"/>
      <c r="NBM115" s="171"/>
      <c r="NBN115" s="171"/>
      <c r="NBO115" s="171"/>
      <c r="NBP115" s="171"/>
      <c r="NBQ115" s="171"/>
      <c r="NBR115" s="171"/>
      <c r="NBS115" s="171"/>
      <c r="NBT115" s="171"/>
      <c r="NBU115" s="171"/>
      <c r="NBV115" s="171"/>
      <c r="NBW115" s="171"/>
      <c r="NBX115" s="171"/>
      <c r="NBY115" s="171"/>
      <c r="NBZ115" s="171"/>
      <c r="NCA115" s="171"/>
      <c r="NCB115" s="171"/>
      <c r="NCC115" s="171"/>
      <c r="NCD115" s="171"/>
      <c r="NCE115" s="171"/>
      <c r="NCF115" s="171"/>
      <c r="NCG115" s="171"/>
      <c r="NCH115" s="171"/>
      <c r="NCI115" s="171"/>
      <c r="NCJ115" s="171"/>
      <c r="NCK115" s="171"/>
      <c r="NCL115" s="171"/>
      <c r="NCM115" s="171"/>
      <c r="NCN115" s="171"/>
      <c r="NCO115" s="171"/>
      <c r="NCP115" s="171"/>
      <c r="NCQ115" s="171"/>
      <c r="NCR115" s="171"/>
      <c r="NCS115" s="171"/>
      <c r="NCT115" s="171"/>
      <c r="NCU115" s="171"/>
      <c r="NCV115" s="171"/>
      <c r="NCW115" s="171"/>
      <c r="NCX115" s="171"/>
      <c r="NCY115" s="171"/>
      <c r="NCZ115" s="171"/>
      <c r="NDA115" s="171"/>
      <c r="NDB115" s="171"/>
      <c r="NDC115" s="171"/>
      <c r="NDD115" s="171"/>
      <c r="NDE115" s="171"/>
      <c r="NDF115" s="171"/>
      <c r="NDG115" s="171"/>
      <c r="NDH115" s="171"/>
      <c r="NDI115" s="171"/>
      <c r="NDJ115" s="171"/>
      <c r="NDK115" s="171"/>
      <c r="NDL115" s="171"/>
      <c r="NDM115" s="171"/>
      <c r="NDN115" s="171"/>
      <c r="NDO115" s="171"/>
      <c r="NDP115" s="171"/>
      <c r="NDQ115" s="171"/>
      <c r="NDR115" s="171"/>
      <c r="NDS115" s="171"/>
      <c r="NDT115" s="171"/>
      <c r="NDU115" s="171"/>
      <c r="NDV115" s="171"/>
      <c r="NDW115" s="171"/>
      <c r="NDX115" s="171"/>
      <c r="NDY115" s="171"/>
      <c r="NDZ115" s="171"/>
      <c r="NEA115" s="171"/>
      <c r="NEB115" s="171"/>
      <c r="NEC115" s="171"/>
      <c r="NED115" s="171"/>
      <c r="NEE115" s="171"/>
      <c r="NEF115" s="171"/>
      <c r="NEG115" s="171"/>
      <c r="NEH115" s="171"/>
      <c r="NEI115" s="171"/>
      <c r="NEJ115" s="171"/>
      <c r="NEK115" s="171"/>
      <c r="NEL115" s="171"/>
      <c r="NEM115" s="171"/>
      <c r="NEN115" s="171"/>
      <c r="NEO115" s="171"/>
      <c r="NEP115" s="171"/>
      <c r="NEQ115" s="171"/>
      <c r="NER115" s="171"/>
      <c r="NES115" s="171"/>
      <c r="NET115" s="171"/>
      <c r="NEU115" s="171"/>
      <c r="NEV115" s="171"/>
      <c r="NEW115" s="171"/>
      <c r="NEX115" s="171"/>
      <c r="NEY115" s="171"/>
      <c r="NEZ115" s="171"/>
      <c r="NFA115" s="171"/>
      <c r="NFB115" s="171"/>
      <c r="NFC115" s="171"/>
      <c r="NFD115" s="171"/>
      <c r="NFE115" s="171"/>
      <c r="NFF115" s="171"/>
      <c r="NFG115" s="171"/>
      <c r="NFH115" s="171"/>
      <c r="NFI115" s="171"/>
      <c r="NFJ115" s="171"/>
      <c r="NFK115" s="171"/>
      <c r="NFL115" s="171"/>
      <c r="NFM115" s="171"/>
      <c r="NFN115" s="171"/>
      <c r="NFO115" s="171"/>
      <c r="NFP115" s="171"/>
      <c r="NFQ115" s="171"/>
      <c r="NFR115" s="171"/>
      <c r="NFS115" s="171"/>
      <c r="NFT115" s="171"/>
      <c r="NFU115" s="171"/>
      <c r="NFV115" s="171"/>
      <c r="NFW115" s="171"/>
      <c r="NFX115" s="171"/>
      <c r="NFY115" s="171"/>
      <c r="NFZ115" s="171"/>
      <c r="NGA115" s="171"/>
      <c r="NGB115" s="171"/>
      <c r="NGC115" s="171"/>
      <c r="NGD115" s="171"/>
      <c r="NGE115" s="171"/>
      <c r="NGF115" s="171"/>
      <c r="NGG115" s="171"/>
      <c r="NGH115" s="171"/>
      <c r="NGI115" s="171"/>
      <c r="NGJ115" s="171"/>
      <c r="NGK115" s="171"/>
      <c r="NGL115" s="171"/>
      <c r="NGM115" s="171"/>
      <c r="NGN115" s="171"/>
      <c r="NGO115" s="171"/>
      <c r="NGP115" s="171"/>
      <c r="NGQ115" s="171"/>
      <c r="NGR115" s="171"/>
      <c r="NGS115" s="171"/>
      <c r="NGT115" s="171"/>
      <c r="NGU115" s="171"/>
      <c r="NGV115" s="171"/>
      <c r="NGW115" s="171"/>
      <c r="NGX115" s="171"/>
      <c r="NGY115" s="171"/>
      <c r="NGZ115" s="171"/>
      <c r="NHA115" s="171"/>
      <c r="NHB115" s="171"/>
      <c r="NHC115" s="171"/>
      <c r="NHD115" s="171"/>
      <c r="NHE115" s="171"/>
      <c r="NHF115" s="171"/>
      <c r="NHG115" s="171"/>
      <c r="NHH115" s="171"/>
      <c r="NHI115" s="171"/>
      <c r="NHJ115" s="171"/>
      <c r="NHK115" s="171"/>
      <c r="NHL115" s="171"/>
      <c r="NHM115" s="171"/>
      <c r="NHN115" s="171"/>
      <c r="NHO115" s="171"/>
      <c r="NHP115" s="171"/>
      <c r="NHQ115" s="171"/>
      <c r="NHR115" s="171"/>
      <c r="NHS115" s="171"/>
      <c r="NHT115" s="171"/>
      <c r="NHU115" s="171"/>
      <c r="NHV115" s="171"/>
      <c r="NHW115" s="171"/>
      <c r="NHX115" s="171"/>
      <c r="NHY115" s="171"/>
      <c r="NHZ115" s="171"/>
      <c r="NIA115" s="171"/>
      <c r="NIB115" s="171"/>
      <c r="NIC115" s="171"/>
      <c r="NID115" s="171"/>
      <c r="NIE115" s="171"/>
      <c r="NIF115" s="171"/>
      <c r="NIG115" s="171"/>
      <c r="NIH115" s="171"/>
      <c r="NII115" s="171"/>
      <c r="NIJ115" s="171"/>
      <c r="NIK115" s="171"/>
      <c r="NIL115" s="171"/>
      <c r="NIM115" s="171"/>
      <c r="NIN115" s="171"/>
      <c r="NIO115" s="171"/>
      <c r="NIP115" s="171"/>
      <c r="NIQ115" s="171"/>
      <c r="NIR115" s="171"/>
      <c r="NIS115" s="171"/>
      <c r="NIT115" s="171"/>
      <c r="NIU115" s="171"/>
      <c r="NIV115" s="171"/>
      <c r="NIW115" s="171"/>
      <c r="NIX115" s="171"/>
      <c r="NIY115" s="171"/>
      <c r="NIZ115" s="171"/>
      <c r="NJA115" s="171"/>
      <c r="NJB115" s="171"/>
      <c r="NJC115" s="171"/>
      <c r="NJD115" s="171"/>
      <c r="NJE115" s="171"/>
      <c r="NJF115" s="171"/>
      <c r="NJG115" s="171"/>
      <c r="NJH115" s="171"/>
      <c r="NJI115" s="171"/>
      <c r="NJJ115" s="171"/>
      <c r="NJK115" s="171"/>
      <c r="NJL115" s="171"/>
      <c r="NJM115" s="171"/>
      <c r="NJN115" s="171"/>
      <c r="NJO115" s="171"/>
      <c r="NJP115" s="171"/>
      <c r="NJQ115" s="171"/>
      <c r="NJR115" s="171"/>
      <c r="NJS115" s="171"/>
      <c r="NJT115" s="171"/>
      <c r="NJU115" s="171"/>
      <c r="NJV115" s="171"/>
      <c r="NJW115" s="171"/>
      <c r="NJX115" s="171"/>
      <c r="NJY115" s="171"/>
      <c r="NJZ115" s="171"/>
      <c r="NKA115" s="171"/>
      <c r="NKB115" s="171"/>
      <c r="NKC115" s="171"/>
      <c r="NKD115" s="171"/>
      <c r="NKE115" s="171"/>
      <c r="NKF115" s="171"/>
      <c r="NKG115" s="171"/>
      <c r="NKH115" s="171"/>
      <c r="NKI115" s="171"/>
      <c r="NKJ115" s="171"/>
      <c r="NKK115" s="171"/>
      <c r="NKL115" s="171"/>
      <c r="NKM115" s="171"/>
      <c r="NKN115" s="171"/>
      <c r="NKO115" s="171"/>
      <c r="NKP115" s="171"/>
      <c r="NKQ115" s="171"/>
      <c r="NKR115" s="171"/>
      <c r="NKS115" s="171"/>
      <c r="NKT115" s="171"/>
      <c r="NKU115" s="171"/>
      <c r="NKV115" s="171"/>
      <c r="NKW115" s="171"/>
      <c r="NKX115" s="171"/>
      <c r="NKY115" s="171"/>
      <c r="NKZ115" s="171"/>
      <c r="NLA115" s="171"/>
      <c r="NLB115" s="171"/>
      <c r="NLC115" s="171"/>
      <c r="NLD115" s="171"/>
      <c r="NLE115" s="171"/>
      <c r="NLF115" s="171"/>
      <c r="NLG115" s="171"/>
      <c r="NLH115" s="171"/>
      <c r="NLI115" s="171"/>
      <c r="NLJ115" s="171"/>
      <c r="NLK115" s="171"/>
      <c r="NLL115" s="171"/>
      <c r="NLM115" s="171"/>
      <c r="NLN115" s="171"/>
      <c r="NLO115" s="171"/>
      <c r="NLP115" s="171"/>
      <c r="NLQ115" s="171"/>
      <c r="NLR115" s="171"/>
      <c r="NLS115" s="171"/>
      <c r="NLT115" s="171"/>
      <c r="NLU115" s="171"/>
      <c r="NLV115" s="171"/>
      <c r="NLW115" s="171"/>
      <c r="NLX115" s="171"/>
      <c r="NLY115" s="171"/>
      <c r="NLZ115" s="171"/>
      <c r="NMA115" s="171"/>
      <c r="NMB115" s="171"/>
      <c r="NMC115" s="171"/>
      <c r="NMD115" s="171"/>
      <c r="NME115" s="171"/>
      <c r="NMF115" s="171"/>
      <c r="NMG115" s="171"/>
      <c r="NMH115" s="171"/>
      <c r="NMI115" s="171"/>
      <c r="NMJ115" s="171"/>
      <c r="NMK115" s="171"/>
      <c r="NML115" s="171"/>
      <c r="NMM115" s="171"/>
      <c r="NMN115" s="171"/>
      <c r="NMO115" s="171"/>
      <c r="NMP115" s="171"/>
      <c r="NMQ115" s="171"/>
      <c r="NMR115" s="171"/>
      <c r="NMS115" s="171"/>
      <c r="NMT115" s="171"/>
      <c r="NMU115" s="171"/>
      <c r="NMV115" s="171"/>
      <c r="NMW115" s="171"/>
      <c r="NMX115" s="171"/>
      <c r="NMY115" s="171"/>
      <c r="NMZ115" s="171"/>
      <c r="NNA115" s="171"/>
      <c r="NNB115" s="171"/>
      <c r="NNC115" s="171"/>
      <c r="NND115" s="171"/>
      <c r="NNE115" s="171"/>
      <c r="NNF115" s="171"/>
      <c r="NNG115" s="171"/>
      <c r="NNH115" s="171"/>
      <c r="NNI115" s="171"/>
      <c r="NNJ115" s="171"/>
      <c r="NNK115" s="171"/>
      <c r="NNL115" s="171"/>
      <c r="NNM115" s="171"/>
      <c r="NNN115" s="171"/>
      <c r="NNO115" s="171"/>
      <c r="NNP115" s="171"/>
      <c r="NNQ115" s="171"/>
      <c r="NNR115" s="171"/>
      <c r="NNS115" s="171"/>
      <c r="NNT115" s="171"/>
      <c r="NNU115" s="171"/>
      <c r="NNV115" s="171"/>
      <c r="NNW115" s="171"/>
      <c r="NNX115" s="171"/>
      <c r="NNY115" s="171"/>
      <c r="NNZ115" s="171"/>
      <c r="NOA115" s="171"/>
      <c r="NOB115" s="171"/>
      <c r="NOC115" s="171"/>
      <c r="NOD115" s="171"/>
      <c r="NOE115" s="171"/>
      <c r="NOF115" s="171"/>
      <c r="NOG115" s="171"/>
      <c r="NOH115" s="171"/>
      <c r="NOI115" s="171"/>
      <c r="NOJ115" s="171"/>
      <c r="NOK115" s="171"/>
      <c r="NOL115" s="171"/>
      <c r="NOM115" s="171"/>
      <c r="NON115" s="171"/>
      <c r="NOO115" s="171"/>
      <c r="NOP115" s="171"/>
      <c r="NOQ115" s="171"/>
      <c r="NOR115" s="171"/>
      <c r="NOS115" s="171"/>
      <c r="NOT115" s="171"/>
      <c r="NOU115" s="171"/>
      <c r="NOV115" s="171"/>
      <c r="NOW115" s="171"/>
      <c r="NOX115" s="171"/>
      <c r="NOY115" s="171"/>
      <c r="NOZ115" s="171"/>
      <c r="NPA115" s="171"/>
      <c r="NPB115" s="171"/>
      <c r="NPC115" s="171"/>
      <c r="NPD115" s="171"/>
      <c r="NPE115" s="171"/>
      <c r="NPF115" s="171"/>
      <c r="NPG115" s="171"/>
      <c r="NPH115" s="171"/>
      <c r="NPI115" s="171"/>
      <c r="NPJ115" s="171"/>
      <c r="NPK115" s="171"/>
      <c r="NPL115" s="171"/>
      <c r="NPM115" s="171"/>
      <c r="NPN115" s="171"/>
      <c r="NPO115" s="171"/>
      <c r="NPP115" s="171"/>
      <c r="NPQ115" s="171"/>
      <c r="NPR115" s="171"/>
      <c r="NPS115" s="171"/>
      <c r="NPT115" s="171"/>
      <c r="NPU115" s="171"/>
      <c r="NPV115" s="171"/>
      <c r="NPW115" s="171"/>
      <c r="NPX115" s="171"/>
      <c r="NPY115" s="171"/>
      <c r="NPZ115" s="171"/>
      <c r="NQA115" s="171"/>
      <c r="NQB115" s="171"/>
      <c r="NQC115" s="171"/>
      <c r="NQD115" s="171"/>
      <c r="NQE115" s="171"/>
      <c r="NQF115" s="171"/>
      <c r="NQG115" s="171"/>
      <c r="NQH115" s="171"/>
      <c r="NQI115" s="171"/>
      <c r="NQJ115" s="171"/>
      <c r="NQK115" s="171"/>
      <c r="NQL115" s="171"/>
      <c r="NQM115" s="171"/>
      <c r="NQN115" s="171"/>
      <c r="NQO115" s="171"/>
      <c r="NQP115" s="171"/>
      <c r="NQQ115" s="171"/>
      <c r="NQR115" s="171"/>
      <c r="NQS115" s="171"/>
      <c r="NQT115" s="171"/>
      <c r="NQU115" s="171"/>
      <c r="NQV115" s="171"/>
      <c r="NQW115" s="171"/>
      <c r="NQX115" s="171"/>
      <c r="NQY115" s="171"/>
      <c r="NQZ115" s="171"/>
      <c r="NRA115" s="171"/>
      <c r="NRB115" s="171"/>
      <c r="NRC115" s="171"/>
      <c r="NRD115" s="171"/>
      <c r="NRE115" s="171"/>
      <c r="NRF115" s="171"/>
      <c r="NRG115" s="171"/>
      <c r="NRH115" s="171"/>
      <c r="NRI115" s="171"/>
      <c r="NRJ115" s="171"/>
      <c r="NRK115" s="171"/>
      <c r="NRL115" s="171"/>
      <c r="NRM115" s="171"/>
      <c r="NRN115" s="171"/>
      <c r="NRO115" s="171"/>
      <c r="NRP115" s="171"/>
      <c r="NRQ115" s="171"/>
      <c r="NRR115" s="171"/>
      <c r="NRS115" s="171"/>
      <c r="NRT115" s="171"/>
      <c r="NRU115" s="171"/>
      <c r="NRV115" s="171"/>
      <c r="NRW115" s="171"/>
      <c r="NRX115" s="171"/>
      <c r="NRY115" s="171"/>
      <c r="NRZ115" s="171"/>
      <c r="NSA115" s="171"/>
      <c r="NSB115" s="171"/>
      <c r="NSC115" s="171"/>
      <c r="NSD115" s="171"/>
      <c r="NSE115" s="171"/>
      <c r="NSF115" s="171"/>
      <c r="NSG115" s="171"/>
      <c r="NSH115" s="171"/>
      <c r="NSI115" s="171"/>
      <c r="NSJ115" s="171"/>
      <c r="NSK115" s="171"/>
      <c r="NSL115" s="171"/>
      <c r="NSM115" s="171"/>
      <c r="NSN115" s="171"/>
      <c r="NSO115" s="171"/>
      <c r="NSP115" s="171"/>
      <c r="NSQ115" s="171"/>
      <c r="NSR115" s="171"/>
      <c r="NSS115" s="171"/>
      <c r="NST115" s="171"/>
      <c r="NSU115" s="171"/>
      <c r="NSV115" s="171"/>
      <c r="NSW115" s="171"/>
      <c r="NSX115" s="171"/>
      <c r="NSY115" s="171"/>
      <c r="NSZ115" s="171"/>
      <c r="NTA115" s="171"/>
      <c r="NTB115" s="171"/>
      <c r="NTC115" s="171"/>
      <c r="NTD115" s="171"/>
      <c r="NTE115" s="171"/>
      <c r="NTF115" s="171"/>
      <c r="NTG115" s="171"/>
      <c r="NTH115" s="171"/>
      <c r="NTI115" s="171"/>
      <c r="NTJ115" s="171"/>
      <c r="NTK115" s="171"/>
      <c r="NTL115" s="171"/>
      <c r="NTM115" s="171"/>
      <c r="NTN115" s="171"/>
      <c r="NTO115" s="171"/>
      <c r="NTP115" s="171"/>
      <c r="NTQ115" s="171"/>
      <c r="NTR115" s="171"/>
      <c r="NTS115" s="171"/>
      <c r="NTT115" s="171"/>
      <c r="NTU115" s="171"/>
      <c r="NTV115" s="171"/>
      <c r="NTW115" s="171"/>
      <c r="NTX115" s="171"/>
      <c r="NTY115" s="171"/>
      <c r="NTZ115" s="171"/>
      <c r="NUA115" s="171"/>
      <c r="NUB115" s="171"/>
      <c r="NUC115" s="171"/>
      <c r="NUD115" s="171"/>
      <c r="NUE115" s="171"/>
      <c r="NUF115" s="171"/>
      <c r="NUG115" s="171"/>
      <c r="NUH115" s="171"/>
      <c r="NUI115" s="171"/>
      <c r="NUJ115" s="171"/>
      <c r="NUK115" s="171"/>
      <c r="NUL115" s="171"/>
      <c r="NUM115" s="171"/>
      <c r="NUN115" s="171"/>
      <c r="NUO115" s="171"/>
      <c r="NUP115" s="171"/>
      <c r="NUQ115" s="171"/>
      <c r="NUR115" s="171"/>
      <c r="NUS115" s="171"/>
      <c r="NUT115" s="171"/>
      <c r="NUU115" s="171"/>
      <c r="NUV115" s="171"/>
      <c r="NUW115" s="171"/>
      <c r="NUX115" s="171"/>
      <c r="NUY115" s="171"/>
      <c r="NUZ115" s="171"/>
      <c r="NVA115" s="171"/>
      <c r="NVB115" s="171"/>
      <c r="NVC115" s="171"/>
      <c r="NVD115" s="171"/>
      <c r="NVE115" s="171"/>
      <c r="NVF115" s="171"/>
      <c r="NVG115" s="171"/>
      <c r="NVH115" s="171"/>
      <c r="NVI115" s="171"/>
      <c r="NVJ115" s="171"/>
      <c r="NVK115" s="171"/>
      <c r="NVL115" s="171"/>
      <c r="NVM115" s="171"/>
      <c r="NVN115" s="171"/>
      <c r="NVO115" s="171"/>
      <c r="NVP115" s="171"/>
      <c r="NVQ115" s="171"/>
      <c r="NVR115" s="171"/>
      <c r="NVS115" s="171"/>
      <c r="NVT115" s="171"/>
      <c r="NVU115" s="171"/>
      <c r="NVV115" s="171"/>
      <c r="NVW115" s="171"/>
      <c r="NVX115" s="171"/>
      <c r="NVY115" s="171"/>
      <c r="NVZ115" s="171"/>
      <c r="NWA115" s="171"/>
      <c r="NWB115" s="171"/>
      <c r="NWC115" s="171"/>
      <c r="NWD115" s="171"/>
      <c r="NWE115" s="171"/>
      <c r="NWF115" s="171"/>
      <c r="NWG115" s="171"/>
      <c r="NWH115" s="171"/>
      <c r="NWI115" s="171"/>
      <c r="NWJ115" s="171"/>
      <c r="NWK115" s="171"/>
      <c r="NWL115" s="171"/>
      <c r="NWM115" s="171"/>
      <c r="NWN115" s="171"/>
      <c r="NWO115" s="171"/>
      <c r="NWP115" s="171"/>
      <c r="NWQ115" s="171"/>
      <c r="NWR115" s="171"/>
      <c r="NWS115" s="171"/>
      <c r="NWT115" s="171"/>
      <c r="NWU115" s="171"/>
      <c r="NWV115" s="171"/>
      <c r="NWW115" s="171"/>
      <c r="NWX115" s="171"/>
      <c r="NWY115" s="171"/>
      <c r="NWZ115" s="171"/>
      <c r="NXA115" s="171"/>
      <c r="NXB115" s="171"/>
      <c r="NXC115" s="171"/>
      <c r="NXD115" s="171"/>
      <c r="NXE115" s="171"/>
      <c r="NXF115" s="171"/>
      <c r="NXG115" s="171"/>
      <c r="NXH115" s="171"/>
      <c r="NXI115" s="171"/>
      <c r="NXJ115" s="171"/>
      <c r="NXK115" s="171"/>
      <c r="NXL115" s="171"/>
      <c r="NXM115" s="171"/>
      <c r="NXN115" s="171"/>
      <c r="NXO115" s="171"/>
      <c r="NXP115" s="171"/>
      <c r="NXQ115" s="171"/>
      <c r="NXR115" s="171"/>
      <c r="NXS115" s="171"/>
      <c r="NXT115" s="171"/>
      <c r="NXU115" s="171"/>
      <c r="NXV115" s="171"/>
      <c r="NXW115" s="171"/>
      <c r="NXX115" s="171"/>
      <c r="NXY115" s="171"/>
      <c r="NXZ115" s="171"/>
      <c r="NYA115" s="171"/>
      <c r="NYB115" s="171"/>
      <c r="NYC115" s="171"/>
      <c r="NYD115" s="171"/>
      <c r="NYE115" s="171"/>
      <c r="NYF115" s="171"/>
      <c r="NYG115" s="171"/>
      <c r="NYH115" s="171"/>
      <c r="NYI115" s="171"/>
      <c r="NYJ115" s="171"/>
      <c r="NYK115" s="171"/>
      <c r="NYL115" s="171"/>
      <c r="NYM115" s="171"/>
      <c r="NYN115" s="171"/>
      <c r="NYO115" s="171"/>
      <c r="NYP115" s="171"/>
      <c r="NYQ115" s="171"/>
      <c r="NYR115" s="171"/>
      <c r="NYS115" s="171"/>
      <c r="NYT115" s="171"/>
      <c r="NYU115" s="171"/>
      <c r="NYV115" s="171"/>
      <c r="NYW115" s="171"/>
      <c r="NYX115" s="171"/>
      <c r="NYY115" s="171"/>
      <c r="NYZ115" s="171"/>
      <c r="NZA115" s="171"/>
      <c r="NZB115" s="171"/>
      <c r="NZC115" s="171"/>
      <c r="NZD115" s="171"/>
      <c r="NZE115" s="171"/>
      <c r="NZF115" s="171"/>
      <c r="NZG115" s="171"/>
      <c r="NZH115" s="171"/>
      <c r="NZI115" s="171"/>
      <c r="NZJ115" s="171"/>
      <c r="NZK115" s="171"/>
      <c r="NZL115" s="171"/>
      <c r="NZM115" s="171"/>
      <c r="NZN115" s="171"/>
      <c r="NZO115" s="171"/>
      <c r="NZP115" s="171"/>
      <c r="NZQ115" s="171"/>
      <c r="NZR115" s="171"/>
      <c r="NZS115" s="171"/>
      <c r="NZT115" s="171"/>
      <c r="NZU115" s="171"/>
      <c r="NZV115" s="171"/>
      <c r="NZW115" s="171"/>
      <c r="NZX115" s="171"/>
      <c r="NZY115" s="171"/>
      <c r="NZZ115" s="171"/>
      <c r="OAA115" s="171"/>
      <c r="OAB115" s="171"/>
      <c r="OAC115" s="171"/>
      <c r="OAD115" s="171"/>
      <c r="OAE115" s="171"/>
      <c r="OAF115" s="171"/>
      <c r="OAG115" s="171"/>
      <c r="OAH115" s="171"/>
      <c r="OAI115" s="171"/>
      <c r="OAJ115" s="171"/>
      <c r="OAK115" s="171"/>
      <c r="OAL115" s="171"/>
      <c r="OAM115" s="171"/>
      <c r="OAN115" s="171"/>
      <c r="OAO115" s="171"/>
      <c r="OAP115" s="171"/>
      <c r="OAQ115" s="171"/>
      <c r="OAR115" s="171"/>
      <c r="OAS115" s="171"/>
      <c r="OAT115" s="171"/>
      <c r="OAU115" s="171"/>
      <c r="OAV115" s="171"/>
      <c r="OAW115" s="171"/>
      <c r="OAX115" s="171"/>
      <c r="OAY115" s="171"/>
      <c r="OAZ115" s="171"/>
      <c r="OBA115" s="171"/>
      <c r="OBB115" s="171"/>
      <c r="OBC115" s="171"/>
      <c r="OBD115" s="171"/>
      <c r="OBE115" s="171"/>
      <c r="OBF115" s="171"/>
      <c r="OBG115" s="171"/>
      <c r="OBH115" s="171"/>
      <c r="OBI115" s="171"/>
      <c r="OBJ115" s="171"/>
      <c r="OBK115" s="171"/>
      <c r="OBL115" s="171"/>
      <c r="OBM115" s="171"/>
      <c r="OBN115" s="171"/>
      <c r="OBO115" s="171"/>
      <c r="OBP115" s="171"/>
      <c r="OBQ115" s="171"/>
      <c r="OBR115" s="171"/>
      <c r="OBS115" s="171"/>
      <c r="OBT115" s="171"/>
      <c r="OBU115" s="171"/>
      <c r="OBV115" s="171"/>
      <c r="OBW115" s="171"/>
      <c r="OBX115" s="171"/>
      <c r="OBY115" s="171"/>
      <c r="OBZ115" s="171"/>
      <c r="OCA115" s="171"/>
      <c r="OCB115" s="171"/>
      <c r="OCC115" s="171"/>
      <c r="OCD115" s="171"/>
      <c r="OCE115" s="171"/>
      <c r="OCF115" s="171"/>
      <c r="OCG115" s="171"/>
      <c r="OCH115" s="171"/>
      <c r="OCI115" s="171"/>
      <c r="OCJ115" s="171"/>
      <c r="OCK115" s="171"/>
      <c r="OCL115" s="171"/>
      <c r="OCM115" s="171"/>
      <c r="OCN115" s="171"/>
      <c r="OCO115" s="171"/>
      <c r="OCP115" s="171"/>
      <c r="OCQ115" s="171"/>
      <c r="OCR115" s="171"/>
      <c r="OCS115" s="171"/>
      <c r="OCT115" s="171"/>
      <c r="OCU115" s="171"/>
      <c r="OCV115" s="171"/>
      <c r="OCW115" s="171"/>
      <c r="OCX115" s="171"/>
      <c r="OCY115" s="171"/>
      <c r="OCZ115" s="171"/>
      <c r="ODA115" s="171"/>
      <c r="ODB115" s="171"/>
      <c r="ODC115" s="171"/>
      <c r="ODD115" s="171"/>
      <c r="ODE115" s="171"/>
      <c r="ODF115" s="171"/>
      <c r="ODG115" s="171"/>
      <c r="ODH115" s="171"/>
      <c r="ODI115" s="171"/>
      <c r="ODJ115" s="171"/>
      <c r="ODK115" s="171"/>
      <c r="ODL115" s="171"/>
      <c r="ODM115" s="171"/>
      <c r="ODN115" s="171"/>
      <c r="ODO115" s="171"/>
      <c r="ODP115" s="171"/>
      <c r="ODQ115" s="171"/>
      <c r="ODR115" s="171"/>
      <c r="ODS115" s="171"/>
      <c r="ODT115" s="171"/>
      <c r="ODU115" s="171"/>
      <c r="ODV115" s="171"/>
      <c r="ODW115" s="171"/>
      <c r="ODX115" s="171"/>
      <c r="ODY115" s="171"/>
      <c r="ODZ115" s="171"/>
      <c r="OEA115" s="171"/>
      <c r="OEB115" s="171"/>
      <c r="OEC115" s="171"/>
      <c r="OED115" s="171"/>
      <c r="OEE115" s="171"/>
      <c r="OEF115" s="171"/>
      <c r="OEG115" s="171"/>
      <c r="OEH115" s="171"/>
      <c r="OEI115" s="171"/>
      <c r="OEJ115" s="171"/>
      <c r="OEK115" s="171"/>
      <c r="OEL115" s="171"/>
      <c r="OEM115" s="171"/>
      <c r="OEN115" s="171"/>
      <c r="OEO115" s="171"/>
      <c r="OEP115" s="171"/>
      <c r="OEQ115" s="171"/>
      <c r="OER115" s="171"/>
      <c r="OES115" s="171"/>
      <c r="OET115" s="171"/>
      <c r="OEU115" s="171"/>
      <c r="OEV115" s="171"/>
      <c r="OEW115" s="171"/>
      <c r="OEX115" s="171"/>
      <c r="OEY115" s="171"/>
      <c r="OEZ115" s="171"/>
      <c r="OFA115" s="171"/>
      <c r="OFB115" s="171"/>
      <c r="OFC115" s="171"/>
      <c r="OFD115" s="171"/>
      <c r="OFE115" s="171"/>
      <c r="OFF115" s="171"/>
      <c r="OFG115" s="171"/>
      <c r="OFH115" s="171"/>
      <c r="OFI115" s="171"/>
      <c r="OFJ115" s="171"/>
      <c r="OFK115" s="171"/>
      <c r="OFL115" s="171"/>
      <c r="OFM115" s="171"/>
      <c r="OFN115" s="171"/>
      <c r="OFO115" s="171"/>
      <c r="OFP115" s="171"/>
      <c r="OFQ115" s="171"/>
      <c r="OFR115" s="171"/>
      <c r="OFS115" s="171"/>
      <c r="OFT115" s="171"/>
      <c r="OFU115" s="171"/>
      <c r="OFV115" s="171"/>
      <c r="OFW115" s="171"/>
      <c r="OFX115" s="171"/>
      <c r="OFY115" s="171"/>
      <c r="OFZ115" s="171"/>
      <c r="OGA115" s="171"/>
      <c r="OGB115" s="171"/>
      <c r="OGC115" s="171"/>
      <c r="OGD115" s="171"/>
      <c r="OGE115" s="171"/>
      <c r="OGF115" s="171"/>
      <c r="OGG115" s="171"/>
      <c r="OGH115" s="171"/>
      <c r="OGI115" s="171"/>
      <c r="OGJ115" s="171"/>
      <c r="OGK115" s="171"/>
      <c r="OGL115" s="171"/>
      <c r="OGM115" s="171"/>
      <c r="OGN115" s="171"/>
      <c r="OGO115" s="171"/>
      <c r="OGP115" s="171"/>
      <c r="OGQ115" s="171"/>
      <c r="OGR115" s="171"/>
      <c r="OGS115" s="171"/>
      <c r="OGT115" s="171"/>
      <c r="OGU115" s="171"/>
      <c r="OGV115" s="171"/>
      <c r="OGW115" s="171"/>
      <c r="OGX115" s="171"/>
      <c r="OGY115" s="171"/>
      <c r="OGZ115" s="171"/>
      <c r="OHA115" s="171"/>
      <c r="OHB115" s="171"/>
      <c r="OHC115" s="171"/>
      <c r="OHD115" s="171"/>
      <c r="OHE115" s="171"/>
      <c r="OHF115" s="171"/>
      <c r="OHG115" s="171"/>
      <c r="OHH115" s="171"/>
      <c r="OHI115" s="171"/>
      <c r="OHJ115" s="171"/>
      <c r="OHK115" s="171"/>
      <c r="OHL115" s="171"/>
      <c r="OHM115" s="171"/>
      <c r="OHN115" s="171"/>
      <c r="OHO115" s="171"/>
      <c r="OHP115" s="171"/>
      <c r="OHQ115" s="171"/>
      <c r="OHR115" s="171"/>
      <c r="OHS115" s="171"/>
      <c r="OHT115" s="171"/>
      <c r="OHU115" s="171"/>
      <c r="OHV115" s="171"/>
      <c r="OHW115" s="171"/>
      <c r="OHX115" s="171"/>
      <c r="OHY115" s="171"/>
      <c r="OHZ115" s="171"/>
      <c r="OIA115" s="171"/>
      <c r="OIB115" s="171"/>
      <c r="OIC115" s="171"/>
      <c r="OID115" s="171"/>
      <c r="OIE115" s="171"/>
      <c r="OIF115" s="171"/>
      <c r="OIG115" s="171"/>
      <c r="OIH115" s="171"/>
      <c r="OII115" s="171"/>
      <c r="OIJ115" s="171"/>
      <c r="OIK115" s="171"/>
      <c r="OIL115" s="171"/>
      <c r="OIM115" s="171"/>
      <c r="OIN115" s="171"/>
      <c r="OIO115" s="171"/>
      <c r="OIP115" s="171"/>
      <c r="OIQ115" s="171"/>
      <c r="OIR115" s="171"/>
      <c r="OIS115" s="171"/>
      <c r="OIT115" s="171"/>
      <c r="OIU115" s="171"/>
      <c r="OIV115" s="171"/>
      <c r="OIW115" s="171"/>
      <c r="OIX115" s="171"/>
      <c r="OIY115" s="171"/>
      <c r="OIZ115" s="171"/>
      <c r="OJA115" s="171"/>
      <c r="OJB115" s="171"/>
      <c r="OJC115" s="171"/>
      <c r="OJD115" s="171"/>
      <c r="OJE115" s="171"/>
      <c r="OJF115" s="171"/>
      <c r="OJG115" s="171"/>
      <c r="OJH115" s="171"/>
      <c r="OJI115" s="171"/>
      <c r="OJJ115" s="171"/>
      <c r="OJK115" s="171"/>
      <c r="OJL115" s="171"/>
      <c r="OJM115" s="171"/>
      <c r="OJN115" s="171"/>
      <c r="OJO115" s="171"/>
      <c r="OJP115" s="171"/>
      <c r="OJQ115" s="171"/>
      <c r="OJR115" s="171"/>
      <c r="OJS115" s="171"/>
      <c r="OJT115" s="171"/>
      <c r="OJU115" s="171"/>
      <c r="OJV115" s="171"/>
      <c r="OJW115" s="171"/>
      <c r="OJX115" s="171"/>
      <c r="OJY115" s="171"/>
      <c r="OJZ115" s="171"/>
      <c r="OKA115" s="171"/>
      <c r="OKB115" s="171"/>
      <c r="OKC115" s="171"/>
      <c r="OKD115" s="171"/>
      <c r="OKE115" s="171"/>
      <c r="OKF115" s="171"/>
      <c r="OKG115" s="171"/>
      <c r="OKH115" s="171"/>
      <c r="OKI115" s="171"/>
      <c r="OKJ115" s="171"/>
      <c r="OKK115" s="171"/>
      <c r="OKL115" s="171"/>
      <c r="OKM115" s="171"/>
      <c r="OKN115" s="171"/>
      <c r="OKO115" s="171"/>
      <c r="OKP115" s="171"/>
      <c r="OKQ115" s="171"/>
      <c r="OKR115" s="171"/>
      <c r="OKS115" s="171"/>
      <c r="OKT115" s="171"/>
      <c r="OKU115" s="171"/>
      <c r="OKV115" s="171"/>
      <c r="OKW115" s="171"/>
      <c r="OKX115" s="171"/>
      <c r="OKY115" s="171"/>
      <c r="OKZ115" s="171"/>
      <c r="OLA115" s="171"/>
      <c r="OLB115" s="171"/>
      <c r="OLC115" s="171"/>
      <c r="OLD115" s="171"/>
      <c r="OLE115" s="171"/>
      <c r="OLF115" s="171"/>
      <c r="OLG115" s="171"/>
      <c r="OLH115" s="171"/>
      <c r="OLI115" s="171"/>
      <c r="OLJ115" s="171"/>
      <c r="OLK115" s="171"/>
      <c r="OLL115" s="171"/>
      <c r="OLM115" s="171"/>
      <c r="OLN115" s="171"/>
      <c r="OLO115" s="171"/>
      <c r="OLP115" s="171"/>
      <c r="OLQ115" s="171"/>
      <c r="OLR115" s="171"/>
      <c r="OLS115" s="171"/>
      <c r="OLT115" s="171"/>
      <c r="OLU115" s="171"/>
      <c r="OLV115" s="171"/>
      <c r="OLW115" s="171"/>
      <c r="OLX115" s="171"/>
      <c r="OLY115" s="171"/>
      <c r="OLZ115" s="171"/>
      <c r="OMA115" s="171"/>
      <c r="OMB115" s="171"/>
      <c r="OMC115" s="171"/>
      <c r="OMD115" s="171"/>
      <c r="OME115" s="171"/>
      <c r="OMF115" s="171"/>
      <c r="OMG115" s="171"/>
      <c r="OMH115" s="171"/>
      <c r="OMI115" s="171"/>
      <c r="OMJ115" s="171"/>
      <c r="OMK115" s="171"/>
      <c r="OML115" s="171"/>
      <c r="OMM115" s="171"/>
      <c r="OMN115" s="171"/>
      <c r="OMO115" s="171"/>
      <c r="OMP115" s="171"/>
      <c r="OMQ115" s="171"/>
      <c r="OMR115" s="171"/>
      <c r="OMS115" s="171"/>
      <c r="OMT115" s="171"/>
      <c r="OMU115" s="171"/>
      <c r="OMV115" s="171"/>
      <c r="OMW115" s="171"/>
      <c r="OMX115" s="171"/>
      <c r="OMY115" s="171"/>
      <c r="OMZ115" s="171"/>
      <c r="ONA115" s="171"/>
      <c r="ONB115" s="171"/>
      <c r="ONC115" s="171"/>
      <c r="OND115" s="171"/>
      <c r="ONE115" s="171"/>
      <c r="ONF115" s="171"/>
      <c r="ONG115" s="171"/>
      <c r="ONH115" s="171"/>
      <c r="ONI115" s="171"/>
      <c r="ONJ115" s="171"/>
      <c r="ONK115" s="171"/>
      <c r="ONL115" s="171"/>
      <c r="ONM115" s="171"/>
      <c r="ONN115" s="171"/>
      <c r="ONO115" s="171"/>
      <c r="ONP115" s="171"/>
      <c r="ONQ115" s="171"/>
      <c r="ONR115" s="171"/>
      <c r="ONS115" s="171"/>
      <c r="ONT115" s="171"/>
      <c r="ONU115" s="171"/>
      <c r="ONV115" s="171"/>
      <c r="ONW115" s="171"/>
      <c r="ONX115" s="171"/>
      <c r="ONY115" s="171"/>
      <c r="ONZ115" s="171"/>
      <c r="OOA115" s="171"/>
      <c r="OOB115" s="171"/>
      <c r="OOC115" s="171"/>
      <c r="OOD115" s="171"/>
      <c r="OOE115" s="171"/>
      <c r="OOF115" s="171"/>
      <c r="OOG115" s="171"/>
      <c r="OOH115" s="171"/>
      <c r="OOI115" s="171"/>
      <c r="OOJ115" s="171"/>
      <c r="OOK115" s="171"/>
      <c r="OOL115" s="171"/>
      <c r="OOM115" s="171"/>
      <c r="OON115" s="171"/>
      <c r="OOO115" s="171"/>
      <c r="OOP115" s="171"/>
      <c r="OOQ115" s="171"/>
      <c r="OOR115" s="171"/>
      <c r="OOS115" s="171"/>
      <c r="OOT115" s="171"/>
      <c r="OOU115" s="171"/>
      <c r="OOV115" s="171"/>
      <c r="OOW115" s="171"/>
      <c r="OOX115" s="171"/>
      <c r="OOY115" s="171"/>
      <c r="OOZ115" s="171"/>
      <c r="OPA115" s="171"/>
      <c r="OPB115" s="171"/>
      <c r="OPC115" s="171"/>
      <c r="OPD115" s="171"/>
      <c r="OPE115" s="171"/>
      <c r="OPF115" s="171"/>
      <c r="OPG115" s="171"/>
      <c r="OPH115" s="171"/>
      <c r="OPI115" s="171"/>
      <c r="OPJ115" s="171"/>
      <c r="OPK115" s="171"/>
      <c r="OPL115" s="171"/>
      <c r="OPM115" s="171"/>
      <c r="OPN115" s="171"/>
      <c r="OPO115" s="171"/>
      <c r="OPP115" s="171"/>
      <c r="OPQ115" s="171"/>
      <c r="OPR115" s="171"/>
      <c r="OPS115" s="171"/>
      <c r="OPT115" s="171"/>
      <c r="OPU115" s="171"/>
      <c r="OPV115" s="171"/>
      <c r="OPW115" s="171"/>
      <c r="OPX115" s="171"/>
      <c r="OPY115" s="171"/>
      <c r="OPZ115" s="171"/>
      <c r="OQA115" s="171"/>
      <c r="OQB115" s="171"/>
      <c r="OQC115" s="171"/>
      <c r="OQD115" s="171"/>
      <c r="OQE115" s="171"/>
      <c r="OQF115" s="171"/>
      <c r="OQG115" s="171"/>
      <c r="OQH115" s="171"/>
      <c r="OQI115" s="171"/>
      <c r="OQJ115" s="171"/>
      <c r="OQK115" s="171"/>
      <c r="OQL115" s="171"/>
      <c r="OQM115" s="171"/>
      <c r="OQN115" s="171"/>
      <c r="OQO115" s="171"/>
      <c r="OQP115" s="171"/>
      <c r="OQQ115" s="171"/>
      <c r="OQR115" s="171"/>
      <c r="OQS115" s="171"/>
      <c r="OQT115" s="171"/>
      <c r="OQU115" s="171"/>
      <c r="OQV115" s="171"/>
      <c r="OQW115" s="171"/>
      <c r="OQX115" s="171"/>
      <c r="OQY115" s="171"/>
      <c r="OQZ115" s="171"/>
      <c r="ORA115" s="171"/>
      <c r="ORB115" s="171"/>
      <c r="ORC115" s="171"/>
      <c r="ORD115" s="171"/>
      <c r="ORE115" s="171"/>
      <c r="ORF115" s="171"/>
      <c r="ORG115" s="171"/>
      <c r="ORH115" s="171"/>
      <c r="ORI115" s="171"/>
      <c r="ORJ115" s="171"/>
      <c r="ORK115" s="171"/>
      <c r="ORL115" s="171"/>
      <c r="ORM115" s="171"/>
      <c r="ORN115" s="171"/>
      <c r="ORO115" s="171"/>
      <c r="ORP115" s="171"/>
      <c r="ORQ115" s="171"/>
      <c r="ORR115" s="171"/>
      <c r="ORS115" s="171"/>
      <c r="ORT115" s="171"/>
      <c r="ORU115" s="171"/>
      <c r="ORV115" s="171"/>
      <c r="ORW115" s="171"/>
      <c r="ORX115" s="171"/>
      <c r="ORY115" s="171"/>
      <c r="ORZ115" s="171"/>
      <c r="OSA115" s="171"/>
      <c r="OSB115" s="171"/>
      <c r="OSC115" s="171"/>
      <c r="OSD115" s="171"/>
      <c r="OSE115" s="171"/>
      <c r="OSF115" s="171"/>
      <c r="OSG115" s="171"/>
      <c r="OSH115" s="171"/>
      <c r="OSI115" s="171"/>
      <c r="OSJ115" s="171"/>
      <c r="OSK115" s="171"/>
      <c r="OSL115" s="171"/>
      <c r="OSM115" s="171"/>
      <c r="OSN115" s="171"/>
      <c r="OSO115" s="171"/>
      <c r="OSP115" s="171"/>
      <c r="OSQ115" s="171"/>
      <c r="OSR115" s="171"/>
      <c r="OSS115" s="171"/>
      <c r="OST115" s="171"/>
      <c r="OSU115" s="171"/>
      <c r="OSV115" s="171"/>
      <c r="OSW115" s="171"/>
      <c r="OSX115" s="171"/>
      <c r="OSY115" s="171"/>
      <c r="OSZ115" s="171"/>
      <c r="OTA115" s="171"/>
      <c r="OTB115" s="171"/>
      <c r="OTC115" s="171"/>
      <c r="OTD115" s="171"/>
      <c r="OTE115" s="171"/>
      <c r="OTF115" s="171"/>
      <c r="OTG115" s="171"/>
      <c r="OTH115" s="171"/>
      <c r="OTI115" s="171"/>
      <c r="OTJ115" s="171"/>
      <c r="OTK115" s="171"/>
      <c r="OTL115" s="171"/>
      <c r="OTM115" s="171"/>
      <c r="OTN115" s="171"/>
      <c r="OTO115" s="171"/>
      <c r="OTP115" s="171"/>
      <c r="OTQ115" s="171"/>
      <c r="OTR115" s="171"/>
      <c r="OTS115" s="171"/>
      <c r="OTT115" s="171"/>
      <c r="OTU115" s="171"/>
      <c r="OTV115" s="171"/>
      <c r="OTW115" s="171"/>
      <c r="OTX115" s="171"/>
      <c r="OTY115" s="171"/>
      <c r="OTZ115" s="171"/>
      <c r="OUA115" s="171"/>
      <c r="OUB115" s="171"/>
      <c r="OUC115" s="171"/>
      <c r="OUD115" s="171"/>
      <c r="OUE115" s="171"/>
      <c r="OUF115" s="171"/>
      <c r="OUG115" s="171"/>
      <c r="OUH115" s="171"/>
      <c r="OUI115" s="171"/>
      <c r="OUJ115" s="171"/>
      <c r="OUK115" s="171"/>
      <c r="OUL115" s="171"/>
      <c r="OUM115" s="171"/>
      <c r="OUN115" s="171"/>
      <c r="OUO115" s="171"/>
      <c r="OUP115" s="171"/>
      <c r="OUQ115" s="171"/>
      <c r="OUR115" s="171"/>
      <c r="OUS115" s="171"/>
      <c r="OUT115" s="171"/>
      <c r="OUU115" s="171"/>
      <c r="OUV115" s="171"/>
      <c r="OUW115" s="171"/>
      <c r="OUX115" s="171"/>
      <c r="OUY115" s="171"/>
      <c r="OUZ115" s="171"/>
      <c r="OVA115" s="171"/>
      <c r="OVB115" s="171"/>
      <c r="OVC115" s="171"/>
      <c r="OVD115" s="171"/>
      <c r="OVE115" s="171"/>
      <c r="OVF115" s="171"/>
      <c r="OVG115" s="171"/>
      <c r="OVH115" s="171"/>
      <c r="OVI115" s="171"/>
      <c r="OVJ115" s="171"/>
      <c r="OVK115" s="171"/>
      <c r="OVL115" s="171"/>
      <c r="OVM115" s="171"/>
      <c r="OVN115" s="171"/>
      <c r="OVO115" s="171"/>
      <c r="OVP115" s="171"/>
      <c r="OVQ115" s="171"/>
      <c r="OVR115" s="171"/>
      <c r="OVS115" s="171"/>
      <c r="OVT115" s="171"/>
      <c r="OVU115" s="171"/>
      <c r="OVV115" s="171"/>
      <c r="OVW115" s="171"/>
      <c r="OVX115" s="171"/>
      <c r="OVY115" s="171"/>
      <c r="OVZ115" s="171"/>
      <c r="OWA115" s="171"/>
      <c r="OWB115" s="171"/>
      <c r="OWC115" s="171"/>
      <c r="OWD115" s="171"/>
      <c r="OWE115" s="171"/>
      <c r="OWF115" s="171"/>
      <c r="OWG115" s="171"/>
      <c r="OWH115" s="171"/>
      <c r="OWI115" s="171"/>
      <c r="OWJ115" s="171"/>
      <c r="OWK115" s="171"/>
      <c r="OWL115" s="171"/>
      <c r="OWM115" s="171"/>
      <c r="OWN115" s="171"/>
      <c r="OWO115" s="171"/>
      <c r="OWP115" s="171"/>
      <c r="OWQ115" s="171"/>
      <c r="OWR115" s="171"/>
      <c r="OWS115" s="171"/>
      <c r="OWT115" s="171"/>
      <c r="OWU115" s="171"/>
      <c r="OWV115" s="171"/>
      <c r="OWW115" s="171"/>
      <c r="OWX115" s="171"/>
      <c r="OWY115" s="171"/>
      <c r="OWZ115" s="171"/>
      <c r="OXA115" s="171"/>
      <c r="OXB115" s="171"/>
      <c r="OXC115" s="171"/>
      <c r="OXD115" s="171"/>
      <c r="OXE115" s="171"/>
      <c r="OXF115" s="171"/>
      <c r="OXG115" s="171"/>
      <c r="OXH115" s="171"/>
      <c r="OXI115" s="171"/>
      <c r="OXJ115" s="171"/>
      <c r="OXK115" s="171"/>
      <c r="OXL115" s="171"/>
      <c r="OXM115" s="171"/>
      <c r="OXN115" s="171"/>
      <c r="OXO115" s="171"/>
      <c r="OXP115" s="171"/>
      <c r="OXQ115" s="171"/>
      <c r="OXR115" s="171"/>
      <c r="OXS115" s="171"/>
      <c r="OXT115" s="171"/>
      <c r="OXU115" s="171"/>
      <c r="OXV115" s="171"/>
      <c r="OXW115" s="171"/>
      <c r="OXX115" s="171"/>
      <c r="OXY115" s="171"/>
      <c r="OXZ115" s="171"/>
      <c r="OYA115" s="171"/>
      <c r="OYB115" s="171"/>
      <c r="OYC115" s="171"/>
      <c r="OYD115" s="171"/>
      <c r="OYE115" s="171"/>
      <c r="OYF115" s="171"/>
      <c r="OYG115" s="171"/>
      <c r="OYH115" s="171"/>
      <c r="OYI115" s="171"/>
      <c r="OYJ115" s="171"/>
      <c r="OYK115" s="171"/>
      <c r="OYL115" s="171"/>
      <c r="OYM115" s="171"/>
      <c r="OYN115" s="171"/>
      <c r="OYO115" s="171"/>
      <c r="OYP115" s="171"/>
      <c r="OYQ115" s="171"/>
      <c r="OYR115" s="171"/>
      <c r="OYS115" s="171"/>
      <c r="OYT115" s="171"/>
      <c r="OYU115" s="171"/>
      <c r="OYV115" s="171"/>
      <c r="OYW115" s="171"/>
      <c r="OYX115" s="171"/>
      <c r="OYY115" s="171"/>
      <c r="OYZ115" s="171"/>
      <c r="OZA115" s="171"/>
      <c r="OZB115" s="171"/>
      <c r="OZC115" s="171"/>
      <c r="OZD115" s="171"/>
      <c r="OZE115" s="171"/>
      <c r="OZF115" s="171"/>
      <c r="OZG115" s="171"/>
      <c r="OZH115" s="171"/>
      <c r="OZI115" s="171"/>
      <c r="OZJ115" s="171"/>
      <c r="OZK115" s="171"/>
      <c r="OZL115" s="171"/>
      <c r="OZM115" s="171"/>
      <c r="OZN115" s="171"/>
      <c r="OZO115" s="171"/>
      <c r="OZP115" s="171"/>
      <c r="OZQ115" s="171"/>
      <c r="OZR115" s="171"/>
      <c r="OZS115" s="171"/>
      <c r="OZT115" s="171"/>
      <c r="OZU115" s="171"/>
      <c r="OZV115" s="171"/>
      <c r="OZW115" s="171"/>
      <c r="OZX115" s="171"/>
      <c r="OZY115" s="171"/>
      <c r="OZZ115" s="171"/>
      <c r="PAA115" s="171"/>
      <c r="PAB115" s="171"/>
      <c r="PAC115" s="171"/>
      <c r="PAD115" s="171"/>
      <c r="PAE115" s="171"/>
      <c r="PAF115" s="171"/>
      <c r="PAG115" s="171"/>
      <c r="PAH115" s="171"/>
      <c r="PAI115" s="171"/>
      <c r="PAJ115" s="171"/>
      <c r="PAK115" s="171"/>
      <c r="PAL115" s="171"/>
      <c r="PAM115" s="171"/>
      <c r="PAN115" s="171"/>
      <c r="PAO115" s="171"/>
      <c r="PAP115" s="171"/>
      <c r="PAQ115" s="171"/>
      <c r="PAR115" s="171"/>
      <c r="PAS115" s="171"/>
      <c r="PAT115" s="171"/>
      <c r="PAU115" s="171"/>
      <c r="PAV115" s="171"/>
      <c r="PAW115" s="171"/>
      <c r="PAX115" s="171"/>
      <c r="PAY115" s="171"/>
      <c r="PAZ115" s="171"/>
      <c r="PBA115" s="171"/>
      <c r="PBB115" s="171"/>
      <c r="PBC115" s="171"/>
      <c r="PBD115" s="171"/>
      <c r="PBE115" s="171"/>
      <c r="PBF115" s="171"/>
      <c r="PBG115" s="171"/>
      <c r="PBH115" s="171"/>
      <c r="PBI115" s="171"/>
      <c r="PBJ115" s="171"/>
      <c r="PBK115" s="171"/>
      <c r="PBL115" s="171"/>
      <c r="PBM115" s="171"/>
      <c r="PBN115" s="171"/>
      <c r="PBO115" s="171"/>
      <c r="PBP115" s="171"/>
      <c r="PBQ115" s="171"/>
      <c r="PBR115" s="171"/>
      <c r="PBS115" s="171"/>
      <c r="PBT115" s="171"/>
      <c r="PBU115" s="171"/>
      <c r="PBV115" s="171"/>
      <c r="PBW115" s="171"/>
      <c r="PBX115" s="171"/>
      <c r="PBY115" s="171"/>
      <c r="PBZ115" s="171"/>
      <c r="PCA115" s="171"/>
      <c r="PCB115" s="171"/>
      <c r="PCC115" s="171"/>
      <c r="PCD115" s="171"/>
      <c r="PCE115" s="171"/>
      <c r="PCF115" s="171"/>
      <c r="PCG115" s="171"/>
      <c r="PCH115" s="171"/>
      <c r="PCI115" s="171"/>
      <c r="PCJ115" s="171"/>
      <c r="PCK115" s="171"/>
      <c r="PCL115" s="171"/>
      <c r="PCM115" s="171"/>
      <c r="PCN115" s="171"/>
      <c r="PCO115" s="171"/>
      <c r="PCP115" s="171"/>
      <c r="PCQ115" s="171"/>
      <c r="PCR115" s="171"/>
      <c r="PCS115" s="171"/>
      <c r="PCT115" s="171"/>
      <c r="PCU115" s="171"/>
      <c r="PCV115" s="171"/>
      <c r="PCW115" s="171"/>
      <c r="PCX115" s="171"/>
      <c r="PCY115" s="171"/>
      <c r="PCZ115" s="171"/>
      <c r="PDA115" s="171"/>
      <c r="PDB115" s="171"/>
      <c r="PDC115" s="171"/>
      <c r="PDD115" s="171"/>
      <c r="PDE115" s="171"/>
      <c r="PDF115" s="171"/>
      <c r="PDG115" s="171"/>
      <c r="PDH115" s="171"/>
      <c r="PDI115" s="171"/>
      <c r="PDJ115" s="171"/>
      <c r="PDK115" s="171"/>
      <c r="PDL115" s="171"/>
      <c r="PDM115" s="171"/>
      <c r="PDN115" s="171"/>
      <c r="PDO115" s="171"/>
      <c r="PDP115" s="171"/>
      <c r="PDQ115" s="171"/>
      <c r="PDR115" s="171"/>
      <c r="PDS115" s="171"/>
      <c r="PDT115" s="171"/>
      <c r="PDU115" s="171"/>
      <c r="PDV115" s="171"/>
      <c r="PDW115" s="171"/>
      <c r="PDX115" s="171"/>
      <c r="PDY115" s="171"/>
      <c r="PDZ115" s="171"/>
      <c r="PEA115" s="171"/>
      <c r="PEB115" s="171"/>
      <c r="PEC115" s="171"/>
      <c r="PED115" s="171"/>
      <c r="PEE115" s="171"/>
      <c r="PEF115" s="171"/>
      <c r="PEG115" s="171"/>
      <c r="PEH115" s="171"/>
      <c r="PEI115" s="171"/>
      <c r="PEJ115" s="171"/>
      <c r="PEK115" s="171"/>
      <c r="PEL115" s="171"/>
      <c r="PEM115" s="171"/>
      <c r="PEN115" s="171"/>
      <c r="PEO115" s="171"/>
      <c r="PEP115" s="171"/>
      <c r="PEQ115" s="171"/>
      <c r="PER115" s="171"/>
      <c r="PES115" s="171"/>
      <c r="PET115" s="171"/>
      <c r="PEU115" s="171"/>
      <c r="PEV115" s="171"/>
      <c r="PEW115" s="171"/>
      <c r="PEX115" s="171"/>
      <c r="PEY115" s="171"/>
      <c r="PEZ115" s="171"/>
      <c r="PFA115" s="171"/>
      <c r="PFB115" s="171"/>
      <c r="PFC115" s="171"/>
      <c r="PFD115" s="171"/>
      <c r="PFE115" s="171"/>
      <c r="PFF115" s="171"/>
      <c r="PFG115" s="171"/>
      <c r="PFH115" s="171"/>
      <c r="PFI115" s="171"/>
      <c r="PFJ115" s="171"/>
      <c r="PFK115" s="171"/>
      <c r="PFL115" s="171"/>
      <c r="PFM115" s="171"/>
      <c r="PFN115" s="171"/>
      <c r="PFO115" s="171"/>
      <c r="PFP115" s="171"/>
      <c r="PFQ115" s="171"/>
      <c r="PFR115" s="171"/>
      <c r="PFS115" s="171"/>
      <c r="PFT115" s="171"/>
      <c r="PFU115" s="171"/>
      <c r="PFV115" s="171"/>
      <c r="PFW115" s="171"/>
      <c r="PFX115" s="171"/>
      <c r="PFY115" s="171"/>
      <c r="PFZ115" s="171"/>
      <c r="PGA115" s="171"/>
      <c r="PGB115" s="171"/>
      <c r="PGC115" s="171"/>
      <c r="PGD115" s="171"/>
      <c r="PGE115" s="171"/>
      <c r="PGF115" s="171"/>
      <c r="PGG115" s="171"/>
      <c r="PGH115" s="171"/>
      <c r="PGI115" s="171"/>
      <c r="PGJ115" s="171"/>
      <c r="PGK115" s="171"/>
      <c r="PGL115" s="171"/>
      <c r="PGM115" s="171"/>
      <c r="PGN115" s="171"/>
      <c r="PGO115" s="171"/>
      <c r="PGP115" s="171"/>
      <c r="PGQ115" s="171"/>
      <c r="PGR115" s="171"/>
      <c r="PGS115" s="171"/>
      <c r="PGT115" s="171"/>
      <c r="PGU115" s="171"/>
      <c r="PGV115" s="171"/>
      <c r="PGW115" s="171"/>
      <c r="PGX115" s="171"/>
      <c r="PGY115" s="171"/>
      <c r="PGZ115" s="171"/>
      <c r="PHA115" s="171"/>
      <c r="PHB115" s="171"/>
      <c r="PHC115" s="171"/>
      <c r="PHD115" s="171"/>
      <c r="PHE115" s="171"/>
      <c r="PHF115" s="171"/>
      <c r="PHG115" s="171"/>
      <c r="PHH115" s="171"/>
      <c r="PHI115" s="171"/>
      <c r="PHJ115" s="171"/>
      <c r="PHK115" s="171"/>
      <c r="PHL115" s="171"/>
      <c r="PHM115" s="171"/>
      <c r="PHN115" s="171"/>
      <c r="PHO115" s="171"/>
      <c r="PHP115" s="171"/>
      <c r="PHQ115" s="171"/>
      <c r="PHR115" s="171"/>
      <c r="PHS115" s="171"/>
      <c r="PHT115" s="171"/>
      <c r="PHU115" s="171"/>
      <c r="PHV115" s="171"/>
      <c r="PHW115" s="171"/>
      <c r="PHX115" s="171"/>
      <c r="PHY115" s="171"/>
      <c r="PHZ115" s="171"/>
      <c r="PIA115" s="171"/>
      <c r="PIB115" s="171"/>
      <c r="PIC115" s="171"/>
      <c r="PID115" s="171"/>
      <c r="PIE115" s="171"/>
      <c r="PIF115" s="171"/>
      <c r="PIG115" s="171"/>
      <c r="PIH115" s="171"/>
      <c r="PII115" s="171"/>
      <c r="PIJ115" s="171"/>
      <c r="PIK115" s="171"/>
      <c r="PIL115" s="171"/>
      <c r="PIM115" s="171"/>
      <c r="PIN115" s="171"/>
      <c r="PIO115" s="171"/>
      <c r="PIP115" s="171"/>
      <c r="PIQ115" s="171"/>
      <c r="PIR115" s="171"/>
      <c r="PIS115" s="171"/>
      <c r="PIT115" s="171"/>
      <c r="PIU115" s="171"/>
      <c r="PIV115" s="171"/>
      <c r="PIW115" s="171"/>
      <c r="PIX115" s="171"/>
      <c r="PIY115" s="171"/>
      <c r="PIZ115" s="171"/>
      <c r="PJA115" s="171"/>
      <c r="PJB115" s="171"/>
      <c r="PJC115" s="171"/>
      <c r="PJD115" s="171"/>
      <c r="PJE115" s="171"/>
      <c r="PJF115" s="171"/>
      <c r="PJG115" s="171"/>
      <c r="PJH115" s="171"/>
      <c r="PJI115" s="171"/>
      <c r="PJJ115" s="171"/>
      <c r="PJK115" s="171"/>
      <c r="PJL115" s="171"/>
      <c r="PJM115" s="171"/>
      <c r="PJN115" s="171"/>
      <c r="PJO115" s="171"/>
      <c r="PJP115" s="171"/>
      <c r="PJQ115" s="171"/>
      <c r="PJR115" s="171"/>
      <c r="PJS115" s="171"/>
      <c r="PJT115" s="171"/>
      <c r="PJU115" s="171"/>
      <c r="PJV115" s="171"/>
      <c r="PJW115" s="171"/>
      <c r="PJX115" s="171"/>
      <c r="PJY115" s="171"/>
      <c r="PJZ115" s="171"/>
      <c r="PKA115" s="171"/>
      <c r="PKB115" s="171"/>
      <c r="PKC115" s="171"/>
      <c r="PKD115" s="171"/>
      <c r="PKE115" s="171"/>
      <c r="PKF115" s="171"/>
      <c r="PKG115" s="171"/>
      <c r="PKH115" s="171"/>
      <c r="PKI115" s="171"/>
      <c r="PKJ115" s="171"/>
      <c r="PKK115" s="171"/>
      <c r="PKL115" s="171"/>
      <c r="PKM115" s="171"/>
      <c r="PKN115" s="171"/>
      <c r="PKO115" s="171"/>
      <c r="PKP115" s="171"/>
      <c r="PKQ115" s="171"/>
      <c r="PKR115" s="171"/>
      <c r="PKS115" s="171"/>
      <c r="PKT115" s="171"/>
      <c r="PKU115" s="171"/>
      <c r="PKV115" s="171"/>
      <c r="PKW115" s="171"/>
      <c r="PKX115" s="171"/>
      <c r="PKY115" s="171"/>
      <c r="PKZ115" s="171"/>
      <c r="PLA115" s="171"/>
      <c r="PLB115" s="171"/>
      <c r="PLC115" s="171"/>
      <c r="PLD115" s="171"/>
      <c r="PLE115" s="171"/>
      <c r="PLF115" s="171"/>
      <c r="PLG115" s="171"/>
      <c r="PLH115" s="171"/>
      <c r="PLI115" s="171"/>
      <c r="PLJ115" s="171"/>
      <c r="PLK115" s="171"/>
      <c r="PLL115" s="171"/>
      <c r="PLM115" s="171"/>
      <c r="PLN115" s="171"/>
      <c r="PLO115" s="171"/>
      <c r="PLP115" s="171"/>
      <c r="PLQ115" s="171"/>
      <c r="PLR115" s="171"/>
      <c r="PLS115" s="171"/>
      <c r="PLT115" s="171"/>
      <c r="PLU115" s="171"/>
      <c r="PLV115" s="171"/>
      <c r="PLW115" s="171"/>
      <c r="PLX115" s="171"/>
      <c r="PLY115" s="171"/>
      <c r="PLZ115" s="171"/>
      <c r="PMA115" s="171"/>
      <c r="PMB115" s="171"/>
      <c r="PMC115" s="171"/>
      <c r="PMD115" s="171"/>
      <c r="PME115" s="171"/>
      <c r="PMF115" s="171"/>
      <c r="PMG115" s="171"/>
      <c r="PMH115" s="171"/>
      <c r="PMI115" s="171"/>
      <c r="PMJ115" s="171"/>
      <c r="PMK115" s="171"/>
      <c r="PML115" s="171"/>
      <c r="PMM115" s="171"/>
      <c r="PMN115" s="171"/>
      <c r="PMO115" s="171"/>
      <c r="PMP115" s="171"/>
      <c r="PMQ115" s="171"/>
      <c r="PMR115" s="171"/>
      <c r="PMS115" s="171"/>
      <c r="PMT115" s="171"/>
      <c r="PMU115" s="171"/>
      <c r="PMV115" s="171"/>
      <c r="PMW115" s="171"/>
      <c r="PMX115" s="171"/>
      <c r="PMY115" s="171"/>
      <c r="PMZ115" s="171"/>
      <c r="PNA115" s="171"/>
      <c r="PNB115" s="171"/>
      <c r="PNC115" s="171"/>
      <c r="PND115" s="171"/>
      <c r="PNE115" s="171"/>
      <c r="PNF115" s="171"/>
      <c r="PNG115" s="171"/>
      <c r="PNH115" s="171"/>
      <c r="PNI115" s="171"/>
      <c r="PNJ115" s="171"/>
      <c r="PNK115" s="171"/>
      <c r="PNL115" s="171"/>
      <c r="PNM115" s="171"/>
      <c r="PNN115" s="171"/>
      <c r="PNO115" s="171"/>
      <c r="PNP115" s="171"/>
      <c r="PNQ115" s="171"/>
      <c r="PNR115" s="171"/>
      <c r="PNS115" s="171"/>
      <c r="PNT115" s="171"/>
      <c r="PNU115" s="171"/>
      <c r="PNV115" s="171"/>
      <c r="PNW115" s="171"/>
      <c r="PNX115" s="171"/>
      <c r="PNY115" s="171"/>
      <c r="PNZ115" s="171"/>
      <c r="POA115" s="171"/>
      <c r="POB115" s="171"/>
      <c r="POC115" s="171"/>
      <c r="POD115" s="171"/>
      <c r="POE115" s="171"/>
      <c r="POF115" s="171"/>
      <c r="POG115" s="171"/>
      <c r="POH115" s="171"/>
      <c r="POI115" s="171"/>
      <c r="POJ115" s="171"/>
      <c r="POK115" s="171"/>
      <c r="POL115" s="171"/>
      <c r="POM115" s="171"/>
      <c r="PON115" s="171"/>
      <c r="POO115" s="171"/>
      <c r="POP115" s="171"/>
      <c r="POQ115" s="171"/>
      <c r="POR115" s="171"/>
      <c r="POS115" s="171"/>
      <c r="POT115" s="171"/>
      <c r="POU115" s="171"/>
      <c r="POV115" s="171"/>
      <c r="POW115" s="171"/>
      <c r="POX115" s="171"/>
      <c r="POY115" s="171"/>
      <c r="POZ115" s="171"/>
      <c r="PPA115" s="171"/>
      <c r="PPB115" s="171"/>
      <c r="PPC115" s="171"/>
      <c r="PPD115" s="171"/>
      <c r="PPE115" s="171"/>
      <c r="PPF115" s="171"/>
      <c r="PPG115" s="171"/>
      <c r="PPH115" s="171"/>
      <c r="PPI115" s="171"/>
      <c r="PPJ115" s="171"/>
      <c r="PPK115" s="171"/>
      <c r="PPL115" s="171"/>
      <c r="PPM115" s="171"/>
      <c r="PPN115" s="171"/>
      <c r="PPO115" s="171"/>
      <c r="PPP115" s="171"/>
      <c r="PPQ115" s="171"/>
      <c r="PPR115" s="171"/>
      <c r="PPS115" s="171"/>
      <c r="PPT115" s="171"/>
      <c r="PPU115" s="171"/>
      <c r="PPV115" s="171"/>
      <c r="PPW115" s="171"/>
      <c r="PPX115" s="171"/>
      <c r="PPY115" s="171"/>
      <c r="PPZ115" s="171"/>
      <c r="PQA115" s="171"/>
      <c r="PQB115" s="171"/>
      <c r="PQC115" s="171"/>
      <c r="PQD115" s="171"/>
      <c r="PQE115" s="171"/>
      <c r="PQF115" s="171"/>
      <c r="PQG115" s="171"/>
      <c r="PQH115" s="171"/>
      <c r="PQI115" s="171"/>
      <c r="PQJ115" s="171"/>
      <c r="PQK115" s="171"/>
      <c r="PQL115" s="171"/>
      <c r="PQM115" s="171"/>
      <c r="PQN115" s="171"/>
      <c r="PQO115" s="171"/>
      <c r="PQP115" s="171"/>
      <c r="PQQ115" s="171"/>
      <c r="PQR115" s="171"/>
      <c r="PQS115" s="171"/>
      <c r="PQT115" s="171"/>
      <c r="PQU115" s="171"/>
      <c r="PQV115" s="171"/>
      <c r="PQW115" s="171"/>
      <c r="PQX115" s="171"/>
      <c r="PQY115" s="171"/>
      <c r="PQZ115" s="171"/>
      <c r="PRA115" s="171"/>
      <c r="PRB115" s="171"/>
      <c r="PRC115" s="171"/>
      <c r="PRD115" s="171"/>
      <c r="PRE115" s="171"/>
      <c r="PRF115" s="171"/>
      <c r="PRG115" s="171"/>
      <c r="PRH115" s="171"/>
      <c r="PRI115" s="171"/>
      <c r="PRJ115" s="171"/>
      <c r="PRK115" s="171"/>
      <c r="PRL115" s="171"/>
      <c r="PRM115" s="171"/>
      <c r="PRN115" s="171"/>
      <c r="PRO115" s="171"/>
      <c r="PRP115" s="171"/>
      <c r="PRQ115" s="171"/>
      <c r="PRR115" s="171"/>
      <c r="PRS115" s="171"/>
      <c r="PRT115" s="171"/>
      <c r="PRU115" s="171"/>
      <c r="PRV115" s="171"/>
      <c r="PRW115" s="171"/>
      <c r="PRX115" s="171"/>
      <c r="PRY115" s="171"/>
      <c r="PRZ115" s="171"/>
      <c r="PSA115" s="171"/>
      <c r="PSB115" s="171"/>
      <c r="PSC115" s="171"/>
      <c r="PSD115" s="171"/>
      <c r="PSE115" s="171"/>
      <c r="PSF115" s="171"/>
      <c r="PSG115" s="171"/>
      <c r="PSH115" s="171"/>
      <c r="PSI115" s="171"/>
      <c r="PSJ115" s="171"/>
      <c r="PSK115" s="171"/>
      <c r="PSL115" s="171"/>
      <c r="PSM115" s="171"/>
      <c r="PSN115" s="171"/>
      <c r="PSO115" s="171"/>
      <c r="PSP115" s="171"/>
      <c r="PSQ115" s="171"/>
      <c r="PSR115" s="171"/>
      <c r="PSS115" s="171"/>
      <c r="PST115" s="171"/>
      <c r="PSU115" s="171"/>
      <c r="PSV115" s="171"/>
      <c r="PSW115" s="171"/>
      <c r="PSX115" s="171"/>
      <c r="PSY115" s="171"/>
      <c r="PSZ115" s="171"/>
      <c r="PTA115" s="171"/>
      <c r="PTB115" s="171"/>
      <c r="PTC115" s="171"/>
      <c r="PTD115" s="171"/>
      <c r="PTE115" s="171"/>
      <c r="PTF115" s="171"/>
      <c r="PTG115" s="171"/>
      <c r="PTH115" s="171"/>
      <c r="PTI115" s="171"/>
      <c r="PTJ115" s="171"/>
      <c r="PTK115" s="171"/>
      <c r="PTL115" s="171"/>
      <c r="PTM115" s="171"/>
      <c r="PTN115" s="171"/>
      <c r="PTO115" s="171"/>
      <c r="PTP115" s="171"/>
      <c r="PTQ115" s="171"/>
      <c r="PTR115" s="171"/>
      <c r="PTS115" s="171"/>
      <c r="PTT115" s="171"/>
      <c r="PTU115" s="171"/>
      <c r="PTV115" s="171"/>
      <c r="PTW115" s="171"/>
      <c r="PTX115" s="171"/>
      <c r="PTY115" s="171"/>
      <c r="PTZ115" s="171"/>
      <c r="PUA115" s="171"/>
      <c r="PUB115" s="171"/>
      <c r="PUC115" s="171"/>
      <c r="PUD115" s="171"/>
      <c r="PUE115" s="171"/>
      <c r="PUF115" s="171"/>
      <c r="PUG115" s="171"/>
      <c r="PUH115" s="171"/>
      <c r="PUI115" s="171"/>
      <c r="PUJ115" s="171"/>
      <c r="PUK115" s="171"/>
      <c r="PUL115" s="171"/>
      <c r="PUM115" s="171"/>
      <c r="PUN115" s="171"/>
      <c r="PUO115" s="171"/>
      <c r="PUP115" s="171"/>
      <c r="PUQ115" s="171"/>
      <c r="PUR115" s="171"/>
      <c r="PUS115" s="171"/>
      <c r="PUT115" s="171"/>
      <c r="PUU115" s="171"/>
      <c r="PUV115" s="171"/>
      <c r="PUW115" s="171"/>
      <c r="PUX115" s="171"/>
      <c r="PUY115" s="171"/>
      <c r="PUZ115" s="171"/>
      <c r="PVA115" s="171"/>
      <c r="PVB115" s="171"/>
      <c r="PVC115" s="171"/>
      <c r="PVD115" s="171"/>
      <c r="PVE115" s="171"/>
      <c r="PVF115" s="171"/>
      <c r="PVG115" s="171"/>
      <c r="PVH115" s="171"/>
      <c r="PVI115" s="171"/>
      <c r="PVJ115" s="171"/>
      <c r="PVK115" s="171"/>
      <c r="PVL115" s="171"/>
      <c r="PVM115" s="171"/>
      <c r="PVN115" s="171"/>
      <c r="PVO115" s="171"/>
      <c r="PVP115" s="171"/>
      <c r="PVQ115" s="171"/>
      <c r="PVR115" s="171"/>
      <c r="PVS115" s="171"/>
      <c r="PVT115" s="171"/>
      <c r="PVU115" s="171"/>
      <c r="PVV115" s="171"/>
      <c r="PVW115" s="171"/>
      <c r="PVX115" s="171"/>
      <c r="PVY115" s="171"/>
      <c r="PVZ115" s="171"/>
      <c r="PWA115" s="171"/>
      <c r="PWB115" s="171"/>
      <c r="PWC115" s="171"/>
      <c r="PWD115" s="171"/>
      <c r="PWE115" s="171"/>
      <c r="PWF115" s="171"/>
      <c r="PWG115" s="171"/>
      <c r="PWH115" s="171"/>
      <c r="PWI115" s="171"/>
      <c r="PWJ115" s="171"/>
      <c r="PWK115" s="171"/>
      <c r="PWL115" s="171"/>
      <c r="PWM115" s="171"/>
      <c r="PWN115" s="171"/>
      <c r="PWO115" s="171"/>
      <c r="PWP115" s="171"/>
      <c r="PWQ115" s="171"/>
      <c r="PWR115" s="171"/>
      <c r="PWS115" s="171"/>
      <c r="PWT115" s="171"/>
      <c r="PWU115" s="171"/>
      <c r="PWV115" s="171"/>
      <c r="PWW115" s="171"/>
      <c r="PWX115" s="171"/>
      <c r="PWY115" s="171"/>
      <c r="PWZ115" s="171"/>
      <c r="PXA115" s="171"/>
      <c r="PXB115" s="171"/>
      <c r="PXC115" s="171"/>
      <c r="PXD115" s="171"/>
      <c r="PXE115" s="171"/>
      <c r="PXF115" s="171"/>
      <c r="PXG115" s="171"/>
      <c r="PXH115" s="171"/>
      <c r="PXI115" s="171"/>
      <c r="PXJ115" s="171"/>
      <c r="PXK115" s="171"/>
      <c r="PXL115" s="171"/>
      <c r="PXM115" s="171"/>
      <c r="PXN115" s="171"/>
      <c r="PXO115" s="171"/>
      <c r="PXP115" s="171"/>
      <c r="PXQ115" s="171"/>
      <c r="PXR115" s="171"/>
      <c r="PXS115" s="171"/>
      <c r="PXT115" s="171"/>
      <c r="PXU115" s="171"/>
      <c r="PXV115" s="171"/>
      <c r="PXW115" s="171"/>
      <c r="PXX115" s="171"/>
      <c r="PXY115" s="171"/>
      <c r="PXZ115" s="171"/>
      <c r="PYA115" s="171"/>
      <c r="PYB115" s="171"/>
      <c r="PYC115" s="171"/>
      <c r="PYD115" s="171"/>
      <c r="PYE115" s="171"/>
      <c r="PYF115" s="171"/>
      <c r="PYG115" s="171"/>
      <c r="PYH115" s="171"/>
      <c r="PYI115" s="171"/>
      <c r="PYJ115" s="171"/>
      <c r="PYK115" s="171"/>
      <c r="PYL115" s="171"/>
      <c r="PYM115" s="171"/>
      <c r="PYN115" s="171"/>
      <c r="PYO115" s="171"/>
      <c r="PYP115" s="171"/>
      <c r="PYQ115" s="171"/>
      <c r="PYR115" s="171"/>
      <c r="PYS115" s="171"/>
      <c r="PYT115" s="171"/>
      <c r="PYU115" s="171"/>
      <c r="PYV115" s="171"/>
      <c r="PYW115" s="171"/>
      <c r="PYX115" s="171"/>
      <c r="PYY115" s="171"/>
      <c r="PYZ115" s="171"/>
      <c r="PZA115" s="171"/>
      <c r="PZB115" s="171"/>
      <c r="PZC115" s="171"/>
      <c r="PZD115" s="171"/>
      <c r="PZE115" s="171"/>
      <c r="PZF115" s="171"/>
      <c r="PZG115" s="171"/>
      <c r="PZH115" s="171"/>
      <c r="PZI115" s="171"/>
      <c r="PZJ115" s="171"/>
      <c r="PZK115" s="171"/>
      <c r="PZL115" s="171"/>
      <c r="PZM115" s="171"/>
      <c r="PZN115" s="171"/>
      <c r="PZO115" s="171"/>
      <c r="PZP115" s="171"/>
      <c r="PZQ115" s="171"/>
      <c r="PZR115" s="171"/>
      <c r="PZS115" s="171"/>
      <c r="PZT115" s="171"/>
      <c r="PZU115" s="171"/>
      <c r="PZV115" s="171"/>
      <c r="PZW115" s="171"/>
      <c r="PZX115" s="171"/>
      <c r="PZY115" s="171"/>
      <c r="PZZ115" s="171"/>
      <c r="QAA115" s="171"/>
      <c r="QAB115" s="171"/>
      <c r="QAC115" s="171"/>
      <c r="QAD115" s="171"/>
      <c r="QAE115" s="171"/>
      <c r="QAF115" s="171"/>
      <c r="QAG115" s="171"/>
      <c r="QAH115" s="171"/>
      <c r="QAI115" s="171"/>
      <c r="QAJ115" s="171"/>
      <c r="QAK115" s="171"/>
      <c r="QAL115" s="171"/>
      <c r="QAM115" s="171"/>
      <c r="QAN115" s="171"/>
      <c r="QAO115" s="171"/>
      <c r="QAP115" s="171"/>
      <c r="QAQ115" s="171"/>
      <c r="QAR115" s="171"/>
      <c r="QAS115" s="171"/>
      <c r="QAT115" s="171"/>
      <c r="QAU115" s="171"/>
      <c r="QAV115" s="171"/>
      <c r="QAW115" s="171"/>
      <c r="QAX115" s="171"/>
      <c r="QAY115" s="171"/>
      <c r="QAZ115" s="171"/>
      <c r="QBA115" s="171"/>
      <c r="QBB115" s="171"/>
      <c r="QBC115" s="171"/>
      <c r="QBD115" s="171"/>
      <c r="QBE115" s="171"/>
      <c r="QBF115" s="171"/>
      <c r="QBG115" s="171"/>
      <c r="QBH115" s="171"/>
      <c r="QBI115" s="171"/>
      <c r="QBJ115" s="171"/>
      <c r="QBK115" s="171"/>
      <c r="QBL115" s="171"/>
      <c r="QBM115" s="171"/>
      <c r="QBN115" s="171"/>
      <c r="QBO115" s="171"/>
      <c r="QBP115" s="171"/>
      <c r="QBQ115" s="171"/>
      <c r="QBR115" s="171"/>
      <c r="QBS115" s="171"/>
      <c r="QBT115" s="171"/>
      <c r="QBU115" s="171"/>
      <c r="QBV115" s="171"/>
      <c r="QBW115" s="171"/>
      <c r="QBX115" s="171"/>
      <c r="QBY115" s="171"/>
      <c r="QBZ115" s="171"/>
      <c r="QCA115" s="171"/>
      <c r="QCB115" s="171"/>
      <c r="QCC115" s="171"/>
      <c r="QCD115" s="171"/>
      <c r="QCE115" s="171"/>
      <c r="QCF115" s="171"/>
      <c r="QCG115" s="171"/>
      <c r="QCH115" s="171"/>
      <c r="QCI115" s="171"/>
      <c r="QCJ115" s="171"/>
      <c r="QCK115" s="171"/>
      <c r="QCL115" s="171"/>
      <c r="QCM115" s="171"/>
      <c r="QCN115" s="171"/>
      <c r="QCO115" s="171"/>
      <c r="QCP115" s="171"/>
      <c r="QCQ115" s="171"/>
      <c r="QCR115" s="171"/>
      <c r="QCS115" s="171"/>
      <c r="QCT115" s="171"/>
      <c r="QCU115" s="171"/>
      <c r="QCV115" s="171"/>
      <c r="QCW115" s="171"/>
      <c r="QCX115" s="171"/>
      <c r="QCY115" s="171"/>
      <c r="QCZ115" s="171"/>
      <c r="QDA115" s="171"/>
      <c r="QDB115" s="171"/>
      <c r="QDC115" s="171"/>
      <c r="QDD115" s="171"/>
      <c r="QDE115" s="171"/>
      <c r="QDF115" s="171"/>
      <c r="QDG115" s="171"/>
      <c r="QDH115" s="171"/>
      <c r="QDI115" s="171"/>
      <c r="QDJ115" s="171"/>
      <c r="QDK115" s="171"/>
      <c r="QDL115" s="171"/>
      <c r="QDM115" s="171"/>
      <c r="QDN115" s="171"/>
      <c r="QDO115" s="171"/>
      <c r="QDP115" s="171"/>
      <c r="QDQ115" s="171"/>
      <c r="QDR115" s="171"/>
      <c r="QDS115" s="171"/>
      <c r="QDT115" s="171"/>
      <c r="QDU115" s="171"/>
      <c r="QDV115" s="171"/>
      <c r="QDW115" s="171"/>
      <c r="QDX115" s="171"/>
      <c r="QDY115" s="171"/>
      <c r="QDZ115" s="171"/>
      <c r="QEA115" s="171"/>
      <c r="QEB115" s="171"/>
      <c r="QEC115" s="171"/>
      <c r="QED115" s="171"/>
      <c r="QEE115" s="171"/>
      <c r="QEF115" s="171"/>
      <c r="QEG115" s="171"/>
      <c r="QEH115" s="171"/>
      <c r="QEI115" s="171"/>
      <c r="QEJ115" s="171"/>
      <c r="QEK115" s="171"/>
      <c r="QEL115" s="171"/>
      <c r="QEM115" s="171"/>
      <c r="QEN115" s="171"/>
      <c r="QEO115" s="171"/>
      <c r="QEP115" s="171"/>
      <c r="QEQ115" s="171"/>
      <c r="QER115" s="171"/>
      <c r="QES115" s="171"/>
      <c r="QET115" s="171"/>
      <c r="QEU115" s="171"/>
      <c r="QEV115" s="171"/>
      <c r="QEW115" s="171"/>
      <c r="QEX115" s="171"/>
      <c r="QEY115" s="171"/>
      <c r="QEZ115" s="171"/>
      <c r="QFA115" s="171"/>
      <c r="QFB115" s="171"/>
      <c r="QFC115" s="171"/>
      <c r="QFD115" s="171"/>
      <c r="QFE115" s="171"/>
      <c r="QFF115" s="171"/>
      <c r="QFG115" s="171"/>
      <c r="QFH115" s="171"/>
      <c r="QFI115" s="171"/>
      <c r="QFJ115" s="171"/>
      <c r="QFK115" s="171"/>
      <c r="QFL115" s="171"/>
      <c r="QFM115" s="171"/>
      <c r="QFN115" s="171"/>
      <c r="QFO115" s="171"/>
      <c r="QFP115" s="171"/>
      <c r="QFQ115" s="171"/>
      <c r="QFR115" s="171"/>
      <c r="QFS115" s="171"/>
      <c r="QFT115" s="171"/>
      <c r="QFU115" s="171"/>
      <c r="QFV115" s="171"/>
      <c r="QFW115" s="171"/>
      <c r="QFX115" s="171"/>
      <c r="QFY115" s="171"/>
      <c r="QFZ115" s="171"/>
      <c r="QGA115" s="171"/>
      <c r="QGB115" s="171"/>
      <c r="QGC115" s="171"/>
      <c r="QGD115" s="171"/>
      <c r="QGE115" s="171"/>
      <c r="QGF115" s="171"/>
      <c r="QGG115" s="171"/>
      <c r="QGH115" s="171"/>
      <c r="QGI115" s="171"/>
      <c r="QGJ115" s="171"/>
      <c r="QGK115" s="171"/>
      <c r="QGL115" s="171"/>
      <c r="QGM115" s="171"/>
      <c r="QGN115" s="171"/>
      <c r="QGO115" s="171"/>
      <c r="QGP115" s="171"/>
      <c r="QGQ115" s="171"/>
      <c r="QGR115" s="171"/>
      <c r="QGS115" s="171"/>
      <c r="QGT115" s="171"/>
      <c r="QGU115" s="171"/>
      <c r="QGV115" s="171"/>
      <c r="QGW115" s="171"/>
      <c r="QGX115" s="171"/>
      <c r="QGY115" s="171"/>
      <c r="QGZ115" s="171"/>
      <c r="QHA115" s="171"/>
      <c r="QHB115" s="171"/>
      <c r="QHC115" s="171"/>
      <c r="QHD115" s="171"/>
      <c r="QHE115" s="171"/>
      <c r="QHF115" s="171"/>
      <c r="QHG115" s="171"/>
      <c r="QHH115" s="171"/>
      <c r="QHI115" s="171"/>
      <c r="QHJ115" s="171"/>
      <c r="QHK115" s="171"/>
      <c r="QHL115" s="171"/>
      <c r="QHM115" s="171"/>
      <c r="QHN115" s="171"/>
      <c r="QHO115" s="171"/>
      <c r="QHP115" s="171"/>
      <c r="QHQ115" s="171"/>
      <c r="QHR115" s="171"/>
      <c r="QHS115" s="171"/>
      <c r="QHT115" s="171"/>
      <c r="QHU115" s="171"/>
      <c r="QHV115" s="171"/>
      <c r="QHW115" s="171"/>
      <c r="QHX115" s="171"/>
      <c r="QHY115" s="171"/>
      <c r="QHZ115" s="171"/>
      <c r="QIA115" s="171"/>
      <c r="QIB115" s="171"/>
      <c r="QIC115" s="171"/>
      <c r="QID115" s="171"/>
      <c r="QIE115" s="171"/>
      <c r="QIF115" s="171"/>
      <c r="QIG115" s="171"/>
      <c r="QIH115" s="171"/>
      <c r="QII115" s="171"/>
      <c r="QIJ115" s="171"/>
      <c r="QIK115" s="171"/>
      <c r="QIL115" s="171"/>
      <c r="QIM115" s="171"/>
      <c r="QIN115" s="171"/>
      <c r="QIO115" s="171"/>
      <c r="QIP115" s="171"/>
      <c r="QIQ115" s="171"/>
      <c r="QIR115" s="171"/>
      <c r="QIS115" s="171"/>
      <c r="QIT115" s="171"/>
      <c r="QIU115" s="171"/>
      <c r="QIV115" s="171"/>
      <c r="QIW115" s="171"/>
      <c r="QIX115" s="171"/>
      <c r="QIY115" s="171"/>
      <c r="QIZ115" s="171"/>
      <c r="QJA115" s="171"/>
      <c r="QJB115" s="171"/>
      <c r="QJC115" s="171"/>
      <c r="QJD115" s="171"/>
      <c r="QJE115" s="171"/>
      <c r="QJF115" s="171"/>
      <c r="QJG115" s="171"/>
      <c r="QJH115" s="171"/>
      <c r="QJI115" s="171"/>
      <c r="QJJ115" s="171"/>
      <c r="QJK115" s="171"/>
      <c r="QJL115" s="171"/>
      <c r="QJM115" s="171"/>
      <c r="QJN115" s="171"/>
      <c r="QJO115" s="171"/>
      <c r="QJP115" s="171"/>
      <c r="QJQ115" s="171"/>
      <c r="QJR115" s="171"/>
      <c r="QJS115" s="171"/>
      <c r="QJT115" s="171"/>
      <c r="QJU115" s="171"/>
      <c r="QJV115" s="171"/>
      <c r="QJW115" s="171"/>
      <c r="QJX115" s="171"/>
      <c r="QJY115" s="171"/>
      <c r="QJZ115" s="171"/>
      <c r="QKA115" s="171"/>
      <c r="QKB115" s="171"/>
      <c r="QKC115" s="171"/>
      <c r="QKD115" s="171"/>
      <c r="QKE115" s="171"/>
      <c r="QKF115" s="171"/>
      <c r="QKG115" s="171"/>
      <c r="QKH115" s="171"/>
      <c r="QKI115" s="171"/>
      <c r="QKJ115" s="171"/>
      <c r="QKK115" s="171"/>
      <c r="QKL115" s="171"/>
      <c r="QKM115" s="171"/>
      <c r="QKN115" s="171"/>
      <c r="QKO115" s="171"/>
      <c r="QKP115" s="171"/>
      <c r="QKQ115" s="171"/>
      <c r="QKR115" s="171"/>
      <c r="QKS115" s="171"/>
      <c r="QKT115" s="171"/>
      <c r="QKU115" s="171"/>
      <c r="QKV115" s="171"/>
      <c r="QKW115" s="171"/>
      <c r="QKX115" s="171"/>
      <c r="QKY115" s="171"/>
      <c r="QKZ115" s="171"/>
      <c r="QLA115" s="171"/>
      <c r="QLB115" s="171"/>
      <c r="QLC115" s="171"/>
      <c r="QLD115" s="171"/>
      <c r="QLE115" s="171"/>
      <c r="QLF115" s="171"/>
      <c r="QLG115" s="171"/>
      <c r="QLH115" s="171"/>
      <c r="QLI115" s="171"/>
      <c r="QLJ115" s="171"/>
      <c r="QLK115" s="171"/>
      <c r="QLL115" s="171"/>
      <c r="QLM115" s="171"/>
      <c r="QLN115" s="171"/>
      <c r="QLO115" s="171"/>
      <c r="QLP115" s="171"/>
      <c r="QLQ115" s="171"/>
      <c r="QLR115" s="171"/>
      <c r="QLS115" s="171"/>
      <c r="QLT115" s="171"/>
      <c r="QLU115" s="171"/>
      <c r="QLV115" s="171"/>
      <c r="QLW115" s="171"/>
      <c r="QLX115" s="171"/>
      <c r="QLY115" s="171"/>
      <c r="QLZ115" s="171"/>
      <c r="QMA115" s="171"/>
      <c r="QMB115" s="171"/>
      <c r="QMC115" s="171"/>
      <c r="QMD115" s="171"/>
      <c r="QME115" s="171"/>
      <c r="QMF115" s="171"/>
      <c r="QMG115" s="171"/>
      <c r="QMH115" s="171"/>
      <c r="QMI115" s="171"/>
      <c r="QMJ115" s="171"/>
      <c r="QMK115" s="171"/>
      <c r="QML115" s="171"/>
      <c r="QMM115" s="171"/>
      <c r="QMN115" s="171"/>
      <c r="QMO115" s="171"/>
      <c r="QMP115" s="171"/>
      <c r="QMQ115" s="171"/>
      <c r="QMR115" s="171"/>
      <c r="QMS115" s="171"/>
      <c r="QMT115" s="171"/>
      <c r="QMU115" s="171"/>
      <c r="QMV115" s="171"/>
      <c r="QMW115" s="171"/>
      <c r="QMX115" s="171"/>
      <c r="QMY115" s="171"/>
      <c r="QMZ115" s="171"/>
      <c r="QNA115" s="171"/>
      <c r="QNB115" s="171"/>
      <c r="QNC115" s="171"/>
      <c r="QND115" s="171"/>
      <c r="QNE115" s="171"/>
      <c r="QNF115" s="171"/>
      <c r="QNG115" s="171"/>
      <c r="QNH115" s="171"/>
      <c r="QNI115" s="171"/>
      <c r="QNJ115" s="171"/>
      <c r="QNK115" s="171"/>
      <c r="QNL115" s="171"/>
      <c r="QNM115" s="171"/>
      <c r="QNN115" s="171"/>
      <c r="QNO115" s="171"/>
      <c r="QNP115" s="171"/>
      <c r="QNQ115" s="171"/>
      <c r="QNR115" s="171"/>
      <c r="QNS115" s="171"/>
      <c r="QNT115" s="171"/>
      <c r="QNU115" s="171"/>
      <c r="QNV115" s="171"/>
      <c r="QNW115" s="171"/>
      <c r="QNX115" s="171"/>
      <c r="QNY115" s="171"/>
      <c r="QNZ115" s="171"/>
      <c r="QOA115" s="171"/>
      <c r="QOB115" s="171"/>
      <c r="QOC115" s="171"/>
      <c r="QOD115" s="171"/>
      <c r="QOE115" s="171"/>
      <c r="QOF115" s="171"/>
      <c r="QOG115" s="171"/>
      <c r="QOH115" s="171"/>
      <c r="QOI115" s="171"/>
      <c r="QOJ115" s="171"/>
      <c r="QOK115" s="171"/>
      <c r="QOL115" s="171"/>
      <c r="QOM115" s="171"/>
      <c r="QON115" s="171"/>
      <c r="QOO115" s="171"/>
      <c r="QOP115" s="171"/>
      <c r="QOQ115" s="171"/>
      <c r="QOR115" s="171"/>
      <c r="QOS115" s="171"/>
      <c r="QOT115" s="171"/>
      <c r="QOU115" s="171"/>
      <c r="QOV115" s="171"/>
      <c r="QOW115" s="171"/>
      <c r="QOX115" s="171"/>
      <c r="QOY115" s="171"/>
      <c r="QOZ115" s="171"/>
      <c r="QPA115" s="171"/>
      <c r="QPB115" s="171"/>
      <c r="QPC115" s="171"/>
      <c r="QPD115" s="171"/>
      <c r="QPE115" s="171"/>
      <c r="QPF115" s="171"/>
      <c r="QPG115" s="171"/>
      <c r="QPH115" s="171"/>
      <c r="QPI115" s="171"/>
      <c r="QPJ115" s="171"/>
      <c r="QPK115" s="171"/>
      <c r="QPL115" s="171"/>
      <c r="QPM115" s="171"/>
      <c r="QPN115" s="171"/>
      <c r="QPO115" s="171"/>
      <c r="QPP115" s="171"/>
      <c r="QPQ115" s="171"/>
      <c r="QPR115" s="171"/>
      <c r="QPS115" s="171"/>
      <c r="QPT115" s="171"/>
      <c r="QPU115" s="171"/>
      <c r="QPV115" s="171"/>
      <c r="QPW115" s="171"/>
      <c r="QPX115" s="171"/>
      <c r="QPY115" s="171"/>
      <c r="QPZ115" s="171"/>
      <c r="QQA115" s="171"/>
      <c r="QQB115" s="171"/>
      <c r="QQC115" s="171"/>
      <c r="QQD115" s="171"/>
      <c r="QQE115" s="171"/>
      <c r="QQF115" s="171"/>
      <c r="QQG115" s="171"/>
      <c r="QQH115" s="171"/>
      <c r="QQI115" s="171"/>
      <c r="QQJ115" s="171"/>
      <c r="QQK115" s="171"/>
      <c r="QQL115" s="171"/>
      <c r="QQM115" s="171"/>
      <c r="QQN115" s="171"/>
      <c r="QQO115" s="171"/>
      <c r="QQP115" s="171"/>
      <c r="QQQ115" s="171"/>
      <c r="QQR115" s="171"/>
      <c r="QQS115" s="171"/>
      <c r="QQT115" s="171"/>
      <c r="QQU115" s="171"/>
      <c r="QQV115" s="171"/>
      <c r="QQW115" s="171"/>
      <c r="QQX115" s="171"/>
      <c r="QQY115" s="171"/>
      <c r="QQZ115" s="171"/>
      <c r="QRA115" s="171"/>
      <c r="QRB115" s="171"/>
      <c r="QRC115" s="171"/>
      <c r="QRD115" s="171"/>
      <c r="QRE115" s="171"/>
      <c r="QRF115" s="171"/>
      <c r="QRG115" s="171"/>
      <c r="QRH115" s="171"/>
      <c r="QRI115" s="171"/>
      <c r="QRJ115" s="171"/>
      <c r="QRK115" s="171"/>
      <c r="QRL115" s="171"/>
      <c r="QRM115" s="171"/>
      <c r="QRN115" s="171"/>
      <c r="QRO115" s="171"/>
      <c r="QRP115" s="171"/>
      <c r="QRQ115" s="171"/>
      <c r="QRR115" s="171"/>
      <c r="QRS115" s="171"/>
      <c r="QRT115" s="171"/>
      <c r="QRU115" s="171"/>
      <c r="QRV115" s="171"/>
      <c r="QRW115" s="171"/>
      <c r="QRX115" s="171"/>
      <c r="QRY115" s="171"/>
      <c r="QRZ115" s="171"/>
      <c r="QSA115" s="171"/>
      <c r="QSB115" s="171"/>
      <c r="QSC115" s="171"/>
      <c r="QSD115" s="171"/>
      <c r="QSE115" s="171"/>
      <c r="QSF115" s="171"/>
      <c r="QSG115" s="171"/>
      <c r="QSH115" s="171"/>
      <c r="QSI115" s="171"/>
      <c r="QSJ115" s="171"/>
      <c r="QSK115" s="171"/>
      <c r="QSL115" s="171"/>
      <c r="QSM115" s="171"/>
      <c r="QSN115" s="171"/>
      <c r="QSO115" s="171"/>
      <c r="QSP115" s="171"/>
      <c r="QSQ115" s="171"/>
      <c r="QSR115" s="171"/>
      <c r="QSS115" s="171"/>
      <c r="QST115" s="171"/>
      <c r="QSU115" s="171"/>
      <c r="QSV115" s="171"/>
      <c r="QSW115" s="171"/>
      <c r="QSX115" s="171"/>
      <c r="QSY115" s="171"/>
      <c r="QSZ115" s="171"/>
      <c r="QTA115" s="171"/>
      <c r="QTB115" s="171"/>
      <c r="QTC115" s="171"/>
      <c r="QTD115" s="171"/>
      <c r="QTE115" s="171"/>
      <c r="QTF115" s="171"/>
      <c r="QTG115" s="171"/>
      <c r="QTH115" s="171"/>
      <c r="QTI115" s="171"/>
      <c r="QTJ115" s="171"/>
      <c r="QTK115" s="171"/>
      <c r="QTL115" s="171"/>
      <c r="QTM115" s="171"/>
      <c r="QTN115" s="171"/>
      <c r="QTO115" s="171"/>
      <c r="QTP115" s="171"/>
      <c r="QTQ115" s="171"/>
      <c r="QTR115" s="171"/>
      <c r="QTS115" s="171"/>
      <c r="QTT115" s="171"/>
      <c r="QTU115" s="171"/>
      <c r="QTV115" s="171"/>
      <c r="QTW115" s="171"/>
      <c r="QTX115" s="171"/>
      <c r="QTY115" s="171"/>
      <c r="QTZ115" s="171"/>
      <c r="QUA115" s="171"/>
      <c r="QUB115" s="171"/>
      <c r="QUC115" s="171"/>
      <c r="QUD115" s="171"/>
      <c r="QUE115" s="171"/>
      <c r="QUF115" s="171"/>
      <c r="QUG115" s="171"/>
      <c r="QUH115" s="171"/>
      <c r="QUI115" s="171"/>
      <c r="QUJ115" s="171"/>
      <c r="QUK115" s="171"/>
      <c r="QUL115" s="171"/>
      <c r="QUM115" s="171"/>
      <c r="QUN115" s="171"/>
      <c r="QUO115" s="171"/>
      <c r="QUP115" s="171"/>
      <c r="QUQ115" s="171"/>
      <c r="QUR115" s="171"/>
      <c r="QUS115" s="171"/>
      <c r="QUT115" s="171"/>
      <c r="QUU115" s="171"/>
      <c r="QUV115" s="171"/>
      <c r="QUW115" s="171"/>
      <c r="QUX115" s="171"/>
      <c r="QUY115" s="171"/>
      <c r="QUZ115" s="171"/>
      <c r="QVA115" s="171"/>
      <c r="QVB115" s="171"/>
      <c r="QVC115" s="171"/>
      <c r="QVD115" s="171"/>
      <c r="QVE115" s="171"/>
      <c r="QVF115" s="171"/>
      <c r="QVG115" s="171"/>
      <c r="QVH115" s="171"/>
      <c r="QVI115" s="171"/>
      <c r="QVJ115" s="171"/>
      <c r="QVK115" s="171"/>
      <c r="QVL115" s="171"/>
      <c r="QVM115" s="171"/>
      <c r="QVN115" s="171"/>
      <c r="QVO115" s="171"/>
      <c r="QVP115" s="171"/>
      <c r="QVQ115" s="171"/>
      <c r="QVR115" s="171"/>
      <c r="QVS115" s="171"/>
      <c r="QVT115" s="171"/>
      <c r="QVU115" s="171"/>
      <c r="QVV115" s="171"/>
      <c r="QVW115" s="171"/>
      <c r="QVX115" s="171"/>
      <c r="QVY115" s="171"/>
      <c r="QVZ115" s="171"/>
      <c r="QWA115" s="171"/>
      <c r="QWB115" s="171"/>
      <c r="QWC115" s="171"/>
      <c r="QWD115" s="171"/>
      <c r="QWE115" s="171"/>
      <c r="QWF115" s="171"/>
      <c r="QWG115" s="171"/>
      <c r="QWH115" s="171"/>
      <c r="QWI115" s="171"/>
      <c r="QWJ115" s="171"/>
      <c r="QWK115" s="171"/>
      <c r="QWL115" s="171"/>
      <c r="QWM115" s="171"/>
      <c r="QWN115" s="171"/>
      <c r="QWO115" s="171"/>
      <c r="QWP115" s="171"/>
      <c r="QWQ115" s="171"/>
      <c r="QWR115" s="171"/>
      <c r="QWS115" s="171"/>
      <c r="QWT115" s="171"/>
      <c r="QWU115" s="171"/>
      <c r="QWV115" s="171"/>
      <c r="QWW115" s="171"/>
      <c r="QWX115" s="171"/>
      <c r="QWY115" s="171"/>
      <c r="QWZ115" s="171"/>
      <c r="QXA115" s="171"/>
      <c r="QXB115" s="171"/>
      <c r="QXC115" s="171"/>
      <c r="QXD115" s="171"/>
      <c r="QXE115" s="171"/>
      <c r="QXF115" s="171"/>
      <c r="QXG115" s="171"/>
      <c r="QXH115" s="171"/>
      <c r="QXI115" s="171"/>
      <c r="QXJ115" s="171"/>
      <c r="QXK115" s="171"/>
      <c r="QXL115" s="171"/>
      <c r="QXM115" s="171"/>
      <c r="QXN115" s="171"/>
      <c r="QXO115" s="171"/>
      <c r="QXP115" s="171"/>
      <c r="QXQ115" s="171"/>
      <c r="QXR115" s="171"/>
      <c r="QXS115" s="171"/>
      <c r="QXT115" s="171"/>
      <c r="QXU115" s="171"/>
      <c r="QXV115" s="171"/>
      <c r="QXW115" s="171"/>
      <c r="QXX115" s="171"/>
      <c r="QXY115" s="171"/>
      <c r="QXZ115" s="171"/>
      <c r="QYA115" s="171"/>
      <c r="QYB115" s="171"/>
      <c r="QYC115" s="171"/>
      <c r="QYD115" s="171"/>
      <c r="QYE115" s="171"/>
      <c r="QYF115" s="171"/>
      <c r="QYG115" s="171"/>
      <c r="QYH115" s="171"/>
      <c r="QYI115" s="171"/>
      <c r="QYJ115" s="171"/>
      <c r="QYK115" s="171"/>
      <c r="QYL115" s="171"/>
      <c r="QYM115" s="171"/>
      <c r="QYN115" s="171"/>
      <c r="QYO115" s="171"/>
      <c r="QYP115" s="171"/>
      <c r="QYQ115" s="171"/>
      <c r="QYR115" s="171"/>
      <c r="QYS115" s="171"/>
      <c r="QYT115" s="171"/>
      <c r="QYU115" s="171"/>
      <c r="QYV115" s="171"/>
      <c r="QYW115" s="171"/>
      <c r="QYX115" s="171"/>
      <c r="QYY115" s="171"/>
      <c r="QYZ115" s="171"/>
      <c r="QZA115" s="171"/>
      <c r="QZB115" s="171"/>
      <c r="QZC115" s="171"/>
      <c r="QZD115" s="171"/>
      <c r="QZE115" s="171"/>
      <c r="QZF115" s="171"/>
      <c r="QZG115" s="171"/>
      <c r="QZH115" s="171"/>
      <c r="QZI115" s="171"/>
      <c r="QZJ115" s="171"/>
      <c r="QZK115" s="171"/>
      <c r="QZL115" s="171"/>
      <c r="QZM115" s="171"/>
      <c r="QZN115" s="171"/>
      <c r="QZO115" s="171"/>
      <c r="QZP115" s="171"/>
      <c r="QZQ115" s="171"/>
      <c r="QZR115" s="171"/>
      <c r="QZS115" s="171"/>
      <c r="QZT115" s="171"/>
      <c r="QZU115" s="171"/>
      <c r="QZV115" s="171"/>
      <c r="QZW115" s="171"/>
      <c r="QZX115" s="171"/>
      <c r="QZY115" s="171"/>
      <c r="QZZ115" s="171"/>
      <c r="RAA115" s="171"/>
      <c r="RAB115" s="171"/>
      <c r="RAC115" s="171"/>
      <c r="RAD115" s="171"/>
      <c r="RAE115" s="171"/>
      <c r="RAF115" s="171"/>
      <c r="RAG115" s="171"/>
      <c r="RAH115" s="171"/>
      <c r="RAI115" s="171"/>
      <c r="RAJ115" s="171"/>
      <c r="RAK115" s="171"/>
      <c r="RAL115" s="171"/>
      <c r="RAM115" s="171"/>
      <c r="RAN115" s="171"/>
      <c r="RAO115" s="171"/>
      <c r="RAP115" s="171"/>
      <c r="RAQ115" s="171"/>
      <c r="RAR115" s="171"/>
      <c r="RAS115" s="171"/>
      <c r="RAT115" s="171"/>
      <c r="RAU115" s="171"/>
      <c r="RAV115" s="171"/>
      <c r="RAW115" s="171"/>
      <c r="RAX115" s="171"/>
      <c r="RAY115" s="171"/>
      <c r="RAZ115" s="171"/>
      <c r="RBA115" s="171"/>
      <c r="RBB115" s="171"/>
      <c r="RBC115" s="171"/>
      <c r="RBD115" s="171"/>
      <c r="RBE115" s="171"/>
      <c r="RBF115" s="171"/>
      <c r="RBG115" s="171"/>
      <c r="RBH115" s="171"/>
      <c r="RBI115" s="171"/>
      <c r="RBJ115" s="171"/>
      <c r="RBK115" s="171"/>
      <c r="RBL115" s="171"/>
      <c r="RBM115" s="171"/>
      <c r="RBN115" s="171"/>
      <c r="RBO115" s="171"/>
      <c r="RBP115" s="171"/>
      <c r="RBQ115" s="171"/>
      <c r="RBR115" s="171"/>
      <c r="RBS115" s="171"/>
      <c r="RBT115" s="171"/>
      <c r="RBU115" s="171"/>
      <c r="RBV115" s="171"/>
      <c r="RBW115" s="171"/>
      <c r="RBX115" s="171"/>
      <c r="RBY115" s="171"/>
      <c r="RBZ115" s="171"/>
      <c r="RCA115" s="171"/>
      <c r="RCB115" s="171"/>
      <c r="RCC115" s="171"/>
      <c r="RCD115" s="171"/>
      <c r="RCE115" s="171"/>
      <c r="RCF115" s="171"/>
      <c r="RCG115" s="171"/>
      <c r="RCH115" s="171"/>
      <c r="RCI115" s="171"/>
      <c r="RCJ115" s="171"/>
      <c r="RCK115" s="171"/>
      <c r="RCL115" s="171"/>
      <c r="RCM115" s="171"/>
      <c r="RCN115" s="171"/>
      <c r="RCO115" s="171"/>
      <c r="RCP115" s="171"/>
      <c r="RCQ115" s="171"/>
      <c r="RCR115" s="171"/>
      <c r="RCS115" s="171"/>
      <c r="RCT115" s="171"/>
      <c r="RCU115" s="171"/>
      <c r="RCV115" s="171"/>
      <c r="RCW115" s="171"/>
      <c r="RCX115" s="171"/>
      <c r="RCY115" s="171"/>
      <c r="RCZ115" s="171"/>
      <c r="RDA115" s="171"/>
      <c r="RDB115" s="171"/>
      <c r="RDC115" s="171"/>
      <c r="RDD115" s="171"/>
      <c r="RDE115" s="171"/>
      <c r="RDF115" s="171"/>
      <c r="RDG115" s="171"/>
      <c r="RDH115" s="171"/>
      <c r="RDI115" s="171"/>
      <c r="RDJ115" s="171"/>
      <c r="RDK115" s="171"/>
      <c r="RDL115" s="171"/>
      <c r="RDM115" s="171"/>
      <c r="RDN115" s="171"/>
      <c r="RDO115" s="171"/>
      <c r="RDP115" s="171"/>
      <c r="RDQ115" s="171"/>
      <c r="RDR115" s="171"/>
      <c r="RDS115" s="171"/>
      <c r="RDT115" s="171"/>
      <c r="RDU115" s="171"/>
      <c r="RDV115" s="171"/>
      <c r="RDW115" s="171"/>
      <c r="RDX115" s="171"/>
      <c r="RDY115" s="171"/>
      <c r="RDZ115" s="171"/>
      <c r="REA115" s="171"/>
      <c r="REB115" s="171"/>
      <c r="REC115" s="171"/>
      <c r="RED115" s="171"/>
      <c r="REE115" s="171"/>
      <c r="REF115" s="171"/>
      <c r="REG115" s="171"/>
      <c r="REH115" s="171"/>
      <c r="REI115" s="171"/>
      <c r="REJ115" s="171"/>
      <c r="REK115" s="171"/>
      <c r="REL115" s="171"/>
      <c r="REM115" s="171"/>
      <c r="REN115" s="171"/>
      <c r="REO115" s="171"/>
      <c r="REP115" s="171"/>
      <c r="REQ115" s="171"/>
      <c r="RER115" s="171"/>
      <c r="RES115" s="171"/>
      <c r="RET115" s="171"/>
      <c r="REU115" s="171"/>
      <c r="REV115" s="171"/>
      <c r="REW115" s="171"/>
      <c r="REX115" s="171"/>
      <c r="REY115" s="171"/>
      <c r="REZ115" s="171"/>
      <c r="RFA115" s="171"/>
      <c r="RFB115" s="171"/>
      <c r="RFC115" s="171"/>
      <c r="RFD115" s="171"/>
      <c r="RFE115" s="171"/>
      <c r="RFF115" s="171"/>
      <c r="RFG115" s="171"/>
      <c r="RFH115" s="171"/>
      <c r="RFI115" s="171"/>
      <c r="RFJ115" s="171"/>
      <c r="RFK115" s="171"/>
      <c r="RFL115" s="171"/>
      <c r="RFM115" s="171"/>
      <c r="RFN115" s="171"/>
      <c r="RFO115" s="171"/>
      <c r="RFP115" s="171"/>
      <c r="RFQ115" s="171"/>
      <c r="RFR115" s="171"/>
      <c r="RFS115" s="171"/>
      <c r="RFT115" s="171"/>
      <c r="RFU115" s="171"/>
      <c r="RFV115" s="171"/>
      <c r="RFW115" s="171"/>
      <c r="RFX115" s="171"/>
      <c r="RFY115" s="171"/>
      <c r="RFZ115" s="171"/>
      <c r="RGA115" s="171"/>
      <c r="RGB115" s="171"/>
      <c r="RGC115" s="171"/>
      <c r="RGD115" s="171"/>
      <c r="RGE115" s="171"/>
      <c r="RGF115" s="171"/>
      <c r="RGG115" s="171"/>
      <c r="RGH115" s="171"/>
      <c r="RGI115" s="171"/>
      <c r="RGJ115" s="171"/>
      <c r="RGK115" s="171"/>
      <c r="RGL115" s="171"/>
      <c r="RGM115" s="171"/>
      <c r="RGN115" s="171"/>
      <c r="RGO115" s="171"/>
      <c r="RGP115" s="171"/>
      <c r="RGQ115" s="171"/>
      <c r="RGR115" s="171"/>
      <c r="RGS115" s="171"/>
      <c r="RGT115" s="171"/>
      <c r="RGU115" s="171"/>
      <c r="RGV115" s="171"/>
      <c r="RGW115" s="171"/>
      <c r="RGX115" s="171"/>
      <c r="RGY115" s="171"/>
      <c r="RGZ115" s="171"/>
      <c r="RHA115" s="171"/>
      <c r="RHB115" s="171"/>
      <c r="RHC115" s="171"/>
      <c r="RHD115" s="171"/>
      <c r="RHE115" s="171"/>
      <c r="RHF115" s="171"/>
      <c r="RHG115" s="171"/>
      <c r="RHH115" s="171"/>
      <c r="RHI115" s="171"/>
      <c r="RHJ115" s="171"/>
      <c r="RHK115" s="171"/>
      <c r="RHL115" s="171"/>
      <c r="RHM115" s="171"/>
      <c r="RHN115" s="171"/>
      <c r="RHO115" s="171"/>
      <c r="RHP115" s="171"/>
      <c r="RHQ115" s="171"/>
      <c r="RHR115" s="171"/>
      <c r="RHS115" s="171"/>
      <c r="RHT115" s="171"/>
      <c r="RHU115" s="171"/>
      <c r="RHV115" s="171"/>
      <c r="RHW115" s="171"/>
      <c r="RHX115" s="171"/>
      <c r="RHY115" s="171"/>
      <c r="RHZ115" s="171"/>
      <c r="RIA115" s="171"/>
      <c r="RIB115" s="171"/>
      <c r="RIC115" s="171"/>
      <c r="RID115" s="171"/>
      <c r="RIE115" s="171"/>
      <c r="RIF115" s="171"/>
      <c r="RIG115" s="171"/>
      <c r="RIH115" s="171"/>
      <c r="RII115" s="171"/>
      <c r="RIJ115" s="171"/>
      <c r="RIK115" s="171"/>
      <c r="RIL115" s="171"/>
      <c r="RIM115" s="171"/>
      <c r="RIN115" s="171"/>
      <c r="RIO115" s="171"/>
      <c r="RIP115" s="171"/>
      <c r="RIQ115" s="171"/>
      <c r="RIR115" s="171"/>
      <c r="RIS115" s="171"/>
      <c r="RIT115" s="171"/>
      <c r="RIU115" s="171"/>
      <c r="RIV115" s="171"/>
      <c r="RIW115" s="171"/>
      <c r="RIX115" s="171"/>
      <c r="RIY115" s="171"/>
      <c r="RIZ115" s="171"/>
      <c r="RJA115" s="171"/>
      <c r="RJB115" s="171"/>
      <c r="RJC115" s="171"/>
      <c r="RJD115" s="171"/>
      <c r="RJE115" s="171"/>
      <c r="RJF115" s="171"/>
      <c r="RJG115" s="171"/>
      <c r="RJH115" s="171"/>
      <c r="RJI115" s="171"/>
      <c r="RJJ115" s="171"/>
      <c r="RJK115" s="171"/>
      <c r="RJL115" s="171"/>
      <c r="RJM115" s="171"/>
      <c r="RJN115" s="171"/>
      <c r="RJO115" s="171"/>
      <c r="RJP115" s="171"/>
      <c r="RJQ115" s="171"/>
      <c r="RJR115" s="171"/>
      <c r="RJS115" s="171"/>
      <c r="RJT115" s="171"/>
      <c r="RJU115" s="171"/>
      <c r="RJV115" s="171"/>
      <c r="RJW115" s="171"/>
      <c r="RJX115" s="171"/>
      <c r="RJY115" s="171"/>
      <c r="RJZ115" s="171"/>
      <c r="RKA115" s="171"/>
      <c r="RKB115" s="171"/>
      <c r="RKC115" s="171"/>
      <c r="RKD115" s="171"/>
      <c r="RKE115" s="171"/>
      <c r="RKF115" s="171"/>
      <c r="RKG115" s="171"/>
      <c r="RKH115" s="171"/>
      <c r="RKI115" s="171"/>
      <c r="RKJ115" s="171"/>
      <c r="RKK115" s="171"/>
      <c r="RKL115" s="171"/>
      <c r="RKM115" s="171"/>
      <c r="RKN115" s="171"/>
      <c r="RKO115" s="171"/>
      <c r="RKP115" s="171"/>
      <c r="RKQ115" s="171"/>
      <c r="RKR115" s="171"/>
      <c r="RKS115" s="171"/>
      <c r="RKT115" s="171"/>
      <c r="RKU115" s="171"/>
      <c r="RKV115" s="171"/>
      <c r="RKW115" s="171"/>
      <c r="RKX115" s="171"/>
      <c r="RKY115" s="171"/>
      <c r="RKZ115" s="171"/>
      <c r="RLA115" s="171"/>
      <c r="RLB115" s="171"/>
      <c r="RLC115" s="171"/>
      <c r="RLD115" s="171"/>
      <c r="RLE115" s="171"/>
      <c r="RLF115" s="171"/>
      <c r="RLG115" s="171"/>
      <c r="RLH115" s="171"/>
      <c r="RLI115" s="171"/>
      <c r="RLJ115" s="171"/>
      <c r="RLK115" s="171"/>
      <c r="RLL115" s="171"/>
      <c r="RLM115" s="171"/>
      <c r="RLN115" s="171"/>
      <c r="RLO115" s="171"/>
      <c r="RLP115" s="171"/>
      <c r="RLQ115" s="171"/>
      <c r="RLR115" s="171"/>
      <c r="RLS115" s="171"/>
      <c r="RLT115" s="171"/>
      <c r="RLU115" s="171"/>
      <c r="RLV115" s="171"/>
      <c r="RLW115" s="171"/>
      <c r="RLX115" s="171"/>
      <c r="RLY115" s="171"/>
      <c r="RLZ115" s="171"/>
      <c r="RMA115" s="171"/>
      <c r="RMB115" s="171"/>
      <c r="RMC115" s="171"/>
      <c r="RMD115" s="171"/>
      <c r="RME115" s="171"/>
      <c r="RMF115" s="171"/>
      <c r="RMG115" s="171"/>
      <c r="RMH115" s="171"/>
      <c r="RMI115" s="171"/>
      <c r="RMJ115" s="171"/>
      <c r="RMK115" s="171"/>
      <c r="RML115" s="171"/>
      <c r="RMM115" s="171"/>
      <c r="RMN115" s="171"/>
      <c r="RMO115" s="171"/>
      <c r="RMP115" s="171"/>
      <c r="RMQ115" s="171"/>
      <c r="RMR115" s="171"/>
      <c r="RMS115" s="171"/>
      <c r="RMT115" s="171"/>
      <c r="RMU115" s="171"/>
      <c r="RMV115" s="171"/>
      <c r="RMW115" s="171"/>
      <c r="RMX115" s="171"/>
      <c r="RMY115" s="171"/>
      <c r="RMZ115" s="171"/>
      <c r="RNA115" s="171"/>
      <c r="RNB115" s="171"/>
      <c r="RNC115" s="171"/>
      <c r="RND115" s="171"/>
      <c r="RNE115" s="171"/>
      <c r="RNF115" s="171"/>
      <c r="RNG115" s="171"/>
      <c r="RNH115" s="171"/>
      <c r="RNI115" s="171"/>
      <c r="RNJ115" s="171"/>
      <c r="RNK115" s="171"/>
      <c r="RNL115" s="171"/>
      <c r="RNM115" s="171"/>
      <c r="RNN115" s="171"/>
      <c r="RNO115" s="171"/>
      <c r="RNP115" s="171"/>
      <c r="RNQ115" s="171"/>
      <c r="RNR115" s="171"/>
      <c r="RNS115" s="171"/>
      <c r="RNT115" s="171"/>
      <c r="RNU115" s="171"/>
      <c r="RNV115" s="171"/>
      <c r="RNW115" s="171"/>
      <c r="RNX115" s="171"/>
      <c r="RNY115" s="171"/>
      <c r="RNZ115" s="171"/>
      <c r="ROA115" s="171"/>
      <c r="ROB115" s="171"/>
      <c r="ROC115" s="171"/>
      <c r="ROD115" s="171"/>
      <c r="ROE115" s="171"/>
      <c r="ROF115" s="171"/>
      <c r="ROG115" s="171"/>
      <c r="ROH115" s="171"/>
      <c r="ROI115" s="171"/>
      <c r="ROJ115" s="171"/>
      <c r="ROK115" s="171"/>
      <c r="ROL115" s="171"/>
      <c r="ROM115" s="171"/>
      <c r="RON115" s="171"/>
      <c r="ROO115" s="171"/>
      <c r="ROP115" s="171"/>
      <c r="ROQ115" s="171"/>
      <c r="ROR115" s="171"/>
      <c r="ROS115" s="171"/>
      <c r="ROT115" s="171"/>
      <c r="ROU115" s="171"/>
      <c r="ROV115" s="171"/>
      <c r="ROW115" s="171"/>
      <c r="ROX115" s="171"/>
      <c r="ROY115" s="171"/>
      <c r="ROZ115" s="171"/>
      <c r="RPA115" s="171"/>
      <c r="RPB115" s="171"/>
      <c r="RPC115" s="171"/>
      <c r="RPD115" s="171"/>
      <c r="RPE115" s="171"/>
      <c r="RPF115" s="171"/>
      <c r="RPG115" s="171"/>
      <c r="RPH115" s="171"/>
      <c r="RPI115" s="171"/>
      <c r="RPJ115" s="171"/>
      <c r="RPK115" s="171"/>
      <c r="RPL115" s="171"/>
      <c r="RPM115" s="171"/>
      <c r="RPN115" s="171"/>
      <c r="RPO115" s="171"/>
      <c r="RPP115" s="171"/>
      <c r="RPQ115" s="171"/>
      <c r="RPR115" s="171"/>
      <c r="RPS115" s="171"/>
      <c r="RPT115" s="171"/>
      <c r="RPU115" s="171"/>
      <c r="RPV115" s="171"/>
      <c r="RPW115" s="171"/>
      <c r="RPX115" s="171"/>
      <c r="RPY115" s="171"/>
      <c r="RPZ115" s="171"/>
      <c r="RQA115" s="171"/>
      <c r="RQB115" s="171"/>
      <c r="RQC115" s="171"/>
      <c r="RQD115" s="171"/>
      <c r="RQE115" s="171"/>
      <c r="RQF115" s="171"/>
      <c r="RQG115" s="171"/>
      <c r="RQH115" s="171"/>
      <c r="RQI115" s="171"/>
      <c r="RQJ115" s="171"/>
      <c r="RQK115" s="171"/>
      <c r="RQL115" s="171"/>
      <c r="RQM115" s="171"/>
      <c r="RQN115" s="171"/>
      <c r="RQO115" s="171"/>
      <c r="RQP115" s="171"/>
      <c r="RQQ115" s="171"/>
      <c r="RQR115" s="171"/>
      <c r="RQS115" s="171"/>
      <c r="RQT115" s="171"/>
      <c r="RQU115" s="171"/>
      <c r="RQV115" s="171"/>
      <c r="RQW115" s="171"/>
      <c r="RQX115" s="171"/>
      <c r="RQY115" s="171"/>
      <c r="RQZ115" s="171"/>
      <c r="RRA115" s="171"/>
      <c r="RRB115" s="171"/>
      <c r="RRC115" s="171"/>
      <c r="RRD115" s="171"/>
      <c r="RRE115" s="171"/>
      <c r="RRF115" s="171"/>
      <c r="RRG115" s="171"/>
      <c r="RRH115" s="171"/>
      <c r="RRI115" s="171"/>
      <c r="RRJ115" s="171"/>
      <c r="RRK115" s="171"/>
      <c r="RRL115" s="171"/>
      <c r="RRM115" s="171"/>
      <c r="RRN115" s="171"/>
      <c r="RRO115" s="171"/>
      <c r="RRP115" s="171"/>
      <c r="RRQ115" s="171"/>
      <c r="RRR115" s="171"/>
      <c r="RRS115" s="171"/>
      <c r="RRT115" s="171"/>
      <c r="RRU115" s="171"/>
      <c r="RRV115" s="171"/>
      <c r="RRW115" s="171"/>
      <c r="RRX115" s="171"/>
      <c r="RRY115" s="171"/>
      <c r="RRZ115" s="171"/>
      <c r="RSA115" s="171"/>
      <c r="RSB115" s="171"/>
      <c r="RSC115" s="171"/>
      <c r="RSD115" s="171"/>
      <c r="RSE115" s="171"/>
      <c r="RSF115" s="171"/>
      <c r="RSG115" s="171"/>
      <c r="RSH115" s="171"/>
      <c r="RSI115" s="171"/>
      <c r="RSJ115" s="171"/>
      <c r="RSK115" s="171"/>
      <c r="RSL115" s="171"/>
      <c r="RSM115" s="171"/>
      <c r="RSN115" s="171"/>
      <c r="RSO115" s="171"/>
      <c r="RSP115" s="171"/>
      <c r="RSQ115" s="171"/>
      <c r="RSR115" s="171"/>
      <c r="RSS115" s="171"/>
      <c r="RST115" s="171"/>
      <c r="RSU115" s="171"/>
      <c r="RSV115" s="171"/>
      <c r="RSW115" s="171"/>
      <c r="RSX115" s="171"/>
      <c r="RSY115" s="171"/>
      <c r="RSZ115" s="171"/>
      <c r="RTA115" s="171"/>
      <c r="RTB115" s="171"/>
      <c r="RTC115" s="171"/>
      <c r="RTD115" s="171"/>
      <c r="RTE115" s="171"/>
      <c r="RTF115" s="171"/>
      <c r="RTG115" s="171"/>
      <c r="RTH115" s="171"/>
      <c r="RTI115" s="171"/>
      <c r="RTJ115" s="171"/>
      <c r="RTK115" s="171"/>
      <c r="RTL115" s="171"/>
      <c r="RTM115" s="171"/>
      <c r="RTN115" s="171"/>
      <c r="RTO115" s="171"/>
      <c r="RTP115" s="171"/>
      <c r="RTQ115" s="171"/>
      <c r="RTR115" s="171"/>
      <c r="RTS115" s="171"/>
      <c r="RTT115" s="171"/>
      <c r="RTU115" s="171"/>
      <c r="RTV115" s="171"/>
      <c r="RTW115" s="171"/>
      <c r="RTX115" s="171"/>
      <c r="RTY115" s="171"/>
      <c r="RTZ115" s="171"/>
      <c r="RUA115" s="171"/>
      <c r="RUB115" s="171"/>
      <c r="RUC115" s="171"/>
      <c r="RUD115" s="171"/>
      <c r="RUE115" s="171"/>
      <c r="RUF115" s="171"/>
      <c r="RUG115" s="171"/>
      <c r="RUH115" s="171"/>
      <c r="RUI115" s="171"/>
      <c r="RUJ115" s="171"/>
      <c r="RUK115" s="171"/>
      <c r="RUL115" s="171"/>
      <c r="RUM115" s="171"/>
      <c r="RUN115" s="171"/>
      <c r="RUO115" s="171"/>
      <c r="RUP115" s="171"/>
      <c r="RUQ115" s="171"/>
      <c r="RUR115" s="171"/>
      <c r="RUS115" s="171"/>
      <c r="RUT115" s="171"/>
      <c r="RUU115" s="171"/>
      <c r="RUV115" s="171"/>
      <c r="RUW115" s="171"/>
      <c r="RUX115" s="171"/>
      <c r="RUY115" s="171"/>
      <c r="RUZ115" s="171"/>
      <c r="RVA115" s="171"/>
      <c r="RVB115" s="171"/>
      <c r="RVC115" s="171"/>
      <c r="RVD115" s="171"/>
      <c r="RVE115" s="171"/>
      <c r="RVF115" s="171"/>
      <c r="RVG115" s="171"/>
      <c r="RVH115" s="171"/>
      <c r="RVI115" s="171"/>
      <c r="RVJ115" s="171"/>
      <c r="RVK115" s="171"/>
      <c r="RVL115" s="171"/>
      <c r="RVM115" s="171"/>
      <c r="RVN115" s="171"/>
      <c r="RVO115" s="171"/>
      <c r="RVP115" s="171"/>
      <c r="RVQ115" s="171"/>
      <c r="RVR115" s="171"/>
      <c r="RVS115" s="171"/>
      <c r="RVT115" s="171"/>
      <c r="RVU115" s="171"/>
      <c r="RVV115" s="171"/>
      <c r="RVW115" s="171"/>
      <c r="RVX115" s="171"/>
      <c r="RVY115" s="171"/>
      <c r="RVZ115" s="171"/>
      <c r="RWA115" s="171"/>
      <c r="RWB115" s="171"/>
      <c r="RWC115" s="171"/>
      <c r="RWD115" s="171"/>
      <c r="RWE115" s="171"/>
      <c r="RWF115" s="171"/>
      <c r="RWG115" s="171"/>
      <c r="RWH115" s="171"/>
      <c r="RWI115" s="171"/>
      <c r="RWJ115" s="171"/>
      <c r="RWK115" s="171"/>
      <c r="RWL115" s="171"/>
      <c r="RWM115" s="171"/>
      <c r="RWN115" s="171"/>
      <c r="RWO115" s="171"/>
      <c r="RWP115" s="171"/>
      <c r="RWQ115" s="171"/>
      <c r="RWR115" s="171"/>
      <c r="RWS115" s="171"/>
      <c r="RWT115" s="171"/>
      <c r="RWU115" s="171"/>
      <c r="RWV115" s="171"/>
      <c r="RWW115" s="171"/>
      <c r="RWX115" s="171"/>
      <c r="RWY115" s="171"/>
      <c r="RWZ115" s="171"/>
      <c r="RXA115" s="171"/>
      <c r="RXB115" s="171"/>
      <c r="RXC115" s="171"/>
      <c r="RXD115" s="171"/>
      <c r="RXE115" s="171"/>
      <c r="RXF115" s="171"/>
      <c r="RXG115" s="171"/>
      <c r="RXH115" s="171"/>
      <c r="RXI115" s="171"/>
      <c r="RXJ115" s="171"/>
      <c r="RXK115" s="171"/>
      <c r="RXL115" s="171"/>
      <c r="RXM115" s="171"/>
      <c r="RXN115" s="171"/>
      <c r="RXO115" s="171"/>
      <c r="RXP115" s="171"/>
      <c r="RXQ115" s="171"/>
      <c r="RXR115" s="171"/>
      <c r="RXS115" s="171"/>
      <c r="RXT115" s="171"/>
      <c r="RXU115" s="171"/>
      <c r="RXV115" s="171"/>
      <c r="RXW115" s="171"/>
      <c r="RXX115" s="171"/>
      <c r="RXY115" s="171"/>
      <c r="RXZ115" s="171"/>
      <c r="RYA115" s="171"/>
      <c r="RYB115" s="171"/>
      <c r="RYC115" s="171"/>
      <c r="RYD115" s="171"/>
      <c r="RYE115" s="171"/>
      <c r="RYF115" s="171"/>
      <c r="RYG115" s="171"/>
      <c r="RYH115" s="171"/>
      <c r="RYI115" s="171"/>
      <c r="RYJ115" s="171"/>
      <c r="RYK115" s="171"/>
      <c r="RYL115" s="171"/>
      <c r="RYM115" s="171"/>
      <c r="RYN115" s="171"/>
      <c r="RYO115" s="171"/>
      <c r="RYP115" s="171"/>
      <c r="RYQ115" s="171"/>
      <c r="RYR115" s="171"/>
      <c r="RYS115" s="171"/>
      <c r="RYT115" s="171"/>
      <c r="RYU115" s="171"/>
      <c r="RYV115" s="171"/>
      <c r="RYW115" s="171"/>
      <c r="RYX115" s="171"/>
      <c r="RYY115" s="171"/>
      <c r="RYZ115" s="171"/>
      <c r="RZA115" s="171"/>
      <c r="RZB115" s="171"/>
      <c r="RZC115" s="171"/>
      <c r="RZD115" s="171"/>
      <c r="RZE115" s="171"/>
      <c r="RZF115" s="171"/>
      <c r="RZG115" s="171"/>
      <c r="RZH115" s="171"/>
      <c r="RZI115" s="171"/>
      <c r="RZJ115" s="171"/>
      <c r="RZK115" s="171"/>
      <c r="RZL115" s="171"/>
      <c r="RZM115" s="171"/>
      <c r="RZN115" s="171"/>
      <c r="RZO115" s="171"/>
      <c r="RZP115" s="171"/>
      <c r="RZQ115" s="171"/>
      <c r="RZR115" s="171"/>
      <c r="RZS115" s="171"/>
      <c r="RZT115" s="171"/>
      <c r="RZU115" s="171"/>
      <c r="RZV115" s="171"/>
      <c r="RZW115" s="171"/>
      <c r="RZX115" s="171"/>
      <c r="RZY115" s="171"/>
      <c r="RZZ115" s="171"/>
      <c r="SAA115" s="171"/>
      <c r="SAB115" s="171"/>
      <c r="SAC115" s="171"/>
      <c r="SAD115" s="171"/>
      <c r="SAE115" s="171"/>
      <c r="SAF115" s="171"/>
      <c r="SAG115" s="171"/>
      <c r="SAH115" s="171"/>
      <c r="SAI115" s="171"/>
      <c r="SAJ115" s="171"/>
      <c r="SAK115" s="171"/>
      <c r="SAL115" s="171"/>
      <c r="SAM115" s="171"/>
      <c r="SAN115" s="171"/>
      <c r="SAO115" s="171"/>
      <c r="SAP115" s="171"/>
      <c r="SAQ115" s="171"/>
      <c r="SAR115" s="171"/>
      <c r="SAS115" s="171"/>
      <c r="SAT115" s="171"/>
      <c r="SAU115" s="171"/>
      <c r="SAV115" s="171"/>
      <c r="SAW115" s="171"/>
      <c r="SAX115" s="171"/>
      <c r="SAY115" s="171"/>
      <c r="SAZ115" s="171"/>
      <c r="SBA115" s="171"/>
      <c r="SBB115" s="171"/>
      <c r="SBC115" s="171"/>
      <c r="SBD115" s="171"/>
      <c r="SBE115" s="171"/>
      <c r="SBF115" s="171"/>
      <c r="SBG115" s="171"/>
      <c r="SBH115" s="171"/>
      <c r="SBI115" s="171"/>
      <c r="SBJ115" s="171"/>
      <c r="SBK115" s="171"/>
      <c r="SBL115" s="171"/>
      <c r="SBM115" s="171"/>
      <c r="SBN115" s="171"/>
      <c r="SBO115" s="171"/>
      <c r="SBP115" s="171"/>
      <c r="SBQ115" s="171"/>
      <c r="SBR115" s="171"/>
      <c r="SBS115" s="171"/>
      <c r="SBT115" s="171"/>
      <c r="SBU115" s="171"/>
      <c r="SBV115" s="171"/>
      <c r="SBW115" s="171"/>
      <c r="SBX115" s="171"/>
      <c r="SBY115" s="171"/>
      <c r="SBZ115" s="171"/>
      <c r="SCA115" s="171"/>
      <c r="SCB115" s="171"/>
      <c r="SCC115" s="171"/>
      <c r="SCD115" s="171"/>
      <c r="SCE115" s="171"/>
      <c r="SCF115" s="171"/>
      <c r="SCG115" s="171"/>
      <c r="SCH115" s="171"/>
      <c r="SCI115" s="171"/>
      <c r="SCJ115" s="171"/>
      <c r="SCK115" s="171"/>
      <c r="SCL115" s="171"/>
      <c r="SCM115" s="171"/>
      <c r="SCN115" s="171"/>
      <c r="SCO115" s="171"/>
      <c r="SCP115" s="171"/>
      <c r="SCQ115" s="171"/>
      <c r="SCR115" s="171"/>
      <c r="SCS115" s="171"/>
      <c r="SCT115" s="171"/>
      <c r="SCU115" s="171"/>
      <c r="SCV115" s="171"/>
      <c r="SCW115" s="171"/>
      <c r="SCX115" s="171"/>
      <c r="SCY115" s="171"/>
      <c r="SCZ115" s="171"/>
      <c r="SDA115" s="171"/>
      <c r="SDB115" s="171"/>
      <c r="SDC115" s="171"/>
      <c r="SDD115" s="171"/>
      <c r="SDE115" s="171"/>
      <c r="SDF115" s="171"/>
      <c r="SDG115" s="171"/>
      <c r="SDH115" s="171"/>
      <c r="SDI115" s="171"/>
      <c r="SDJ115" s="171"/>
      <c r="SDK115" s="171"/>
      <c r="SDL115" s="171"/>
      <c r="SDM115" s="171"/>
      <c r="SDN115" s="171"/>
      <c r="SDO115" s="171"/>
      <c r="SDP115" s="171"/>
      <c r="SDQ115" s="171"/>
      <c r="SDR115" s="171"/>
      <c r="SDS115" s="171"/>
      <c r="SDT115" s="171"/>
      <c r="SDU115" s="171"/>
      <c r="SDV115" s="171"/>
      <c r="SDW115" s="171"/>
      <c r="SDX115" s="171"/>
      <c r="SDY115" s="171"/>
      <c r="SDZ115" s="171"/>
      <c r="SEA115" s="171"/>
      <c r="SEB115" s="171"/>
      <c r="SEC115" s="171"/>
      <c r="SED115" s="171"/>
      <c r="SEE115" s="171"/>
      <c r="SEF115" s="171"/>
      <c r="SEG115" s="171"/>
      <c r="SEH115" s="171"/>
      <c r="SEI115" s="171"/>
      <c r="SEJ115" s="171"/>
      <c r="SEK115" s="171"/>
      <c r="SEL115" s="171"/>
      <c r="SEM115" s="171"/>
      <c r="SEN115" s="171"/>
      <c r="SEO115" s="171"/>
      <c r="SEP115" s="171"/>
      <c r="SEQ115" s="171"/>
      <c r="SER115" s="171"/>
      <c r="SES115" s="171"/>
      <c r="SET115" s="171"/>
      <c r="SEU115" s="171"/>
      <c r="SEV115" s="171"/>
      <c r="SEW115" s="171"/>
      <c r="SEX115" s="171"/>
      <c r="SEY115" s="171"/>
      <c r="SEZ115" s="171"/>
      <c r="SFA115" s="171"/>
      <c r="SFB115" s="171"/>
      <c r="SFC115" s="171"/>
      <c r="SFD115" s="171"/>
      <c r="SFE115" s="171"/>
      <c r="SFF115" s="171"/>
      <c r="SFG115" s="171"/>
      <c r="SFH115" s="171"/>
      <c r="SFI115" s="171"/>
      <c r="SFJ115" s="171"/>
      <c r="SFK115" s="171"/>
      <c r="SFL115" s="171"/>
      <c r="SFM115" s="171"/>
      <c r="SFN115" s="171"/>
      <c r="SFO115" s="171"/>
      <c r="SFP115" s="171"/>
      <c r="SFQ115" s="171"/>
      <c r="SFR115" s="171"/>
      <c r="SFS115" s="171"/>
      <c r="SFT115" s="171"/>
      <c r="SFU115" s="171"/>
      <c r="SFV115" s="171"/>
      <c r="SFW115" s="171"/>
      <c r="SFX115" s="171"/>
      <c r="SFY115" s="171"/>
      <c r="SFZ115" s="171"/>
      <c r="SGA115" s="171"/>
      <c r="SGB115" s="171"/>
      <c r="SGC115" s="171"/>
      <c r="SGD115" s="171"/>
      <c r="SGE115" s="171"/>
      <c r="SGF115" s="171"/>
      <c r="SGG115" s="171"/>
      <c r="SGH115" s="171"/>
      <c r="SGI115" s="171"/>
      <c r="SGJ115" s="171"/>
      <c r="SGK115" s="171"/>
      <c r="SGL115" s="171"/>
      <c r="SGM115" s="171"/>
      <c r="SGN115" s="171"/>
      <c r="SGO115" s="171"/>
      <c r="SGP115" s="171"/>
      <c r="SGQ115" s="171"/>
      <c r="SGR115" s="171"/>
      <c r="SGS115" s="171"/>
      <c r="SGT115" s="171"/>
      <c r="SGU115" s="171"/>
      <c r="SGV115" s="171"/>
      <c r="SGW115" s="171"/>
      <c r="SGX115" s="171"/>
      <c r="SGY115" s="171"/>
      <c r="SGZ115" s="171"/>
      <c r="SHA115" s="171"/>
      <c r="SHB115" s="171"/>
      <c r="SHC115" s="171"/>
      <c r="SHD115" s="171"/>
      <c r="SHE115" s="171"/>
      <c r="SHF115" s="171"/>
      <c r="SHG115" s="171"/>
      <c r="SHH115" s="171"/>
      <c r="SHI115" s="171"/>
      <c r="SHJ115" s="171"/>
      <c r="SHK115" s="171"/>
      <c r="SHL115" s="171"/>
      <c r="SHM115" s="171"/>
      <c r="SHN115" s="171"/>
      <c r="SHO115" s="171"/>
      <c r="SHP115" s="171"/>
      <c r="SHQ115" s="171"/>
      <c r="SHR115" s="171"/>
      <c r="SHS115" s="171"/>
      <c r="SHT115" s="171"/>
      <c r="SHU115" s="171"/>
      <c r="SHV115" s="171"/>
      <c r="SHW115" s="171"/>
      <c r="SHX115" s="171"/>
      <c r="SHY115" s="171"/>
      <c r="SHZ115" s="171"/>
      <c r="SIA115" s="171"/>
      <c r="SIB115" s="171"/>
      <c r="SIC115" s="171"/>
      <c r="SID115" s="171"/>
      <c r="SIE115" s="171"/>
      <c r="SIF115" s="171"/>
      <c r="SIG115" s="171"/>
      <c r="SIH115" s="171"/>
      <c r="SII115" s="171"/>
      <c r="SIJ115" s="171"/>
      <c r="SIK115" s="171"/>
      <c r="SIL115" s="171"/>
      <c r="SIM115" s="171"/>
      <c r="SIN115" s="171"/>
      <c r="SIO115" s="171"/>
      <c r="SIP115" s="171"/>
      <c r="SIQ115" s="171"/>
      <c r="SIR115" s="171"/>
      <c r="SIS115" s="171"/>
      <c r="SIT115" s="171"/>
      <c r="SIU115" s="171"/>
      <c r="SIV115" s="171"/>
      <c r="SIW115" s="171"/>
      <c r="SIX115" s="171"/>
      <c r="SIY115" s="171"/>
      <c r="SIZ115" s="171"/>
      <c r="SJA115" s="171"/>
      <c r="SJB115" s="171"/>
      <c r="SJC115" s="171"/>
      <c r="SJD115" s="171"/>
      <c r="SJE115" s="171"/>
      <c r="SJF115" s="171"/>
      <c r="SJG115" s="171"/>
      <c r="SJH115" s="171"/>
      <c r="SJI115" s="171"/>
      <c r="SJJ115" s="171"/>
      <c r="SJK115" s="171"/>
      <c r="SJL115" s="171"/>
      <c r="SJM115" s="171"/>
      <c r="SJN115" s="171"/>
      <c r="SJO115" s="171"/>
      <c r="SJP115" s="171"/>
      <c r="SJQ115" s="171"/>
      <c r="SJR115" s="171"/>
      <c r="SJS115" s="171"/>
      <c r="SJT115" s="171"/>
      <c r="SJU115" s="171"/>
      <c r="SJV115" s="171"/>
      <c r="SJW115" s="171"/>
      <c r="SJX115" s="171"/>
      <c r="SJY115" s="171"/>
      <c r="SJZ115" s="171"/>
      <c r="SKA115" s="171"/>
      <c r="SKB115" s="171"/>
      <c r="SKC115" s="171"/>
      <c r="SKD115" s="171"/>
      <c r="SKE115" s="171"/>
      <c r="SKF115" s="171"/>
      <c r="SKG115" s="171"/>
      <c r="SKH115" s="171"/>
      <c r="SKI115" s="171"/>
      <c r="SKJ115" s="171"/>
      <c r="SKK115" s="171"/>
      <c r="SKL115" s="171"/>
      <c r="SKM115" s="171"/>
      <c r="SKN115" s="171"/>
      <c r="SKO115" s="171"/>
      <c r="SKP115" s="171"/>
      <c r="SKQ115" s="171"/>
      <c r="SKR115" s="171"/>
      <c r="SKS115" s="171"/>
      <c r="SKT115" s="171"/>
      <c r="SKU115" s="171"/>
      <c r="SKV115" s="171"/>
      <c r="SKW115" s="171"/>
      <c r="SKX115" s="171"/>
      <c r="SKY115" s="171"/>
      <c r="SKZ115" s="171"/>
      <c r="SLA115" s="171"/>
      <c r="SLB115" s="171"/>
      <c r="SLC115" s="171"/>
      <c r="SLD115" s="171"/>
      <c r="SLE115" s="171"/>
      <c r="SLF115" s="171"/>
      <c r="SLG115" s="171"/>
      <c r="SLH115" s="171"/>
      <c r="SLI115" s="171"/>
      <c r="SLJ115" s="171"/>
      <c r="SLK115" s="171"/>
      <c r="SLL115" s="171"/>
      <c r="SLM115" s="171"/>
      <c r="SLN115" s="171"/>
      <c r="SLO115" s="171"/>
      <c r="SLP115" s="171"/>
      <c r="SLQ115" s="171"/>
      <c r="SLR115" s="171"/>
      <c r="SLS115" s="171"/>
      <c r="SLT115" s="171"/>
      <c r="SLU115" s="171"/>
      <c r="SLV115" s="171"/>
      <c r="SLW115" s="171"/>
      <c r="SLX115" s="171"/>
      <c r="SLY115" s="171"/>
      <c r="SLZ115" s="171"/>
      <c r="SMA115" s="171"/>
      <c r="SMB115" s="171"/>
      <c r="SMC115" s="171"/>
      <c r="SMD115" s="171"/>
      <c r="SME115" s="171"/>
      <c r="SMF115" s="171"/>
      <c r="SMG115" s="171"/>
      <c r="SMH115" s="171"/>
      <c r="SMI115" s="171"/>
      <c r="SMJ115" s="171"/>
      <c r="SMK115" s="171"/>
      <c r="SML115" s="171"/>
      <c r="SMM115" s="171"/>
      <c r="SMN115" s="171"/>
      <c r="SMO115" s="171"/>
      <c r="SMP115" s="171"/>
      <c r="SMQ115" s="171"/>
      <c r="SMR115" s="171"/>
      <c r="SMS115" s="171"/>
      <c r="SMT115" s="171"/>
      <c r="SMU115" s="171"/>
      <c r="SMV115" s="171"/>
      <c r="SMW115" s="171"/>
      <c r="SMX115" s="171"/>
      <c r="SMY115" s="171"/>
      <c r="SMZ115" s="171"/>
      <c r="SNA115" s="171"/>
      <c r="SNB115" s="171"/>
      <c r="SNC115" s="171"/>
      <c r="SND115" s="171"/>
      <c r="SNE115" s="171"/>
      <c r="SNF115" s="171"/>
      <c r="SNG115" s="171"/>
      <c r="SNH115" s="171"/>
      <c r="SNI115" s="171"/>
      <c r="SNJ115" s="171"/>
      <c r="SNK115" s="171"/>
      <c r="SNL115" s="171"/>
      <c r="SNM115" s="171"/>
      <c r="SNN115" s="171"/>
      <c r="SNO115" s="171"/>
      <c r="SNP115" s="171"/>
      <c r="SNQ115" s="171"/>
      <c r="SNR115" s="171"/>
      <c r="SNS115" s="171"/>
      <c r="SNT115" s="171"/>
      <c r="SNU115" s="171"/>
      <c r="SNV115" s="171"/>
      <c r="SNW115" s="171"/>
      <c r="SNX115" s="171"/>
      <c r="SNY115" s="171"/>
      <c r="SNZ115" s="171"/>
      <c r="SOA115" s="171"/>
      <c r="SOB115" s="171"/>
      <c r="SOC115" s="171"/>
      <c r="SOD115" s="171"/>
      <c r="SOE115" s="171"/>
      <c r="SOF115" s="171"/>
      <c r="SOG115" s="171"/>
      <c r="SOH115" s="171"/>
      <c r="SOI115" s="171"/>
      <c r="SOJ115" s="171"/>
      <c r="SOK115" s="171"/>
      <c r="SOL115" s="171"/>
      <c r="SOM115" s="171"/>
      <c r="SON115" s="171"/>
      <c r="SOO115" s="171"/>
      <c r="SOP115" s="171"/>
      <c r="SOQ115" s="171"/>
      <c r="SOR115" s="171"/>
      <c r="SOS115" s="171"/>
      <c r="SOT115" s="171"/>
      <c r="SOU115" s="171"/>
      <c r="SOV115" s="171"/>
      <c r="SOW115" s="171"/>
      <c r="SOX115" s="171"/>
      <c r="SOY115" s="171"/>
      <c r="SOZ115" s="171"/>
      <c r="SPA115" s="171"/>
      <c r="SPB115" s="171"/>
      <c r="SPC115" s="171"/>
      <c r="SPD115" s="171"/>
      <c r="SPE115" s="171"/>
      <c r="SPF115" s="171"/>
      <c r="SPG115" s="171"/>
      <c r="SPH115" s="171"/>
      <c r="SPI115" s="171"/>
      <c r="SPJ115" s="171"/>
      <c r="SPK115" s="171"/>
      <c r="SPL115" s="171"/>
      <c r="SPM115" s="171"/>
      <c r="SPN115" s="171"/>
      <c r="SPO115" s="171"/>
      <c r="SPP115" s="171"/>
      <c r="SPQ115" s="171"/>
      <c r="SPR115" s="171"/>
      <c r="SPS115" s="171"/>
      <c r="SPT115" s="171"/>
      <c r="SPU115" s="171"/>
      <c r="SPV115" s="171"/>
      <c r="SPW115" s="171"/>
      <c r="SPX115" s="171"/>
      <c r="SPY115" s="171"/>
      <c r="SPZ115" s="171"/>
      <c r="SQA115" s="171"/>
      <c r="SQB115" s="171"/>
      <c r="SQC115" s="171"/>
      <c r="SQD115" s="171"/>
      <c r="SQE115" s="171"/>
      <c r="SQF115" s="171"/>
      <c r="SQG115" s="171"/>
      <c r="SQH115" s="171"/>
      <c r="SQI115" s="171"/>
      <c r="SQJ115" s="171"/>
      <c r="SQK115" s="171"/>
      <c r="SQL115" s="171"/>
      <c r="SQM115" s="171"/>
      <c r="SQN115" s="171"/>
      <c r="SQO115" s="171"/>
      <c r="SQP115" s="171"/>
      <c r="SQQ115" s="171"/>
      <c r="SQR115" s="171"/>
      <c r="SQS115" s="171"/>
      <c r="SQT115" s="171"/>
      <c r="SQU115" s="171"/>
      <c r="SQV115" s="171"/>
      <c r="SQW115" s="171"/>
      <c r="SQX115" s="171"/>
      <c r="SQY115" s="171"/>
      <c r="SQZ115" s="171"/>
      <c r="SRA115" s="171"/>
      <c r="SRB115" s="171"/>
      <c r="SRC115" s="171"/>
      <c r="SRD115" s="171"/>
      <c r="SRE115" s="171"/>
      <c r="SRF115" s="171"/>
      <c r="SRG115" s="171"/>
      <c r="SRH115" s="171"/>
      <c r="SRI115" s="171"/>
      <c r="SRJ115" s="171"/>
      <c r="SRK115" s="171"/>
      <c r="SRL115" s="171"/>
      <c r="SRM115" s="171"/>
      <c r="SRN115" s="171"/>
      <c r="SRO115" s="171"/>
      <c r="SRP115" s="171"/>
      <c r="SRQ115" s="171"/>
      <c r="SRR115" s="171"/>
      <c r="SRS115" s="171"/>
      <c r="SRT115" s="171"/>
      <c r="SRU115" s="171"/>
      <c r="SRV115" s="171"/>
      <c r="SRW115" s="171"/>
      <c r="SRX115" s="171"/>
      <c r="SRY115" s="171"/>
      <c r="SRZ115" s="171"/>
      <c r="SSA115" s="171"/>
      <c r="SSB115" s="171"/>
      <c r="SSC115" s="171"/>
      <c r="SSD115" s="171"/>
      <c r="SSE115" s="171"/>
      <c r="SSF115" s="171"/>
      <c r="SSG115" s="171"/>
      <c r="SSH115" s="171"/>
      <c r="SSI115" s="171"/>
      <c r="SSJ115" s="171"/>
      <c r="SSK115" s="171"/>
      <c r="SSL115" s="171"/>
      <c r="SSM115" s="171"/>
      <c r="SSN115" s="171"/>
      <c r="SSO115" s="171"/>
      <c r="SSP115" s="171"/>
      <c r="SSQ115" s="171"/>
      <c r="SSR115" s="171"/>
      <c r="SSS115" s="171"/>
      <c r="SST115" s="171"/>
      <c r="SSU115" s="171"/>
      <c r="SSV115" s="171"/>
      <c r="SSW115" s="171"/>
      <c r="SSX115" s="171"/>
      <c r="SSY115" s="171"/>
      <c r="SSZ115" s="171"/>
      <c r="STA115" s="171"/>
      <c r="STB115" s="171"/>
      <c r="STC115" s="171"/>
      <c r="STD115" s="171"/>
      <c r="STE115" s="171"/>
      <c r="STF115" s="171"/>
      <c r="STG115" s="171"/>
      <c r="STH115" s="171"/>
      <c r="STI115" s="171"/>
      <c r="STJ115" s="171"/>
      <c r="STK115" s="171"/>
      <c r="STL115" s="171"/>
      <c r="STM115" s="171"/>
      <c r="STN115" s="171"/>
      <c r="STO115" s="171"/>
      <c r="STP115" s="171"/>
      <c r="STQ115" s="171"/>
      <c r="STR115" s="171"/>
      <c r="STS115" s="171"/>
      <c r="STT115" s="171"/>
      <c r="STU115" s="171"/>
      <c r="STV115" s="171"/>
      <c r="STW115" s="171"/>
      <c r="STX115" s="171"/>
      <c r="STY115" s="171"/>
      <c r="STZ115" s="171"/>
      <c r="SUA115" s="171"/>
      <c r="SUB115" s="171"/>
      <c r="SUC115" s="171"/>
      <c r="SUD115" s="171"/>
      <c r="SUE115" s="171"/>
      <c r="SUF115" s="171"/>
      <c r="SUG115" s="171"/>
      <c r="SUH115" s="171"/>
      <c r="SUI115" s="171"/>
      <c r="SUJ115" s="171"/>
      <c r="SUK115" s="171"/>
      <c r="SUL115" s="171"/>
      <c r="SUM115" s="171"/>
      <c r="SUN115" s="171"/>
      <c r="SUO115" s="171"/>
      <c r="SUP115" s="171"/>
      <c r="SUQ115" s="171"/>
      <c r="SUR115" s="171"/>
      <c r="SUS115" s="171"/>
      <c r="SUT115" s="171"/>
      <c r="SUU115" s="171"/>
      <c r="SUV115" s="171"/>
      <c r="SUW115" s="171"/>
      <c r="SUX115" s="171"/>
      <c r="SUY115" s="171"/>
      <c r="SUZ115" s="171"/>
      <c r="SVA115" s="171"/>
      <c r="SVB115" s="171"/>
      <c r="SVC115" s="171"/>
      <c r="SVD115" s="171"/>
      <c r="SVE115" s="171"/>
      <c r="SVF115" s="171"/>
      <c r="SVG115" s="171"/>
      <c r="SVH115" s="171"/>
      <c r="SVI115" s="171"/>
      <c r="SVJ115" s="171"/>
      <c r="SVK115" s="171"/>
      <c r="SVL115" s="171"/>
      <c r="SVM115" s="171"/>
      <c r="SVN115" s="171"/>
      <c r="SVO115" s="171"/>
      <c r="SVP115" s="171"/>
      <c r="SVQ115" s="171"/>
      <c r="SVR115" s="171"/>
      <c r="SVS115" s="171"/>
      <c r="SVT115" s="171"/>
      <c r="SVU115" s="171"/>
      <c r="SVV115" s="171"/>
      <c r="SVW115" s="171"/>
      <c r="SVX115" s="171"/>
      <c r="SVY115" s="171"/>
      <c r="SVZ115" s="171"/>
      <c r="SWA115" s="171"/>
      <c r="SWB115" s="171"/>
      <c r="SWC115" s="171"/>
      <c r="SWD115" s="171"/>
      <c r="SWE115" s="171"/>
      <c r="SWF115" s="171"/>
      <c r="SWG115" s="171"/>
      <c r="SWH115" s="171"/>
      <c r="SWI115" s="171"/>
      <c r="SWJ115" s="171"/>
      <c r="SWK115" s="171"/>
      <c r="SWL115" s="171"/>
      <c r="SWM115" s="171"/>
      <c r="SWN115" s="171"/>
      <c r="SWO115" s="171"/>
      <c r="SWP115" s="171"/>
      <c r="SWQ115" s="171"/>
      <c r="SWR115" s="171"/>
      <c r="SWS115" s="171"/>
      <c r="SWT115" s="171"/>
      <c r="SWU115" s="171"/>
      <c r="SWV115" s="171"/>
      <c r="SWW115" s="171"/>
      <c r="SWX115" s="171"/>
      <c r="SWY115" s="171"/>
      <c r="SWZ115" s="171"/>
      <c r="SXA115" s="171"/>
      <c r="SXB115" s="171"/>
      <c r="SXC115" s="171"/>
      <c r="SXD115" s="171"/>
      <c r="SXE115" s="171"/>
      <c r="SXF115" s="171"/>
      <c r="SXG115" s="171"/>
      <c r="SXH115" s="171"/>
      <c r="SXI115" s="171"/>
      <c r="SXJ115" s="171"/>
      <c r="SXK115" s="171"/>
      <c r="SXL115" s="171"/>
      <c r="SXM115" s="171"/>
      <c r="SXN115" s="171"/>
      <c r="SXO115" s="171"/>
      <c r="SXP115" s="171"/>
      <c r="SXQ115" s="171"/>
      <c r="SXR115" s="171"/>
      <c r="SXS115" s="171"/>
      <c r="SXT115" s="171"/>
      <c r="SXU115" s="171"/>
      <c r="SXV115" s="171"/>
      <c r="SXW115" s="171"/>
      <c r="SXX115" s="171"/>
      <c r="SXY115" s="171"/>
      <c r="SXZ115" s="171"/>
      <c r="SYA115" s="171"/>
      <c r="SYB115" s="171"/>
      <c r="SYC115" s="171"/>
      <c r="SYD115" s="171"/>
      <c r="SYE115" s="171"/>
      <c r="SYF115" s="171"/>
      <c r="SYG115" s="171"/>
      <c r="SYH115" s="171"/>
      <c r="SYI115" s="171"/>
      <c r="SYJ115" s="171"/>
      <c r="SYK115" s="171"/>
      <c r="SYL115" s="171"/>
      <c r="SYM115" s="171"/>
      <c r="SYN115" s="171"/>
      <c r="SYO115" s="171"/>
      <c r="SYP115" s="171"/>
      <c r="SYQ115" s="171"/>
      <c r="SYR115" s="171"/>
      <c r="SYS115" s="171"/>
      <c r="SYT115" s="171"/>
      <c r="SYU115" s="171"/>
      <c r="SYV115" s="171"/>
      <c r="SYW115" s="171"/>
      <c r="SYX115" s="171"/>
      <c r="SYY115" s="171"/>
      <c r="SYZ115" s="171"/>
      <c r="SZA115" s="171"/>
      <c r="SZB115" s="171"/>
      <c r="SZC115" s="171"/>
      <c r="SZD115" s="171"/>
      <c r="SZE115" s="171"/>
      <c r="SZF115" s="171"/>
      <c r="SZG115" s="171"/>
      <c r="SZH115" s="171"/>
      <c r="SZI115" s="171"/>
      <c r="SZJ115" s="171"/>
      <c r="SZK115" s="171"/>
      <c r="SZL115" s="171"/>
      <c r="SZM115" s="171"/>
      <c r="SZN115" s="171"/>
      <c r="SZO115" s="171"/>
      <c r="SZP115" s="171"/>
      <c r="SZQ115" s="171"/>
      <c r="SZR115" s="171"/>
      <c r="SZS115" s="171"/>
      <c r="SZT115" s="171"/>
      <c r="SZU115" s="171"/>
      <c r="SZV115" s="171"/>
      <c r="SZW115" s="171"/>
      <c r="SZX115" s="171"/>
      <c r="SZY115" s="171"/>
      <c r="SZZ115" s="171"/>
      <c r="TAA115" s="171"/>
      <c r="TAB115" s="171"/>
      <c r="TAC115" s="171"/>
      <c r="TAD115" s="171"/>
      <c r="TAE115" s="171"/>
      <c r="TAF115" s="171"/>
      <c r="TAG115" s="171"/>
      <c r="TAH115" s="171"/>
      <c r="TAI115" s="171"/>
      <c r="TAJ115" s="171"/>
      <c r="TAK115" s="171"/>
      <c r="TAL115" s="171"/>
      <c r="TAM115" s="171"/>
      <c r="TAN115" s="171"/>
      <c r="TAO115" s="171"/>
      <c r="TAP115" s="171"/>
      <c r="TAQ115" s="171"/>
      <c r="TAR115" s="171"/>
      <c r="TAS115" s="171"/>
      <c r="TAT115" s="171"/>
      <c r="TAU115" s="171"/>
      <c r="TAV115" s="171"/>
      <c r="TAW115" s="171"/>
      <c r="TAX115" s="171"/>
      <c r="TAY115" s="171"/>
      <c r="TAZ115" s="171"/>
      <c r="TBA115" s="171"/>
      <c r="TBB115" s="171"/>
      <c r="TBC115" s="171"/>
      <c r="TBD115" s="171"/>
      <c r="TBE115" s="171"/>
      <c r="TBF115" s="171"/>
      <c r="TBG115" s="171"/>
      <c r="TBH115" s="171"/>
      <c r="TBI115" s="171"/>
      <c r="TBJ115" s="171"/>
      <c r="TBK115" s="171"/>
      <c r="TBL115" s="171"/>
      <c r="TBM115" s="171"/>
      <c r="TBN115" s="171"/>
      <c r="TBO115" s="171"/>
      <c r="TBP115" s="171"/>
      <c r="TBQ115" s="171"/>
      <c r="TBR115" s="171"/>
      <c r="TBS115" s="171"/>
      <c r="TBT115" s="171"/>
      <c r="TBU115" s="171"/>
      <c r="TBV115" s="171"/>
      <c r="TBW115" s="171"/>
      <c r="TBX115" s="171"/>
      <c r="TBY115" s="171"/>
      <c r="TBZ115" s="171"/>
      <c r="TCA115" s="171"/>
      <c r="TCB115" s="171"/>
      <c r="TCC115" s="171"/>
      <c r="TCD115" s="171"/>
      <c r="TCE115" s="171"/>
      <c r="TCF115" s="171"/>
      <c r="TCG115" s="171"/>
      <c r="TCH115" s="171"/>
      <c r="TCI115" s="171"/>
      <c r="TCJ115" s="171"/>
      <c r="TCK115" s="171"/>
      <c r="TCL115" s="171"/>
      <c r="TCM115" s="171"/>
      <c r="TCN115" s="171"/>
      <c r="TCO115" s="171"/>
      <c r="TCP115" s="171"/>
      <c r="TCQ115" s="171"/>
      <c r="TCR115" s="171"/>
      <c r="TCS115" s="171"/>
      <c r="TCT115" s="171"/>
      <c r="TCU115" s="171"/>
      <c r="TCV115" s="171"/>
      <c r="TCW115" s="171"/>
      <c r="TCX115" s="171"/>
      <c r="TCY115" s="171"/>
      <c r="TCZ115" s="171"/>
      <c r="TDA115" s="171"/>
      <c r="TDB115" s="171"/>
      <c r="TDC115" s="171"/>
      <c r="TDD115" s="171"/>
      <c r="TDE115" s="171"/>
      <c r="TDF115" s="171"/>
      <c r="TDG115" s="171"/>
      <c r="TDH115" s="171"/>
      <c r="TDI115" s="171"/>
      <c r="TDJ115" s="171"/>
      <c r="TDK115" s="171"/>
      <c r="TDL115" s="171"/>
      <c r="TDM115" s="171"/>
      <c r="TDN115" s="171"/>
      <c r="TDO115" s="171"/>
      <c r="TDP115" s="171"/>
      <c r="TDQ115" s="171"/>
      <c r="TDR115" s="171"/>
      <c r="TDS115" s="171"/>
      <c r="TDT115" s="171"/>
      <c r="TDU115" s="171"/>
      <c r="TDV115" s="171"/>
      <c r="TDW115" s="171"/>
      <c r="TDX115" s="171"/>
      <c r="TDY115" s="171"/>
      <c r="TDZ115" s="171"/>
      <c r="TEA115" s="171"/>
      <c r="TEB115" s="171"/>
      <c r="TEC115" s="171"/>
      <c r="TED115" s="171"/>
      <c r="TEE115" s="171"/>
      <c r="TEF115" s="171"/>
      <c r="TEG115" s="171"/>
      <c r="TEH115" s="171"/>
      <c r="TEI115" s="171"/>
      <c r="TEJ115" s="171"/>
      <c r="TEK115" s="171"/>
      <c r="TEL115" s="171"/>
      <c r="TEM115" s="171"/>
      <c r="TEN115" s="171"/>
      <c r="TEO115" s="171"/>
      <c r="TEP115" s="171"/>
      <c r="TEQ115" s="171"/>
      <c r="TER115" s="171"/>
      <c r="TES115" s="171"/>
      <c r="TET115" s="171"/>
      <c r="TEU115" s="171"/>
      <c r="TEV115" s="171"/>
      <c r="TEW115" s="171"/>
      <c r="TEX115" s="171"/>
      <c r="TEY115" s="171"/>
      <c r="TEZ115" s="171"/>
      <c r="TFA115" s="171"/>
      <c r="TFB115" s="171"/>
      <c r="TFC115" s="171"/>
      <c r="TFD115" s="171"/>
      <c r="TFE115" s="171"/>
      <c r="TFF115" s="171"/>
      <c r="TFG115" s="171"/>
      <c r="TFH115" s="171"/>
      <c r="TFI115" s="171"/>
      <c r="TFJ115" s="171"/>
      <c r="TFK115" s="171"/>
      <c r="TFL115" s="171"/>
      <c r="TFM115" s="171"/>
      <c r="TFN115" s="171"/>
      <c r="TFO115" s="171"/>
      <c r="TFP115" s="171"/>
      <c r="TFQ115" s="171"/>
      <c r="TFR115" s="171"/>
      <c r="TFS115" s="171"/>
      <c r="TFT115" s="171"/>
      <c r="TFU115" s="171"/>
      <c r="TFV115" s="171"/>
      <c r="TFW115" s="171"/>
      <c r="TFX115" s="171"/>
      <c r="TFY115" s="171"/>
      <c r="TFZ115" s="171"/>
      <c r="TGA115" s="171"/>
      <c r="TGB115" s="171"/>
      <c r="TGC115" s="171"/>
      <c r="TGD115" s="171"/>
      <c r="TGE115" s="171"/>
      <c r="TGF115" s="171"/>
      <c r="TGG115" s="171"/>
      <c r="TGH115" s="171"/>
      <c r="TGI115" s="171"/>
      <c r="TGJ115" s="171"/>
      <c r="TGK115" s="171"/>
      <c r="TGL115" s="171"/>
      <c r="TGM115" s="171"/>
      <c r="TGN115" s="171"/>
      <c r="TGO115" s="171"/>
      <c r="TGP115" s="171"/>
      <c r="TGQ115" s="171"/>
      <c r="TGR115" s="171"/>
      <c r="TGS115" s="171"/>
      <c r="TGT115" s="171"/>
      <c r="TGU115" s="171"/>
      <c r="TGV115" s="171"/>
      <c r="TGW115" s="171"/>
      <c r="TGX115" s="171"/>
      <c r="TGY115" s="171"/>
      <c r="TGZ115" s="171"/>
      <c r="THA115" s="171"/>
      <c r="THB115" s="171"/>
      <c r="THC115" s="171"/>
      <c r="THD115" s="171"/>
      <c r="THE115" s="171"/>
      <c r="THF115" s="171"/>
      <c r="THG115" s="171"/>
      <c r="THH115" s="171"/>
      <c r="THI115" s="171"/>
      <c r="THJ115" s="171"/>
      <c r="THK115" s="171"/>
      <c r="THL115" s="171"/>
      <c r="THM115" s="171"/>
      <c r="THN115" s="171"/>
      <c r="THO115" s="171"/>
      <c r="THP115" s="171"/>
      <c r="THQ115" s="171"/>
      <c r="THR115" s="171"/>
      <c r="THS115" s="171"/>
      <c r="THT115" s="171"/>
      <c r="THU115" s="171"/>
      <c r="THV115" s="171"/>
      <c r="THW115" s="171"/>
      <c r="THX115" s="171"/>
      <c r="THY115" s="171"/>
      <c r="THZ115" s="171"/>
      <c r="TIA115" s="171"/>
      <c r="TIB115" s="171"/>
      <c r="TIC115" s="171"/>
      <c r="TID115" s="171"/>
      <c r="TIE115" s="171"/>
      <c r="TIF115" s="171"/>
      <c r="TIG115" s="171"/>
      <c r="TIH115" s="171"/>
      <c r="TII115" s="171"/>
      <c r="TIJ115" s="171"/>
      <c r="TIK115" s="171"/>
      <c r="TIL115" s="171"/>
      <c r="TIM115" s="171"/>
      <c r="TIN115" s="171"/>
      <c r="TIO115" s="171"/>
      <c r="TIP115" s="171"/>
      <c r="TIQ115" s="171"/>
      <c r="TIR115" s="171"/>
      <c r="TIS115" s="171"/>
      <c r="TIT115" s="171"/>
      <c r="TIU115" s="171"/>
      <c r="TIV115" s="171"/>
      <c r="TIW115" s="171"/>
      <c r="TIX115" s="171"/>
      <c r="TIY115" s="171"/>
      <c r="TIZ115" s="171"/>
      <c r="TJA115" s="171"/>
      <c r="TJB115" s="171"/>
      <c r="TJC115" s="171"/>
      <c r="TJD115" s="171"/>
      <c r="TJE115" s="171"/>
      <c r="TJF115" s="171"/>
      <c r="TJG115" s="171"/>
      <c r="TJH115" s="171"/>
      <c r="TJI115" s="171"/>
      <c r="TJJ115" s="171"/>
      <c r="TJK115" s="171"/>
      <c r="TJL115" s="171"/>
      <c r="TJM115" s="171"/>
      <c r="TJN115" s="171"/>
      <c r="TJO115" s="171"/>
      <c r="TJP115" s="171"/>
      <c r="TJQ115" s="171"/>
      <c r="TJR115" s="171"/>
      <c r="TJS115" s="171"/>
      <c r="TJT115" s="171"/>
      <c r="TJU115" s="171"/>
      <c r="TJV115" s="171"/>
      <c r="TJW115" s="171"/>
      <c r="TJX115" s="171"/>
      <c r="TJY115" s="171"/>
      <c r="TJZ115" s="171"/>
      <c r="TKA115" s="171"/>
      <c r="TKB115" s="171"/>
      <c r="TKC115" s="171"/>
      <c r="TKD115" s="171"/>
      <c r="TKE115" s="171"/>
      <c r="TKF115" s="171"/>
      <c r="TKG115" s="171"/>
      <c r="TKH115" s="171"/>
      <c r="TKI115" s="171"/>
      <c r="TKJ115" s="171"/>
      <c r="TKK115" s="171"/>
      <c r="TKL115" s="171"/>
      <c r="TKM115" s="171"/>
      <c r="TKN115" s="171"/>
      <c r="TKO115" s="171"/>
      <c r="TKP115" s="171"/>
      <c r="TKQ115" s="171"/>
      <c r="TKR115" s="171"/>
      <c r="TKS115" s="171"/>
      <c r="TKT115" s="171"/>
      <c r="TKU115" s="171"/>
      <c r="TKV115" s="171"/>
      <c r="TKW115" s="171"/>
      <c r="TKX115" s="171"/>
      <c r="TKY115" s="171"/>
      <c r="TKZ115" s="171"/>
      <c r="TLA115" s="171"/>
      <c r="TLB115" s="171"/>
      <c r="TLC115" s="171"/>
      <c r="TLD115" s="171"/>
      <c r="TLE115" s="171"/>
      <c r="TLF115" s="171"/>
      <c r="TLG115" s="171"/>
      <c r="TLH115" s="171"/>
      <c r="TLI115" s="171"/>
      <c r="TLJ115" s="171"/>
      <c r="TLK115" s="171"/>
      <c r="TLL115" s="171"/>
      <c r="TLM115" s="171"/>
      <c r="TLN115" s="171"/>
      <c r="TLO115" s="171"/>
      <c r="TLP115" s="171"/>
      <c r="TLQ115" s="171"/>
      <c r="TLR115" s="171"/>
      <c r="TLS115" s="171"/>
      <c r="TLT115" s="171"/>
      <c r="TLU115" s="171"/>
      <c r="TLV115" s="171"/>
      <c r="TLW115" s="171"/>
      <c r="TLX115" s="171"/>
      <c r="TLY115" s="171"/>
      <c r="TLZ115" s="171"/>
      <c r="TMA115" s="171"/>
      <c r="TMB115" s="171"/>
      <c r="TMC115" s="171"/>
      <c r="TMD115" s="171"/>
      <c r="TME115" s="171"/>
      <c r="TMF115" s="171"/>
      <c r="TMG115" s="171"/>
      <c r="TMH115" s="171"/>
      <c r="TMI115" s="171"/>
      <c r="TMJ115" s="171"/>
      <c r="TMK115" s="171"/>
      <c r="TML115" s="171"/>
      <c r="TMM115" s="171"/>
      <c r="TMN115" s="171"/>
      <c r="TMO115" s="171"/>
      <c r="TMP115" s="171"/>
      <c r="TMQ115" s="171"/>
      <c r="TMR115" s="171"/>
      <c r="TMS115" s="171"/>
      <c r="TMT115" s="171"/>
      <c r="TMU115" s="171"/>
      <c r="TMV115" s="171"/>
      <c r="TMW115" s="171"/>
      <c r="TMX115" s="171"/>
      <c r="TMY115" s="171"/>
      <c r="TMZ115" s="171"/>
      <c r="TNA115" s="171"/>
      <c r="TNB115" s="171"/>
      <c r="TNC115" s="171"/>
      <c r="TND115" s="171"/>
      <c r="TNE115" s="171"/>
      <c r="TNF115" s="171"/>
      <c r="TNG115" s="171"/>
      <c r="TNH115" s="171"/>
      <c r="TNI115" s="171"/>
      <c r="TNJ115" s="171"/>
      <c r="TNK115" s="171"/>
      <c r="TNL115" s="171"/>
      <c r="TNM115" s="171"/>
      <c r="TNN115" s="171"/>
      <c r="TNO115" s="171"/>
      <c r="TNP115" s="171"/>
      <c r="TNQ115" s="171"/>
      <c r="TNR115" s="171"/>
      <c r="TNS115" s="171"/>
      <c r="TNT115" s="171"/>
      <c r="TNU115" s="171"/>
      <c r="TNV115" s="171"/>
      <c r="TNW115" s="171"/>
      <c r="TNX115" s="171"/>
      <c r="TNY115" s="171"/>
      <c r="TNZ115" s="171"/>
      <c r="TOA115" s="171"/>
      <c r="TOB115" s="171"/>
      <c r="TOC115" s="171"/>
      <c r="TOD115" s="171"/>
      <c r="TOE115" s="171"/>
      <c r="TOF115" s="171"/>
      <c r="TOG115" s="171"/>
      <c r="TOH115" s="171"/>
      <c r="TOI115" s="171"/>
      <c r="TOJ115" s="171"/>
      <c r="TOK115" s="171"/>
      <c r="TOL115" s="171"/>
      <c r="TOM115" s="171"/>
      <c r="TON115" s="171"/>
      <c r="TOO115" s="171"/>
      <c r="TOP115" s="171"/>
      <c r="TOQ115" s="171"/>
      <c r="TOR115" s="171"/>
      <c r="TOS115" s="171"/>
      <c r="TOT115" s="171"/>
      <c r="TOU115" s="171"/>
      <c r="TOV115" s="171"/>
      <c r="TOW115" s="171"/>
      <c r="TOX115" s="171"/>
      <c r="TOY115" s="171"/>
      <c r="TOZ115" s="171"/>
      <c r="TPA115" s="171"/>
      <c r="TPB115" s="171"/>
      <c r="TPC115" s="171"/>
      <c r="TPD115" s="171"/>
      <c r="TPE115" s="171"/>
      <c r="TPF115" s="171"/>
      <c r="TPG115" s="171"/>
      <c r="TPH115" s="171"/>
      <c r="TPI115" s="171"/>
      <c r="TPJ115" s="171"/>
      <c r="TPK115" s="171"/>
      <c r="TPL115" s="171"/>
      <c r="TPM115" s="171"/>
      <c r="TPN115" s="171"/>
      <c r="TPO115" s="171"/>
      <c r="TPP115" s="171"/>
      <c r="TPQ115" s="171"/>
      <c r="TPR115" s="171"/>
      <c r="TPS115" s="171"/>
      <c r="TPT115" s="171"/>
      <c r="TPU115" s="171"/>
      <c r="TPV115" s="171"/>
      <c r="TPW115" s="171"/>
      <c r="TPX115" s="171"/>
      <c r="TPY115" s="171"/>
      <c r="TPZ115" s="171"/>
      <c r="TQA115" s="171"/>
      <c r="TQB115" s="171"/>
      <c r="TQC115" s="171"/>
      <c r="TQD115" s="171"/>
      <c r="TQE115" s="171"/>
      <c r="TQF115" s="171"/>
      <c r="TQG115" s="171"/>
      <c r="TQH115" s="171"/>
      <c r="TQI115" s="171"/>
      <c r="TQJ115" s="171"/>
      <c r="TQK115" s="171"/>
      <c r="TQL115" s="171"/>
      <c r="TQM115" s="171"/>
      <c r="TQN115" s="171"/>
      <c r="TQO115" s="171"/>
      <c r="TQP115" s="171"/>
      <c r="TQQ115" s="171"/>
      <c r="TQR115" s="171"/>
      <c r="TQS115" s="171"/>
      <c r="TQT115" s="171"/>
      <c r="TQU115" s="171"/>
      <c r="TQV115" s="171"/>
      <c r="TQW115" s="171"/>
      <c r="TQX115" s="171"/>
      <c r="TQY115" s="171"/>
      <c r="TQZ115" s="171"/>
      <c r="TRA115" s="171"/>
      <c r="TRB115" s="171"/>
      <c r="TRC115" s="171"/>
      <c r="TRD115" s="171"/>
      <c r="TRE115" s="171"/>
      <c r="TRF115" s="171"/>
      <c r="TRG115" s="171"/>
      <c r="TRH115" s="171"/>
      <c r="TRI115" s="171"/>
      <c r="TRJ115" s="171"/>
      <c r="TRK115" s="171"/>
      <c r="TRL115" s="171"/>
      <c r="TRM115" s="171"/>
      <c r="TRN115" s="171"/>
      <c r="TRO115" s="171"/>
      <c r="TRP115" s="171"/>
      <c r="TRQ115" s="171"/>
      <c r="TRR115" s="171"/>
      <c r="TRS115" s="171"/>
      <c r="TRT115" s="171"/>
      <c r="TRU115" s="171"/>
      <c r="TRV115" s="171"/>
      <c r="TRW115" s="171"/>
      <c r="TRX115" s="171"/>
      <c r="TRY115" s="171"/>
      <c r="TRZ115" s="171"/>
      <c r="TSA115" s="171"/>
      <c r="TSB115" s="171"/>
      <c r="TSC115" s="171"/>
      <c r="TSD115" s="171"/>
      <c r="TSE115" s="171"/>
      <c r="TSF115" s="171"/>
      <c r="TSG115" s="171"/>
      <c r="TSH115" s="171"/>
      <c r="TSI115" s="171"/>
      <c r="TSJ115" s="171"/>
      <c r="TSK115" s="171"/>
      <c r="TSL115" s="171"/>
      <c r="TSM115" s="171"/>
      <c r="TSN115" s="171"/>
      <c r="TSO115" s="171"/>
      <c r="TSP115" s="171"/>
      <c r="TSQ115" s="171"/>
      <c r="TSR115" s="171"/>
      <c r="TSS115" s="171"/>
      <c r="TST115" s="171"/>
      <c r="TSU115" s="171"/>
      <c r="TSV115" s="171"/>
      <c r="TSW115" s="171"/>
      <c r="TSX115" s="171"/>
      <c r="TSY115" s="171"/>
      <c r="TSZ115" s="171"/>
      <c r="TTA115" s="171"/>
      <c r="TTB115" s="171"/>
      <c r="TTC115" s="171"/>
      <c r="TTD115" s="171"/>
      <c r="TTE115" s="171"/>
      <c r="TTF115" s="171"/>
      <c r="TTG115" s="171"/>
      <c r="TTH115" s="171"/>
      <c r="TTI115" s="171"/>
      <c r="TTJ115" s="171"/>
      <c r="TTK115" s="171"/>
      <c r="TTL115" s="171"/>
      <c r="TTM115" s="171"/>
      <c r="TTN115" s="171"/>
      <c r="TTO115" s="171"/>
      <c r="TTP115" s="171"/>
      <c r="TTQ115" s="171"/>
      <c r="TTR115" s="171"/>
      <c r="TTS115" s="171"/>
      <c r="TTT115" s="171"/>
      <c r="TTU115" s="171"/>
      <c r="TTV115" s="171"/>
      <c r="TTW115" s="171"/>
      <c r="TTX115" s="171"/>
      <c r="TTY115" s="171"/>
      <c r="TTZ115" s="171"/>
      <c r="TUA115" s="171"/>
      <c r="TUB115" s="171"/>
      <c r="TUC115" s="171"/>
      <c r="TUD115" s="171"/>
      <c r="TUE115" s="171"/>
      <c r="TUF115" s="171"/>
      <c r="TUG115" s="171"/>
      <c r="TUH115" s="171"/>
      <c r="TUI115" s="171"/>
      <c r="TUJ115" s="171"/>
      <c r="TUK115" s="171"/>
      <c r="TUL115" s="171"/>
      <c r="TUM115" s="171"/>
      <c r="TUN115" s="171"/>
      <c r="TUO115" s="171"/>
      <c r="TUP115" s="171"/>
      <c r="TUQ115" s="171"/>
      <c r="TUR115" s="171"/>
      <c r="TUS115" s="171"/>
      <c r="TUT115" s="171"/>
      <c r="TUU115" s="171"/>
      <c r="TUV115" s="171"/>
      <c r="TUW115" s="171"/>
      <c r="TUX115" s="171"/>
      <c r="TUY115" s="171"/>
      <c r="TUZ115" s="171"/>
      <c r="TVA115" s="171"/>
      <c r="TVB115" s="171"/>
      <c r="TVC115" s="171"/>
      <c r="TVD115" s="171"/>
      <c r="TVE115" s="171"/>
      <c r="TVF115" s="171"/>
      <c r="TVG115" s="171"/>
      <c r="TVH115" s="171"/>
      <c r="TVI115" s="171"/>
      <c r="TVJ115" s="171"/>
      <c r="TVK115" s="171"/>
      <c r="TVL115" s="171"/>
      <c r="TVM115" s="171"/>
      <c r="TVN115" s="171"/>
      <c r="TVO115" s="171"/>
      <c r="TVP115" s="171"/>
      <c r="TVQ115" s="171"/>
      <c r="TVR115" s="171"/>
      <c r="TVS115" s="171"/>
      <c r="TVT115" s="171"/>
      <c r="TVU115" s="171"/>
      <c r="TVV115" s="171"/>
      <c r="TVW115" s="171"/>
      <c r="TVX115" s="171"/>
      <c r="TVY115" s="171"/>
      <c r="TVZ115" s="171"/>
      <c r="TWA115" s="171"/>
      <c r="TWB115" s="171"/>
      <c r="TWC115" s="171"/>
      <c r="TWD115" s="171"/>
      <c r="TWE115" s="171"/>
      <c r="TWF115" s="171"/>
      <c r="TWG115" s="171"/>
      <c r="TWH115" s="171"/>
      <c r="TWI115" s="171"/>
      <c r="TWJ115" s="171"/>
      <c r="TWK115" s="171"/>
      <c r="TWL115" s="171"/>
      <c r="TWM115" s="171"/>
      <c r="TWN115" s="171"/>
      <c r="TWO115" s="171"/>
      <c r="TWP115" s="171"/>
      <c r="TWQ115" s="171"/>
      <c r="TWR115" s="171"/>
      <c r="TWS115" s="171"/>
      <c r="TWT115" s="171"/>
      <c r="TWU115" s="171"/>
      <c r="TWV115" s="171"/>
      <c r="TWW115" s="171"/>
      <c r="TWX115" s="171"/>
      <c r="TWY115" s="171"/>
      <c r="TWZ115" s="171"/>
      <c r="TXA115" s="171"/>
      <c r="TXB115" s="171"/>
      <c r="TXC115" s="171"/>
      <c r="TXD115" s="171"/>
      <c r="TXE115" s="171"/>
      <c r="TXF115" s="171"/>
      <c r="TXG115" s="171"/>
      <c r="TXH115" s="171"/>
      <c r="TXI115" s="171"/>
      <c r="TXJ115" s="171"/>
      <c r="TXK115" s="171"/>
      <c r="TXL115" s="171"/>
      <c r="TXM115" s="171"/>
      <c r="TXN115" s="171"/>
      <c r="TXO115" s="171"/>
      <c r="TXP115" s="171"/>
      <c r="TXQ115" s="171"/>
      <c r="TXR115" s="171"/>
      <c r="TXS115" s="171"/>
      <c r="TXT115" s="171"/>
      <c r="TXU115" s="171"/>
      <c r="TXV115" s="171"/>
      <c r="TXW115" s="171"/>
      <c r="TXX115" s="171"/>
      <c r="TXY115" s="171"/>
      <c r="TXZ115" s="171"/>
      <c r="TYA115" s="171"/>
      <c r="TYB115" s="171"/>
      <c r="TYC115" s="171"/>
      <c r="TYD115" s="171"/>
      <c r="TYE115" s="171"/>
      <c r="TYF115" s="171"/>
      <c r="TYG115" s="171"/>
      <c r="TYH115" s="171"/>
      <c r="TYI115" s="171"/>
      <c r="TYJ115" s="171"/>
      <c r="TYK115" s="171"/>
      <c r="TYL115" s="171"/>
      <c r="TYM115" s="171"/>
      <c r="TYN115" s="171"/>
      <c r="TYO115" s="171"/>
      <c r="TYP115" s="171"/>
      <c r="TYQ115" s="171"/>
      <c r="TYR115" s="171"/>
      <c r="TYS115" s="171"/>
      <c r="TYT115" s="171"/>
      <c r="TYU115" s="171"/>
      <c r="TYV115" s="171"/>
      <c r="TYW115" s="171"/>
      <c r="TYX115" s="171"/>
      <c r="TYY115" s="171"/>
      <c r="TYZ115" s="171"/>
      <c r="TZA115" s="171"/>
      <c r="TZB115" s="171"/>
      <c r="TZC115" s="171"/>
      <c r="TZD115" s="171"/>
      <c r="TZE115" s="171"/>
      <c r="TZF115" s="171"/>
      <c r="TZG115" s="171"/>
      <c r="TZH115" s="171"/>
      <c r="TZI115" s="171"/>
      <c r="TZJ115" s="171"/>
      <c r="TZK115" s="171"/>
      <c r="TZL115" s="171"/>
      <c r="TZM115" s="171"/>
      <c r="TZN115" s="171"/>
      <c r="TZO115" s="171"/>
      <c r="TZP115" s="171"/>
      <c r="TZQ115" s="171"/>
      <c r="TZR115" s="171"/>
      <c r="TZS115" s="171"/>
      <c r="TZT115" s="171"/>
      <c r="TZU115" s="171"/>
      <c r="TZV115" s="171"/>
      <c r="TZW115" s="171"/>
      <c r="TZX115" s="171"/>
      <c r="TZY115" s="171"/>
      <c r="TZZ115" s="171"/>
      <c r="UAA115" s="171"/>
      <c r="UAB115" s="171"/>
      <c r="UAC115" s="171"/>
      <c r="UAD115" s="171"/>
      <c r="UAE115" s="171"/>
      <c r="UAF115" s="171"/>
      <c r="UAG115" s="171"/>
      <c r="UAH115" s="171"/>
      <c r="UAI115" s="171"/>
      <c r="UAJ115" s="171"/>
      <c r="UAK115" s="171"/>
      <c r="UAL115" s="171"/>
      <c r="UAM115" s="171"/>
      <c r="UAN115" s="171"/>
      <c r="UAO115" s="171"/>
      <c r="UAP115" s="171"/>
      <c r="UAQ115" s="171"/>
      <c r="UAR115" s="171"/>
      <c r="UAS115" s="171"/>
      <c r="UAT115" s="171"/>
      <c r="UAU115" s="171"/>
      <c r="UAV115" s="171"/>
      <c r="UAW115" s="171"/>
      <c r="UAX115" s="171"/>
      <c r="UAY115" s="171"/>
      <c r="UAZ115" s="171"/>
      <c r="UBA115" s="171"/>
      <c r="UBB115" s="171"/>
      <c r="UBC115" s="171"/>
      <c r="UBD115" s="171"/>
      <c r="UBE115" s="171"/>
      <c r="UBF115" s="171"/>
      <c r="UBG115" s="171"/>
      <c r="UBH115" s="171"/>
      <c r="UBI115" s="171"/>
      <c r="UBJ115" s="171"/>
      <c r="UBK115" s="171"/>
      <c r="UBL115" s="171"/>
      <c r="UBM115" s="171"/>
      <c r="UBN115" s="171"/>
      <c r="UBO115" s="171"/>
      <c r="UBP115" s="171"/>
      <c r="UBQ115" s="171"/>
      <c r="UBR115" s="171"/>
      <c r="UBS115" s="171"/>
      <c r="UBT115" s="171"/>
      <c r="UBU115" s="171"/>
      <c r="UBV115" s="171"/>
      <c r="UBW115" s="171"/>
      <c r="UBX115" s="171"/>
      <c r="UBY115" s="171"/>
      <c r="UBZ115" s="171"/>
      <c r="UCA115" s="171"/>
      <c r="UCB115" s="171"/>
      <c r="UCC115" s="171"/>
      <c r="UCD115" s="171"/>
      <c r="UCE115" s="171"/>
      <c r="UCF115" s="171"/>
      <c r="UCG115" s="171"/>
      <c r="UCH115" s="171"/>
      <c r="UCI115" s="171"/>
      <c r="UCJ115" s="171"/>
      <c r="UCK115" s="171"/>
      <c r="UCL115" s="171"/>
      <c r="UCM115" s="171"/>
      <c r="UCN115" s="171"/>
      <c r="UCO115" s="171"/>
      <c r="UCP115" s="171"/>
      <c r="UCQ115" s="171"/>
      <c r="UCR115" s="171"/>
      <c r="UCS115" s="171"/>
      <c r="UCT115" s="171"/>
      <c r="UCU115" s="171"/>
      <c r="UCV115" s="171"/>
      <c r="UCW115" s="171"/>
      <c r="UCX115" s="171"/>
      <c r="UCY115" s="171"/>
      <c r="UCZ115" s="171"/>
      <c r="UDA115" s="171"/>
      <c r="UDB115" s="171"/>
      <c r="UDC115" s="171"/>
      <c r="UDD115" s="171"/>
      <c r="UDE115" s="171"/>
      <c r="UDF115" s="171"/>
      <c r="UDG115" s="171"/>
      <c r="UDH115" s="171"/>
      <c r="UDI115" s="171"/>
      <c r="UDJ115" s="171"/>
      <c r="UDK115" s="171"/>
      <c r="UDL115" s="171"/>
      <c r="UDM115" s="171"/>
      <c r="UDN115" s="171"/>
      <c r="UDO115" s="171"/>
      <c r="UDP115" s="171"/>
      <c r="UDQ115" s="171"/>
      <c r="UDR115" s="171"/>
      <c r="UDS115" s="171"/>
      <c r="UDT115" s="171"/>
      <c r="UDU115" s="171"/>
      <c r="UDV115" s="171"/>
      <c r="UDW115" s="171"/>
      <c r="UDX115" s="171"/>
      <c r="UDY115" s="171"/>
      <c r="UDZ115" s="171"/>
      <c r="UEA115" s="171"/>
      <c r="UEB115" s="171"/>
      <c r="UEC115" s="171"/>
      <c r="UED115" s="171"/>
      <c r="UEE115" s="171"/>
      <c r="UEF115" s="171"/>
      <c r="UEG115" s="171"/>
      <c r="UEH115" s="171"/>
      <c r="UEI115" s="171"/>
      <c r="UEJ115" s="171"/>
      <c r="UEK115" s="171"/>
      <c r="UEL115" s="171"/>
      <c r="UEM115" s="171"/>
      <c r="UEN115" s="171"/>
      <c r="UEO115" s="171"/>
      <c r="UEP115" s="171"/>
      <c r="UEQ115" s="171"/>
      <c r="UER115" s="171"/>
      <c r="UES115" s="171"/>
      <c r="UET115" s="171"/>
      <c r="UEU115" s="171"/>
      <c r="UEV115" s="171"/>
      <c r="UEW115" s="171"/>
      <c r="UEX115" s="171"/>
      <c r="UEY115" s="171"/>
      <c r="UEZ115" s="171"/>
      <c r="UFA115" s="171"/>
      <c r="UFB115" s="171"/>
      <c r="UFC115" s="171"/>
      <c r="UFD115" s="171"/>
      <c r="UFE115" s="171"/>
      <c r="UFF115" s="171"/>
      <c r="UFG115" s="171"/>
      <c r="UFH115" s="171"/>
      <c r="UFI115" s="171"/>
      <c r="UFJ115" s="171"/>
      <c r="UFK115" s="171"/>
      <c r="UFL115" s="171"/>
      <c r="UFM115" s="171"/>
      <c r="UFN115" s="171"/>
      <c r="UFO115" s="171"/>
      <c r="UFP115" s="171"/>
      <c r="UFQ115" s="171"/>
      <c r="UFR115" s="171"/>
      <c r="UFS115" s="171"/>
      <c r="UFT115" s="171"/>
      <c r="UFU115" s="171"/>
      <c r="UFV115" s="171"/>
      <c r="UFW115" s="171"/>
      <c r="UFX115" s="171"/>
      <c r="UFY115" s="171"/>
      <c r="UFZ115" s="171"/>
      <c r="UGA115" s="171"/>
      <c r="UGB115" s="171"/>
      <c r="UGC115" s="171"/>
      <c r="UGD115" s="171"/>
      <c r="UGE115" s="171"/>
      <c r="UGF115" s="171"/>
      <c r="UGG115" s="171"/>
      <c r="UGH115" s="171"/>
      <c r="UGI115" s="171"/>
      <c r="UGJ115" s="171"/>
      <c r="UGK115" s="171"/>
      <c r="UGL115" s="171"/>
      <c r="UGM115" s="171"/>
      <c r="UGN115" s="171"/>
      <c r="UGO115" s="171"/>
      <c r="UGP115" s="171"/>
      <c r="UGQ115" s="171"/>
      <c r="UGR115" s="171"/>
      <c r="UGS115" s="171"/>
      <c r="UGT115" s="171"/>
      <c r="UGU115" s="171"/>
      <c r="UGV115" s="171"/>
      <c r="UGW115" s="171"/>
      <c r="UGX115" s="171"/>
      <c r="UGY115" s="171"/>
      <c r="UGZ115" s="171"/>
      <c r="UHA115" s="171"/>
      <c r="UHB115" s="171"/>
      <c r="UHC115" s="171"/>
      <c r="UHD115" s="171"/>
      <c r="UHE115" s="171"/>
      <c r="UHF115" s="171"/>
      <c r="UHG115" s="171"/>
      <c r="UHH115" s="171"/>
      <c r="UHI115" s="171"/>
      <c r="UHJ115" s="171"/>
      <c r="UHK115" s="171"/>
      <c r="UHL115" s="171"/>
      <c r="UHM115" s="171"/>
      <c r="UHN115" s="171"/>
      <c r="UHO115" s="171"/>
      <c r="UHP115" s="171"/>
      <c r="UHQ115" s="171"/>
      <c r="UHR115" s="171"/>
      <c r="UHS115" s="171"/>
      <c r="UHT115" s="171"/>
      <c r="UHU115" s="171"/>
      <c r="UHV115" s="171"/>
      <c r="UHW115" s="171"/>
      <c r="UHX115" s="171"/>
      <c r="UHY115" s="171"/>
      <c r="UHZ115" s="171"/>
      <c r="UIA115" s="171"/>
      <c r="UIB115" s="171"/>
      <c r="UIC115" s="171"/>
      <c r="UID115" s="171"/>
      <c r="UIE115" s="171"/>
      <c r="UIF115" s="171"/>
      <c r="UIG115" s="171"/>
      <c r="UIH115" s="171"/>
      <c r="UII115" s="171"/>
      <c r="UIJ115" s="171"/>
      <c r="UIK115" s="171"/>
      <c r="UIL115" s="171"/>
      <c r="UIM115" s="171"/>
      <c r="UIN115" s="171"/>
      <c r="UIO115" s="171"/>
      <c r="UIP115" s="171"/>
      <c r="UIQ115" s="171"/>
      <c r="UIR115" s="171"/>
      <c r="UIS115" s="171"/>
      <c r="UIT115" s="171"/>
      <c r="UIU115" s="171"/>
      <c r="UIV115" s="171"/>
      <c r="UIW115" s="171"/>
      <c r="UIX115" s="171"/>
      <c r="UIY115" s="171"/>
      <c r="UIZ115" s="171"/>
      <c r="UJA115" s="171"/>
      <c r="UJB115" s="171"/>
      <c r="UJC115" s="171"/>
      <c r="UJD115" s="171"/>
      <c r="UJE115" s="171"/>
      <c r="UJF115" s="171"/>
      <c r="UJG115" s="171"/>
      <c r="UJH115" s="171"/>
      <c r="UJI115" s="171"/>
      <c r="UJJ115" s="171"/>
      <c r="UJK115" s="171"/>
      <c r="UJL115" s="171"/>
      <c r="UJM115" s="171"/>
      <c r="UJN115" s="171"/>
      <c r="UJO115" s="171"/>
      <c r="UJP115" s="171"/>
      <c r="UJQ115" s="171"/>
      <c r="UJR115" s="171"/>
      <c r="UJS115" s="171"/>
      <c r="UJT115" s="171"/>
      <c r="UJU115" s="171"/>
      <c r="UJV115" s="171"/>
      <c r="UJW115" s="171"/>
      <c r="UJX115" s="171"/>
      <c r="UJY115" s="171"/>
      <c r="UJZ115" s="171"/>
      <c r="UKA115" s="171"/>
      <c r="UKB115" s="171"/>
      <c r="UKC115" s="171"/>
      <c r="UKD115" s="171"/>
      <c r="UKE115" s="171"/>
      <c r="UKF115" s="171"/>
      <c r="UKG115" s="171"/>
      <c r="UKH115" s="171"/>
      <c r="UKI115" s="171"/>
      <c r="UKJ115" s="171"/>
      <c r="UKK115" s="171"/>
      <c r="UKL115" s="171"/>
      <c r="UKM115" s="171"/>
      <c r="UKN115" s="171"/>
      <c r="UKO115" s="171"/>
      <c r="UKP115" s="171"/>
      <c r="UKQ115" s="171"/>
      <c r="UKR115" s="171"/>
      <c r="UKS115" s="171"/>
      <c r="UKT115" s="171"/>
      <c r="UKU115" s="171"/>
      <c r="UKV115" s="171"/>
      <c r="UKW115" s="171"/>
      <c r="UKX115" s="171"/>
      <c r="UKY115" s="171"/>
      <c r="UKZ115" s="171"/>
      <c r="ULA115" s="171"/>
      <c r="ULB115" s="171"/>
      <c r="ULC115" s="171"/>
      <c r="ULD115" s="171"/>
      <c r="ULE115" s="171"/>
      <c r="ULF115" s="171"/>
      <c r="ULG115" s="171"/>
      <c r="ULH115" s="171"/>
      <c r="ULI115" s="171"/>
      <c r="ULJ115" s="171"/>
      <c r="ULK115" s="171"/>
      <c r="ULL115" s="171"/>
      <c r="ULM115" s="171"/>
      <c r="ULN115" s="171"/>
      <c r="ULO115" s="171"/>
      <c r="ULP115" s="171"/>
      <c r="ULQ115" s="171"/>
      <c r="ULR115" s="171"/>
      <c r="ULS115" s="171"/>
      <c r="ULT115" s="171"/>
      <c r="ULU115" s="171"/>
      <c r="ULV115" s="171"/>
      <c r="ULW115" s="171"/>
      <c r="ULX115" s="171"/>
      <c r="ULY115" s="171"/>
      <c r="ULZ115" s="171"/>
      <c r="UMA115" s="171"/>
      <c r="UMB115" s="171"/>
      <c r="UMC115" s="171"/>
      <c r="UMD115" s="171"/>
      <c r="UME115" s="171"/>
      <c r="UMF115" s="171"/>
      <c r="UMG115" s="171"/>
      <c r="UMH115" s="171"/>
      <c r="UMI115" s="171"/>
      <c r="UMJ115" s="171"/>
      <c r="UMK115" s="171"/>
      <c r="UML115" s="171"/>
      <c r="UMM115" s="171"/>
      <c r="UMN115" s="171"/>
      <c r="UMO115" s="171"/>
      <c r="UMP115" s="171"/>
      <c r="UMQ115" s="171"/>
      <c r="UMR115" s="171"/>
      <c r="UMS115" s="171"/>
      <c r="UMT115" s="171"/>
      <c r="UMU115" s="171"/>
      <c r="UMV115" s="171"/>
      <c r="UMW115" s="171"/>
      <c r="UMX115" s="171"/>
      <c r="UMY115" s="171"/>
      <c r="UMZ115" s="171"/>
      <c r="UNA115" s="171"/>
      <c r="UNB115" s="171"/>
      <c r="UNC115" s="171"/>
      <c r="UND115" s="171"/>
      <c r="UNE115" s="171"/>
      <c r="UNF115" s="171"/>
      <c r="UNG115" s="171"/>
      <c r="UNH115" s="171"/>
      <c r="UNI115" s="171"/>
      <c r="UNJ115" s="171"/>
      <c r="UNK115" s="171"/>
      <c r="UNL115" s="171"/>
      <c r="UNM115" s="171"/>
      <c r="UNN115" s="171"/>
      <c r="UNO115" s="171"/>
      <c r="UNP115" s="171"/>
      <c r="UNQ115" s="171"/>
      <c r="UNR115" s="171"/>
      <c r="UNS115" s="171"/>
      <c r="UNT115" s="171"/>
      <c r="UNU115" s="171"/>
      <c r="UNV115" s="171"/>
      <c r="UNW115" s="171"/>
      <c r="UNX115" s="171"/>
      <c r="UNY115" s="171"/>
      <c r="UNZ115" s="171"/>
      <c r="UOA115" s="171"/>
      <c r="UOB115" s="171"/>
      <c r="UOC115" s="171"/>
      <c r="UOD115" s="171"/>
      <c r="UOE115" s="171"/>
      <c r="UOF115" s="171"/>
      <c r="UOG115" s="171"/>
      <c r="UOH115" s="171"/>
      <c r="UOI115" s="171"/>
      <c r="UOJ115" s="171"/>
      <c r="UOK115" s="171"/>
      <c r="UOL115" s="171"/>
      <c r="UOM115" s="171"/>
      <c r="UON115" s="171"/>
      <c r="UOO115" s="171"/>
      <c r="UOP115" s="171"/>
      <c r="UOQ115" s="171"/>
      <c r="UOR115" s="171"/>
      <c r="UOS115" s="171"/>
      <c r="UOT115" s="171"/>
      <c r="UOU115" s="171"/>
      <c r="UOV115" s="171"/>
      <c r="UOW115" s="171"/>
      <c r="UOX115" s="171"/>
      <c r="UOY115" s="171"/>
      <c r="UOZ115" s="171"/>
      <c r="UPA115" s="171"/>
      <c r="UPB115" s="171"/>
      <c r="UPC115" s="171"/>
      <c r="UPD115" s="171"/>
      <c r="UPE115" s="171"/>
      <c r="UPF115" s="171"/>
      <c r="UPG115" s="171"/>
      <c r="UPH115" s="171"/>
      <c r="UPI115" s="171"/>
      <c r="UPJ115" s="171"/>
      <c r="UPK115" s="171"/>
      <c r="UPL115" s="171"/>
      <c r="UPM115" s="171"/>
      <c r="UPN115" s="171"/>
      <c r="UPO115" s="171"/>
      <c r="UPP115" s="171"/>
      <c r="UPQ115" s="171"/>
      <c r="UPR115" s="171"/>
      <c r="UPS115" s="171"/>
      <c r="UPT115" s="171"/>
      <c r="UPU115" s="171"/>
      <c r="UPV115" s="171"/>
      <c r="UPW115" s="171"/>
      <c r="UPX115" s="171"/>
      <c r="UPY115" s="171"/>
      <c r="UPZ115" s="171"/>
      <c r="UQA115" s="171"/>
      <c r="UQB115" s="171"/>
      <c r="UQC115" s="171"/>
      <c r="UQD115" s="171"/>
      <c r="UQE115" s="171"/>
      <c r="UQF115" s="171"/>
      <c r="UQG115" s="171"/>
      <c r="UQH115" s="171"/>
      <c r="UQI115" s="171"/>
      <c r="UQJ115" s="171"/>
      <c r="UQK115" s="171"/>
      <c r="UQL115" s="171"/>
      <c r="UQM115" s="171"/>
      <c r="UQN115" s="171"/>
      <c r="UQO115" s="171"/>
      <c r="UQP115" s="171"/>
      <c r="UQQ115" s="171"/>
      <c r="UQR115" s="171"/>
      <c r="UQS115" s="171"/>
      <c r="UQT115" s="171"/>
      <c r="UQU115" s="171"/>
      <c r="UQV115" s="171"/>
      <c r="UQW115" s="171"/>
      <c r="UQX115" s="171"/>
      <c r="UQY115" s="171"/>
      <c r="UQZ115" s="171"/>
      <c r="URA115" s="171"/>
      <c r="URB115" s="171"/>
      <c r="URC115" s="171"/>
      <c r="URD115" s="171"/>
      <c r="URE115" s="171"/>
      <c r="URF115" s="171"/>
      <c r="URG115" s="171"/>
      <c r="URH115" s="171"/>
      <c r="URI115" s="171"/>
      <c r="URJ115" s="171"/>
      <c r="URK115" s="171"/>
      <c r="URL115" s="171"/>
      <c r="URM115" s="171"/>
      <c r="URN115" s="171"/>
      <c r="URO115" s="171"/>
      <c r="URP115" s="171"/>
      <c r="URQ115" s="171"/>
      <c r="URR115" s="171"/>
      <c r="URS115" s="171"/>
      <c r="URT115" s="171"/>
      <c r="URU115" s="171"/>
      <c r="URV115" s="171"/>
      <c r="URW115" s="171"/>
      <c r="URX115" s="171"/>
      <c r="URY115" s="171"/>
      <c r="URZ115" s="171"/>
      <c r="USA115" s="171"/>
      <c r="USB115" s="171"/>
      <c r="USC115" s="171"/>
      <c r="USD115" s="171"/>
      <c r="USE115" s="171"/>
      <c r="USF115" s="171"/>
      <c r="USG115" s="171"/>
      <c r="USH115" s="171"/>
      <c r="USI115" s="171"/>
      <c r="USJ115" s="171"/>
      <c r="USK115" s="171"/>
      <c r="USL115" s="171"/>
      <c r="USM115" s="171"/>
      <c r="USN115" s="171"/>
      <c r="USO115" s="171"/>
      <c r="USP115" s="171"/>
      <c r="USQ115" s="171"/>
      <c r="USR115" s="171"/>
      <c r="USS115" s="171"/>
      <c r="UST115" s="171"/>
      <c r="USU115" s="171"/>
      <c r="USV115" s="171"/>
      <c r="USW115" s="171"/>
      <c r="USX115" s="171"/>
      <c r="USY115" s="171"/>
      <c r="USZ115" s="171"/>
      <c r="UTA115" s="171"/>
      <c r="UTB115" s="171"/>
      <c r="UTC115" s="171"/>
      <c r="UTD115" s="171"/>
      <c r="UTE115" s="171"/>
      <c r="UTF115" s="171"/>
      <c r="UTG115" s="171"/>
      <c r="UTH115" s="171"/>
      <c r="UTI115" s="171"/>
      <c r="UTJ115" s="171"/>
      <c r="UTK115" s="171"/>
      <c r="UTL115" s="171"/>
      <c r="UTM115" s="171"/>
      <c r="UTN115" s="171"/>
      <c r="UTO115" s="171"/>
      <c r="UTP115" s="171"/>
      <c r="UTQ115" s="171"/>
      <c r="UTR115" s="171"/>
      <c r="UTS115" s="171"/>
      <c r="UTT115" s="171"/>
      <c r="UTU115" s="171"/>
      <c r="UTV115" s="171"/>
      <c r="UTW115" s="171"/>
      <c r="UTX115" s="171"/>
      <c r="UTY115" s="171"/>
      <c r="UTZ115" s="171"/>
      <c r="UUA115" s="171"/>
      <c r="UUB115" s="171"/>
      <c r="UUC115" s="171"/>
      <c r="UUD115" s="171"/>
      <c r="UUE115" s="171"/>
      <c r="UUF115" s="171"/>
      <c r="UUG115" s="171"/>
      <c r="UUH115" s="171"/>
      <c r="UUI115" s="171"/>
      <c r="UUJ115" s="171"/>
      <c r="UUK115" s="171"/>
      <c r="UUL115" s="171"/>
      <c r="UUM115" s="171"/>
      <c r="UUN115" s="171"/>
      <c r="UUO115" s="171"/>
      <c r="UUP115" s="171"/>
      <c r="UUQ115" s="171"/>
      <c r="UUR115" s="171"/>
      <c r="UUS115" s="171"/>
      <c r="UUT115" s="171"/>
      <c r="UUU115" s="171"/>
      <c r="UUV115" s="171"/>
      <c r="UUW115" s="171"/>
      <c r="UUX115" s="171"/>
      <c r="UUY115" s="171"/>
      <c r="UUZ115" s="171"/>
      <c r="UVA115" s="171"/>
      <c r="UVB115" s="171"/>
      <c r="UVC115" s="171"/>
      <c r="UVD115" s="171"/>
      <c r="UVE115" s="171"/>
      <c r="UVF115" s="171"/>
      <c r="UVG115" s="171"/>
      <c r="UVH115" s="171"/>
      <c r="UVI115" s="171"/>
      <c r="UVJ115" s="171"/>
      <c r="UVK115" s="171"/>
      <c r="UVL115" s="171"/>
      <c r="UVM115" s="171"/>
      <c r="UVN115" s="171"/>
      <c r="UVO115" s="171"/>
      <c r="UVP115" s="171"/>
      <c r="UVQ115" s="171"/>
      <c r="UVR115" s="171"/>
      <c r="UVS115" s="171"/>
      <c r="UVT115" s="171"/>
      <c r="UVU115" s="171"/>
      <c r="UVV115" s="171"/>
      <c r="UVW115" s="171"/>
      <c r="UVX115" s="171"/>
      <c r="UVY115" s="171"/>
      <c r="UVZ115" s="171"/>
      <c r="UWA115" s="171"/>
      <c r="UWB115" s="171"/>
      <c r="UWC115" s="171"/>
      <c r="UWD115" s="171"/>
      <c r="UWE115" s="171"/>
      <c r="UWF115" s="171"/>
      <c r="UWG115" s="171"/>
      <c r="UWH115" s="171"/>
      <c r="UWI115" s="171"/>
      <c r="UWJ115" s="171"/>
      <c r="UWK115" s="171"/>
      <c r="UWL115" s="171"/>
      <c r="UWM115" s="171"/>
      <c r="UWN115" s="171"/>
      <c r="UWO115" s="171"/>
      <c r="UWP115" s="171"/>
      <c r="UWQ115" s="171"/>
      <c r="UWR115" s="171"/>
      <c r="UWS115" s="171"/>
      <c r="UWT115" s="171"/>
      <c r="UWU115" s="171"/>
      <c r="UWV115" s="171"/>
      <c r="UWW115" s="171"/>
      <c r="UWX115" s="171"/>
      <c r="UWY115" s="171"/>
      <c r="UWZ115" s="171"/>
      <c r="UXA115" s="171"/>
      <c r="UXB115" s="171"/>
      <c r="UXC115" s="171"/>
      <c r="UXD115" s="171"/>
      <c r="UXE115" s="171"/>
      <c r="UXF115" s="171"/>
      <c r="UXG115" s="171"/>
      <c r="UXH115" s="171"/>
      <c r="UXI115" s="171"/>
      <c r="UXJ115" s="171"/>
      <c r="UXK115" s="171"/>
      <c r="UXL115" s="171"/>
      <c r="UXM115" s="171"/>
      <c r="UXN115" s="171"/>
      <c r="UXO115" s="171"/>
      <c r="UXP115" s="171"/>
      <c r="UXQ115" s="171"/>
      <c r="UXR115" s="171"/>
      <c r="UXS115" s="171"/>
      <c r="UXT115" s="171"/>
      <c r="UXU115" s="171"/>
      <c r="UXV115" s="171"/>
      <c r="UXW115" s="171"/>
      <c r="UXX115" s="171"/>
      <c r="UXY115" s="171"/>
      <c r="UXZ115" s="171"/>
      <c r="UYA115" s="171"/>
      <c r="UYB115" s="171"/>
      <c r="UYC115" s="171"/>
      <c r="UYD115" s="171"/>
      <c r="UYE115" s="171"/>
      <c r="UYF115" s="171"/>
      <c r="UYG115" s="171"/>
      <c r="UYH115" s="171"/>
      <c r="UYI115" s="171"/>
      <c r="UYJ115" s="171"/>
      <c r="UYK115" s="171"/>
      <c r="UYL115" s="171"/>
      <c r="UYM115" s="171"/>
      <c r="UYN115" s="171"/>
      <c r="UYO115" s="171"/>
      <c r="UYP115" s="171"/>
      <c r="UYQ115" s="171"/>
      <c r="UYR115" s="171"/>
      <c r="UYS115" s="171"/>
      <c r="UYT115" s="171"/>
      <c r="UYU115" s="171"/>
      <c r="UYV115" s="171"/>
      <c r="UYW115" s="171"/>
      <c r="UYX115" s="171"/>
      <c r="UYY115" s="171"/>
      <c r="UYZ115" s="171"/>
      <c r="UZA115" s="171"/>
      <c r="UZB115" s="171"/>
      <c r="UZC115" s="171"/>
      <c r="UZD115" s="171"/>
      <c r="UZE115" s="171"/>
      <c r="UZF115" s="171"/>
      <c r="UZG115" s="171"/>
      <c r="UZH115" s="171"/>
      <c r="UZI115" s="171"/>
      <c r="UZJ115" s="171"/>
      <c r="UZK115" s="171"/>
      <c r="UZL115" s="171"/>
      <c r="UZM115" s="171"/>
      <c r="UZN115" s="171"/>
      <c r="UZO115" s="171"/>
      <c r="UZP115" s="171"/>
      <c r="UZQ115" s="171"/>
      <c r="UZR115" s="171"/>
      <c r="UZS115" s="171"/>
      <c r="UZT115" s="171"/>
      <c r="UZU115" s="171"/>
      <c r="UZV115" s="171"/>
      <c r="UZW115" s="171"/>
      <c r="UZX115" s="171"/>
      <c r="UZY115" s="171"/>
      <c r="UZZ115" s="171"/>
      <c r="VAA115" s="171"/>
      <c r="VAB115" s="171"/>
      <c r="VAC115" s="171"/>
      <c r="VAD115" s="171"/>
      <c r="VAE115" s="171"/>
      <c r="VAF115" s="171"/>
      <c r="VAG115" s="171"/>
      <c r="VAH115" s="171"/>
      <c r="VAI115" s="171"/>
      <c r="VAJ115" s="171"/>
      <c r="VAK115" s="171"/>
      <c r="VAL115" s="171"/>
      <c r="VAM115" s="171"/>
      <c r="VAN115" s="171"/>
      <c r="VAO115" s="171"/>
      <c r="VAP115" s="171"/>
      <c r="VAQ115" s="171"/>
      <c r="VAR115" s="171"/>
      <c r="VAS115" s="171"/>
      <c r="VAT115" s="171"/>
      <c r="VAU115" s="171"/>
      <c r="VAV115" s="171"/>
      <c r="VAW115" s="171"/>
      <c r="VAX115" s="171"/>
      <c r="VAY115" s="171"/>
      <c r="VAZ115" s="171"/>
      <c r="VBA115" s="171"/>
      <c r="VBB115" s="171"/>
      <c r="VBC115" s="171"/>
      <c r="VBD115" s="171"/>
      <c r="VBE115" s="171"/>
      <c r="VBF115" s="171"/>
      <c r="VBG115" s="171"/>
      <c r="VBH115" s="171"/>
      <c r="VBI115" s="171"/>
      <c r="VBJ115" s="171"/>
      <c r="VBK115" s="171"/>
      <c r="VBL115" s="171"/>
      <c r="VBM115" s="171"/>
      <c r="VBN115" s="171"/>
      <c r="VBO115" s="171"/>
      <c r="VBP115" s="171"/>
      <c r="VBQ115" s="171"/>
      <c r="VBR115" s="171"/>
      <c r="VBS115" s="171"/>
      <c r="VBT115" s="171"/>
      <c r="VBU115" s="171"/>
      <c r="VBV115" s="171"/>
      <c r="VBW115" s="171"/>
      <c r="VBX115" s="171"/>
      <c r="VBY115" s="171"/>
      <c r="VBZ115" s="171"/>
      <c r="VCA115" s="171"/>
      <c r="VCB115" s="171"/>
      <c r="VCC115" s="171"/>
      <c r="VCD115" s="171"/>
      <c r="VCE115" s="171"/>
      <c r="VCF115" s="171"/>
      <c r="VCG115" s="171"/>
      <c r="VCH115" s="171"/>
      <c r="VCI115" s="171"/>
      <c r="VCJ115" s="171"/>
      <c r="VCK115" s="171"/>
      <c r="VCL115" s="171"/>
      <c r="VCM115" s="171"/>
      <c r="VCN115" s="171"/>
      <c r="VCO115" s="171"/>
      <c r="VCP115" s="171"/>
      <c r="VCQ115" s="171"/>
      <c r="VCR115" s="171"/>
      <c r="VCS115" s="171"/>
      <c r="VCT115" s="171"/>
      <c r="VCU115" s="171"/>
      <c r="VCV115" s="171"/>
      <c r="VCW115" s="171"/>
      <c r="VCX115" s="171"/>
      <c r="VCY115" s="171"/>
      <c r="VCZ115" s="171"/>
      <c r="VDA115" s="171"/>
      <c r="VDB115" s="171"/>
      <c r="VDC115" s="171"/>
      <c r="VDD115" s="171"/>
      <c r="VDE115" s="171"/>
      <c r="VDF115" s="171"/>
      <c r="VDG115" s="171"/>
      <c r="VDH115" s="171"/>
      <c r="VDI115" s="171"/>
      <c r="VDJ115" s="171"/>
      <c r="VDK115" s="171"/>
      <c r="VDL115" s="171"/>
      <c r="VDM115" s="171"/>
      <c r="VDN115" s="171"/>
      <c r="VDO115" s="171"/>
      <c r="VDP115" s="171"/>
      <c r="VDQ115" s="171"/>
      <c r="VDR115" s="171"/>
      <c r="VDS115" s="171"/>
      <c r="VDT115" s="171"/>
      <c r="VDU115" s="171"/>
      <c r="VDV115" s="171"/>
      <c r="VDW115" s="171"/>
      <c r="VDX115" s="171"/>
      <c r="VDY115" s="171"/>
      <c r="VDZ115" s="171"/>
      <c r="VEA115" s="171"/>
      <c r="VEB115" s="171"/>
      <c r="VEC115" s="171"/>
      <c r="VED115" s="171"/>
      <c r="VEE115" s="171"/>
      <c r="VEF115" s="171"/>
      <c r="VEG115" s="171"/>
      <c r="VEH115" s="171"/>
      <c r="VEI115" s="171"/>
      <c r="VEJ115" s="171"/>
      <c r="VEK115" s="171"/>
      <c r="VEL115" s="171"/>
      <c r="VEM115" s="171"/>
      <c r="VEN115" s="171"/>
      <c r="VEO115" s="171"/>
      <c r="VEP115" s="171"/>
      <c r="VEQ115" s="171"/>
      <c r="VER115" s="171"/>
      <c r="VES115" s="171"/>
      <c r="VET115" s="171"/>
      <c r="VEU115" s="171"/>
      <c r="VEV115" s="171"/>
      <c r="VEW115" s="171"/>
      <c r="VEX115" s="171"/>
      <c r="VEY115" s="171"/>
      <c r="VEZ115" s="171"/>
      <c r="VFA115" s="171"/>
      <c r="VFB115" s="171"/>
      <c r="VFC115" s="171"/>
      <c r="VFD115" s="171"/>
      <c r="VFE115" s="171"/>
      <c r="VFF115" s="171"/>
      <c r="VFG115" s="171"/>
      <c r="VFH115" s="171"/>
      <c r="VFI115" s="171"/>
      <c r="VFJ115" s="171"/>
      <c r="VFK115" s="171"/>
      <c r="VFL115" s="171"/>
      <c r="VFM115" s="171"/>
      <c r="VFN115" s="171"/>
      <c r="VFO115" s="171"/>
      <c r="VFP115" s="171"/>
      <c r="VFQ115" s="171"/>
      <c r="VFR115" s="171"/>
      <c r="VFS115" s="171"/>
      <c r="VFT115" s="171"/>
      <c r="VFU115" s="171"/>
      <c r="VFV115" s="171"/>
      <c r="VFW115" s="171"/>
      <c r="VFX115" s="171"/>
      <c r="VFY115" s="171"/>
      <c r="VFZ115" s="171"/>
      <c r="VGA115" s="171"/>
      <c r="VGB115" s="171"/>
      <c r="VGC115" s="171"/>
      <c r="VGD115" s="171"/>
      <c r="VGE115" s="171"/>
      <c r="VGF115" s="171"/>
      <c r="VGG115" s="171"/>
      <c r="VGH115" s="171"/>
      <c r="VGI115" s="171"/>
      <c r="VGJ115" s="171"/>
      <c r="VGK115" s="171"/>
      <c r="VGL115" s="171"/>
      <c r="VGM115" s="171"/>
      <c r="VGN115" s="171"/>
      <c r="VGO115" s="171"/>
      <c r="VGP115" s="171"/>
      <c r="VGQ115" s="171"/>
      <c r="VGR115" s="171"/>
      <c r="VGS115" s="171"/>
      <c r="VGT115" s="171"/>
      <c r="VGU115" s="171"/>
      <c r="VGV115" s="171"/>
      <c r="VGW115" s="171"/>
      <c r="VGX115" s="171"/>
      <c r="VGY115" s="171"/>
      <c r="VGZ115" s="171"/>
      <c r="VHA115" s="171"/>
      <c r="VHB115" s="171"/>
      <c r="VHC115" s="171"/>
      <c r="VHD115" s="171"/>
      <c r="VHE115" s="171"/>
      <c r="VHF115" s="171"/>
      <c r="VHG115" s="171"/>
      <c r="VHH115" s="171"/>
      <c r="VHI115" s="171"/>
      <c r="VHJ115" s="171"/>
      <c r="VHK115" s="171"/>
      <c r="VHL115" s="171"/>
      <c r="VHM115" s="171"/>
      <c r="VHN115" s="171"/>
      <c r="VHO115" s="171"/>
      <c r="VHP115" s="171"/>
      <c r="VHQ115" s="171"/>
      <c r="VHR115" s="171"/>
      <c r="VHS115" s="171"/>
      <c r="VHT115" s="171"/>
      <c r="VHU115" s="171"/>
      <c r="VHV115" s="171"/>
      <c r="VHW115" s="171"/>
      <c r="VHX115" s="171"/>
      <c r="VHY115" s="171"/>
      <c r="VHZ115" s="171"/>
      <c r="VIA115" s="171"/>
      <c r="VIB115" s="171"/>
      <c r="VIC115" s="171"/>
      <c r="VID115" s="171"/>
      <c r="VIE115" s="171"/>
      <c r="VIF115" s="171"/>
      <c r="VIG115" s="171"/>
      <c r="VIH115" s="171"/>
      <c r="VII115" s="171"/>
      <c r="VIJ115" s="171"/>
      <c r="VIK115" s="171"/>
      <c r="VIL115" s="171"/>
      <c r="VIM115" s="171"/>
      <c r="VIN115" s="171"/>
      <c r="VIO115" s="171"/>
      <c r="VIP115" s="171"/>
      <c r="VIQ115" s="171"/>
      <c r="VIR115" s="171"/>
      <c r="VIS115" s="171"/>
      <c r="VIT115" s="171"/>
      <c r="VIU115" s="171"/>
      <c r="VIV115" s="171"/>
      <c r="VIW115" s="171"/>
      <c r="VIX115" s="171"/>
      <c r="VIY115" s="171"/>
      <c r="VIZ115" s="171"/>
      <c r="VJA115" s="171"/>
      <c r="VJB115" s="171"/>
      <c r="VJC115" s="171"/>
      <c r="VJD115" s="171"/>
      <c r="VJE115" s="171"/>
      <c r="VJF115" s="171"/>
      <c r="VJG115" s="171"/>
      <c r="VJH115" s="171"/>
      <c r="VJI115" s="171"/>
      <c r="VJJ115" s="171"/>
      <c r="VJK115" s="171"/>
      <c r="VJL115" s="171"/>
      <c r="VJM115" s="171"/>
      <c r="VJN115" s="171"/>
      <c r="VJO115" s="171"/>
      <c r="VJP115" s="171"/>
      <c r="VJQ115" s="171"/>
      <c r="VJR115" s="171"/>
      <c r="VJS115" s="171"/>
      <c r="VJT115" s="171"/>
      <c r="VJU115" s="171"/>
      <c r="VJV115" s="171"/>
      <c r="VJW115" s="171"/>
      <c r="VJX115" s="171"/>
      <c r="VJY115" s="171"/>
      <c r="VJZ115" s="171"/>
      <c r="VKA115" s="171"/>
      <c r="VKB115" s="171"/>
      <c r="VKC115" s="171"/>
      <c r="VKD115" s="171"/>
      <c r="VKE115" s="171"/>
      <c r="VKF115" s="171"/>
      <c r="VKG115" s="171"/>
      <c r="VKH115" s="171"/>
      <c r="VKI115" s="171"/>
      <c r="VKJ115" s="171"/>
      <c r="VKK115" s="171"/>
      <c r="VKL115" s="171"/>
      <c r="VKM115" s="171"/>
      <c r="VKN115" s="171"/>
      <c r="VKO115" s="171"/>
      <c r="VKP115" s="171"/>
      <c r="VKQ115" s="171"/>
      <c r="VKR115" s="171"/>
      <c r="VKS115" s="171"/>
      <c r="VKT115" s="171"/>
      <c r="VKU115" s="171"/>
      <c r="VKV115" s="171"/>
      <c r="VKW115" s="171"/>
      <c r="VKX115" s="171"/>
      <c r="VKY115" s="171"/>
      <c r="VKZ115" s="171"/>
      <c r="VLA115" s="171"/>
      <c r="VLB115" s="171"/>
      <c r="VLC115" s="171"/>
      <c r="VLD115" s="171"/>
      <c r="VLE115" s="171"/>
      <c r="VLF115" s="171"/>
      <c r="VLG115" s="171"/>
      <c r="VLH115" s="171"/>
      <c r="VLI115" s="171"/>
      <c r="VLJ115" s="171"/>
      <c r="VLK115" s="171"/>
      <c r="VLL115" s="171"/>
      <c r="VLM115" s="171"/>
      <c r="VLN115" s="171"/>
      <c r="VLO115" s="171"/>
      <c r="VLP115" s="171"/>
      <c r="VLQ115" s="171"/>
      <c r="VLR115" s="171"/>
      <c r="VLS115" s="171"/>
      <c r="VLT115" s="171"/>
      <c r="VLU115" s="171"/>
      <c r="VLV115" s="171"/>
      <c r="VLW115" s="171"/>
      <c r="VLX115" s="171"/>
      <c r="VLY115" s="171"/>
      <c r="VLZ115" s="171"/>
      <c r="VMA115" s="171"/>
      <c r="VMB115" s="171"/>
      <c r="VMC115" s="171"/>
      <c r="VMD115" s="171"/>
      <c r="VME115" s="171"/>
      <c r="VMF115" s="171"/>
      <c r="VMG115" s="171"/>
      <c r="VMH115" s="171"/>
      <c r="VMI115" s="171"/>
      <c r="VMJ115" s="171"/>
      <c r="VMK115" s="171"/>
      <c r="VML115" s="171"/>
      <c r="VMM115" s="171"/>
      <c r="VMN115" s="171"/>
      <c r="VMO115" s="171"/>
      <c r="VMP115" s="171"/>
      <c r="VMQ115" s="171"/>
      <c r="VMR115" s="171"/>
      <c r="VMS115" s="171"/>
      <c r="VMT115" s="171"/>
      <c r="VMU115" s="171"/>
      <c r="VMV115" s="171"/>
      <c r="VMW115" s="171"/>
      <c r="VMX115" s="171"/>
      <c r="VMY115" s="171"/>
      <c r="VMZ115" s="171"/>
      <c r="VNA115" s="171"/>
      <c r="VNB115" s="171"/>
      <c r="VNC115" s="171"/>
      <c r="VND115" s="171"/>
      <c r="VNE115" s="171"/>
      <c r="VNF115" s="171"/>
      <c r="VNG115" s="171"/>
      <c r="VNH115" s="171"/>
      <c r="VNI115" s="171"/>
      <c r="VNJ115" s="171"/>
      <c r="VNK115" s="171"/>
      <c r="VNL115" s="171"/>
      <c r="VNM115" s="171"/>
      <c r="VNN115" s="171"/>
      <c r="VNO115" s="171"/>
      <c r="VNP115" s="171"/>
      <c r="VNQ115" s="171"/>
      <c r="VNR115" s="171"/>
      <c r="VNS115" s="171"/>
      <c r="VNT115" s="171"/>
      <c r="VNU115" s="171"/>
      <c r="VNV115" s="171"/>
      <c r="VNW115" s="171"/>
      <c r="VNX115" s="171"/>
      <c r="VNY115" s="171"/>
      <c r="VNZ115" s="171"/>
      <c r="VOA115" s="171"/>
      <c r="VOB115" s="171"/>
      <c r="VOC115" s="171"/>
      <c r="VOD115" s="171"/>
      <c r="VOE115" s="171"/>
      <c r="VOF115" s="171"/>
      <c r="VOG115" s="171"/>
      <c r="VOH115" s="171"/>
      <c r="VOI115" s="171"/>
      <c r="VOJ115" s="171"/>
      <c r="VOK115" s="171"/>
      <c r="VOL115" s="171"/>
      <c r="VOM115" s="171"/>
      <c r="VON115" s="171"/>
      <c r="VOO115" s="171"/>
      <c r="VOP115" s="171"/>
      <c r="VOQ115" s="171"/>
      <c r="VOR115" s="171"/>
      <c r="VOS115" s="171"/>
      <c r="VOT115" s="171"/>
      <c r="VOU115" s="171"/>
      <c r="VOV115" s="171"/>
      <c r="VOW115" s="171"/>
      <c r="VOX115" s="171"/>
      <c r="VOY115" s="171"/>
      <c r="VOZ115" s="171"/>
      <c r="VPA115" s="171"/>
      <c r="VPB115" s="171"/>
      <c r="VPC115" s="171"/>
      <c r="VPD115" s="171"/>
      <c r="VPE115" s="171"/>
      <c r="VPF115" s="171"/>
      <c r="VPG115" s="171"/>
      <c r="VPH115" s="171"/>
      <c r="VPI115" s="171"/>
      <c r="VPJ115" s="171"/>
      <c r="VPK115" s="171"/>
      <c r="VPL115" s="171"/>
      <c r="VPM115" s="171"/>
      <c r="VPN115" s="171"/>
      <c r="VPO115" s="171"/>
      <c r="VPP115" s="171"/>
      <c r="VPQ115" s="171"/>
      <c r="VPR115" s="171"/>
      <c r="VPS115" s="171"/>
      <c r="VPT115" s="171"/>
      <c r="VPU115" s="171"/>
      <c r="VPV115" s="171"/>
      <c r="VPW115" s="171"/>
      <c r="VPX115" s="171"/>
      <c r="VPY115" s="171"/>
      <c r="VPZ115" s="171"/>
      <c r="VQA115" s="171"/>
      <c r="VQB115" s="171"/>
      <c r="VQC115" s="171"/>
      <c r="VQD115" s="171"/>
      <c r="VQE115" s="171"/>
      <c r="VQF115" s="171"/>
      <c r="VQG115" s="171"/>
      <c r="VQH115" s="171"/>
      <c r="VQI115" s="171"/>
      <c r="VQJ115" s="171"/>
      <c r="VQK115" s="171"/>
      <c r="VQL115" s="171"/>
      <c r="VQM115" s="171"/>
      <c r="VQN115" s="171"/>
      <c r="VQO115" s="171"/>
      <c r="VQP115" s="171"/>
      <c r="VQQ115" s="171"/>
      <c r="VQR115" s="171"/>
      <c r="VQS115" s="171"/>
      <c r="VQT115" s="171"/>
      <c r="VQU115" s="171"/>
      <c r="VQV115" s="171"/>
      <c r="VQW115" s="171"/>
      <c r="VQX115" s="171"/>
      <c r="VQY115" s="171"/>
      <c r="VQZ115" s="171"/>
      <c r="VRA115" s="171"/>
      <c r="VRB115" s="171"/>
      <c r="VRC115" s="171"/>
      <c r="VRD115" s="171"/>
      <c r="VRE115" s="171"/>
      <c r="VRF115" s="171"/>
      <c r="VRG115" s="171"/>
      <c r="VRH115" s="171"/>
      <c r="VRI115" s="171"/>
      <c r="VRJ115" s="171"/>
      <c r="VRK115" s="171"/>
      <c r="VRL115" s="171"/>
      <c r="VRM115" s="171"/>
      <c r="VRN115" s="171"/>
      <c r="VRO115" s="171"/>
      <c r="VRP115" s="171"/>
      <c r="VRQ115" s="171"/>
      <c r="VRR115" s="171"/>
      <c r="VRS115" s="171"/>
      <c r="VRT115" s="171"/>
      <c r="VRU115" s="171"/>
      <c r="VRV115" s="171"/>
      <c r="VRW115" s="171"/>
      <c r="VRX115" s="171"/>
      <c r="VRY115" s="171"/>
      <c r="VRZ115" s="171"/>
      <c r="VSA115" s="171"/>
      <c r="VSB115" s="171"/>
      <c r="VSC115" s="171"/>
      <c r="VSD115" s="171"/>
      <c r="VSE115" s="171"/>
      <c r="VSF115" s="171"/>
      <c r="VSG115" s="171"/>
      <c r="VSH115" s="171"/>
      <c r="VSI115" s="171"/>
      <c r="VSJ115" s="171"/>
      <c r="VSK115" s="171"/>
      <c r="VSL115" s="171"/>
      <c r="VSM115" s="171"/>
      <c r="VSN115" s="171"/>
      <c r="VSO115" s="171"/>
      <c r="VSP115" s="171"/>
      <c r="VSQ115" s="171"/>
      <c r="VSR115" s="171"/>
      <c r="VSS115" s="171"/>
      <c r="VST115" s="171"/>
      <c r="VSU115" s="171"/>
      <c r="VSV115" s="171"/>
      <c r="VSW115" s="171"/>
      <c r="VSX115" s="171"/>
      <c r="VSY115" s="171"/>
      <c r="VSZ115" s="171"/>
      <c r="VTA115" s="171"/>
      <c r="VTB115" s="171"/>
      <c r="VTC115" s="171"/>
      <c r="VTD115" s="171"/>
      <c r="VTE115" s="171"/>
      <c r="VTF115" s="171"/>
      <c r="VTG115" s="171"/>
      <c r="VTH115" s="171"/>
      <c r="VTI115" s="171"/>
      <c r="VTJ115" s="171"/>
      <c r="VTK115" s="171"/>
      <c r="VTL115" s="171"/>
      <c r="VTM115" s="171"/>
      <c r="VTN115" s="171"/>
      <c r="VTO115" s="171"/>
      <c r="VTP115" s="171"/>
      <c r="VTQ115" s="171"/>
      <c r="VTR115" s="171"/>
      <c r="VTS115" s="171"/>
      <c r="VTT115" s="171"/>
      <c r="VTU115" s="171"/>
      <c r="VTV115" s="171"/>
      <c r="VTW115" s="171"/>
      <c r="VTX115" s="171"/>
      <c r="VTY115" s="171"/>
      <c r="VTZ115" s="171"/>
      <c r="VUA115" s="171"/>
      <c r="VUB115" s="171"/>
      <c r="VUC115" s="171"/>
      <c r="VUD115" s="171"/>
      <c r="VUE115" s="171"/>
      <c r="VUF115" s="171"/>
      <c r="VUG115" s="171"/>
      <c r="VUH115" s="171"/>
      <c r="VUI115" s="171"/>
      <c r="VUJ115" s="171"/>
      <c r="VUK115" s="171"/>
      <c r="VUL115" s="171"/>
      <c r="VUM115" s="171"/>
      <c r="VUN115" s="171"/>
      <c r="VUO115" s="171"/>
      <c r="VUP115" s="171"/>
      <c r="VUQ115" s="171"/>
      <c r="VUR115" s="171"/>
      <c r="VUS115" s="171"/>
      <c r="VUT115" s="171"/>
      <c r="VUU115" s="171"/>
      <c r="VUV115" s="171"/>
      <c r="VUW115" s="171"/>
      <c r="VUX115" s="171"/>
      <c r="VUY115" s="171"/>
      <c r="VUZ115" s="171"/>
      <c r="VVA115" s="171"/>
      <c r="VVB115" s="171"/>
      <c r="VVC115" s="171"/>
      <c r="VVD115" s="171"/>
      <c r="VVE115" s="171"/>
      <c r="VVF115" s="171"/>
      <c r="VVG115" s="171"/>
      <c r="VVH115" s="171"/>
      <c r="VVI115" s="171"/>
      <c r="VVJ115" s="171"/>
      <c r="VVK115" s="171"/>
      <c r="VVL115" s="171"/>
      <c r="VVM115" s="171"/>
      <c r="VVN115" s="171"/>
      <c r="VVO115" s="171"/>
      <c r="VVP115" s="171"/>
      <c r="VVQ115" s="171"/>
      <c r="VVR115" s="171"/>
      <c r="VVS115" s="171"/>
      <c r="VVT115" s="171"/>
      <c r="VVU115" s="171"/>
      <c r="VVV115" s="171"/>
      <c r="VVW115" s="171"/>
      <c r="VVX115" s="171"/>
      <c r="VVY115" s="171"/>
      <c r="VVZ115" s="171"/>
      <c r="VWA115" s="171"/>
      <c r="VWB115" s="171"/>
      <c r="VWC115" s="171"/>
      <c r="VWD115" s="171"/>
      <c r="VWE115" s="171"/>
      <c r="VWF115" s="171"/>
      <c r="VWG115" s="171"/>
      <c r="VWH115" s="171"/>
      <c r="VWI115" s="171"/>
      <c r="VWJ115" s="171"/>
      <c r="VWK115" s="171"/>
      <c r="VWL115" s="171"/>
      <c r="VWM115" s="171"/>
      <c r="VWN115" s="171"/>
      <c r="VWO115" s="171"/>
      <c r="VWP115" s="171"/>
      <c r="VWQ115" s="171"/>
      <c r="VWR115" s="171"/>
      <c r="VWS115" s="171"/>
      <c r="VWT115" s="171"/>
      <c r="VWU115" s="171"/>
      <c r="VWV115" s="171"/>
      <c r="VWW115" s="171"/>
      <c r="VWX115" s="171"/>
      <c r="VWY115" s="171"/>
      <c r="VWZ115" s="171"/>
      <c r="VXA115" s="171"/>
      <c r="VXB115" s="171"/>
      <c r="VXC115" s="171"/>
      <c r="VXD115" s="171"/>
      <c r="VXE115" s="171"/>
      <c r="VXF115" s="171"/>
      <c r="VXG115" s="171"/>
      <c r="VXH115" s="171"/>
      <c r="VXI115" s="171"/>
      <c r="VXJ115" s="171"/>
      <c r="VXK115" s="171"/>
      <c r="VXL115" s="171"/>
      <c r="VXM115" s="171"/>
      <c r="VXN115" s="171"/>
      <c r="VXO115" s="171"/>
      <c r="VXP115" s="171"/>
      <c r="VXQ115" s="171"/>
      <c r="VXR115" s="171"/>
      <c r="VXS115" s="171"/>
      <c r="VXT115" s="171"/>
      <c r="VXU115" s="171"/>
      <c r="VXV115" s="171"/>
      <c r="VXW115" s="171"/>
      <c r="VXX115" s="171"/>
      <c r="VXY115" s="171"/>
      <c r="VXZ115" s="171"/>
      <c r="VYA115" s="171"/>
      <c r="VYB115" s="171"/>
      <c r="VYC115" s="171"/>
      <c r="VYD115" s="171"/>
      <c r="VYE115" s="171"/>
      <c r="VYF115" s="171"/>
      <c r="VYG115" s="171"/>
      <c r="VYH115" s="171"/>
      <c r="VYI115" s="171"/>
      <c r="VYJ115" s="171"/>
      <c r="VYK115" s="171"/>
      <c r="VYL115" s="171"/>
      <c r="VYM115" s="171"/>
      <c r="VYN115" s="171"/>
      <c r="VYO115" s="171"/>
      <c r="VYP115" s="171"/>
      <c r="VYQ115" s="171"/>
      <c r="VYR115" s="171"/>
      <c r="VYS115" s="171"/>
      <c r="VYT115" s="171"/>
      <c r="VYU115" s="171"/>
      <c r="VYV115" s="171"/>
      <c r="VYW115" s="171"/>
      <c r="VYX115" s="171"/>
      <c r="VYY115" s="171"/>
      <c r="VYZ115" s="171"/>
      <c r="VZA115" s="171"/>
      <c r="VZB115" s="171"/>
      <c r="VZC115" s="171"/>
      <c r="VZD115" s="171"/>
      <c r="VZE115" s="171"/>
      <c r="VZF115" s="171"/>
      <c r="VZG115" s="171"/>
      <c r="VZH115" s="171"/>
      <c r="VZI115" s="171"/>
      <c r="VZJ115" s="171"/>
      <c r="VZK115" s="171"/>
      <c r="VZL115" s="171"/>
      <c r="VZM115" s="171"/>
      <c r="VZN115" s="171"/>
      <c r="VZO115" s="171"/>
      <c r="VZP115" s="171"/>
      <c r="VZQ115" s="171"/>
      <c r="VZR115" s="171"/>
      <c r="VZS115" s="171"/>
      <c r="VZT115" s="171"/>
      <c r="VZU115" s="171"/>
      <c r="VZV115" s="171"/>
      <c r="VZW115" s="171"/>
      <c r="VZX115" s="171"/>
      <c r="VZY115" s="171"/>
      <c r="VZZ115" s="171"/>
      <c r="WAA115" s="171"/>
      <c r="WAB115" s="171"/>
      <c r="WAC115" s="171"/>
      <c r="WAD115" s="171"/>
      <c r="WAE115" s="171"/>
      <c r="WAF115" s="171"/>
      <c r="WAG115" s="171"/>
      <c r="WAH115" s="171"/>
      <c r="WAI115" s="171"/>
      <c r="WAJ115" s="171"/>
      <c r="WAK115" s="171"/>
      <c r="WAL115" s="171"/>
      <c r="WAM115" s="171"/>
      <c r="WAN115" s="171"/>
      <c r="WAO115" s="171"/>
      <c r="WAP115" s="171"/>
      <c r="WAQ115" s="171"/>
      <c r="WAR115" s="171"/>
      <c r="WAS115" s="171"/>
      <c r="WAT115" s="171"/>
      <c r="WAU115" s="171"/>
      <c r="WAV115" s="171"/>
      <c r="WAW115" s="171"/>
      <c r="WAX115" s="171"/>
      <c r="WAY115" s="171"/>
      <c r="WAZ115" s="171"/>
      <c r="WBA115" s="171"/>
      <c r="WBB115" s="171"/>
      <c r="WBC115" s="171"/>
      <c r="WBD115" s="171"/>
      <c r="WBE115" s="171"/>
      <c r="WBF115" s="171"/>
      <c r="WBG115" s="171"/>
      <c r="WBH115" s="171"/>
      <c r="WBI115" s="171"/>
      <c r="WBJ115" s="171"/>
      <c r="WBK115" s="171"/>
      <c r="WBL115" s="171"/>
      <c r="WBM115" s="171"/>
      <c r="WBN115" s="171"/>
      <c r="WBO115" s="171"/>
      <c r="WBP115" s="171"/>
      <c r="WBQ115" s="171"/>
      <c r="WBR115" s="171"/>
      <c r="WBS115" s="171"/>
      <c r="WBT115" s="171"/>
      <c r="WBU115" s="171"/>
      <c r="WBV115" s="171"/>
      <c r="WBW115" s="171"/>
      <c r="WBX115" s="171"/>
      <c r="WBY115" s="171"/>
      <c r="WBZ115" s="171"/>
      <c r="WCA115" s="171"/>
      <c r="WCB115" s="171"/>
      <c r="WCC115" s="171"/>
      <c r="WCD115" s="171"/>
      <c r="WCE115" s="171"/>
      <c r="WCF115" s="171"/>
      <c r="WCG115" s="171"/>
      <c r="WCH115" s="171"/>
      <c r="WCI115" s="171"/>
      <c r="WCJ115" s="171"/>
      <c r="WCK115" s="171"/>
      <c r="WCL115" s="171"/>
      <c r="WCM115" s="171"/>
      <c r="WCN115" s="171"/>
      <c r="WCO115" s="171"/>
      <c r="WCP115" s="171"/>
      <c r="WCQ115" s="171"/>
      <c r="WCR115" s="171"/>
      <c r="WCS115" s="171"/>
      <c r="WCT115" s="171"/>
      <c r="WCU115" s="171"/>
      <c r="WCV115" s="171"/>
      <c r="WCW115" s="171"/>
      <c r="WCX115" s="171"/>
      <c r="WCY115" s="171"/>
      <c r="WCZ115" s="171"/>
      <c r="WDA115" s="171"/>
      <c r="WDB115" s="171"/>
      <c r="WDC115" s="171"/>
      <c r="WDD115" s="171"/>
      <c r="WDE115" s="171"/>
      <c r="WDF115" s="171"/>
      <c r="WDG115" s="171"/>
      <c r="WDH115" s="171"/>
      <c r="WDI115" s="171"/>
      <c r="WDJ115" s="171"/>
      <c r="WDK115" s="171"/>
      <c r="WDL115" s="171"/>
      <c r="WDM115" s="171"/>
      <c r="WDN115" s="171"/>
      <c r="WDO115" s="171"/>
      <c r="WDP115" s="171"/>
      <c r="WDQ115" s="171"/>
      <c r="WDR115" s="171"/>
      <c r="WDS115" s="171"/>
      <c r="WDT115" s="171"/>
      <c r="WDU115" s="171"/>
      <c r="WDV115" s="171"/>
      <c r="WDW115" s="171"/>
      <c r="WDX115" s="171"/>
      <c r="WDY115" s="171"/>
      <c r="WDZ115" s="171"/>
      <c r="WEA115" s="171"/>
      <c r="WEB115" s="171"/>
      <c r="WEC115" s="171"/>
      <c r="WED115" s="171"/>
      <c r="WEE115" s="171"/>
      <c r="WEF115" s="171"/>
      <c r="WEG115" s="171"/>
      <c r="WEH115" s="171"/>
      <c r="WEI115" s="171"/>
      <c r="WEJ115" s="171"/>
      <c r="WEK115" s="171"/>
      <c r="WEL115" s="171"/>
      <c r="WEM115" s="171"/>
      <c r="WEN115" s="171"/>
      <c r="WEO115" s="171"/>
      <c r="WEP115" s="171"/>
      <c r="WEQ115" s="171"/>
      <c r="WER115" s="171"/>
      <c r="WES115" s="171"/>
      <c r="WET115" s="171"/>
      <c r="WEU115" s="171"/>
      <c r="WEV115" s="171"/>
      <c r="WEW115" s="171"/>
      <c r="WEX115" s="171"/>
      <c r="WEY115" s="171"/>
      <c r="WEZ115" s="171"/>
      <c r="WFA115" s="171"/>
      <c r="WFB115" s="171"/>
      <c r="WFC115" s="171"/>
      <c r="WFD115" s="171"/>
      <c r="WFE115" s="171"/>
      <c r="WFF115" s="171"/>
      <c r="WFG115" s="171"/>
      <c r="WFH115" s="171"/>
      <c r="WFI115" s="171"/>
      <c r="WFJ115" s="171"/>
      <c r="WFK115" s="171"/>
      <c r="WFL115" s="171"/>
      <c r="WFM115" s="171"/>
      <c r="WFN115" s="171"/>
      <c r="WFO115" s="171"/>
      <c r="WFP115" s="171"/>
      <c r="WFQ115" s="171"/>
      <c r="WFR115" s="171"/>
      <c r="WFS115" s="171"/>
      <c r="WFT115" s="171"/>
      <c r="WFU115" s="171"/>
      <c r="WFV115" s="171"/>
      <c r="WFW115" s="171"/>
      <c r="WFX115" s="171"/>
      <c r="WFY115" s="171"/>
      <c r="WFZ115" s="171"/>
      <c r="WGA115" s="171"/>
      <c r="WGB115" s="171"/>
      <c r="WGC115" s="171"/>
      <c r="WGD115" s="171"/>
      <c r="WGE115" s="171"/>
      <c r="WGF115" s="171"/>
      <c r="WGG115" s="171"/>
      <c r="WGH115" s="171"/>
      <c r="WGI115" s="171"/>
      <c r="WGJ115" s="171"/>
      <c r="WGK115" s="171"/>
      <c r="WGL115" s="171"/>
      <c r="WGM115" s="171"/>
      <c r="WGN115" s="171"/>
      <c r="WGO115" s="171"/>
      <c r="WGP115" s="171"/>
      <c r="WGQ115" s="171"/>
      <c r="WGR115" s="171"/>
      <c r="WGS115" s="171"/>
      <c r="WGT115" s="171"/>
      <c r="WGU115" s="171"/>
      <c r="WGV115" s="171"/>
      <c r="WGW115" s="171"/>
      <c r="WGX115" s="171"/>
      <c r="WGY115" s="171"/>
      <c r="WGZ115" s="171"/>
      <c r="WHA115" s="171"/>
      <c r="WHB115" s="171"/>
      <c r="WHC115" s="171"/>
      <c r="WHD115" s="171"/>
      <c r="WHE115" s="171"/>
      <c r="WHF115" s="171"/>
      <c r="WHG115" s="171"/>
      <c r="WHH115" s="171"/>
      <c r="WHI115" s="171"/>
      <c r="WHJ115" s="171"/>
      <c r="WHK115" s="171"/>
      <c r="WHL115" s="171"/>
      <c r="WHM115" s="171"/>
      <c r="WHN115" s="171"/>
      <c r="WHO115" s="171"/>
      <c r="WHP115" s="171"/>
      <c r="WHQ115" s="171"/>
      <c r="WHR115" s="171"/>
      <c r="WHS115" s="171"/>
      <c r="WHT115" s="171"/>
      <c r="WHU115" s="171"/>
      <c r="WHV115" s="171"/>
      <c r="WHW115" s="171"/>
      <c r="WHX115" s="171"/>
      <c r="WHY115" s="171"/>
      <c r="WHZ115" s="171"/>
      <c r="WIA115" s="171"/>
      <c r="WIB115" s="171"/>
      <c r="WIC115" s="171"/>
      <c r="WID115" s="171"/>
      <c r="WIE115" s="171"/>
      <c r="WIF115" s="171"/>
      <c r="WIG115" s="171"/>
      <c r="WIH115" s="171"/>
      <c r="WII115" s="171"/>
      <c r="WIJ115" s="171"/>
      <c r="WIK115" s="171"/>
      <c r="WIL115" s="171"/>
      <c r="WIM115" s="171"/>
      <c r="WIN115" s="171"/>
      <c r="WIO115" s="171"/>
      <c r="WIP115" s="171"/>
      <c r="WIQ115" s="171"/>
      <c r="WIR115" s="171"/>
      <c r="WIS115" s="171"/>
      <c r="WIT115" s="171"/>
      <c r="WIU115" s="171"/>
      <c r="WIV115" s="171"/>
      <c r="WIW115" s="171"/>
      <c r="WIX115" s="171"/>
      <c r="WIY115" s="171"/>
      <c r="WIZ115" s="171"/>
      <c r="WJA115" s="171"/>
      <c r="WJB115" s="171"/>
      <c r="WJC115" s="171"/>
      <c r="WJD115" s="171"/>
      <c r="WJE115" s="171"/>
      <c r="WJF115" s="171"/>
      <c r="WJG115" s="171"/>
      <c r="WJH115" s="171"/>
      <c r="WJI115" s="171"/>
      <c r="WJJ115" s="171"/>
      <c r="WJK115" s="171"/>
      <c r="WJL115" s="171"/>
      <c r="WJM115" s="171"/>
      <c r="WJN115" s="171"/>
      <c r="WJO115" s="171"/>
      <c r="WJP115" s="171"/>
      <c r="WJQ115" s="171"/>
      <c r="WJR115" s="171"/>
      <c r="WJS115" s="171"/>
      <c r="WJT115" s="171"/>
      <c r="WJU115" s="171"/>
      <c r="WJV115" s="171"/>
      <c r="WJW115" s="171"/>
      <c r="WJX115" s="171"/>
      <c r="WJY115" s="171"/>
      <c r="WJZ115" s="171"/>
      <c r="WKA115" s="171"/>
      <c r="WKB115" s="171"/>
      <c r="WKC115" s="171"/>
      <c r="WKD115" s="171"/>
      <c r="WKE115" s="171"/>
      <c r="WKF115" s="171"/>
      <c r="WKG115" s="171"/>
      <c r="WKH115" s="171"/>
      <c r="WKI115" s="171"/>
      <c r="WKJ115" s="171"/>
      <c r="WKK115" s="171"/>
      <c r="WKL115" s="171"/>
      <c r="WKM115" s="171"/>
      <c r="WKN115" s="171"/>
      <c r="WKO115" s="171"/>
      <c r="WKP115" s="171"/>
      <c r="WKQ115" s="171"/>
      <c r="WKR115" s="171"/>
      <c r="WKS115" s="171"/>
      <c r="WKT115" s="171"/>
      <c r="WKU115" s="171"/>
      <c r="WKV115" s="171"/>
      <c r="WKW115" s="171"/>
      <c r="WKX115" s="171"/>
      <c r="WKY115" s="171"/>
      <c r="WKZ115" s="171"/>
      <c r="WLA115" s="171"/>
      <c r="WLB115" s="171"/>
      <c r="WLC115" s="171"/>
      <c r="WLD115" s="171"/>
      <c r="WLE115" s="171"/>
      <c r="WLF115" s="171"/>
      <c r="WLG115" s="171"/>
      <c r="WLH115" s="171"/>
      <c r="WLI115" s="171"/>
      <c r="WLJ115" s="171"/>
      <c r="WLK115" s="171"/>
      <c r="WLL115" s="171"/>
      <c r="WLM115" s="171"/>
      <c r="WLN115" s="171"/>
      <c r="WLO115" s="171"/>
      <c r="WLP115" s="171"/>
      <c r="WLQ115" s="171"/>
      <c r="WLR115" s="171"/>
      <c r="WLS115" s="171"/>
      <c r="WLT115" s="171"/>
      <c r="WLU115" s="171"/>
      <c r="WLV115" s="171"/>
      <c r="WLW115" s="171"/>
      <c r="WLX115" s="171"/>
      <c r="WLY115" s="171"/>
      <c r="WLZ115" s="171"/>
      <c r="WMA115" s="171"/>
      <c r="WMB115" s="171"/>
      <c r="WMC115" s="171"/>
      <c r="WMD115" s="171"/>
      <c r="WME115" s="171"/>
      <c r="WMF115" s="171"/>
      <c r="WMG115" s="171"/>
      <c r="WMH115" s="171"/>
      <c r="WMI115" s="171"/>
      <c r="WMJ115" s="171"/>
      <c r="WMK115" s="171"/>
      <c r="WML115" s="171"/>
      <c r="WMM115" s="171"/>
      <c r="WMN115" s="171"/>
      <c r="WMO115" s="171"/>
      <c r="WMP115" s="171"/>
      <c r="WMQ115" s="171"/>
      <c r="WMR115" s="171"/>
      <c r="WMS115" s="171"/>
      <c r="WMT115" s="171"/>
      <c r="WMU115" s="171"/>
      <c r="WMV115" s="171"/>
      <c r="WMW115" s="171"/>
      <c r="WMX115" s="171"/>
      <c r="WMY115" s="171"/>
      <c r="WMZ115" s="171"/>
      <c r="WNA115" s="171"/>
      <c r="WNB115" s="171"/>
      <c r="WNC115" s="171"/>
      <c r="WND115" s="171"/>
      <c r="WNE115" s="171"/>
      <c r="WNF115" s="171"/>
      <c r="WNG115" s="171"/>
      <c r="WNH115" s="171"/>
      <c r="WNI115" s="171"/>
      <c r="WNJ115" s="171"/>
      <c r="WNK115" s="171"/>
      <c r="WNL115" s="171"/>
      <c r="WNM115" s="171"/>
      <c r="WNN115" s="171"/>
      <c r="WNO115" s="171"/>
      <c r="WNP115" s="171"/>
      <c r="WNQ115" s="171"/>
      <c r="WNR115" s="171"/>
      <c r="WNS115" s="171"/>
      <c r="WNT115" s="171"/>
      <c r="WNU115" s="171"/>
      <c r="WNV115" s="171"/>
      <c r="WNW115" s="171"/>
      <c r="WNX115" s="171"/>
      <c r="WNY115" s="171"/>
      <c r="WNZ115" s="171"/>
      <c r="WOA115" s="171"/>
      <c r="WOB115" s="171"/>
      <c r="WOC115" s="171"/>
      <c r="WOD115" s="171"/>
      <c r="WOE115" s="171"/>
      <c r="WOF115" s="171"/>
      <c r="WOG115" s="171"/>
      <c r="WOH115" s="171"/>
      <c r="WOI115" s="171"/>
      <c r="WOJ115" s="171"/>
      <c r="WOK115" s="171"/>
      <c r="WOL115" s="171"/>
      <c r="WOM115" s="171"/>
      <c r="WON115" s="171"/>
      <c r="WOO115" s="171"/>
      <c r="WOP115" s="171"/>
      <c r="WOQ115" s="171"/>
      <c r="WOR115" s="171"/>
      <c r="WOS115" s="171"/>
      <c r="WOT115" s="171"/>
      <c r="WOU115" s="171"/>
      <c r="WOV115" s="171"/>
      <c r="WOW115" s="171"/>
      <c r="WOX115" s="171"/>
      <c r="WOY115" s="171"/>
      <c r="WOZ115" s="171"/>
      <c r="WPA115" s="171"/>
      <c r="WPB115" s="171"/>
      <c r="WPC115" s="171"/>
      <c r="WPD115" s="171"/>
      <c r="WPE115" s="171"/>
      <c r="WPF115" s="171"/>
      <c r="WPG115" s="171"/>
      <c r="WPH115" s="171"/>
      <c r="WPI115" s="171"/>
      <c r="WPJ115" s="171"/>
      <c r="WPK115" s="171"/>
      <c r="WPL115" s="171"/>
      <c r="WPM115" s="171"/>
      <c r="WPN115" s="171"/>
      <c r="WPO115" s="171"/>
      <c r="WPP115" s="171"/>
      <c r="WPQ115" s="171"/>
      <c r="WPR115" s="171"/>
      <c r="WPS115" s="171"/>
      <c r="WPT115" s="171"/>
      <c r="WPU115" s="171"/>
      <c r="WPV115" s="171"/>
      <c r="WPW115" s="171"/>
      <c r="WPX115" s="171"/>
      <c r="WPY115" s="171"/>
      <c r="WPZ115" s="171"/>
      <c r="WQA115" s="171"/>
      <c r="WQB115" s="171"/>
      <c r="WQC115" s="171"/>
      <c r="WQD115" s="171"/>
      <c r="WQE115" s="171"/>
      <c r="WQF115" s="171"/>
      <c r="WQG115" s="171"/>
      <c r="WQH115" s="171"/>
      <c r="WQI115" s="171"/>
      <c r="WQJ115" s="171"/>
      <c r="WQK115" s="171"/>
      <c r="WQL115" s="171"/>
      <c r="WQM115" s="171"/>
      <c r="WQN115" s="171"/>
      <c r="WQO115" s="171"/>
      <c r="WQP115" s="171"/>
      <c r="WQQ115" s="171"/>
      <c r="WQR115" s="171"/>
      <c r="WQS115" s="171"/>
      <c r="WQT115" s="171"/>
      <c r="WQU115" s="171"/>
      <c r="WQV115" s="171"/>
      <c r="WQW115" s="171"/>
      <c r="WQX115" s="171"/>
      <c r="WQY115" s="171"/>
      <c r="WQZ115" s="171"/>
      <c r="WRA115" s="171"/>
      <c r="WRB115" s="171"/>
      <c r="WRC115" s="171"/>
      <c r="WRD115" s="171"/>
      <c r="WRE115" s="171"/>
      <c r="WRF115" s="171"/>
      <c r="WRG115" s="171"/>
      <c r="WRH115" s="171"/>
      <c r="WRI115" s="171"/>
      <c r="WRJ115" s="171"/>
      <c r="WRK115" s="171"/>
      <c r="WRL115" s="171"/>
      <c r="WRM115" s="171"/>
      <c r="WRN115" s="171"/>
      <c r="WRO115" s="171"/>
      <c r="WRP115" s="171"/>
      <c r="WRQ115" s="171"/>
      <c r="WRR115" s="171"/>
      <c r="WRS115" s="171"/>
      <c r="WRT115" s="171"/>
      <c r="WRU115" s="171"/>
      <c r="WRV115" s="171"/>
      <c r="WRW115" s="171"/>
      <c r="WRX115" s="171"/>
      <c r="WRY115" s="171"/>
      <c r="WRZ115" s="171"/>
      <c r="WSA115" s="171"/>
      <c r="WSB115" s="171"/>
      <c r="WSC115" s="171"/>
      <c r="WSD115" s="171"/>
      <c r="WSE115" s="171"/>
      <c r="WSF115" s="171"/>
      <c r="WSG115" s="171"/>
      <c r="WSH115" s="171"/>
      <c r="WSI115" s="171"/>
      <c r="WSJ115" s="171"/>
      <c r="WSK115" s="171"/>
      <c r="WSL115" s="171"/>
      <c r="WSM115" s="171"/>
      <c r="WSN115" s="171"/>
      <c r="WSO115" s="171"/>
      <c r="WSP115" s="171"/>
      <c r="WSQ115" s="171"/>
      <c r="WSR115" s="171"/>
      <c r="WSS115" s="171"/>
      <c r="WST115" s="171"/>
      <c r="WSU115" s="171"/>
      <c r="WSV115" s="171"/>
      <c r="WSW115" s="171"/>
      <c r="WSX115" s="171"/>
      <c r="WSY115" s="171"/>
      <c r="WSZ115" s="171"/>
      <c r="WTA115" s="171"/>
      <c r="WTB115" s="171"/>
      <c r="WTC115" s="171"/>
      <c r="WTD115" s="171"/>
      <c r="WTE115" s="171"/>
      <c r="WTF115" s="171"/>
      <c r="WTG115" s="171"/>
      <c r="WTH115" s="171"/>
      <c r="WTI115" s="171"/>
      <c r="WTJ115" s="171"/>
      <c r="WTK115" s="171"/>
      <c r="WTL115" s="171"/>
      <c r="WTM115" s="171"/>
      <c r="WTN115" s="171"/>
      <c r="WTO115" s="171"/>
      <c r="WTP115" s="171"/>
      <c r="WTQ115" s="171"/>
      <c r="WTR115" s="171"/>
      <c r="WTS115" s="171"/>
      <c r="WTT115" s="171"/>
      <c r="WTU115" s="171"/>
      <c r="WTV115" s="171"/>
      <c r="WTW115" s="171"/>
      <c r="WTX115" s="171"/>
      <c r="WTY115" s="171"/>
      <c r="WTZ115" s="171"/>
      <c r="WUA115" s="171"/>
      <c r="WUB115" s="171"/>
      <c r="WUC115" s="171"/>
      <c r="WUD115" s="171"/>
      <c r="WUE115" s="171"/>
      <c r="WUF115" s="171"/>
      <c r="WUG115" s="171"/>
      <c r="WUH115" s="171"/>
      <c r="WUI115" s="171"/>
      <c r="WUJ115" s="171"/>
      <c r="WUK115" s="171"/>
      <c r="WUL115" s="171"/>
      <c r="WUM115" s="171"/>
      <c r="WUN115" s="171"/>
      <c r="WUO115" s="171"/>
      <c r="WUP115" s="171"/>
      <c r="WUQ115" s="171"/>
      <c r="WUR115" s="171"/>
      <c r="WUS115" s="171"/>
      <c r="WUT115" s="171"/>
      <c r="WUU115" s="171"/>
      <c r="WUV115" s="171"/>
      <c r="WUW115" s="171"/>
      <c r="WUX115" s="171"/>
      <c r="WUY115" s="171"/>
      <c r="WUZ115" s="171"/>
      <c r="WVA115" s="171"/>
      <c r="WVB115" s="171"/>
      <c r="WVC115" s="171"/>
      <c r="WVD115" s="171"/>
      <c r="WVE115" s="171"/>
      <c r="WVF115" s="171"/>
      <c r="WVG115" s="171"/>
      <c r="WVH115" s="171"/>
      <c r="WVI115" s="171"/>
      <c r="WVJ115" s="171"/>
      <c r="WVK115" s="171"/>
      <c r="WVL115" s="171"/>
      <c r="WVM115" s="171"/>
      <c r="WVN115" s="171"/>
      <c r="WVO115" s="171"/>
      <c r="WVP115" s="171"/>
      <c r="WVQ115" s="171"/>
      <c r="WVR115" s="171"/>
      <c r="WVS115" s="171"/>
      <c r="WVT115" s="171"/>
      <c r="WVU115" s="171"/>
      <c r="WVV115" s="171"/>
      <c r="WVW115" s="171"/>
      <c r="WVX115" s="171"/>
      <c r="WVY115" s="171"/>
      <c r="WVZ115" s="171"/>
      <c r="WWA115" s="171"/>
      <c r="WWB115" s="171"/>
      <c r="WWC115" s="171"/>
      <c r="WWD115" s="171"/>
      <c r="WWE115" s="171"/>
      <c r="WWF115" s="171"/>
      <c r="WWG115" s="171"/>
      <c r="WWH115" s="171"/>
      <c r="WWI115" s="171"/>
      <c r="WWJ115" s="171"/>
      <c r="WWK115" s="171"/>
      <c r="WWL115" s="171"/>
      <c r="WWM115" s="171"/>
      <c r="WWN115" s="171"/>
      <c r="WWO115" s="171"/>
    </row>
    <row r="116" spans="1:16161" s="145" customFormat="1" ht="45.75" customHeight="1">
      <c r="A116" s="165">
        <v>110</v>
      </c>
      <c r="B116" s="545" t="s">
        <v>545</v>
      </c>
      <c r="C116" s="546" t="s">
        <v>546</v>
      </c>
      <c r="D116" s="547">
        <v>52</v>
      </c>
      <c r="E116" s="547"/>
      <c r="F116" s="548" t="s">
        <v>223</v>
      </c>
      <c r="G116" s="547" t="s">
        <v>224</v>
      </c>
      <c r="H116" s="558">
        <v>3382000</v>
      </c>
      <c r="I116" s="539" t="s">
        <v>204</v>
      </c>
      <c r="J116" s="166">
        <f t="shared" si="17"/>
        <v>355110</v>
      </c>
      <c r="K116" s="323" t="s">
        <v>210</v>
      </c>
      <c r="L116" s="166">
        <f t="shared" si="18"/>
        <v>101460</v>
      </c>
      <c r="M116" s="323" t="s">
        <v>213</v>
      </c>
      <c r="N116" s="166">
        <f t="shared" si="19"/>
        <v>67640</v>
      </c>
      <c r="O116" s="323" t="s">
        <v>216</v>
      </c>
      <c r="P116" s="166">
        <f t="shared" si="20"/>
        <v>33820</v>
      </c>
      <c r="Q116" s="167">
        <f t="shared" si="21"/>
        <v>16910</v>
      </c>
      <c r="R116" s="167">
        <f t="shared" si="16"/>
        <v>574940</v>
      </c>
      <c r="S116" s="172"/>
      <c r="T116" s="172"/>
      <c r="U116" s="172"/>
      <c r="V116" s="172"/>
    </row>
    <row r="117" spans="1:16161" s="145" customFormat="1" ht="45.75" customHeight="1">
      <c r="A117" s="165">
        <v>111</v>
      </c>
      <c r="B117" s="545" t="s">
        <v>545</v>
      </c>
      <c r="C117" s="546" t="s">
        <v>547</v>
      </c>
      <c r="D117" s="547">
        <v>35</v>
      </c>
      <c r="E117" s="547"/>
      <c r="F117" s="548" t="s">
        <v>548</v>
      </c>
      <c r="G117" s="547" t="s">
        <v>224</v>
      </c>
      <c r="H117" s="558">
        <v>4417000</v>
      </c>
      <c r="I117" s="539" t="s">
        <v>202</v>
      </c>
      <c r="J117" s="166">
        <f t="shared" si="17"/>
        <v>463785</v>
      </c>
      <c r="K117" s="323" t="s">
        <v>209</v>
      </c>
      <c r="L117" s="166">
        <f t="shared" si="18"/>
        <v>132510</v>
      </c>
      <c r="M117" s="323" t="s">
        <v>213</v>
      </c>
      <c r="N117" s="166">
        <f t="shared" si="19"/>
        <v>88340</v>
      </c>
      <c r="O117" s="323" t="s">
        <v>215</v>
      </c>
      <c r="P117" s="166">
        <f t="shared" si="20"/>
        <v>44170</v>
      </c>
      <c r="Q117" s="167">
        <f t="shared" si="21"/>
        <v>22085</v>
      </c>
      <c r="R117" s="167">
        <f t="shared" si="16"/>
        <v>750890</v>
      </c>
      <c r="S117" s="172"/>
      <c r="T117" s="172"/>
      <c r="U117" s="172"/>
      <c r="V117" s="172"/>
    </row>
    <row r="118" spans="1:16161" s="145" customFormat="1" ht="45.75" customHeight="1">
      <c r="A118" s="165">
        <v>112</v>
      </c>
      <c r="B118" s="545" t="s">
        <v>545</v>
      </c>
      <c r="C118" s="546" t="s">
        <v>549</v>
      </c>
      <c r="D118" s="547"/>
      <c r="E118" s="547">
        <v>17</v>
      </c>
      <c r="F118" s="548" t="s">
        <v>550</v>
      </c>
      <c r="G118" s="547" t="s">
        <v>175</v>
      </c>
      <c r="H118" s="558">
        <v>5397500</v>
      </c>
      <c r="I118" s="539" t="s">
        <v>204</v>
      </c>
      <c r="J118" s="166">
        <f t="shared" si="17"/>
        <v>566737.50000000012</v>
      </c>
      <c r="K118" s="323" t="s">
        <v>199</v>
      </c>
      <c r="L118" s="166">
        <f t="shared" si="18"/>
        <v>161925</v>
      </c>
      <c r="M118" s="323" t="s">
        <v>213</v>
      </c>
      <c r="N118" s="166">
        <f t="shared" si="19"/>
        <v>107950</v>
      </c>
      <c r="O118" s="323" t="s">
        <v>211</v>
      </c>
      <c r="P118" s="166">
        <f t="shared" si="20"/>
        <v>53975</v>
      </c>
      <c r="Q118" s="167">
        <f t="shared" si="21"/>
        <v>26987.5</v>
      </c>
      <c r="R118" s="167">
        <f t="shared" si="16"/>
        <v>917575.00000000012</v>
      </c>
      <c r="S118" s="172"/>
      <c r="T118" s="172"/>
      <c r="U118" s="172"/>
      <c r="V118" s="172"/>
    </row>
    <row r="119" spans="1:16161" s="164" customFormat="1" ht="24" customHeight="1">
      <c r="A119" s="189"/>
      <c r="B119" s="190"/>
      <c r="C119" s="573" t="s">
        <v>28</v>
      </c>
      <c r="D119" s="573"/>
      <c r="E119" s="573"/>
      <c r="F119" s="573"/>
      <c r="G119" s="191"/>
      <c r="H119" s="280">
        <f>SUBTOTAL(9,H7:H118)</f>
        <v>419231150</v>
      </c>
      <c r="I119" s="191">
        <f>COUNTA(I7:I118)</f>
        <v>112</v>
      </c>
      <c r="J119" s="280">
        <f t="shared" ref="J119:R119" si="22">SUBTOTAL(9,J7:J118)</f>
        <v>40907298.75</v>
      </c>
      <c r="K119" s="280"/>
      <c r="L119" s="280">
        <f t="shared" si="22"/>
        <v>12208624.5</v>
      </c>
      <c r="M119" s="280"/>
      <c r="N119" s="280">
        <f t="shared" si="22"/>
        <v>7914861</v>
      </c>
      <c r="O119" s="280"/>
      <c r="P119" s="280">
        <f t="shared" si="22"/>
        <v>2920892.5</v>
      </c>
      <c r="Q119" s="280">
        <f t="shared" si="22"/>
        <v>2096155.75</v>
      </c>
      <c r="R119" s="280">
        <f t="shared" si="22"/>
        <v>66047832.5</v>
      </c>
    </row>
    <row r="120" spans="1:16161" ht="20.25" customHeight="1">
      <c r="B120" s="145"/>
      <c r="C120" s="144"/>
      <c r="F120" s="144"/>
      <c r="G120" s="145"/>
      <c r="H120" s="281"/>
      <c r="J120" s="83"/>
      <c r="M120" s="145"/>
      <c r="N120" s="571" t="s">
        <v>882</v>
      </c>
      <c r="O120" s="571"/>
      <c r="P120" s="571"/>
      <c r="Q120" s="571"/>
      <c r="R120" s="571"/>
    </row>
    <row r="121" spans="1:16161" ht="18.75">
      <c r="B121" s="566" t="s">
        <v>35</v>
      </c>
      <c r="C121" s="566"/>
      <c r="D121" s="142"/>
      <c r="E121" s="142"/>
      <c r="F121" s="142"/>
      <c r="G121" s="146"/>
      <c r="H121" s="282"/>
      <c r="J121" s="125"/>
      <c r="K121" s="153"/>
      <c r="L121" s="39"/>
      <c r="M121" s="225"/>
      <c r="N121" s="572" t="s">
        <v>21</v>
      </c>
      <c r="O121" s="572"/>
      <c r="P121" s="572"/>
      <c r="Q121" s="572"/>
      <c r="R121" s="572"/>
      <c r="S121" s="122"/>
    </row>
    <row r="122" spans="1:16161" ht="18.75">
      <c r="B122" s="146"/>
      <c r="C122" s="142"/>
      <c r="D122" s="142"/>
      <c r="E122" s="142"/>
      <c r="F122" s="142"/>
      <c r="G122" s="146"/>
      <c r="H122" s="282"/>
      <c r="J122" s="125"/>
      <c r="K122" s="153"/>
      <c r="L122" s="125"/>
      <c r="M122" s="146"/>
      <c r="N122" s="126"/>
      <c r="O122" s="225"/>
      <c r="P122" s="126"/>
      <c r="Q122" s="126"/>
    </row>
    <row r="123" spans="1:16161" ht="18.75">
      <c r="B123" s="146"/>
      <c r="C123" s="142"/>
      <c r="D123" s="142"/>
      <c r="E123" s="142"/>
      <c r="F123" s="142"/>
      <c r="G123" s="146"/>
      <c r="H123" s="282"/>
      <c r="J123" s="125"/>
      <c r="K123" s="153"/>
      <c r="L123" s="125"/>
      <c r="M123" s="146"/>
      <c r="N123" s="125"/>
      <c r="O123" s="223"/>
      <c r="P123" s="125"/>
      <c r="Q123" s="125"/>
      <c r="R123" s="127"/>
    </row>
    <row r="124" spans="1:16161" ht="18.75">
      <c r="B124" s="146"/>
      <c r="C124" s="142"/>
      <c r="D124" s="142"/>
      <c r="E124" s="142"/>
      <c r="F124" s="142"/>
      <c r="G124" s="146"/>
      <c r="H124" s="282"/>
      <c r="J124" s="125"/>
      <c r="K124" s="153"/>
      <c r="L124" s="125"/>
      <c r="M124" s="146"/>
      <c r="N124" s="125"/>
      <c r="O124" s="223"/>
      <c r="P124" s="125"/>
      <c r="Q124" s="125"/>
      <c r="R124" s="127"/>
    </row>
    <row r="125" spans="1:16161" ht="18.75">
      <c r="B125" s="565" t="s">
        <v>45</v>
      </c>
      <c r="C125" s="565"/>
      <c r="D125" s="142"/>
      <c r="E125" s="142"/>
      <c r="F125" s="142"/>
      <c r="G125" s="146"/>
      <c r="H125" s="282"/>
      <c r="J125" s="125"/>
      <c r="K125" s="153"/>
      <c r="L125" s="125"/>
      <c r="M125" s="146"/>
      <c r="N125" s="572" t="s">
        <v>143</v>
      </c>
      <c r="O125" s="572"/>
      <c r="P125" s="572"/>
      <c r="Q125" s="572"/>
      <c r="R125" s="572"/>
    </row>
    <row r="126" spans="1:16161" ht="18.75">
      <c r="B126" s="146"/>
      <c r="C126" s="142"/>
      <c r="D126" s="142"/>
      <c r="E126" s="142"/>
      <c r="F126" s="142"/>
      <c r="G126" s="146"/>
      <c r="H126" s="282"/>
      <c r="J126" s="125"/>
      <c r="K126" s="153"/>
      <c r="L126" s="125"/>
      <c r="M126" s="146"/>
      <c r="N126" s="125"/>
      <c r="O126" s="223"/>
      <c r="P126" s="125"/>
      <c r="Q126" s="125"/>
      <c r="R126" s="127"/>
    </row>
    <row r="127" spans="1:16161" ht="15">
      <c r="C127" s="217"/>
      <c r="D127" s="217"/>
      <c r="E127" s="217"/>
      <c r="F127" s="217"/>
    </row>
    <row r="128" spans="1:16161" ht="15">
      <c r="C128" s="217"/>
      <c r="D128" s="217"/>
      <c r="E128" s="217"/>
      <c r="F128" s="217"/>
      <c r="R128" s="97" t="s">
        <v>156</v>
      </c>
    </row>
    <row r="129" spans="3:9" ht="15">
      <c r="C129" s="217"/>
      <c r="D129" s="217"/>
      <c r="E129" s="217"/>
      <c r="F129" s="217"/>
    </row>
    <row r="131" spans="3:9">
      <c r="I131" s="302"/>
    </row>
  </sheetData>
  <autoFilter ref="A6:WWO121" xr:uid="{00000000-0009-0000-0000-000000000000}"/>
  <sortState xmlns:xlrd2="http://schemas.microsoft.com/office/spreadsheetml/2017/richdata2" ref="A7:WWO118">
    <sortCondition ref="B7:B118"/>
  </sortState>
  <mergeCells count="10">
    <mergeCell ref="B125:C125"/>
    <mergeCell ref="B121:C121"/>
    <mergeCell ref="A1:E1"/>
    <mergeCell ref="A2:E2"/>
    <mergeCell ref="A3:R3"/>
    <mergeCell ref="A4:R4"/>
    <mergeCell ref="N120:R120"/>
    <mergeCell ref="N121:R121"/>
    <mergeCell ref="N125:R125"/>
    <mergeCell ref="C119:F119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view="pageLayout" topLeftCell="A4" zoomScaleNormal="100" workbookViewId="0">
      <selection activeCell="D35" sqref="D35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575" t="s">
        <v>0</v>
      </c>
      <c r="B1" s="575"/>
    </row>
    <row r="2" spans="1:7" ht="16.5">
      <c r="A2" s="574" t="s">
        <v>44</v>
      </c>
      <c r="B2" s="574"/>
    </row>
    <row r="3" spans="1:7" ht="20.25">
      <c r="B3" s="565" t="s">
        <v>395</v>
      </c>
      <c r="C3" s="565"/>
      <c r="D3" s="565"/>
      <c r="G3" s="2"/>
    </row>
    <row r="4" spans="1:7" ht="20.25">
      <c r="B4" s="39"/>
      <c r="C4" s="120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0">
        <v>1</v>
      </c>
      <c r="B7" s="62" t="s">
        <v>18</v>
      </c>
      <c r="C7" s="55" t="s">
        <v>26</v>
      </c>
      <c r="D7" s="86">
        <f>SUM(SUMIF(phauthuat!$I$7:$I$121,"TẤN",phauthuat!$J$7:$J$121),SUMIF(phauthuat!$K$7:$K$121,"TẤN",phauthuat!$L$7:$L$121),SUMIF(phauthuat!$M$7:$M$121,"TẤN",phauthuat!$N$7:$N$121),SUMIF(phauthuat!$O$7:$O$121,"TẤN",phauthuat!$P$7:$P$121))</f>
        <v>555266.25</v>
      </c>
      <c r="E7" s="53"/>
      <c r="G7" s="41"/>
    </row>
    <row r="8" spans="1:7" ht="16.5">
      <c r="A8" s="110">
        <v>2</v>
      </c>
      <c r="B8" s="62" t="s">
        <v>17</v>
      </c>
      <c r="C8" s="181" t="s">
        <v>26</v>
      </c>
      <c r="D8" s="201">
        <f>SUM(SUMIF(phauthuat!$I$7:$I$121,"HOAN",phauthuat!$J$7:$J$121),SUMIF(phauthuat!$K$7:$K$121,"HOAN",phauthuat!$L$7:$L$121),SUMIF(phauthuat!$M$7:$M$121,"HOAN",phauthuat!$N$7:$N$121),SUMIF(phauthuat!$O$7:$O$121,"Hoan",phauthuat!$P$7:$P$121))</f>
        <v>8513606.5</v>
      </c>
      <c r="E8" s="182"/>
      <c r="G8" s="41"/>
    </row>
    <row r="9" spans="1:7" ht="16.5">
      <c r="A9" s="110">
        <v>3</v>
      </c>
      <c r="B9" s="62" t="s">
        <v>74</v>
      </c>
      <c r="C9" s="55" t="s">
        <v>26</v>
      </c>
      <c r="D9" s="86">
        <f>SUM(SUMIF(phauthuat!$I$7:$I$121,"NGUYỆN",phauthuat!$J$7:$J$121),SUMIF(phauthuat!$K$7:$K$121,"NGUYỆN",phauthuat!$L$7:$L$121),SUMIF(phauthuat!$M$7:$M$121,"NGUYỆN",phauthuat!$N$7:$N$121),SUMIF(phauthuat!$O$7:$O$121,"NGUYỆN",phauthuat!$P$7:$P$121))</f>
        <v>6612558</v>
      </c>
      <c r="E9" s="53"/>
      <c r="F9" s="41"/>
      <c r="G9" s="41"/>
    </row>
    <row r="10" spans="1:7" ht="16.5">
      <c r="A10" s="110">
        <v>4</v>
      </c>
      <c r="B10" s="62" t="s">
        <v>72</v>
      </c>
      <c r="C10" s="55" t="s">
        <v>77</v>
      </c>
      <c r="D10" s="86">
        <f>SUM(SUMIF(phauthuat!$I$7:$I$121,"ĐIỀN",phauthuat!$J$7:$J$121),SUMIF(phauthuat!$K$7:$K$121,"ĐIỀN",phauthuat!$L$7:$L$121),SUMIF(phauthuat!$M$7:$M$121,"ĐIỀN",phauthuat!$N$7:$N$121),SUMIF(phauthuat!$O$7:$O$121,"ĐIỀN",phauthuat!$P$7:$P$121))</f>
        <v>4790892</v>
      </c>
      <c r="E10" s="53"/>
      <c r="F10" s="41"/>
      <c r="G10" s="41"/>
    </row>
    <row r="11" spans="1:7" ht="16.5">
      <c r="A11" s="110">
        <v>5</v>
      </c>
      <c r="B11" s="62" t="s">
        <v>111</v>
      </c>
      <c r="C11" s="55" t="s">
        <v>77</v>
      </c>
      <c r="D11" s="86">
        <f>SUM(SUMIF(phauthuat!$I$7:$I$121,"TOẢN",phauthuat!$J$7:$J$121),SUMIF(phauthuat!$K$7:$K$121,"TOẢN",phauthuat!$L$7:$L$121),SUMIF(phauthuat!$M$7:$M$121,"TOẢN",phauthuat!$N$7:$N$121),SUMIF(phauthuat!$O$7:$O$121,"TOẢN",phauthuat!$P$7:$P$121))</f>
        <v>3091240.5</v>
      </c>
      <c r="E11" s="53"/>
      <c r="F11" s="41"/>
      <c r="G11" s="41"/>
    </row>
    <row r="12" spans="1:7" ht="16.5">
      <c r="A12" s="110">
        <v>6</v>
      </c>
      <c r="B12" s="62" t="s">
        <v>84</v>
      </c>
      <c r="C12" s="55" t="s">
        <v>77</v>
      </c>
      <c r="D12" s="86">
        <f>SUM(SUMIF(phauthuat!$I$7:$I$121,"V.TÂN",phauthuat!$J$7:$J$121),SUMIF(phauthuat!$K$7:$K$121,"V.TÂN",phauthuat!$L$7:$L$121),SUMIF(phauthuat!$M$7:$M$121,"V.TÂN",phauthuat!$N$7:$N$121),SUMIF(phauthuat!$O$7:$O$121,"V.TÂN",phauthuat!$P$7:$P$121))</f>
        <v>2400262.75</v>
      </c>
      <c r="E12" s="53"/>
      <c r="F12" s="41"/>
      <c r="G12" s="41"/>
    </row>
    <row r="13" spans="1:7" ht="16.5">
      <c r="A13" s="110">
        <v>7</v>
      </c>
      <c r="B13" s="62" t="s">
        <v>123</v>
      </c>
      <c r="C13" s="55" t="s">
        <v>77</v>
      </c>
      <c r="D13" s="86">
        <f>SUM(SUMIF(phauthuat!$I$7:$I$121,"TUẤN",phauthuat!$J$7:$J$121),SUMIF(phauthuat!$K$7:$K$121,"TUẤN",phauthuat!$L$7:$L$121),SUMIF(phauthuat!$M$7:$M$121,"TUẤN",phauthuat!$N$7:$N$121),SUMIF(phauthuat!$O$7:$O$121,"TUẤN",phauthuat!$P$7:$P$121))</f>
        <v>6866610.25</v>
      </c>
      <c r="E13" s="53"/>
      <c r="F13" s="41"/>
      <c r="G13" s="41"/>
    </row>
    <row r="14" spans="1:7" ht="16.5">
      <c r="A14" s="110">
        <v>8</v>
      </c>
      <c r="B14" s="62" t="s">
        <v>159</v>
      </c>
      <c r="C14" s="55" t="s">
        <v>77</v>
      </c>
      <c r="D14" s="86">
        <f>SUM(SUMIF(phauthuat!$I$7:$I$121,"BẢO",phauthuat!$J$7:$J$121),SUMIF(phauthuat!$K$7:$K$121,"BẢO",phauthuat!$L$7:$L$121),SUMIF(phauthuat!$M$7:$M$121,"BẢO",phauthuat!$N$7:$N$121),SUMIF(phauthuat!$O$7:$O$121,"BẢO",phauthuat!$P$7:$P$121))</f>
        <v>5240183</v>
      </c>
      <c r="E14" s="53"/>
      <c r="F14" s="41"/>
      <c r="G14" s="41"/>
    </row>
    <row r="15" spans="1:7" ht="16.5">
      <c r="A15" s="110">
        <v>9</v>
      </c>
      <c r="B15" s="62" t="s">
        <v>160</v>
      </c>
      <c r="C15" s="55" t="s">
        <v>77</v>
      </c>
      <c r="D15" s="86">
        <f>SUM(SUMIF(phauthuat!$I$7:$I$121,"DUY",phauthuat!$J$7:$J$121),SUMIF(phauthuat!$K$7:$K$121,"DUY",phauthuat!$L$7:$L$121),SUMIF(phauthuat!$M$7:$M$121,"DUY",phauthuat!$N$7:$N$121),SUMIF(phauthuat!$O$7:$O$121,"DUY",phauthuat!$P$7:$P$121))</f>
        <v>5385728</v>
      </c>
      <c r="E15" s="53"/>
      <c r="F15" s="41"/>
      <c r="G15" s="41"/>
    </row>
    <row r="16" spans="1:7" ht="16.5">
      <c r="A16" s="110">
        <v>10</v>
      </c>
      <c r="B16" s="62" t="s">
        <v>59</v>
      </c>
      <c r="C16" s="55" t="s">
        <v>77</v>
      </c>
      <c r="D16" s="86">
        <f>SUM(SUMIF(phauthuat!$I$7:$I$121,"SƠN",phauthuat!$J$7:$J$121),SUMIF(phauthuat!$K$7:$K$121,"SƠN",phauthuat!$L$7:$L$121),SUMIF(phauthuat!$M$7:$M$121,"SƠN",phauthuat!$N$7:$N$121),SUMIF(phauthuat!$O$7:$O$121,"SƠN",phauthuat!$P$7:$P$121))</f>
        <v>5711389</v>
      </c>
      <c r="E16" s="53"/>
      <c r="F16" s="41"/>
      <c r="G16" s="41"/>
    </row>
    <row r="17" spans="1:8" ht="16.5">
      <c r="A17" s="110">
        <v>11</v>
      </c>
      <c r="B17" s="106" t="s">
        <v>125</v>
      </c>
      <c r="C17" s="55" t="s">
        <v>77</v>
      </c>
      <c r="D17" s="86">
        <f>SUM(SUMIF(phauthuat!$I$7:$I$121,"G.TỬ",phauthuat!$J$7:$J$121),SUMIF(phauthuat!$K$7:$K$121,"G.TỬ",phauthuat!$L$7:$L$121),SUMIF(phauthuat!$M$7:$M$121,"G.TỬ",phauthuat!$N$7:$N$121),SUMIF(phauthuat!$O$7:$O$121,"G.TỬ",phauthuat!$P$7:$P$121))</f>
        <v>2400965.5</v>
      </c>
      <c r="E17" s="53"/>
      <c r="F17" s="41"/>
      <c r="G17" s="41"/>
    </row>
    <row r="18" spans="1:8" ht="16.5">
      <c r="A18" s="110">
        <v>12</v>
      </c>
      <c r="B18" s="106" t="s">
        <v>387</v>
      </c>
      <c r="C18" s="214" t="s">
        <v>60</v>
      </c>
      <c r="D18" s="86">
        <f>SUM(SUMIF(phauthuat!$I$7:$I$121,"ẨN",phauthuat!$J$7:$J$121),SUMIF(phauthuat!$K$7:$K$121,"ẨN",phauthuat!$L$7:$L$121),SUMIF(phauthuat!$M$7:$M$121,"ẨN",phauthuat!$N$7:$N$121),SUMIF(phauthuat!$O$7:$O$121,"ẨN",phauthuat!$P$7:$P$121))</f>
        <v>1037686</v>
      </c>
      <c r="E18" s="53"/>
      <c r="F18" s="41"/>
      <c r="G18" s="41"/>
    </row>
    <row r="19" spans="1:8" ht="16.5">
      <c r="A19" s="110">
        <v>13</v>
      </c>
      <c r="B19" s="106" t="s">
        <v>388</v>
      </c>
      <c r="C19" s="214" t="s">
        <v>60</v>
      </c>
      <c r="D19" s="86">
        <f>SUM(SUMIF(phauthuat!$I$7:$I$121,"Bình",phauthuat!$J$7:$J$121),SUMIF(phauthuat!$K$7:$K$121,"bình",phauthuat!$L$7:$L$121),SUMIF(phauthuat!$M$7:$M$121,"bình",phauthuat!$N$7:$N$121),SUMIF(phauthuat!$O$7:$O$121,"bình",phauthuat!$P$7:$P$121))</f>
        <v>707162</v>
      </c>
      <c r="E19" s="53"/>
      <c r="F19" s="41"/>
      <c r="G19" s="41"/>
    </row>
    <row r="20" spans="1:8" ht="16.5">
      <c r="A20" s="110">
        <v>14</v>
      </c>
      <c r="B20" s="106" t="s">
        <v>389</v>
      </c>
      <c r="C20" s="214" t="s">
        <v>60</v>
      </c>
      <c r="D20" s="86">
        <f>SUM(SUMIF(phauthuat!$I$7:$I$121,"dương",phauthuat!$J$7:$J$121),SUMIF(phauthuat!$K$7:$K$121,"dương",phauthuat!$L$7:$L$121),SUMIF(phauthuat!$M$7:$M$121,"dương",phauthuat!$N$7:$N$121),SUMIF(phauthuat!$O$7:$O$121,"dương",phauthuat!$P$7:$P$121))</f>
        <v>711236</v>
      </c>
      <c r="E20" s="53"/>
      <c r="F20" s="41"/>
      <c r="G20" s="41"/>
    </row>
    <row r="21" spans="1:8" ht="16.5">
      <c r="A21" s="110">
        <v>15</v>
      </c>
      <c r="B21" s="106" t="s">
        <v>390</v>
      </c>
      <c r="C21" s="214" t="s">
        <v>60</v>
      </c>
      <c r="D21" s="86">
        <f>SUM(SUMIF(phauthuat!$I$7:$I$121,"khánh",phauthuat!$J$7:$J$121),SUMIF(phauthuat!$K$7:$K$121,"khánh",phauthuat!$L$7:$L$121),SUMIF(phauthuat!$M$7:$M$121,"khánh",phauthuat!$N$7:$N$121),SUMIF(phauthuat!$O$7:$O$121,"khánh",phauthuat!$P$7:$P$121))</f>
        <v>591749</v>
      </c>
      <c r="E21" s="53"/>
      <c r="F21" s="41"/>
      <c r="G21" s="41"/>
    </row>
    <row r="22" spans="1:8" ht="16.5">
      <c r="A22" s="110">
        <v>16</v>
      </c>
      <c r="B22" s="106" t="s">
        <v>391</v>
      </c>
      <c r="C22" s="214" t="s">
        <v>60</v>
      </c>
      <c r="D22" s="86">
        <f>SUM(SUMIF(phauthuat!$I$7:$I$121,"thạnh",phauthuat!$J$7:$J$121),SUMIF(phauthuat!$K$7:$K$121,"thạnh",phauthuat!$L$7:$L$121),SUMIF(phauthuat!$M$7:$M$121,"thạnh",phauthuat!$N$7:$N$121),SUMIF(phauthuat!$O$7:$O$121,"thạnh",phauthuat!$P$7:$P$121))</f>
        <v>1054169</v>
      </c>
      <c r="E22" s="53"/>
      <c r="F22" s="41"/>
      <c r="G22" s="41"/>
    </row>
    <row r="23" spans="1:8" ht="16.5">
      <c r="A23" s="110">
        <v>17</v>
      </c>
      <c r="B23" s="106" t="s">
        <v>163</v>
      </c>
      <c r="C23" s="214" t="s">
        <v>60</v>
      </c>
      <c r="D23" s="86">
        <f>SUM(SUMIF(phauthuat!$I$7:$I$121,"NGHIÊM",phauthuat!$J$7:$J$121),SUMIF(phauthuat!$K$7:$K$121,"NGHIÊM",phauthuat!$L$7:$L$121),SUMIF(phauthuat!$M$7:$M$121,"NGHIÊM",phauthuat!$N$7:$N$121),SUMIF(phauthuat!$O$7:$O$121,"NGHIÊM",phauthuat!$P$7:$P$121))</f>
        <v>1093514</v>
      </c>
      <c r="E23" s="53"/>
      <c r="F23" s="41"/>
      <c r="G23" s="41"/>
    </row>
    <row r="24" spans="1:8" ht="16.5">
      <c r="A24" s="110">
        <v>18</v>
      </c>
      <c r="B24" s="106" t="s">
        <v>164</v>
      </c>
      <c r="C24" s="214" t="s">
        <v>60</v>
      </c>
      <c r="D24" s="86">
        <f>SUM(SUMIF(phauthuat!$I$7:$I$121,"CÔNG",phauthuat!$J$7:$J$121),SUMIF(phauthuat!$K$7:$K$121,"CÔNG",phauthuat!$L$7:$L$121),SUMIF(phauthuat!$M$7:$M$121,"CÔNG",phauthuat!$N$7:$N$121),SUMIF(phauthuat!$O$7:$O$121,"CÔNG",phauthuat!$P$7:$P$121))</f>
        <v>1483944</v>
      </c>
      <c r="E24" s="53"/>
      <c r="F24" s="41"/>
      <c r="G24" s="41"/>
    </row>
    <row r="25" spans="1:8" ht="16.5">
      <c r="A25" s="110">
        <v>19</v>
      </c>
      <c r="B25" s="106" t="s">
        <v>165</v>
      </c>
      <c r="C25" s="214" t="s">
        <v>60</v>
      </c>
      <c r="D25" s="86">
        <f>SUM(SUMIF(phauthuat!$I$7:$I$121,"THIỆN",phauthuat!$J$7:$J$121),SUMIF(phauthuat!$K$7:$K$121,"THIỆN",phauthuat!$L$7:$L$121),SUMIF(phauthuat!$M$7:$M$121,"THIỆN",phauthuat!$N$7:$N$121),SUMIF(phauthuat!$O$7:$O$121,"THIỆN",phauthuat!$P$7:$P$121))</f>
        <v>2265346</v>
      </c>
      <c r="E25" s="53"/>
      <c r="F25" s="41"/>
      <c r="G25" s="41"/>
    </row>
    <row r="26" spans="1:8" ht="16.5">
      <c r="A26" s="110">
        <v>20</v>
      </c>
      <c r="B26" s="106" t="s">
        <v>166</v>
      </c>
      <c r="C26" s="214" t="s">
        <v>60</v>
      </c>
      <c r="D26" s="86">
        <f>SUM(SUMIF(phauthuat!$I$7:$I$121,"LINH",phauthuat!$J$7:$J$121),SUMIF(phauthuat!$K$7:$K$121,"LINH",phauthuat!$L$7:$L$121),SUMIF(phauthuat!$M$7:$M$121,"LINH",phauthuat!$N$7:$N$121),SUMIF(phauthuat!$O$7:$O$121,"LINH",phauthuat!$P$7:$P$121))</f>
        <v>2062681</v>
      </c>
      <c r="E26" s="53"/>
      <c r="F26" s="41"/>
      <c r="G26" s="41"/>
    </row>
    <row r="27" spans="1:8" ht="16.5">
      <c r="A27" s="110">
        <v>21</v>
      </c>
      <c r="B27" s="106" t="s">
        <v>167</v>
      </c>
      <c r="C27" s="214" t="s">
        <v>60</v>
      </c>
      <c r="D27" s="86">
        <f>SUM(SUMIF(phauthuat!$I$7:$I$121,"ĐỨC",phauthuat!$J$7:$J$121),SUMIF(phauthuat!$K$7:$K$121,"ĐỨC",phauthuat!$L$7:$L$121),SUMIF(phauthuat!$M$7:$M$121,"ĐỨC",phauthuat!$N$7:$N$121),SUMIF(phauthuat!$O$7:$O$121,"ĐỨC",phauthuat!$P$7:$P$121))</f>
        <v>1375488</v>
      </c>
      <c r="E27" s="53"/>
      <c r="F27" s="41"/>
      <c r="G27" s="41"/>
    </row>
    <row r="28" spans="1:8" ht="16.5">
      <c r="A28" s="110">
        <v>22</v>
      </c>
      <c r="B28" s="62" t="s">
        <v>45</v>
      </c>
      <c r="C28" s="55" t="s">
        <v>27</v>
      </c>
      <c r="D28" s="86">
        <f>phauthuat!Q119/10</f>
        <v>209615.57500000001</v>
      </c>
      <c r="E28" s="54"/>
      <c r="F28" s="48"/>
      <c r="G28" s="41"/>
      <c r="H28" s="41"/>
    </row>
    <row r="29" spans="1:8" ht="16.5">
      <c r="A29" s="110">
        <v>23</v>
      </c>
      <c r="B29" s="62" t="s">
        <v>65</v>
      </c>
      <c r="C29" s="55" t="s">
        <v>27</v>
      </c>
      <c r="D29" s="86">
        <f>D28</f>
        <v>209615.57500000001</v>
      </c>
      <c r="E29" s="54"/>
      <c r="F29" s="48"/>
    </row>
    <row r="30" spans="1:8" ht="16.5">
      <c r="A30" s="110">
        <v>24</v>
      </c>
      <c r="B30" s="62" t="s">
        <v>82</v>
      </c>
      <c r="C30" s="55" t="s">
        <v>27</v>
      </c>
      <c r="D30" s="86">
        <f t="shared" ref="D30:D33" si="0">D29</f>
        <v>209615.57500000001</v>
      </c>
      <c r="E30" s="54"/>
      <c r="F30" s="48"/>
    </row>
    <row r="31" spans="1:8" ht="16.5">
      <c r="A31" s="110">
        <v>25</v>
      </c>
      <c r="B31" s="62" t="s">
        <v>70</v>
      </c>
      <c r="C31" s="55" t="s">
        <v>27</v>
      </c>
      <c r="D31" s="86">
        <f t="shared" si="0"/>
        <v>209615.57500000001</v>
      </c>
      <c r="E31" s="54"/>
      <c r="F31" s="48"/>
    </row>
    <row r="32" spans="1:8" ht="16.5">
      <c r="A32" s="110">
        <v>26</v>
      </c>
      <c r="B32" s="62" t="s">
        <v>46</v>
      </c>
      <c r="C32" s="55" t="s">
        <v>27</v>
      </c>
      <c r="D32" s="86">
        <f t="shared" si="0"/>
        <v>209615.57500000001</v>
      </c>
      <c r="E32" s="54"/>
      <c r="F32" s="48"/>
    </row>
    <row r="33" spans="1:7" ht="16.5">
      <c r="A33" s="110">
        <v>27</v>
      </c>
      <c r="B33" s="62" t="s">
        <v>112</v>
      </c>
      <c r="C33" s="55" t="s">
        <v>27</v>
      </c>
      <c r="D33" s="86">
        <f t="shared" si="0"/>
        <v>209615.57500000001</v>
      </c>
      <c r="E33" s="54"/>
      <c r="F33" s="48"/>
    </row>
    <row r="34" spans="1:7" ht="16.5">
      <c r="A34" s="110">
        <v>28</v>
      </c>
      <c r="B34" s="62" t="s">
        <v>93</v>
      </c>
      <c r="C34" s="55" t="s">
        <v>27</v>
      </c>
      <c r="D34" s="86">
        <f>D33</f>
        <v>209615.57500000001</v>
      </c>
      <c r="E34" s="54"/>
      <c r="F34" s="48"/>
    </row>
    <row r="35" spans="1:7" ht="16.5">
      <c r="A35" s="110">
        <v>29</v>
      </c>
      <c r="B35" s="62" t="s">
        <v>73</v>
      </c>
      <c r="C35" s="55" t="s">
        <v>27</v>
      </c>
      <c r="D35" s="86">
        <f>D33</f>
        <v>209615.57500000001</v>
      </c>
      <c r="E35" s="54"/>
      <c r="F35" s="48"/>
    </row>
    <row r="36" spans="1:7" ht="16.5">
      <c r="A36" s="110">
        <v>30</v>
      </c>
      <c r="B36" s="62" t="s">
        <v>135</v>
      </c>
      <c r="C36" s="55" t="s">
        <v>27</v>
      </c>
      <c r="D36" s="86">
        <f>D35</f>
        <v>209615.57500000001</v>
      </c>
      <c r="E36" s="54"/>
      <c r="F36" s="48"/>
    </row>
    <row r="37" spans="1:7" ht="16.5">
      <c r="A37" s="110">
        <v>31</v>
      </c>
      <c r="B37" s="62" t="s">
        <v>134</v>
      </c>
      <c r="C37" s="55" t="s">
        <v>27</v>
      </c>
      <c r="D37" s="86">
        <f>D36</f>
        <v>209615.57500000001</v>
      </c>
      <c r="E37" s="54"/>
      <c r="F37" s="48"/>
    </row>
    <row r="38" spans="1:7" ht="16.5">
      <c r="A38" s="66"/>
      <c r="B38" s="67" t="s">
        <v>28</v>
      </c>
      <c r="C38" s="68"/>
      <c r="D38" s="69">
        <f>SUM(D7:D37)</f>
        <v>66047832.50000003</v>
      </c>
      <c r="E38" s="64"/>
      <c r="F38" s="49"/>
      <c r="G38" s="43"/>
    </row>
    <row r="39" spans="1:7">
      <c r="B39" s="43"/>
      <c r="E39" s="43"/>
    </row>
    <row r="40" spans="1:7">
      <c r="D40" s="578" t="s">
        <v>882</v>
      </c>
      <c r="E40" s="578"/>
    </row>
    <row r="41" spans="1:7" ht="15.75">
      <c r="A41" s="577" t="s">
        <v>20</v>
      </c>
      <c r="B41" s="577"/>
      <c r="D41" s="576" t="s">
        <v>21</v>
      </c>
      <c r="E41" s="576"/>
    </row>
    <row r="44" spans="1:7">
      <c r="D44" s="38">
        <f>phauthuat!R119-'lanh tien PT'!D38</f>
        <v>0</v>
      </c>
      <c r="E44" s="41"/>
    </row>
    <row r="45" spans="1:7">
      <c r="C45" s="46"/>
    </row>
  </sheetData>
  <mergeCells count="6">
    <mergeCell ref="A2:B2"/>
    <mergeCell ref="B3:D3"/>
    <mergeCell ref="A1:B1"/>
    <mergeCell ref="D41:E41"/>
    <mergeCell ref="A41:B41"/>
    <mergeCell ref="D40:E40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Q161"/>
  <sheetViews>
    <sheetView zoomScaleNormal="100" zoomScaleSheetLayoutView="100" workbookViewId="0">
      <pane xSplit="7" ySplit="7" topLeftCell="H144" activePane="bottomRight" state="frozen"/>
      <selection pane="topRight" activeCell="H1" sqref="H1"/>
      <selection pane="bottomLeft" activeCell="A8" sqref="A8"/>
      <selection pane="bottomRight" activeCell="K152" sqref="K152:N152"/>
    </sheetView>
  </sheetViews>
  <sheetFormatPr defaultColWidth="3.42578125" defaultRowHeight="12.75"/>
  <cols>
    <col min="1" max="1" width="6" style="37" customWidth="1"/>
    <col min="2" max="2" width="12" style="95" customWidth="1"/>
    <col min="3" max="3" width="22.28515625" style="143" customWidth="1"/>
    <col min="4" max="4" width="6.42578125" style="82" customWidth="1"/>
    <col min="5" max="5" width="5.5703125" style="82" customWidth="1"/>
    <col min="6" max="6" width="40.42578125" style="175" customWidth="1"/>
    <col min="7" max="7" width="7.42578125" style="84" customWidth="1"/>
    <col min="8" max="8" width="10.140625" style="310" customWidth="1"/>
    <col min="9" max="9" width="12.5703125" style="93" customWidth="1"/>
    <col min="10" max="10" width="10.140625" style="318" customWidth="1"/>
    <col min="11" max="11" width="12.28515625" style="93" customWidth="1"/>
    <col min="12" max="12" width="10.140625" style="140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579" t="s">
        <v>0</v>
      </c>
      <c r="B1" s="579"/>
      <c r="C1" s="579"/>
      <c r="D1" s="579"/>
      <c r="E1" s="579"/>
      <c r="F1" s="88"/>
      <c r="G1" s="88"/>
      <c r="H1" s="149"/>
      <c r="I1" s="89"/>
      <c r="J1" s="314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580" t="s">
        <v>86</v>
      </c>
      <c r="B2" s="580"/>
      <c r="C2" s="580"/>
      <c r="D2" s="580"/>
      <c r="E2" s="580"/>
      <c r="F2" s="92"/>
      <c r="G2" s="89"/>
      <c r="H2" s="149"/>
      <c r="I2" s="89"/>
      <c r="J2" s="314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581" t="s">
        <v>63</v>
      </c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  <c r="N3" s="581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582" t="s">
        <v>396</v>
      </c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  <c r="N4" s="582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72"/>
      <c r="D5" s="91"/>
      <c r="E5" s="91"/>
      <c r="F5" s="174"/>
      <c r="G5" s="91"/>
      <c r="H5" s="149"/>
      <c r="I5" s="91"/>
      <c r="J5" s="315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72"/>
      <c r="D6" s="89"/>
      <c r="E6" s="89"/>
      <c r="F6" s="92"/>
      <c r="G6" s="89"/>
      <c r="H6" s="149"/>
      <c r="I6" s="89"/>
      <c r="J6" s="314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19" t="s">
        <v>2</v>
      </c>
      <c r="B7" s="119" t="s">
        <v>12</v>
      </c>
      <c r="C7" s="119" t="s">
        <v>3</v>
      </c>
      <c r="D7" s="119" t="s">
        <v>42</v>
      </c>
      <c r="E7" s="119" t="s">
        <v>43</v>
      </c>
      <c r="F7" s="119" t="s">
        <v>5</v>
      </c>
      <c r="G7" s="193" t="s">
        <v>38</v>
      </c>
      <c r="H7" s="311" t="s">
        <v>6</v>
      </c>
      <c r="I7" s="194" t="s">
        <v>7</v>
      </c>
      <c r="J7" s="228" t="s">
        <v>8</v>
      </c>
      <c r="K7" s="194" t="s">
        <v>7</v>
      </c>
      <c r="L7" s="312" t="s">
        <v>9</v>
      </c>
      <c r="M7" s="194" t="s">
        <v>7</v>
      </c>
      <c r="N7" s="195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4" customFormat="1" ht="24.75" customHeight="1">
      <c r="A8" s="176">
        <v>1</v>
      </c>
      <c r="B8" s="545" t="s">
        <v>192</v>
      </c>
      <c r="C8" s="546" t="s">
        <v>553</v>
      </c>
      <c r="D8" s="547">
        <v>52</v>
      </c>
      <c r="E8" s="547"/>
      <c r="F8" s="548" t="s">
        <v>400</v>
      </c>
      <c r="G8" s="547" t="s">
        <v>173</v>
      </c>
      <c r="H8" s="539" t="s">
        <v>200</v>
      </c>
      <c r="I8" s="177">
        <f t="shared" ref="I8:I39" si="0">IF(G8="DTDB",420000,IF(G8="TTDB",420000,IF(G8="DT1",187500,IF(G8="TT1",187500,IF(G8="DT2",97500,IF(G8="TT2",97500,IF(G8="DT3",75000,75000)))))))</f>
        <v>420000</v>
      </c>
      <c r="J8" s="323" t="s">
        <v>208</v>
      </c>
      <c r="K8" s="180">
        <f t="shared" ref="K8:K39" si="1">IF(G8="DTDB",300000,IF(G8="TTDB",300000,IF(G8="DT1",135000,IF(G8="TT1",135000,IF(G8="DT2",75000,IF(G8="TT2",75000,IF(G8="DT3",45000,45000)))))))</f>
        <v>300000</v>
      </c>
      <c r="L8" s="323" t="s">
        <v>210</v>
      </c>
      <c r="M8" s="178">
        <f t="shared" ref="M8:M39" si="2">IF(L8="-",0,IF(G8="DTDB",300000,IF(G8="TTDB",300000,IF(G8="DT1",135000,IF(G8="TT1",135000,IF(G8="DT2",75000,IF(G8="TT2",75000,IF(G8="DT3",45000,45000))))))))</f>
        <v>300000</v>
      </c>
      <c r="N8" s="178">
        <f t="shared" ref="N8:N39" si="3">I8+K8+M8</f>
        <v>1020000</v>
      </c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  <c r="DA8" s="172"/>
      <c r="DB8" s="172"/>
      <c r="DC8" s="172"/>
      <c r="DD8" s="172"/>
      <c r="DE8" s="172"/>
      <c r="DF8" s="172"/>
      <c r="DG8" s="172"/>
      <c r="DH8" s="172"/>
      <c r="DI8" s="172"/>
      <c r="DJ8" s="172"/>
      <c r="DK8" s="172"/>
      <c r="DL8" s="172"/>
      <c r="DM8" s="172"/>
      <c r="DN8" s="172"/>
      <c r="DO8" s="172"/>
      <c r="DP8" s="172"/>
      <c r="DQ8" s="172"/>
      <c r="DR8" s="172"/>
      <c r="DS8" s="172"/>
      <c r="DT8" s="172"/>
      <c r="DU8" s="172"/>
      <c r="DV8" s="172"/>
      <c r="DW8" s="172"/>
      <c r="DX8" s="172"/>
      <c r="DY8" s="172"/>
      <c r="DZ8" s="172"/>
      <c r="EA8" s="172"/>
      <c r="EB8" s="172"/>
      <c r="EC8" s="172"/>
      <c r="ED8" s="172"/>
      <c r="EE8" s="172"/>
      <c r="EF8" s="172"/>
      <c r="EG8" s="172"/>
      <c r="EH8" s="172"/>
      <c r="EI8" s="172"/>
      <c r="EJ8" s="172"/>
      <c r="EK8" s="172"/>
      <c r="EL8" s="172"/>
      <c r="EM8" s="172"/>
      <c r="EN8" s="172"/>
      <c r="EO8" s="172"/>
      <c r="EP8" s="172"/>
      <c r="EQ8" s="172"/>
      <c r="ER8" s="172"/>
      <c r="ES8" s="172"/>
      <c r="ET8" s="172"/>
      <c r="EU8" s="172"/>
      <c r="EV8" s="172"/>
      <c r="EW8" s="172"/>
      <c r="EX8" s="172"/>
      <c r="EY8" s="172"/>
      <c r="EZ8" s="172"/>
      <c r="FA8" s="172"/>
      <c r="FB8" s="172"/>
      <c r="FC8" s="172"/>
      <c r="FD8" s="172"/>
      <c r="FE8" s="172"/>
      <c r="FF8" s="172"/>
      <c r="FG8" s="172"/>
      <c r="FH8" s="172"/>
      <c r="FI8" s="172"/>
      <c r="FJ8" s="172"/>
      <c r="FK8" s="172"/>
      <c r="FL8" s="172"/>
      <c r="FM8" s="172"/>
      <c r="FN8" s="172"/>
      <c r="FO8" s="172"/>
      <c r="FP8" s="172"/>
      <c r="FQ8" s="172"/>
      <c r="FR8" s="172"/>
      <c r="FS8" s="172"/>
      <c r="FT8" s="172"/>
      <c r="FU8" s="172"/>
      <c r="FV8" s="172"/>
      <c r="FW8" s="172"/>
      <c r="FX8" s="172"/>
      <c r="FY8" s="172"/>
      <c r="FZ8" s="172"/>
      <c r="GA8" s="172"/>
      <c r="GB8" s="172"/>
      <c r="GC8" s="172"/>
      <c r="GD8" s="172"/>
      <c r="GE8" s="172"/>
      <c r="GF8" s="172"/>
      <c r="GG8" s="172"/>
      <c r="GH8" s="172"/>
      <c r="GI8" s="172"/>
      <c r="GJ8" s="172"/>
      <c r="GK8" s="172"/>
      <c r="GL8" s="172"/>
      <c r="GM8" s="172"/>
      <c r="GN8" s="172"/>
      <c r="GO8" s="172"/>
      <c r="GP8" s="172"/>
      <c r="GQ8" s="172"/>
      <c r="GR8" s="172"/>
      <c r="GS8" s="172"/>
      <c r="GT8" s="172"/>
      <c r="GU8" s="172"/>
      <c r="GV8" s="172"/>
      <c r="GW8" s="172"/>
      <c r="GX8" s="172"/>
      <c r="GY8" s="172"/>
      <c r="GZ8" s="172"/>
      <c r="HA8" s="172"/>
      <c r="HB8" s="172"/>
      <c r="HC8" s="172"/>
      <c r="HD8" s="172"/>
      <c r="HE8" s="172"/>
      <c r="HF8" s="172"/>
      <c r="HG8" s="172"/>
      <c r="HH8" s="172"/>
      <c r="HI8" s="172"/>
      <c r="HJ8" s="172"/>
      <c r="HK8" s="172"/>
      <c r="HL8" s="172"/>
      <c r="HM8" s="172"/>
      <c r="HN8" s="172"/>
      <c r="HO8" s="172"/>
      <c r="HP8" s="172"/>
      <c r="HQ8" s="172"/>
      <c r="HR8" s="172"/>
      <c r="HS8" s="172"/>
      <c r="HT8" s="172"/>
      <c r="HU8" s="172"/>
      <c r="HV8" s="172"/>
      <c r="HW8" s="172"/>
      <c r="HX8" s="172"/>
      <c r="HY8" s="172"/>
      <c r="HZ8" s="172"/>
      <c r="IA8" s="172"/>
      <c r="IB8" s="172"/>
      <c r="IC8" s="172"/>
      <c r="ID8" s="172"/>
      <c r="IE8" s="172"/>
      <c r="IF8" s="172"/>
      <c r="IG8" s="172"/>
      <c r="IH8" s="172"/>
      <c r="II8" s="172"/>
      <c r="IJ8" s="172"/>
      <c r="IK8" s="172"/>
      <c r="IL8" s="172"/>
      <c r="IM8" s="172"/>
      <c r="IN8" s="172"/>
      <c r="IO8" s="172"/>
      <c r="IP8" s="172"/>
      <c r="IQ8" s="172"/>
    </row>
    <row r="9" spans="1:251" s="144" customFormat="1" ht="15">
      <c r="A9" s="176">
        <v>2</v>
      </c>
      <c r="B9" s="545" t="s">
        <v>196</v>
      </c>
      <c r="C9" s="546" t="s">
        <v>398</v>
      </c>
      <c r="D9" s="547"/>
      <c r="E9" s="547">
        <v>87</v>
      </c>
      <c r="F9" s="546" t="s">
        <v>183</v>
      </c>
      <c r="G9" s="547" t="s">
        <v>175</v>
      </c>
      <c r="H9" s="539" t="s">
        <v>200</v>
      </c>
      <c r="I9" s="177">
        <f t="shared" si="0"/>
        <v>187500</v>
      </c>
      <c r="J9" s="323" t="s">
        <v>205</v>
      </c>
      <c r="K9" s="180">
        <f t="shared" si="1"/>
        <v>135000</v>
      </c>
      <c r="L9" s="323" t="s">
        <v>208</v>
      </c>
      <c r="M9" s="178">
        <f t="shared" si="2"/>
        <v>135000</v>
      </c>
      <c r="N9" s="178">
        <f t="shared" si="3"/>
        <v>457500</v>
      </c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  <c r="DA9" s="172"/>
      <c r="DB9" s="172"/>
      <c r="DC9" s="172"/>
      <c r="DD9" s="172"/>
      <c r="DE9" s="172"/>
      <c r="DF9" s="172"/>
      <c r="DG9" s="172"/>
      <c r="DH9" s="172"/>
      <c r="DI9" s="172"/>
      <c r="DJ9" s="172"/>
      <c r="DK9" s="172"/>
      <c r="DL9" s="172"/>
      <c r="DM9" s="172"/>
      <c r="DN9" s="172"/>
      <c r="DO9" s="172"/>
      <c r="DP9" s="172"/>
      <c r="DQ9" s="172"/>
      <c r="DR9" s="172"/>
      <c r="DS9" s="172"/>
      <c r="DT9" s="172"/>
      <c r="DU9" s="172"/>
      <c r="DV9" s="172"/>
      <c r="DW9" s="172"/>
      <c r="DX9" s="172"/>
      <c r="DY9" s="172"/>
      <c r="DZ9" s="172"/>
      <c r="EA9" s="172"/>
      <c r="EB9" s="172"/>
      <c r="EC9" s="172"/>
      <c r="ED9" s="172"/>
      <c r="EE9" s="172"/>
      <c r="EF9" s="172"/>
      <c r="EG9" s="172"/>
      <c r="EH9" s="172"/>
      <c r="EI9" s="172"/>
      <c r="EJ9" s="172"/>
      <c r="EK9" s="172"/>
      <c r="EL9" s="172"/>
      <c r="EM9" s="172"/>
      <c r="EN9" s="172"/>
      <c r="EO9" s="172"/>
      <c r="EP9" s="172"/>
      <c r="EQ9" s="172"/>
      <c r="ER9" s="172"/>
      <c r="ES9" s="172"/>
      <c r="ET9" s="172"/>
      <c r="EU9" s="172"/>
      <c r="EV9" s="172"/>
      <c r="EW9" s="172"/>
      <c r="EX9" s="172"/>
      <c r="EY9" s="172"/>
      <c r="EZ9" s="172"/>
      <c r="FA9" s="172"/>
      <c r="FB9" s="172"/>
      <c r="FC9" s="172"/>
      <c r="FD9" s="172"/>
      <c r="FE9" s="172"/>
      <c r="FF9" s="172"/>
      <c r="FG9" s="172"/>
      <c r="FH9" s="172"/>
      <c r="FI9" s="172"/>
      <c r="FJ9" s="172"/>
      <c r="FK9" s="172"/>
      <c r="FL9" s="172"/>
      <c r="FM9" s="172"/>
      <c r="FN9" s="172"/>
      <c r="FO9" s="172"/>
      <c r="FP9" s="172"/>
      <c r="FQ9" s="172"/>
      <c r="FR9" s="172"/>
      <c r="FS9" s="172"/>
      <c r="FT9" s="172"/>
      <c r="FU9" s="172"/>
      <c r="FV9" s="172"/>
      <c r="FW9" s="172"/>
      <c r="FX9" s="172"/>
      <c r="FY9" s="172"/>
      <c r="FZ9" s="172"/>
      <c r="GA9" s="172"/>
      <c r="GB9" s="172"/>
      <c r="GC9" s="172"/>
      <c r="GD9" s="172"/>
      <c r="GE9" s="172"/>
      <c r="GF9" s="172"/>
      <c r="GG9" s="172"/>
      <c r="GH9" s="172"/>
      <c r="GI9" s="172"/>
      <c r="GJ9" s="172"/>
      <c r="GK9" s="172"/>
      <c r="GL9" s="172"/>
      <c r="GM9" s="172"/>
      <c r="GN9" s="172"/>
      <c r="GO9" s="172"/>
      <c r="GP9" s="172"/>
      <c r="GQ9" s="172"/>
      <c r="GR9" s="172"/>
      <c r="GS9" s="172"/>
      <c r="GT9" s="172"/>
      <c r="GU9" s="172"/>
      <c r="GV9" s="172"/>
      <c r="GW9" s="172"/>
      <c r="GX9" s="172"/>
      <c r="GY9" s="172"/>
      <c r="GZ9" s="172"/>
      <c r="HA9" s="172"/>
      <c r="HB9" s="172"/>
      <c r="HC9" s="172"/>
      <c r="HD9" s="172"/>
      <c r="HE9" s="172"/>
      <c r="HF9" s="172"/>
      <c r="HG9" s="172"/>
      <c r="HH9" s="172"/>
      <c r="HI9" s="172"/>
      <c r="HJ9" s="172"/>
      <c r="HK9" s="172"/>
      <c r="HL9" s="172"/>
      <c r="HM9" s="172"/>
      <c r="HN9" s="172"/>
      <c r="HO9" s="172"/>
      <c r="HP9" s="172"/>
      <c r="HQ9" s="172"/>
      <c r="HR9" s="172"/>
      <c r="HS9" s="172"/>
      <c r="HT9" s="172"/>
      <c r="HU9" s="172"/>
      <c r="HV9" s="172"/>
      <c r="HW9" s="172"/>
      <c r="HX9" s="172"/>
      <c r="HY9" s="172"/>
      <c r="HZ9" s="172"/>
      <c r="IA9" s="172"/>
      <c r="IB9" s="172"/>
      <c r="IC9" s="172"/>
      <c r="ID9" s="172"/>
      <c r="IE9" s="172"/>
      <c r="IF9" s="172"/>
      <c r="IG9" s="172"/>
      <c r="IH9" s="172"/>
      <c r="II9" s="172"/>
      <c r="IJ9" s="172"/>
      <c r="IK9" s="172"/>
      <c r="IL9" s="172"/>
      <c r="IM9" s="172"/>
      <c r="IN9" s="172"/>
      <c r="IO9" s="172"/>
      <c r="IP9" s="172"/>
      <c r="IQ9" s="172"/>
    </row>
    <row r="10" spans="1:251" s="144" customFormat="1" ht="21.75" customHeight="1">
      <c r="A10" s="176">
        <v>3</v>
      </c>
      <c r="B10" s="545" t="s">
        <v>196</v>
      </c>
      <c r="C10" s="546" t="s">
        <v>554</v>
      </c>
      <c r="D10" s="547"/>
      <c r="E10" s="547">
        <v>37</v>
      </c>
      <c r="F10" s="548" t="s">
        <v>226</v>
      </c>
      <c r="G10" s="547" t="s">
        <v>180</v>
      </c>
      <c r="H10" s="539" t="s">
        <v>203</v>
      </c>
      <c r="I10" s="177">
        <f t="shared" si="0"/>
        <v>187500</v>
      </c>
      <c r="J10" s="323" t="s">
        <v>207</v>
      </c>
      <c r="K10" s="180">
        <f t="shared" si="1"/>
        <v>135000</v>
      </c>
      <c r="L10" s="323" t="s">
        <v>208</v>
      </c>
      <c r="M10" s="178">
        <f t="shared" si="2"/>
        <v>135000</v>
      </c>
      <c r="N10" s="178">
        <f t="shared" si="3"/>
        <v>457500</v>
      </c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172"/>
      <c r="CZ10" s="172"/>
      <c r="DA10" s="172"/>
      <c r="DB10" s="172"/>
      <c r="DC10" s="172"/>
      <c r="DD10" s="172"/>
      <c r="DE10" s="172"/>
      <c r="DF10" s="172"/>
      <c r="DG10" s="172"/>
      <c r="DH10" s="172"/>
      <c r="DI10" s="172"/>
      <c r="DJ10" s="172"/>
      <c r="DK10" s="172"/>
      <c r="DL10" s="172"/>
      <c r="DM10" s="172"/>
      <c r="DN10" s="172"/>
      <c r="DO10" s="172"/>
      <c r="DP10" s="172"/>
      <c r="DQ10" s="172"/>
      <c r="DR10" s="172"/>
      <c r="DS10" s="172"/>
      <c r="DT10" s="172"/>
      <c r="DU10" s="172"/>
      <c r="DV10" s="172"/>
      <c r="DW10" s="172"/>
      <c r="DX10" s="172"/>
      <c r="DY10" s="172"/>
      <c r="DZ10" s="172"/>
      <c r="EA10" s="172"/>
      <c r="EB10" s="172"/>
      <c r="EC10" s="172"/>
      <c r="ED10" s="172"/>
      <c r="EE10" s="172"/>
      <c r="EF10" s="172"/>
      <c r="EG10" s="172"/>
      <c r="EH10" s="172"/>
      <c r="EI10" s="172"/>
      <c r="EJ10" s="172"/>
      <c r="EK10" s="172"/>
      <c r="EL10" s="172"/>
      <c r="EM10" s="172"/>
      <c r="EN10" s="172"/>
      <c r="EO10" s="172"/>
      <c r="EP10" s="172"/>
      <c r="EQ10" s="172"/>
      <c r="ER10" s="172"/>
      <c r="ES10" s="172"/>
      <c r="ET10" s="172"/>
      <c r="EU10" s="172"/>
      <c r="EV10" s="172"/>
      <c r="EW10" s="172"/>
      <c r="EX10" s="172"/>
      <c r="EY10" s="172"/>
      <c r="EZ10" s="172"/>
      <c r="FA10" s="172"/>
      <c r="FB10" s="172"/>
      <c r="FC10" s="172"/>
      <c r="FD10" s="172"/>
      <c r="FE10" s="172"/>
      <c r="FF10" s="172"/>
      <c r="FG10" s="172"/>
      <c r="FH10" s="172"/>
      <c r="FI10" s="172"/>
      <c r="FJ10" s="172"/>
      <c r="FK10" s="172"/>
      <c r="FL10" s="172"/>
      <c r="FM10" s="172"/>
      <c r="FN10" s="172"/>
      <c r="FO10" s="172"/>
      <c r="FP10" s="172"/>
      <c r="FQ10" s="172"/>
      <c r="FR10" s="172"/>
      <c r="FS10" s="172"/>
      <c r="FT10" s="172"/>
      <c r="FU10" s="172"/>
      <c r="FV10" s="172"/>
      <c r="FW10" s="172"/>
      <c r="FX10" s="172"/>
      <c r="FY10" s="172"/>
      <c r="FZ10" s="172"/>
      <c r="GA10" s="172"/>
      <c r="GB10" s="172"/>
      <c r="GC10" s="172"/>
      <c r="GD10" s="172"/>
      <c r="GE10" s="172"/>
      <c r="GF10" s="172"/>
      <c r="GG10" s="172"/>
      <c r="GH10" s="172"/>
      <c r="GI10" s="172"/>
      <c r="GJ10" s="172"/>
      <c r="GK10" s="172"/>
      <c r="GL10" s="172"/>
      <c r="GM10" s="172"/>
      <c r="GN10" s="172"/>
      <c r="GO10" s="172"/>
      <c r="GP10" s="172"/>
      <c r="GQ10" s="172"/>
      <c r="GR10" s="172"/>
      <c r="GS10" s="172"/>
      <c r="GT10" s="172"/>
      <c r="GU10" s="172"/>
      <c r="GV10" s="172"/>
      <c r="GW10" s="172"/>
      <c r="GX10" s="172"/>
      <c r="GY10" s="172"/>
      <c r="GZ10" s="172"/>
      <c r="HA10" s="172"/>
      <c r="HB10" s="172"/>
      <c r="HC10" s="172"/>
      <c r="HD10" s="172"/>
      <c r="HE10" s="172"/>
      <c r="HF10" s="172"/>
      <c r="HG10" s="172"/>
      <c r="HH10" s="172"/>
      <c r="HI10" s="172"/>
      <c r="HJ10" s="172"/>
      <c r="HK10" s="172"/>
      <c r="HL10" s="172"/>
      <c r="HM10" s="172"/>
      <c r="HN10" s="172"/>
      <c r="HO10" s="172"/>
      <c r="HP10" s="172"/>
      <c r="HQ10" s="172"/>
      <c r="HR10" s="172"/>
      <c r="HS10" s="172"/>
      <c r="HT10" s="172"/>
      <c r="HU10" s="172"/>
      <c r="HV10" s="172"/>
      <c r="HW10" s="172"/>
      <c r="HX10" s="172"/>
      <c r="HY10" s="172"/>
      <c r="HZ10" s="172"/>
      <c r="IA10" s="172"/>
      <c r="IB10" s="172"/>
      <c r="IC10" s="172"/>
      <c r="ID10" s="172"/>
      <c r="IE10" s="172"/>
      <c r="IF10" s="172"/>
      <c r="IG10" s="172"/>
      <c r="IH10" s="172"/>
      <c r="II10" s="172"/>
      <c r="IJ10" s="172"/>
      <c r="IK10" s="172"/>
      <c r="IL10" s="172"/>
      <c r="IM10" s="172"/>
      <c r="IN10" s="172"/>
      <c r="IO10" s="172"/>
      <c r="IP10" s="172"/>
      <c r="IQ10" s="172"/>
    </row>
    <row r="11" spans="1:251" s="144" customFormat="1" ht="21.75" customHeight="1">
      <c r="A11" s="176">
        <v>4</v>
      </c>
      <c r="B11" s="545" t="s">
        <v>197</v>
      </c>
      <c r="C11" s="546" t="s">
        <v>399</v>
      </c>
      <c r="D11" s="547"/>
      <c r="E11" s="547">
        <v>59</v>
      </c>
      <c r="F11" s="546" t="s">
        <v>400</v>
      </c>
      <c r="G11" s="547" t="s">
        <v>172</v>
      </c>
      <c r="H11" s="539" t="s">
        <v>200</v>
      </c>
      <c r="I11" s="177">
        <f t="shared" si="0"/>
        <v>420000</v>
      </c>
      <c r="J11" s="323" t="s">
        <v>204</v>
      </c>
      <c r="K11" s="180">
        <f t="shared" si="1"/>
        <v>300000</v>
      </c>
      <c r="L11" s="323" t="s">
        <v>208</v>
      </c>
      <c r="M11" s="178">
        <f t="shared" si="2"/>
        <v>300000</v>
      </c>
      <c r="N11" s="178">
        <f t="shared" si="3"/>
        <v>1020000</v>
      </c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  <c r="CY11" s="172"/>
      <c r="CZ11" s="172"/>
      <c r="DA11" s="172"/>
      <c r="DB11" s="172"/>
      <c r="DC11" s="172"/>
      <c r="DD11" s="172"/>
      <c r="DE11" s="172"/>
      <c r="DF11" s="172"/>
      <c r="DG11" s="172"/>
      <c r="DH11" s="172"/>
      <c r="DI11" s="172"/>
      <c r="DJ11" s="172"/>
      <c r="DK11" s="172"/>
      <c r="DL11" s="172"/>
      <c r="DM11" s="172"/>
      <c r="DN11" s="172"/>
      <c r="DO11" s="172"/>
      <c r="DP11" s="172"/>
      <c r="DQ11" s="172"/>
      <c r="DR11" s="172"/>
      <c r="DS11" s="172"/>
      <c r="DT11" s="172"/>
      <c r="DU11" s="172"/>
      <c r="DV11" s="172"/>
      <c r="DW11" s="172"/>
      <c r="DX11" s="172"/>
      <c r="DY11" s="172"/>
      <c r="DZ11" s="172"/>
      <c r="EA11" s="172"/>
      <c r="EB11" s="172"/>
      <c r="EC11" s="172"/>
      <c r="ED11" s="172"/>
      <c r="EE11" s="172"/>
      <c r="EF11" s="172"/>
      <c r="EG11" s="172"/>
      <c r="EH11" s="172"/>
      <c r="EI11" s="172"/>
      <c r="EJ11" s="172"/>
      <c r="EK11" s="172"/>
      <c r="EL11" s="172"/>
      <c r="EM11" s="172"/>
      <c r="EN11" s="172"/>
      <c r="EO11" s="172"/>
      <c r="EP11" s="172"/>
      <c r="EQ11" s="172"/>
      <c r="ER11" s="172"/>
      <c r="ES11" s="172"/>
      <c r="ET11" s="172"/>
      <c r="EU11" s="172"/>
      <c r="EV11" s="172"/>
      <c r="EW11" s="172"/>
      <c r="EX11" s="172"/>
      <c r="EY11" s="172"/>
      <c r="EZ11" s="172"/>
      <c r="FA11" s="172"/>
      <c r="FB11" s="172"/>
      <c r="FC11" s="172"/>
      <c r="FD11" s="172"/>
      <c r="FE11" s="172"/>
      <c r="FF11" s="172"/>
      <c r="FG11" s="172"/>
      <c r="FH11" s="172"/>
      <c r="FI11" s="172"/>
      <c r="FJ11" s="172"/>
      <c r="FK11" s="172"/>
      <c r="FL11" s="172"/>
      <c r="FM11" s="172"/>
      <c r="FN11" s="172"/>
      <c r="FO11" s="172"/>
      <c r="FP11" s="172"/>
      <c r="FQ11" s="172"/>
      <c r="FR11" s="172"/>
      <c r="FS11" s="172"/>
      <c r="FT11" s="172"/>
      <c r="FU11" s="172"/>
      <c r="FV11" s="172"/>
      <c r="FW11" s="172"/>
      <c r="FX11" s="172"/>
      <c r="FY11" s="172"/>
      <c r="FZ11" s="172"/>
      <c r="GA11" s="172"/>
      <c r="GB11" s="172"/>
      <c r="GC11" s="172"/>
      <c r="GD11" s="172"/>
      <c r="GE11" s="172"/>
      <c r="GF11" s="172"/>
      <c r="GG11" s="172"/>
      <c r="GH11" s="172"/>
      <c r="GI11" s="172"/>
      <c r="GJ11" s="172"/>
      <c r="GK11" s="172"/>
      <c r="GL11" s="172"/>
      <c r="GM11" s="172"/>
      <c r="GN11" s="172"/>
      <c r="GO11" s="172"/>
      <c r="GP11" s="172"/>
      <c r="GQ11" s="172"/>
      <c r="GR11" s="172"/>
      <c r="GS11" s="172"/>
      <c r="GT11" s="172"/>
      <c r="GU11" s="172"/>
      <c r="GV11" s="172"/>
      <c r="GW11" s="172"/>
      <c r="GX11" s="172"/>
      <c r="GY11" s="172"/>
      <c r="GZ11" s="172"/>
      <c r="HA11" s="172"/>
      <c r="HB11" s="172"/>
      <c r="HC11" s="172"/>
      <c r="HD11" s="172"/>
      <c r="HE11" s="172"/>
      <c r="HF11" s="172"/>
      <c r="HG11" s="172"/>
      <c r="HH11" s="172"/>
      <c r="HI11" s="172"/>
      <c r="HJ11" s="172"/>
      <c r="HK11" s="172"/>
      <c r="HL11" s="172"/>
      <c r="HM11" s="172"/>
      <c r="HN11" s="172"/>
      <c r="HO11" s="172"/>
      <c r="HP11" s="172"/>
      <c r="HQ11" s="172"/>
      <c r="HR11" s="172"/>
      <c r="HS11" s="172"/>
      <c r="HT11" s="172"/>
      <c r="HU11" s="172"/>
      <c r="HV11" s="172"/>
      <c r="HW11" s="172"/>
      <c r="HX11" s="172"/>
      <c r="HY11" s="172"/>
      <c r="HZ11" s="172"/>
      <c r="IA11" s="172"/>
      <c r="IB11" s="172"/>
      <c r="IC11" s="172"/>
      <c r="ID11" s="172"/>
      <c r="IE11" s="172"/>
      <c r="IF11" s="172"/>
      <c r="IG11" s="172"/>
      <c r="IH11" s="172"/>
      <c r="II11" s="172"/>
      <c r="IJ11" s="172"/>
      <c r="IK11" s="172"/>
      <c r="IL11" s="172"/>
      <c r="IM11" s="172"/>
      <c r="IN11" s="172"/>
      <c r="IO11" s="172"/>
      <c r="IP11" s="172"/>
      <c r="IQ11" s="172"/>
    </row>
    <row r="12" spans="1:251" s="144" customFormat="1" ht="21.75" customHeight="1">
      <c r="A12" s="176">
        <v>5</v>
      </c>
      <c r="B12" s="545" t="s">
        <v>198</v>
      </c>
      <c r="C12" s="546" t="s">
        <v>402</v>
      </c>
      <c r="D12" s="547"/>
      <c r="E12" s="547">
        <v>73</v>
      </c>
      <c r="F12" s="546" t="s">
        <v>171</v>
      </c>
      <c r="G12" s="547" t="s">
        <v>172</v>
      </c>
      <c r="H12" s="539" t="s">
        <v>204</v>
      </c>
      <c r="I12" s="177">
        <f t="shared" si="0"/>
        <v>420000</v>
      </c>
      <c r="J12" s="323" t="s">
        <v>209</v>
      </c>
      <c r="K12" s="180">
        <f t="shared" si="1"/>
        <v>300000</v>
      </c>
      <c r="L12" s="323" t="s">
        <v>215</v>
      </c>
      <c r="M12" s="178">
        <f t="shared" si="2"/>
        <v>300000</v>
      </c>
      <c r="N12" s="178">
        <f t="shared" si="3"/>
        <v>1020000</v>
      </c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  <c r="CY12" s="172"/>
      <c r="CZ12" s="172"/>
      <c r="DA12" s="172"/>
      <c r="DB12" s="172"/>
      <c r="DC12" s="172"/>
      <c r="DD12" s="172"/>
      <c r="DE12" s="172"/>
      <c r="DF12" s="172"/>
      <c r="DG12" s="172"/>
      <c r="DH12" s="172"/>
      <c r="DI12" s="172"/>
      <c r="DJ12" s="172"/>
      <c r="DK12" s="172"/>
      <c r="DL12" s="172"/>
      <c r="DM12" s="172"/>
      <c r="DN12" s="172"/>
      <c r="DO12" s="172"/>
      <c r="DP12" s="172"/>
      <c r="DQ12" s="172"/>
      <c r="DR12" s="172"/>
      <c r="DS12" s="172"/>
      <c r="DT12" s="172"/>
      <c r="DU12" s="172"/>
      <c r="DV12" s="172"/>
      <c r="DW12" s="172"/>
      <c r="DX12" s="172"/>
      <c r="DY12" s="172"/>
      <c r="DZ12" s="172"/>
      <c r="EA12" s="172"/>
      <c r="EB12" s="172"/>
      <c r="EC12" s="172"/>
      <c r="ED12" s="172"/>
      <c r="EE12" s="172"/>
      <c r="EF12" s="172"/>
      <c r="EG12" s="172"/>
      <c r="EH12" s="172"/>
      <c r="EI12" s="172"/>
      <c r="EJ12" s="172"/>
      <c r="EK12" s="172"/>
      <c r="EL12" s="172"/>
      <c r="EM12" s="172"/>
      <c r="EN12" s="172"/>
      <c r="EO12" s="172"/>
      <c r="EP12" s="172"/>
      <c r="EQ12" s="172"/>
      <c r="ER12" s="172"/>
      <c r="ES12" s="172"/>
      <c r="ET12" s="172"/>
      <c r="EU12" s="172"/>
      <c r="EV12" s="172"/>
      <c r="EW12" s="172"/>
      <c r="EX12" s="172"/>
      <c r="EY12" s="172"/>
      <c r="EZ12" s="172"/>
      <c r="FA12" s="172"/>
      <c r="FB12" s="172"/>
      <c r="FC12" s="172"/>
      <c r="FD12" s="172"/>
      <c r="FE12" s="172"/>
      <c r="FF12" s="172"/>
      <c r="FG12" s="172"/>
      <c r="FH12" s="172"/>
      <c r="FI12" s="172"/>
      <c r="FJ12" s="172"/>
      <c r="FK12" s="172"/>
      <c r="FL12" s="172"/>
      <c r="FM12" s="172"/>
      <c r="FN12" s="172"/>
      <c r="FO12" s="172"/>
      <c r="FP12" s="172"/>
      <c r="FQ12" s="172"/>
      <c r="FR12" s="172"/>
      <c r="FS12" s="172"/>
      <c r="FT12" s="172"/>
      <c r="FU12" s="172"/>
      <c r="FV12" s="172"/>
      <c r="FW12" s="172"/>
      <c r="FX12" s="172"/>
      <c r="FY12" s="172"/>
      <c r="FZ12" s="172"/>
      <c r="GA12" s="172"/>
      <c r="GB12" s="172"/>
      <c r="GC12" s="172"/>
      <c r="GD12" s="172"/>
      <c r="GE12" s="172"/>
      <c r="GF12" s="172"/>
      <c r="GG12" s="172"/>
      <c r="GH12" s="172"/>
      <c r="GI12" s="172"/>
      <c r="GJ12" s="172"/>
      <c r="GK12" s="172"/>
      <c r="GL12" s="172"/>
      <c r="GM12" s="172"/>
      <c r="GN12" s="172"/>
      <c r="GO12" s="172"/>
      <c r="GP12" s="172"/>
      <c r="GQ12" s="172"/>
      <c r="GR12" s="172"/>
      <c r="GS12" s="172"/>
      <c r="GT12" s="172"/>
      <c r="GU12" s="172"/>
      <c r="GV12" s="172"/>
      <c r="GW12" s="172"/>
      <c r="GX12" s="172"/>
      <c r="GY12" s="172"/>
      <c r="GZ12" s="172"/>
      <c r="HA12" s="172"/>
      <c r="HB12" s="172"/>
      <c r="HC12" s="172"/>
      <c r="HD12" s="172"/>
      <c r="HE12" s="172"/>
      <c r="HF12" s="172"/>
      <c r="HG12" s="172"/>
      <c r="HH12" s="172"/>
      <c r="HI12" s="172"/>
      <c r="HJ12" s="172"/>
      <c r="HK12" s="172"/>
      <c r="HL12" s="172"/>
      <c r="HM12" s="172"/>
      <c r="HN12" s="172"/>
      <c r="HO12" s="172"/>
      <c r="HP12" s="172"/>
      <c r="HQ12" s="172"/>
      <c r="HR12" s="172"/>
      <c r="HS12" s="172"/>
      <c r="HT12" s="172"/>
      <c r="HU12" s="172"/>
      <c r="HV12" s="172"/>
      <c r="HW12" s="172"/>
      <c r="HX12" s="172"/>
      <c r="HY12" s="172"/>
      <c r="HZ12" s="172"/>
      <c r="IA12" s="172"/>
      <c r="IB12" s="172"/>
      <c r="IC12" s="172"/>
      <c r="ID12" s="172"/>
      <c r="IE12" s="172"/>
      <c r="IF12" s="172"/>
      <c r="IG12" s="172"/>
      <c r="IH12" s="172"/>
      <c r="II12" s="172"/>
      <c r="IJ12" s="172"/>
      <c r="IK12" s="172"/>
      <c r="IL12" s="172"/>
      <c r="IM12" s="172"/>
      <c r="IN12" s="172"/>
      <c r="IO12" s="172"/>
      <c r="IP12" s="172"/>
      <c r="IQ12" s="172"/>
    </row>
    <row r="13" spans="1:251" s="144" customFormat="1" ht="21.75" customHeight="1">
      <c r="A13" s="176">
        <v>6</v>
      </c>
      <c r="B13" s="545" t="s">
        <v>275</v>
      </c>
      <c r="C13" s="546" t="s">
        <v>404</v>
      </c>
      <c r="D13" s="547"/>
      <c r="E13" s="547">
        <v>53</v>
      </c>
      <c r="F13" s="546" t="s">
        <v>186</v>
      </c>
      <c r="G13" s="547" t="s">
        <v>172</v>
      </c>
      <c r="H13" s="539" t="s">
        <v>204</v>
      </c>
      <c r="I13" s="177">
        <f t="shared" si="0"/>
        <v>420000</v>
      </c>
      <c r="J13" s="323" t="s">
        <v>207</v>
      </c>
      <c r="K13" s="180">
        <f t="shared" si="1"/>
        <v>300000</v>
      </c>
      <c r="L13" s="323" t="s">
        <v>209</v>
      </c>
      <c r="M13" s="178">
        <f t="shared" si="2"/>
        <v>300000</v>
      </c>
      <c r="N13" s="178">
        <f t="shared" si="3"/>
        <v>1020000</v>
      </c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  <c r="CY13" s="172"/>
      <c r="CZ13" s="172"/>
      <c r="DA13" s="172"/>
      <c r="DB13" s="172"/>
      <c r="DC13" s="172"/>
      <c r="DD13" s="172"/>
      <c r="DE13" s="172"/>
      <c r="DF13" s="172"/>
      <c r="DG13" s="172"/>
      <c r="DH13" s="172"/>
      <c r="DI13" s="172"/>
      <c r="DJ13" s="172"/>
      <c r="DK13" s="172"/>
      <c r="DL13" s="172"/>
      <c r="DM13" s="172"/>
      <c r="DN13" s="172"/>
      <c r="DO13" s="172"/>
      <c r="DP13" s="172"/>
      <c r="DQ13" s="172"/>
      <c r="DR13" s="172"/>
      <c r="DS13" s="172"/>
      <c r="DT13" s="172"/>
      <c r="DU13" s="172"/>
      <c r="DV13" s="172"/>
      <c r="DW13" s="172"/>
      <c r="DX13" s="172"/>
      <c r="DY13" s="172"/>
      <c r="DZ13" s="172"/>
      <c r="EA13" s="172"/>
      <c r="EB13" s="172"/>
      <c r="EC13" s="172"/>
      <c r="ED13" s="172"/>
      <c r="EE13" s="172"/>
      <c r="EF13" s="172"/>
      <c r="EG13" s="172"/>
      <c r="EH13" s="172"/>
      <c r="EI13" s="172"/>
      <c r="EJ13" s="172"/>
      <c r="EK13" s="172"/>
      <c r="EL13" s="172"/>
      <c r="EM13" s="172"/>
      <c r="EN13" s="172"/>
      <c r="EO13" s="172"/>
      <c r="EP13" s="172"/>
      <c r="EQ13" s="172"/>
      <c r="ER13" s="172"/>
      <c r="ES13" s="172"/>
      <c r="ET13" s="172"/>
      <c r="EU13" s="172"/>
      <c r="EV13" s="172"/>
      <c r="EW13" s="172"/>
      <c r="EX13" s="172"/>
      <c r="EY13" s="172"/>
      <c r="EZ13" s="172"/>
      <c r="FA13" s="172"/>
      <c r="FB13" s="172"/>
      <c r="FC13" s="172"/>
      <c r="FD13" s="172"/>
      <c r="FE13" s="172"/>
      <c r="FF13" s="172"/>
      <c r="FG13" s="172"/>
      <c r="FH13" s="172"/>
      <c r="FI13" s="172"/>
      <c r="FJ13" s="172"/>
      <c r="FK13" s="172"/>
      <c r="FL13" s="172"/>
      <c r="FM13" s="172"/>
      <c r="FN13" s="172"/>
      <c r="FO13" s="172"/>
      <c r="FP13" s="172"/>
      <c r="FQ13" s="172"/>
      <c r="FR13" s="172"/>
      <c r="FS13" s="172"/>
      <c r="FT13" s="172"/>
      <c r="FU13" s="172"/>
      <c r="FV13" s="172"/>
      <c r="FW13" s="172"/>
      <c r="FX13" s="172"/>
      <c r="FY13" s="172"/>
      <c r="FZ13" s="172"/>
      <c r="GA13" s="172"/>
      <c r="GB13" s="172"/>
      <c r="GC13" s="172"/>
      <c r="GD13" s="172"/>
      <c r="GE13" s="172"/>
      <c r="GF13" s="172"/>
      <c r="GG13" s="172"/>
      <c r="GH13" s="172"/>
      <c r="GI13" s="172"/>
      <c r="GJ13" s="172"/>
      <c r="GK13" s="172"/>
      <c r="GL13" s="172"/>
      <c r="GM13" s="172"/>
      <c r="GN13" s="172"/>
      <c r="GO13" s="172"/>
      <c r="GP13" s="172"/>
      <c r="GQ13" s="172"/>
      <c r="GR13" s="172"/>
      <c r="GS13" s="172"/>
      <c r="GT13" s="172"/>
      <c r="GU13" s="172"/>
      <c r="GV13" s="172"/>
      <c r="GW13" s="172"/>
      <c r="GX13" s="172"/>
      <c r="GY13" s="172"/>
      <c r="GZ13" s="172"/>
      <c r="HA13" s="172"/>
      <c r="HB13" s="172"/>
      <c r="HC13" s="172"/>
      <c r="HD13" s="172"/>
      <c r="HE13" s="172"/>
      <c r="HF13" s="172"/>
      <c r="HG13" s="172"/>
      <c r="HH13" s="172"/>
      <c r="HI13" s="172"/>
      <c r="HJ13" s="172"/>
      <c r="HK13" s="172"/>
      <c r="HL13" s="172"/>
      <c r="HM13" s="172"/>
      <c r="HN13" s="172"/>
      <c r="HO13" s="172"/>
      <c r="HP13" s="172"/>
      <c r="HQ13" s="172"/>
      <c r="HR13" s="172"/>
      <c r="HS13" s="172"/>
      <c r="HT13" s="172"/>
      <c r="HU13" s="172"/>
      <c r="HV13" s="172"/>
      <c r="HW13" s="172"/>
      <c r="HX13" s="172"/>
      <c r="HY13" s="172"/>
      <c r="HZ13" s="172"/>
      <c r="IA13" s="172"/>
      <c r="IB13" s="172"/>
      <c r="IC13" s="172"/>
      <c r="ID13" s="172"/>
      <c r="IE13" s="172"/>
      <c r="IF13" s="172"/>
      <c r="IG13" s="172"/>
      <c r="IH13" s="172"/>
      <c r="II13" s="172"/>
      <c r="IJ13" s="172"/>
      <c r="IK13" s="172"/>
      <c r="IL13" s="172"/>
      <c r="IM13" s="172"/>
      <c r="IN13" s="172"/>
      <c r="IO13" s="172"/>
      <c r="IP13" s="172"/>
      <c r="IQ13" s="172"/>
    </row>
    <row r="14" spans="1:251" s="144" customFormat="1" ht="15">
      <c r="A14" s="176">
        <v>7</v>
      </c>
      <c r="B14" s="545" t="s">
        <v>275</v>
      </c>
      <c r="C14" s="546" t="s">
        <v>405</v>
      </c>
      <c r="D14" s="547">
        <v>39</v>
      </c>
      <c r="E14" s="547"/>
      <c r="F14" s="546" t="s">
        <v>186</v>
      </c>
      <c r="G14" s="547" t="s">
        <v>172</v>
      </c>
      <c r="H14" s="539" t="s">
        <v>204</v>
      </c>
      <c r="I14" s="177">
        <f t="shared" si="0"/>
        <v>420000</v>
      </c>
      <c r="J14" s="323" t="s">
        <v>209</v>
      </c>
      <c r="K14" s="180">
        <f t="shared" si="1"/>
        <v>300000</v>
      </c>
      <c r="L14" s="323" t="s">
        <v>551</v>
      </c>
      <c r="M14" s="178">
        <f t="shared" si="2"/>
        <v>300000</v>
      </c>
      <c r="N14" s="178">
        <f t="shared" si="3"/>
        <v>1020000</v>
      </c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  <c r="DA14" s="172"/>
      <c r="DB14" s="172"/>
      <c r="DC14" s="172"/>
      <c r="DD14" s="172"/>
      <c r="DE14" s="172"/>
      <c r="DF14" s="172"/>
      <c r="DG14" s="172"/>
      <c r="DH14" s="172"/>
      <c r="DI14" s="172"/>
      <c r="DJ14" s="172"/>
      <c r="DK14" s="172"/>
      <c r="DL14" s="172"/>
      <c r="DM14" s="172"/>
      <c r="DN14" s="172"/>
      <c r="DO14" s="172"/>
      <c r="DP14" s="172"/>
      <c r="DQ14" s="172"/>
      <c r="DR14" s="172"/>
      <c r="DS14" s="172"/>
      <c r="DT14" s="172"/>
      <c r="DU14" s="172"/>
      <c r="DV14" s="172"/>
      <c r="DW14" s="172"/>
      <c r="DX14" s="172"/>
      <c r="DY14" s="172"/>
      <c r="DZ14" s="172"/>
      <c r="EA14" s="172"/>
      <c r="EB14" s="172"/>
      <c r="EC14" s="172"/>
      <c r="ED14" s="172"/>
      <c r="EE14" s="172"/>
      <c r="EF14" s="172"/>
      <c r="EG14" s="172"/>
      <c r="EH14" s="172"/>
      <c r="EI14" s="172"/>
      <c r="EJ14" s="172"/>
      <c r="EK14" s="172"/>
      <c r="EL14" s="172"/>
      <c r="EM14" s="172"/>
      <c r="EN14" s="172"/>
      <c r="EO14" s="172"/>
      <c r="EP14" s="172"/>
      <c r="EQ14" s="172"/>
      <c r="ER14" s="172"/>
      <c r="ES14" s="172"/>
      <c r="ET14" s="172"/>
      <c r="EU14" s="172"/>
      <c r="EV14" s="172"/>
      <c r="EW14" s="172"/>
      <c r="EX14" s="172"/>
      <c r="EY14" s="172"/>
      <c r="EZ14" s="172"/>
      <c r="FA14" s="172"/>
      <c r="FB14" s="172"/>
      <c r="FC14" s="172"/>
      <c r="FD14" s="172"/>
      <c r="FE14" s="172"/>
      <c r="FF14" s="172"/>
      <c r="FG14" s="172"/>
      <c r="FH14" s="172"/>
      <c r="FI14" s="172"/>
      <c r="FJ14" s="172"/>
      <c r="FK14" s="172"/>
      <c r="FL14" s="172"/>
      <c r="FM14" s="172"/>
      <c r="FN14" s="172"/>
      <c r="FO14" s="172"/>
      <c r="FP14" s="172"/>
      <c r="FQ14" s="172"/>
      <c r="FR14" s="172"/>
      <c r="FS14" s="172"/>
      <c r="FT14" s="172"/>
      <c r="FU14" s="172"/>
      <c r="FV14" s="172"/>
      <c r="FW14" s="172"/>
      <c r="FX14" s="172"/>
      <c r="FY14" s="172"/>
      <c r="FZ14" s="172"/>
      <c r="GA14" s="172"/>
      <c r="GB14" s="172"/>
      <c r="GC14" s="172"/>
      <c r="GD14" s="172"/>
      <c r="GE14" s="172"/>
      <c r="GF14" s="172"/>
      <c r="GG14" s="172"/>
      <c r="GH14" s="172"/>
      <c r="GI14" s="172"/>
      <c r="GJ14" s="172"/>
      <c r="GK14" s="172"/>
      <c r="GL14" s="172"/>
      <c r="GM14" s="172"/>
      <c r="GN14" s="172"/>
      <c r="GO14" s="172"/>
      <c r="GP14" s="172"/>
      <c r="GQ14" s="172"/>
      <c r="GR14" s="172"/>
      <c r="GS14" s="172"/>
      <c r="GT14" s="172"/>
      <c r="GU14" s="172"/>
      <c r="GV14" s="172"/>
      <c r="GW14" s="172"/>
      <c r="GX14" s="172"/>
      <c r="GY14" s="172"/>
      <c r="GZ14" s="172"/>
      <c r="HA14" s="172"/>
      <c r="HB14" s="172"/>
      <c r="HC14" s="172"/>
      <c r="HD14" s="172"/>
      <c r="HE14" s="172"/>
      <c r="HF14" s="172"/>
      <c r="HG14" s="172"/>
      <c r="HH14" s="172"/>
      <c r="HI14" s="172"/>
      <c r="HJ14" s="172"/>
      <c r="HK14" s="172"/>
      <c r="HL14" s="172"/>
      <c r="HM14" s="172"/>
      <c r="HN14" s="172"/>
      <c r="HO14" s="172"/>
      <c r="HP14" s="172"/>
      <c r="HQ14" s="172"/>
      <c r="HR14" s="172"/>
      <c r="HS14" s="172"/>
      <c r="HT14" s="172"/>
      <c r="HU14" s="172"/>
      <c r="HV14" s="172"/>
      <c r="HW14" s="172"/>
      <c r="HX14" s="172"/>
      <c r="HY14" s="172"/>
      <c r="HZ14" s="172"/>
      <c r="IA14" s="172"/>
      <c r="IB14" s="172"/>
      <c r="IC14" s="172"/>
      <c r="ID14" s="172"/>
      <c r="IE14" s="172"/>
      <c r="IF14" s="172"/>
      <c r="IG14" s="172"/>
      <c r="IH14" s="172"/>
      <c r="II14" s="172"/>
      <c r="IJ14" s="172"/>
      <c r="IK14" s="172"/>
      <c r="IL14" s="172"/>
      <c r="IM14" s="172"/>
      <c r="IN14" s="172"/>
      <c r="IO14" s="172"/>
      <c r="IP14" s="172"/>
      <c r="IQ14" s="172"/>
    </row>
    <row r="15" spans="1:251" s="144" customFormat="1" ht="21.75" customHeight="1">
      <c r="A15" s="176">
        <v>8</v>
      </c>
      <c r="B15" s="545" t="s">
        <v>275</v>
      </c>
      <c r="C15" s="546" t="s">
        <v>407</v>
      </c>
      <c r="D15" s="547"/>
      <c r="E15" s="547">
        <v>74</v>
      </c>
      <c r="F15" s="546" t="s">
        <v>174</v>
      </c>
      <c r="G15" s="547" t="s">
        <v>172</v>
      </c>
      <c r="H15" s="539" t="s">
        <v>201</v>
      </c>
      <c r="I15" s="177">
        <f t="shared" si="0"/>
        <v>420000</v>
      </c>
      <c r="J15" s="323" t="s">
        <v>208</v>
      </c>
      <c r="K15" s="180">
        <f t="shared" si="1"/>
        <v>300000</v>
      </c>
      <c r="L15" s="323" t="s">
        <v>210</v>
      </c>
      <c r="M15" s="178">
        <f t="shared" si="2"/>
        <v>300000</v>
      </c>
      <c r="N15" s="178">
        <f t="shared" si="3"/>
        <v>1020000</v>
      </c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2"/>
      <c r="CR15" s="172"/>
      <c r="CS15" s="172"/>
      <c r="CT15" s="172"/>
      <c r="CU15" s="172"/>
      <c r="CV15" s="172"/>
      <c r="CW15" s="172"/>
      <c r="CX15" s="172"/>
      <c r="CY15" s="172"/>
      <c r="CZ15" s="172"/>
      <c r="DA15" s="172"/>
      <c r="DB15" s="172"/>
      <c r="DC15" s="172"/>
      <c r="DD15" s="172"/>
      <c r="DE15" s="172"/>
      <c r="DF15" s="172"/>
      <c r="DG15" s="172"/>
      <c r="DH15" s="172"/>
      <c r="DI15" s="172"/>
      <c r="DJ15" s="172"/>
      <c r="DK15" s="172"/>
      <c r="DL15" s="172"/>
      <c r="DM15" s="172"/>
      <c r="DN15" s="172"/>
      <c r="DO15" s="172"/>
      <c r="DP15" s="172"/>
      <c r="DQ15" s="172"/>
      <c r="DR15" s="172"/>
      <c r="DS15" s="172"/>
      <c r="DT15" s="172"/>
      <c r="DU15" s="172"/>
      <c r="DV15" s="172"/>
      <c r="DW15" s="172"/>
      <c r="DX15" s="172"/>
      <c r="DY15" s="172"/>
      <c r="DZ15" s="172"/>
      <c r="EA15" s="172"/>
      <c r="EB15" s="172"/>
      <c r="EC15" s="172"/>
      <c r="ED15" s="172"/>
      <c r="EE15" s="172"/>
      <c r="EF15" s="172"/>
      <c r="EG15" s="172"/>
      <c r="EH15" s="172"/>
      <c r="EI15" s="172"/>
      <c r="EJ15" s="172"/>
      <c r="EK15" s="172"/>
      <c r="EL15" s="172"/>
      <c r="EM15" s="172"/>
      <c r="EN15" s="172"/>
      <c r="EO15" s="172"/>
      <c r="EP15" s="172"/>
      <c r="EQ15" s="172"/>
      <c r="ER15" s="172"/>
      <c r="ES15" s="172"/>
      <c r="ET15" s="172"/>
      <c r="EU15" s="172"/>
      <c r="EV15" s="172"/>
      <c r="EW15" s="172"/>
      <c r="EX15" s="172"/>
      <c r="EY15" s="172"/>
      <c r="EZ15" s="172"/>
      <c r="FA15" s="172"/>
      <c r="FB15" s="172"/>
      <c r="FC15" s="172"/>
      <c r="FD15" s="172"/>
      <c r="FE15" s="172"/>
      <c r="FF15" s="172"/>
      <c r="FG15" s="172"/>
      <c r="FH15" s="172"/>
      <c r="FI15" s="172"/>
      <c r="FJ15" s="172"/>
      <c r="FK15" s="172"/>
      <c r="FL15" s="172"/>
      <c r="FM15" s="172"/>
      <c r="FN15" s="172"/>
      <c r="FO15" s="172"/>
      <c r="FP15" s="172"/>
      <c r="FQ15" s="172"/>
      <c r="FR15" s="172"/>
      <c r="FS15" s="172"/>
      <c r="FT15" s="172"/>
      <c r="FU15" s="172"/>
      <c r="FV15" s="172"/>
      <c r="FW15" s="172"/>
      <c r="FX15" s="172"/>
      <c r="FY15" s="172"/>
      <c r="FZ15" s="172"/>
      <c r="GA15" s="172"/>
      <c r="GB15" s="172"/>
      <c r="GC15" s="172"/>
      <c r="GD15" s="172"/>
      <c r="GE15" s="172"/>
      <c r="GF15" s="172"/>
      <c r="GG15" s="172"/>
      <c r="GH15" s="172"/>
      <c r="GI15" s="172"/>
      <c r="GJ15" s="172"/>
      <c r="GK15" s="172"/>
      <c r="GL15" s="172"/>
      <c r="GM15" s="172"/>
      <c r="GN15" s="172"/>
      <c r="GO15" s="172"/>
      <c r="GP15" s="172"/>
      <c r="GQ15" s="172"/>
      <c r="GR15" s="172"/>
      <c r="GS15" s="172"/>
      <c r="GT15" s="172"/>
      <c r="GU15" s="172"/>
      <c r="GV15" s="172"/>
      <c r="GW15" s="172"/>
      <c r="GX15" s="172"/>
      <c r="GY15" s="172"/>
      <c r="GZ15" s="172"/>
      <c r="HA15" s="172"/>
      <c r="HB15" s="172"/>
      <c r="HC15" s="172"/>
      <c r="HD15" s="172"/>
      <c r="HE15" s="172"/>
      <c r="HF15" s="172"/>
      <c r="HG15" s="172"/>
      <c r="HH15" s="172"/>
      <c r="HI15" s="172"/>
      <c r="HJ15" s="172"/>
      <c r="HK15" s="172"/>
      <c r="HL15" s="172"/>
      <c r="HM15" s="172"/>
      <c r="HN15" s="172"/>
      <c r="HO15" s="172"/>
      <c r="HP15" s="172"/>
      <c r="HQ15" s="172"/>
      <c r="HR15" s="172"/>
      <c r="HS15" s="172"/>
      <c r="HT15" s="172"/>
      <c r="HU15" s="172"/>
      <c r="HV15" s="172"/>
      <c r="HW15" s="172"/>
      <c r="HX15" s="172"/>
      <c r="HY15" s="172"/>
      <c r="HZ15" s="172"/>
      <c r="IA15" s="172"/>
      <c r="IB15" s="172"/>
      <c r="IC15" s="172"/>
      <c r="ID15" s="172"/>
      <c r="IE15" s="172"/>
      <c r="IF15" s="172"/>
      <c r="IG15" s="172"/>
      <c r="IH15" s="172"/>
      <c r="II15" s="172"/>
      <c r="IJ15" s="172"/>
      <c r="IK15" s="172"/>
      <c r="IL15" s="172"/>
      <c r="IM15" s="172"/>
      <c r="IN15" s="172"/>
      <c r="IO15" s="172"/>
      <c r="IP15" s="172"/>
      <c r="IQ15" s="172"/>
    </row>
    <row r="16" spans="1:251" s="144" customFormat="1" ht="21.75" customHeight="1">
      <c r="A16" s="176">
        <v>9</v>
      </c>
      <c r="B16" s="545" t="s">
        <v>277</v>
      </c>
      <c r="C16" s="546" t="s">
        <v>412</v>
      </c>
      <c r="D16" s="547"/>
      <c r="E16" s="547">
        <v>52</v>
      </c>
      <c r="F16" s="546" t="s">
        <v>182</v>
      </c>
      <c r="G16" s="547" t="s">
        <v>175</v>
      </c>
      <c r="H16" s="539" t="s">
        <v>204</v>
      </c>
      <c r="I16" s="177">
        <f t="shared" si="0"/>
        <v>187500</v>
      </c>
      <c r="J16" s="323" t="s">
        <v>212</v>
      </c>
      <c r="K16" s="180">
        <f t="shared" si="1"/>
        <v>135000</v>
      </c>
      <c r="L16" s="323" t="s">
        <v>214</v>
      </c>
      <c r="M16" s="178">
        <f t="shared" si="2"/>
        <v>135000</v>
      </c>
      <c r="N16" s="178">
        <f t="shared" si="3"/>
        <v>457500</v>
      </c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  <c r="CY16" s="172"/>
      <c r="CZ16" s="172"/>
      <c r="DA16" s="172"/>
      <c r="DB16" s="172"/>
      <c r="DC16" s="172"/>
      <c r="DD16" s="172"/>
      <c r="DE16" s="172"/>
      <c r="DF16" s="172"/>
      <c r="DG16" s="172"/>
      <c r="DH16" s="172"/>
      <c r="DI16" s="172"/>
      <c r="DJ16" s="172"/>
      <c r="DK16" s="172"/>
      <c r="DL16" s="172"/>
      <c r="DM16" s="172"/>
      <c r="DN16" s="172"/>
      <c r="DO16" s="172"/>
      <c r="DP16" s="172"/>
      <c r="DQ16" s="172"/>
      <c r="DR16" s="172"/>
      <c r="DS16" s="172"/>
      <c r="DT16" s="172"/>
      <c r="DU16" s="172"/>
      <c r="DV16" s="172"/>
      <c r="DW16" s="172"/>
      <c r="DX16" s="172"/>
      <c r="DY16" s="172"/>
      <c r="DZ16" s="172"/>
      <c r="EA16" s="172"/>
      <c r="EB16" s="172"/>
      <c r="EC16" s="172"/>
      <c r="ED16" s="172"/>
      <c r="EE16" s="172"/>
      <c r="EF16" s="172"/>
      <c r="EG16" s="172"/>
      <c r="EH16" s="172"/>
      <c r="EI16" s="172"/>
      <c r="EJ16" s="172"/>
      <c r="EK16" s="172"/>
      <c r="EL16" s="172"/>
      <c r="EM16" s="172"/>
      <c r="EN16" s="172"/>
      <c r="EO16" s="172"/>
      <c r="EP16" s="172"/>
      <c r="EQ16" s="172"/>
      <c r="ER16" s="172"/>
      <c r="ES16" s="172"/>
      <c r="ET16" s="172"/>
      <c r="EU16" s="172"/>
      <c r="EV16" s="172"/>
      <c r="EW16" s="172"/>
      <c r="EX16" s="172"/>
      <c r="EY16" s="172"/>
      <c r="EZ16" s="172"/>
      <c r="FA16" s="172"/>
      <c r="FB16" s="172"/>
      <c r="FC16" s="172"/>
      <c r="FD16" s="172"/>
      <c r="FE16" s="172"/>
      <c r="FF16" s="172"/>
      <c r="FG16" s="172"/>
      <c r="FH16" s="172"/>
      <c r="FI16" s="172"/>
      <c r="FJ16" s="172"/>
      <c r="FK16" s="172"/>
      <c r="FL16" s="172"/>
      <c r="FM16" s="172"/>
      <c r="FN16" s="172"/>
      <c r="FO16" s="172"/>
      <c r="FP16" s="172"/>
      <c r="FQ16" s="172"/>
      <c r="FR16" s="172"/>
      <c r="FS16" s="172"/>
      <c r="FT16" s="172"/>
      <c r="FU16" s="172"/>
      <c r="FV16" s="172"/>
      <c r="FW16" s="172"/>
      <c r="FX16" s="172"/>
      <c r="FY16" s="172"/>
      <c r="FZ16" s="172"/>
      <c r="GA16" s="172"/>
      <c r="GB16" s="172"/>
      <c r="GC16" s="172"/>
      <c r="GD16" s="172"/>
      <c r="GE16" s="172"/>
      <c r="GF16" s="172"/>
      <c r="GG16" s="172"/>
      <c r="GH16" s="172"/>
      <c r="GI16" s="172"/>
      <c r="GJ16" s="172"/>
      <c r="GK16" s="172"/>
      <c r="GL16" s="172"/>
      <c r="GM16" s="172"/>
      <c r="GN16" s="172"/>
      <c r="GO16" s="172"/>
      <c r="GP16" s="172"/>
      <c r="GQ16" s="172"/>
      <c r="GR16" s="172"/>
      <c r="GS16" s="172"/>
      <c r="GT16" s="172"/>
      <c r="GU16" s="172"/>
      <c r="GV16" s="172"/>
      <c r="GW16" s="172"/>
      <c r="GX16" s="172"/>
      <c r="GY16" s="172"/>
      <c r="GZ16" s="172"/>
      <c r="HA16" s="172"/>
      <c r="HB16" s="172"/>
      <c r="HC16" s="172"/>
      <c r="HD16" s="172"/>
      <c r="HE16" s="172"/>
      <c r="HF16" s="172"/>
      <c r="HG16" s="172"/>
      <c r="HH16" s="172"/>
      <c r="HI16" s="172"/>
      <c r="HJ16" s="172"/>
      <c r="HK16" s="172"/>
      <c r="HL16" s="172"/>
      <c r="HM16" s="172"/>
      <c r="HN16" s="172"/>
      <c r="HO16" s="172"/>
      <c r="HP16" s="172"/>
      <c r="HQ16" s="172"/>
      <c r="HR16" s="172"/>
      <c r="HS16" s="172"/>
      <c r="HT16" s="172"/>
      <c r="HU16" s="172"/>
      <c r="HV16" s="172"/>
      <c r="HW16" s="172"/>
      <c r="HX16" s="172"/>
      <c r="HY16" s="172"/>
      <c r="HZ16" s="172"/>
      <c r="IA16" s="172"/>
      <c r="IB16" s="172"/>
      <c r="IC16" s="172"/>
      <c r="ID16" s="172"/>
      <c r="IE16" s="172"/>
      <c r="IF16" s="172"/>
      <c r="IG16" s="172"/>
      <c r="IH16" s="172"/>
      <c r="II16" s="172"/>
      <c r="IJ16" s="172"/>
      <c r="IK16" s="172"/>
      <c r="IL16" s="172"/>
      <c r="IM16" s="172"/>
      <c r="IN16" s="172"/>
      <c r="IO16" s="172"/>
      <c r="IP16" s="172"/>
      <c r="IQ16" s="172"/>
    </row>
    <row r="17" spans="1:251" s="144" customFormat="1" ht="21.75" customHeight="1">
      <c r="A17" s="176">
        <v>10</v>
      </c>
      <c r="B17" s="545" t="s">
        <v>277</v>
      </c>
      <c r="C17" s="546" t="s">
        <v>413</v>
      </c>
      <c r="D17" s="547"/>
      <c r="E17" s="547">
        <v>61</v>
      </c>
      <c r="F17" s="546" t="s">
        <v>174</v>
      </c>
      <c r="G17" s="547" t="s">
        <v>172</v>
      </c>
      <c r="H17" s="539" t="s">
        <v>200</v>
      </c>
      <c r="I17" s="177">
        <f t="shared" si="0"/>
        <v>420000</v>
      </c>
      <c r="J17" s="323" t="s">
        <v>201</v>
      </c>
      <c r="K17" s="180">
        <f t="shared" si="1"/>
        <v>300000</v>
      </c>
      <c r="L17" s="323" t="s">
        <v>208</v>
      </c>
      <c r="M17" s="178">
        <f t="shared" si="2"/>
        <v>300000</v>
      </c>
      <c r="N17" s="178">
        <f t="shared" si="3"/>
        <v>1020000</v>
      </c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CZ17" s="172"/>
      <c r="DA17" s="172"/>
      <c r="DB17" s="172"/>
      <c r="DC17" s="172"/>
      <c r="DD17" s="172"/>
      <c r="DE17" s="172"/>
      <c r="DF17" s="172"/>
      <c r="DG17" s="172"/>
      <c r="DH17" s="172"/>
      <c r="DI17" s="172"/>
      <c r="DJ17" s="172"/>
      <c r="DK17" s="172"/>
      <c r="DL17" s="172"/>
      <c r="DM17" s="172"/>
      <c r="DN17" s="172"/>
      <c r="DO17" s="172"/>
      <c r="DP17" s="172"/>
      <c r="DQ17" s="172"/>
      <c r="DR17" s="172"/>
      <c r="DS17" s="172"/>
      <c r="DT17" s="172"/>
      <c r="DU17" s="172"/>
      <c r="DV17" s="172"/>
      <c r="DW17" s="172"/>
      <c r="DX17" s="172"/>
      <c r="DY17" s="172"/>
      <c r="DZ17" s="172"/>
      <c r="EA17" s="172"/>
      <c r="EB17" s="172"/>
      <c r="EC17" s="172"/>
      <c r="ED17" s="172"/>
      <c r="EE17" s="172"/>
      <c r="EF17" s="172"/>
      <c r="EG17" s="172"/>
      <c r="EH17" s="172"/>
      <c r="EI17" s="172"/>
      <c r="EJ17" s="172"/>
      <c r="EK17" s="172"/>
      <c r="EL17" s="172"/>
      <c r="EM17" s="172"/>
      <c r="EN17" s="172"/>
      <c r="EO17" s="172"/>
      <c r="EP17" s="172"/>
      <c r="EQ17" s="172"/>
      <c r="ER17" s="172"/>
      <c r="ES17" s="172"/>
      <c r="ET17" s="172"/>
      <c r="EU17" s="172"/>
      <c r="EV17" s="172"/>
      <c r="EW17" s="172"/>
      <c r="EX17" s="172"/>
      <c r="EY17" s="172"/>
      <c r="EZ17" s="172"/>
      <c r="FA17" s="172"/>
      <c r="FB17" s="172"/>
      <c r="FC17" s="172"/>
      <c r="FD17" s="172"/>
      <c r="FE17" s="172"/>
      <c r="FF17" s="172"/>
      <c r="FG17" s="172"/>
      <c r="FH17" s="172"/>
      <c r="FI17" s="172"/>
      <c r="FJ17" s="172"/>
      <c r="FK17" s="172"/>
      <c r="FL17" s="172"/>
      <c r="FM17" s="172"/>
      <c r="FN17" s="172"/>
      <c r="FO17" s="172"/>
      <c r="FP17" s="172"/>
      <c r="FQ17" s="172"/>
      <c r="FR17" s="172"/>
      <c r="FS17" s="172"/>
      <c r="FT17" s="172"/>
      <c r="FU17" s="172"/>
      <c r="FV17" s="172"/>
      <c r="FW17" s="172"/>
      <c r="FX17" s="172"/>
      <c r="FY17" s="172"/>
      <c r="FZ17" s="172"/>
      <c r="GA17" s="172"/>
      <c r="GB17" s="172"/>
      <c r="GC17" s="172"/>
      <c r="GD17" s="172"/>
      <c r="GE17" s="172"/>
      <c r="GF17" s="172"/>
      <c r="GG17" s="172"/>
      <c r="GH17" s="172"/>
      <c r="GI17" s="172"/>
      <c r="GJ17" s="172"/>
      <c r="GK17" s="172"/>
      <c r="GL17" s="172"/>
      <c r="GM17" s="172"/>
      <c r="GN17" s="172"/>
      <c r="GO17" s="172"/>
      <c r="GP17" s="172"/>
      <c r="GQ17" s="172"/>
      <c r="GR17" s="172"/>
      <c r="GS17" s="172"/>
      <c r="GT17" s="172"/>
      <c r="GU17" s="172"/>
      <c r="GV17" s="172"/>
      <c r="GW17" s="172"/>
      <c r="GX17" s="172"/>
      <c r="GY17" s="172"/>
      <c r="GZ17" s="172"/>
      <c r="HA17" s="172"/>
      <c r="HB17" s="172"/>
      <c r="HC17" s="172"/>
      <c r="HD17" s="172"/>
      <c r="HE17" s="172"/>
      <c r="HF17" s="172"/>
      <c r="HG17" s="172"/>
      <c r="HH17" s="172"/>
      <c r="HI17" s="172"/>
      <c r="HJ17" s="172"/>
      <c r="HK17" s="172"/>
      <c r="HL17" s="172"/>
      <c r="HM17" s="172"/>
      <c r="HN17" s="172"/>
      <c r="HO17" s="172"/>
      <c r="HP17" s="172"/>
      <c r="HQ17" s="172"/>
      <c r="HR17" s="172"/>
      <c r="HS17" s="172"/>
      <c r="HT17" s="172"/>
      <c r="HU17" s="172"/>
      <c r="HV17" s="172"/>
      <c r="HW17" s="172"/>
      <c r="HX17" s="172"/>
      <c r="HY17" s="172"/>
      <c r="HZ17" s="172"/>
      <c r="IA17" s="172"/>
      <c r="IB17" s="172"/>
      <c r="IC17" s="172"/>
      <c r="ID17" s="172"/>
      <c r="IE17" s="172"/>
      <c r="IF17" s="172"/>
      <c r="IG17" s="172"/>
      <c r="IH17" s="172"/>
      <c r="II17" s="172"/>
      <c r="IJ17" s="172"/>
      <c r="IK17" s="172"/>
      <c r="IL17" s="172"/>
      <c r="IM17" s="172"/>
      <c r="IN17" s="172"/>
      <c r="IO17" s="172"/>
      <c r="IP17" s="172"/>
      <c r="IQ17" s="172"/>
    </row>
    <row r="18" spans="1:251" s="144" customFormat="1" ht="21.75" customHeight="1">
      <c r="A18" s="176">
        <v>11</v>
      </c>
      <c r="B18" s="545" t="s">
        <v>277</v>
      </c>
      <c r="C18" s="546" t="s">
        <v>555</v>
      </c>
      <c r="D18" s="547"/>
      <c r="E18" s="547">
        <v>70</v>
      </c>
      <c r="F18" s="548" t="s">
        <v>195</v>
      </c>
      <c r="G18" s="547" t="s">
        <v>173</v>
      </c>
      <c r="H18" s="539" t="s">
        <v>200</v>
      </c>
      <c r="I18" s="177">
        <f t="shared" si="0"/>
        <v>420000</v>
      </c>
      <c r="J18" s="323" t="s">
        <v>208</v>
      </c>
      <c r="K18" s="180">
        <f t="shared" si="1"/>
        <v>300000</v>
      </c>
      <c r="L18" s="323" t="s">
        <v>216</v>
      </c>
      <c r="M18" s="178">
        <f t="shared" si="2"/>
        <v>300000</v>
      </c>
      <c r="N18" s="178">
        <f t="shared" si="3"/>
        <v>1020000</v>
      </c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  <c r="DA18" s="172"/>
      <c r="DB18" s="172"/>
      <c r="DC18" s="172"/>
      <c r="DD18" s="172"/>
      <c r="DE18" s="172"/>
      <c r="DF18" s="172"/>
      <c r="DG18" s="172"/>
      <c r="DH18" s="172"/>
      <c r="DI18" s="172"/>
      <c r="DJ18" s="172"/>
      <c r="DK18" s="172"/>
      <c r="DL18" s="172"/>
      <c r="DM18" s="172"/>
      <c r="DN18" s="172"/>
      <c r="DO18" s="172"/>
      <c r="DP18" s="172"/>
      <c r="DQ18" s="172"/>
      <c r="DR18" s="172"/>
      <c r="DS18" s="172"/>
      <c r="DT18" s="172"/>
      <c r="DU18" s="172"/>
      <c r="DV18" s="172"/>
      <c r="DW18" s="172"/>
      <c r="DX18" s="172"/>
      <c r="DY18" s="172"/>
      <c r="DZ18" s="172"/>
      <c r="EA18" s="172"/>
      <c r="EB18" s="172"/>
      <c r="EC18" s="172"/>
      <c r="ED18" s="172"/>
      <c r="EE18" s="172"/>
      <c r="EF18" s="172"/>
      <c r="EG18" s="172"/>
      <c r="EH18" s="172"/>
      <c r="EI18" s="172"/>
      <c r="EJ18" s="172"/>
      <c r="EK18" s="172"/>
      <c r="EL18" s="172"/>
      <c r="EM18" s="172"/>
      <c r="EN18" s="172"/>
      <c r="EO18" s="172"/>
      <c r="EP18" s="172"/>
      <c r="EQ18" s="172"/>
      <c r="ER18" s="172"/>
      <c r="ES18" s="172"/>
      <c r="ET18" s="172"/>
      <c r="EU18" s="172"/>
      <c r="EV18" s="172"/>
      <c r="EW18" s="172"/>
      <c r="EX18" s="172"/>
      <c r="EY18" s="172"/>
      <c r="EZ18" s="172"/>
      <c r="FA18" s="172"/>
      <c r="FB18" s="172"/>
      <c r="FC18" s="172"/>
      <c r="FD18" s="172"/>
      <c r="FE18" s="172"/>
      <c r="FF18" s="172"/>
      <c r="FG18" s="172"/>
      <c r="FH18" s="172"/>
      <c r="FI18" s="172"/>
      <c r="FJ18" s="172"/>
      <c r="FK18" s="172"/>
      <c r="FL18" s="172"/>
      <c r="FM18" s="172"/>
      <c r="FN18" s="172"/>
      <c r="FO18" s="172"/>
      <c r="FP18" s="172"/>
      <c r="FQ18" s="172"/>
      <c r="FR18" s="172"/>
      <c r="FS18" s="172"/>
      <c r="FT18" s="172"/>
      <c r="FU18" s="172"/>
      <c r="FV18" s="172"/>
      <c r="FW18" s="172"/>
      <c r="FX18" s="172"/>
      <c r="FY18" s="172"/>
      <c r="FZ18" s="172"/>
      <c r="GA18" s="172"/>
      <c r="GB18" s="172"/>
      <c r="GC18" s="172"/>
      <c r="GD18" s="172"/>
      <c r="GE18" s="172"/>
      <c r="GF18" s="172"/>
      <c r="GG18" s="172"/>
      <c r="GH18" s="172"/>
      <c r="GI18" s="172"/>
      <c r="GJ18" s="172"/>
      <c r="GK18" s="172"/>
      <c r="GL18" s="172"/>
      <c r="GM18" s="172"/>
      <c r="GN18" s="172"/>
      <c r="GO18" s="172"/>
      <c r="GP18" s="172"/>
      <c r="GQ18" s="172"/>
      <c r="GR18" s="172"/>
      <c r="GS18" s="172"/>
      <c r="GT18" s="172"/>
      <c r="GU18" s="172"/>
      <c r="GV18" s="172"/>
      <c r="GW18" s="172"/>
      <c r="GX18" s="172"/>
      <c r="GY18" s="172"/>
      <c r="GZ18" s="172"/>
      <c r="HA18" s="172"/>
      <c r="HB18" s="172"/>
      <c r="HC18" s="172"/>
      <c r="HD18" s="172"/>
      <c r="HE18" s="172"/>
      <c r="HF18" s="172"/>
      <c r="HG18" s="172"/>
      <c r="HH18" s="172"/>
      <c r="HI18" s="172"/>
      <c r="HJ18" s="172"/>
      <c r="HK18" s="172"/>
      <c r="HL18" s="172"/>
      <c r="HM18" s="172"/>
      <c r="HN18" s="172"/>
      <c r="HO18" s="172"/>
      <c r="HP18" s="172"/>
      <c r="HQ18" s="172"/>
      <c r="HR18" s="172"/>
      <c r="HS18" s="172"/>
      <c r="HT18" s="172"/>
      <c r="HU18" s="172"/>
      <c r="HV18" s="172"/>
      <c r="HW18" s="172"/>
      <c r="HX18" s="172"/>
      <c r="HY18" s="172"/>
      <c r="HZ18" s="172"/>
      <c r="IA18" s="172"/>
      <c r="IB18" s="172"/>
      <c r="IC18" s="172"/>
      <c r="ID18" s="172"/>
      <c r="IE18" s="172"/>
      <c r="IF18" s="172"/>
      <c r="IG18" s="172"/>
      <c r="IH18" s="172"/>
      <c r="II18" s="172"/>
      <c r="IJ18" s="172"/>
      <c r="IK18" s="172"/>
      <c r="IL18" s="172"/>
      <c r="IM18" s="172"/>
      <c r="IN18" s="172"/>
      <c r="IO18" s="172"/>
      <c r="IP18" s="172"/>
      <c r="IQ18" s="172"/>
    </row>
    <row r="19" spans="1:251" s="144" customFormat="1" ht="21.75" customHeight="1">
      <c r="A19" s="176">
        <v>12</v>
      </c>
      <c r="B19" s="545" t="s">
        <v>277</v>
      </c>
      <c r="C19" s="546" t="s">
        <v>414</v>
      </c>
      <c r="D19" s="547"/>
      <c r="E19" s="547">
        <v>17</v>
      </c>
      <c r="F19" s="546" t="s">
        <v>171</v>
      </c>
      <c r="G19" s="547" t="s">
        <v>172</v>
      </c>
      <c r="H19" s="539" t="s">
        <v>201</v>
      </c>
      <c r="I19" s="177">
        <f t="shared" si="0"/>
        <v>420000</v>
      </c>
      <c r="J19" s="323" t="s">
        <v>213</v>
      </c>
      <c r="K19" s="180">
        <f t="shared" si="1"/>
        <v>300000</v>
      </c>
      <c r="L19" s="323" t="s">
        <v>215</v>
      </c>
      <c r="M19" s="178">
        <f t="shared" si="2"/>
        <v>300000</v>
      </c>
      <c r="N19" s="178">
        <f t="shared" si="3"/>
        <v>1020000</v>
      </c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CZ19" s="172"/>
      <c r="DA19" s="172"/>
      <c r="DB19" s="172"/>
      <c r="DC19" s="172"/>
      <c r="DD19" s="172"/>
      <c r="DE19" s="172"/>
      <c r="DF19" s="172"/>
      <c r="DG19" s="172"/>
      <c r="DH19" s="172"/>
      <c r="DI19" s="172"/>
      <c r="DJ19" s="172"/>
      <c r="DK19" s="172"/>
      <c r="DL19" s="172"/>
      <c r="DM19" s="172"/>
      <c r="DN19" s="172"/>
      <c r="DO19" s="172"/>
      <c r="DP19" s="172"/>
      <c r="DQ19" s="172"/>
      <c r="DR19" s="172"/>
      <c r="DS19" s="172"/>
      <c r="DT19" s="172"/>
      <c r="DU19" s="172"/>
      <c r="DV19" s="172"/>
      <c r="DW19" s="172"/>
      <c r="DX19" s="172"/>
      <c r="DY19" s="172"/>
      <c r="DZ19" s="172"/>
      <c r="EA19" s="172"/>
      <c r="EB19" s="172"/>
      <c r="EC19" s="172"/>
      <c r="ED19" s="172"/>
      <c r="EE19" s="172"/>
      <c r="EF19" s="172"/>
      <c r="EG19" s="172"/>
      <c r="EH19" s="172"/>
      <c r="EI19" s="172"/>
      <c r="EJ19" s="172"/>
      <c r="EK19" s="172"/>
      <c r="EL19" s="172"/>
      <c r="EM19" s="172"/>
      <c r="EN19" s="172"/>
      <c r="EO19" s="172"/>
      <c r="EP19" s="172"/>
      <c r="EQ19" s="172"/>
      <c r="ER19" s="172"/>
      <c r="ES19" s="172"/>
      <c r="ET19" s="172"/>
      <c r="EU19" s="172"/>
      <c r="EV19" s="172"/>
      <c r="EW19" s="172"/>
      <c r="EX19" s="172"/>
      <c r="EY19" s="172"/>
      <c r="EZ19" s="172"/>
      <c r="FA19" s="172"/>
      <c r="FB19" s="172"/>
      <c r="FC19" s="172"/>
      <c r="FD19" s="172"/>
      <c r="FE19" s="172"/>
      <c r="FF19" s="172"/>
      <c r="FG19" s="172"/>
      <c r="FH19" s="172"/>
      <c r="FI19" s="172"/>
      <c r="FJ19" s="172"/>
      <c r="FK19" s="172"/>
      <c r="FL19" s="172"/>
      <c r="FM19" s="172"/>
      <c r="FN19" s="172"/>
      <c r="FO19" s="172"/>
      <c r="FP19" s="172"/>
      <c r="FQ19" s="172"/>
      <c r="FR19" s="172"/>
      <c r="FS19" s="172"/>
      <c r="FT19" s="172"/>
      <c r="FU19" s="172"/>
      <c r="FV19" s="172"/>
      <c r="FW19" s="172"/>
      <c r="FX19" s="172"/>
      <c r="FY19" s="172"/>
      <c r="FZ19" s="172"/>
      <c r="GA19" s="172"/>
      <c r="GB19" s="172"/>
      <c r="GC19" s="172"/>
      <c r="GD19" s="172"/>
      <c r="GE19" s="172"/>
      <c r="GF19" s="172"/>
      <c r="GG19" s="172"/>
      <c r="GH19" s="172"/>
      <c r="GI19" s="172"/>
      <c r="GJ19" s="172"/>
      <c r="GK19" s="172"/>
      <c r="GL19" s="172"/>
      <c r="GM19" s="172"/>
      <c r="GN19" s="172"/>
      <c r="GO19" s="172"/>
      <c r="GP19" s="172"/>
      <c r="GQ19" s="172"/>
      <c r="GR19" s="172"/>
      <c r="GS19" s="172"/>
      <c r="GT19" s="172"/>
      <c r="GU19" s="172"/>
      <c r="GV19" s="172"/>
      <c r="GW19" s="172"/>
      <c r="GX19" s="172"/>
      <c r="GY19" s="172"/>
      <c r="GZ19" s="172"/>
      <c r="HA19" s="172"/>
      <c r="HB19" s="172"/>
      <c r="HC19" s="172"/>
      <c r="HD19" s="172"/>
      <c r="HE19" s="172"/>
      <c r="HF19" s="172"/>
      <c r="HG19" s="172"/>
      <c r="HH19" s="172"/>
      <c r="HI19" s="172"/>
      <c r="HJ19" s="172"/>
      <c r="HK19" s="172"/>
      <c r="HL19" s="172"/>
      <c r="HM19" s="172"/>
      <c r="HN19" s="172"/>
      <c r="HO19" s="172"/>
      <c r="HP19" s="172"/>
      <c r="HQ19" s="172"/>
      <c r="HR19" s="172"/>
      <c r="HS19" s="172"/>
      <c r="HT19" s="172"/>
      <c r="HU19" s="172"/>
      <c r="HV19" s="172"/>
      <c r="HW19" s="172"/>
      <c r="HX19" s="172"/>
      <c r="HY19" s="172"/>
      <c r="HZ19" s="172"/>
      <c r="IA19" s="172"/>
      <c r="IB19" s="172"/>
      <c r="IC19" s="172"/>
      <c r="ID19" s="172"/>
      <c r="IE19" s="172"/>
      <c r="IF19" s="172"/>
      <c r="IG19" s="172"/>
      <c r="IH19" s="172"/>
      <c r="II19" s="172"/>
      <c r="IJ19" s="172"/>
      <c r="IK19" s="172"/>
      <c r="IL19" s="172"/>
      <c r="IM19" s="172"/>
      <c r="IN19" s="172"/>
      <c r="IO19" s="172"/>
      <c r="IP19" s="172"/>
      <c r="IQ19" s="172"/>
    </row>
    <row r="20" spans="1:251" s="144" customFormat="1" ht="21.75" customHeight="1">
      <c r="A20" s="176">
        <v>13</v>
      </c>
      <c r="B20" s="545" t="s">
        <v>415</v>
      </c>
      <c r="C20" s="546" t="s">
        <v>416</v>
      </c>
      <c r="D20" s="547">
        <v>34</v>
      </c>
      <c r="E20" s="547"/>
      <c r="F20" s="546" t="s">
        <v>417</v>
      </c>
      <c r="G20" s="547" t="s">
        <v>172</v>
      </c>
      <c r="H20" s="539" t="s">
        <v>206</v>
      </c>
      <c r="I20" s="177">
        <f t="shared" si="0"/>
        <v>420000</v>
      </c>
      <c r="J20" s="323" t="s">
        <v>201</v>
      </c>
      <c r="K20" s="180">
        <f t="shared" si="1"/>
        <v>300000</v>
      </c>
      <c r="L20" s="323" t="s">
        <v>207</v>
      </c>
      <c r="M20" s="178">
        <f t="shared" si="2"/>
        <v>300000</v>
      </c>
      <c r="N20" s="178">
        <f t="shared" si="3"/>
        <v>1020000</v>
      </c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2"/>
      <c r="DE20" s="172"/>
      <c r="DF20" s="172"/>
      <c r="DG20" s="172"/>
      <c r="DH20" s="172"/>
      <c r="DI20" s="172"/>
      <c r="DJ20" s="172"/>
      <c r="DK20" s="172"/>
      <c r="DL20" s="172"/>
      <c r="DM20" s="172"/>
      <c r="DN20" s="172"/>
      <c r="DO20" s="172"/>
      <c r="DP20" s="172"/>
      <c r="DQ20" s="172"/>
      <c r="DR20" s="172"/>
      <c r="DS20" s="172"/>
      <c r="DT20" s="172"/>
      <c r="DU20" s="172"/>
      <c r="DV20" s="172"/>
      <c r="DW20" s="172"/>
      <c r="DX20" s="172"/>
      <c r="DY20" s="172"/>
      <c r="DZ20" s="172"/>
      <c r="EA20" s="172"/>
      <c r="EB20" s="172"/>
      <c r="EC20" s="172"/>
      <c r="ED20" s="172"/>
      <c r="EE20" s="172"/>
      <c r="EF20" s="172"/>
      <c r="EG20" s="172"/>
      <c r="EH20" s="172"/>
      <c r="EI20" s="172"/>
      <c r="EJ20" s="172"/>
      <c r="EK20" s="172"/>
      <c r="EL20" s="172"/>
      <c r="EM20" s="172"/>
      <c r="EN20" s="172"/>
      <c r="EO20" s="172"/>
      <c r="EP20" s="172"/>
      <c r="EQ20" s="172"/>
      <c r="ER20" s="172"/>
      <c r="ES20" s="172"/>
      <c r="ET20" s="172"/>
      <c r="EU20" s="172"/>
      <c r="EV20" s="172"/>
      <c r="EW20" s="172"/>
      <c r="EX20" s="172"/>
      <c r="EY20" s="172"/>
      <c r="EZ20" s="172"/>
      <c r="FA20" s="172"/>
      <c r="FB20" s="172"/>
      <c r="FC20" s="172"/>
      <c r="FD20" s="172"/>
      <c r="FE20" s="172"/>
      <c r="FF20" s="172"/>
      <c r="FG20" s="172"/>
      <c r="FH20" s="172"/>
      <c r="FI20" s="172"/>
      <c r="FJ20" s="172"/>
      <c r="FK20" s="172"/>
      <c r="FL20" s="172"/>
      <c r="FM20" s="172"/>
      <c r="FN20" s="172"/>
      <c r="FO20" s="172"/>
      <c r="FP20" s="172"/>
      <c r="FQ20" s="172"/>
      <c r="FR20" s="172"/>
      <c r="FS20" s="172"/>
      <c r="FT20" s="172"/>
      <c r="FU20" s="172"/>
      <c r="FV20" s="172"/>
      <c r="FW20" s="172"/>
      <c r="FX20" s="172"/>
      <c r="FY20" s="172"/>
      <c r="FZ20" s="172"/>
      <c r="GA20" s="172"/>
      <c r="GB20" s="172"/>
      <c r="GC20" s="172"/>
      <c r="GD20" s="172"/>
      <c r="GE20" s="172"/>
      <c r="GF20" s="172"/>
      <c r="GG20" s="172"/>
      <c r="GH20" s="172"/>
      <c r="GI20" s="172"/>
      <c r="GJ20" s="172"/>
      <c r="GK20" s="172"/>
      <c r="GL20" s="172"/>
      <c r="GM20" s="172"/>
      <c r="GN20" s="172"/>
      <c r="GO20" s="172"/>
      <c r="GP20" s="172"/>
      <c r="GQ20" s="172"/>
      <c r="GR20" s="172"/>
      <c r="GS20" s="172"/>
      <c r="GT20" s="172"/>
      <c r="GU20" s="172"/>
      <c r="GV20" s="172"/>
      <c r="GW20" s="172"/>
      <c r="GX20" s="172"/>
      <c r="GY20" s="172"/>
      <c r="GZ20" s="172"/>
      <c r="HA20" s="172"/>
      <c r="HB20" s="172"/>
      <c r="HC20" s="172"/>
      <c r="HD20" s="172"/>
      <c r="HE20" s="172"/>
      <c r="HF20" s="172"/>
      <c r="HG20" s="172"/>
      <c r="HH20" s="172"/>
      <c r="HI20" s="172"/>
      <c r="HJ20" s="172"/>
      <c r="HK20" s="172"/>
      <c r="HL20" s="172"/>
      <c r="HM20" s="172"/>
      <c r="HN20" s="172"/>
      <c r="HO20" s="172"/>
      <c r="HP20" s="172"/>
      <c r="HQ20" s="172"/>
      <c r="HR20" s="172"/>
      <c r="HS20" s="172"/>
      <c r="HT20" s="172"/>
      <c r="HU20" s="172"/>
      <c r="HV20" s="172"/>
      <c r="HW20" s="172"/>
      <c r="HX20" s="172"/>
      <c r="HY20" s="172"/>
      <c r="HZ20" s="172"/>
      <c r="IA20" s="172"/>
      <c r="IB20" s="172"/>
      <c r="IC20" s="172"/>
      <c r="ID20" s="172"/>
      <c r="IE20" s="172"/>
      <c r="IF20" s="172"/>
      <c r="IG20" s="172"/>
      <c r="IH20" s="172"/>
      <c r="II20" s="172"/>
      <c r="IJ20" s="172"/>
      <c r="IK20" s="172"/>
      <c r="IL20" s="172"/>
      <c r="IM20" s="172"/>
      <c r="IN20" s="172"/>
      <c r="IO20" s="172"/>
      <c r="IP20" s="172"/>
      <c r="IQ20" s="172"/>
    </row>
    <row r="21" spans="1:251" s="144" customFormat="1" ht="21.75" customHeight="1">
      <c r="A21" s="176">
        <v>14</v>
      </c>
      <c r="B21" s="545" t="s">
        <v>415</v>
      </c>
      <c r="C21" s="546" t="s">
        <v>416</v>
      </c>
      <c r="D21" s="547">
        <v>34</v>
      </c>
      <c r="E21" s="547"/>
      <c r="F21" s="546" t="s">
        <v>418</v>
      </c>
      <c r="G21" s="547" t="s">
        <v>172</v>
      </c>
      <c r="H21" s="539" t="s">
        <v>206</v>
      </c>
      <c r="I21" s="177">
        <f t="shared" si="0"/>
        <v>420000</v>
      </c>
      <c r="J21" s="323" t="s">
        <v>201</v>
      </c>
      <c r="K21" s="180">
        <f t="shared" si="1"/>
        <v>300000</v>
      </c>
      <c r="L21" s="323" t="s">
        <v>207</v>
      </c>
      <c r="M21" s="178">
        <f t="shared" si="2"/>
        <v>300000</v>
      </c>
      <c r="N21" s="178">
        <f t="shared" si="3"/>
        <v>1020000</v>
      </c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2"/>
      <c r="DE21" s="172"/>
      <c r="DF21" s="172"/>
      <c r="DG21" s="172"/>
      <c r="DH21" s="172"/>
      <c r="DI21" s="172"/>
      <c r="DJ21" s="172"/>
      <c r="DK21" s="172"/>
      <c r="DL21" s="172"/>
      <c r="DM21" s="172"/>
      <c r="DN21" s="172"/>
      <c r="DO21" s="172"/>
      <c r="DP21" s="172"/>
      <c r="DQ21" s="172"/>
      <c r="DR21" s="172"/>
      <c r="DS21" s="172"/>
      <c r="DT21" s="172"/>
      <c r="DU21" s="172"/>
      <c r="DV21" s="172"/>
      <c r="DW21" s="172"/>
      <c r="DX21" s="172"/>
      <c r="DY21" s="172"/>
      <c r="DZ21" s="172"/>
      <c r="EA21" s="172"/>
      <c r="EB21" s="172"/>
      <c r="EC21" s="172"/>
      <c r="ED21" s="172"/>
      <c r="EE21" s="172"/>
      <c r="EF21" s="172"/>
      <c r="EG21" s="172"/>
      <c r="EH21" s="172"/>
      <c r="EI21" s="172"/>
      <c r="EJ21" s="172"/>
      <c r="EK21" s="172"/>
      <c r="EL21" s="172"/>
      <c r="EM21" s="172"/>
      <c r="EN21" s="172"/>
      <c r="EO21" s="172"/>
      <c r="EP21" s="172"/>
      <c r="EQ21" s="172"/>
      <c r="ER21" s="172"/>
      <c r="ES21" s="172"/>
      <c r="ET21" s="172"/>
      <c r="EU21" s="172"/>
      <c r="EV21" s="172"/>
      <c r="EW21" s="172"/>
      <c r="EX21" s="172"/>
      <c r="EY21" s="172"/>
      <c r="EZ21" s="172"/>
      <c r="FA21" s="172"/>
      <c r="FB21" s="172"/>
      <c r="FC21" s="172"/>
      <c r="FD21" s="172"/>
      <c r="FE21" s="172"/>
      <c r="FF21" s="172"/>
      <c r="FG21" s="172"/>
      <c r="FH21" s="172"/>
      <c r="FI21" s="172"/>
      <c r="FJ21" s="172"/>
      <c r="FK21" s="172"/>
      <c r="FL21" s="172"/>
      <c r="FM21" s="172"/>
      <c r="FN21" s="172"/>
      <c r="FO21" s="172"/>
      <c r="FP21" s="172"/>
      <c r="FQ21" s="172"/>
      <c r="FR21" s="172"/>
      <c r="FS21" s="172"/>
      <c r="FT21" s="172"/>
      <c r="FU21" s="172"/>
      <c r="FV21" s="172"/>
      <c r="FW21" s="172"/>
      <c r="FX21" s="172"/>
      <c r="FY21" s="172"/>
      <c r="FZ21" s="172"/>
      <c r="GA21" s="172"/>
      <c r="GB21" s="172"/>
      <c r="GC21" s="172"/>
      <c r="GD21" s="172"/>
      <c r="GE21" s="172"/>
      <c r="GF21" s="172"/>
      <c r="GG21" s="172"/>
      <c r="GH21" s="172"/>
      <c r="GI21" s="172"/>
      <c r="GJ21" s="172"/>
      <c r="GK21" s="172"/>
      <c r="GL21" s="172"/>
      <c r="GM21" s="172"/>
      <c r="GN21" s="172"/>
      <c r="GO21" s="172"/>
      <c r="GP21" s="172"/>
      <c r="GQ21" s="172"/>
      <c r="GR21" s="172"/>
      <c r="GS21" s="172"/>
      <c r="GT21" s="172"/>
      <c r="GU21" s="172"/>
      <c r="GV21" s="172"/>
      <c r="GW21" s="172"/>
      <c r="GX21" s="172"/>
      <c r="GY21" s="172"/>
      <c r="GZ21" s="172"/>
      <c r="HA21" s="172"/>
      <c r="HB21" s="172"/>
      <c r="HC21" s="172"/>
      <c r="HD21" s="172"/>
      <c r="HE21" s="172"/>
      <c r="HF21" s="172"/>
      <c r="HG21" s="172"/>
      <c r="HH21" s="172"/>
      <c r="HI21" s="172"/>
      <c r="HJ21" s="172"/>
      <c r="HK21" s="172"/>
      <c r="HL21" s="172"/>
      <c r="HM21" s="172"/>
      <c r="HN21" s="172"/>
      <c r="HO21" s="172"/>
      <c r="HP21" s="172"/>
      <c r="HQ21" s="172"/>
      <c r="HR21" s="172"/>
      <c r="HS21" s="172"/>
      <c r="HT21" s="172"/>
      <c r="HU21" s="172"/>
      <c r="HV21" s="172"/>
      <c r="HW21" s="172"/>
      <c r="HX21" s="172"/>
      <c r="HY21" s="172"/>
      <c r="HZ21" s="172"/>
      <c r="IA21" s="172"/>
      <c r="IB21" s="172"/>
      <c r="IC21" s="172"/>
      <c r="ID21" s="172"/>
      <c r="IE21" s="172"/>
      <c r="IF21" s="172"/>
      <c r="IG21" s="172"/>
      <c r="IH21" s="172"/>
      <c r="II21" s="172"/>
      <c r="IJ21" s="172"/>
      <c r="IK21" s="172"/>
      <c r="IL21" s="172"/>
      <c r="IM21" s="172"/>
      <c r="IN21" s="172"/>
      <c r="IO21" s="172"/>
      <c r="IP21" s="172"/>
      <c r="IQ21" s="172"/>
    </row>
    <row r="22" spans="1:251" s="144" customFormat="1" ht="21.75" customHeight="1">
      <c r="A22" s="176">
        <v>15</v>
      </c>
      <c r="B22" s="545" t="s">
        <v>415</v>
      </c>
      <c r="C22" s="546" t="s">
        <v>419</v>
      </c>
      <c r="D22" s="547"/>
      <c r="E22" s="547">
        <v>90</v>
      </c>
      <c r="F22" s="546" t="s">
        <v>183</v>
      </c>
      <c r="G22" s="547" t="s">
        <v>175</v>
      </c>
      <c r="H22" s="539" t="s">
        <v>200</v>
      </c>
      <c r="I22" s="177">
        <f t="shared" si="0"/>
        <v>187500</v>
      </c>
      <c r="J22" s="323" t="s">
        <v>203</v>
      </c>
      <c r="K22" s="180">
        <f t="shared" si="1"/>
        <v>135000</v>
      </c>
      <c r="L22" s="323" t="s">
        <v>208</v>
      </c>
      <c r="M22" s="178">
        <f t="shared" si="2"/>
        <v>135000</v>
      </c>
      <c r="N22" s="178">
        <f t="shared" si="3"/>
        <v>457500</v>
      </c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2"/>
      <c r="DE22" s="172"/>
      <c r="DF22" s="172"/>
      <c r="DG22" s="172"/>
      <c r="DH22" s="172"/>
      <c r="DI22" s="172"/>
      <c r="DJ22" s="172"/>
      <c r="DK22" s="172"/>
      <c r="DL22" s="172"/>
      <c r="DM22" s="172"/>
      <c r="DN22" s="172"/>
      <c r="DO22" s="172"/>
      <c r="DP22" s="172"/>
      <c r="DQ22" s="172"/>
      <c r="DR22" s="172"/>
      <c r="DS22" s="172"/>
      <c r="DT22" s="172"/>
      <c r="DU22" s="172"/>
      <c r="DV22" s="172"/>
      <c r="DW22" s="172"/>
      <c r="DX22" s="172"/>
      <c r="DY22" s="172"/>
      <c r="DZ22" s="172"/>
      <c r="EA22" s="172"/>
      <c r="EB22" s="172"/>
      <c r="EC22" s="172"/>
      <c r="ED22" s="172"/>
      <c r="EE22" s="172"/>
      <c r="EF22" s="172"/>
      <c r="EG22" s="172"/>
      <c r="EH22" s="172"/>
      <c r="EI22" s="172"/>
      <c r="EJ22" s="172"/>
      <c r="EK22" s="172"/>
      <c r="EL22" s="172"/>
      <c r="EM22" s="172"/>
      <c r="EN22" s="172"/>
      <c r="EO22" s="172"/>
      <c r="EP22" s="172"/>
      <c r="EQ22" s="172"/>
      <c r="ER22" s="172"/>
      <c r="ES22" s="172"/>
      <c r="ET22" s="172"/>
      <c r="EU22" s="172"/>
      <c r="EV22" s="172"/>
      <c r="EW22" s="172"/>
      <c r="EX22" s="172"/>
      <c r="EY22" s="172"/>
      <c r="EZ22" s="172"/>
      <c r="FA22" s="172"/>
      <c r="FB22" s="172"/>
      <c r="FC22" s="172"/>
      <c r="FD22" s="172"/>
      <c r="FE22" s="172"/>
      <c r="FF22" s="172"/>
      <c r="FG22" s="172"/>
      <c r="FH22" s="172"/>
      <c r="FI22" s="172"/>
      <c r="FJ22" s="172"/>
      <c r="FK22" s="172"/>
      <c r="FL22" s="172"/>
      <c r="FM22" s="172"/>
      <c r="FN22" s="172"/>
      <c r="FO22" s="172"/>
      <c r="FP22" s="172"/>
      <c r="FQ22" s="172"/>
      <c r="FR22" s="172"/>
      <c r="FS22" s="172"/>
      <c r="FT22" s="172"/>
      <c r="FU22" s="172"/>
      <c r="FV22" s="172"/>
      <c r="FW22" s="172"/>
      <c r="FX22" s="172"/>
      <c r="FY22" s="172"/>
      <c r="FZ22" s="172"/>
      <c r="GA22" s="172"/>
      <c r="GB22" s="172"/>
      <c r="GC22" s="172"/>
      <c r="GD22" s="172"/>
      <c r="GE22" s="172"/>
      <c r="GF22" s="172"/>
      <c r="GG22" s="172"/>
      <c r="GH22" s="172"/>
      <c r="GI22" s="172"/>
      <c r="GJ22" s="172"/>
      <c r="GK22" s="172"/>
      <c r="GL22" s="172"/>
      <c r="GM22" s="172"/>
      <c r="GN22" s="172"/>
      <c r="GO22" s="172"/>
      <c r="GP22" s="172"/>
      <c r="GQ22" s="172"/>
      <c r="GR22" s="172"/>
      <c r="GS22" s="172"/>
      <c r="GT22" s="172"/>
      <c r="GU22" s="172"/>
      <c r="GV22" s="172"/>
      <c r="GW22" s="172"/>
      <c r="GX22" s="172"/>
      <c r="GY22" s="172"/>
      <c r="GZ22" s="172"/>
      <c r="HA22" s="172"/>
      <c r="HB22" s="172"/>
      <c r="HC22" s="172"/>
      <c r="HD22" s="172"/>
      <c r="HE22" s="172"/>
      <c r="HF22" s="172"/>
      <c r="HG22" s="172"/>
      <c r="HH22" s="172"/>
      <c r="HI22" s="172"/>
      <c r="HJ22" s="172"/>
      <c r="HK22" s="172"/>
      <c r="HL22" s="172"/>
      <c r="HM22" s="172"/>
      <c r="HN22" s="172"/>
      <c r="HO22" s="172"/>
      <c r="HP22" s="172"/>
      <c r="HQ22" s="172"/>
      <c r="HR22" s="172"/>
      <c r="HS22" s="172"/>
      <c r="HT22" s="172"/>
      <c r="HU22" s="172"/>
      <c r="HV22" s="172"/>
      <c r="HW22" s="172"/>
      <c r="HX22" s="172"/>
      <c r="HY22" s="172"/>
      <c r="HZ22" s="172"/>
      <c r="IA22" s="172"/>
      <c r="IB22" s="172"/>
      <c r="IC22" s="172"/>
      <c r="ID22" s="172"/>
      <c r="IE22" s="172"/>
      <c r="IF22" s="172"/>
      <c r="IG22" s="172"/>
      <c r="IH22" s="172"/>
      <c r="II22" s="172"/>
      <c r="IJ22" s="172"/>
      <c r="IK22" s="172"/>
      <c r="IL22" s="172"/>
      <c r="IM22" s="172"/>
      <c r="IN22" s="172"/>
      <c r="IO22" s="172"/>
      <c r="IP22" s="172"/>
      <c r="IQ22" s="172"/>
    </row>
    <row r="23" spans="1:251" s="144" customFormat="1" ht="21.75" customHeight="1">
      <c r="A23" s="176">
        <v>16</v>
      </c>
      <c r="B23" s="545" t="s">
        <v>422</v>
      </c>
      <c r="C23" s="546" t="s">
        <v>423</v>
      </c>
      <c r="D23" s="547"/>
      <c r="E23" s="547">
        <v>56</v>
      </c>
      <c r="F23" s="546" t="s">
        <v>171</v>
      </c>
      <c r="G23" s="547" t="s">
        <v>172</v>
      </c>
      <c r="H23" s="539" t="s">
        <v>202</v>
      </c>
      <c r="I23" s="177">
        <f t="shared" si="0"/>
        <v>420000</v>
      </c>
      <c r="J23" s="323" t="s">
        <v>208</v>
      </c>
      <c r="K23" s="180">
        <f t="shared" si="1"/>
        <v>300000</v>
      </c>
      <c r="L23" s="323" t="s">
        <v>211</v>
      </c>
      <c r="M23" s="178">
        <f t="shared" si="2"/>
        <v>300000</v>
      </c>
      <c r="N23" s="178">
        <f t="shared" si="3"/>
        <v>1020000</v>
      </c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2"/>
      <c r="DE23" s="172"/>
      <c r="DF23" s="172"/>
      <c r="DG23" s="172"/>
      <c r="DH23" s="172"/>
      <c r="DI23" s="172"/>
      <c r="DJ23" s="172"/>
      <c r="DK23" s="172"/>
      <c r="DL23" s="172"/>
      <c r="DM23" s="172"/>
      <c r="DN23" s="172"/>
      <c r="DO23" s="172"/>
      <c r="DP23" s="172"/>
      <c r="DQ23" s="172"/>
      <c r="DR23" s="172"/>
      <c r="DS23" s="172"/>
      <c r="DT23" s="172"/>
      <c r="DU23" s="172"/>
      <c r="DV23" s="172"/>
      <c r="DW23" s="172"/>
      <c r="DX23" s="172"/>
      <c r="DY23" s="172"/>
      <c r="DZ23" s="172"/>
      <c r="EA23" s="172"/>
      <c r="EB23" s="172"/>
      <c r="EC23" s="172"/>
      <c r="ED23" s="172"/>
      <c r="EE23" s="172"/>
      <c r="EF23" s="172"/>
      <c r="EG23" s="172"/>
      <c r="EH23" s="172"/>
      <c r="EI23" s="172"/>
      <c r="EJ23" s="172"/>
      <c r="EK23" s="172"/>
      <c r="EL23" s="172"/>
      <c r="EM23" s="172"/>
      <c r="EN23" s="172"/>
      <c r="EO23" s="172"/>
      <c r="EP23" s="172"/>
      <c r="EQ23" s="172"/>
      <c r="ER23" s="172"/>
      <c r="ES23" s="172"/>
      <c r="ET23" s="172"/>
      <c r="EU23" s="172"/>
      <c r="EV23" s="172"/>
      <c r="EW23" s="172"/>
      <c r="EX23" s="172"/>
      <c r="EY23" s="172"/>
      <c r="EZ23" s="172"/>
      <c r="FA23" s="172"/>
      <c r="FB23" s="172"/>
      <c r="FC23" s="172"/>
      <c r="FD23" s="172"/>
      <c r="FE23" s="172"/>
      <c r="FF23" s="172"/>
      <c r="FG23" s="172"/>
      <c r="FH23" s="172"/>
      <c r="FI23" s="172"/>
      <c r="FJ23" s="172"/>
      <c r="FK23" s="172"/>
      <c r="FL23" s="172"/>
      <c r="FM23" s="172"/>
      <c r="FN23" s="172"/>
      <c r="FO23" s="172"/>
      <c r="FP23" s="172"/>
      <c r="FQ23" s="172"/>
      <c r="FR23" s="172"/>
      <c r="FS23" s="172"/>
      <c r="FT23" s="172"/>
      <c r="FU23" s="172"/>
      <c r="FV23" s="172"/>
      <c r="FW23" s="172"/>
      <c r="FX23" s="172"/>
      <c r="FY23" s="172"/>
      <c r="FZ23" s="172"/>
      <c r="GA23" s="172"/>
      <c r="GB23" s="172"/>
      <c r="GC23" s="172"/>
      <c r="GD23" s="172"/>
      <c r="GE23" s="172"/>
      <c r="GF23" s="172"/>
      <c r="GG23" s="172"/>
      <c r="GH23" s="172"/>
      <c r="GI23" s="172"/>
      <c r="GJ23" s="172"/>
      <c r="GK23" s="172"/>
      <c r="GL23" s="172"/>
      <c r="GM23" s="172"/>
      <c r="GN23" s="172"/>
      <c r="GO23" s="172"/>
      <c r="GP23" s="172"/>
      <c r="GQ23" s="172"/>
      <c r="GR23" s="172"/>
      <c r="GS23" s="172"/>
      <c r="GT23" s="172"/>
      <c r="GU23" s="172"/>
      <c r="GV23" s="172"/>
      <c r="GW23" s="172"/>
      <c r="GX23" s="172"/>
      <c r="GY23" s="172"/>
      <c r="GZ23" s="172"/>
      <c r="HA23" s="172"/>
      <c r="HB23" s="172"/>
      <c r="HC23" s="172"/>
      <c r="HD23" s="172"/>
      <c r="HE23" s="172"/>
      <c r="HF23" s="172"/>
      <c r="HG23" s="172"/>
      <c r="HH23" s="172"/>
      <c r="HI23" s="172"/>
      <c r="HJ23" s="172"/>
      <c r="HK23" s="172"/>
      <c r="HL23" s="172"/>
      <c r="HM23" s="172"/>
      <c r="HN23" s="172"/>
      <c r="HO23" s="172"/>
      <c r="HP23" s="172"/>
      <c r="HQ23" s="172"/>
      <c r="HR23" s="172"/>
      <c r="HS23" s="172"/>
      <c r="HT23" s="172"/>
      <c r="HU23" s="172"/>
      <c r="HV23" s="172"/>
      <c r="HW23" s="172"/>
      <c r="HX23" s="172"/>
      <c r="HY23" s="172"/>
      <c r="HZ23" s="172"/>
      <c r="IA23" s="172"/>
      <c r="IB23" s="172"/>
      <c r="IC23" s="172"/>
      <c r="ID23" s="172"/>
      <c r="IE23" s="172"/>
      <c r="IF23" s="172"/>
      <c r="IG23" s="172"/>
      <c r="IH23" s="172"/>
      <c r="II23" s="172"/>
      <c r="IJ23" s="172"/>
      <c r="IK23" s="172"/>
      <c r="IL23" s="172"/>
      <c r="IM23" s="172"/>
      <c r="IN23" s="172"/>
      <c r="IO23" s="172"/>
      <c r="IP23" s="172"/>
      <c r="IQ23" s="172"/>
    </row>
    <row r="24" spans="1:251" s="144" customFormat="1" ht="21.75" customHeight="1">
      <c r="A24" s="176">
        <v>17</v>
      </c>
      <c r="B24" s="545" t="s">
        <v>422</v>
      </c>
      <c r="C24" s="546" t="s">
        <v>424</v>
      </c>
      <c r="D24" s="547"/>
      <c r="E24" s="547">
        <v>74</v>
      </c>
      <c r="F24" s="546" t="s">
        <v>425</v>
      </c>
      <c r="G24" s="547" t="s">
        <v>172</v>
      </c>
      <c r="H24" s="539" t="s">
        <v>200</v>
      </c>
      <c r="I24" s="177">
        <f t="shared" si="0"/>
        <v>420000</v>
      </c>
      <c r="J24" s="323" t="s">
        <v>201</v>
      </c>
      <c r="K24" s="180">
        <f t="shared" si="1"/>
        <v>300000</v>
      </c>
      <c r="L24" s="323" t="s">
        <v>202</v>
      </c>
      <c r="M24" s="178">
        <f t="shared" si="2"/>
        <v>300000</v>
      </c>
      <c r="N24" s="178">
        <f t="shared" si="3"/>
        <v>1020000</v>
      </c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2"/>
      <c r="DE24" s="172"/>
      <c r="DF24" s="172"/>
      <c r="DG24" s="172"/>
      <c r="DH24" s="172"/>
      <c r="DI24" s="172"/>
      <c r="DJ24" s="172"/>
      <c r="DK24" s="172"/>
      <c r="DL24" s="172"/>
      <c r="DM24" s="172"/>
      <c r="DN24" s="172"/>
      <c r="DO24" s="172"/>
      <c r="DP24" s="172"/>
      <c r="DQ24" s="172"/>
      <c r="DR24" s="172"/>
      <c r="DS24" s="172"/>
      <c r="DT24" s="172"/>
      <c r="DU24" s="172"/>
      <c r="DV24" s="172"/>
      <c r="DW24" s="172"/>
      <c r="DX24" s="172"/>
      <c r="DY24" s="172"/>
      <c r="DZ24" s="172"/>
      <c r="EA24" s="172"/>
      <c r="EB24" s="172"/>
      <c r="EC24" s="172"/>
      <c r="ED24" s="172"/>
      <c r="EE24" s="172"/>
      <c r="EF24" s="172"/>
      <c r="EG24" s="172"/>
      <c r="EH24" s="172"/>
      <c r="EI24" s="172"/>
      <c r="EJ24" s="172"/>
      <c r="EK24" s="172"/>
      <c r="EL24" s="172"/>
      <c r="EM24" s="172"/>
      <c r="EN24" s="172"/>
      <c r="EO24" s="172"/>
      <c r="EP24" s="172"/>
      <c r="EQ24" s="172"/>
      <c r="ER24" s="172"/>
      <c r="ES24" s="172"/>
      <c r="ET24" s="172"/>
      <c r="EU24" s="172"/>
      <c r="EV24" s="172"/>
      <c r="EW24" s="172"/>
      <c r="EX24" s="172"/>
      <c r="EY24" s="172"/>
      <c r="EZ24" s="172"/>
      <c r="FA24" s="172"/>
      <c r="FB24" s="172"/>
      <c r="FC24" s="172"/>
      <c r="FD24" s="172"/>
      <c r="FE24" s="172"/>
      <c r="FF24" s="172"/>
      <c r="FG24" s="172"/>
      <c r="FH24" s="172"/>
      <c r="FI24" s="172"/>
      <c r="FJ24" s="172"/>
      <c r="FK24" s="172"/>
      <c r="FL24" s="172"/>
      <c r="FM24" s="172"/>
      <c r="FN24" s="172"/>
      <c r="FO24" s="172"/>
      <c r="FP24" s="172"/>
      <c r="FQ24" s="172"/>
      <c r="FR24" s="172"/>
      <c r="FS24" s="172"/>
      <c r="FT24" s="172"/>
      <c r="FU24" s="172"/>
      <c r="FV24" s="172"/>
      <c r="FW24" s="172"/>
      <c r="FX24" s="172"/>
      <c r="FY24" s="172"/>
      <c r="FZ24" s="172"/>
      <c r="GA24" s="172"/>
      <c r="GB24" s="172"/>
      <c r="GC24" s="172"/>
      <c r="GD24" s="172"/>
      <c r="GE24" s="172"/>
      <c r="GF24" s="172"/>
      <c r="GG24" s="172"/>
      <c r="GH24" s="172"/>
      <c r="GI24" s="172"/>
      <c r="GJ24" s="172"/>
      <c r="GK24" s="172"/>
      <c r="GL24" s="172"/>
      <c r="GM24" s="172"/>
      <c r="GN24" s="172"/>
      <c r="GO24" s="172"/>
      <c r="GP24" s="172"/>
      <c r="GQ24" s="172"/>
      <c r="GR24" s="172"/>
      <c r="GS24" s="172"/>
      <c r="GT24" s="172"/>
      <c r="GU24" s="172"/>
      <c r="GV24" s="172"/>
      <c r="GW24" s="172"/>
      <c r="GX24" s="172"/>
      <c r="GY24" s="172"/>
      <c r="GZ24" s="172"/>
      <c r="HA24" s="172"/>
      <c r="HB24" s="172"/>
      <c r="HC24" s="172"/>
      <c r="HD24" s="172"/>
      <c r="HE24" s="172"/>
      <c r="HF24" s="172"/>
      <c r="HG24" s="172"/>
      <c r="HH24" s="172"/>
      <c r="HI24" s="172"/>
      <c r="HJ24" s="172"/>
      <c r="HK24" s="172"/>
      <c r="HL24" s="172"/>
      <c r="HM24" s="172"/>
      <c r="HN24" s="172"/>
      <c r="HO24" s="172"/>
      <c r="HP24" s="172"/>
      <c r="HQ24" s="172"/>
      <c r="HR24" s="172"/>
      <c r="HS24" s="172"/>
      <c r="HT24" s="172"/>
      <c r="HU24" s="172"/>
      <c r="HV24" s="172"/>
      <c r="HW24" s="172"/>
      <c r="HX24" s="172"/>
      <c r="HY24" s="172"/>
      <c r="HZ24" s="172"/>
      <c r="IA24" s="172"/>
      <c r="IB24" s="172"/>
      <c r="IC24" s="172"/>
      <c r="ID24" s="172"/>
      <c r="IE24" s="172"/>
      <c r="IF24" s="172"/>
      <c r="IG24" s="172"/>
      <c r="IH24" s="172"/>
      <c r="II24" s="172"/>
      <c r="IJ24" s="172"/>
      <c r="IK24" s="172"/>
      <c r="IL24" s="172"/>
      <c r="IM24" s="172"/>
      <c r="IN24" s="172"/>
      <c r="IO24" s="172"/>
      <c r="IP24" s="172"/>
      <c r="IQ24" s="172"/>
    </row>
    <row r="25" spans="1:251" s="144" customFormat="1" ht="21.75" customHeight="1">
      <c r="A25" s="176">
        <v>18</v>
      </c>
      <c r="B25" s="545" t="s">
        <v>426</v>
      </c>
      <c r="C25" s="546" t="s">
        <v>429</v>
      </c>
      <c r="D25" s="547"/>
      <c r="E25" s="547">
        <v>28</v>
      </c>
      <c r="F25" s="546" t="s">
        <v>194</v>
      </c>
      <c r="G25" s="547" t="s">
        <v>172</v>
      </c>
      <c r="H25" s="539" t="s">
        <v>204</v>
      </c>
      <c r="I25" s="177">
        <f t="shared" si="0"/>
        <v>420000</v>
      </c>
      <c r="J25" s="323" t="s">
        <v>208</v>
      </c>
      <c r="K25" s="180">
        <f t="shared" si="1"/>
        <v>300000</v>
      </c>
      <c r="L25" s="323" t="s">
        <v>210</v>
      </c>
      <c r="M25" s="178">
        <f t="shared" si="2"/>
        <v>300000</v>
      </c>
      <c r="N25" s="178">
        <f t="shared" si="3"/>
        <v>1020000</v>
      </c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2"/>
      <c r="DE25" s="172"/>
      <c r="DF25" s="172"/>
      <c r="DG25" s="172"/>
      <c r="DH25" s="172"/>
      <c r="DI25" s="172"/>
      <c r="DJ25" s="172"/>
      <c r="DK25" s="172"/>
      <c r="DL25" s="172"/>
      <c r="DM25" s="172"/>
      <c r="DN25" s="172"/>
      <c r="DO25" s="172"/>
      <c r="DP25" s="172"/>
      <c r="DQ25" s="172"/>
      <c r="DR25" s="172"/>
      <c r="DS25" s="172"/>
      <c r="DT25" s="172"/>
      <c r="DU25" s="172"/>
      <c r="DV25" s="172"/>
      <c r="DW25" s="172"/>
      <c r="DX25" s="172"/>
      <c r="DY25" s="172"/>
      <c r="DZ25" s="172"/>
      <c r="EA25" s="172"/>
      <c r="EB25" s="172"/>
      <c r="EC25" s="172"/>
      <c r="ED25" s="172"/>
      <c r="EE25" s="172"/>
      <c r="EF25" s="172"/>
      <c r="EG25" s="172"/>
      <c r="EH25" s="172"/>
      <c r="EI25" s="172"/>
      <c r="EJ25" s="172"/>
      <c r="EK25" s="172"/>
      <c r="EL25" s="172"/>
      <c r="EM25" s="172"/>
      <c r="EN25" s="172"/>
      <c r="EO25" s="172"/>
      <c r="EP25" s="172"/>
      <c r="EQ25" s="172"/>
      <c r="ER25" s="172"/>
      <c r="ES25" s="172"/>
      <c r="ET25" s="172"/>
      <c r="EU25" s="172"/>
      <c r="EV25" s="172"/>
      <c r="EW25" s="172"/>
      <c r="EX25" s="172"/>
      <c r="EY25" s="172"/>
      <c r="EZ25" s="172"/>
      <c r="FA25" s="172"/>
      <c r="FB25" s="172"/>
      <c r="FC25" s="172"/>
      <c r="FD25" s="172"/>
      <c r="FE25" s="172"/>
      <c r="FF25" s="172"/>
      <c r="FG25" s="172"/>
      <c r="FH25" s="172"/>
      <c r="FI25" s="172"/>
      <c r="FJ25" s="172"/>
      <c r="FK25" s="172"/>
      <c r="FL25" s="172"/>
      <c r="FM25" s="172"/>
      <c r="FN25" s="172"/>
      <c r="FO25" s="172"/>
      <c r="FP25" s="172"/>
      <c r="FQ25" s="172"/>
      <c r="FR25" s="172"/>
      <c r="FS25" s="172"/>
      <c r="FT25" s="172"/>
      <c r="FU25" s="172"/>
      <c r="FV25" s="172"/>
      <c r="FW25" s="172"/>
      <c r="FX25" s="172"/>
      <c r="FY25" s="172"/>
      <c r="FZ25" s="172"/>
      <c r="GA25" s="172"/>
      <c r="GB25" s="172"/>
      <c r="GC25" s="172"/>
      <c r="GD25" s="172"/>
      <c r="GE25" s="172"/>
      <c r="GF25" s="172"/>
      <c r="GG25" s="172"/>
      <c r="GH25" s="172"/>
      <c r="GI25" s="172"/>
      <c r="GJ25" s="172"/>
      <c r="GK25" s="172"/>
      <c r="GL25" s="172"/>
      <c r="GM25" s="172"/>
      <c r="GN25" s="172"/>
      <c r="GO25" s="172"/>
      <c r="GP25" s="172"/>
      <c r="GQ25" s="172"/>
      <c r="GR25" s="172"/>
      <c r="GS25" s="172"/>
      <c r="GT25" s="172"/>
      <c r="GU25" s="172"/>
      <c r="GV25" s="172"/>
      <c r="GW25" s="172"/>
      <c r="GX25" s="172"/>
      <c r="GY25" s="172"/>
      <c r="GZ25" s="172"/>
      <c r="HA25" s="172"/>
      <c r="HB25" s="172"/>
      <c r="HC25" s="172"/>
      <c r="HD25" s="172"/>
      <c r="HE25" s="172"/>
      <c r="HF25" s="172"/>
      <c r="HG25" s="172"/>
      <c r="HH25" s="172"/>
      <c r="HI25" s="172"/>
      <c r="HJ25" s="172"/>
      <c r="HK25" s="172"/>
      <c r="HL25" s="172"/>
      <c r="HM25" s="172"/>
      <c r="HN25" s="172"/>
      <c r="HO25" s="172"/>
      <c r="HP25" s="172"/>
      <c r="HQ25" s="172"/>
      <c r="HR25" s="172"/>
      <c r="HS25" s="172"/>
      <c r="HT25" s="172"/>
      <c r="HU25" s="172"/>
      <c r="HV25" s="172"/>
      <c r="HW25" s="172"/>
      <c r="HX25" s="172"/>
      <c r="HY25" s="172"/>
      <c r="HZ25" s="172"/>
      <c r="IA25" s="172"/>
      <c r="IB25" s="172"/>
      <c r="IC25" s="172"/>
      <c r="ID25" s="172"/>
      <c r="IE25" s="172"/>
      <c r="IF25" s="172"/>
      <c r="IG25" s="172"/>
      <c r="IH25" s="172"/>
      <c r="II25" s="172"/>
      <c r="IJ25" s="172"/>
      <c r="IK25" s="172"/>
      <c r="IL25" s="172"/>
      <c r="IM25" s="172"/>
      <c r="IN25" s="172"/>
      <c r="IO25" s="172"/>
      <c r="IP25" s="172"/>
      <c r="IQ25" s="172"/>
    </row>
    <row r="26" spans="1:251" s="144" customFormat="1" ht="21.75" customHeight="1">
      <c r="A26" s="176">
        <v>19</v>
      </c>
      <c r="B26" s="545" t="s">
        <v>426</v>
      </c>
      <c r="C26" s="546" t="s">
        <v>431</v>
      </c>
      <c r="D26" s="547">
        <v>65</v>
      </c>
      <c r="E26" s="547"/>
      <c r="F26" s="546" t="s">
        <v>194</v>
      </c>
      <c r="G26" s="547" t="s">
        <v>172</v>
      </c>
      <c r="H26" s="539" t="s">
        <v>204</v>
      </c>
      <c r="I26" s="177">
        <f t="shared" si="0"/>
        <v>420000</v>
      </c>
      <c r="J26" s="323" t="s">
        <v>212</v>
      </c>
      <c r="K26" s="180">
        <f t="shared" si="1"/>
        <v>300000</v>
      </c>
      <c r="L26" s="323" t="s">
        <v>214</v>
      </c>
      <c r="M26" s="178">
        <f t="shared" si="2"/>
        <v>300000</v>
      </c>
      <c r="N26" s="178">
        <f t="shared" si="3"/>
        <v>1020000</v>
      </c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2"/>
      <c r="DE26" s="172"/>
      <c r="DF26" s="172"/>
      <c r="DG26" s="172"/>
      <c r="DH26" s="172"/>
      <c r="DI26" s="172"/>
      <c r="DJ26" s="172"/>
      <c r="DK26" s="172"/>
      <c r="DL26" s="172"/>
      <c r="DM26" s="172"/>
      <c r="DN26" s="172"/>
      <c r="DO26" s="172"/>
      <c r="DP26" s="172"/>
      <c r="DQ26" s="172"/>
      <c r="DR26" s="172"/>
      <c r="DS26" s="172"/>
      <c r="DT26" s="172"/>
      <c r="DU26" s="172"/>
      <c r="DV26" s="172"/>
      <c r="DW26" s="172"/>
      <c r="DX26" s="172"/>
      <c r="DY26" s="172"/>
      <c r="DZ26" s="172"/>
      <c r="EA26" s="172"/>
      <c r="EB26" s="172"/>
      <c r="EC26" s="172"/>
      <c r="ED26" s="172"/>
      <c r="EE26" s="172"/>
      <c r="EF26" s="172"/>
      <c r="EG26" s="172"/>
      <c r="EH26" s="172"/>
      <c r="EI26" s="172"/>
      <c r="EJ26" s="172"/>
      <c r="EK26" s="172"/>
      <c r="EL26" s="172"/>
      <c r="EM26" s="172"/>
      <c r="EN26" s="172"/>
      <c r="EO26" s="172"/>
      <c r="EP26" s="172"/>
      <c r="EQ26" s="172"/>
      <c r="ER26" s="172"/>
      <c r="ES26" s="172"/>
      <c r="ET26" s="172"/>
      <c r="EU26" s="172"/>
      <c r="EV26" s="172"/>
      <c r="EW26" s="172"/>
      <c r="EX26" s="172"/>
      <c r="EY26" s="172"/>
      <c r="EZ26" s="172"/>
      <c r="FA26" s="172"/>
      <c r="FB26" s="172"/>
      <c r="FC26" s="172"/>
      <c r="FD26" s="172"/>
      <c r="FE26" s="172"/>
      <c r="FF26" s="172"/>
      <c r="FG26" s="172"/>
      <c r="FH26" s="172"/>
      <c r="FI26" s="172"/>
      <c r="FJ26" s="172"/>
      <c r="FK26" s="172"/>
      <c r="FL26" s="172"/>
      <c r="FM26" s="172"/>
      <c r="FN26" s="172"/>
      <c r="FO26" s="172"/>
      <c r="FP26" s="172"/>
      <c r="FQ26" s="172"/>
      <c r="FR26" s="172"/>
      <c r="FS26" s="172"/>
      <c r="FT26" s="172"/>
      <c r="FU26" s="172"/>
      <c r="FV26" s="172"/>
      <c r="FW26" s="172"/>
      <c r="FX26" s="172"/>
      <c r="FY26" s="172"/>
      <c r="FZ26" s="172"/>
      <c r="GA26" s="172"/>
      <c r="GB26" s="172"/>
      <c r="GC26" s="172"/>
      <c r="GD26" s="172"/>
      <c r="GE26" s="172"/>
      <c r="GF26" s="172"/>
      <c r="GG26" s="172"/>
      <c r="GH26" s="172"/>
      <c r="GI26" s="172"/>
      <c r="GJ26" s="172"/>
      <c r="GK26" s="172"/>
      <c r="GL26" s="172"/>
      <c r="GM26" s="172"/>
      <c r="GN26" s="172"/>
      <c r="GO26" s="172"/>
      <c r="GP26" s="172"/>
      <c r="GQ26" s="172"/>
      <c r="GR26" s="172"/>
      <c r="GS26" s="172"/>
      <c r="GT26" s="172"/>
      <c r="GU26" s="172"/>
      <c r="GV26" s="172"/>
      <c r="GW26" s="172"/>
      <c r="GX26" s="172"/>
      <c r="GY26" s="172"/>
      <c r="GZ26" s="172"/>
      <c r="HA26" s="172"/>
      <c r="HB26" s="172"/>
      <c r="HC26" s="172"/>
      <c r="HD26" s="172"/>
      <c r="HE26" s="172"/>
      <c r="HF26" s="172"/>
      <c r="HG26" s="172"/>
      <c r="HH26" s="172"/>
      <c r="HI26" s="172"/>
      <c r="HJ26" s="172"/>
      <c r="HK26" s="172"/>
      <c r="HL26" s="172"/>
      <c r="HM26" s="172"/>
      <c r="HN26" s="172"/>
      <c r="HO26" s="172"/>
      <c r="HP26" s="172"/>
      <c r="HQ26" s="172"/>
      <c r="HR26" s="172"/>
      <c r="HS26" s="172"/>
      <c r="HT26" s="172"/>
      <c r="HU26" s="172"/>
      <c r="HV26" s="172"/>
      <c r="HW26" s="172"/>
      <c r="HX26" s="172"/>
      <c r="HY26" s="172"/>
      <c r="HZ26" s="172"/>
      <c r="IA26" s="172"/>
      <c r="IB26" s="172"/>
      <c r="IC26" s="172"/>
      <c r="ID26" s="172"/>
      <c r="IE26" s="172"/>
      <c r="IF26" s="172"/>
      <c r="IG26" s="172"/>
      <c r="IH26" s="172"/>
      <c r="II26" s="172"/>
      <c r="IJ26" s="172"/>
      <c r="IK26" s="172"/>
      <c r="IL26" s="172"/>
      <c r="IM26" s="172"/>
      <c r="IN26" s="172"/>
      <c r="IO26" s="172"/>
      <c r="IP26" s="172"/>
      <c r="IQ26" s="172"/>
    </row>
    <row r="27" spans="1:251" s="144" customFormat="1" ht="21.75" customHeight="1">
      <c r="A27" s="176">
        <v>20</v>
      </c>
      <c r="B27" s="545" t="s">
        <v>432</v>
      </c>
      <c r="C27" s="546" t="s">
        <v>433</v>
      </c>
      <c r="D27" s="547">
        <v>63</v>
      </c>
      <c r="E27" s="547"/>
      <c r="F27" s="546" t="s">
        <v>425</v>
      </c>
      <c r="G27" s="547" t="s">
        <v>172</v>
      </c>
      <c r="H27" s="539" t="s">
        <v>200</v>
      </c>
      <c r="I27" s="177">
        <f t="shared" si="0"/>
        <v>420000</v>
      </c>
      <c r="J27" s="323" t="s">
        <v>201</v>
      </c>
      <c r="K27" s="180">
        <f t="shared" si="1"/>
        <v>300000</v>
      </c>
      <c r="L27" s="323" t="s">
        <v>202</v>
      </c>
      <c r="M27" s="178">
        <f t="shared" si="2"/>
        <v>300000</v>
      </c>
      <c r="N27" s="178">
        <f t="shared" si="3"/>
        <v>1020000</v>
      </c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2"/>
      <c r="DE27" s="172"/>
      <c r="DF27" s="172"/>
      <c r="DG27" s="172"/>
      <c r="DH27" s="172"/>
      <c r="DI27" s="172"/>
      <c r="DJ27" s="172"/>
      <c r="DK27" s="172"/>
      <c r="DL27" s="172"/>
      <c r="DM27" s="172"/>
      <c r="DN27" s="172"/>
      <c r="DO27" s="172"/>
      <c r="DP27" s="172"/>
      <c r="DQ27" s="172"/>
      <c r="DR27" s="172"/>
      <c r="DS27" s="172"/>
      <c r="DT27" s="172"/>
      <c r="DU27" s="172"/>
      <c r="DV27" s="172"/>
      <c r="DW27" s="172"/>
      <c r="DX27" s="172"/>
      <c r="DY27" s="172"/>
      <c r="DZ27" s="172"/>
      <c r="EA27" s="172"/>
      <c r="EB27" s="172"/>
      <c r="EC27" s="172"/>
      <c r="ED27" s="172"/>
      <c r="EE27" s="172"/>
      <c r="EF27" s="172"/>
      <c r="EG27" s="172"/>
      <c r="EH27" s="172"/>
      <c r="EI27" s="172"/>
      <c r="EJ27" s="172"/>
      <c r="EK27" s="172"/>
      <c r="EL27" s="172"/>
      <c r="EM27" s="172"/>
      <c r="EN27" s="172"/>
      <c r="EO27" s="172"/>
      <c r="EP27" s="172"/>
      <c r="EQ27" s="172"/>
      <c r="ER27" s="172"/>
      <c r="ES27" s="172"/>
      <c r="ET27" s="172"/>
      <c r="EU27" s="172"/>
      <c r="EV27" s="172"/>
      <c r="EW27" s="172"/>
      <c r="EX27" s="172"/>
      <c r="EY27" s="172"/>
      <c r="EZ27" s="172"/>
      <c r="FA27" s="172"/>
      <c r="FB27" s="172"/>
      <c r="FC27" s="172"/>
      <c r="FD27" s="172"/>
      <c r="FE27" s="172"/>
      <c r="FF27" s="172"/>
      <c r="FG27" s="172"/>
      <c r="FH27" s="172"/>
      <c r="FI27" s="172"/>
      <c r="FJ27" s="172"/>
      <c r="FK27" s="172"/>
      <c r="FL27" s="172"/>
      <c r="FM27" s="172"/>
      <c r="FN27" s="172"/>
      <c r="FO27" s="172"/>
      <c r="FP27" s="172"/>
      <c r="FQ27" s="172"/>
      <c r="FR27" s="172"/>
      <c r="FS27" s="172"/>
      <c r="FT27" s="172"/>
      <c r="FU27" s="172"/>
      <c r="FV27" s="172"/>
      <c r="FW27" s="172"/>
      <c r="FX27" s="172"/>
      <c r="FY27" s="172"/>
      <c r="FZ27" s="172"/>
      <c r="GA27" s="172"/>
      <c r="GB27" s="172"/>
      <c r="GC27" s="172"/>
      <c r="GD27" s="172"/>
      <c r="GE27" s="172"/>
      <c r="GF27" s="172"/>
      <c r="GG27" s="172"/>
      <c r="GH27" s="172"/>
      <c r="GI27" s="172"/>
      <c r="GJ27" s="172"/>
      <c r="GK27" s="172"/>
      <c r="GL27" s="172"/>
      <c r="GM27" s="172"/>
      <c r="GN27" s="172"/>
      <c r="GO27" s="172"/>
      <c r="GP27" s="172"/>
      <c r="GQ27" s="172"/>
      <c r="GR27" s="172"/>
      <c r="GS27" s="172"/>
      <c r="GT27" s="172"/>
      <c r="GU27" s="172"/>
      <c r="GV27" s="172"/>
      <c r="GW27" s="172"/>
      <c r="GX27" s="172"/>
      <c r="GY27" s="172"/>
      <c r="GZ27" s="172"/>
      <c r="HA27" s="172"/>
      <c r="HB27" s="172"/>
      <c r="HC27" s="172"/>
      <c r="HD27" s="172"/>
      <c r="HE27" s="172"/>
      <c r="HF27" s="172"/>
      <c r="HG27" s="172"/>
      <c r="HH27" s="172"/>
      <c r="HI27" s="172"/>
      <c r="HJ27" s="172"/>
      <c r="HK27" s="172"/>
      <c r="HL27" s="172"/>
      <c r="HM27" s="172"/>
      <c r="HN27" s="172"/>
      <c r="HO27" s="172"/>
      <c r="HP27" s="172"/>
      <c r="HQ27" s="172"/>
      <c r="HR27" s="172"/>
      <c r="HS27" s="172"/>
      <c r="HT27" s="172"/>
      <c r="HU27" s="172"/>
      <c r="HV27" s="172"/>
      <c r="HW27" s="172"/>
      <c r="HX27" s="172"/>
      <c r="HY27" s="172"/>
      <c r="HZ27" s="172"/>
      <c r="IA27" s="172"/>
      <c r="IB27" s="172"/>
      <c r="IC27" s="172"/>
      <c r="ID27" s="172"/>
      <c r="IE27" s="172"/>
      <c r="IF27" s="172"/>
      <c r="IG27" s="172"/>
      <c r="IH27" s="172"/>
      <c r="II27" s="172"/>
      <c r="IJ27" s="172"/>
      <c r="IK27" s="172"/>
      <c r="IL27" s="172"/>
      <c r="IM27" s="172"/>
      <c r="IN27" s="172"/>
      <c r="IO27" s="172"/>
      <c r="IP27" s="172"/>
      <c r="IQ27" s="172"/>
    </row>
    <row r="28" spans="1:251" s="144" customFormat="1" ht="21.75" customHeight="1">
      <c r="A28" s="176">
        <v>21</v>
      </c>
      <c r="B28" s="545" t="s">
        <v>432</v>
      </c>
      <c r="C28" s="546" t="s">
        <v>441</v>
      </c>
      <c r="D28" s="547"/>
      <c r="E28" s="547">
        <v>32</v>
      </c>
      <c r="F28" s="546" t="s">
        <v>171</v>
      </c>
      <c r="G28" s="547" t="s">
        <v>172</v>
      </c>
      <c r="H28" s="539" t="s">
        <v>208</v>
      </c>
      <c r="I28" s="177">
        <f t="shared" si="0"/>
        <v>420000</v>
      </c>
      <c r="J28" s="323" t="s">
        <v>552</v>
      </c>
      <c r="K28" s="180">
        <f t="shared" si="1"/>
        <v>300000</v>
      </c>
      <c r="L28" s="323" t="s">
        <v>213</v>
      </c>
      <c r="M28" s="178">
        <f t="shared" si="2"/>
        <v>300000</v>
      </c>
      <c r="N28" s="178">
        <f t="shared" si="3"/>
        <v>1020000</v>
      </c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2"/>
      <c r="DE28" s="172"/>
      <c r="DF28" s="172"/>
      <c r="DG28" s="172"/>
      <c r="DH28" s="172"/>
      <c r="DI28" s="172"/>
      <c r="DJ28" s="172"/>
      <c r="DK28" s="172"/>
      <c r="DL28" s="172"/>
      <c r="DM28" s="172"/>
      <c r="DN28" s="172"/>
      <c r="DO28" s="172"/>
      <c r="DP28" s="172"/>
      <c r="DQ28" s="172"/>
      <c r="DR28" s="172"/>
      <c r="DS28" s="172"/>
      <c r="DT28" s="172"/>
      <c r="DU28" s="172"/>
      <c r="DV28" s="172"/>
      <c r="DW28" s="172"/>
      <c r="DX28" s="172"/>
      <c r="DY28" s="172"/>
      <c r="DZ28" s="172"/>
      <c r="EA28" s="172"/>
      <c r="EB28" s="172"/>
      <c r="EC28" s="172"/>
      <c r="ED28" s="172"/>
      <c r="EE28" s="172"/>
      <c r="EF28" s="172"/>
      <c r="EG28" s="172"/>
      <c r="EH28" s="172"/>
      <c r="EI28" s="172"/>
      <c r="EJ28" s="172"/>
      <c r="EK28" s="172"/>
      <c r="EL28" s="172"/>
      <c r="EM28" s="172"/>
      <c r="EN28" s="172"/>
      <c r="EO28" s="172"/>
      <c r="EP28" s="172"/>
      <c r="EQ28" s="172"/>
      <c r="ER28" s="172"/>
      <c r="ES28" s="172"/>
      <c r="ET28" s="172"/>
      <c r="EU28" s="172"/>
      <c r="EV28" s="172"/>
      <c r="EW28" s="172"/>
      <c r="EX28" s="172"/>
      <c r="EY28" s="172"/>
      <c r="EZ28" s="172"/>
      <c r="FA28" s="172"/>
      <c r="FB28" s="172"/>
      <c r="FC28" s="172"/>
      <c r="FD28" s="172"/>
      <c r="FE28" s="172"/>
      <c r="FF28" s="172"/>
      <c r="FG28" s="172"/>
      <c r="FH28" s="172"/>
      <c r="FI28" s="172"/>
      <c r="FJ28" s="172"/>
      <c r="FK28" s="172"/>
      <c r="FL28" s="172"/>
      <c r="FM28" s="172"/>
      <c r="FN28" s="172"/>
      <c r="FO28" s="172"/>
      <c r="FP28" s="172"/>
      <c r="FQ28" s="172"/>
      <c r="FR28" s="172"/>
      <c r="FS28" s="172"/>
      <c r="FT28" s="172"/>
      <c r="FU28" s="172"/>
      <c r="FV28" s="172"/>
      <c r="FW28" s="172"/>
      <c r="FX28" s="172"/>
      <c r="FY28" s="172"/>
      <c r="FZ28" s="172"/>
      <c r="GA28" s="172"/>
      <c r="GB28" s="172"/>
      <c r="GC28" s="172"/>
      <c r="GD28" s="172"/>
      <c r="GE28" s="172"/>
      <c r="GF28" s="172"/>
      <c r="GG28" s="172"/>
      <c r="GH28" s="172"/>
      <c r="GI28" s="172"/>
      <c r="GJ28" s="172"/>
      <c r="GK28" s="172"/>
      <c r="GL28" s="172"/>
      <c r="GM28" s="172"/>
      <c r="GN28" s="172"/>
      <c r="GO28" s="172"/>
      <c r="GP28" s="172"/>
      <c r="GQ28" s="172"/>
      <c r="GR28" s="172"/>
      <c r="GS28" s="172"/>
      <c r="GT28" s="172"/>
      <c r="GU28" s="172"/>
      <c r="GV28" s="172"/>
      <c r="GW28" s="172"/>
      <c r="GX28" s="172"/>
      <c r="GY28" s="172"/>
      <c r="GZ28" s="172"/>
      <c r="HA28" s="172"/>
      <c r="HB28" s="172"/>
      <c r="HC28" s="172"/>
      <c r="HD28" s="172"/>
      <c r="HE28" s="172"/>
      <c r="HF28" s="172"/>
      <c r="HG28" s="172"/>
      <c r="HH28" s="172"/>
      <c r="HI28" s="172"/>
      <c r="HJ28" s="172"/>
      <c r="HK28" s="172"/>
      <c r="HL28" s="172"/>
      <c r="HM28" s="172"/>
      <c r="HN28" s="172"/>
      <c r="HO28" s="172"/>
      <c r="HP28" s="172"/>
      <c r="HQ28" s="172"/>
      <c r="HR28" s="172"/>
      <c r="HS28" s="172"/>
      <c r="HT28" s="172"/>
      <c r="HU28" s="172"/>
      <c r="HV28" s="172"/>
      <c r="HW28" s="172"/>
      <c r="HX28" s="172"/>
      <c r="HY28" s="172"/>
      <c r="HZ28" s="172"/>
      <c r="IA28" s="172"/>
      <c r="IB28" s="172"/>
      <c r="IC28" s="172"/>
      <c r="ID28" s="172"/>
      <c r="IE28" s="172"/>
      <c r="IF28" s="172"/>
      <c r="IG28" s="172"/>
      <c r="IH28" s="172"/>
      <c r="II28" s="172"/>
      <c r="IJ28" s="172"/>
      <c r="IK28" s="172"/>
      <c r="IL28" s="172"/>
      <c r="IM28" s="172"/>
      <c r="IN28" s="172"/>
      <c r="IO28" s="172"/>
      <c r="IP28" s="172"/>
      <c r="IQ28" s="172"/>
    </row>
    <row r="29" spans="1:251" s="144" customFormat="1" ht="35.25" customHeight="1">
      <c r="A29" s="176">
        <v>22</v>
      </c>
      <c r="B29" s="545" t="s">
        <v>442</v>
      </c>
      <c r="C29" s="546" t="s">
        <v>556</v>
      </c>
      <c r="D29" s="547"/>
      <c r="E29" s="547">
        <v>64</v>
      </c>
      <c r="F29" s="548" t="s">
        <v>421</v>
      </c>
      <c r="G29" s="547" t="s">
        <v>173</v>
      </c>
      <c r="H29" s="539" t="s">
        <v>199</v>
      </c>
      <c r="I29" s="177">
        <f t="shared" si="0"/>
        <v>420000</v>
      </c>
      <c r="J29" s="323" t="s">
        <v>201</v>
      </c>
      <c r="K29" s="180">
        <f t="shared" si="1"/>
        <v>300000</v>
      </c>
      <c r="L29" s="323" t="s">
        <v>552</v>
      </c>
      <c r="M29" s="178">
        <f t="shared" si="2"/>
        <v>300000</v>
      </c>
      <c r="N29" s="178">
        <f t="shared" si="3"/>
        <v>1020000</v>
      </c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2"/>
      <c r="DE29" s="172"/>
      <c r="DF29" s="172"/>
      <c r="DG29" s="172"/>
      <c r="DH29" s="172"/>
      <c r="DI29" s="172"/>
      <c r="DJ29" s="172"/>
      <c r="DK29" s="172"/>
      <c r="DL29" s="172"/>
      <c r="DM29" s="172"/>
      <c r="DN29" s="172"/>
      <c r="DO29" s="172"/>
      <c r="DP29" s="172"/>
      <c r="DQ29" s="172"/>
      <c r="DR29" s="172"/>
      <c r="DS29" s="172"/>
      <c r="DT29" s="172"/>
      <c r="DU29" s="172"/>
      <c r="DV29" s="172"/>
      <c r="DW29" s="172"/>
      <c r="DX29" s="172"/>
      <c r="DY29" s="172"/>
      <c r="DZ29" s="172"/>
      <c r="EA29" s="172"/>
      <c r="EB29" s="172"/>
      <c r="EC29" s="172"/>
      <c r="ED29" s="172"/>
      <c r="EE29" s="172"/>
      <c r="EF29" s="172"/>
      <c r="EG29" s="172"/>
      <c r="EH29" s="172"/>
      <c r="EI29" s="172"/>
      <c r="EJ29" s="172"/>
      <c r="EK29" s="172"/>
      <c r="EL29" s="172"/>
      <c r="EM29" s="172"/>
      <c r="EN29" s="172"/>
      <c r="EO29" s="172"/>
      <c r="EP29" s="172"/>
      <c r="EQ29" s="172"/>
      <c r="ER29" s="172"/>
      <c r="ES29" s="172"/>
      <c r="ET29" s="172"/>
      <c r="EU29" s="172"/>
      <c r="EV29" s="172"/>
      <c r="EW29" s="172"/>
      <c r="EX29" s="172"/>
      <c r="EY29" s="172"/>
      <c r="EZ29" s="172"/>
      <c r="FA29" s="172"/>
      <c r="FB29" s="172"/>
      <c r="FC29" s="172"/>
      <c r="FD29" s="172"/>
      <c r="FE29" s="172"/>
      <c r="FF29" s="172"/>
      <c r="FG29" s="172"/>
      <c r="FH29" s="172"/>
      <c r="FI29" s="172"/>
      <c r="FJ29" s="172"/>
      <c r="FK29" s="172"/>
      <c r="FL29" s="172"/>
      <c r="FM29" s="172"/>
      <c r="FN29" s="172"/>
      <c r="FO29" s="172"/>
      <c r="FP29" s="172"/>
      <c r="FQ29" s="172"/>
      <c r="FR29" s="172"/>
      <c r="FS29" s="172"/>
      <c r="FT29" s="172"/>
      <c r="FU29" s="172"/>
      <c r="FV29" s="172"/>
      <c r="FW29" s="172"/>
      <c r="FX29" s="172"/>
      <c r="FY29" s="172"/>
      <c r="FZ29" s="172"/>
      <c r="GA29" s="172"/>
      <c r="GB29" s="172"/>
      <c r="GC29" s="172"/>
      <c r="GD29" s="172"/>
      <c r="GE29" s="172"/>
      <c r="GF29" s="172"/>
      <c r="GG29" s="172"/>
      <c r="GH29" s="172"/>
      <c r="GI29" s="172"/>
      <c r="GJ29" s="172"/>
      <c r="GK29" s="172"/>
      <c r="GL29" s="172"/>
      <c r="GM29" s="172"/>
      <c r="GN29" s="172"/>
      <c r="GO29" s="172"/>
      <c r="GP29" s="172"/>
      <c r="GQ29" s="172"/>
      <c r="GR29" s="172"/>
      <c r="GS29" s="172"/>
      <c r="GT29" s="172"/>
      <c r="GU29" s="172"/>
      <c r="GV29" s="172"/>
      <c r="GW29" s="172"/>
      <c r="GX29" s="172"/>
      <c r="GY29" s="172"/>
      <c r="GZ29" s="172"/>
      <c r="HA29" s="172"/>
      <c r="HB29" s="172"/>
      <c r="HC29" s="172"/>
      <c r="HD29" s="172"/>
      <c r="HE29" s="172"/>
      <c r="HF29" s="172"/>
      <c r="HG29" s="172"/>
      <c r="HH29" s="172"/>
      <c r="HI29" s="172"/>
      <c r="HJ29" s="172"/>
      <c r="HK29" s="172"/>
      <c r="HL29" s="172"/>
      <c r="HM29" s="172"/>
      <c r="HN29" s="172"/>
      <c r="HO29" s="172"/>
      <c r="HP29" s="172"/>
      <c r="HQ29" s="172"/>
      <c r="HR29" s="172"/>
      <c r="HS29" s="172"/>
      <c r="HT29" s="172"/>
      <c r="HU29" s="172"/>
      <c r="HV29" s="172"/>
      <c r="HW29" s="172"/>
      <c r="HX29" s="172"/>
      <c r="HY29" s="172"/>
      <c r="HZ29" s="172"/>
      <c r="IA29" s="172"/>
      <c r="IB29" s="172"/>
      <c r="IC29" s="172"/>
      <c r="ID29" s="172"/>
      <c r="IE29" s="172"/>
      <c r="IF29" s="172"/>
      <c r="IG29" s="172"/>
      <c r="IH29" s="172"/>
      <c r="II29" s="172"/>
      <c r="IJ29" s="172"/>
      <c r="IK29" s="172"/>
      <c r="IL29" s="172"/>
      <c r="IM29" s="172"/>
      <c r="IN29" s="172"/>
      <c r="IO29" s="172"/>
      <c r="IP29" s="172"/>
      <c r="IQ29" s="172"/>
    </row>
    <row r="30" spans="1:251" s="144" customFormat="1" ht="21.75" customHeight="1">
      <c r="A30" s="176">
        <v>23</v>
      </c>
      <c r="B30" s="545" t="s">
        <v>442</v>
      </c>
      <c r="C30" s="546" t="s">
        <v>556</v>
      </c>
      <c r="D30" s="547"/>
      <c r="E30" s="547">
        <v>64</v>
      </c>
      <c r="F30" s="548" t="s">
        <v>557</v>
      </c>
      <c r="G30" s="547" t="s">
        <v>173</v>
      </c>
      <c r="H30" s="539" t="s">
        <v>199</v>
      </c>
      <c r="I30" s="177">
        <f t="shared" si="0"/>
        <v>420000</v>
      </c>
      <c r="J30" s="323" t="s">
        <v>201</v>
      </c>
      <c r="K30" s="180">
        <f t="shared" si="1"/>
        <v>300000</v>
      </c>
      <c r="L30" s="323" t="s">
        <v>552</v>
      </c>
      <c r="M30" s="178">
        <f t="shared" si="2"/>
        <v>300000</v>
      </c>
      <c r="N30" s="178">
        <f t="shared" si="3"/>
        <v>1020000</v>
      </c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2"/>
      <c r="DN30" s="172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2"/>
      <c r="EC30" s="172"/>
      <c r="ED30" s="172"/>
      <c r="EE30" s="172"/>
      <c r="EF30" s="172"/>
      <c r="EG30" s="172"/>
      <c r="EH30" s="172"/>
      <c r="EI30" s="172"/>
      <c r="EJ30" s="172"/>
      <c r="EK30" s="172"/>
      <c r="EL30" s="172"/>
      <c r="EM30" s="172"/>
      <c r="EN30" s="172"/>
      <c r="EO30" s="172"/>
      <c r="EP30" s="172"/>
      <c r="EQ30" s="172"/>
      <c r="ER30" s="172"/>
      <c r="ES30" s="172"/>
      <c r="ET30" s="172"/>
      <c r="EU30" s="172"/>
      <c r="EV30" s="172"/>
      <c r="EW30" s="172"/>
      <c r="EX30" s="172"/>
      <c r="EY30" s="172"/>
      <c r="EZ30" s="172"/>
      <c r="FA30" s="172"/>
      <c r="FB30" s="172"/>
      <c r="FC30" s="172"/>
      <c r="FD30" s="172"/>
      <c r="FE30" s="172"/>
      <c r="FF30" s="172"/>
      <c r="FG30" s="172"/>
      <c r="FH30" s="172"/>
      <c r="FI30" s="172"/>
      <c r="FJ30" s="172"/>
      <c r="FK30" s="172"/>
      <c r="FL30" s="172"/>
      <c r="FM30" s="172"/>
      <c r="FN30" s="172"/>
      <c r="FO30" s="172"/>
      <c r="FP30" s="172"/>
      <c r="FQ30" s="172"/>
      <c r="FR30" s="172"/>
      <c r="FS30" s="172"/>
      <c r="FT30" s="172"/>
      <c r="FU30" s="172"/>
      <c r="FV30" s="172"/>
      <c r="FW30" s="172"/>
      <c r="FX30" s="172"/>
      <c r="FY30" s="172"/>
      <c r="FZ30" s="172"/>
      <c r="GA30" s="172"/>
      <c r="GB30" s="172"/>
      <c r="GC30" s="172"/>
      <c r="GD30" s="172"/>
      <c r="GE30" s="172"/>
      <c r="GF30" s="172"/>
      <c r="GG30" s="172"/>
      <c r="GH30" s="172"/>
      <c r="GI30" s="172"/>
      <c r="GJ30" s="172"/>
      <c r="GK30" s="172"/>
      <c r="GL30" s="172"/>
      <c r="GM30" s="172"/>
      <c r="GN30" s="172"/>
      <c r="GO30" s="172"/>
      <c r="GP30" s="172"/>
      <c r="GQ30" s="172"/>
      <c r="GR30" s="172"/>
      <c r="GS30" s="172"/>
      <c r="GT30" s="172"/>
      <c r="GU30" s="172"/>
      <c r="GV30" s="172"/>
      <c r="GW30" s="172"/>
      <c r="GX30" s="172"/>
      <c r="GY30" s="172"/>
      <c r="GZ30" s="172"/>
      <c r="HA30" s="172"/>
      <c r="HB30" s="172"/>
      <c r="HC30" s="172"/>
      <c r="HD30" s="172"/>
      <c r="HE30" s="172"/>
      <c r="HF30" s="172"/>
      <c r="HG30" s="172"/>
      <c r="HH30" s="172"/>
      <c r="HI30" s="172"/>
      <c r="HJ30" s="172"/>
      <c r="HK30" s="172"/>
      <c r="HL30" s="172"/>
      <c r="HM30" s="172"/>
      <c r="HN30" s="172"/>
      <c r="HO30" s="172"/>
      <c r="HP30" s="172"/>
      <c r="HQ30" s="172"/>
      <c r="HR30" s="172"/>
      <c r="HS30" s="172"/>
      <c r="HT30" s="172"/>
      <c r="HU30" s="172"/>
      <c r="HV30" s="172"/>
      <c r="HW30" s="172"/>
      <c r="HX30" s="172"/>
      <c r="HY30" s="172"/>
      <c r="HZ30" s="172"/>
      <c r="IA30" s="172"/>
      <c r="IB30" s="172"/>
      <c r="IC30" s="172"/>
      <c r="ID30" s="172"/>
      <c r="IE30" s="172"/>
      <c r="IF30" s="172"/>
      <c r="IG30" s="172"/>
      <c r="IH30" s="172"/>
      <c r="II30" s="172"/>
      <c r="IJ30" s="172"/>
      <c r="IK30" s="172"/>
      <c r="IL30" s="172"/>
      <c r="IM30" s="172"/>
      <c r="IN30" s="172"/>
      <c r="IO30" s="172"/>
      <c r="IP30" s="172"/>
      <c r="IQ30" s="172"/>
    </row>
    <row r="31" spans="1:251" s="144" customFormat="1" ht="15">
      <c r="A31" s="176">
        <v>24</v>
      </c>
      <c r="B31" s="545" t="s">
        <v>442</v>
      </c>
      <c r="C31" s="546" t="s">
        <v>443</v>
      </c>
      <c r="D31" s="547"/>
      <c r="E31" s="547">
        <v>47</v>
      </c>
      <c r="F31" s="546" t="s">
        <v>171</v>
      </c>
      <c r="G31" s="547" t="s">
        <v>172</v>
      </c>
      <c r="H31" s="539" t="s">
        <v>199</v>
      </c>
      <c r="I31" s="177">
        <f t="shared" si="0"/>
        <v>420000</v>
      </c>
      <c r="J31" s="323" t="s">
        <v>201</v>
      </c>
      <c r="K31" s="180">
        <f t="shared" si="1"/>
        <v>300000</v>
      </c>
      <c r="L31" s="323" t="s">
        <v>212</v>
      </c>
      <c r="M31" s="178">
        <f t="shared" si="2"/>
        <v>300000</v>
      </c>
      <c r="N31" s="178">
        <f t="shared" si="3"/>
        <v>1020000</v>
      </c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2"/>
      <c r="DE31" s="172"/>
      <c r="DF31" s="172"/>
      <c r="DG31" s="172"/>
      <c r="DH31" s="172"/>
      <c r="DI31" s="172"/>
      <c r="DJ31" s="172"/>
      <c r="DK31" s="172"/>
      <c r="DL31" s="172"/>
      <c r="DM31" s="172"/>
      <c r="DN31" s="172"/>
      <c r="DO31" s="172"/>
      <c r="DP31" s="172"/>
      <c r="DQ31" s="172"/>
      <c r="DR31" s="172"/>
      <c r="DS31" s="172"/>
      <c r="DT31" s="172"/>
      <c r="DU31" s="172"/>
      <c r="DV31" s="172"/>
      <c r="DW31" s="172"/>
      <c r="DX31" s="172"/>
      <c r="DY31" s="172"/>
      <c r="DZ31" s="172"/>
      <c r="EA31" s="172"/>
      <c r="EB31" s="172"/>
      <c r="EC31" s="172"/>
      <c r="ED31" s="172"/>
      <c r="EE31" s="172"/>
      <c r="EF31" s="172"/>
      <c r="EG31" s="172"/>
      <c r="EH31" s="172"/>
      <c r="EI31" s="172"/>
      <c r="EJ31" s="172"/>
      <c r="EK31" s="172"/>
      <c r="EL31" s="172"/>
      <c r="EM31" s="172"/>
      <c r="EN31" s="172"/>
      <c r="EO31" s="172"/>
      <c r="EP31" s="172"/>
      <c r="EQ31" s="172"/>
      <c r="ER31" s="172"/>
      <c r="ES31" s="172"/>
      <c r="ET31" s="172"/>
      <c r="EU31" s="172"/>
      <c r="EV31" s="172"/>
      <c r="EW31" s="172"/>
      <c r="EX31" s="172"/>
      <c r="EY31" s="172"/>
      <c r="EZ31" s="172"/>
      <c r="FA31" s="172"/>
      <c r="FB31" s="172"/>
      <c r="FC31" s="172"/>
      <c r="FD31" s="172"/>
      <c r="FE31" s="172"/>
      <c r="FF31" s="172"/>
      <c r="FG31" s="172"/>
      <c r="FH31" s="172"/>
      <c r="FI31" s="172"/>
      <c r="FJ31" s="172"/>
      <c r="FK31" s="172"/>
      <c r="FL31" s="172"/>
      <c r="FM31" s="172"/>
      <c r="FN31" s="172"/>
      <c r="FO31" s="172"/>
      <c r="FP31" s="172"/>
      <c r="FQ31" s="172"/>
      <c r="FR31" s="172"/>
      <c r="FS31" s="172"/>
      <c r="FT31" s="172"/>
      <c r="FU31" s="172"/>
      <c r="FV31" s="172"/>
      <c r="FW31" s="172"/>
      <c r="FX31" s="172"/>
      <c r="FY31" s="172"/>
      <c r="FZ31" s="172"/>
      <c r="GA31" s="172"/>
      <c r="GB31" s="172"/>
      <c r="GC31" s="172"/>
      <c r="GD31" s="172"/>
      <c r="GE31" s="172"/>
      <c r="GF31" s="172"/>
      <c r="GG31" s="172"/>
      <c r="GH31" s="172"/>
      <c r="GI31" s="172"/>
      <c r="GJ31" s="172"/>
      <c r="GK31" s="172"/>
      <c r="GL31" s="172"/>
      <c r="GM31" s="172"/>
      <c r="GN31" s="172"/>
      <c r="GO31" s="172"/>
      <c r="GP31" s="172"/>
      <c r="GQ31" s="172"/>
      <c r="GR31" s="172"/>
      <c r="GS31" s="172"/>
      <c r="GT31" s="172"/>
      <c r="GU31" s="172"/>
      <c r="GV31" s="172"/>
      <c r="GW31" s="172"/>
      <c r="GX31" s="172"/>
      <c r="GY31" s="172"/>
      <c r="GZ31" s="172"/>
      <c r="HA31" s="172"/>
      <c r="HB31" s="172"/>
      <c r="HC31" s="172"/>
      <c r="HD31" s="172"/>
      <c r="HE31" s="172"/>
      <c r="HF31" s="172"/>
      <c r="HG31" s="172"/>
      <c r="HH31" s="172"/>
      <c r="HI31" s="172"/>
      <c r="HJ31" s="172"/>
      <c r="HK31" s="172"/>
      <c r="HL31" s="172"/>
      <c r="HM31" s="172"/>
      <c r="HN31" s="172"/>
      <c r="HO31" s="172"/>
      <c r="HP31" s="172"/>
      <c r="HQ31" s="172"/>
      <c r="HR31" s="172"/>
      <c r="HS31" s="172"/>
      <c r="HT31" s="172"/>
      <c r="HU31" s="172"/>
      <c r="HV31" s="172"/>
      <c r="HW31" s="172"/>
      <c r="HX31" s="172"/>
      <c r="HY31" s="172"/>
      <c r="HZ31" s="172"/>
      <c r="IA31" s="172"/>
      <c r="IB31" s="172"/>
      <c r="IC31" s="172"/>
      <c r="ID31" s="172"/>
      <c r="IE31" s="172"/>
      <c r="IF31" s="172"/>
      <c r="IG31" s="172"/>
      <c r="IH31" s="172"/>
      <c r="II31" s="172"/>
      <c r="IJ31" s="172"/>
      <c r="IK31" s="172"/>
      <c r="IL31" s="172"/>
      <c r="IM31" s="172"/>
      <c r="IN31" s="172"/>
      <c r="IO31" s="172"/>
      <c r="IP31" s="172"/>
      <c r="IQ31" s="172"/>
    </row>
    <row r="32" spans="1:251" s="144" customFormat="1" ht="21.75" customHeight="1">
      <c r="A32" s="176">
        <v>25</v>
      </c>
      <c r="B32" s="545" t="s">
        <v>442</v>
      </c>
      <c r="C32" s="546" t="s">
        <v>558</v>
      </c>
      <c r="D32" s="547">
        <v>48</v>
      </c>
      <c r="E32" s="547"/>
      <c r="F32" s="548" t="s">
        <v>400</v>
      </c>
      <c r="G32" s="547" t="s">
        <v>173</v>
      </c>
      <c r="H32" s="539" t="s">
        <v>200</v>
      </c>
      <c r="I32" s="177">
        <f t="shared" si="0"/>
        <v>420000</v>
      </c>
      <c r="J32" s="323" t="s">
        <v>203</v>
      </c>
      <c r="K32" s="180">
        <f t="shared" si="1"/>
        <v>300000</v>
      </c>
      <c r="L32" s="323" t="s">
        <v>208</v>
      </c>
      <c r="M32" s="178">
        <f t="shared" si="2"/>
        <v>300000</v>
      </c>
      <c r="N32" s="178">
        <f t="shared" si="3"/>
        <v>1020000</v>
      </c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2"/>
      <c r="DE32" s="172"/>
      <c r="DF32" s="172"/>
      <c r="DG32" s="172"/>
      <c r="DH32" s="172"/>
      <c r="DI32" s="172"/>
      <c r="DJ32" s="172"/>
      <c r="DK32" s="172"/>
      <c r="DL32" s="172"/>
      <c r="DM32" s="172"/>
      <c r="DN32" s="172"/>
      <c r="DO32" s="172"/>
      <c r="DP32" s="172"/>
      <c r="DQ32" s="172"/>
      <c r="DR32" s="172"/>
      <c r="DS32" s="172"/>
      <c r="DT32" s="172"/>
      <c r="DU32" s="172"/>
      <c r="DV32" s="172"/>
      <c r="DW32" s="172"/>
      <c r="DX32" s="172"/>
      <c r="DY32" s="172"/>
      <c r="DZ32" s="172"/>
      <c r="EA32" s="172"/>
      <c r="EB32" s="172"/>
      <c r="EC32" s="172"/>
      <c r="ED32" s="172"/>
      <c r="EE32" s="172"/>
      <c r="EF32" s="172"/>
      <c r="EG32" s="172"/>
      <c r="EH32" s="172"/>
      <c r="EI32" s="172"/>
      <c r="EJ32" s="172"/>
      <c r="EK32" s="172"/>
      <c r="EL32" s="172"/>
      <c r="EM32" s="172"/>
      <c r="EN32" s="172"/>
      <c r="EO32" s="172"/>
      <c r="EP32" s="172"/>
      <c r="EQ32" s="172"/>
      <c r="ER32" s="172"/>
      <c r="ES32" s="172"/>
      <c r="ET32" s="172"/>
      <c r="EU32" s="172"/>
      <c r="EV32" s="172"/>
      <c r="EW32" s="172"/>
      <c r="EX32" s="172"/>
      <c r="EY32" s="172"/>
      <c r="EZ32" s="172"/>
      <c r="FA32" s="172"/>
      <c r="FB32" s="172"/>
      <c r="FC32" s="172"/>
      <c r="FD32" s="172"/>
      <c r="FE32" s="172"/>
      <c r="FF32" s="172"/>
      <c r="FG32" s="172"/>
      <c r="FH32" s="172"/>
      <c r="FI32" s="172"/>
      <c r="FJ32" s="172"/>
      <c r="FK32" s="172"/>
      <c r="FL32" s="172"/>
      <c r="FM32" s="172"/>
      <c r="FN32" s="172"/>
      <c r="FO32" s="172"/>
      <c r="FP32" s="172"/>
      <c r="FQ32" s="172"/>
      <c r="FR32" s="172"/>
      <c r="FS32" s="172"/>
      <c r="FT32" s="172"/>
      <c r="FU32" s="172"/>
      <c r="FV32" s="172"/>
      <c r="FW32" s="172"/>
      <c r="FX32" s="172"/>
      <c r="FY32" s="172"/>
      <c r="FZ32" s="172"/>
      <c r="GA32" s="172"/>
      <c r="GB32" s="172"/>
      <c r="GC32" s="172"/>
      <c r="GD32" s="172"/>
      <c r="GE32" s="172"/>
      <c r="GF32" s="172"/>
      <c r="GG32" s="172"/>
      <c r="GH32" s="172"/>
      <c r="GI32" s="172"/>
      <c r="GJ32" s="172"/>
      <c r="GK32" s="172"/>
      <c r="GL32" s="172"/>
      <c r="GM32" s="172"/>
      <c r="GN32" s="172"/>
      <c r="GO32" s="172"/>
      <c r="GP32" s="172"/>
      <c r="GQ32" s="172"/>
      <c r="GR32" s="172"/>
      <c r="GS32" s="172"/>
      <c r="GT32" s="172"/>
      <c r="GU32" s="172"/>
      <c r="GV32" s="172"/>
      <c r="GW32" s="172"/>
      <c r="GX32" s="172"/>
      <c r="GY32" s="172"/>
      <c r="GZ32" s="172"/>
      <c r="HA32" s="172"/>
      <c r="HB32" s="172"/>
      <c r="HC32" s="172"/>
      <c r="HD32" s="172"/>
      <c r="HE32" s="172"/>
      <c r="HF32" s="172"/>
      <c r="HG32" s="172"/>
      <c r="HH32" s="172"/>
      <c r="HI32" s="172"/>
      <c r="HJ32" s="172"/>
      <c r="HK32" s="172"/>
      <c r="HL32" s="172"/>
      <c r="HM32" s="172"/>
      <c r="HN32" s="172"/>
      <c r="HO32" s="172"/>
      <c r="HP32" s="172"/>
      <c r="HQ32" s="172"/>
      <c r="HR32" s="172"/>
      <c r="HS32" s="172"/>
      <c r="HT32" s="172"/>
      <c r="HU32" s="172"/>
      <c r="HV32" s="172"/>
      <c r="HW32" s="172"/>
      <c r="HX32" s="172"/>
      <c r="HY32" s="172"/>
      <c r="HZ32" s="172"/>
      <c r="IA32" s="172"/>
      <c r="IB32" s="172"/>
      <c r="IC32" s="172"/>
      <c r="ID32" s="172"/>
      <c r="IE32" s="172"/>
      <c r="IF32" s="172"/>
      <c r="IG32" s="172"/>
      <c r="IH32" s="172"/>
      <c r="II32" s="172"/>
      <c r="IJ32" s="172"/>
      <c r="IK32" s="172"/>
      <c r="IL32" s="172"/>
      <c r="IM32" s="172"/>
      <c r="IN32" s="172"/>
      <c r="IO32" s="172"/>
      <c r="IP32" s="172"/>
      <c r="IQ32" s="172"/>
    </row>
    <row r="33" spans="1:251" s="144" customFormat="1" ht="21.75" customHeight="1">
      <c r="A33" s="176">
        <v>26</v>
      </c>
      <c r="B33" s="545" t="s">
        <v>448</v>
      </c>
      <c r="C33" s="546" t="s">
        <v>449</v>
      </c>
      <c r="D33" s="547">
        <v>56</v>
      </c>
      <c r="E33" s="547"/>
      <c r="F33" s="546" t="s">
        <v>421</v>
      </c>
      <c r="G33" s="547" t="s">
        <v>172</v>
      </c>
      <c r="H33" s="539" t="s">
        <v>201</v>
      </c>
      <c r="I33" s="177">
        <f t="shared" si="0"/>
        <v>420000</v>
      </c>
      <c r="J33" s="323" t="s">
        <v>199</v>
      </c>
      <c r="K33" s="180">
        <f t="shared" si="1"/>
        <v>300000</v>
      </c>
      <c r="L33" s="323" t="s">
        <v>208</v>
      </c>
      <c r="M33" s="178">
        <f t="shared" si="2"/>
        <v>300000</v>
      </c>
      <c r="N33" s="178">
        <f t="shared" si="3"/>
        <v>1020000</v>
      </c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172"/>
      <c r="DB33" s="172"/>
      <c r="DC33" s="172"/>
      <c r="DD33" s="172"/>
      <c r="DE33" s="172"/>
      <c r="DF33" s="172"/>
      <c r="DG33" s="172"/>
      <c r="DH33" s="172"/>
      <c r="DI33" s="172"/>
      <c r="DJ33" s="172"/>
      <c r="DK33" s="172"/>
      <c r="DL33" s="172"/>
      <c r="DM33" s="172"/>
      <c r="DN33" s="172"/>
      <c r="DO33" s="172"/>
      <c r="DP33" s="172"/>
      <c r="DQ33" s="172"/>
      <c r="DR33" s="172"/>
      <c r="DS33" s="172"/>
      <c r="DT33" s="172"/>
      <c r="DU33" s="172"/>
      <c r="DV33" s="172"/>
      <c r="DW33" s="172"/>
      <c r="DX33" s="172"/>
      <c r="DY33" s="172"/>
      <c r="DZ33" s="172"/>
      <c r="EA33" s="172"/>
      <c r="EB33" s="172"/>
      <c r="EC33" s="172"/>
      <c r="ED33" s="172"/>
      <c r="EE33" s="172"/>
      <c r="EF33" s="172"/>
      <c r="EG33" s="172"/>
      <c r="EH33" s="172"/>
      <c r="EI33" s="172"/>
      <c r="EJ33" s="172"/>
      <c r="EK33" s="172"/>
      <c r="EL33" s="172"/>
      <c r="EM33" s="172"/>
      <c r="EN33" s="172"/>
      <c r="EO33" s="172"/>
      <c r="EP33" s="172"/>
      <c r="EQ33" s="172"/>
      <c r="ER33" s="172"/>
      <c r="ES33" s="172"/>
      <c r="ET33" s="172"/>
      <c r="EU33" s="172"/>
      <c r="EV33" s="172"/>
      <c r="EW33" s="172"/>
      <c r="EX33" s="172"/>
      <c r="EY33" s="172"/>
      <c r="EZ33" s="172"/>
      <c r="FA33" s="172"/>
      <c r="FB33" s="172"/>
      <c r="FC33" s="172"/>
      <c r="FD33" s="172"/>
      <c r="FE33" s="172"/>
      <c r="FF33" s="172"/>
      <c r="FG33" s="172"/>
      <c r="FH33" s="172"/>
      <c r="FI33" s="172"/>
      <c r="FJ33" s="172"/>
      <c r="FK33" s="172"/>
      <c r="FL33" s="172"/>
      <c r="FM33" s="172"/>
      <c r="FN33" s="172"/>
      <c r="FO33" s="172"/>
      <c r="FP33" s="172"/>
      <c r="FQ33" s="172"/>
      <c r="FR33" s="172"/>
      <c r="FS33" s="172"/>
      <c r="FT33" s="172"/>
      <c r="FU33" s="172"/>
      <c r="FV33" s="172"/>
      <c r="FW33" s="172"/>
      <c r="FX33" s="172"/>
      <c r="FY33" s="172"/>
      <c r="FZ33" s="172"/>
      <c r="GA33" s="172"/>
      <c r="GB33" s="172"/>
      <c r="GC33" s="172"/>
      <c r="GD33" s="172"/>
      <c r="GE33" s="172"/>
      <c r="GF33" s="172"/>
      <c r="GG33" s="172"/>
      <c r="GH33" s="172"/>
      <c r="GI33" s="172"/>
      <c r="GJ33" s="172"/>
      <c r="GK33" s="172"/>
      <c r="GL33" s="172"/>
      <c r="GM33" s="172"/>
      <c r="GN33" s="172"/>
      <c r="GO33" s="172"/>
      <c r="GP33" s="172"/>
      <c r="GQ33" s="172"/>
      <c r="GR33" s="172"/>
      <c r="GS33" s="172"/>
      <c r="GT33" s="172"/>
      <c r="GU33" s="172"/>
      <c r="GV33" s="172"/>
      <c r="GW33" s="172"/>
      <c r="GX33" s="172"/>
      <c r="GY33" s="172"/>
      <c r="GZ33" s="172"/>
      <c r="HA33" s="172"/>
      <c r="HB33" s="172"/>
      <c r="HC33" s="172"/>
      <c r="HD33" s="172"/>
      <c r="HE33" s="172"/>
      <c r="HF33" s="172"/>
      <c r="HG33" s="172"/>
      <c r="HH33" s="172"/>
      <c r="HI33" s="172"/>
      <c r="HJ33" s="172"/>
      <c r="HK33" s="172"/>
      <c r="HL33" s="172"/>
      <c r="HM33" s="172"/>
      <c r="HN33" s="172"/>
      <c r="HO33" s="172"/>
      <c r="HP33" s="172"/>
      <c r="HQ33" s="172"/>
      <c r="HR33" s="172"/>
      <c r="HS33" s="172"/>
      <c r="HT33" s="172"/>
      <c r="HU33" s="172"/>
      <c r="HV33" s="172"/>
      <c r="HW33" s="172"/>
      <c r="HX33" s="172"/>
      <c r="HY33" s="172"/>
      <c r="HZ33" s="172"/>
      <c r="IA33" s="172"/>
      <c r="IB33" s="172"/>
      <c r="IC33" s="172"/>
      <c r="ID33" s="172"/>
      <c r="IE33" s="172"/>
      <c r="IF33" s="172"/>
      <c r="IG33" s="172"/>
      <c r="IH33" s="172"/>
      <c r="II33" s="172"/>
      <c r="IJ33" s="172"/>
      <c r="IK33" s="172"/>
      <c r="IL33" s="172"/>
      <c r="IM33" s="172"/>
      <c r="IN33" s="172"/>
      <c r="IO33" s="172"/>
      <c r="IP33" s="172"/>
      <c r="IQ33" s="172"/>
    </row>
    <row r="34" spans="1:251" s="144" customFormat="1" ht="21.75" customHeight="1">
      <c r="A34" s="176">
        <v>27</v>
      </c>
      <c r="B34" s="545" t="s">
        <v>448</v>
      </c>
      <c r="C34" s="546" t="s">
        <v>449</v>
      </c>
      <c r="D34" s="547">
        <v>56</v>
      </c>
      <c r="E34" s="547"/>
      <c r="F34" s="548" t="s">
        <v>557</v>
      </c>
      <c r="G34" s="547" t="s">
        <v>173</v>
      </c>
      <c r="H34" s="539" t="s">
        <v>201</v>
      </c>
      <c r="I34" s="177">
        <f t="shared" si="0"/>
        <v>420000</v>
      </c>
      <c r="J34" s="323" t="s">
        <v>199</v>
      </c>
      <c r="K34" s="180">
        <f t="shared" si="1"/>
        <v>300000</v>
      </c>
      <c r="L34" s="323" t="s">
        <v>208</v>
      </c>
      <c r="M34" s="178">
        <f t="shared" si="2"/>
        <v>300000</v>
      </c>
      <c r="N34" s="178">
        <f t="shared" si="3"/>
        <v>1020000</v>
      </c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2"/>
      <c r="DE34" s="172"/>
      <c r="DF34" s="172"/>
      <c r="DG34" s="172"/>
      <c r="DH34" s="172"/>
      <c r="DI34" s="172"/>
      <c r="DJ34" s="172"/>
      <c r="DK34" s="172"/>
      <c r="DL34" s="172"/>
      <c r="DM34" s="172"/>
      <c r="DN34" s="172"/>
      <c r="DO34" s="172"/>
      <c r="DP34" s="172"/>
      <c r="DQ34" s="172"/>
      <c r="DR34" s="172"/>
      <c r="DS34" s="172"/>
      <c r="DT34" s="172"/>
      <c r="DU34" s="172"/>
      <c r="DV34" s="172"/>
      <c r="DW34" s="172"/>
      <c r="DX34" s="172"/>
      <c r="DY34" s="172"/>
      <c r="DZ34" s="172"/>
      <c r="EA34" s="172"/>
      <c r="EB34" s="172"/>
      <c r="EC34" s="172"/>
      <c r="ED34" s="172"/>
      <c r="EE34" s="172"/>
      <c r="EF34" s="172"/>
      <c r="EG34" s="172"/>
      <c r="EH34" s="172"/>
      <c r="EI34" s="172"/>
      <c r="EJ34" s="172"/>
      <c r="EK34" s="172"/>
      <c r="EL34" s="172"/>
      <c r="EM34" s="172"/>
      <c r="EN34" s="172"/>
      <c r="EO34" s="172"/>
      <c r="EP34" s="172"/>
      <c r="EQ34" s="172"/>
      <c r="ER34" s="172"/>
      <c r="ES34" s="172"/>
      <c r="ET34" s="172"/>
      <c r="EU34" s="172"/>
      <c r="EV34" s="172"/>
      <c r="EW34" s="172"/>
      <c r="EX34" s="172"/>
      <c r="EY34" s="172"/>
      <c r="EZ34" s="172"/>
      <c r="FA34" s="172"/>
      <c r="FB34" s="172"/>
      <c r="FC34" s="172"/>
      <c r="FD34" s="172"/>
      <c r="FE34" s="172"/>
      <c r="FF34" s="172"/>
      <c r="FG34" s="172"/>
      <c r="FH34" s="172"/>
      <c r="FI34" s="172"/>
      <c r="FJ34" s="172"/>
      <c r="FK34" s="172"/>
      <c r="FL34" s="172"/>
      <c r="FM34" s="172"/>
      <c r="FN34" s="172"/>
      <c r="FO34" s="172"/>
      <c r="FP34" s="172"/>
      <c r="FQ34" s="172"/>
      <c r="FR34" s="172"/>
      <c r="FS34" s="172"/>
      <c r="FT34" s="172"/>
      <c r="FU34" s="172"/>
      <c r="FV34" s="172"/>
      <c r="FW34" s="172"/>
      <c r="FX34" s="172"/>
      <c r="FY34" s="172"/>
      <c r="FZ34" s="172"/>
      <c r="GA34" s="172"/>
      <c r="GB34" s="172"/>
      <c r="GC34" s="172"/>
      <c r="GD34" s="172"/>
      <c r="GE34" s="172"/>
      <c r="GF34" s="172"/>
      <c r="GG34" s="172"/>
      <c r="GH34" s="172"/>
      <c r="GI34" s="172"/>
      <c r="GJ34" s="172"/>
      <c r="GK34" s="172"/>
      <c r="GL34" s="172"/>
      <c r="GM34" s="172"/>
      <c r="GN34" s="172"/>
      <c r="GO34" s="172"/>
      <c r="GP34" s="172"/>
      <c r="GQ34" s="172"/>
      <c r="GR34" s="172"/>
      <c r="GS34" s="172"/>
      <c r="GT34" s="172"/>
      <c r="GU34" s="172"/>
      <c r="GV34" s="172"/>
      <c r="GW34" s="172"/>
      <c r="GX34" s="172"/>
      <c r="GY34" s="172"/>
      <c r="GZ34" s="172"/>
      <c r="HA34" s="172"/>
      <c r="HB34" s="172"/>
      <c r="HC34" s="172"/>
      <c r="HD34" s="172"/>
      <c r="HE34" s="172"/>
      <c r="HF34" s="172"/>
      <c r="HG34" s="172"/>
      <c r="HH34" s="172"/>
      <c r="HI34" s="172"/>
      <c r="HJ34" s="172"/>
      <c r="HK34" s="172"/>
      <c r="HL34" s="172"/>
      <c r="HM34" s="172"/>
      <c r="HN34" s="172"/>
      <c r="HO34" s="172"/>
      <c r="HP34" s="172"/>
      <c r="HQ34" s="172"/>
      <c r="HR34" s="172"/>
      <c r="HS34" s="172"/>
      <c r="HT34" s="172"/>
      <c r="HU34" s="172"/>
      <c r="HV34" s="172"/>
      <c r="HW34" s="172"/>
      <c r="HX34" s="172"/>
      <c r="HY34" s="172"/>
      <c r="HZ34" s="172"/>
      <c r="IA34" s="172"/>
      <c r="IB34" s="172"/>
      <c r="IC34" s="172"/>
      <c r="ID34" s="172"/>
      <c r="IE34" s="172"/>
      <c r="IF34" s="172"/>
      <c r="IG34" s="172"/>
      <c r="IH34" s="172"/>
      <c r="II34" s="172"/>
      <c r="IJ34" s="172"/>
      <c r="IK34" s="172"/>
      <c r="IL34" s="172"/>
      <c r="IM34" s="172"/>
      <c r="IN34" s="172"/>
      <c r="IO34" s="172"/>
      <c r="IP34" s="172"/>
      <c r="IQ34" s="172"/>
    </row>
    <row r="35" spans="1:251" s="352" customFormat="1" ht="15">
      <c r="A35" s="176">
        <v>28</v>
      </c>
      <c r="B35" s="545" t="s">
        <v>448</v>
      </c>
      <c r="C35" s="546" t="s">
        <v>411</v>
      </c>
      <c r="D35" s="547"/>
      <c r="E35" s="547">
        <v>72</v>
      </c>
      <c r="F35" s="546" t="s">
        <v>451</v>
      </c>
      <c r="G35" s="547" t="s">
        <v>172</v>
      </c>
      <c r="H35" s="539" t="s">
        <v>208</v>
      </c>
      <c r="I35" s="348">
        <f t="shared" si="0"/>
        <v>420000</v>
      </c>
      <c r="J35" s="323" t="s">
        <v>213</v>
      </c>
      <c r="K35" s="349">
        <f t="shared" si="1"/>
        <v>300000</v>
      </c>
      <c r="L35" s="323" t="s">
        <v>212</v>
      </c>
      <c r="M35" s="350">
        <f t="shared" si="2"/>
        <v>300000</v>
      </c>
      <c r="N35" s="350">
        <f t="shared" si="3"/>
        <v>1020000</v>
      </c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  <c r="AA35" s="351"/>
      <c r="AB35" s="351"/>
      <c r="AC35" s="351"/>
      <c r="AD35" s="351"/>
      <c r="AE35" s="351"/>
      <c r="AF35" s="351"/>
      <c r="AG35" s="351"/>
      <c r="AH35" s="351"/>
      <c r="AI35" s="351"/>
      <c r="AJ35" s="351"/>
      <c r="AK35" s="351"/>
      <c r="AL35" s="351"/>
      <c r="AM35" s="351"/>
      <c r="AN35" s="351"/>
      <c r="AO35" s="351"/>
      <c r="AP35" s="351"/>
      <c r="AQ35" s="351"/>
      <c r="AR35" s="351"/>
      <c r="AS35" s="351"/>
      <c r="AT35" s="351"/>
      <c r="AU35" s="351"/>
      <c r="AV35" s="351"/>
      <c r="AW35" s="351"/>
      <c r="AX35" s="351"/>
      <c r="AY35" s="351"/>
      <c r="AZ35" s="351"/>
      <c r="BA35" s="351"/>
      <c r="BB35" s="351"/>
      <c r="BC35" s="351"/>
      <c r="BD35" s="351"/>
      <c r="BE35" s="351"/>
      <c r="BF35" s="351"/>
      <c r="BG35" s="351"/>
      <c r="BH35" s="351"/>
      <c r="BI35" s="351"/>
      <c r="BJ35" s="351"/>
      <c r="BK35" s="351"/>
      <c r="BL35" s="351"/>
      <c r="BM35" s="351"/>
      <c r="BN35" s="351"/>
      <c r="BO35" s="351"/>
      <c r="BP35" s="351"/>
      <c r="BQ35" s="351"/>
      <c r="BR35" s="351"/>
      <c r="BS35" s="351"/>
      <c r="BT35" s="351"/>
      <c r="BU35" s="351"/>
      <c r="BV35" s="351"/>
      <c r="BW35" s="351"/>
      <c r="BX35" s="351"/>
      <c r="BY35" s="351"/>
      <c r="BZ35" s="351"/>
      <c r="CA35" s="351"/>
      <c r="CB35" s="351"/>
      <c r="CC35" s="351"/>
      <c r="CD35" s="351"/>
      <c r="CE35" s="351"/>
      <c r="CF35" s="351"/>
      <c r="CG35" s="351"/>
      <c r="CH35" s="351"/>
      <c r="CI35" s="351"/>
      <c r="CJ35" s="351"/>
      <c r="CK35" s="351"/>
      <c r="CL35" s="351"/>
      <c r="CM35" s="351"/>
      <c r="CN35" s="351"/>
      <c r="CO35" s="351"/>
      <c r="CP35" s="351"/>
      <c r="CQ35" s="351"/>
      <c r="CR35" s="351"/>
      <c r="CS35" s="351"/>
      <c r="CT35" s="351"/>
      <c r="CU35" s="351"/>
      <c r="CV35" s="351"/>
      <c r="CW35" s="351"/>
      <c r="CX35" s="351"/>
      <c r="CY35" s="351"/>
      <c r="CZ35" s="351"/>
      <c r="DA35" s="351"/>
      <c r="DB35" s="351"/>
      <c r="DC35" s="351"/>
      <c r="DD35" s="351"/>
      <c r="DE35" s="351"/>
      <c r="DF35" s="351"/>
      <c r="DG35" s="351"/>
      <c r="DH35" s="351"/>
      <c r="DI35" s="351"/>
      <c r="DJ35" s="351"/>
      <c r="DK35" s="351"/>
      <c r="DL35" s="351"/>
      <c r="DM35" s="351"/>
      <c r="DN35" s="351"/>
      <c r="DO35" s="351"/>
      <c r="DP35" s="351"/>
      <c r="DQ35" s="351"/>
      <c r="DR35" s="351"/>
      <c r="DS35" s="351"/>
      <c r="DT35" s="351"/>
      <c r="DU35" s="351"/>
      <c r="DV35" s="351"/>
      <c r="DW35" s="351"/>
      <c r="DX35" s="351"/>
      <c r="DY35" s="351"/>
      <c r="DZ35" s="351"/>
      <c r="EA35" s="351"/>
      <c r="EB35" s="351"/>
      <c r="EC35" s="351"/>
      <c r="ED35" s="351"/>
      <c r="EE35" s="351"/>
      <c r="EF35" s="351"/>
      <c r="EG35" s="351"/>
      <c r="EH35" s="351"/>
      <c r="EI35" s="351"/>
      <c r="EJ35" s="351"/>
      <c r="EK35" s="351"/>
      <c r="EL35" s="351"/>
      <c r="EM35" s="351"/>
      <c r="EN35" s="351"/>
      <c r="EO35" s="351"/>
      <c r="EP35" s="351"/>
      <c r="EQ35" s="351"/>
      <c r="ER35" s="351"/>
      <c r="ES35" s="351"/>
      <c r="ET35" s="351"/>
      <c r="EU35" s="351"/>
      <c r="EV35" s="351"/>
      <c r="EW35" s="351"/>
      <c r="EX35" s="351"/>
      <c r="EY35" s="351"/>
      <c r="EZ35" s="351"/>
      <c r="FA35" s="351"/>
      <c r="FB35" s="351"/>
      <c r="FC35" s="351"/>
      <c r="FD35" s="351"/>
      <c r="FE35" s="351"/>
      <c r="FF35" s="351"/>
      <c r="FG35" s="351"/>
      <c r="FH35" s="351"/>
      <c r="FI35" s="351"/>
      <c r="FJ35" s="351"/>
      <c r="FK35" s="351"/>
      <c r="FL35" s="351"/>
      <c r="FM35" s="351"/>
      <c r="FN35" s="351"/>
      <c r="FO35" s="351"/>
      <c r="FP35" s="351"/>
      <c r="FQ35" s="351"/>
      <c r="FR35" s="351"/>
      <c r="FS35" s="351"/>
      <c r="FT35" s="351"/>
      <c r="FU35" s="351"/>
      <c r="FV35" s="351"/>
      <c r="FW35" s="351"/>
      <c r="FX35" s="351"/>
      <c r="FY35" s="351"/>
      <c r="FZ35" s="351"/>
      <c r="GA35" s="351"/>
      <c r="GB35" s="351"/>
      <c r="GC35" s="351"/>
      <c r="GD35" s="351"/>
      <c r="GE35" s="351"/>
      <c r="GF35" s="351"/>
      <c r="GG35" s="351"/>
      <c r="GH35" s="351"/>
      <c r="GI35" s="351"/>
      <c r="GJ35" s="351"/>
      <c r="GK35" s="351"/>
      <c r="GL35" s="351"/>
      <c r="GM35" s="351"/>
      <c r="GN35" s="351"/>
      <c r="GO35" s="351"/>
      <c r="GP35" s="351"/>
      <c r="GQ35" s="351"/>
      <c r="GR35" s="351"/>
      <c r="GS35" s="351"/>
      <c r="GT35" s="351"/>
      <c r="GU35" s="351"/>
      <c r="GV35" s="351"/>
      <c r="GW35" s="351"/>
      <c r="GX35" s="351"/>
      <c r="GY35" s="351"/>
      <c r="GZ35" s="351"/>
      <c r="HA35" s="351"/>
      <c r="HB35" s="351"/>
      <c r="HC35" s="351"/>
      <c r="HD35" s="351"/>
      <c r="HE35" s="351"/>
      <c r="HF35" s="351"/>
      <c r="HG35" s="351"/>
      <c r="HH35" s="351"/>
      <c r="HI35" s="351"/>
      <c r="HJ35" s="351"/>
      <c r="HK35" s="351"/>
      <c r="HL35" s="351"/>
      <c r="HM35" s="351"/>
      <c r="HN35" s="351"/>
      <c r="HO35" s="351"/>
      <c r="HP35" s="351"/>
      <c r="HQ35" s="351"/>
      <c r="HR35" s="351"/>
      <c r="HS35" s="351"/>
      <c r="HT35" s="351"/>
      <c r="HU35" s="351"/>
      <c r="HV35" s="351"/>
      <c r="HW35" s="351"/>
      <c r="HX35" s="351"/>
      <c r="HY35" s="351"/>
      <c r="HZ35" s="351"/>
      <c r="IA35" s="351"/>
      <c r="IB35" s="351"/>
      <c r="IC35" s="351"/>
      <c r="ID35" s="351"/>
      <c r="IE35" s="351"/>
      <c r="IF35" s="351"/>
      <c r="IG35" s="351"/>
      <c r="IH35" s="351"/>
      <c r="II35" s="351"/>
      <c r="IJ35" s="351"/>
      <c r="IK35" s="351"/>
      <c r="IL35" s="351"/>
      <c r="IM35" s="351"/>
      <c r="IN35" s="351"/>
      <c r="IO35" s="351"/>
      <c r="IP35" s="351"/>
      <c r="IQ35" s="351"/>
    </row>
    <row r="36" spans="1:251" s="144" customFormat="1" ht="21.75" customHeight="1">
      <c r="A36" s="176">
        <v>29</v>
      </c>
      <c r="B36" s="545" t="s">
        <v>453</v>
      </c>
      <c r="C36" s="546" t="s">
        <v>454</v>
      </c>
      <c r="D36" s="547"/>
      <c r="E36" s="547">
        <v>20</v>
      </c>
      <c r="F36" s="546" t="s">
        <v>437</v>
      </c>
      <c r="G36" s="547" t="s">
        <v>172</v>
      </c>
      <c r="H36" s="539" t="s">
        <v>208</v>
      </c>
      <c r="I36" s="177">
        <f t="shared" si="0"/>
        <v>420000</v>
      </c>
      <c r="J36" s="323" t="s">
        <v>552</v>
      </c>
      <c r="K36" s="180">
        <f t="shared" si="1"/>
        <v>300000</v>
      </c>
      <c r="L36" s="323" t="s">
        <v>210</v>
      </c>
      <c r="M36" s="178">
        <f t="shared" si="2"/>
        <v>300000</v>
      </c>
      <c r="N36" s="178">
        <f t="shared" si="3"/>
        <v>1020000</v>
      </c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  <c r="DA36" s="172"/>
      <c r="DB36" s="172"/>
      <c r="DC36" s="172"/>
      <c r="DD36" s="172"/>
      <c r="DE36" s="172"/>
      <c r="DF36" s="172"/>
      <c r="DG36" s="172"/>
      <c r="DH36" s="172"/>
      <c r="DI36" s="172"/>
      <c r="DJ36" s="172"/>
      <c r="DK36" s="172"/>
      <c r="DL36" s="172"/>
      <c r="DM36" s="172"/>
      <c r="DN36" s="172"/>
      <c r="DO36" s="172"/>
      <c r="DP36" s="172"/>
      <c r="DQ36" s="172"/>
      <c r="DR36" s="172"/>
      <c r="DS36" s="172"/>
      <c r="DT36" s="172"/>
      <c r="DU36" s="172"/>
      <c r="DV36" s="172"/>
      <c r="DW36" s="172"/>
      <c r="DX36" s="172"/>
      <c r="DY36" s="172"/>
      <c r="DZ36" s="172"/>
      <c r="EA36" s="172"/>
      <c r="EB36" s="172"/>
      <c r="EC36" s="172"/>
      <c r="ED36" s="172"/>
      <c r="EE36" s="172"/>
      <c r="EF36" s="172"/>
      <c r="EG36" s="172"/>
      <c r="EH36" s="172"/>
      <c r="EI36" s="172"/>
      <c r="EJ36" s="172"/>
      <c r="EK36" s="172"/>
      <c r="EL36" s="172"/>
      <c r="EM36" s="172"/>
      <c r="EN36" s="172"/>
      <c r="EO36" s="172"/>
      <c r="EP36" s="172"/>
      <c r="EQ36" s="172"/>
      <c r="ER36" s="172"/>
      <c r="ES36" s="172"/>
      <c r="ET36" s="172"/>
      <c r="EU36" s="172"/>
      <c r="EV36" s="172"/>
      <c r="EW36" s="172"/>
      <c r="EX36" s="172"/>
      <c r="EY36" s="172"/>
      <c r="EZ36" s="172"/>
      <c r="FA36" s="172"/>
      <c r="FB36" s="172"/>
      <c r="FC36" s="172"/>
      <c r="FD36" s="172"/>
      <c r="FE36" s="172"/>
      <c r="FF36" s="172"/>
      <c r="FG36" s="172"/>
      <c r="FH36" s="172"/>
      <c r="FI36" s="172"/>
      <c r="FJ36" s="172"/>
      <c r="FK36" s="172"/>
      <c r="FL36" s="172"/>
      <c r="FM36" s="172"/>
      <c r="FN36" s="172"/>
      <c r="FO36" s="172"/>
      <c r="FP36" s="172"/>
      <c r="FQ36" s="172"/>
      <c r="FR36" s="172"/>
      <c r="FS36" s="172"/>
      <c r="FT36" s="172"/>
      <c r="FU36" s="172"/>
      <c r="FV36" s="172"/>
      <c r="FW36" s="172"/>
      <c r="FX36" s="172"/>
      <c r="FY36" s="172"/>
      <c r="FZ36" s="172"/>
      <c r="GA36" s="172"/>
      <c r="GB36" s="172"/>
      <c r="GC36" s="172"/>
      <c r="GD36" s="172"/>
      <c r="GE36" s="172"/>
      <c r="GF36" s="172"/>
      <c r="GG36" s="172"/>
      <c r="GH36" s="172"/>
      <c r="GI36" s="172"/>
      <c r="GJ36" s="172"/>
      <c r="GK36" s="172"/>
      <c r="GL36" s="172"/>
      <c r="GM36" s="172"/>
      <c r="GN36" s="172"/>
      <c r="GO36" s="172"/>
      <c r="GP36" s="172"/>
      <c r="GQ36" s="172"/>
      <c r="GR36" s="172"/>
      <c r="GS36" s="172"/>
      <c r="GT36" s="172"/>
      <c r="GU36" s="172"/>
      <c r="GV36" s="172"/>
      <c r="GW36" s="172"/>
      <c r="GX36" s="172"/>
      <c r="GY36" s="172"/>
      <c r="GZ36" s="172"/>
      <c r="HA36" s="172"/>
      <c r="HB36" s="172"/>
      <c r="HC36" s="172"/>
      <c r="HD36" s="172"/>
      <c r="HE36" s="172"/>
      <c r="HF36" s="172"/>
      <c r="HG36" s="172"/>
      <c r="HH36" s="172"/>
      <c r="HI36" s="172"/>
      <c r="HJ36" s="172"/>
      <c r="HK36" s="172"/>
      <c r="HL36" s="172"/>
      <c r="HM36" s="172"/>
      <c r="HN36" s="172"/>
      <c r="HO36" s="172"/>
      <c r="HP36" s="172"/>
      <c r="HQ36" s="172"/>
      <c r="HR36" s="172"/>
      <c r="HS36" s="172"/>
      <c r="HT36" s="172"/>
      <c r="HU36" s="172"/>
      <c r="HV36" s="172"/>
      <c r="HW36" s="172"/>
      <c r="HX36" s="172"/>
      <c r="HY36" s="172"/>
      <c r="HZ36" s="172"/>
      <c r="IA36" s="172"/>
      <c r="IB36" s="172"/>
      <c r="IC36" s="172"/>
      <c r="ID36" s="172"/>
      <c r="IE36" s="172"/>
      <c r="IF36" s="172"/>
      <c r="IG36" s="172"/>
      <c r="IH36" s="172"/>
      <c r="II36" s="172"/>
      <c r="IJ36" s="172"/>
      <c r="IK36" s="172"/>
      <c r="IL36" s="172"/>
      <c r="IM36" s="172"/>
      <c r="IN36" s="172"/>
      <c r="IO36" s="172"/>
      <c r="IP36" s="172"/>
      <c r="IQ36" s="172"/>
    </row>
    <row r="37" spans="1:251" s="144" customFormat="1" ht="21.75" customHeight="1">
      <c r="A37" s="176">
        <v>30</v>
      </c>
      <c r="B37" s="545" t="s">
        <v>453</v>
      </c>
      <c r="C37" s="546" t="s">
        <v>479</v>
      </c>
      <c r="D37" s="547">
        <v>59</v>
      </c>
      <c r="E37" s="547"/>
      <c r="F37" s="548" t="s">
        <v>438</v>
      </c>
      <c r="G37" s="547" t="s">
        <v>180</v>
      </c>
      <c r="H37" s="539" t="s">
        <v>200</v>
      </c>
      <c r="I37" s="177">
        <f t="shared" si="0"/>
        <v>187500</v>
      </c>
      <c r="J37" s="323" t="s">
        <v>203</v>
      </c>
      <c r="K37" s="180">
        <f t="shared" si="1"/>
        <v>135000</v>
      </c>
      <c r="L37" s="323" t="s">
        <v>209</v>
      </c>
      <c r="M37" s="178">
        <f t="shared" si="2"/>
        <v>135000</v>
      </c>
      <c r="N37" s="178">
        <f t="shared" si="3"/>
        <v>457500</v>
      </c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  <c r="DA37" s="172"/>
      <c r="DB37" s="172"/>
      <c r="DC37" s="172"/>
      <c r="DD37" s="172"/>
      <c r="DE37" s="172"/>
      <c r="DF37" s="172"/>
      <c r="DG37" s="172"/>
      <c r="DH37" s="172"/>
      <c r="DI37" s="172"/>
      <c r="DJ37" s="172"/>
      <c r="DK37" s="172"/>
      <c r="DL37" s="172"/>
      <c r="DM37" s="172"/>
      <c r="DN37" s="172"/>
      <c r="DO37" s="172"/>
      <c r="DP37" s="172"/>
      <c r="DQ37" s="172"/>
      <c r="DR37" s="172"/>
      <c r="DS37" s="172"/>
      <c r="DT37" s="172"/>
      <c r="DU37" s="172"/>
      <c r="DV37" s="172"/>
      <c r="DW37" s="172"/>
      <c r="DX37" s="172"/>
      <c r="DY37" s="172"/>
      <c r="DZ37" s="172"/>
      <c r="EA37" s="172"/>
      <c r="EB37" s="172"/>
      <c r="EC37" s="172"/>
      <c r="ED37" s="172"/>
      <c r="EE37" s="172"/>
      <c r="EF37" s="172"/>
      <c r="EG37" s="172"/>
      <c r="EH37" s="172"/>
      <c r="EI37" s="172"/>
      <c r="EJ37" s="172"/>
      <c r="EK37" s="172"/>
      <c r="EL37" s="172"/>
      <c r="EM37" s="172"/>
      <c r="EN37" s="172"/>
      <c r="EO37" s="172"/>
      <c r="EP37" s="172"/>
      <c r="EQ37" s="172"/>
      <c r="ER37" s="172"/>
      <c r="ES37" s="172"/>
      <c r="ET37" s="172"/>
      <c r="EU37" s="172"/>
      <c r="EV37" s="172"/>
      <c r="EW37" s="172"/>
      <c r="EX37" s="172"/>
      <c r="EY37" s="172"/>
      <c r="EZ37" s="172"/>
      <c r="FA37" s="172"/>
      <c r="FB37" s="172"/>
      <c r="FC37" s="172"/>
      <c r="FD37" s="172"/>
      <c r="FE37" s="172"/>
      <c r="FF37" s="172"/>
      <c r="FG37" s="172"/>
      <c r="FH37" s="172"/>
      <c r="FI37" s="172"/>
      <c r="FJ37" s="172"/>
      <c r="FK37" s="172"/>
      <c r="FL37" s="172"/>
      <c r="FM37" s="172"/>
      <c r="FN37" s="172"/>
      <c r="FO37" s="172"/>
      <c r="FP37" s="172"/>
      <c r="FQ37" s="172"/>
      <c r="FR37" s="172"/>
      <c r="FS37" s="172"/>
      <c r="FT37" s="172"/>
      <c r="FU37" s="172"/>
      <c r="FV37" s="172"/>
      <c r="FW37" s="172"/>
      <c r="FX37" s="172"/>
      <c r="FY37" s="172"/>
      <c r="FZ37" s="172"/>
      <c r="GA37" s="172"/>
      <c r="GB37" s="172"/>
      <c r="GC37" s="172"/>
      <c r="GD37" s="172"/>
      <c r="GE37" s="172"/>
      <c r="GF37" s="172"/>
      <c r="GG37" s="172"/>
      <c r="GH37" s="172"/>
      <c r="GI37" s="172"/>
      <c r="GJ37" s="172"/>
      <c r="GK37" s="172"/>
      <c r="GL37" s="172"/>
      <c r="GM37" s="172"/>
      <c r="GN37" s="172"/>
      <c r="GO37" s="172"/>
      <c r="GP37" s="172"/>
      <c r="GQ37" s="172"/>
      <c r="GR37" s="172"/>
      <c r="GS37" s="172"/>
      <c r="GT37" s="172"/>
      <c r="GU37" s="172"/>
      <c r="GV37" s="172"/>
      <c r="GW37" s="172"/>
      <c r="GX37" s="172"/>
      <c r="GY37" s="172"/>
      <c r="GZ37" s="172"/>
      <c r="HA37" s="172"/>
      <c r="HB37" s="172"/>
      <c r="HC37" s="172"/>
      <c r="HD37" s="172"/>
      <c r="HE37" s="172"/>
      <c r="HF37" s="172"/>
      <c r="HG37" s="172"/>
      <c r="HH37" s="172"/>
      <c r="HI37" s="172"/>
      <c r="HJ37" s="172"/>
      <c r="HK37" s="172"/>
      <c r="HL37" s="172"/>
      <c r="HM37" s="172"/>
      <c r="HN37" s="172"/>
      <c r="HO37" s="172"/>
      <c r="HP37" s="172"/>
      <c r="HQ37" s="172"/>
      <c r="HR37" s="172"/>
      <c r="HS37" s="172"/>
      <c r="HT37" s="172"/>
      <c r="HU37" s="172"/>
      <c r="HV37" s="172"/>
      <c r="HW37" s="172"/>
      <c r="HX37" s="172"/>
      <c r="HY37" s="172"/>
      <c r="HZ37" s="172"/>
      <c r="IA37" s="172"/>
      <c r="IB37" s="172"/>
      <c r="IC37" s="172"/>
      <c r="ID37" s="172"/>
      <c r="IE37" s="172"/>
      <c r="IF37" s="172"/>
      <c r="IG37" s="172"/>
      <c r="IH37" s="172"/>
      <c r="II37" s="172"/>
      <c r="IJ37" s="172"/>
      <c r="IK37" s="172"/>
      <c r="IL37" s="172"/>
      <c r="IM37" s="172"/>
      <c r="IN37" s="172"/>
      <c r="IO37" s="172"/>
      <c r="IP37" s="172"/>
      <c r="IQ37" s="172"/>
    </row>
    <row r="38" spans="1:251" s="144" customFormat="1" ht="21.75" customHeight="1">
      <c r="A38" s="176">
        <v>31</v>
      </c>
      <c r="B38" s="545" t="s">
        <v>453</v>
      </c>
      <c r="C38" s="546" t="s">
        <v>455</v>
      </c>
      <c r="D38" s="547">
        <v>63</v>
      </c>
      <c r="E38" s="547"/>
      <c r="F38" s="546" t="s">
        <v>184</v>
      </c>
      <c r="G38" s="547" t="s">
        <v>172</v>
      </c>
      <c r="H38" s="539" t="s">
        <v>200</v>
      </c>
      <c r="I38" s="177">
        <f t="shared" si="0"/>
        <v>420000</v>
      </c>
      <c r="J38" s="323" t="s">
        <v>201</v>
      </c>
      <c r="K38" s="180">
        <f t="shared" si="1"/>
        <v>300000</v>
      </c>
      <c r="L38" s="323" t="s">
        <v>552</v>
      </c>
      <c r="M38" s="178">
        <f t="shared" si="2"/>
        <v>300000</v>
      </c>
      <c r="N38" s="178">
        <f t="shared" si="3"/>
        <v>1020000</v>
      </c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2"/>
      <c r="DE38" s="172"/>
      <c r="DF38" s="172"/>
      <c r="DG38" s="172"/>
      <c r="DH38" s="172"/>
      <c r="DI38" s="172"/>
      <c r="DJ38" s="172"/>
      <c r="DK38" s="172"/>
      <c r="DL38" s="172"/>
      <c r="DM38" s="172"/>
      <c r="DN38" s="172"/>
      <c r="DO38" s="172"/>
      <c r="DP38" s="172"/>
      <c r="DQ38" s="172"/>
      <c r="DR38" s="172"/>
      <c r="DS38" s="172"/>
      <c r="DT38" s="172"/>
      <c r="DU38" s="172"/>
      <c r="DV38" s="172"/>
      <c r="DW38" s="172"/>
      <c r="DX38" s="172"/>
      <c r="DY38" s="172"/>
      <c r="DZ38" s="172"/>
      <c r="EA38" s="172"/>
      <c r="EB38" s="172"/>
      <c r="EC38" s="172"/>
      <c r="ED38" s="172"/>
      <c r="EE38" s="172"/>
      <c r="EF38" s="172"/>
      <c r="EG38" s="172"/>
      <c r="EH38" s="172"/>
      <c r="EI38" s="172"/>
      <c r="EJ38" s="172"/>
      <c r="EK38" s="172"/>
      <c r="EL38" s="172"/>
      <c r="EM38" s="172"/>
      <c r="EN38" s="172"/>
      <c r="EO38" s="172"/>
      <c r="EP38" s="172"/>
      <c r="EQ38" s="172"/>
      <c r="ER38" s="172"/>
      <c r="ES38" s="172"/>
      <c r="ET38" s="172"/>
      <c r="EU38" s="172"/>
      <c r="EV38" s="172"/>
      <c r="EW38" s="172"/>
      <c r="EX38" s="172"/>
      <c r="EY38" s="172"/>
      <c r="EZ38" s="172"/>
      <c r="FA38" s="172"/>
      <c r="FB38" s="172"/>
      <c r="FC38" s="172"/>
      <c r="FD38" s="172"/>
      <c r="FE38" s="172"/>
      <c r="FF38" s="172"/>
      <c r="FG38" s="172"/>
      <c r="FH38" s="172"/>
      <c r="FI38" s="172"/>
      <c r="FJ38" s="172"/>
      <c r="FK38" s="172"/>
      <c r="FL38" s="172"/>
      <c r="FM38" s="172"/>
      <c r="FN38" s="172"/>
      <c r="FO38" s="172"/>
      <c r="FP38" s="172"/>
      <c r="FQ38" s="172"/>
      <c r="FR38" s="172"/>
      <c r="FS38" s="172"/>
      <c r="FT38" s="172"/>
      <c r="FU38" s="172"/>
      <c r="FV38" s="172"/>
      <c r="FW38" s="172"/>
      <c r="FX38" s="172"/>
      <c r="FY38" s="172"/>
      <c r="FZ38" s="172"/>
      <c r="GA38" s="172"/>
      <c r="GB38" s="172"/>
      <c r="GC38" s="172"/>
      <c r="GD38" s="172"/>
      <c r="GE38" s="172"/>
      <c r="GF38" s="172"/>
      <c r="GG38" s="172"/>
      <c r="GH38" s="172"/>
      <c r="GI38" s="172"/>
      <c r="GJ38" s="172"/>
      <c r="GK38" s="172"/>
      <c r="GL38" s="172"/>
      <c r="GM38" s="172"/>
      <c r="GN38" s="172"/>
      <c r="GO38" s="172"/>
      <c r="GP38" s="172"/>
      <c r="GQ38" s="172"/>
      <c r="GR38" s="172"/>
      <c r="GS38" s="172"/>
      <c r="GT38" s="172"/>
      <c r="GU38" s="172"/>
      <c r="GV38" s="172"/>
      <c r="GW38" s="172"/>
      <c r="GX38" s="172"/>
      <c r="GY38" s="172"/>
      <c r="GZ38" s="172"/>
      <c r="HA38" s="172"/>
      <c r="HB38" s="172"/>
      <c r="HC38" s="172"/>
      <c r="HD38" s="172"/>
      <c r="HE38" s="172"/>
      <c r="HF38" s="172"/>
      <c r="HG38" s="172"/>
      <c r="HH38" s="172"/>
      <c r="HI38" s="172"/>
      <c r="HJ38" s="172"/>
      <c r="HK38" s="172"/>
      <c r="HL38" s="172"/>
      <c r="HM38" s="172"/>
      <c r="HN38" s="172"/>
      <c r="HO38" s="172"/>
      <c r="HP38" s="172"/>
      <c r="HQ38" s="172"/>
      <c r="HR38" s="172"/>
      <c r="HS38" s="172"/>
      <c r="HT38" s="172"/>
      <c r="HU38" s="172"/>
      <c r="HV38" s="172"/>
      <c r="HW38" s="172"/>
      <c r="HX38" s="172"/>
      <c r="HY38" s="172"/>
      <c r="HZ38" s="172"/>
      <c r="IA38" s="172"/>
      <c r="IB38" s="172"/>
      <c r="IC38" s="172"/>
      <c r="ID38" s="172"/>
      <c r="IE38" s="172"/>
      <c r="IF38" s="172"/>
      <c r="IG38" s="172"/>
      <c r="IH38" s="172"/>
      <c r="II38" s="172"/>
      <c r="IJ38" s="172"/>
      <c r="IK38" s="172"/>
      <c r="IL38" s="172"/>
      <c r="IM38" s="172"/>
      <c r="IN38" s="172"/>
      <c r="IO38" s="172"/>
      <c r="IP38" s="172"/>
      <c r="IQ38" s="172"/>
    </row>
    <row r="39" spans="1:251" s="144" customFormat="1" ht="15">
      <c r="A39" s="176">
        <v>32</v>
      </c>
      <c r="B39" s="545" t="s">
        <v>453</v>
      </c>
      <c r="C39" s="546" t="s">
        <v>455</v>
      </c>
      <c r="D39" s="547">
        <v>63</v>
      </c>
      <c r="E39" s="547"/>
      <c r="F39" s="548" t="s">
        <v>559</v>
      </c>
      <c r="G39" s="547" t="s">
        <v>173</v>
      </c>
      <c r="H39" s="539" t="s">
        <v>200</v>
      </c>
      <c r="I39" s="177">
        <f t="shared" si="0"/>
        <v>420000</v>
      </c>
      <c r="J39" s="323" t="s">
        <v>201</v>
      </c>
      <c r="K39" s="180">
        <f t="shared" si="1"/>
        <v>300000</v>
      </c>
      <c r="L39" s="323" t="s">
        <v>552</v>
      </c>
      <c r="M39" s="178">
        <f t="shared" si="2"/>
        <v>300000</v>
      </c>
      <c r="N39" s="178">
        <f t="shared" si="3"/>
        <v>1020000</v>
      </c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  <c r="DA39" s="172"/>
      <c r="DB39" s="172"/>
      <c r="DC39" s="172"/>
      <c r="DD39" s="172"/>
      <c r="DE39" s="172"/>
      <c r="DF39" s="172"/>
      <c r="DG39" s="172"/>
      <c r="DH39" s="172"/>
      <c r="DI39" s="172"/>
      <c r="DJ39" s="172"/>
      <c r="DK39" s="172"/>
      <c r="DL39" s="172"/>
      <c r="DM39" s="172"/>
      <c r="DN39" s="172"/>
      <c r="DO39" s="172"/>
      <c r="DP39" s="172"/>
      <c r="DQ39" s="172"/>
      <c r="DR39" s="172"/>
      <c r="DS39" s="172"/>
      <c r="DT39" s="172"/>
      <c r="DU39" s="172"/>
      <c r="DV39" s="172"/>
      <c r="DW39" s="172"/>
      <c r="DX39" s="172"/>
      <c r="DY39" s="172"/>
      <c r="DZ39" s="172"/>
      <c r="EA39" s="172"/>
      <c r="EB39" s="172"/>
      <c r="EC39" s="172"/>
      <c r="ED39" s="172"/>
      <c r="EE39" s="172"/>
      <c r="EF39" s="172"/>
      <c r="EG39" s="172"/>
      <c r="EH39" s="172"/>
      <c r="EI39" s="172"/>
      <c r="EJ39" s="172"/>
      <c r="EK39" s="172"/>
      <c r="EL39" s="172"/>
      <c r="EM39" s="172"/>
      <c r="EN39" s="172"/>
      <c r="EO39" s="172"/>
      <c r="EP39" s="172"/>
      <c r="EQ39" s="172"/>
      <c r="ER39" s="172"/>
      <c r="ES39" s="172"/>
      <c r="ET39" s="172"/>
      <c r="EU39" s="172"/>
      <c r="EV39" s="172"/>
      <c r="EW39" s="172"/>
      <c r="EX39" s="172"/>
      <c r="EY39" s="172"/>
      <c r="EZ39" s="172"/>
      <c r="FA39" s="172"/>
      <c r="FB39" s="172"/>
      <c r="FC39" s="172"/>
      <c r="FD39" s="172"/>
      <c r="FE39" s="172"/>
      <c r="FF39" s="172"/>
      <c r="FG39" s="172"/>
      <c r="FH39" s="172"/>
      <c r="FI39" s="172"/>
      <c r="FJ39" s="172"/>
      <c r="FK39" s="172"/>
      <c r="FL39" s="172"/>
      <c r="FM39" s="172"/>
      <c r="FN39" s="172"/>
      <c r="FO39" s="172"/>
      <c r="FP39" s="172"/>
      <c r="FQ39" s="172"/>
      <c r="FR39" s="172"/>
      <c r="FS39" s="172"/>
      <c r="FT39" s="172"/>
      <c r="FU39" s="172"/>
      <c r="FV39" s="172"/>
      <c r="FW39" s="172"/>
      <c r="FX39" s="172"/>
      <c r="FY39" s="172"/>
      <c r="FZ39" s="172"/>
      <c r="GA39" s="172"/>
      <c r="GB39" s="172"/>
      <c r="GC39" s="172"/>
      <c r="GD39" s="172"/>
      <c r="GE39" s="172"/>
      <c r="GF39" s="172"/>
      <c r="GG39" s="172"/>
      <c r="GH39" s="172"/>
      <c r="GI39" s="172"/>
      <c r="GJ39" s="172"/>
      <c r="GK39" s="172"/>
      <c r="GL39" s="172"/>
      <c r="GM39" s="172"/>
      <c r="GN39" s="172"/>
      <c r="GO39" s="172"/>
      <c r="GP39" s="172"/>
      <c r="GQ39" s="172"/>
      <c r="GR39" s="172"/>
      <c r="GS39" s="172"/>
      <c r="GT39" s="172"/>
      <c r="GU39" s="172"/>
      <c r="GV39" s="172"/>
      <c r="GW39" s="172"/>
      <c r="GX39" s="172"/>
      <c r="GY39" s="172"/>
      <c r="GZ39" s="172"/>
      <c r="HA39" s="172"/>
      <c r="HB39" s="172"/>
      <c r="HC39" s="172"/>
      <c r="HD39" s="172"/>
      <c r="HE39" s="172"/>
      <c r="HF39" s="172"/>
      <c r="HG39" s="172"/>
      <c r="HH39" s="172"/>
      <c r="HI39" s="172"/>
      <c r="HJ39" s="172"/>
      <c r="HK39" s="172"/>
      <c r="HL39" s="172"/>
      <c r="HM39" s="172"/>
      <c r="HN39" s="172"/>
      <c r="HO39" s="172"/>
      <c r="HP39" s="172"/>
      <c r="HQ39" s="172"/>
      <c r="HR39" s="172"/>
      <c r="HS39" s="172"/>
      <c r="HT39" s="172"/>
      <c r="HU39" s="172"/>
      <c r="HV39" s="172"/>
      <c r="HW39" s="172"/>
      <c r="HX39" s="172"/>
      <c r="HY39" s="172"/>
      <c r="HZ39" s="172"/>
      <c r="IA39" s="172"/>
      <c r="IB39" s="172"/>
      <c r="IC39" s="172"/>
      <c r="ID39" s="172"/>
      <c r="IE39" s="172"/>
      <c r="IF39" s="172"/>
      <c r="IG39" s="172"/>
      <c r="IH39" s="172"/>
      <c r="II39" s="172"/>
      <c r="IJ39" s="172"/>
      <c r="IK39" s="172"/>
      <c r="IL39" s="172"/>
      <c r="IM39" s="172"/>
      <c r="IN39" s="172"/>
      <c r="IO39" s="172"/>
      <c r="IP39" s="172"/>
      <c r="IQ39" s="172"/>
    </row>
    <row r="40" spans="1:251" s="144" customFormat="1" ht="21.75" customHeight="1">
      <c r="A40" s="176">
        <v>33</v>
      </c>
      <c r="B40" s="545" t="s">
        <v>453</v>
      </c>
      <c r="C40" s="546" t="s">
        <v>458</v>
      </c>
      <c r="D40" s="547"/>
      <c r="E40" s="547">
        <v>61</v>
      </c>
      <c r="F40" s="546" t="s">
        <v>459</v>
      </c>
      <c r="G40" s="547" t="s">
        <v>175</v>
      </c>
      <c r="H40" s="539" t="s">
        <v>208</v>
      </c>
      <c r="I40" s="177">
        <f t="shared" ref="I40:I149" si="4">IF(G40="DTDB",420000,IF(G40="TTDB",420000,IF(G40="DT1",187500,IF(G40="TT1",187500,IF(G40="DT2",97500,IF(G40="TT2",97500,IF(G40="DT3",75000,75000)))))))</f>
        <v>187500</v>
      </c>
      <c r="J40" s="323" t="s">
        <v>209</v>
      </c>
      <c r="K40" s="180">
        <f t="shared" ref="K40:K149" si="5">IF(G40="DTDB",300000,IF(G40="TTDB",300000,IF(G40="DT1",135000,IF(G40="TT1",135000,IF(G40="DT2",75000,IF(G40="TT2",75000,IF(G40="DT3",45000,45000)))))))</f>
        <v>135000</v>
      </c>
      <c r="L40" s="323" t="s">
        <v>551</v>
      </c>
      <c r="M40" s="178">
        <f t="shared" ref="M40:M149" si="6">IF(L40="-",0,IF(G40="DTDB",300000,IF(G40="TTDB",300000,IF(G40="DT1",135000,IF(G40="TT1",135000,IF(G40="DT2",75000,IF(G40="TT2",75000,IF(G40="DT3",45000,45000))))))))</f>
        <v>135000</v>
      </c>
      <c r="N40" s="178">
        <f t="shared" ref="N40:N149" si="7">I40+K40+M40</f>
        <v>457500</v>
      </c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2"/>
      <c r="DE40" s="172"/>
      <c r="DF40" s="172"/>
      <c r="DG40" s="172"/>
      <c r="DH40" s="172"/>
      <c r="DI40" s="172"/>
      <c r="DJ40" s="172"/>
      <c r="DK40" s="172"/>
      <c r="DL40" s="172"/>
      <c r="DM40" s="172"/>
      <c r="DN40" s="172"/>
      <c r="DO40" s="172"/>
      <c r="DP40" s="172"/>
      <c r="DQ40" s="172"/>
      <c r="DR40" s="172"/>
      <c r="DS40" s="172"/>
      <c r="DT40" s="172"/>
      <c r="DU40" s="172"/>
      <c r="DV40" s="172"/>
      <c r="DW40" s="172"/>
      <c r="DX40" s="172"/>
      <c r="DY40" s="172"/>
      <c r="DZ40" s="172"/>
      <c r="EA40" s="172"/>
      <c r="EB40" s="172"/>
      <c r="EC40" s="172"/>
      <c r="ED40" s="172"/>
      <c r="EE40" s="172"/>
      <c r="EF40" s="172"/>
      <c r="EG40" s="172"/>
      <c r="EH40" s="172"/>
      <c r="EI40" s="172"/>
      <c r="EJ40" s="172"/>
      <c r="EK40" s="172"/>
      <c r="EL40" s="172"/>
      <c r="EM40" s="172"/>
      <c r="EN40" s="172"/>
      <c r="EO40" s="172"/>
      <c r="EP40" s="172"/>
      <c r="EQ40" s="172"/>
      <c r="ER40" s="172"/>
      <c r="ES40" s="172"/>
      <c r="ET40" s="172"/>
      <c r="EU40" s="172"/>
      <c r="EV40" s="172"/>
      <c r="EW40" s="172"/>
      <c r="EX40" s="172"/>
      <c r="EY40" s="172"/>
      <c r="EZ40" s="172"/>
      <c r="FA40" s="172"/>
      <c r="FB40" s="172"/>
      <c r="FC40" s="172"/>
      <c r="FD40" s="172"/>
      <c r="FE40" s="172"/>
      <c r="FF40" s="172"/>
      <c r="FG40" s="172"/>
      <c r="FH40" s="172"/>
      <c r="FI40" s="172"/>
      <c r="FJ40" s="172"/>
      <c r="FK40" s="172"/>
      <c r="FL40" s="172"/>
      <c r="FM40" s="172"/>
      <c r="FN40" s="172"/>
      <c r="FO40" s="172"/>
      <c r="FP40" s="172"/>
      <c r="FQ40" s="172"/>
      <c r="FR40" s="172"/>
      <c r="FS40" s="172"/>
      <c r="FT40" s="172"/>
      <c r="FU40" s="172"/>
      <c r="FV40" s="172"/>
      <c r="FW40" s="172"/>
      <c r="FX40" s="172"/>
      <c r="FY40" s="172"/>
      <c r="FZ40" s="172"/>
      <c r="GA40" s="172"/>
      <c r="GB40" s="172"/>
      <c r="GC40" s="172"/>
      <c r="GD40" s="172"/>
      <c r="GE40" s="172"/>
      <c r="GF40" s="172"/>
      <c r="GG40" s="172"/>
      <c r="GH40" s="172"/>
      <c r="GI40" s="172"/>
      <c r="GJ40" s="172"/>
      <c r="GK40" s="172"/>
      <c r="GL40" s="172"/>
      <c r="GM40" s="172"/>
      <c r="GN40" s="172"/>
      <c r="GO40" s="172"/>
      <c r="GP40" s="172"/>
      <c r="GQ40" s="172"/>
      <c r="GR40" s="172"/>
      <c r="GS40" s="172"/>
      <c r="GT40" s="172"/>
      <c r="GU40" s="172"/>
      <c r="GV40" s="172"/>
      <c r="GW40" s="172"/>
      <c r="GX40" s="172"/>
      <c r="GY40" s="172"/>
      <c r="GZ40" s="172"/>
      <c r="HA40" s="172"/>
      <c r="HB40" s="172"/>
      <c r="HC40" s="172"/>
      <c r="HD40" s="172"/>
      <c r="HE40" s="172"/>
      <c r="HF40" s="172"/>
      <c r="HG40" s="172"/>
      <c r="HH40" s="172"/>
      <c r="HI40" s="172"/>
      <c r="HJ40" s="172"/>
      <c r="HK40" s="172"/>
      <c r="HL40" s="172"/>
      <c r="HM40" s="172"/>
      <c r="HN40" s="172"/>
      <c r="HO40" s="172"/>
      <c r="HP40" s="172"/>
      <c r="HQ40" s="172"/>
      <c r="HR40" s="172"/>
      <c r="HS40" s="172"/>
      <c r="HT40" s="172"/>
      <c r="HU40" s="172"/>
      <c r="HV40" s="172"/>
      <c r="HW40" s="172"/>
      <c r="HX40" s="172"/>
      <c r="HY40" s="172"/>
      <c r="HZ40" s="172"/>
      <c r="IA40" s="172"/>
      <c r="IB40" s="172"/>
      <c r="IC40" s="172"/>
      <c r="ID40" s="172"/>
      <c r="IE40" s="172"/>
      <c r="IF40" s="172"/>
      <c r="IG40" s="172"/>
      <c r="IH40" s="172"/>
      <c r="II40" s="172"/>
      <c r="IJ40" s="172"/>
      <c r="IK40" s="172"/>
      <c r="IL40" s="172"/>
      <c r="IM40" s="172"/>
      <c r="IN40" s="172"/>
      <c r="IO40" s="172"/>
      <c r="IP40" s="172"/>
      <c r="IQ40" s="172"/>
    </row>
    <row r="41" spans="1:251" s="144" customFormat="1" ht="15">
      <c r="A41" s="176">
        <v>34</v>
      </c>
      <c r="B41" s="545" t="s">
        <v>453</v>
      </c>
      <c r="C41" s="546" t="s">
        <v>560</v>
      </c>
      <c r="D41" s="547">
        <v>43</v>
      </c>
      <c r="E41" s="547"/>
      <c r="F41" s="548" t="s">
        <v>437</v>
      </c>
      <c r="G41" s="547" t="s">
        <v>173</v>
      </c>
      <c r="H41" s="539" t="s">
        <v>205</v>
      </c>
      <c r="I41" s="177">
        <f t="shared" si="4"/>
        <v>420000</v>
      </c>
      <c r="J41" s="323" t="s">
        <v>211</v>
      </c>
      <c r="K41" s="180">
        <f t="shared" si="5"/>
        <v>300000</v>
      </c>
      <c r="L41" s="323" t="s">
        <v>214</v>
      </c>
      <c r="M41" s="178">
        <f t="shared" si="6"/>
        <v>300000</v>
      </c>
      <c r="N41" s="178">
        <f t="shared" si="7"/>
        <v>1020000</v>
      </c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  <c r="DA41" s="172"/>
      <c r="DB41" s="172"/>
      <c r="DC41" s="172"/>
      <c r="DD41" s="172"/>
      <c r="DE41" s="172"/>
      <c r="DF41" s="172"/>
      <c r="DG41" s="172"/>
      <c r="DH41" s="172"/>
      <c r="DI41" s="172"/>
      <c r="DJ41" s="172"/>
      <c r="DK41" s="172"/>
      <c r="DL41" s="172"/>
      <c r="DM41" s="172"/>
      <c r="DN41" s="172"/>
      <c r="DO41" s="172"/>
      <c r="DP41" s="172"/>
      <c r="DQ41" s="172"/>
      <c r="DR41" s="172"/>
      <c r="DS41" s="172"/>
      <c r="DT41" s="172"/>
      <c r="DU41" s="172"/>
      <c r="DV41" s="172"/>
      <c r="DW41" s="172"/>
      <c r="DX41" s="172"/>
      <c r="DY41" s="172"/>
      <c r="DZ41" s="172"/>
      <c r="EA41" s="172"/>
      <c r="EB41" s="172"/>
      <c r="EC41" s="172"/>
      <c r="ED41" s="172"/>
      <c r="EE41" s="172"/>
      <c r="EF41" s="172"/>
      <c r="EG41" s="172"/>
      <c r="EH41" s="172"/>
      <c r="EI41" s="172"/>
      <c r="EJ41" s="172"/>
      <c r="EK41" s="172"/>
      <c r="EL41" s="172"/>
      <c r="EM41" s="172"/>
      <c r="EN41" s="172"/>
      <c r="EO41" s="172"/>
      <c r="EP41" s="172"/>
      <c r="EQ41" s="172"/>
      <c r="ER41" s="172"/>
      <c r="ES41" s="172"/>
      <c r="ET41" s="172"/>
      <c r="EU41" s="172"/>
      <c r="EV41" s="172"/>
      <c r="EW41" s="172"/>
      <c r="EX41" s="172"/>
      <c r="EY41" s="172"/>
      <c r="EZ41" s="172"/>
      <c r="FA41" s="172"/>
      <c r="FB41" s="172"/>
      <c r="FC41" s="172"/>
      <c r="FD41" s="172"/>
      <c r="FE41" s="172"/>
      <c r="FF41" s="172"/>
      <c r="FG41" s="172"/>
      <c r="FH41" s="172"/>
      <c r="FI41" s="172"/>
      <c r="FJ41" s="172"/>
      <c r="FK41" s="172"/>
      <c r="FL41" s="172"/>
      <c r="FM41" s="172"/>
      <c r="FN41" s="172"/>
      <c r="FO41" s="172"/>
      <c r="FP41" s="172"/>
      <c r="FQ41" s="172"/>
      <c r="FR41" s="172"/>
      <c r="FS41" s="172"/>
      <c r="FT41" s="172"/>
      <c r="FU41" s="172"/>
      <c r="FV41" s="172"/>
      <c r="FW41" s="172"/>
      <c r="FX41" s="172"/>
      <c r="FY41" s="172"/>
      <c r="FZ41" s="172"/>
      <c r="GA41" s="172"/>
      <c r="GB41" s="172"/>
      <c r="GC41" s="172"/>
      <c r="GD41" s="172"/>
      <c r="GE41" s="172"/>
      <c r="GF41" s="172"/>
      <c r="GG41" s="172"/>
      <c r="GH41" s="172"/>
      <c r="GI41" s="172"/>
      <c r="GJ41" s="172"/>
      <c r="GK41" s="172"/>
      <c r="GL41" s="172"/>
      <c r="GM41" s="172"/>
      <c r="GN41" s="172"/>
      <c r="GO41" s="172"/>
      <c r="GP41" s="172"/>
      <c r="GQ41" s="172"/>
      <c r="GR41" s="172"/>
      <c r="GS41" s="172"/>
      <c r="GT41" s="172"/>
      <c r="GU41" s="172"/>
      <c r="GV41" s="172"/>
      <c r="GW41" s="172"/>
      <c r="GX41" s="172"/>
      <c r="GY41" s="172"/>
      <c r="GZ41" s="172"/>
      <c r="HA41" s="172"/>
      <c r="HB41" s="172"/>
      <c r="HC41" s="172"/>
      <c r="HD41" s="172"/>
      <c r="HE41" s="172"/>
      <c r="HF41" s="172"/>
      <c r="HG41" s="172"/>
      <c r="HH41" s="172"/>
      <c r="HI41" s="172"/>
      <c r="HJ41" s="172"/>
      <c r="HK41" s="172"/>
      <c r="HL41" s="172"/>
      <c r="HM41" s="172"/>
      <c r="HN41" s="172"/>
      <c r="HO41" s="172"/>
      <c r="HP41" s="172"/>
      <c r="HQ41" s="172"/>
      <c r="HR41" s="172"/>
      <c r="HS41" s="172"/>
      <c r="HT41" s="172"/>
      <c r="HU41" s="172"/>
      <c r="HV41" s="172"/>
      <c r="HW41" s="172"/>
      <c r="HX41" s="172"/>
      <c r="HY41" s="172"/>
      <c r="HZ41" s="172"/>
      <c r="IA41" s="172"/>
      <c r="IB41" s="172"/>
      <c r="IC41" s="172"/>
      <c r="ID41" s="172"/>
      <c r="IE41" s="172"/>
      <c r="IF41" s="172"/>
      <c r="IG41" s="172"/>
      <c r="IH41" s="172"/>
      <c r="II41" s="172"/>
      <c r="IJ41" s="172"/>
      <c r="IK41" s="172"/>
      <c r="IL41" s="172"/>
      <c r="IM41" s="172"/>
      <c r="IN41" s="172"/>
      <c r="IO41" s="172"/>
      <c r="IP41" s="172"/>
      <c r="IQ41" s="172"/>
    </row>
    <row r="42" spans="1:251" s="144" customFormat="1" ht="21.75" customHeight="1">
      <c r="A42" s="176">
        <v>35</v>
      </c>
      <c r="B42" s="545" t="s">
        <v>460</v>
      </c>
      <c r="C42" s="546" t="s">
        <v>561</v>
      </c>
      <c r="D42" s="547"/>
      <c r="E42" s="547">
        <v>59</v>
      </c>
      <c r="F42" s="548" t="s">
        <v>437</v>
      </c>
      <c r="G42" s="547" t="s">
        <v>173</v>
      </c>
      <c r="H42" s="539" t="s">
        <v>208</v>
      </c>
      <c r="I42" s="177">
        <f t="shared" si="4"/>
        <v>420000</v>
      </c>
      <c r="J42" s="323" t="s">
        <v>552</v>
      </c>
      <c r="K42" s="180">
        <f t="shared" si="5"/>
        <v>300000</v>
      </c>
      <c r="L42" s="323" t="s">
        <v>216</v>
      </c>
      <c r="M42" s="178">
        <f t="shared" si="6"/>
        <v>300000</v>
      </c>
      <c r="N42" s="178">
        <f t="shared" si="7"/>
        <v>1020000</v>
      </c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2"/>
      <c r="DE42" s="172"/>
      <c r="DF42" s="172"/>
      <c r="DG42" s="172"/>
      <c r="DH42" s="172"/>
      <c r="DI42" s="172"/>
      <c r="DJ42" s="172"/>
      <c r="DK42" s="172"/>
      <c r="DL42" s="172"/>
      <c r="DM42" s="172"/>
      <c r="DN42" s="172"/>
      <c r="DO42" s="172"/>
      <c r="DP42" s="172"/>
      <c r="DQ42" s="172"/>
      <c r="DR42" s="172"/>
      <c r="DS42" s="172"/>
      <c r="DT42" s="172"/>
      <c r="DU42" s="172"/>
      <c r="DV42" s="172"/>
      <c r="DW42" s="172"/>
      <c r="DX42" s="172"/>
      <c r="DY42" s="172"/>
      <c r="DZ42" s="172"/>
      <c r="EA42" s="172"/>
      <c r="EB42" s="172"/>
      <c r="EC42" s="172"/>
      <c r="ED42" s="172"/>
      <c r="EE42" s="172"/>
      <c r="EF42" s="172"/>
      <c r="EG42" s="172"/>
      <c r="EH42" s="172"/>
      <c r="EI42" s="172"/>
      <c r="EJ42" s="172"/>
      <c r="EK42" s="172"/>
      <c r="EL42" s="172"/>
      <c r="EM42" s="172"/>
      <c r="EN42" s="172"/>
      <c r="EO42" s="172"/>
      <c r="EP42" s="172"/>
      <c r="EQ42" s="172"/>
      <c r="ER42" s="172"/>
      <c r="ES42" s="172"/>
      <c r="ET42" s="172"/>
      <c r="EU42" s="172"/>
      <c r="EV42" s="172"/>
      <c r="EW42" s="172"/>
      <c r="EX42" s="172"/>
      <c r="EY42" s="172"/>
      <c r="EZ42" s="172"/>
      <c r="FA42" s="172"/>
      <c r="FB42" s="172"/>
      <c r="FC42" s="172"/>
      <c r="FD42" s="172"/>
      <c r="FE42" s="172"/>
      <c r="FF42" s="172"/>
      <c r="FG42" s="172"/>
      <c r="FH42" s="172"/>
      <c r="FI42" s="172"/>
      <c r="FJ42" s="172"/>
      <c r="FK42" s="172"/>
      <c r="FL42" s="172"/>
      <c r="FM42" s="172"/>
      <c r="FN42" s="172"/>
      <c r="FO42" s="172"/>
      <c r="FP42" s="172"/>
      <c r="FQ42" s="172"/>
      <c r="FR42" s="172"/>
      <c r="FS42" s="172"/>
      <c r="FT42" s="172"/>
      <c r="FU42" s="172"/>
      <c r="FV42" s="172"/>
      <c r="FW42" s="172"/>
      <c r="FX42" s="172"/>
      <c r="FY42" s="172"/>
      <c r="FZ42" s="172"/>
      <c r="GA42" s="172"/>
      <c r="GB42" s="172"/>
      <c r="GC42" s="172"/>
      <c r="GD42" s="172"/>
      <c r="GE42" s="172"/>
      <c r="GF42" s="172"/>
      <c r="GG42" s="172"/>
      <c r="GH42" s="172"/>
      <c r="GI42" s="172"/>
      <c r="GJ42" s="172"/>
      <c r="GK42" s="172"/>
      <c r="GL42" s="172"/>
      <c r="GM42" s="172"/>
      <c r="GN42" s="172"/>
      <c r="GO42" s="172"/>
      <c r="GP42" s="172"/>
      <c r="GQ42" s="172"/>
      <c r="GR42" s="172"/>
      <c r="GS42" s="172"/>
      <c r="GT42" s="172"/>
      <c r="GU42" s="172"/>
      <c r="GV42" s="172"/>
      <c r="GW42" s="172"/>
      <c r="GX42" s="172"/>
      <c r="GY42" s="172"/>
      <c r="GZ42" s="172"/>
      <c r="HA42" s="172"/>
      <c r="HB42" s="172"/>
      <c r="HC42" s="172"/>
      <c r="HD42" s="172"/>
      <c r="HE42" s="172"/>
      <c r="HF42" s="172"/>
      <c r="HG42" s="172"/>
      <c r="HH42" s="172"/>
      <c r="HI42" s="172"/>
      <c r="HJ42" s="172"/>
      <c r="HK42" s="172"/>
      <c r="HL42" s="172"/>
      <c r="HM42" s="172"/>
      <c r="HN42" s="172"/>
      <c r="HO42" s="172"/>
      <c r="HP42" s="172"/>
      <c r="HQ42" s="172"/>
      <c r="HR42" s="172"/>
      <c r="HS42" s="172"/>
      <c r="HT42" s="172"/>
      <c r="HU42" s="172"/>
      <c r="HV42" s="172"/>
      <c r="HW42" s="172"/>
      <c r="HX42" s="172"/>
      <c r="HY42" s="172"/>
      <c r="HZ42" s="172"/>
      <c r="IA42" s="172"/>
      <c r="IB42" s="172"/>
      <c r="IC42" s="172"/>
      <c r="ID42" s="172"/>
      <c r="IE42" s="172"/>
      <c r="IF42" s="172"/>
      <c r="IG42" s="172"/>
      <c r="IH42" s="172"/>
      <c r="II42" s="172"/>
      <c r="IJ42" s="172"/>
      <c r="IK42" s="172"/>
      <c r="IL42" s="172"/>
      <c r="IM42" s="172"/>
      <c r="IN42" s="172"/>
      <c r="IO42" s="172"/>
      <c r="IP42" s="172"/>
      <c r="IQ42" s="172"/>
    </row>
    <row r="43" spans="1:251" s="144" customFormat="1" ht="21.75" customHeight="1">
      <c r="A43" s="176">
        <v>36</v>
      </c>
      <c r="B43" s="545" t="s">
        <v>460</v>
      </c>
      <c r="C43" s="546" t="s">
        <v>463</v>
      </c>
      <c r="D43" s="547">
        <v>52</v>
      </c>
      <c r="E43" s="547"/>
      <c r="F43" s="546" t="s">
        <v>464</v>
      </c>
      <c r="G43" s="547" t="s">
        <v>175</v>
      </c>
      <c r="H43" s="539" t="s">
        <v>203</v>
      </c>
      <c r="I43" s="177">
        <f t="shared" si="4"/>
        <v>187500</v>
      </c>
      <c r="J43" s="323" t="s">
        <v>208</v>
      </c>
      <c r="K43" s="180">
        <f t="shared" si="5"/>
        <v>135000</v>
      </c>
      <c r="L43" s="323" t="s">
        <v>212</v>
      </c>
      <c r="M43" s="178">
        <f t="shared" si="6"/>
        <v>135000</v>
      </c>
      <c r="N43" s="178">
        <f t="shared" si="7"/>
        <v>457500</v>
      </c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2"/>
      <c r="DE43" s="172"/>
      <c r="DF43" s="172"/>
      <c r="DG43" s="172"/>
      <c r="DH43" s="172"/>
      <c r="DI43" s="172"/>
      <c r="DJ43" s="172"/>
      <c r="DK43" s="172"/>
      <c r="DL43" s="172"/>
      <c r="DM43" s="172"/>
      <c r="DN43" s="172"/>
      <c r="DO43" s="172"/>
      <c r="DP43" s="172"/>
      <c r="DQ43" s="172"/>
      <c r="DR43" s="172"/>
      <c r="DS43" s="172"/>
      <c r="DT43" s="172"/>
      <c r="DU43" s="172"/>
      <c r="DV43" s="172"/>
      <c r="DW43" s="172"/>
      <c r="DX43" s="172"/>
      <c r="DY43" s="172"/>
      <c r="DZ43" s="172"/>
      <c r="EA43" s="172"/>
      <c r="EB43" s="172"/>
      <c r="EC43" s="172"/>
      <c r="ED43" s="172"/>
      <c r="EE43" s="172"/>
      <c r="EF43" s="172"/>
      <c r="EG43" s="172"/>
      <c r="EH43" s="172"/>
      <c r="EI43" s="172"/>
      <c r="EJ43" s="172"/>
      <c r="EK43" s="172"/>
      <c r="EL43" s="172"/>
      <c r="EM43" s="172"/>
      <c r="EN43" s="172"/>
      <c r="EO43" s="172"/>
      <c r="EP43" s="172"/>
      <c r="EQ43" s="172"/>
      <c r="ER43" s="172"/>
      <c r="ES43" s="172"/>
      <c r="ET43" s="172"/>
      <c r="EU43" s="172"/>
      <c r="EV43" s="172"/>
      <c r="EW43" s="172"/>
      <c r="EX43" s="172"/>
      <c r="EY43" s="172"/>
      <c r="EZ43" s="172"/>
      <c r="FA43" s="172"/>
      <c r="FB43" s="172"/>
      <c r="FC43" s="172"/>
      <c r="FD43" s="172"/>
      <c r="FE43" s="172"/>
      <c r="FF43" s="172"/>
      <c r="FG43" s="172"/>
      <c r="FH43" s="172"/>
      <c r="FI43" s="172"/>
      <c r="FJ43" s="172"/>
      <c r="FK43" s="172"/>
      <c r="FL43" s="172"/>
      <c r="FM43" s="172"/>
      <c r="FN43" s="172"/>
      <c r="FO43" s="172"/>
      <c r="FP43" s="172"/>
      <c r="FQ43" s="172"/>
      <c r="FR43" s="172"/>
      <c r="FS43" s="172"/>
      <c r="FT43" s="172"/>
      <c r="FU43" s="172"/>
      <c r="FV43" s="172"/>
      <c r="FW43" s="172"/>
      <c r="FX43" s="172"/>
      <c r="FY43" s="172"/>
      <c r="FZ43" s="172"/>
      <c r="GA43" s="172"/>
      <c r="GB43" s="172"/>
      <c r="GC43" s="172"/>
      <c r="GD43" s="172"/>
      <c r="GE43" s="172"/>
      <c r="GF43" s="172"/>
      <c r="GG43" s="172"/>
      <c r="GH43" s="172"/>
      <c r="GI43" s="172"/>
      <c r="GJ43" s="172"/>
      <c r="GK43" s="172"/>
      <c r="GL43" s="172"/>
      <c r="GM43" s="172"/>
      <c r="GN43" s="172"/>
      <c r="GO43" s="172"/>
      <c r="GP43" s="172"/>
      <c r="GQ43" s="172"/>
      <c r="GR43" s="172"/>
      <c r="GS43" s="172"/>
      <c r="GT43" s="172"/>
      <c r="GU43" s="172"/>
      <c r="GV43" s="172"/>
      <c r="GW43" s="172"/>
      <c r="GX43" s="172"/>
      <c r="GY43" s="172"/>
      <c r="GZ43" s="172"/>
      <c r="HA43" s="172"/>
      <c r="HB43" s="172"/>
      <c r="HC43" s="172"/>
      <c r="HD43" s="172"/>
      <c r="HE43" s="172"/>
      <c r="HF43" s="172"/>
      <c r="HG43" s="172"/>
      <c r="HH43" s="172"/>
      <c r="HI43" s="172"/>
      <c r="HJ43" s="172"/>
      <c r="HK43" s="172"/>
      <c r="HL43" s="172"/>
      <c r="HM43" s="172"/>
      <c r="HN43" s="172"/>
      <c r="HO43" s="172"/>
      <c r="HP43" s="172"/>
      <c r="HQ43" s="172"/>
      <c r="HR43" s="172"/>
      <c r="HS43" s="172"/>
      <c r="HT43" s="172"/>
      <c r="HU43" s="172"/>
      <c r="HV43" s="172"/>
      <c r="HW43" s="172"/>
      <c r="HX43" s="172"/>
      <c r="HY43" s="172"/>
      <c r="HZ43" s="172"/>
      <c r="IA43" s="172"/>
      <c r="IB43" s="172"/>
      <c r="IC43" s="172"/>
      <c r="ID43" s="172"/>
      <c r="IE43" s="172"/>
      <c r="IF43" s="172"/>
      <c r="IG43" s="172"/>
      <c r="IH43" s="172"/>
      <c r="II43" s="172"/>
      <c r="IJ43" s="172"/>
      <c r="IK43" s="172"/>
      <c r="IL43" s="172"/>
      <c r="IM43" s="172"/>
      <c r="IN43" s="172"/>
      <c r="IO43" s="172"/>
      <c r="IP43" s="172"/>
      <c r="IQ43" s="172"/>
    </row>
    <row r="44" spans="1:251" s="144" customFormat="1" ht="21.75" customHeight="1">
      <c r="A44" s="176">
        <v>37</v>
      </c>
      <c r="B44" s="545" t="s">
        <v>460</v>
      </c>
      <c r="C44" s="546" t="s">
        <v>466</v>
      </c>
      <c r="D44" s="547"/>
      <c r="E44" s="547">
        <v>48</v>
      </c>
      <c r="F44" s="546" t="s">
        <v>400</v>
      </c>
      <c r="G44" s="547" t="s">
        <v>172</v>
      </c>
      <c r="H44" s="539" t="s">
        <v>200</v>
      </c>
      <c r="I44" s="177">
        <f t="shared" si="4"/>
        <v>420000</v>
      </c>
      <c r="J44" s="323" t="s">
        <v>203</v>
      </c>
      <c r="K44" s="180">
        <f t="shared" si="5"/>
        <v>300000</v>
      </c>
      <c r="L44" s="323" t="s">
        <v>209</v>
      </c>
      <c r="M44" s="178">
        <f t="shared" si="6"/>
        <v>300000</v>
      </c>
      <c r="N44" s="178">
        <f t="shared" si="7"/>
        <v>1020000</v>
      </c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2"/>
      <c r="DE44" s="172"/>
      <c r="DF44" s="172"/>
      <c r="DG44" s="172"/>
      <c r="DH44" s="172"/>
      <c r="DI44" s="172"/>
      <c r="DJ44" s="172"/>
      <c r="DK44" s="172"/>
      <c r="DL44" s="172"/>
      <c r="DM44" s="172"/>
      <c r="DN44" s="172"/>
      <c r="DO44" s="172"/>
      <c r="DP44" s="172"/>
      <c r="DQ44" s="172"/>
      <c r="DR44" s="172"/>
      <c r="DS44" s="172"/>
      <c r="DT44" s="172"/>
      <c r="DU44" s="172"/>
      <c r="DV44" s="172"/>
      <c r="DW44" s="172"/>
      <c r="DX44" s="172"/>
      <c r="DY44" s="172"/>
      <c r="DZ44" s="172"/>
      <c r="EA44" s="172"/>
      <c r="EB44" s="172"/>
      <c r="EC44" s="172"/>
      <c r="ED44" s="172"/>
      <c r="EE44" s="172"/>
      <c r="EF44" s="172"/>
      <c r="EG44" s="172"/>
      <c r="EH44" s="172"/>
      <c r="EI44" s="172"/>
      <c r="EJ44" s="172"/>
      <c r="EK44" s="172"/>
      <c r="EL44" s="172"/>
      <c r="EM44" s="172"/>
      <c r="EN44" s="172"/>
      <c r="EO44" s="172"/>
      <c r="EP44" s="172"/>
      <c r="EQ44" s="172"/>
      <c r="ER44" s="172"/>
      <c r="ES44" s="172"/>
      <c r="ET44" s="172"/>
      <c r="EU44" s="172"/>
      <c r="EV44" s="172"/>
      <c r="EW44" s="172"/>
      <c r="EX44" s="172"/>
      <c r="EY44" s="172"/>
      <c r="EZ44" s="172"/>
      <c r="FA44" s="172"/>
      <c r="FB44" s="172"/>
      <c r="FC44" s="172"/>
      <c r="FD44" s="172"/>
      <c r="FE44" s="172"/>
      <c r="FF44" s="172"/>
      <c r="FG44" s="172"/>
      <c r="FH44" s="172"/>
      <c r="FI44" s="172"/>
      <c r="FJ44" s="172"/>
      <c r="FK44" s="172"/>
      <c r="FL44" s="172"/>
      <c r="FM44" s="172"/>
      <c r="FN44" s="172"/>
      <c r="FO44" s="172"/>
      <c r="FP44" s="172"/>
      <c r="FQ44" s="172"/>
      <c r="FR44" s="172"/>
      <c r="FS44" s="172"/>
      <c r="FT44" s="172"/>
      <c r="FU44" s="172"/>
      <c r="FV44" s="172"/>
      <c r="FW44" s="172"/>
      <c r="FX44" s="172"/>
      <c r="FY44" s="172"/>
      <c r="FZ44" s="172"/>
      <c r="GA44" s="172"/>
      <c r="GB44" s="172"/>
      <c r="GC44" s="172"/>
      <c r="GD44" s="172"/>
      <c r="GE44" s="172"/>
      <c r="GF44" s="172"/>
      <c r="GG44" s="172"/>
      <c r="GH44" s="172"/>
      <c r="GI44" s="172"/>
      <c r="GJ44" s="172"/>
      <c r="GK44" s="172"/>
      <c r="GL44" s="172"/>
      <c r="GM44" s="172"/>
      <c r="GN44" s="172"/>
      <c r="GO44" s="172"/>
      <c r="GP44" s="172"/>
      <c r="GQ44" s="172"/>
      <c r="GR44" s="172"/>
      <c r="GS44" s="172"/>
      <c r="GT44" s="172"/>
      <c r="GU44" s="172"/>
      <c r="GV44" s="172"/>
      <c r="GW44" s="172"/>
      <c r="GX44" s="172"/>
      <c r="GY44" s="172"/>
      <c r="GZ44" s="172"/>
      <c r="HA44" s="172"/>
      <c r="HB44" s="172"/>
      <c r="HC44" s="172"/>
      <c r="HD44" s="172"/>
      <c r="HE44" s="172"/>
      <c r="HF44" s="172"/>
      <c r="HG44" s="172"/>
      <c r="HH44" s="172"/>
      <c r="HI44" s="172"/>
      <c r="HJ44" s="172"/>
      <c r="HK44" s="172"/>
      <c r="HL44" s="172"/>
      <c r="HM44" s="172"/>
      <c r="HN44" s="172"/>
      <c r="HO44" s="172"/>
      <c r="HP44" s="172"/>
      <c r="HQ44" s="172"/>
      <c r="HR44" s="172"/>
      <c r="HS44" s="172"/>
      <c r="HT44" s="172"/>
      <c r="HU44" s="172"/>
      <c r="HV44" s="172"/>
      <c r="HW44" s="172"/>
      <c r="HX44" s="172"/>
      <c r="HY44" s="172"/>
      <c r="HZ44" s="172"/>
      <c r="IA44" s="172"/>
      <c r="IB44" s="172"/>
      <c r="IC44" s="172"/>
      <c r="ID44" s="172"/>
      <c r="IE44" s="172"/>
      <c r="IF44" s="172"/>
      <c r="IG44" s="172"/>
      <c r="IH44" s="172"/>
      <c r="II44" s="172"/>
      <c r="IJ44" s="172"/>
      <c r="IK44" s="172"/>
      <c r="IL44" s="172"/>
      <c r="IM44" s="172"/>
      <c r="IN44" s="172"/>
      <c r="IO44" s="172"/>
      <c r="IP44" s="172"/>
      <c r="IQ44" s="172"/>
    </row>
    <row r="45" spans="1:251" s="144" customFormat="1" ht="21.75" customHeight="1">
      <c r="A45" s="176">
        <v>38</v>
      </c>
      <c r="B45" s="545" t="s">
        <v>460</v>
      </c>
      <c r="C45" s="546" t="s">
        <v>466</v>
      </c>
      <c r="D45" s="547"/>
      <c r="E45" s="547">
        <v>48</v>
      </c>
      <c r="F45" s="548" t="s">
        <v>400</v>
      </c>
      <c r="G45" s="547" t="s">
        <v>173</v>
      </c>
      <c r="H45" s="539" t="s">
        <v>200</v>
      </c>
      <c r="I45" s="177">
        <f t="shared" si="4"/>
        <v>420000</v>
      </c>
      <c r="J45" s="323" t="s">
        <v>203</v>
      </c>
      <c r="K45" s="180">
        <f t="shared" si="5"/>
        <v>300000</v>
      </c>
      <c r="L45" s="323" t="s">
        <v>209</v>
      </c>
      <c r="M45" s="178">
        <f t="shared" si="6"/>
        <v>300000</v>
      </c>
      <c r="N45" s="178">
        <f t="shared" si="7"/>
        <v>1020000</v>
      </c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2"/>
      <c r="DE45" s="172"/>
      <c r="DF45" s="172"/>
      <c r="DG45" s="172"/>
      <c r="DH45" s="172"/>
      <c r="DI45" s="172"/>
      <c r="DJ45" s="172"/>
      <c r="DK45" s="172"/>
      <c r="DL45" s="172"/>
      <c r="DM45" s="172"/>
      <c r="DN45" s="172"/>
      <c r="DO45" s="172"/>
      <c r="DP45" s="172"/>
      <c r="DQ45" s="172"/>
      <c r="DR45" s="172"/>
      <c r="DS45" s="172"/>
      <c r="DT45" s="172"/>
      <c r="DU45" s="172"/>
      <c r="DV45" s="172"/>
      <c r="DW45" s="172"/>
      <c r="DX45" s="172"/>
      <c r="DY45" s="172"/>
      <c r="DZ45" s="172"/>
      <c r="EA45" s="172"/>
      <c r="EB45" s="172"/>
      <c r="EC45" s="172"/>
      <c r="ED45" s="172"/>
      <c r="EE45" s="172"/>
      <c r="EF45" s="172"/>
      <c r="EG45" s="172"/>
      <c r="EH45" s="172"/>
      <c r="EI45" s="172"/>
      <c r="EJ45" s="172"/>
      <c r="EK45" s="172"/>
      <c r="EL45" s="172"/>
      <c r="EM45" s="172"/>
      <c r="EN45" s="172"/>
      <c r="EO45" s="172"/>
      <c r="EP45" s="172"/>
      <c r="EQ45" s="172"/>
      <c r="ER45" s="172"/>
      <c r="ES45" s="172"/>
      <c r="ET45" s="172"/>
      <c r="EU45" s="172"/>
      <c r="EV45" s="172"/>
      <c r="EW45" s="172"/>
      <c r="EX45" s="172"/>
      <c r="EY45" s="172"/>
      <c r="EZ45" s="172"/>
      <c r="FA45" s="172"/>
      <c r="FB45" s="172"/>
      <c r="FC45" s="172"/>
      <c r="FD45" s="172"/>
      <c r="FE45" s="172"/>
      <c r="FF45" s="172"/>
      <c r="FG45" s="172"/>
      <c r="FH45" s="172"/>
      <c r="FI45" s="172"/>
      <c r="FJ45" s="172"/>
      <c r="FK45" s="172"/>
      <c r="FL45" s="172"/>
      <c r="FM45" s="172"/>
      <c r="FN45" s="172"/>
      <c r="FO45" s="172"/>
      <c r="FP45" s="172"/>
      <c r="FQ45" s="172"/>
      <c r="FR45" s="172"/>
      <c r="FS45" s="172"/>
      <c r="FT45" s="172"/>
      <c r="FU45" s="172"/>
      <c r="FV45" s="172"/>
      <c r="FW45" s="172"/>
      <c r="FX45" s="172"/>
      <c r="FY45" s="172"/>
      <c r="FZ45" s="172"/>
      <c r="GA45" s="172"/>
      <c r="GB45" s="172"/>
      <c r="GC45" s="172"/>
      <c r="GD45" s="172"/>
      <c r="GE45" s="172"/>
      <c r="GF45" s="172"/>
      <c r="GG45" s="172"/>
      <c r="GH45" s="172"/>
      <c r="GI45" s="172"/>
      <c r="GJ45" s="172"/>
      <c r="GK45" s="172"/>
      <c r="GL45" s="172"/>
      <c r="GM45" s="172"/>
      <c r="GN45" s="172"/>
      <c r="GO45" s="172"/>
      <c r="GP45" s="172"/>
      <c r="GQ45" s="172"/>
      <c r="GR45" s="172"/>
      <c r="GS45" s="172"/>
      <c r="GT45" s="172"/>
      <c r="GU45" s="172"/>
      <c r="GV45" s="172"/>
      <c r="GW45" s="172"/>
      <c r="GX45" s="172"/>
      <c r="GY45" s="172"/>
      <c r="GZ45" s="172"/>
      <c r="HA45" s="172"/>
      <c r="HB45" s="172"/>
      <c r="HC45" s="172"/>
      <c r="HD45" s="172"/>
      <c r="HE45" s="172"/>
      <c r="HF45" s="172"/>
      <c r="HG45" s="172"/>
      <c r="HH45" s="172"/>
      <c r="HI45" s="172"/>
      <c r="HJ45" s="172"/>
      <c r="HK45" s="172"/>
      <c r="HL45" s="172"/>
      <c r="HM45" s="172"/>
      <c r="HN45" s="172"/>
      <c r="HO45" s="172"/>
      <c r="HP45" s="172"/>
      <c r="HQ45" s="172"/>
      <c r="HR45" s="172"/>
      <c r="HS45" s="172"/>
      <c r="HT45" s="172"/>
      <c r="HU45" s="172"/>
      <c r="HV45" s="172"/>
      <c r="HW45" s="172"/>
      <c r="HX45" s="172"/>
      <c r="HY45" s="172"/>
      <c r="HZ45" s="172"/>
      <c r="IA45" s="172"/>
      <c r="IB45" s="172"/>
      <c r="IC45" s="172"/>
      <c r="ID45" s="172"/>
      <c r="IE45" s="172"/>
      <c r="IF45" s="172"/>
      <c r="IG45" s="172"/>
      <c r="IH45" s="172"/>
      <c r="II45" s="172"/>
      <c r="IJ45" s="172"/>
      <c r="IK45" s="172"/>
      <c r="IL45" s="172"/>
      <c r="IM45" s="172"/>
      <c r="IN45" s="172"/>
      <c r="IO45" s="172"/>
      <c r="IP45" s="172"/>
      <c r="IQ45" s="172"/>
    </row>
    <row r="46" spans="1:251" s="144" customFormat="1" ht="21.75" customHeight="1">
      <c r="A46" s="176">
        <v>39</v>
      </c>
      <c r="B46" s="545" t="s">
        <v>469</v>
      </c>
      <c r="C46" s="546" t="s">
        <v>470</v>
      </c>
      <c r="D46" s="547">
        <v>40</v>
      </c>
      <c r="E46" s="547"/>
      <c r="F46" s="546" t="s">
        <v>400</v>
      </c>
      <c r="G46" s="547" t="s">
        <v>172</v>
      </c>
      <c r="H46" s="539" t="s">
        <v>200</v>
      </c>
      <c r="I46" s="177">
        <f t="shared" si="4"/>
        <v>420000</v>
      </c>
      <c r="J46" s="323" t="s">
        <v>201</v>
      </c>
      <c r="K46" s="180">
        <f t="shared" si="5"/>
        <v>300000</v>
      </c>
      <c r="L46" s="323" t="s">
        <v>552</v>
      </c>
      <c r="M46" s="178">
        <f t="shared" si="6"/>
        <v>300000</v>
      </c>
      <c r="N46" s="178">
        <f t="shared" si="7"/>
        <v>1020000</v>
      </c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2"/>
      <c r="DE46" s="172"/>
      <c r="DF46" s="172"/>
      <c r="DG46" s="172"/>
      <c r="DH46" s="172"/>
      <c r="DI46" s="172"/>
      <c r="DJ46" s="172"/>
      <c r="DK46" s="172"/>
      <c r="DL46" s="172"/>
      <c r="DM46" s="172"/>
      <c r="DN46" s="172"/>
      <c r="DO46" s="172"/>
      <c r="DP46" s="172"/>
      <c r="DQ46" s="172"/>
      <c r="DR46" s="172"/>
      <c r="DS46" s="172"/>
      <c r="DT46" s="172"/>
      <c r="DU46" s="172"/>
      <c r="DV46" s="172"/>
      <c r="DW46" s="172"/>
      <c r="DX46" s="172"/>
      <c r="DY46" s="172"/>
      <c r="DZ46" s="172"/>
      <c r="EA46" s="172"/>
      <c r="EB46" s="172"/>
      <c r="EC46" s="172"/>
      <c r="ED46" s="172"/>
      <c r="EE46" s="172"/>
      <c r="EF46" s="172"/>
      <c r="EG46" s="172"/>
      <c r="EH46" s="172"/>
      <c r="EI46" s="172"/>
      <c r="EJ46" s="172"/>
      <c r="EK46" s="172"/>
      <c r="EL46" s="172"/>
      <c r="EM46" s="172"/>
      <c r="EN46" s="172"/>
      <c r="EO46" s="172"/>
      <c r="EP46" s="172"/>
      <c r="EQ46" s="172"/>
      <c r="ER46" s="172"/>
      <c r="ES46" s="172"/>
      <c r="ET46" s="172"/>
      <c r="EU46" s="172"/>
      <c r="EV46" s="172"/>
      <c r="EW46" s="172"/>
      <c r="EX46" s="172"/>
      <c r="EY46" s="172"/>
      <c r="EZ46" s="172"/>
      <c r="FA46" s="172"/>
      <c r="FB46" s="172"/>
      <c r="FC46" s="172"/>
      <c r="FD46" s="172"/>
      <c r="FE46" s="172"/>
      <c r="FF46" s="172"/>
      <c r="FG46" s="172"/>
      <c r="FH46" s="172"/>
      <c r="FI46" s="172"/>
      <c r="FJ46" s="172"/>
      <c r="FK46" s="172"/>
      <c r="FL46" s="172"/>
      <c r="FM46" s="172"/>
      <c r="FN46" s="172"/>
      <c r="FO46" s="172"/>
      <c r="FP46" s="172"/>
      <c r="FQ46" s="172"/>
      <c r="FR46" s="172"/>
      <c r="FS46" s="172"/>
      <c r="FT46" s="172"/>
      <c r="FU46" s="172"/>
      <c r="FV46" s="172"/>
      <c r="FW46" s="172"/>
      <c r="FX46" s="172"/>
      <c r="FY46" s="172"/>
      <c r="FZ46" s="172"/>
      <c r="GA46" s="172"/>
      <c r="GB46" s="172"/>
      <c r="GC46" s="172"/>
      <c r="GD46" s="172"/>
      <c r="GE46" s="172"/>
      <c r="GF46" s="172"/>
      <c r="GG46" s="172"/>
      <c r="GH46" s="172"/>
      <c r="GI46" s="172"/>
      <c r="GJ46" s="172"/>
      <c r="GK46" s="172"/>
      <c r="GL46" s="172"/>
      <c r="GM46" s="172"/>
      <c r="GN46" s="172"/>
      <c r="GO46" s="172"/>
      <c r="GP46" s="172"/>
      <c r="GQ46" s="172"/>
      <c r="GR46" s="172"/>
      <c r="GS46" s="172"/>
      <c r="GT46" s="172"/>
      <c r="GU46" s="172"/>
      <c r="GV46" s="172"/>
      <c r="GW46" s="172"/>
      <c r="GX46" s="172"/>
      <c r="GY46" s="172"/>
      <c r="GZ46" s="172"/>
      <c r="HA46" s="172"/>
      <c r="HB46" s="172"/>
      <c r="HC46" s="172"/>
      <c r="HD46" s="172"/>
      <c r="HE46" s="172"/>
      <c r="HF46" s="172"/>
      <c r="HG46" s="172"/>
      <c r="HH46" s="172"/>
      <c r="HI46" s="172"/>
      <c r="HJ46" s="172"/>
      <c r="HK46" s="172"/>
      <c r="HL46" s="172"/>
      <c r="HM46" s="172"/>
      <c r="HN46" s="172"/>
      <c r="HO46" s="172"/>
      <c r="HP46" s="172"/>
      <c r="HQ46" s="172"/>
      <c r="HR46" s="172"/>
      <c r="HS46" s="172"/>
      <c r="HT46" s="172"/>
      <c r="HU46" s="172"/>
      <c r="HV46" s="172"/>
      <c r="HW46" s="172"/>
      <c r="HX46" s="172"/>
      <c r="HY46" s="172"/>
      <c r="HZ46" s="172"/>
      <c r="IA46" s="172"/>
      <c r="IB46" s="172"/>
      <c r="IC46" s="172"/>
      <c r="ID46" s="172"/>
      <c r="IE46" s="172"/>
      <c r="IF46" s="172"/>
      <c r="IG46" s="172"/>
      <c r="IH46" s="172"/>
      <c r="II46" s="172"/>
      <c r="IJ46" s="172"/>
      <c r="IK46" s="172"/>
      <c r="IL46" s="172"/>
      <c r="IM46" s="172"/>
      <c r="IN46" s="172"/>
      <c r="IO46" s="172"/>
      <c r="IP46" s="172"/>
      <c r="IQ46" s="172"/>
    </row>
    <row r="47" spans="1:251" s="144" customFormat="1" ht="21.75" customHeight="1">
      <c r="A47" s="176">
        <v>40</v>
      </c>
      <c r="B47" s="545" t="s">
        <v>469</v>
      </c>
      <c r="C47" s="546" t="s">
        <v>471</v>
      </c>
      <c r="D47" s="547">
        <v>48</v>
      </c>
      <c r="E47" s="547"/>
      <c r="F47" s="546" t="s">
        <v>472</v>
      </c>
      <c r="G47" s="547" t="s">
        <v>175</v>
      </c>
      <c r="H47" s="539" t="s">
        <v>200</v>
      </c>
      <c r="I47" s="177">
        <f t="shared" si="4"/>
        <v>187500</v>
      </c>
      <c r="J47" s="323" t="s">
        <v>208</v>
      </c>
      <c r="K47" s="180">
        <f t="shared" si="5"/>
        <v>135000</v>
      </c>
      <c r="L47" s="323" t="s">
        <v>213</v>
      </c>
      <c r="M47" s="178">
        <f t="shared" si="6"/>
        <v>135000</v>
      </c>
      <c r="N47" s="178">
        <f t="shared" si="7"/>
        <v>457500</v>
      </c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2"/>
      <c r="DE47" s="172"/>
      <c r="DF47" s="172"/>
      <c r="DG47" s="172"/>
      <c r="DH47" s="172"/>
      <c r="DI47" s="172"/>
      <c r="DJ47" s="172"/>
      <c r="DK47" s="172"/>
      <c r="DL47" s="172"/>
      <c r="DM47" s="172"/>
      <c r="DN47" s="172"/>
      <c r="DO47" s="172"/>
      <c r="DP47" s="172"/>
      <c r="DQ47" s="172"/>
      <c r="DR47" s="172"/>
      <c r="DS47" s="172"/>
      <c r="DT47" s="172"/>
      <c r="DU47" s="172"/>
      <c r="DV47" s="172"/>
      <c r="DW47" s="172"/>
      <c r="DX47" s="172"/>
      <c r="DY47" s="172"/>
      <c r="DZ47" s="172"/>
      <c r="EA47" s="172"/>
      <c r="EB47" s="172"/>
      <c r="EC47" s="172"/>
      <c r="ED47" s="172"/>
      <c r="EE47" s="172"/>
      <c r="EF47" s="172"/>
      <c r="EG47" s="172"/>
      <c r="EH47" s="172"/>
      <c r="EI47" s="172"/>
      <c r="EJ47" s="172"/>
      <c r="EK47" s="172"/>
      <c r="EL47" s="172"/>
      <c r="EM47" s="172"/>
      <c r="EN47" s="172"/>
      <c r="EO47" s="172"/>
      <c r="EP47" s="172"/>
      <c r="EQ47" s="172"/>
      <c r="ER47" s="172"/>
      <c r="ES47" s="172"/>
      <c r="ET47" s="172"/>
      <c r="EU47" s="172"/>
      <c r="EV47" s="172"/>
      <c r="EW47" s="172"/>
      <c r="EX47" s="172"/>
      <c r="EY47" s="172"/>
      <c r="EZ47" s="172"/>
      <c r="FA47" s="172"/>
      <c r="FB47" s="172"/>
      <c r="FC47" s="172"/>
      <c r="FD47" s="172"/>
      <c r="FE47" s="172"/>
      <c r="FF47" s="172"/>
      <c r="FG47" s="172"/>
      <c r="FH47" s="172"/>
      <c r="FI47" s="172"/>
      <c r="FJ47" s="172"/>
      <c r="FK47" s="172"/>
      <c r="FL47" s="172"/>
      <c r="FM47" s="172"/>
      <c r="FN47" s="172"/>
      <c r="FO47" s="172"/>
      <c r="FP47" s="172"/>
      <c r="FQ47" s="172"/>
      <c r="FR47" s="172"/>
      <c r="FS47" s="172"/>
      <c r="FT47" s="172"/>
      <c r="FU47" s="172"/>
      <c r="FV47" s="172"/>
      <c r="FW47" s="172"/>
      <c r="FX47" s="172"/>
      <c r="FY47" s="172"/>
      <c r="FZ47" s="172"/>
      <c r="GA47" s="172"/>
      <c r="GB47" s="172"/>
      <c r="GC47" s="172"/>
      <c r="GD47" s="172"/>
      <c r="GE47" s="172"/>
      <c r="GF47" s="172"/>
      <c r="GG47" s="172"/>
      <c r="GH47" s="172"/>
      <c r="GI47" s="172"/>
      <c r="GJ47" s="172"/>
      <c r="GK47" s="172"/>
      <c r="GL47" s="172"/>
      <c r="GM47" s="172"/>
      <c r="GN47" s="172"/>
      <c r="GO47" s="172"/>
      <c r="GP47" s="172"/>
      <c r="GQ47" s="172"/>
      <c r="GR47" s="172"/>
      <c r="GS47" s="172"/>
      <c r="GT47" s="172"/>
      <c r="GU47" s="172"/>
      <c r="GV47" s="172"/>
      <c r="GW47" s="172"/>
      <c r="GX47" s="172"/>
      <c r="GY47" s="172"/>
      <c r="GZ47" s="172"/>
      <c r="HA47" s="172"/>
      <c r="HB47" s="172"/>
      <c r="HC47" s="172"/>
      <c r="HD47" s="172"/>
      <c r="HE47" s="172"/>
      <c r="HF47" s="172"/>
      <c r="HG47" s="172"/>
      <c r="HH47" s="172"/>
      <c r="HI47" s="172"/>
      <c r="HJ47" s="172"/>
      <c r="HK47" s="172"/>
      <c r="HL47" s="172"/>
      <c r="HM47" s="172"/>
      <c r="HN47" s="172"/>
      <c r="HO47" s="172"/>
      <c r="HP47" s="172"/>
      <c r="HQ47" s="172"/>
      <c r="HR47" s="172"/>
      <c r="HS47" s="172"/>
      <c r="HT47" s="172"/>
      <c r="HU47" s="172"/>
      <c r="HV47" s="172"/>
      <c r="HW47" s="172"/>
      <c r="HX47" s="172"/>
      <c r="HY47" s="172"/>
      <c r="HZ47" s="172"/>
      <c r="IA47" s="172"/>
      <c r="IB47" s="172"/>
      <c r="IC47" s="172"/>
      <c r="ID47" s="172"/>
      <c r="IE47" s="172"/>
      <c r="IF47" s="172"/>
      <c r="IG47" s="172"/>
      <c r="IH47" s="172"/>
      <c r="II47" s="172"/>
      <c r="IJ47" s="172"/>
      <c r="IK47" s="172"/>
      <c r="IL47" s="172"/>
      <c r="IM47" s="172"/>
      <c r="IN47" s="172"/>
      <c r="IO47" s="172"/>
      <c r="IP47" s="172"/>
      <c r="IQ47" s="172"/>
    </row>
    <row r="48" spans="1:251" s="144" customFormat="1" ht="15">
      <c r="A48" s="176">
        <v>41</v>
      </c>
      <c r="B48" s="545" t="s">
        <v>469</v>
      </c>
      <c r="C48" s="546" t="s">
        <v>474</v>
      </c>
      <c r="D48" s="547"/>
      <c r="E48" s="547">
        <v>81</v>
      </c>
      <c r="F48" s="546" t="s">
        <v>437</v>
      </c>
      <c r="G48" s="547" t="s">
        <v>172</v>
      </c>
      <c r="H48" s="539" t="s">
        <v>205</v>
      </c>
      <c r="I48" s="177">
        <f t="shared" si="4"/>
        <v>420000</v>
      </c>
      <c r="J48" s="323" t="s">
        <v>208</v>
      </c>
      <c r="K48" s="180">
        <f t="shared" si="5"/>
        <v>300000</v>
      </c>
      <c r="L48" s="323" t="s">
        <v>213</v>
      </c>
      <c r="M48" s="178">
        <f t="shared" si="6"/>
        <v>300000</v>
      </c>
      <c r="N48" s="178">
        <f t="shared" si="7"/>
        <v>1020000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2"/>
      <c r="DE48" s="172"/>
      <c r="DF48" s="172"/>
      <c r="DG48" s="172"/>
      <c r="DH48" s="172"/>
      <c r="DI48" s="172"/>
      <c r="DJ48" s="172"/>
      <c r="DK48" s="172"/>
      <c r="DL48" s="172"/>
      <c r="DM48" s="172"/>
      <c r="DN48" s="172"/>
      <c r="DO48" s="172"/>
      <c r="DP48" s="172"/>
      <c r="DQ48" s="172"/>
      <c r="DR48" s="172"/>
      <c r="DS48" s="172"/>
      <c r="DT48" s="172"/>
      <c r="DU48" s="172"/>
      <c r="DV48" s="172"/>
      <c r="DW48" s="172"/>
      <c r="DX48" s="172"/>
      <c r="DY48" s="172"/>
      <c r="DZ48" s="172"/>
      <c r="EA48" s="172"/>
      <c r="EB48" s="172"/>
      <c r="EC48" s="172"/>
      <c r="ED48" s="172"/>
      <c r="EE48" s="172"/>
      <c r="EF48" s="172"/>
      <c r="EG48" s="172"/>
      <c r="EH48" s="172"/>
      <c r="EI48" s="172"/>
      <c r="EJ48" s="172"/>
      <c r="EK48" s="172"/>
      <c r="EL48" s="172"/>
      <c r="EM48" s="172"/>
      <c r="EN48" s="172"/>
      <c r="EO48" s="172"/>
      <c r="EP48" s="172"/>
      <c r="EQ48" s="172"/>
      <c r="ER48" s="172"/>
      <c r="ES48" s="172"/>
      <c r="ET48" s="172"/>
      <c r="EU48" s="172"/>
      <c r="EV48" s="172"/>
      <c r="EW48" s="172"/>
      <c r="EX48" s="172"/>
      <c r="EY48" s="172"/>
      <c r="EZ48" s="172"/>
      <c r="FA48" s="172"/>
      <c r="FB48" s="172"/>
      <c r="FC48" s="172"/>
      <c r="FD48" s="172"/>
      <c r="FE48" s="172"/>
      <c r="FF48" s="172"/>
      <c r="FG48" s="172"/>
      <c r="FH48" s="172"/>
      <c r="FI48" s="172"/>
      <c r="FJ48" s="172"/>
      <c r="FK48" s="172"/>
      <c r="FL48" s="172"/>
      <c r="FM48" s="172"/>
      <c r="FN48" s="172"/>
      <c r="FO48" s="172"/>
      <c r="FP48" s="172"/>
      <c r="FQ48" s="172"/>
      <c r="FR48" s="172"/>
      <c r="FS48" s="172"/>
      <c r="FT48" s="172"/>
      <c r="FU48" s="172"/>
      <c r="FV48" s="172"/>
      <c r="FW48" s="172"/>
      <c r="FX48" s="172"/>
      <c r="FY48" s="172"/>
      <c r="FZ48" s="172"/>
      <c r="GA48" s="172"/>
      <c r="GB48" s="172"/>
      <c r="GC48" s="172"/>
      <c r="GD48" s="172"/>
      <c r="GE48" s="172"/>
      <c r="GF48" s="172"/>
      <c r="GG48" s="172"/>
      <c r="GH48" s="172"/>
      <c r="GI48" s="172"/>
      <c r="GJ48" s="172"/>
      <c r="GK48" s="172"/>
      <c r="GL48" s="172"/>
      <c r="GM48" s="172"/>
      <c r="GN48" s="172"/>
      <c r="GO48" s="172"/>
      <c r="GP48" s="172"/>
      <c r="GQ48" s="172"/>
      <c r="GR48" s="172"/>
      <c r="GS48" s="172"/>
      <c r="GT48" s="172"/>
      <c r="GU48" s="172"/>
      <c r="GV48" s="172"/>
      <c r="GW48" s="172"/>
      <c r="GX48" s="172"/>
      <c r="GY48" s="172"/>
      <c r="GZ48" s="172"/>
      <c r="HA48" s="172"/>
      <c r="HB48" s="172"/>
      <c r="HC48" s="172"/>
      <c r="HD48" s="172"/>
      <c r="HE48" s="172"/>
      <c r="HF48" s="172"/>
      <c r="HG48" s="172"/>
      <c r="HH48" s="172"/>
      <c r="HI48" s="172"/>
      <c r="HJ48" s="172"/>
      <c r="HK48" s="172"/>
      <c r="HL48" s="172"/>
      <c r="HM48" s="172"/>
      <c r="HN48" s="172"/>
      <c r="HO48" s="172"/>
      <c r="HP48" s="172"/>
      <c r="HQ48" s="172"/>
      <c r="HR48" s="172"/>
      <c r="HS48" s="172"/>
      <c r="HT48" s="172"/>
      <c r="HU48" s="172"/>
      <c r="HV48" s="172"/>
      <c r="HW48" s="172"/>
      <c r="HX48" s="172"/>
      <c r="HY48" s="172"/>
      <c r="HZ48" s="172"/>
      <c r="IA48" s="172"/>
      <c r="IB48" s="172"/>
      <c r="IC48" s="172"/>
      <c r="ID48" s="172"/>
      <c r="IE48" s="172"/>
      <c r="IF48" s="172"/>
      <c r="IG48" s="172"/>
      <c r="IH48" s="172"/>
      <c r="II48" s="172"/>
      <c r="IJ48" s="172"/>
      <c r="IK48" s="172"/>
      <c r="IL48" s="172"/>
      <c r="IM48" s="172"/>
      <c r="IN48" s="172"/>
      <c r="IO48" s="172"/>
      <c r="IP48" s="172"/>
      <c r="IQ48" s="172"/>
    </row>
    <row r="49" spans="1:251" s="144" customFormat="1" ht="21.75" customHeight="1">
      <c r="A49" s="176">
        <v>42</v>
      </c>
      <c r="B49" s="545" t="s">
        <v>469</v>
      </c>
      <c r="C49" s="546" t="s">
        <v>475</v>
      </c>
      <c r="D49" s="547">
        <v>80</v>
      </c>
      <c r="E49" s="547"/>
      <c r="F49" s="546" t="s">
        <v>437</v>
      </c>
      <c r="G49" s="547" t="s">
        <v>172</v>
      </c>
      <c r="H49" s="539" t="s">
        <v>201</v>
      </c>
      <c r="I49" s="177">
        <f t="shared" si="4"/>
        <v>420000</v>
      </c>
      <c r="J49" s="323" t="s">
        <v>205</v>
      </c>
      <c r="K49" s="180">
        <f t="shared" si="5"/>
        <v>300000</v>
      </c>
      <c r="L49" s="323" t="s">
        <v>207</v>
      </c>
      <c r="M49" s="178">
        <f t="shared" si="6"/>
        <v>300000</v>
      </c>
      <c r="N49" s="178">
        <f t="shared" si="7"/>
        <v>1020000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2"/>
      <c r="DE49" s="172"/>
      <c r="DF49" s="172"/>
      <c r="DG49" s="172"/>
      <c r="DH49" s="172"/>
      <c r="DI49" s="172"/>
      <c r="DJ49" s="172"/>
      <c r="DK49" s="172"/>
      <c r="DL49" s="172"/>
      <c r="DM49" s="172"/>
      <c r="DN49" s="172"/>
      <c r="DO49" s="172"/>
      <c r="DP49" s="172"/>
      <c r="DQ49" s="172"/>
      <c r="DR49" s="172"/>
      <c r="DS49" s="172"/>
      <c r="DT49" s="172"/>
      <c r="DU49" s="172"/>
      <c r="DV49" s="172"/>
      <c r="DW49" s="172"/>
      <c r="DX49" s="172"/>
      <c r="DY49" s="172"/>
      <c r="DZ49" s="172"/>
      <c r="EA49" s="172"/>
      <c r="EB49" s="172"/>
      <c r="EC49" s="172"/>
      <c r="ED49" s="172"/>
      <c r="EE49" s="172"/>
      <c r="EF49" s="172"/>
      <c r="EG49" s="172"/>
      <c r="EH49" s="172"/>
      <c r="EI49" s="172"/>
      <c r="EJ49" s="172"/>
      <c r="EK49" s="172"/>
      <c r="EL49" s="172"/>
      <c r="EM49" s="172"/>
      <c r="EN49" s="172"/>
      <c r="EO49" s="172"/>
      <c r="EP49" s="172"/>
      <c r="EQ49" s="172"/>
      <c r="ER49" s="172"/>
      <c r="ES49" s="172"/>
      <c r="ET49" s="172"/>
      <c r="EU49" s="172"/>
      <c r="EV49" s="172"/>
      <c r="EW49" s="172"/>
      <c r="EX49" s="172"/>
      <c r="EY49" s="172"/>
      <c r="EZ49" s="172"/>
      <c r="FA49" s="172"/>
      <c r="FB49" s="172"/>
      <c r="FC49" s="172"/>
      <c r="FD49" s="172"/>
      <c r="FE49" s="172"/>
      <c r="FF49" s="172"/>
      <c r="FG49" s="172"/>
      <c r="FH49" s="172"/>
      <c r="FI49" s="172"/>
      <c r="FJ49" s="172"/>
      <c r="FK49" s="172"/>
      <c r="FL49" s="172"/>
      <c r="FM49" s="172"/>
      <c r="FN49" s="172"/>
      <c r="FO49" s="172"/>
      <c r="FP49" s="172"/>
      <c r="FQ49" s="172"/>
      <c r="FR49" s="172"/>
      <c r="FS49" s="172"/>
      <c r="FT49" s="172"/>
      <c r="FU49" s="172"/>
      <c r="FV49" s="172"/>
      <c r="FW49" s="172"/>
      <c r="FX49" s="172"/>
      <c r="FY49" s="172"/>
      <c r="FZ49" s="172"/>
      <c r="GA49" s="172"/>
      <c r="GB49" s="172"/>
      <c r="GC49" s="172"/>
      <c r="GD49" s="172"/>
      <c r="GE49" s="172"/>
      <c r="GF49" s="172"/>
      <c r="GG49" s="172"/>
      <c r="GH49" s="172"/>
      <c r="GI49" s="172"/>
      <c r="GJ49" s="172"/>
      <c r="GK49" s="172"/>
      <c r="GL49" s="172"/>
      <c r="GM49" s="172"/>
      <c r="GN49" s="172"/>
      <c r="GO49" s="172"/>
      <c r="GP49" s="172"/>
      <c r="GQ49" s="172"/>
      <c r="GR49" s="172"/>
      <c r="GS49" s="172"/>
      <c r="GT49" s="172"/>
      <c r="GU49" s="172"/>
      <c r="GV49" s="172"/>
      <c r="GW49" s="172"/>
      <c r="GX49" s="172"/>
      <c r="GY49" s="172"/>
      <c r="GZ49" s="172"/>
      <c r="HA49" s="172"/>
      <c r="HB49" s="172"/>
      <c r="HC49" s="172"/>
      <c r="HD49" s="172"/>
      <c r="HE49" s="172"/>
      <c r="HF49" s="172"/>
      <c r="HG49" s="172"/>
      <c r="HH49" s="172"/>
      <c r="HI49" s="172"/>
      <c r="HJ49" s="172"/>
      <c r="HK49" s="172"/>
      <c r="HL49" s="172"/>
      <c r="HM49" s="172"/>
      <c r="HN49" s="172"/>
      <c r="HO49" s="172"/>
      <c r="HP49" s="172"/>
      <c r="HQ49" s="172"/>
      <c r="HR49" s="172"/>
      <c r="HS49" s="172"/>
      <c r="HT49" s="172"/>
      <c r="HU49" s="172"/>
      <c r="HV49" s="172"/>
      <c r="HW49" s="172"/>
      <c r="HX49" s="172"/>
      <c r="HY49" s="172"/>
      <c r="HZ49" s="172"/>
      <c r="IA49" s="172"/>
      <c r="IB49" s="172"/>
      <c r="IC49" s="172"/>
      <c r="ID49" s="172"/>
      <c r="IE49" s="172"/>
      <c r="IF49" s="172"/>
      <c r="IG49" s="172"/>
      <c r="IH49" s="172"/>
      <c r="II49" s="172"/>
      <c r="IJ49" s="172"/>
      <c r="IK49" s="172"/>
      <c r="IL49" s="172"/>
      <c r="IM49" s="172"/>
      <c r="IN49" s="172"/>
      <c r="IO49" s="172"/>
      <c r="IP49" s="172"/>
      <c r="IQ49" s="172"/>
    </row>
    <row r="50" spans="1:251" s="144" customFormat="1" ht="21.75" customHeight="1">
      <c r="A50" s="176">
        <v>43</v>
      </c>
      <c r="B50" s="545" t="s">
        <v>476</v>
      </c>
      <c r="C50" s="546" t="s">
        <v>481</v>
      </c>
      <c r="D50" s="547">
        <v>73</v>
      </c>
      <c r="E50" s="547"/>
      <c r="F50" s="546" t="s">
        <v>400</v>
      </c>
      <c r="G50" s="547" t="s">
        <v>172</v>
      </c>
      <c r="H50" s="539" t="s">
        <v>201</v>
      </c>
      <c r="I50" s="177">
        <f t="shared" si="4"/>
        <v>420000</v>
      </c>
      <c r="J50" s="323" t="s">
        <v>208</v>
      </c>
      <c r="K50" s="180">
        <f t="shared" si="5"/>
        <v>300000</v>
      </c>
      <c r="L50" s="323" t="s">
        <v>213</v>
      </c>
      <c r="M50" s="178">
        <f t="shared" si="6"/>
        <v>300000</v>
      </c>
      <c r="N50" s="178">
        <f t="shared" si="7"/>
        <v>1020000</v>
      </c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2"/>
      <c r="DE50" s="172"/>
      <c r="DF50" s="172"/>
      <c r="DG50" s="172"/>
      <c r="DH50" s="172"/>
      <c r="DI50" s="172"/>
      <c r="DJ50" s="172"/>
      <c r="DK50" s="172"/>
      <c r="DL50" s="172"/>
      <c r="DM50" s="172"/>
      <c r="DN50" s="172"/>
      <c r="DO50" s="172"/>
      <c r="DP50" s="172"/>
      <c r="DQ50" s="172"/>
      <c r="DR50" s="172"/>
      <c r="DS50" s="172"/>
      <c r="DT50" s="172"/>
      <c r="DU50" s="172"/>
      <c r="DV50" s="172"/>
      <c r="DW50" s="172"/>
      <c r="DX50" s="172"/>
      <c r="DY50" s="172"/>
      <c r="DZ50" s="172"/>
      <c r="EA50" s="172"/>
      <c r="EB50" s="172"/>
      <c r="EC50" s="172"/>
      <c r="ED50" s="172"/>
      <c r="EE50" s="172"/>
      <c r="EF50" s="172"/>
      <c r="EG50" s="172"/>
      <c r="EH50" s="172"/>
      <c r="EI50" s="172"/>
      <c r="EJ50" s="172"/>
      <c r="EK50" s="172"/>
      <c r="EL50" s="172"/>
      <c r="EM50" s="172"/>
      <c r="EN50" s="172"/>
      <c r="EO50" s="172"/>
      <c r="EP50" s="172"/>
      <c r="EQ50" s="172"/>
      <c r="ER50" s="172"/>
      <c r="ES50" s="172"/>
      <c r="ET50" s="172"/>
      <c r="EU50" s="172"/>
      <c r="EV50" s="172"/>
      <c r="EW50" s="172"/>
      <c r="EX50" s="172"/>
      <c r="EY50" s="172"/>
      <c r="EZ50" s="172"/>
      <c r="FA50" s="172"/>
      <c r="FB50" s="172"/>
      <c r="FC50" s="172"/>
      <c r="FD50" s="172"/>
      <c r="FE50" s="172"/>
      <c r="FF50" s="172"/>
      <c r="FG50" s="172"/>
      <c r="FH50" s="172"/>
      <c r="FI50" s="172"/>
      <c r="FJ50" s="172"/>
      <c r="FK50" s="172"/>
      <c r="FL50" s="172"/>
      <c r="FM50" s="172"/>
      <c r="FN50" s="172"/>
      <c r="FO50" s="172"/>
      <c r="FP50" s="172"/>
      <c r="FQ50" s="172"/>
      <c r="FR50" s="172"/>
      <c r="FS50" s="172"/>
      <c r="FT50" s="172"/>
      <c r="FU50" s="172"/>
      <c r="FV50" s="172"/>
      <c r="FW50" s="172"/>
      <c r="FX50" s="172"/>
      <c r="FY50" s="172"/>
      <c r="FZ50" s="172"/>
      <c r="GA50" s="172"/>
      <c r="GB50" s="172"/>
      <c r="GC50" s="172"/>
      <c r="GD50" s="172"/>
      <c r="GE50" s="172"/>
      <c r="GF50" s="172"/>
      <c r="GG50" s="172"/>
      <c r="GH50" s="172"/>
      <c r="GI50" s="172"/>
      <c r="GJ50" s="172"/>
      <c r="GK50" s="172"/>
      <c r="GL50" s="172"/>
      <c r="GM50" s="172"/>
      <c r="GN50" s="172"/>
      <c r="GO50" s="172"/>
      <c r="GP50" s="172"/>
      <c r="GQ50" s="172"/>
      <c r="GR50" s="172"/>
      <c r="GS50" s="172"/>
      <c r="GT50" s="172"/>
      <c r="GU50" s="172"/>
      <c r="GV50" s="172"/>
      <c r="GW50" s="172"/>
      <c r="GX50" s="172"/>
      <c r="GY50" s="172"/>
      <c r="GZ50" s="172"/>
      <c r="HA50" s="172"/>
      <c r="HB50" s="172"/>
      <c r="HC50" s="172"/>
      <c r="HD50" s="172"/>
      <c r="HE50" s="172"/>
      <c r="HF50" s="172"/>
      <c r="HG50" s="172"/>
      <c r="HH50" s="172"/>
      <c r="HI50" s="172"/>
      <c r="HJ50" s="172"/>
      <c r="HK50" s="172"/>
      <c r="HL50" s="172"/>
      <c r="HM50" s="172"/>
      <c r="HN50" s="172"/>
      <c r="HO50" s="172"/>
      <c r="HP50" s="172"/>
      <c r="HQ50" s="172"/>
      <c r="HR50" s="172"/>
      <c r="HS50" s="172"/>
      <c r="HT50" s="172"/>
      <c r="HU50" s="172"/>
      <c r="HV50" s="172"/>
      <c r="HW50" s="172"/>
      <c r="HX50" s="172"/>
      <c r="HY50" s="172"/>
      <c r="HZ50" s="172"/>
      <c r="IA50" s="172"/>
      <c r="IB50" s="172"/>
      <c r="IC50" s="172"/>
      <c r="ID50" s="172"/>
      <c r="IE50" s="172"/>
      <c r="IF50" s="172"/>
      <c r="IG50" s="172"/>
      <c r="IH50" s="172"/>
      <c r="II50" s="172"/>
      <c r="IJ50" s="172"/>
      <c r="IK50" s="172"/>
      <c r="IL50" s="172"/>
      <c r="IM50" s="172"/>
      <c r="IN50" s="172"/>
      <c r="IO50" s="172"/>
      <c r="IP50" s="172"/>
      <c r="IQ50" s="172"/>
    </row>
    <row r="51" spans="1:251" s="144" customFormat="1" ht="15">
      <c r="A51" s="176">
        <v>44</v>
      </c>
      <c r="B51" s="545" t="s">
        <v>482</v>
      </c>
      <c r="C51" s="546" t="s">
        <v>484</v>
      </c>
      <c r="D51" s="547"/>
      <c r="E51" s="547">
        <v>47</v>
      </c>
      <c r="F51" s="546" t="s">
        <v>425</v>
      </c>
      <c r="G51" s="547" t="s">
        <v>172</v>
      </c>
      <c r="H51" s="539" t="s">
        <v>200</v>
      </c>
      <c r="I51" s="177">
        <f t="shared" si="4"/>
        <v>420000</v>
      </c>
      <c r="J51" s="323" t="s">
        <v>201</v>
      </c>
      <c r="K51" s="180">
        <f t="shared" si="5"/>
        <v>300000</v>
      </c>
      <c r="L51" s="323" t="s">
        <v>208</v>
      </c>
      <c r="M51" s="178">
        <f t="shared" si="6"/>
        <v>300000</v>
      </c>
      <c r="N51" s="178">
        <f t="shared" si="7"/>
        <v>1020000</v>
      </c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2"/>
      <c r="DE51" s="172"/>
      <c r="DF51" s="172"/>
      <c r="DG51" s="172"/>
      <c r="DH51" s="172"/>
      <c r="DI51" s="172"/>
      <c r="DJ51" s="172"/>
      <c r="DK51" s="172"/>
      <c r="DL51" s="172"/>
      <c r="DM51" s="172"/>
      <c r="DN51" s="172"/>
      <c r="DO51" s="172"/>
      <c r="DP51" s="172"/>
      <c r="DQ51" s="172"/>
      <c r="DR51" s="172"/>
      <c r="DS51" s="172"/>
      <c r="DT51" s="172"/>
      <c r="DU51" s="172"/>
      <c r="DV51" s="172"/>
      <c r="DW51" s="172"/>
      <c r="DX51" s="172"/>
      <c r="DY51" s="172"/>
      <c r="DZ51" s="172"/>
      <c r="EA51" s="172"/>
      <c r="EB51" s="172"/>
      <c r="EC51" s="172"/>
      <c r="ED51" s="172"/>
      <c r="EE51" s="172"/>
      <c r="EF51" s="172"/>
      <c r="EG51" s="172"/>
      <c r="EH51" s="172"/>
      <c r="EI51" s="172"/>
      <c r="EJ51" s="172"/>
      <c r="EK51" s="172"/>
      <c r="EL51" s="172"/>
      <c r="EM51" s="172"/>
      <c r="EN51" s="172"/>
      <c r="EO51" s="172"/>
      <c r="EP51" s="172"/>
      <c r="EQ51" s="172"/>
      <c r="ER51" s="172"/>
      <c r="ES51" s="172"/>
      <c r="ET51" s="172"/>
      <c r="EU51" s="172"/>
      <c r="EV51" s="172"/>
      <c r="EW51" s="172"/>
      <c r="EX51" s="172"/>
      <c r="EY51" s="172"/>
      <c r="EZ51" s="172"/>
      <c r="FA51" s="172"/>
      <c r="FB51" s="172"/>
      <c r="FC51" s="172"/>
      <c r="FD51" s="172"/>
      <c r="FE51" s="172"/>
      <c r="FF51" s="172"/>
      <c r="FG51" s="172"/>
      <c r="FH51" s="172"/>
      <c r="FI51" s="172"/>
      <c r="FJ51" s="172"/>
      <c r="FK51" s="172"/>
      <c r="FL51" s="172"/>
      <c r="FM51" s="172"/>
      <c r="FN51" s="172"/>
      <c r="FO51" s="172"/>
      <c r="FP51" s="172"/>
      <c r="FQ51" s="172"/>
      <c r="FR51" s="172"/>
      <c r="FS51" s="172"/>
      <c r="FT51" s="172"/>
      <c r="FU51" s="172"/>
      <c r="FV51" s="172"/>
      <c r="FW51" s="172"/>
      <c r="FX51" s="172"/>
      <c r="FY51" s="172"/>
      <c r="FZ51" s="172"/>
      <c r="GA51" s="172"/>
      <c r="GB51" s="172"/>
      <c r="GC51" s="172"/>
      <c r="GD51" s="172"/>
      <c r="GE51" s="172"/>
      <c r="GF51" s="172"/>
      <c r="GG51" s="172"/>
      <c r="GH51" s="172"/>
      <c r="GI51" s="172"/>
      <c r="GJ51" s="172"/>
      <c r="GK51" s="172"/>
      <c r="GL51" s="172"/>
      <c r="GM51" s="172"/>
      <c r="GN51" s="172"/>
      <c r="GO51" s="172"/>
      <c r="GP51" s="172"/>
      <c r="GQ51" s="172"/>
      <c r="GR51" s="172"/>
      <c r="GS51" s="172"/>
      <c r="GT51" s="172"/>
      <c r="GU51" s="172"/>
      <c r="GV51" s="172"/>
      <c r="GW51" s="172"/>
      <c r="GX51" s="172"/>
      <c r="GY51" s="172"/>
      <c r="GZ51" s="172"/>
      <c r="HA51" s="172"/>
      <c r="HB51" s="172"/>
      <c r="HC51" s="172"/>
      <c r="HD51" s="172"/>
      <c r="HE51" s="172"/>
      <c r="HF51" s="172"/>
      <c r="HG51" s="172"/>
      <c r="HH51" s="172"/>
      <c r="HI51" s="172"/>
      <c r="HJ51" s="172"/>
      <c r="HK51" s="172"/>
      <c r="HL51" s="172"/>
      <c r="HM51" s="172"/>
      <c r="HN51" s="172"/>
      <c r="HO51" s="172"/>
      <c r="HP51" s="172"/>
      <c r="HQ51" s="172"/>
      <c r="HR51" s="172"/>
      <c r="HS51" s="172"/>
      <c r="HT51" s="172"/>
      <c r="HU51" s="172"/>
      <c r="HV51" s="172"/>
      <c r="HW51" s="172"/>
      <c r="HX51" s="172"/>
      <c r="HY51" s="172"/>
      <c r="HZ51" s="172"/>
      <c r="IA51" s="172"/>
      <c r="IB51" s="172"/>
      <c r="IC51" s="172"/>
      <c r="ID51" s="172"/>
      <c r="IE51" s="172"/>
      <c r="IF51" s="172"/>
      <c r="IG51" s="172"/>
      <c r="IH51" s="172"/>
      <c r="II51" s="172"/>
      <c r="IJ51" s="172"/>
      <c r="IK51" s="172"/>
      <c r="IL51" s="172"/>
      <c r="IM51" s="172"/>
      <c r="IN51" s="172"/>
      <c r="IO51" s="172"/>
      <c r="IP51" s="172"/>
      <c r="IQ51" s="172"/>
    </row>
    <row r="52" spans="1:251" s="144" customFormat="1" ht="21.75" customHeight="1">
      <c r="A52" s="176">
        <v>45</v>
      </c>
      <c r="B52" s="545" t="s">
        <v>485</v>
      </c>
      <c r="C52" s="546" t="s">
        <v>486</v>
      </c>
      <c r="D52" s="547">
        <v>83</v>
      </c>
      <c r="E52" s="547"/>
      <c r="F52" s="546" t="s">
        <v>487</v>
      </c>
      <c r="G52" s="547" t="s">
        <v>175</v>
      </c>
      <c r="H52" s="539" t="s">
        <v>200</v>
      </c>
      <c r="I52" s="177">
        <f t="shared" si="4"/>
        <v>187500</v>
      </c>
      <c r="J52" s="323" t="s">
        <v>552</v>
      </c>
      <c r="K52" s="180">
        <f t="shared" si="5"/>
        <v>135000</v>
      </c>
      <c r="L52" s="323" t="s">
        <v>210</v>
      </c>
      <c r="M52" s="178">
        <f t="shared" si="6"/>
        <v>135000</v>
      </c>
      <c r="N52" s="178">
        <f t="shared" si="7"/>
        <v>457500</v>
      </c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  <c r="DA52" s="172"/>
      <c r="DB52" s="172"/>
      <c r="DC52" s="172"/>
      <c r="DD52" s="172"/>
      <c r="DE52" s="172"/>
      <c r="DF52" s="172"/>
      <c r="DG52" s="172"/>
      <c r="DH52" s="172"/>
      <c r="DI52" s="172"/>
      <c r="DJ52" s="172"/>
      <c r="DK52" s="172"/>
      <c r="DL52" s="172"/>
      <c r="DM52" s="172"/>
      <c r="DN52" s="172"/>
      <c r="DO52" s="172"/>
      <c r="DP52" s="172"/>
      <c r="DQ52" s="172"/>
      <c r="DR52" s="172"/>
      <c r="DS52" s="172"/>
      <c r="DT52" s="172"/>
      <c r="DU52" s="172"/>
      <c r="DV52" s="172"/>
      <c r="DW52" s="172"/>
      <c r="DX52" s="172"/>
      <c r="DY52" s="172"/>
      <c r="DZ52" s="172"/>
      <c r="EA52" s="172"/>
      <c r="EB52" s="172"/>
      <c r="EC52" s="172"/>
      <c r="ED52" s="172"/>
      <c r="EE52" s="172"/>
      <c r="EF52" s="172"/>
      <c r="EG52" s="172"/>
      <c r="EH52" s="172"/>
      <c r="EI52" s="172"/>
      <c r="EJ52" s="172"/>
      <c r="EK52" s="172"/>
      <c r="EL52" s="172"/>
      <c r="EM52" s="172"/>
      <c r="EN52" s="172"/>
      <c r="EO52" s="172"/>
      <c r="EP52" s="172"/>
      <c r="EQ52" s="172"/>
      <c r="ER52" s="172"/>
      <c r="ES52" s="172"/>
      <c r="ET52" s="172"/>
      <c r="EU52" s="172"/>
      <c r="EV52" s="172"/>
      <c r="EW52" s="172"/>
      <c r="EX52" s="172"/>
      <c r="EY52" s="172"/>
      <c r="EZ52" s="172"/>
      <c r="FA52" s="172"/>
      <c r="FB52" s="172"/>
      <c r="FC52" s="172"/>
      <c r="FD52" s="172"/>
      <c r="FE52" s="172"/>
      <c r="FF52" s="172"/>
      <c r="FG52" s="172"/>
      <c r="FH52" s="172"/>
      <c r="FI52" s="172"/>
      <c r="FJ52" s="172"/>
      <c r="FK52" s="172"/>
      <c r="FL52" s="172"/>
      <c r="FM52" s="172"/>
      <c r="FN52" s="172"/>
      <c r="FO52" s="172"/>
      <c r="FP52" s="172"/>
      <c r="FQ52" s="172"/>
      <c r="FR52" s="172"/>
      <c r="FS52" s="172"/>
      <c r="FT52" s="172"/>
      <c r="FU52" s="172"/>
      <c r="FV52" s="172"/>
      <c r="FW52" s="172"/>
      <c r="FX52" s="172"/>
      <c r="FY52" s="172"/>
      <c r="FZ52" s="172"/>
      <c r="GA52" s="172"/>
      <c r="GB52" s="172"/>
      <c r="GC52" s="172"/>
      <c r="GD52" s="172"/>
      <c r="GE52" s="172"/>
      <c r="GF52" s="172"/>
      <c r="GG52" s="172"/>
      <c r="GH52" s="172"/>
      <c r="GI52" s="172"/>
      <c r="GJ52" s="172"/>
      <c r="GK52" s="172"/>
      <c r="GL52" s="172"/>
      <c r="GM52" s="172"/>
      <c r="GN52" s="172"/>
      <c r="GO52" s="172"/>
      <c r="GP52" s="172"/>
      <c r="GQ52" s="172"/>
      <c r="GR52" s="172"/>
      <c r="GS52" s="172"/>
      <c r="GT52" s="172"/>
      <c r="GU52" s="172"/>
      <c r="GV52" s="172"/>
      <c r="GW52" s="172"/>
      <c r="GX52" s="172"/>
      <c r="GY52" s="172"/>
      <c r="GZ52" s="172"/>
      <c r="HA52" s="172"/>
      <c r="HB52" s="172"/>
      <c r="HC52" s="172"/>
      <c r="HD52" s="172"/>
      <c r="HE52" s="172"/>
      <c r="HF52" s="172"/>
      <c r="HG52" s="172"/>
      <c r="HH52" s="172"/>
      <c r="HI52" s="172"/>
      <c r="HJ52" s="172"/>
      <c r="HK52" s="172"/>
      <c r="HL52" s="172"/>
      <c r="HM52" s="172"/>
      <c r="HN52" s="172"/>
      <c r="HO52" s="172"/>
      <c r="HP52" s="172"/>
      <c r="HQ52" s="172"/>
      <c r="HR52" s="172"/>
      <c r="HS52" s="172"/>
      <c r="HT52" s="172"/>
      <c r="HU52" s="172"/>
      <c r="HV52" s="172"/>
      <c r="HW52" s="172"/>
      <c r="HX52" s="172"/>
      <c r="HY52" s="172"/>
      <c r="HZ52" s="172"/>
      <c r="IA52" s="172"/>
      <c r="IB52" s="172"/>
      <c r="IC52" s="172"/>
      <c r="ID52" s="172"/>
      <c r="IE52" s="172"/>
      <c r="IF52" s="172"/>
      <c r="IG52" s="172"/>
      <c r="IH52" s="172"/>
      <c r="II52" s="172"/>
      <c r="IJ52" s="172"/>
      <c r="IK52" s="172"/>
      <c r="IL52" s="172"/>
      <c r="IM52" s="172"/>
      <c r="IN52" s="172"/>
      <c r="IO52" s="172"/>
      <c r="IP52" s="172"/>
      <c r="IQ52" s="172"/>
    </row>
    <row r="53" spans="1:251" s="144" customFormat="1" ht="21.75" customHeight="1">
      <c r="A53" s="176">
        <v>46</v>
      </c>
      <c r="B53" s="545" t="s">
        <v>485</v>
      </c>
      <c r="C53" s="546" t="s">
        <v>488</v>
      </c>
      <c r="D53" s="547"/>
      <c r="E53" s="547">
        <v>57</v>
      </c>
      <c r="F53" s="546" t="s">
        <v>194</v>
      </c>
      <c r="G53" s="547" t="s">
        <v>172</v>
      </c>
      <c r="H53" s="539" t="s">
        <v>200</v>
      </c>
      <c r="I53" s="177">
        <f t="shared" si="4"/>
        <v>420000</v>
      </c>
      <c r="J53" s="323" t="s">
        <v>552</v>
      </c>
      <c r="K53" s="180">
        <f t="shared" si="5"/>
        <v>300000</v>
      </c>
      <c r="L53" s="323" t="s">
        <v>208</v>
      </c>
      <c r="M53" s="178">
        <f t="shared" si="6"/>
        <v>300000</v>
      </c>
      <c r="N53" s="178">
        <f t="shared" si="7"/>
        <v>1020000</v>
      </c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2"/>
      <c r="DE53" s="172"/>
      <c r="DF53" s="172"/>
      <c r="DG53" s="172"/>
      <c r="DH53" s="172"/>
      <c r="DI53" s="172"/>
      <c r="DJ53" s="172"/>
      <c r="DK53" s="172"/>
      <c r="DL53" s="172"/>
      <c r="DM53" s="172"/>
      <c r="DN53" s="172"/>
      <c r="DO53" s="172"/>
      <c r="DP53" s="172"/>
      <c r="DQ53" s="172"/>
      <c r="DR53" s="172"/>
      <c r="DS53" s="172"/>
      <c r="DT53" s="172"/>
      <c r="DU53" s="172"/>
      <c r="DV53" s="172"/>
      <c r="DW53" s="172"/>
      <c r="DX53" s="172"/>
      <c r="DY53" s="172"/>
      <c r="DZ53" s="172"/>
      <c r="EA53" s="172"/>
      <c r="EB53" s="172"/>
      <c r="EC53" s="172"/>
      <c r="ED53" s="172"/>
      <c r="EE53" s="172"/>
      <c r="EF53" s="172"/>
      <c r="EG53" s="172"/>
      <c r="EH53" s="172"/>
      <c r="EI53" s="172"/>
      <c r="EJ53" s="172"/>
      <c r="EK53" s="172"/>
      <c r="EL53" s="172"/>
      <c r="EM53" s="172"/>
      <c r="EN53" s="172"/>
      <c r="EO53" s="172"/>
      <c r="EP53" s="172"/>
      <c r="EQ53" s="172"/>
      <c r="ER53" s="172"/>
      <c r="ES53" s="172"/>
      <c r="ET53" s="172"/>
      <c r="EU53" s="172"/>
      <c r="EV53" s="172"/>
      <c r="EW53" s="172"/>
      <c r="EX53" s="172"/>
      <c r="EY53" s="172"/>
      <c r="EZ53" s="172"/>
      <c r="FA53" s="172"/>
      <c r="FB53" s="172"/>
      <c r="FC53" s="172"/>
      <c r="FD53" s="172"/>
      <c r="FE53" s="172"/>
      <c r="FF53" s="172"/>
      <c r="FG53" s="172"/>
      <c r="FH53" s="172"/>
      <c r="FI53" s="172"/>
      <c r="FJ53" s="172"/>
      <c r="FK53" s="172"/>
      <c r="FL53" s="172"/>
      <c r="FM53" s="172"/>
      <c r="FN53" s="172"/>
      <c r="FO53" s="172"/>
      <c r="FP53" s="172"/>
      <c r="FQ53" s="172"/>
      <c r="FR53" s="172"/>
      <c r="FS53" s="172"/>
      <c r="FT53" s="172"/>
      <c r="FU53" s="172"/>
      <c r="FV53" s="172"/>
      <c r="FW53" s="172"/>
      <c r="FX53" s="172"/>
      <c r="FY53" s="172"/>
      <c r="FZ53" s="172"/>
      <c r="GA53" s="172"/>
      <c r="GB53" s="172"/>
      <c r="GC53" s="172"/>
      <c r="GD53" s="172"/>
      <c r="GE53" s="172"/>
      <c r="GF53" s="172"/>
      <c r="GG53" s="172"/>
      <c r="GH53" s="172"/>
      <c r="GI53" s="172"/>
      <c r="GJ53" s="172"/>
      <c r="GK53" s="172"/>
      <c r="GL53" s="172"/>
      <c r="GM53" s="172"/>
      <c r="GN53" s="172"/>
      <c r="GO53" s="172"/>
      <c r="GP53" s="172"/>
      <c r="GQ53" s="172"/>
      <c r="GR53" s="172"/>
      <c r="GS53" s="172"/>
      <c r="GT53" s="172"/>
      <c r="GU53" s="172"/>
      <c r="GV53" s="172"/>
      <c r="GW53" s="172"/>
      <c r="GX53" s="172"/>
      <c r="GY53" s="172"/>
      <c r="GZ53" s="172"/>
      <c r="HA53" s="172"/>
      <c r="HB53" s="172"/>
      <c r="HC53" s="172"/>
      <c r="HD53" s="172"/>
      <c r="HE53" s="172"/>
      <c r="HF53" s="172"/>
      <c r="HG53" s="172"/>
      <c r="HH53" s="172"/>
      <c r="HI53" s="172"/>
      <c r="HJ53" s="172"/>
      <c r="HK53" s="172"/>
      <c r="HL53" s="172"/>
      <c r="HM53" s="172"/>
      <c r="HN53" s="172"/>
      <c r="HO53" s="172"/>
      <c r="HP53" s="172"/>
      <c r="HQ53" s="172"/>
      <c r="HR53" s="172"/>
      <c r="HS53" s="172"/>
      <c r="HT53" s="172"/>
      <c r="HU53" s="172"/>
      <c r="HV53" s="172"/>
      <c r="HW53" s="172"/>
      <c r="HX53" s="172"/>
      <c r="HY53" s="172"/>
      <c r="HZ53" s="172"/>
      <c r="IA53" s="172"/>
      <c r="IB53" s="172"/>
      <c r="IC53" s="172"/>
      <c r="ID53" s="172"/>
      <c r="IE53" s="172"/>
      <c r="IF53" s="172"/>
      <c r="IG53" s="172"/>
      <c r="IH53" s="172"/>
      <c r="II53" s="172"/>
      <c r="IJ53" s="172"/>
      <c r="IK53" s="172"/>
      <c r="IL53" s="172"/>
      <c r="IM53" s="172"/>
      <c r="IN53" s="172"/>
      <c r="IO53" s="172"/>
      <c r="IP53" s="172"/>
      <c r="IQ53" s="172"/>
    </row>
    <row r="54" spans="1:251" s="144" customFormat="1" ht="15">
      <c r="A54" s="176">
        <v>47</v>
      </c>
      <c r="B54" s="545" t="s">
        <v>485</v>
      </c>
      <c r="C54" s="546" t="s">
        <v>489</v>
      </c>
      <c r="D54" s="547">
        <v>55</v>
      </c>
      <c r="E54" s="547"/>
      <c r="F54" s="546" t="s">
        <v>437</v>
      </c>
      <c r="G54" s="547" t="s">
        <v>172</v>
      </c>
      <c r="H54" s="539" t="s">
        <v>208</v>
      </c>
      <c r="I54" s="177">
        <f t="shared" si="4"/>
        <v>420000</v>
      </c>
      <c r="J54" s="323" t="s">
        <v>552</v>
      </c>
      <c r="K54" s="180">
        <f t="shared" si="5"/>
        <v>300000</v>
      </c>
      <c r="L54" s="323" t="s">
        <v>203</v>
      </c>
      <c r="M54" s="178">
        <f t="shared" si="6"/>
        <v>300000</v>
      </c>
      <c r="N54" s="178">
        <f t="shared" si="7"/>
        <v>1020000</v>
      </c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2"/>
      <c r="DE54" s="172"/>
      <c r="DF54" s="172"/>
      <c r="DG54" s="172"/>
      <c r="DH54" s="172"/>
      <c r="DI54" s="172"/>
      <c r="DJ54" s="172"/>
      <c r="DK54" s="172"/>
      <c r="DL54" s="172"/>
      <c r="DM54" s="172"/>
      <c r="DN54" s="172"/>
      <c r="DO54" s="172"/>
      <c r="DP54" s="172"/>
      <c r="DQ54" s="172"/>
      <c r="DR54" s="172"/>
      <c r="DS54" s="172"/>
      <c r="DT54" s="172"/>
      <c r="DU54" s="172"/>
      <c r="DV54" s="172"/>
      <c r="DW54" s="172"/>
      <c r="DX54" s="172"/>
      <c r="DY54" s="172"/>
      <c r="DZ54" s="172"/>
      <c r="EA54" s="172"/>
      <c r="EB54" s="172"/>
      <c r="EC54" s="172"/>
      <c r="ED54" s="172"/>
      <c r="EE54" s="172"/>
      <c r="EF54" s="172"/>
      <c r="EG54" s="172"/>
      <c r="EH54" s="172"/>
      <c r="EI54" s="172"/>
      <c r="EJ54" s="172"/>
      <c r="EK54" s="172"/>
      <c r="EL54" s="172"/>
      <c r="EM54" s="172"/>
      <c r="EN54" s="172"/>
      <c r="EO54" s="172"/>
      <c r="EP54" s="172"/>
      <c r="EQ54" s="172"/>
      <c r="ER54" s="172"/>
      <c r="ES54" s="172"/>
      <c r="ET54" s="172"/>
      <c r="EU54" s="172"/>
      <c r="EV54" s="172"/>
      <c r="EW54" s="172"/>
      <c r="EX54" s="172"/>
      <c r="EY54" s="172"/>
      <c r="EZ54" s="172"/>
      <c r="FA54" s="172"/>
      <c r="FB54" s="172"/>
      <c r="FC54" s="172"/>
      <c r="FD54" s="172"/>
      <c r="FE54" s="172"/>
      <c r="FF54" s="172"/>
      <c r="FG54" s="172"/>
      <c r="FH54" s="172"/>
      <c r="FI54" s="172"/>
      <c r="FJ54" s="172"/>
      <c r="FK54" s="172"/>
      <c r="FL54" s="172"/>
      <c r="FM54" s="172"/>
      <c r="FN54" s="172"/>
      <c r="FO54" s="172"/>
      <c r="FP54" s="172"/>
      <c r="FQ54" s="172"/>
      <c r="FR54" s="172"/>
      <c r="FS54" s="172"/>
      <c r="FT54" s="172"/>
      <c r="FU54" s="172"/>
      <c r="FV54" s="172"/>
      <c r="FW54" s="172"/>
      <c r="FX54" s="172"/>
      <c r="FY54" s="172"/>
      <c r="FZ54" s="172"/>
      <c r="GA54" s="172"/>
      <c r="GB54" s="172"/>
      <c r="GC54" s="172"/>
      <c r="GD54" s="172"/>
      <c r="GE54" s="172"/>
      <c r="GF54" s="172"/>
      <c r="GG54" s="172"/>
      <c r="GH54" s="172"/>
      <c r="GI54" s="172"/>
      <c r="GJ54" s="172"/>
      <c r="GK54" s="172"/>
      <c r="GL54" s="172"/>
      <c r="GM54" s="172"/>
      <c r="GN54" s="172"/>
      <c r="GO54" s="172"/>
      <c r="GP54" s="172"/>
      <c r="GQ54" s="172"/>
      <c r="GR54" s="172"/>
      <c r="GS54" s="172"/>
      <c r="GT54" s="172"/>
      <c r="GU54" s="172"/>
      <c r="GV54" s="172"/>
      <c r="GW54" s="172"/>
      <c r="GX54" s="172"/>
      <c r="GY54" s="172"/>
      <c r="GZ54" s="172"/>
      <c r="HA54" s="172"/>
      <c r="HB54" s="172"/>
      <c r="HC54" s="172"/>
      <c r="HD54" s="172"/>
      <c r="HE54" s="172"/>
      <c r="HF54" s="172"/>
      <c r="HG54" s="172"/>
      <c r="HH54" s="172"/>
      <c r="HI54" s="172"/>
      <c r="HJ54" s="172"/>
      <c r="HK54" s="172"/>
      <c r="HL54" s="172"/>
      <c r="HM54" s="172"/>
      <c r="HN54" s="172"/>
      <c r="HO54" s="172"/>
      <c r="HP54" s="172"/>
      <c r="HQ54" s="172"/>
      <c r="HR54" s="172"/>
      <c r="HS54" s="172"/>
      <c r="HT54" s="172"/>
      <c r="HU54" s="172"/>
      <c r="HV54" s="172"/>
      <c r="HW54" s="172"/>
      <c r="HX54" s="172"/>
      <c r="HY54" s="172"/>
      <c r="HZ54" s="172"/>
      <c r="IA54" s="172"/>
      <c r="IB54" s="172"/>
      <c r="IC54" s="172"/>
      <c r="ID54" s="172"/>
      <c r="IE54" s="172"/>
      <c r="IF54" s="172"/>
      <c r="IG54" s="172"/>
      <c r="IH54" s="172"/>
      <c r="II54" s="172"/>
      <c r="IJ54" s="172"/>
      <c r="IK54" s="172"/>
      <c r="IL54" s="172"/>
      <c r="IM54" s="172"/>
      <c r="IN54" s="172"/>
      <c r="IO54" s="172"/>
      <c r="IP54" s="172"/>
      <c r="IQ54" s="172"/>
    </row>
    <row r="55" spans="1:251" s="144" customFormat="1" ht="21.75" customHeight="1">
      <c r="A55" s="176">
        <v>48</v>
      </c>
      <c r="B55" s="545" t="s">
        <v>485</v>
      </c>
      <c r="C55" s="546" t="s">
        <v>193</v>
      </c>
      <c r="D55" s="547">
        <v>16</v>
      </c>
      <c r="E55" s="547"/>
      <c r="F55" s="546" t="s">
        <v>437</v>
      </c>
      <c r="G55" s="547" t="s">
        <v>172</v>
      </c>
      <c r="H55" s="539" t="s">
        <v>203</v>
      </c>
      <c r="I55" s="177">
        <f t="shared" si="4"/>
        <v>420000</v>
      </c>
      <c r="J55" s="323" t="s">
        <v>208</v>
      </c>
      <c r="K55" s="180">
        <f t="shared" si="5"/>
        <v>300000</v>
      </c>
      <c r="L55" s="323" t="s">
        <v>552</v>
      </c>
      <c r="M55" s="178">
        <f t="shared" si="6"/>
        <v>300000</v>
      </c>
      <c r="N55" s="178">
        <f t="shared" si="7"/>
        <v>1020000</v>
      </c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2"/>
      <c r="DE55" s="172"/>
      <c r="DF55" s="172"/>
      <c r="DG55" s="172"/>
      <c r="DH55" s="172"/>
      <c r="DI55" s="172"/>
      <c r="DJ55" s="172"/>
      <c r="DK55" s="172"/>
      <c r="DL55" s="172"/>
      <c r="DM55" s="172"/>
      <c r="DN55" s="172"/>
      <c r="DO55" s="172"/>
      <c r="DP55" s="172"/>
      <c r="DQ55" s="172"/>
      <c r="DR55" s="172"/>
      <c r="DS55" s="172"/>
      <c r="DT55" s="172"/>
      <c r="DU55" s="172"/>
      <c r="DV55" s="172"/>
      <c r="DW55" s="172"/>
      <c r="DX55" s="172"/>
      <c r="DY55" s="172"/>
      <c r="DZ55" s="172"/>
      <c r="EA55" s="172"/>
      <c r="EB55" s="172"/>
      <c r="EC55" s="172"/>
      <c r="ED55" s="172"/>
      <c r="EE55" s="172"/>
      <c r="EF55" s="172"/>
      <c r="EG55" s="172"/>
      <c r="EH55" s="172"/>
      <c r="EI55" s="172"/>
      <c r="EJ55" s="172"/>
      <c r="EK55" s="172"/>
      <c r="EL55" s="172"/>
      <c r="EM55" s="172"/>
      <c r="EN55" s="172"/>
      <c r="EO55" s="172"/>
      <c r="EP55" s="172"/>
      <c r="EQ55" s="172"/>
      <c r="ER55" s="172"/>
      <c r="ES55" s="172"/>
      <c r="ET55" s="172"/>
      <c r="EU55" s="172"/>
      <c r="EV55" s="172"/>
      <c r="EW55" s="172"/>
      <c r="EX55" s="172"/>
      <c r="EY55" s="172"/>
      <c r="EZ55" s="172"/>
      <c r="FA55" s="172"/>
      <c r="FB55" s="172"/>
      <c r="FC55" s="172"/>
      <c r="FD55" s="172"/>
      <c r="FE55" s="172"/>
      <c r="FF55" s="172"/>
      <c r="FG55" s="172"/>
      <c r="FH55" s="172"/>
      <c r="FI55" s="172"/>
      <c r="FJ55" s="172"/>
      <c r="FK55" s="172"/>
      <c r="FL55" s="172"/>
      <c r="FM55" s="172"/>
      <c r="FN55" s="172"/>
      <c r="FO55" s="172"/>
      <c r="FP55" s="172"/>
      <c r="FQ55" s="172"/>
      <c r="FR55" s="172"/>
      <c r="FS55" s="172"/>
      <c r="FT55" s="172"/>
      <c r="FU55" s="172"/>
      <c r="FV55" s="172"/>
      <c r="FW55" s="172"/>
      <c r="FX55" s="172"/>
      <c r="FY55" s="172"/>
      <c r="FZ55" s="172"/>
      <c r="GA55" s="172"/>
      <c r="GB55" s="172"/>
      <c r="GC55" s="172"/>
      <c r="GD55" s="172"/>
      <c r="GE55" s="172"/>
      <c r="GF55" s="172"/>
      <c r="GG55" s="172"/>
      <c r="GH55" s="172"/>
      <c r="GI55" s="172"/>
      <c r="GJ55" s="172"/>
      <c r="GK55" s="172"/>
      <c r="GL55" s="172"/>
      <c r="GM55" s="172"/>
      <c r="GN55" s="172"/>
      <c r="GO55" s="172"/>
      <c r="GP55" s="172"/>
      <c r="GQ55" s="172"/>
      <c r="GR55" s="172"/>
      <c r="GS55" s="172"/>
      <c r="GT55" s="172"/>
      <c r="GU55" s="172"/>
      <c r="GV55" s="172"/>
      <c r="GW55" s="172"/>
      <c r="GX55" s="172"/>
      <c r="GY55" s="172"/>
      <c r="GZ55" s="172"/>
      <c r="HA55" s="172"/>
      <c r="HB55" s="172"/>
      <c r="HC55" s="172"/>
      <c r="HD55" s="172"/>
      <c r="HE55" s="172"/>
      <c r="HF55" s="172"/>
      <c r="HG55" s="172"/>
      <c r="HH55" s="172"/>
      <c r="HI55" s="172"/>
      <c r="HJ55" s="172"/>
      <c r="HK55" s="172"/>
      <c r="HL55" s="172"/>
      <c r="HM55" s="172"/>
      <c r="HN55" s="172"/>
      <c r="HO55" s="172"/>
      <c r="HP55" s="172"/>
      <c r="HQ55" s="172"/>
      <c r="HR55" s="172"/>
      <c r="HS55" s="172"/>
      <c r="HT55" s="172"/>
      <c r="HU55" s="172"/>
      <c r="HV55" s="172"/>
      <c r="HW55" s="172"/>
      <c r="HX55" s="172"/>
      <c r="HY55" s="172"/>
      <c r="HZ55" s="172"/>
      <c r="IA55" s="172"/>
      <c r="IB55" s="172"/>
      <c r="IC55" s="172"/>
      <c r="ID55" s="172"/>
      <c r="IE55" s="172"/>
      <c r="IF55" s="172"/>
      <c r="IG55" s="172"/>
      <c r="IH55" s="172"/>
      <c r="II55" s="172"/>
      <c r="IJ55" s="172"/>
      <c r="IK55" s="172"/>
      <c r="IL55" s="172"/>
      <c r="IM55" s="172"/>
      <c r="IN55" s="172"/>
      <c r="IO55" s="172"/>
      <c r="IP55" s="172"/>
      <c r="IQ55" s="172"/>
    </row>
    <row r="56" spans="1:251" s="144" customFormat="1" ht="21.75" customHeight="1">
      <c r="A56" s="176">
        <v>49</v>
      </c>
      <c r="B56" s="545" t="s">
        <v>485</v>
      </c>
      <c r="C56" s="546" t="s">
        <v>490</v>
      </c>
      <c r="D56" s="547">
        <v>55</v>
      </c>
      <c r="E56" s="547"/>
      <c r="F56" s="546" t="s">
        <v>437</v>
      </c>
      <c r="G56" s="547" t="s">
        <v>172</v>
      </c>
      <c r="H56" s="539" t="s">
        <v>199</v>
      </c>
      <c r="I56" s="177">
        <f t="shared" si="4"/>
        <v>420000</v>
      </c>
      <c r="J56" s="323" t="s">
        <v>209</v>
      </c>
      <c r="K56" s="180">
        <f t="shared" si="5"/>
        <v>300000</v>
      </c>
      <c r="L56" s="323" t="s">
        <v>210</v>
      </c>
      <c r="M56" s="178">
        <f t="shared" si="6"/>
        <v>300000</v>
      </c>
      <c r="N56" s="178">
        <f t="shared" si="7"/>
        <v>1020000</v>
      </c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72"/>
      <c r="DH56" s="172"/>
      <c r="DI56" s="172"/>
      <c r="DJ56" s="172"/>
      <c r="DK56" s="172"/>
      <c r="DL56" s="172"/>
      <c r="DM56" s="172"/>
      <c r="DN56" s="172"/>
      <c r="DO56" s="172"/>
      <c r="DP56" s="172"/>
      <c r="DQ56" s="172"/>
      <c r="DR56" s="172"/>
      <c r="DS56" s="172"/>
      <c r="DT56" s="172"/>
      <c r="DU56" s="172"/>
      <c r="DV56" s="172"/>
      <c r="DW56" s="172"/>
      <c r="DX56" s="172"/>
      <c r="DY56" s="172"/>
      <c r="DZ56" s="172"/>
      <c r="EA56" s="172"/>
      <c r="EB56" s="172"/>
      <c r="EC56" s="172"/>
      <c r="ED56" s="172"/>
      <c r="EE56" s="172"/>
      <c r="EF56" s="172"/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72"/>
      <c r="FV56" s="172"/>
      <c r="FW56" s="172"/>
      <c r="FX56" s="172"/>
      <c r="FY56" s="172"/>
      <c r="FZ56" s="172"/>
      <c r="GA56" s="172"/>
      <c r="GB56" s="172"/>
      <c r="GC56" s="172"/>
      <c r="GD56" s="172"/>
      <c r="GE56" s="172"/>
      <c r="GF56" s="172"/>
      <c r="GG56" s="172"/>
      <c r="GH56" s="172"/>
      <c r="GI56" s="172"/>
      <c r="GJ56" s="172"/>
      <c r="GK56" s="172"/>
      <c r="GL56" s="172"/>
      <c r="GM56" s="172"/>
      <c r="GN56" s="172"/>
      <c r="GO56" s="172"/>
      <c r="GP56" s="172"/>
      <c r="GQ56" s="172"/>
      <c r="GR56" s="172"/>
      <c r="GS56" s="172"/>
      <c r="GT56" s="172"/>
      <c r="GU56" s="172"/>
      <c r="GV56" s="172"/>
      <c r="GW56" s="172"/>
      <c r="GX56" s="172"/>
      <c r="GY56" s="172"/>
      <c r="GZ56" s="172"/>
      <c r="HA56" s="172"/>
      <c r="HB56" s="172"/>
      <c r="HC56" s="172"/>
      <c r="HD56" s="172"/>
      <c r="HE56" s="172"/>
      <c r="HF56" s="172"/>
      <c r="HG56" s="172"/>
      <c r="HH56" s="172"/>
      <c r="HI56" s="172"/>
      <c r="HJ56" s="172"/>
      <c r="HK56" s="172"/>
      <c r="HL56" s="172"/>
      <c r="HM56" s="172"/>
      <c r="HN56" s="172"/>
      <c r="HO56" s="172"/>
      <c r="HP56" s="172"/>
      <c r="HQ56" s="172"/>
      <c r="HR56" s="172"/>
      <c r="HS56" s="172"/>
      <c r="HT56" s="172"/>
      <c r="HU56" s="172"/>
      <c r="HV56" s="172"/>
      <c r="HW56" s="172"/>
      <c r="HX56" s="172"/>
      <c r="HY56" s="172"/>
      <c r="HZ56" s="172"/>
      <c r="IA56" s="172"/>
      <c r="IB56" s="172"/>
      <c r="IC56" s="172"/>
      <c r="ID56" s="172"/>
      <c r="IE56" s="172"/>
      <c r="IF56" s="172"/>
      <c r="IG56" s="172"/>
      <c r="IH56" s="172"/>
      <c r="II56" s="172"/>
      <c r="IJ56" s="172"/>
      <c r="IK56" s="172"/>
      <c r="IL56" s="172"/>
      <c r="IM56" s="172"/>
      <c r="IN56" s="172"/>
      <c r="IO56" s="172"/>
      <c r="IP56" s="172"/>
      <c r="IQ56" s="172"/>
    </row>
    <row r="57" spans="1:251" s="144" customFormat="1" ht="21.75" customHeight="1">
      <c r="A57" s="176">
        <v>50</v>
      </c>
      <c r="B57" s="545" t="s">
        <v>491</v>
      </c>
      <c r="C57" s="546" t="s">
        <v>492</v>
      </c>
      <c r="D57" s="547">
        <v>18</v>
      </c>
      <c r="E57" s="547"/>
      <c r="F57" s="546" t="s">
        <v>171</v>
      </c>
      <c r="G57" s="547" t="s">
        <v>172</v>
      </c>
      <c r="H57" s="539" t="s">
        <v>208</v>
      </c>
      <c r="I57" s="177">
        <f t="shared" si="4"/>
        <v>420000</v>
      </c>
      <c r="J57" s="323" t="s">
        <v>211</v>
      </c>
      <c r="K57" s="180">
        <f t="shared" si="5"/>
        <v>300000</v>
      </c>
      <c r="L57" s="323" t="s">
        <v>213</v>
      </c>
      <c r="M57" s="178">
        <f t="shared" si="6"/>
        <v>300000</v>
      </c>
      <c r="N57" s="178">
        <f t="shared" si="7"/>
        <v>1020000</v>
      </c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72"/>
      <c r="DH57" s="172"/>
      <c r="DI57" s="172"/>
      <c r="DJ57" s="172"/>
      <c r="DK57" s="172"/>
      <c r="DL57" s="172"/>
      <c r="DM57" s="172"/>
      <c r="DN57" s="172"/>
      <c r="DO57" s="172"/>
      <c r="DP57" s="172"/>
      <c r="DQ57" s="172"/>
      <c r="DR57" s="172"/>
      <c r="DS57" s="172"/>
      <c r="DT57" s="172"/>
      <c r="DU57" s="172"/>
      <c r="DV57" s="172"/>
      <c r="DW57" s="172"/>
      <c r="DX57" s="172"/>
      <c r="DY57" s="172"/>
      <c r="DZ57" s="172"/>
      <c r="EA57" s="172"/>
      <c r="EB57" s="172"/>
      <c r="EC57" s="172"/>
      <c r="ED57" s="172"/>
      <c r="EE57" s="172"/>
      <c r="EF57" s="172"/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72"/>
      <c r="FV57" s="172"/>
      <c r="FW57" s="172"/>
      <c r="FX57" s="172"/>
      <c r="FY57" s="172"/>
      <c r="FZ57" s="172"/>
      <c r="GA57" s="172"/>
      <c r="GB57" s="172"/>
      <c r="GC57" s="172"/>
      <c r="GD57" s="172"/>
      <c r="GE57" s="172"/>
      <c r="GF57" s="172"/>
      <c r="GG57" s="172"/>
      <c r="GH57" s="172"/>
      <c r="GI57" s="172"/>
      <c r="GJ57" s="172"/>
      <c r="GK57" s="172"/>
      <c r="GL57" s="172"/>
      <c r="GM57" s="172"/>
      <c r="GN57" s="172"/>
      <c r="GO57" s="172"/>
      <c r="GP57" s="172"/>
      <c r="GQ57" s="172"/>
      <c r="GR57" s="172"/>
      <c r="GS57" s="172"/>
      <c r="GT57" s="172"/>
      <c r="GU57" s="172"/>
      <c r="GV57" s="172"/>
      <c r="GW57" s="172"/>
      <c r="GX57" s="172"/>
      <c r="GY57" s="172"/>
      <c r="GZ57" s="172"/>
      <c r="HA57" s="172"/>
      <c r="HB57" s="172"/>
      <c r="HC57" s="172"/>
      <c r="HD57" s="172"/>
      <c r="HE57" s="172"/>
      <c r="HF57" s="172"/>
      <c r="HG57" s="172"/>
      <c r="HH57" s="172"/>
      <c r="HI57" s="172"/>
      <c r="HJ57" s="172"/>
      <c r="HK57" s="172"/>
      <c r="HL57" s="172"/>
      <c r="HM57" s="172"/>
      <c r="HN57" s="172"/>
      <c r="HO57" s="172"/>
      <c r="HP57" s="172"/>
      <c r="HQ57" s="172"/>
      <c r="HR57" s="172"/>
      <c r="HS57" s="172"/>
      <c r="HT57" s="172"/>
      <c r="HU57" s="172"/>
      <c r="HV57" s="172"/>
      <c r="HW57" s="172"/>
      <c r="HX57" s="172"/>
      <c r="HY57" s="172"/>
      <c r="HZ57" s="172"/>
      <c r="IA57" s="172"/>
      <c r="IB57" s="172"/>
      <c r="IC57" s="172"/>
      <c r="ID57" s="172"/>
      <c r="IE57" s="172"/>
      <c r="IF57" s="172"/>
      <c r="IG57" s="172"/>
      <c r="IH57" s="172"/>
      <c r="II57" s="172"/>
      <c r="IJ57" s="172"/>
      <c r="IK57" s="172"/>
      <c r="IL57" s="172"/>
      <c r="IM57" s="172"/>
      <c r="IN57" s="172"/>
      <c r="IO57" s="172"/>
      <c r="IP57" s="172"/>
      <c r="IQ57" s="172"/>
    </row>
    <row r="58" spans="1:251" s="144" customFormat="1" ht="21.75" customHeight="1">
      <c r="A58" s="176">
        <v>51</v>
      </c>
      <c r="B58" s="545" t="s">
        <v>491</v>
      </c>
      <c r="C58" s="546" t="s">
        <v>492</v>
      </c>
      <c r="D58" s="547">
        <v>18</v>
      </c>
      <c r="E58" s="547"/>
      <c r="F58" s="548" t="s">
        <v>562</v>
      </c>
      <c r="G58" s="547" t="s">
        <v>180</v>
      </c>
      <c r="H58" s="539" t="s">
        <v>208</v>
      </c>
      <c r="I58" s="177">
        <f t="shared" si="4"/>
        <v>187500</v>
      </c>
      <c r="J58" s="323" t="s">
        <v>211</v>
      </c>
      <c r="K58" s="180">
        <f t="shared" si="5"/>
        <v>135000</v>
      </c>
      <c r="L58" s="323" t="s">
        <v>213</v>
      </c>
      <c r="M58" s="178">
        <f t="shared" si="6"/>
        <v>135000</v>
      </c>
      <c r="N58" s="178">
        <f t="shared" si="7"/>
        <v>457500</v>
      </c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2"/>
      <c r="DE58" s="172"/>
      <c r="DF58" s="172"/>
      <c r="DG58" s="172"/>
      <c r="DH58" s="172"/>
      <c r="DI58" s="172"/>
      <c r="DJ58" s="172"/>
      <c r="DK58" s="172"/>
      <c r="DL58" s="172"/>
      <c r="DM58" s="172"/>
      <c r="DN58" s="172"/>
      <c r="DO58" s="172"/>
      <c r="DP58" s="172"/>
      <c r="DQ58" s="172"/>
      <c r="DR58" s="172"/>
      <c r="DS58" s="172"/>
      <c r="DT58" s="172"/>
      <c r="DU58" s="172"/>
      <c r="DV58" s="172"/>
      <c r="DW58" s="172"/>
      <c r="DX58" s="172"/>
      <c r="DY58" s="172"/>
      <c r="DZ58" s="172"/>
      <c r="EA58" s="172"/>
      <c r="EB58" s="172"/>
      <c r="EC58" s="172"/>
      <c r="ED58" s="172"/>
      <c r="EE58" s="172"/>
      <c r="EF58" s="172"/>
      <c r="EG58" s="172"/>
      <c r="EH58" s="172"/>
      <c r="EI58" s="172"/>
      <c r="EJ58" s="172"/>
      <c r="EK58" s="172"/>
      <c r="EL58" s="172"/>
      <c r="EM58" s="172"/>
      <c r="EN58" s="172"/>
      <c r="EO58" s="172"/>
      <c r="EP58" s="172"/>
      <c r="EQ58" s="172"/>
      <c r="ER58" s="172"/>
      <c r="ES58" s="172"/>
      <c r="ET58" s="172"/>
      <c r="EU58" s="172"/>
      <c r="EV58" s="172"/>
      <c r="EW58" s="172"/>
      <c r="EX58" s="172"/>
      <c r="EY58" s="172"/>
      <c r="EZ58" s="172"/>
      <c r="FA58" s="172"/>
      <c r="FB58" s="172"/>
      <c r="FC58" s="172"/>
      <c r="FD58" s="172"/>
      <c r="FE58" s="172"/>
      <c r="FF58" s="172"/>
      <c r="FG58" s="172"/>
      <c r="FH58" s="172"/>
      <c r="FI58" s="172"/>
      <c r="FJ58" s="172"/>
      <c r="FK58" s="172"/>
      <c r="FL58" s="172"/>
      <c r="FM58" s="172"/>
      <c r="FN58" s="172"/>
      <c r="FO58" s="172"/>
      <c r="FP58" s="172"/>
      <c r="FQ58" s="172"/>
      <c r="FR58" s="172"/>
      <c r="FS58" s="172"/>
      <c r="FT58" s="172"/>
      <c r="FU58" s="172"/>
      <c r="FV58" s="172"/>
      <c r="FW58" s="172"/>
      <c r="FX58" s="172"/>
      <c r="FY58" s="172"/>
      <c r="FZ58" s="172"/>
      <c r="GA58" s="172"/>
      <c r="GB58" s="172"/>
      <c r="GC58" s="172"/>
      <c r="GD58" s="172"/>
      <c r="GE58" s="172"/>
      <c r="GF58" s="172"/>
      <c r="GG58" s="172"/>
      <c r="GH58" s="172"/>
      <c r="GI58" s="172"/>
      <c r="GJ58" s="172"/>
      <c r="GK58" s="172"/>
      <c r="GL58" s="172"/>
      <c r="GM58" s="172"/>
      <c r="GN58" s="172"/>
      <c r="GO58" s="172"/>
      <c r="GP58" s="172"/>
      <c r="GQ58" s="172"/>
      <c r="GR58" s="172"/>
      <c r="GS58" s="172"/>
      <c r="GT58" s="172"/>
      <c r="GU58" s="172"/>
      <c r="GV58" s="172"/>
      <c r="GW58" s="172"/>
      <c r="GX58" s="172"/>
      <c r="GY58" s="172"/>
      <c r="GZ58" s="172"/>
      <c r="HA58" s="172"/>
      <c r="HB58" s="172"/>
      <c r="HC58" s="172"/>
      <c r="HD58" s="172"/>
      <c r="HE58" s="172"/>
      <c r="HF58" s="172"/>
      <c r="HG58" s="172"/>
      <c r="HH58" s="172"/>
      <c r="HI58" s="172"/>
      <c r="HJ58" s="172"/>
      <c r="HK58" s="172"/>
      <c r="HL58" s="172"/>
      <c r="HM58" s="172"/>
      <c r="HN58" s="172"/>
      <c r="HO58" s="172"/>
      <c r="HP58" s="172"/>
      <c r="HQ58" s="172"/>
      <c r="HR58" s="172"/>
      <c r="HS58" s="172"/>
      <c r="HT58" s="172"/>
      <c r="HU58" s="172"/>
      <c r="HV58" s="172"/>
      <c r="HW58" s="172"/>
      <c r="HX58" s="172"/>
      <c r="HY58" s="172"/>
      <c r="HZ58" s="172"/>
      <c r="IA58" s="172"/>
      <c r="IB58" s="172"/>
      <c r="IC58" s="172"/>
      <c r="ID58" s="172"/>
      <c r="IE58" s="172"/>
      <c r="IF58" s="172"/>
      <c r="IG58" s="172"/>
      <c r="IH58" s="172"/>
      <c r="II58" s="172"/>
      <c r="IJ58" s="172"/>
      <c r="IK58" s="172"/>
      <c r="IL58" s="172"/>
      <c r="IM58" s="172"/>
      <c r="IN58" s="172"/>
      <c r="IO58" s="172"/>
      <c r="IP58" s="172"/>
      <c r="IQ58" s="172"/>
    </row>
    <row r="59" spans="1:251" s="144" customFormat="1" ht="21.75" customHeight="1">
      <c r="A59" s="176">
        <v>52</v>
      </c>
      <c r="B59" s="545" t="s">
        <v>491</v>
      </c>
      <c r="C59" s="546" t="s">
        <v>493</v>
      </c>
      <c r="D59" s="547"/>
      <c r="E59" s="547">
        <v>52</v>
      </c>
      <c r="F59" s="546" t="s">
        <v>171</v>
      </c>
      <c r="G59" s="547" t="s">
        <v>172</v>
      </c>
      <c r="H59" s="539" t="s">
        <v>208</v>
      </c>
      <c r="I59" s="177">
        <f t="shared" si="4"/>
        <v>420000</v>
      </c>
      <c r="J59" s="323" t="s">
        <v>211</v>
      </c>
      <c r="K59" s="180">
        <f t="shared" si="5"/>
        <v>300000</v>
      </c>
      <c r="L59" s="323" t="s">
        <v>551</v>
      </c>
      <c r="M59" s="178">
        <f t="shared" si="6"/>
        <v>300000</v>
      </c>
      <c r="N59" s="178">
        <f t="shared" si="7"/>
        <v>1020000</v>
      </c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2"/>
      <c r="DE59" s="172"/>
      <c r="DF59" s="172"/>
      <c r="DG59" s="172"/>
      <c r="DH59" s="172"/>
      <c r="DI59" s="172"/>
      <c r="DJ59" s="172"/>
      <c r="DK59" s="172"/>
      <c r="DL59" s="172"/>
      <c r="DM59" s="172"/>
      <c r="DN59" s="172"/>
      <c r="DO59" s="172"/>
      <c r="DP59" s="172"/>
      <c r="DQ59" s="172"/>
      <c r="DR59" s="172"/>
      <c r="DS59" s="172"/>
      <c r="DT59" s="172"/>
      <c r="DU59" s="172"/>
      <c r="DV59" s="172"/>
      <c r="DW59" s="172"/>
      <c r="DX59" s="172"/>
      <c r="DY59" s="172"/>
      <c r="DZ59" s="172"/>
      <c r="EA59" s="172"/>
      <c r="EB59" s="172"/>
      <c r="EC59" s="172"/>
      <c r="ED59" s="172"/>
      <c r="EE59" s="172"/>
      <c r="EF59" s="172"/>
      <c r="EG59" s="172"/>
      <c r="EH59" s="172"/>
      <c r="EI59" s="172"/>
      <c r="EJ59" s="172"/>
      <c r="EK59" s="172"/>
      <c r="EL59" s="172"/>
      <c r="EM59" s="172"/>
      <c r="EN59" s="172"/>
      <c r="EO59" s="172"/>
      <c r="EP59" s="172"/>
      <c r="EQ59" s="172"/>
      <c r="ER59" s="172"/>
      <c r="ES59" s="172"/>
      <c r="ET59" s="172"/>
      <c r="EU59" s="172"/>
      <c r="EV59" s="172"/>
      <c r="EW59" s="172"/>
      <c r="EX59" s="172"/>
      <c r="EY59" s="172"/>
      <c r="EZ59" s="172"/>
      <c r="FA59" s="172"/>
      <c r="FB59" s="172"/>
      <c r="FC59" s="172"/>
      <c r="FD59" s="172"/>
      <c r="FE59" s="172"/>
      <c r="FF59" s="172"/>
      <c r="FG59" s="172"/>
      <c r="FH59" s="172"/>
      <c r="FI59" s="172"/>
      <c r="FJ59" s="172"/>
      <c r="FK59" s="172"/>
      <c r="FL59" s="172"/>
      <c r="FM59" s="172"/>
      <c r="FN59" s="172"/>
      <c r="FO59" s="172"/>
      <c r="FP59" s="172"/>
      <c r="FQ59" s="172"/>
      <c r="FR59" s="172"/>
      <c r="FS59" s="172"/>
      <c r="FT59" s="172"/>
      <c r="FU59" s="172"/>
      <c r="FV59" s="172"/>
      <c r="FW59" s="172"/>
      <c r="FX59" s="172"/>
      <c r="FY59" s="172"/>
      <c r="FZ59" s="172"/>
      <c r="GA59" s="172"/>
      <c r="GB59" s="172"/>
      <c r="GC59" s="172"/>
      <c r="GD59" s="172"/>
      <c r="GE59" s="172"/>
      <c r="GF59" s="172"/>
      <c r="GG59" s="172"/>
      <c r="GH59" s="172"/>
      <c r="GI59" s="172"/>
      <c r="GJ59" s="172"/>
      <c r="GK59" s="172"/>
      <c r="GL59" s="172"/>
      <c r="GM59" s="172"/>
      <c r="GN59" s="172"/>
      <c r="GO59" s="172"/>
      <c r="GP59" s="172"/>
      <c r="GQ59" s="172"/>
      <c r="GR59" s="172"/>
      <c r="GS59" s="172"/>
      <c r="GT59" s="172"/>
      <c r="GU59" s="172"/>
      <c r="GV59" s="172"/>
      <c r="GW59" s="172"/>
      <c r="GX59" s="172"/>
      <c r="GY59" s="172"/>
      <c r="GZ59" s="172"/>
      <c r="HA59" s="172"/>
      <c r="HB59" s="172"/>
      <c r="HC59" s="172"/>
      <c r="HD59" s="172"/>
      <c r="HE59" s="172"/>
      <c r="HF59" s="172"/>
      <c r="HG59" s="172"/>
      <c r="HH59" s="172"/>
      <c r="HI59" s="172"/>
      <c r="HJ59" s="172"/>
      <c r="HK59" s="172"/>
      <c r="HL59" s="172"/>
      <c r="HM59" s="172"/>
      <c r="HN59" s="172"/>
      <c r="HO59" s="172"/>
      <c r="HP59" s="172"/>
      <c r="HQ59" s="172"/>
      <c r="HR59" s="172"/>
      <c r="HS59" s="172"/>
      <c r="HT59" s="172"/>
      <c r="HU59" s="172"/>
      <c r="HV59" s="172"/>
      <c r="HW59" s="172"/>
      <c r="HX59" s="172"/>
      <c r="HY59" s="172"/>
      <c r="HZ59" s="172"/>
      <c r="IA59" s="172"/>
      <c r="IB59" s="172"/>
      <c r="IC59" s="172"/>
      <c r="ID59" s="172"/>
      <c r="IE59" s="172"/>
      <c r="IF59" s="172"/>
      <c r="IG59" s="172"/>
      <c r="IH59" s="172"/>
      <c r="II59" s="172"/>
      <c r="IJ59" s="172"/>
      <c r="IK59" s="172"/>
      <c r="IL59" s="172"/>
      <c r="IM59" s="172"/>
      <c r="IN59" s="172"/>
      <c r="IO59" s="172"/>
      <c r="IP59" s="172"/>
      <c r="IQ59" s="172"/>
    </row>
    <row r="60" spans="1:251" s="144" customFormat="1" ht="21.75" customHeight="1">
      <c r="A60" s="176">
        <v>53</v>
      </c>
      <c r="B60" s="545" t="s">
        <v>494</v>
      </c>
      <c r="C60" s="546" t="s">
        <v>496</v>
      </c>
      <c r="D60" s="547">
        <v>60</v>
      </c>
      <c r="E60" s="547"/>
      <c r="F60" s="546" t="s">
        <v>438</v>
      </c>
      <c r="G60" s="547" t="s">
        <v>175</v>
      </c>
      <c r="H60" s="539" t="s">
        <v>205</v>
      </c>
      <c r="I60" s="177">
        <f t="shared" si="4"/>
        <v>187500</v>
      </c>
      <c r="J60" s="323" t="s">
        <v>552</v>
      </c>
      <c r="K60" s="180">
        <f t="shared" si="5"/>
        <v>135000</v>
      </c>
      <c r="L60" s="323" t="s">
        <v>227</v>
      </c>
      <c r="M60" s="178">
        <f t="shared" si="6"/>
        <v>135000</v>
      </c>
      <c r="N60" s="178">
        <f t="shared" si="7"/>
        <v>457500</v>
      </c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2"/>
      <c r="DE60" s="172"/>
      <c r="DF60" s="172"/>
      <c r="DG60" s="172"/>
      <c r="DH60" s="172"/>
      <c r="DI60" s="172"/>
      <c r="DJ60" s="172"/>
      <c r="DK60" s="172"/>
      <c r="DL60" s="172"/>
      <c r="DM60" s="172"/>
      <c r="DN60" s="172"/>
      <c r="DO60" s="172"/>
      <c r="DP60" s="172"/>
      <c r="DQ60" s="172"/>
      <c r="DR60" s="172"/>
      <c r="DS60" s="172"/>
      <c r="DT60" s="172"/>
      <c r="DU60" s="172"/>
      <c r="DV60" s="172"/>
      <c r="DW60" s="172"/>
      <c r="DX60" s="172"/>
      <c r="DY60" s="172"/>
      <c r="DZ60" s="172"/>
      <c r="EA60" s="172"/>
      <c r="EB60" s="172"/>
      <c r="EC60" s="172"/>
      <c r="ED60" s="172"/>
      <c r="EE60" s="172"/>
      <c r="EF60" s="172"/>
      <c r="EG60" s="172"/>
      <c r="EH60" s="172"/>
      <c r="EI60" s="172"/>
      <c r="EJ60" s="172"/>
      <c r="EK60" s="172"/>
      <c r="EL60" s="172"/>
      <c r="EM60" s="172"/>
      <c r="EN60" s="172"/>
      <c r="EO60" s="172"/>
      <c r="EP60" s="172"/>
      <c r="EQ60" s="172"/>
      <c r="ER60" s="172"/>
      <c r="ES60" s="172"/>
      <c r="ET60" s="172"/>
      <c r="EU60" s="172"/>
      <c r="EV60" s="172"/>
      <c r="EW60" s="172"/>
      <c r="EX60" s="172"/>
      <c r="EY60" s="172"/>
      <c r="EZ60" s="172"/>
      <c r="FA60" s="172"/>
      <c r="FB60" s="172"/>
      <c r="FC60" s="172"/>
      <c r="FD60" s="172"/>
      <c r="FE60" s="172"/>
      <c r="FF60" s="172"/>
      <c r="FG60" s="172"/>
      <c r="FH60" s="172"/>
      <c r="FI60" s="172"/>
      <c r="FJ60" s="172"/>
      <c r="FK60" s="172"/>
      <c r="FL60" s="172"/>
      <c r="FM60" s="172"/>
      <c r="FN60" s="172"/>
      <c r="FO60" s="172"/>
      <c r="FP60" s="172"/>
      <c r="FQ60" s="172"/>
      <c r="FR60" s="172"/>
      <c r="FS60" s="172"/>
      <c r="FT60" s="172"/>
      <c r="FU60" s="172"/>
      <c r="FV60" s="172"/>
      <c r="FW60" s="172"/>
      <c r="FX60" s="172"/>
      <c r="FY60" s="172"/>
      <c r="FZ60" s="172"/>
      <c r="GA60" s="172"/>
      <c r="GB60" s="172"/>
      <c r="GC60" s="172"/>
      <c r="GD60" s="172"/>
      <c r="GE60" s="172"/>
      <c r="GF60" s="172"/>
      <c r="GG60" s="172"/>
      <c r="GH60" s="172"/>
      <c r="GI60" s="172"/>
      <c r="GJ60" s="172"/>
      <c r="GK60" s="172"/>
      <c r="GL60" s="172"/>
      <c r="GM60" s="172"/>
      <c r="GN60" s="172"/>
      <c r="GO60" s="172"/>
      <c r="GP60" s="172"/>
      <c r="GQ60" s="172"/>
      <c r="GR60" s="172"/>
      <c r="GS60" s="172"/>
      <c r="GT60" s="172"/>
      <c r="GU60" s="172"/>
      <c r="GV60" s="172"/>
      <c r="GW60" s="172"/>
      <c r="GX60" s="172"/>
      <c r="GY60" s="172"/>
      <c r="GZ60" s="172"/>
      <c r="HA60" s="172"/>
      <c r="HB60" s="172"/>
      <c r="HC60" s="172"/>
      <c r="HD60" s="172"/>
      <c r="HE60" s="172"/>
      <c r="HF60" s="172"/>
      <c r="HG60" s="172"/>
      <c r="HH60" s="172"/>
      <c r="HI60" s="172"/>
      <c r="HJ60" s="172"/>
      <c r="HK60" s="172"/>
      <c r="HL60" s="172"/>
      <c r="HM60" s="172"/>
      <c r="HN60" s="172"/>
      <c r="HO60" s="172"/>
      <c r="HP60" s="172"/>
      <c r="HQ60" s="172"/>
      <c r="HR60" s="172"/>
      <c r="HS60" s="172"/>
      <c r="HT60" s="172"/>
      <c r="HU60" s="172"/>
      <c r="HV60" s="172"/>
      <c r="HW60" s="172"/>
      <c r="HX60" s="172"/>
      <c r="HY60" s="172"/>
      <c r="HZ60" s="172"/>
      <c r="IA60" s="172"/>
      <c r="IB60" s="172"/>
      <c r="IC60" s="172"/>
      <c r="ID60" s="172"/>
      <c r="IE60" s="172"/>
      <c r="IF60" s="172"/>
      <c r="IG60" s="172"/>
      <c r="IH60" s="172"/>
      <c r="II60" s="172"/>
      <c r="IJ60" s="172"/>
      <c r="IK60" s="172"/>
      <c r="IL60" s="172"/>
      <c r="IM60" s="172"/>
      <c r="IN60" s="172"/>
      <c r="IO60" s="172"/>
      <c r="IP60" s="172"/>
      <c r="IQ60" s="172"/>
    </row>
    <row r="61" spans="1:251" s="144" customFormat="1" ht="21.75" customHeight="1">
      <c r="A61" s="176">
        <v>54</v>
      </c>
      <c r="B61" s="545" t="s">
        <v>494</v>
      </c>
      <c r="C61" s="546" t="s">
        <v>563</v>
      </c>
      <c r="D61" s="547">
        <v>36</v>
      </c>
      <c r="E61" s="547"/>
      <c r="F61" s="548" t="s">
        <v>425</v>
      </c>
      <c r="G61" s="547" t="s">
        <v>173</v>
      </c>
      <c r="H61" s="539" t="s">
        <v>201</v>
      </c>
      <c r="I61" s="177">
        <f t="shared" si="4"/>
        <v>420000</v>
      </c>
      <c r="J61" s="323" t="s">
        <v>208</v>
      </c>
      <c r="K61" s="180">
        <f t="shared" si="5"/>
        <v>300000</v>
      </c>
      <c r="L61" s="323" t="s">
        <v>209</v>
      </c>
      <c r="M61" s="178">
        <f t="shared" si="6"/>
        <v>300000</v>
      </c>
      <c r="N61" s="178">
        <f t="shared" si="7"/>
        <v>1020000</v>
      </c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2"/>
      <c r="DE61" s="172"/>
      <c r="DF61" s="172"/>
      <c r="DG61" s="172"/>
      <c r="DH61" s="172"/>
      <c r="DI61" s="172"/>
      <c r="DJ61" s="172"/>
      <c r="DK61" s="172"/>
      <c r="DL61" s="172"/>
      <c r="DM61" s="172"/>
      <c r="DN61" s="172"/>
      <c r="DO61" s="172"/>
      <c r="DP61" s="172"/>
      <c r="DQ61" s="172"/>
      <c r="DR61" s="172"/>
      <c r="DS61" s="172"/>
      <c r="DT61" s="172"/>
      <c r="DU61" s="172"/>
      <c r="DV61" s="172"/>
      <c r="DW61" s="172"/>
      <c r="DX61" s="172"/>
      <c r="DY61" s="172"/>
      <c r="DZ61" s="172"/>
      <c r="EA61" s="172"/>
      <c r="EB61" s="172"/>
      <c r="EC61" s="172"/>
      <c r="ED61" s="172"/>
      <c r="EE61" s="172"/>
      <c r="EF61" s="172"/>
      <c r="EG61" s="172"/>
      <c r="EH61" s="172"/>
      <c r="EI61" s="172"/>
      <c r="EJ61" s="172"/>
      <c r="EK61" s="172"/>
      <c r="EL61" s="172"/>
      <c r="EM61" s="172"/>
      <c r="EN61" s="172"/>
      <c r="EO61" s="172"/>
      <c r="EP61" s="172"/>
      <c r="EQ61" s="172"/>
      <c r="ER61" s="172"/>
      <c r="ES61" s="172"/>
      <c r="ET61" s="172"/>
      <c r="EU61" s="172"/>
      <c r="EV61" s="172"/>
      <c r="EW61" s="172"/>
      <c r="EX61" s="172"/>
      <c r="EY61" s="172"/>
      <c r="EZ61" s="172"/>
      <c r="FA61" s="172"/>
      <c r="FB61" s="172"/>
      <c r="FC61" s="172"/>
      <c r="FD61" s="172"/>
      <c r="FE61" s="172"/>
      <c r="FF61" s="172"/>
      <c r="FG61" s="172"/>
      <c r="FH61" s="172"/>
      <c r="FI61" s="172"/>
      <c r="FJ61" s="172"/>
      <c r="FK61" s="172"/>
      <c r="FL61" s="172"/>
      <c r="FM61" s="172"/>
      <c r="FN61" s="172"/>
      <c r="FO61" s="172"/>
      <c r="FP61" s="172"/>
      <c r="FQ61" s="172"/>
      <c r="FR61" s="172"/>
      <c r="FS61" s="172"/>
      <c r="FT61" s="172"/>
      <c r="FU61" s="172"/>
      <c r="FV61" s="172"/>
      <c r="FW61" s="172"/>
      <c r="FX61" s="172"/>
      <c r="FY61" s="172"/>
      <c r="FZ61" s="172"/>
      <c r="GA61" s="172"/>
      <c r="GB61" s="172"/>
      <c r="GC61" s="172"/>
      <c r="GD61" s="172"/>
      <c r="GE61" s="172"/>
      <c r="GF61" s="172"/>
      <c r="GG61" s="172"/>
      <c r="GH61" s="172"/>
      <c r="GI61" s="172"/>
      <c r="GJ61" s="172"/>
      <c r="GK61" s="172"/>
      <c r="GL61" s="172"/>
      <c r="GM61" s="172"/>
      <c r="GN61" s="172"/>
      <c r="GO61" s="172"/>
      <c r="GP61" s="172"/>
      <c r="GQ61" s="172"/>
      <c r="GR61" s="172"/>
      <c r="GS61" s="172"/>
      <c r="GT61" s="172"/>
      <c r="GU61" s="172"/>
      <c r="GV61" s="172"/>
      <c r="GW61" s="172"/>
      <c r="GX61" s="172"/>
      <c r="GY61" s="172"/>
      <c r="GZ61" s="172"/>
      <c r="HA61" s="172"/>
      <c r="HB61" s="172"/>
      <c r="HC61" s="172"/>
      <c r="HD61" s="172"/>
      <c r="HE61" s="172"/>
      <c r="HF61" s="172"/>
      <c r="HG61" s="172"/>
      <c r="HH61" s="172"/>
      <c r="HI61" s="172"/>
      <c r="HJ61" s="172"/>
      <c r="HK61" s="172"/>
      <c r="HL61" s="172"/>
      <c r="HM61" s="172"/>
      <c r="HN61" s="172"/>
      <c r="HO61" s="172"/>
      <c r="HP61" s="172"/>
      <c r="HQ61" s="172"/>
      <c r="HR61" s="172"/>
      <c r="HS61" s="172"/>
      <c r="HT61" s="172"/>
      <c r="HU61" s="172"/>
      <c r="HV61" s="172"/>
      <c r="HW61" s="172"/>
      <c r="HX61" s="172"/>
      <c r="HY61" s="172"/>
      <c r="HZ61" s="172"/>
      <c r="IA61" s="172"/>
      <c r="IB61" s="172"/>
      <c r="IC61" s="172"/>
      <c r="ID61" s="172"/>
      <c r="IE61" s="172"/>
      <c r="IF61" s="172"/>
      <c r="IG61" s="172"/>
      <c r="IH61" s="172"/>
      <c r="II61" s="172"/>
      <c r="IJ61" s="172"/>
      <c r="IK61" s="172"/>
      <c r="IL61" s="172"/>
      <c r="IM61" s="172"/>
      <c r="IN61" s="172"/>
      <c r="IO61" s="172"/>
      <c r="IP61" s="172"/>
      <c r="IQ61" s="172"/>
    </row>
    <row r="62" spans="1:251" s="144" customFormat="1" ht="21.75" customHeight="1">
      <c r="A62" s="176">
        <v>55</v>
      </c>
      <c r="B62" s="545" t="s">
        <v>494</v>
      </c>
      <c r="C62" s="546" t="s">
        <v>564</v>
      </c>
      <c r="D62" s="547">
        <v>31</v>
      </c>
      <c r="E62" s="547"/>
      <c r="F62" s="548" t="s">
        <v>502</v>
      </c>
      <c r="G62" s="547" t="s">
        <v>173</v>
      </c>
      <c r="H62" s="539" t="s">
        <v>200</v>
      </c>
      <c r="I62" s="177">
        <f t="shared" si="4"/>
        <v>420000</v>
      </c>
      <c r="J62" s="323" t="s">
        <v>208</v>
      </c>
      <c r="K62" s="180">
        <f t="shared" si="5"/>
        <v>300000</v>
      </c>
      <c r="L62" s="323" t="s">
        <v>209</v>
      </c>
      <c r="M62" s="178">
        <f t="shared" si="6"/>
        <v>300000</v>
      </c>
      <c r="N62" s="178">
        <f t="shared" si="7"/>
        <v>1020000</v>
      </c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2"/>
      <c r="DE62" s="172"/>
      <c r="DF62" s="172"/>
      <c r="DG62" s="172"/>
      <c r="DH62" s="172"/>
      <c r="DI62" s="172"/>
      <c r="DJ62" s="172"/>
      <c r="DK62" s="172"/>
      <c r="DL62" s="172"/>
      <c r="DM62" s="172"/>
      <c r="DN62" s="172"/>
      <c r="DO62" s="172"/>
      <c r="DP62" s="172"/>
      <c r="DQ62" s="172"/>
      <c r="DR62" s="172"/>
      <c r="DS62" s="172"/>
      <c r="DT62" s="172"/>
      <c r="DU62" s="172"/>
      <c r="DV62" s="172"/>
      <c r="DW62" s="172"/>
      <c r="DX62" s="172"/>
      <c r="DY62" s="172"/>
      <c r="DZ62" s="172"/>
      <c r="EA62" s="172"/>
      <c r="EB62" s="172"/>
      <c r="EC62" s="172"/>
      <c r="ED62" s="172"/>
      <c r="EE62" s="172"/>
      <c r="EF62" s="172"/>
      <c r="EG62" s="172"/>
      <c r="EH62" s="172"/>
      <c r="EI62" s="172"/>
      <c r="EJ62" s="172"/>
      <c r="EK62" s="172"/>
      <c r="EL62" s="172"/>
      <c r="EM62" s="172"/>
      <c r="EN62" s="172"/>
      <c r="EO62" s="172"/>
      <c r="EP62" s="172"/>
      <c r="EQ62" s="172"/>
      <c r="ER62" s="172"/>
      <c r="ES62" s="172"/>
      <c r="ET62" s="172"/>
      <c r="EU62" s="172"/>
      <c r="EV62" s="172"/>
      <c r="EW62" s="172"/>
      <c r="EX62" s="172"/>
      <c r="EY62" s="172"/>
      <c r="EZ62" s="172"/>
      <c r="FA62" s="172"/>
      <c r="FB62" s="172"/>
      <c r="FC62" s="172"/>
      <c r="FD62" s="172"/>
      <c r="FE62" s="172"/>
      <c r="FF62" s="172"/>
      <c r="FG62" s="172"/>
      <c r="FH62" s="172"/>
      <c r="FI62" s="172"/>
      <c r="FJ62" s="172"/>
      <c r="FK62" s="172"/>
      <c r="FL62" s="172"/>
      <c r="FM62" s="172"/>
      <c r="FN62" s="172"/>
      <c r="FO62" s="172"/>
      <c r="FP62" s="172"/>
      <c r="FQ62" s="172"/>
      <c r="FR62" s="172"/>
      <c r="FS62" s="172"/>
      <c r="FT62" s="172"/>
      <c r="FU62" s="172"/>
      <c r="FV62" s="172"/>
      <c r="FW62" s="172"/>
      <c r="FX62" s="172"/>
      <c r="FY62" s="172"/>
      <c r="FZ62" s="172"/>
      <c r="GA62" s="172"/>
      <c r="GB62" s="172"/>
      <c r="GC62" s="172"/>
      <c r="GD62" s="172"/>
      <c r="GE62" s="172"/>
      <c r="GF62" s="172"/>
      <c r="GG62" s="172"/>
      <c r="GH62" s="172"/>
      <c r="GI62" s="172"/>
      <c r="GJ62" s="172"/>
      <c r="GK62" s="172"/>
      <c r="GL62" s="172"/>
      <c r="GM62" s="172"/>
      <c r="GN62" s="172"/>
      <c r="GO62" s="172"/>
      <c r="GP62" s="172"/>
      <c r="GQ62" s="172"/>
      <c r="GR62" s="172"/>
      <c r="GS62" s="172"/>
      <c r="GT62" s="172"/>
      <c r="GU62" s="172"/>
      <c r="GV62" s="172"/>
      <c r="GW62" s="172"/>
      <c r="GX62" s="172"/>
      <c r="GY62" s="172"/>
      <c r="GZ62" s="172"/>
      <c r="HA62" s="172"/>
      <c r="HB62" s="172"/>
      <c r="HC62" s="172"/>
      <c r="HD62" s="172"/>
      <c r="HE62" s="172"/>
      <c r="HF62" s="172"/>
      <c r="HG62" s="172"/>
      <c r="HH62" s="172"/>
      <c r="HI62" s="172"/>
      <c r="HJ62" s="172"/>
      <c r="HK62" s="172"/>
      <c r="HL62" s="172"/>
      <c r="HM62" s="172"/>
      <c r="HN62" s="172"/>
      <c r="HO62" s="172"/>
      <c r="HP62" s="172"/>
      <c r="HQ62" s="172"/>
      <c r="HR62" s="172"/>
      <c r="HS62" s="172"/>
      <c r="HT62" s="172"/>
      <c r="HU62" s="172"/>
      <c r="HV62" s="172"/>
      <c r="HW62" s="172"/>
      <c r="HX62" s="172"/>
      <c r="HY62" s="172"/>
      <c r="HZ62" s="172"/>
      <c r="IA62" s="172"/>
      <c r="IB62" s="172"/>
      <c r="IC62" s="172"/>
      <c r="ID62" s="172"/>
      <c r="IE62" s="172"/>
      <c r="IF62" s="172"/>
      <c r="IG62" s="172"/>
      <c r="IH62" s="172"/>
      <c r="II62" s="172"/>
      <c r="IJ62" s="172"/>
      <c r="IK62" s="172"/>
      <c r="IL62" s="172"/>
      <c r="IM62" s="172"/>
      <c r="IN62" s="172"/>
      <c r="IO62" s="172"/>
      <c r="IP62" s="172"/>
      <c r="IQ62" s="172"/>
    </row>
    <row r="63" spans="1:251" s="144" customFormat="1" ht="21.75" customHeight="1">
      <c r="A63" s="176">
        <v>56</v>
      </c>
      <c r="B63" s="545" t="s">
        <v>494</v>
      </c>
      <c r="C63" s="546" t="s">
        <v>497</v>
      </c>
      <c r="D63" s="547">
        <v>57</v>
      </c>
      <c r="E63" s="547"/>
      <c r="F63" s="546" t="s">
        <v>171</v>
      </c>
      <c r="G63" s="547" t="s">
        <v>172</v>
      </c>
      <c r="H63" s="539" t="s">
        <v>207</v>
      </c>
      <c r="I63" s="177">
        <f t="shared" si="4"/>
        <v>420000</v>
      </c>
      <c r="J63" s="323" t="s">
        <v>552</v>
      </c>
      <c r="K63" s="180">
        <f t="shared" si="5"/>
        <v>300000</v>
      </c>
      <c r="L63" s="323" t="s">
        <v>214</v>
      </c>
      <c r="M63" s="178">
        <f t="shared" si="6"/>
        <v>300000</v>
      </c>
      <c r="N63" s="178">
        <f t="shared" si="7"/>
        <v>1020000</v>
      </c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2"/>
      <c r="DE63" s="172"/>
      <c r="DF63" s="172"/>
      <c r="DG63" s="172"/>
      <c r="DH63" s="172"/>
      <c r="DI63" s="172"/>
      <c r="DJ63" s="172"/>
      <c r="DK63" s="172"/>
      <c r="DL63" s="172"/>
      <c r="DM63" s="172"/>
      <c r="DN63" s="172"/>
      <c r="DO63" s="172"/>
      <c r="DP63" s="172"/>
      <c r="DQ63" s="172"/>
      <c r="DR63" s="172"/>
      <c r="DS63" s="172"/>
      <c r="DT63" s="172"/>
      <c r="DU63" s="172"/>
      <c r="DV63" s="172"/>
      <c r="DW63" s="172"/>
      <c r="DX63" s="172"/>
      <c r="DY63" s="172"/>
      <c r="DZ63" s="172"/>
      <c r="EA63" s="172"/>
      <c r="EB63" s="172"/>
      <c r="EC63" s="172"/>
      <c r="ED63" s="172"/>
      <c r="EE63" s="172"/>
      <c r="EF63" s="172"/>
      <c r="EG63" s="172"/>
      <c r="EH63" s="172"/>
      <c r="EI63" s="172"/>
      <c r="EJ63" s="172"/>
      <c r="EK63" s="172"/>
      <c r="EL63" s="172"/>
      <c r="EM63" s="172"/>
      <c r="EN63" s="172"/>
      <c r="EO63" s="172"/>
      <c r="EP63" s="172"/>
      <c r="EQ63" s="172"/>
      <c r="ER63" s="172"/>
      <c r="ES63" s="172"/>
      <c r="ET63" s="172"/>
      <c r="EU63" s="172"/>
      <c r="EV63" s="172"/>
      <c r="EW63" s="172"/>
      <c r="EX63" s="172"/>
      <c r="EY63" s="172"/>
      <c r="EZ63" s="172"/>
      <c r="FA63" s="172"/>
      <c r="FB63" s="172"/>
      <c r="FC63" s="172"/>
      <c r="FD63" s="172"/>
      <c r="FE63" s="172"/>
      <c r="FF63" s="172"/>
      <c r="FG63" s="172"/>
      <c r="FH63" s="172"/>
      <c r="FI63" s="172"/>
      <c r="FJ63" s="172"/>
      <c r="FK63" s="172"/>
      <c r="FL63" s="172"/>
      <c r="FM63" s="172"/>
      <c r="FN63" s="172"/>
      <c r="FO63" s="172"/>
      <c r="FP63" s="172"/>
      <c r="FQ63" s="172"/>
      <c r="FR63" s="172"/>
      <c r="FS63" s="172"/>
      <c r="FT63" s="172"/>
      <c r="FU63" s="172"/>
      <c r="FV63" s="172"/>
      <c r="FW63" s="172"/>
      <c r="FX63" s="172"/>
      <c r="FY63" s="172"/>
      <c r="FZ63" s="172"/>
      <c r="GA63" s="172"/>
      <c r="GB63" s="172"/>
      <c r="GC63" s="172"/>
      <c r="GD63" s="172"/>
      <c r="GE63" s="172"/>
      <c r="GF63" s="172"/>
      <c r="GG63" s="172"/>
      <c r="GH63" s="172"/>
      <c r="GI63" s="172"/>
      <c r="GJ63" s="172"/>
      <c r="GK63" s="172"/>
      <c r="GL63" s="172"/>
      <c r="GM63" s="172"/>
      <c r="GN63" s="172"/>
      <c r="GO63" s="172"/>
      <c r="GP63" s="172"/>
      <c r="GQ63" s="172"/>
      <c r="GR63" s="172"/>
      <c r="GS63" s="172"/>
      <c r="GT63" s="172"/>
      <c r="GU63" s="172"/>
      <c r="GV63" s="172"/>
      <c r="GW63" s="172"/>
      <c r="GX63" s="172"/>
      <c r="GY63" s="172"/>
      <c r="GZ63" s="172"/>
      <c r="HA63" s="172"/>
      <c r="HB63" s="172"/>
      <c r="HC63" s="172"/>
      <c r="HD63" s="172"/>
      <c r="HE63" s="172"/>
      <c r="HF63" s="172"/>
      <c r="HG63" s="172"/>
      <c r="HH63" s="172"/>
      <c r="HI63" s="172"/>
      <c r="HJ63" s="172"/>
      <c r="HK63" s="172"/>
      <c r="HL63" s="172"/>
      <c r="HM63" s="172"/>
      <c r="HN63" s="172"/>
      <c r="HO63" s="172"/>
      <c r="HP63" s="172"/>
      <c r="HQ63" s="172"/>
      <c r="HR63" s="172"/>
      <c r="HS63" s="172"/>
      <c r="HT63" s="172"/>
      <c r="HU63" s="172"/>
      <c r="HV63" s="172"/>
      <c r="HW63" s="172"/>
      <c r="HX63" s="172"/>
      <c r="HY63" s="172"/>
      <c r="HZ63" s="172"/>
      <c r="IA63" s="172"/>
      <c r="IB63" s="172"/>
      <c r="IC63" s="172"/>
      <c r="ID63" s="172"/>
      <c r="IE63" s="172"/>
      <c r="IF63" s="172"/>
      <c r="IG63" s="172"/>
      <c r="IH63" s="172"/>
      <c r="II63" s="172"/>
      <c r="IJ63" s="172"/>
      <c r="IK63" s="172"/>
      <c r="IL63" s="172"/>
      <c r="IM63" s="172"/>
      <c r="IN63" s="172"/>
      <c r="IO63" s="172"/>
      <c r="IP63" s="172"/>
      <c r="IQ63" s="172"/>
    </row>
    <row r="64" spans="1:251" s="144" customFormat="1" ht="21.75" customHeight="1">
      <c r="A64" s="176">
        <v>57</v>
      </c>
      <c r="B64" s="545" t="s">
        <v>494</v>
      </c>
      <c r="C64" s="546" t="s">
        <v>498</v>
      </c>
      <c r="D64" s="547"/>
      <c r="E64" s="547">
        <v>68</v>
      </c>
      <c r="F64" s="546" t="s">
        <v>499</v>
      </c>
      <c r="G64" s="547" t="s">
        <v>175</v>
      </c>
      <c r="H64" s="539" t="s">
        <v>207</v>
      </c>
      <c r="I64" s="177">
        <f t="shared" si="4"/>
        <v>187500</v>
      </c>
      <c r="J64" s="323" t="s">
        <v>552</v>
      </c>
      <c r="K64" s="180">
        <f t="shared" si="5"/>
        <v>135000</v>
      </c>
      <c r="L64" s="323" t="s">
        <v>214</v>
      </c>
      <c r="M64" s="178">
        <f t="shared" si="6"/>
        <v>135000</v>
      </c>
      <c r="N64" s="178">
        <f t="shared" si="7"/>
        <v>457500</v>
      </c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2"/>
      <c r="DE64" s="172"/>
      <c r="DF64" s="172"/>
      <c r="DG64" s="172"/>
      <c r="DH64" s="172"/>
      <c r="DI64" s="172"/>
      <c r="DJ64" s="172"/>
      <c r="DK64" s="172"/>
      <c r="DL64" s="172"/>
      <c r="DM64" s="172"/>
      <c r="DN64" s="172"/>
      <c r="DO64" s="172"/>
      <c r="DP64" s="172"/>
      <c r="DQ64" s="172"/>
      <c r="DR64" s="172"/>
      <c r="DS64" s="172"/>
      <c r="DT64" s="172"/>
      <c r="DU64" s="172"/>
      <c r="DV64" s="172"/>
      <c r="DW64" s="172"/>
      <c r="DX64" s="172"/>
      <c r="DY64" s="172"/>
      <c r="DZ64" s="172"/>
      <c r="EA64" s="172"/>
      <c r="EB64" s="172"/>
      <c r="EC64" s="172"/>
      <c r="ED64" s="172"/>
      <c r="EE64" s="172"/>
      <c r="EF64" s="172"/>
      <c r="EG64" s="172"/>
      <c r="EH64" s="172"/>
      <c r="EI64" s="172"/>
      <c r="EJ64" s="172"/>
      <c r="EK64" s="172"/>
      <c r="EL64" s="172"/>
      <c r="EM64" s="172"/>
      <c r="EN64" s="172"/>
      <c r="EO64" s="172"/>
      <c r="EP64" s="172"/>
      <c r="EQ64" s="172"/>
      <c r="ER64" s="172"/>
      <c r="ES64" s="172"/>
      <c r="ET64" s="172"/>
      <c r="EU64" s="172"/>
      <c r="EV64" s="172"/>
      <c r="EW64" s="172"/>
      <c r="EX64" s="172"/>
      <c r="EY64" s="172"/>
      <c r="EZ64" s="172"/>
      <c r="FA64" s="172"/>
      <c r="FB64" s="172"/>
      <c r="FC64" s="172"/>
      <c r="FD64" s="172"/>
      <c r="FE64" s="172"/>
      <c r="FF64" s="172"/>
      <c r="FG64" s="172"/>
      <c r="FH64" s="172"/>
      <c r="FI64" s="172"/>
      <c r="FJ64" s="172"/>
      <c r="FK64" s="172"/>
      <c r="FL64" s="172"/>
      <c r="FM64" s="172"/>
      <c r="FN64" s="172"/>
      <c r="FO64" s="172"/>
      <c r="FP64" s="172"/>
      <c r="FQ64" s="172"/>
      <c r="FR64" s="172"/>
      <c r="FS64" s="172"/>
      <c r="FT64" s="172"/>
      <c r="FU64" s="172"/>
      <c r="FV64" s="172"/>
      <c r="FW64" s="172"/>
      <c r="FX64" s="172"/>
      <c r="FY64" s="172"/>
      <c r="FZ64" s="172"/>
      <c r="GA64" s="172"/>
      <c r="GB64" s="172"/>
      <c r="GC64" s="172"/>
      <c r="GD64" s="172"/>
      <c r="GE64" s="172"/>
      <c r="GF64" s="172"/>
      <c r="GG64" s="172"/>
      <c r="GH64" s="172"/>
      <c r="GI64" s="172"/>
      <c r="GJ64" s="172"/>
      <c r="GK64" s="172"/>
      <c r="GL64" s="172"/>
      <c r="GM64" s="172"/>
      <c r="GN64" s="172"/>
      <c r="GO64" s="172"/>
      <c r="GP64" s="172"/>
      <c r="GQ64" s="172"/>
      <c r="GR64" s="172"/>
      <c r="GS64" s="172"/>
      <c r="GT64" s="172"/>
      <c r="GU64" s="172"/>
      <c r="GV64" s="172"/>
      <c r="GW64" s="172"/>
      <c r="GX64" s="172"/>
      <c r="GY64" s="172"/>
      <c r="GZ64" s="172"/>
      <c r="HA64" s="172"/>
      <c r="HB64" s="172"/>
      <c r="HC64" s="172"/>
      <c r="HD64" s="172"/>
      <c r="HE64" s="172"/>
      <c r="HF64" s="172"/>
      <c r="HG64" s="172"/>
      <c r="HH64" s="172"/>
      <c r="HI64" s="172"/>
      <c r="HJ64" s="172"/>
      <c r="HK64" s="172"/>
      <c r="HL64" s="172"/>
      <c r="HM64" s="172"/>
      <c r="HN64" s="172"/>
      <c r="HO64" s="172"/>
      <c r="HP64" s="172"/>
      <c r="HQ64" s="172"/>
      <c r="HR64" s="172"/>
      <c r="HS64" s="172"/>
      <c r="HT64" s="172"/>
      <c r="HU64" s="172"/>
      <c r="HV64" s="172"/>
      <c r="HW64" s="172"/>
      <c r="HX64" s="172"/>
      <c r="HY64" s="172"/>
      <c r="HZ64" s="172"/>
      <c r="IA64" s="172"/>
      <c r="IB64" s="172"/>
      <c r="IC64" s="172"/>
      <c r="ID64" s="172"/>
      <c r="IE64" s="172"/>
      <c r="IF64" s="172"/>
      <c r="IG64" s="172"/>
      <c r="IH64" s="172"/>
      <c r="II64" s="172"/>
      <c r="IJ64" s="172"/>
      <c r="IK64" s="172"/>
      <c r="IL64" s="172"/>
      <c r="IM64" s="172"/>
      <c r="IN64" s="172"/>
      <c r="IO64" s="172"/>
      <c r="IP64" s="172"/>
      <c r="IQ64" s="172"/>
    </row>
    <row r="65" spans="1:251" s="144" customFormat="1" ht="15">
      <c r="A65" s="176">
        <v>58</v>
      </c>
      <c r="B65" s="545" t="s">
        <v>500</v>
      </c>
      <c r="C65" s="546" t="s">
        <v>565</v>
      </c>
      <c r="D65" s="547">
        <v>54</v>
      </c>
      <c r="E65" s="547"/>
      <c r="F65" s="548" t="s">
        <v>566</v>
      </c>
      <c r="G65" s="547" t="s">
        <v>180</v>
      </c>
      <c r="H65" s="539" t="s">
        <v>201</v>
      </c>
      <c r="I65" s="177">
        <f t="shared" si="4"/>
        <v>187500</v>
      </c>
      <c r="J65" s="323" t="s">
        <v>210</v>
      </c>
      <c r="K65" s="180">
        <f t="shared" si="5"/>
        <v>135000</v>
      </c>
      <c r="L65" s="323" t="s">
        <v>215</v>
      </c>
      <c r="M65" s="178">
        <f t="shared" si="6"/>
        <v>135000</v>
      </c>
      <c r="N65" s="178">
        <f t="shared" si="7"/>
        <v>457500</v>
      </c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2"/>
      <c r="DE65" s="172"/>
      <c r="DF65" s="172"/>
      <c r="DG65" s="172"/>
      <c r="DH65" s="172"/>
      <c r="DI65" s="172"/>
      <c r="DJ65" s="172"/>
      <c r="DK65" s="172"/>
      <c r="DL65" s="172"/>
      <c r="DM65" s="172"/>
      <c r="DN65" s="172"/>
      <c r="DO65" s="172"/>
      <c r="DP65" s="172"/>
      <c r="DQ65" s="172"/>
      <c r="DR65" s="172"/>
      <c r="DS65" s="172"/>
      <c r="DT65" s="172"/>
      <c r="DU65" s="172"/>
      <c r="DV65" s="172"/>
      <c r="DW65" s="172"/>
      <c r="DX65" s="172"/>
      <c r="DY65" s="172"/>
      <c r="DZ65" s="172"/>
      <c r="EA65" s="172"/>
      <c r="EB65" s="172"/>
      <c r="EC65" s="172"/>
      <c r="ED65" s="172"/>
      <c r="EE65" s="172"/>
      <c r="EF65" s="172"/>
      <c r="EG65" s="172"/>
      <c r="EH65" s="172"/>
      <c r="EI65" s="172"/>
      <c r="EJ65" s="172"/>
      <c r="EK65" s="172"/>
      <c r="EL65" s="172"/>
      <c r="EM65" s="172"/>
      <c r="EN65" s="172"/>
      <c r="EO65" s="172"/>
      <c r="EP65" s="172"/>
      <c r="EQ65" s="172"/>
      <c r="ER65" s="172"/>
      <c r="ES65" s="172"/>
      <c r="ET65" s="172"/>
      <c r="EU65" s="172"/>
      <c r="EV65" s="172"/>
      <c r="EW65" s="172"/>
      <c r="EX65" s="172"/>
      <c r="EY65" s="172"/>
      <c r="EZ65" s="172"/>
      <c r="FA65" s="172"/>
      <c r="FB65" s="172"/>
      <c r="FC65" s="172"/>
      <c r="FD65" s="172"/>
      <c r="FE65" s="172"/>
      <c r="FF65" s="172"/>
      <c r="FG65" s="172"/>
      <c r="FH65" s="172"/>
      <c r="FI65" s="172"/>
      <c r="FJ65" s="172"/>
      <c r="FK65" s="172"/>
      <c r="FL65" s="172"/>
      <c r="FM65" s="172"/>
      <c r="FN65" s="172"/>
      <c r="FO65" s="172"/>
      <c r="FP65" s="172"/>
      <c r="FQ65" s="172"/>
      <c r="FR65" s="172"/>
      <c r="FS65" s="172"/>
      <c r="FT65" s="172"/>
      <c r="FU65" s="172"/>
      <c r="FV65" s="172"/>
      <c r="FW65" s="172"/>
      <c r="FX65" s="172"/>
      <c r="FY65" s="172"/>
      <c r="FZ65" s="172"/>
      <c r="GA65" s="172"/>
      <c r="GB65" s="172"/>
      <c r="GC65" s="172"/>
      <c r="GD65" s="172"/>
      <c r="GE65" s="172"/>
      <c r="GF65" s="172"/>
      <c r="GG65" s="172"/>
      <c r="GH65" s="172"/>
      <c r="GI65" s="172"/>
      <c r="GJ65" s="172"/>
      <c r="GK65" s="172"/>
      <c r="GL65" s="172"/>
      <c r="GM65" s="172"/>
      <c r="GN65" s="172"/>
      <c r="GO65" s="172"/>
      <c r="GP65" s="172"/>
      <c r="GQ65" s="172"/>
      <c r="GR65" s="172"/>
      <c r="GS65" s="172"/>
      <c r="GT65" s="172"/>
      <c r="GU65" s="172"/>
      <c r="GV65" s="172"/>
      <c r="GW65" s="172"/>
      <c r="GX65" s="172"/>
      <c r="GY65" s="172"/>
      <c r="GZ65" s="172"/>
      <c r="HA65" s="172"/>
      <c r="HB65" s="172"/>
      <c r="HC65" s="172"/>
      <c r="HD65" s="172"/>
      <c r="HE65" s="172"/>
      <c r="HF65" s="172"/>
      <c r="HG65" s="172"/>
      <c r="HH65" s="172"/>
      <c r="HI65" s="172"/>
      <c r="HJ65" s="172"/>
      <c r="HK65" s="172"/>
      <c r="HL65" s="172"/>
      <c r="HM65" s="172"/>
      <c r="HN65" s="172"/>
      <c r="HO65" s="172"/>
      <c r="HP65" s="172"/>
      <c r="HQ65" s="172"/>
      <c r="HR65" s="172"/>
      <c r="HS65" s="172"/>
      <c r="HT65" s="172"/>
      <c r="HU65" s="172"/>
      <c r="HV65" s="172"/>
      <c r="HW65" s="172"/>
      <c r="HX65" s="172"/>
      <c r="HY65" s="172"/>
      <c r="HZ65" s="172"/>
      <c r="IA65" s="172"/>
      <c r="IB65" s="172"/>
      <c r="IC65" s="172"/>
      <c r="ID65" s="172"/>
      <c r="IE65" s="172"/>
      <c r="IF65" s="172"/>
      <c r="IG65" s="172"/>
      <c r="IH65" s="172"/>
      <c r="II65" s="172"/>
      <c r="IJ65" s="172"/>
      <c r="IK65" s="172"/>
      <c r="IL65" s="172"/>
      <c r="IM65" s="172"/>
      <c r="IN65" s="172"/>
      <c r="IO65" s="172"/>
      <c r="IP65" s="172"/>
      <c r="IQ65" s="172"/>
    </row>
    <row r="66" spans="1:251" s="144" customFormat="1" ht="21.75" customHeight="1">
      <c r="A66" s="176">
        <v>59</v>
      </c>
      <c r="B66" s="545" t="s">
        <v>500</v>
      </c>
      <c r="C66" s="546" t="s">
        <v>501</v>
      </c>
      <c r="D66" s="547">
        <v>42</v>
      </c>
      <c r="E66" s="547"/>
      <c r="F66" s="546" t="s">
        <v>502</v>
      </c>
      <c r="G66" s="547" t="s">
        <v>172</v>
      </c>
      <c r="H66" s="539" t="s">
        <v>207</v>
      </c>
      <c r="I66" s="177">
        <f t="shared" si="4"/>
        <v>420000</v>
      </c>
      <c r="J66" s="323" t="s">
        <v>205</v>
      </c>
      <c r="K66" s="180">
        <f t="shared" si="5"/>
        <v>300000</v>
      </c>
      <c r="L66" s="323" t="s">
        <v>208</v>
      </c>
      <c r="M66" s="178">
        <f t="shared" si="6"/>
        <v>300000</v>
      </c>
      <c r="N66" s="178">
        <f t="shared" si="7"/>
        <v>1020000</v>
      </c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2"/>
      <c r="DE66" s="172"/>
      <c r="DF66" s="172"/>
      <c r="DG66" s="172"/>
      <c r="DH66" s="172"/>
      <c r="DI66" s="172"/>
      <c r="DJ66" s="172"/>
      <c r="DK66" s="172"/>
      <c r="DL66" s="172"/>
      <c r="DM66" s="172"/>
      <c r="DN66" s="172"/>
      <c r="DO66" s="172"/>
      <c r="DP66" s="172"/>
      <c r="DQ66" s="172"/>
      <c r="DR66" s="172"/>
      <c r="DS66" s="172"/>
      <c r="DT66" s="172"/>
      <c r="DU66" s="172"/>
      <c r="DV66" s="172"/>
      <c r="DW66" s="172"/>
      <c r="DX66" s="172"/>
      <c r="DY66" s="172"/>
      <c r="DZ66" s="172"/>
      <c r="EA66" s="172"/>
      <c r="EB66" s="172"/>
      <c r="EC66" s="172"/>
      <c r="ED66" s="172"/>
      <c r="EE66" s="172"/>
      <c r="EF66" s="172"/>
      <c r="EG66" s="172"/>
      <c r="EH66" s="172"/>
      <c r="EI66" s="172"/>
      <c r="EJ66" s="172"/>
      <c r="EK66" s="172"/>
      <c r="EL66" s="172"/>
      <c r="EM66" s="172"/>
      <c r="EN66" s="172"/>
      <c r="EO66" s="172"/>
      <c r="EP66" s="172"/>
      <c r="EQ66" s="172"/>
      <c r="ER66" s="172"/>
      <c r="ES66" s="172"/>
      <c r="ET66" s="172"/>
      <c r="EU66" s="172"/>
      <c r="EV66" s="172"/>
      <c r="EW66" s="172"/>
      <c r="EX66" s="172"/>
      <c r="EY66" s="172"/>
      <c r="EZ66" s="172"/>
      <c r="FA66" s="172"/>
      <c r="FB66" s="172"/>
      <c r="FC66" s="172"/>
      <c r="FD66" s="172"/>
      <c r="FE66" s="172"/>
      <c r="FF66" s="172"/>
      <c r="FG66" s="172"/>
      <c r="FH66" s="172"/>
      <c r="FI66" s="172"/>
      <c r="FJ66" s="172"/>
      <c r="FK66" s="172"/>
      <c r="FL66" s="172"/>
      <c r="FM66" s="172"/>
      <c r="FN66" s="172"/>
      <c r="FO66" s="172"/>
      <c r="FP66" s="172"/>
      <c r="FQ66" s="172"/>
      <c r="FR66" s="172"/>
      <c r="FS66" s="172"/>
      <c r="FT66" s="172"/>
      <c r="FU66" s="172"/>
      <c r="FV66" s="172"/>
      <c r="FW66" s="172"/>
      <c r="FX66" s="172"/>
      <c r="FY66" s="172"/>
      <c r="FZ66" s="172"/>
      <c r="GA66" s="172"/>
      <c r="GB66" s="172"/>
      <c r="GC66" s="172"/>
      <c r="GD66" s="172"/>
      <c r="GE66" s="172"/>
      <c r="GF66" s="172"/>
      <c r="GG66" s="172"/>
      <c r="GH66" s="172"/>
      <c r="GI66" s="172"/>
      <c r="GJ66" s="172"/>
      <c r="GK66" s="172"/>
      <c r="GL66" s="172"/>
      <c r="GM66" s="172"/>
      <c r="GN66" s="172"/>
      <c r="GO66" s="172"/>
      <c r="GP66" s="172"/>
      <c r="GQ66" s="172"/>
      <c r="GR66" s="172"/>
      <c r="GS66" s="172"/>
      <c r="GT66" s="172"/>
      <c r="GU66" s="172"/>
      <c r="GV66" s="172"/>
      <c r="GW66" s="172"/>
      <c r="GX66" s="172"/>
      <c r="GY66" s="172"/>
      <c r="GZ66" s="172"/>
      <c r="HA66" s="172"/>
      <c r="HB66" s="172"/>
      <c r="HC66" s="172"/>
      <c r="HD66" s="172"/>
      <c r="HE66" s="172"/>
      <c r="HF66" s="172"/>
      <c r="HG66" s="172"/>
      <c r="HH66" s="172"/>
      <c r="HI66" s="172"/>
      <c r="HJ66" s="172"/>
      <c r="HK66" s="172"/>
      <c r="HL66" s="172"/>
      <c r="HM66" s="172"/>
      <c r="HN66" s="172"/>
      <c r="HO66" s="172"/>
      <c r="HP66" s="172"/>
      <c r="HQ66" s="172"/>
      <c r="HR66" s="172"/>
      <c r="HS66" s="172"/>
      <c r="HT66" s="172"/>
      <c r="HU66" s="172"/>
      <c r="HV66" s="172"/>
      <c r="HW66" s="172"/>
      <c r="HX66" s="172"/>
      <c r="HY66" s="172"/>
      <c r="HZ66" s="172"/>
      <c r="IA66" s="172"/>
      <c r="IB66" s="172"/>
      <c r="IC66" s="172"/>
      <c r="ID66" s="172"/>
      <c r="IE66" s="172"/>
      <c r="IF66" s="172"/>
      <c r="IG66" s="172"/>
      <c r="IH66" s="172"/>
      <c r="II66" s="172"/>
      <c r="IJ66" s="172"/>
      <c r="IK66" s="172"/>
      <c r="IL66" s="172"/>
      <c r="IM66" s="172"/>
      <c r="IN66" s="172"/>
      <c r="IO66" s="172"/>
      <c r="IP66" s="172"/>
      <c r="IQ66" s="172"/>
    </row>
    <row r="67" spans="1:251" s="144" customFormat="1" ht="21.75" customHeight="1">
      <c r="A67" s="176">
        <v>60</v>
      </c>
      <c r="B67" s="545" t="s">
        <v>500</v>
      </c>
      <c r="C67" s="546" t="s">
        <v>503</v>
      </c>
      <c r="D67" s="547"/>
      <c r="E67" s="547">
        <v>65</v>
      </c>
      <c r="F67" s="546" t="s">
        <v>177</v>
      </c>
      <c r="G67" s="547" t="s">
        <v>172</v>
      </c>
      <c r="H67" s="539" t="s">
        <v>200</v>
      </c>
      <c r="I67" s="177">
        <f t="shared" si="4"/>
        <v>420000</v>
      </c>
      <c r="J67" s="323" t="s">
        <v>552</v>
      </c>
      <c r="K67" s="180">
        <f t="shared" si="5"/>
        <v>300000</v>
      </c>
      <c r="L67" s="323" t="s">
        <v>211</v>
      </c>
      <c r="M67" s="178">
        <f t="shared" si="6"/>
        <v>300000</v>
      </c>
      <c r="N67" s="178">
        <f t="shared" si="7"/>
        <v>1020000</v>
      </c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2"/>
      <c r="DE67" s="172"/>
      <c r="DF67" s="172"/>
      <c r="DG67" s="172"/>
      <c r="DH67" s="172"/>
      <c r="DI67" s="172"/>
      <c r="DJ67" s="172"/>
      <c r="DK67" s="172"/>
      <c r="DL67" s="172"/>
      <c r="DM67" s="172"/>
      <c r="DN67" s="172"/>
      <c r="DO67" s="172"/>
      <c r="DP67" s="172"/>
      <c r="DQ67" s="172"/>
      <c r="DR67" s="172"/>
      <c r="DS67" s="172"/>
      <c r="DT67" s="172"/>
      <c r="DU67" s="172"/>
      <c r="DV67" s="172"/>
      <c r="DW67" s="172"/>
      <c r="DX67" s="172"/>
      <c r="DY67" s="172"/>
      <c r="DZ67" s="172"/>
      <c r="EA67" s="172"/>
      <c r="EB67" s="172"/>
      <c r="EC67" s="172"/>
      <c r="ED67" s="172"/>
      <c r="EE67" s="172"/>
      <c r="EF67" s="172"/>
      <c r="EG67" s="172"/>
      <c r="EH67" s="172"/>
      <c r="EI67" s="172"/>
      <c r="EJ67" s="172"/>
      <c r="EK67" s="172"/>
      <c r="EL67" s="172"/>
      <c r="EM67" s="172"/>
      <c r="EN67" s="172"/>
      <c r="EO67" s="172"/>
      <c r="EP67" s="172"/>
      <c r="EQ67" s="172"/>
      <c r="ER67" s="172"/>
      <c r="ES67" s="172"/>
      <c r="ET67" s="172"/>
      <c r="EU67" s="172"/>
      <c r="EV67" s="172"/>
      <c r="EW67" s="172"/>
      <c r="EX67" s="172"/>
      <c r="EY67" s="172"/>
      <c r="EZ67" s="172"/>
      <c r="FA67" s="172"/>
      <c r="FB67" s="172"/>
      <c r="FC67" s="172"/>
      <c r="FD67" s="172"/>
      <c r="FE67" s="172"/>
      <c r="FF67" s="172"/>
      <c r="FG67" s="172"/>
      <c r="FH67" s="172"/>
      <c r="FI67" s="172"/>
      <c r="FJ67" s="172"/>
      <c r="FK67" s="172"/>
      <c r="FL67" s="172"/>
      <c r="FM67" s="172"/>
      <c r="FN67" s="172"/>
      <c r="FO67" s="172"/>
      <c r="FP67" s="172"/>
      <c r="FQ67" s="172"/>
      <c r="FR67" s="172"/>
      <c r="FS67" s="172"/>
      <c r="FT67" s="172"/>
      <c r="FU67" s="172"/>
      <c r="FV67" s="172"/>
      <c r="FW67" s="172"/>
      <c r="FX67" s="172"/>
      <c r="FY67" s="172"/>
      <c r="FZ67" s="172"/>
      <c r="GA67" s="172"/>
      <c r="GB67" s="172"/>
      <c r="GC67" s="172"/>
      <c r="GD67" s="172"/>
      <c r="GE67" s="172"/>
      <c r="GF67" s="172"/>
      <c r="GG67" s="172"/>
      <c r="GH67" s="172"/>
      <c r="GI67" s="172"/>
      <c r="GJ67" s="172"/>
      <c r="GK67" s="172"/>
      <c r="GL67" s="172"/>
      <c r="GM67" s="172"/>
      <c r="GN67" s="172"/>
      <c r="GO67" s="172"/>
      <c r="GP67" s="172"/>
      <c r="GQ67" s="172"/>
      <c r="GR67" s="172"/>
      <c r="GS67" s="172"/>
      <c r="GT67" s="172"/>
      <c r="GU67" s="172"/>
      <c r="GV67" s="172"/>
      <c r="GW67" s="172"/>
      <c r="GX67" s="172"/>
      <c r="GY67" s="172"/>
      <c r="GZ67" s="172"/>
      <c r="HA67" s="172"/>
      <c r="HB67" s="172"/>
      <c r="HC67" s="172"/>
      <c r="HD67" s="172"/>
      <c r="HE67" s="172"/>
      <c r="HF67" s="172"/>
      <c r="HG67" s="172"/>
      <c r="HH67" s="172"/>
      <c r="HI67" s="172"/>
      <c r="HJ67" s="172"/>
      <c r="HK67" s="172"/>
      <c r="HL67" s="172"/>
      <c r="HM67" s="172"/>
      <c r="HN67" s="172"/>
      <c r="HO67" s="172"/>
      <c r="HP67" s="172"/>
      <c r="HQ67" s="172"/>
      <c r="HR67" s="172"/>
      <c r="HS67" s="172"/>
      <c r="HT67" s="172"/>
      <c r="HU67" s="172"/>
      <c r="HV67" s="172"/>
      <c r="HW67" s="172"/>
      <c r="HX67" s="172"/>
      <c r="HY67" s="172"/>
      <c r="HZ67" s="172"/>
      <c r="IA67" s="172"/>
      <c r="IB67" s="172"/>
      <c r="IC67" s="172"/>
      <c r="ID67" s="172"/>
      <c r="IE67" s="172"/>
      <c r="IF67" s="172"/>
      <c r="IG67" s="172"/>
      <c r="IH67" s="172"/>
      <c r="II67" s="172"/>
      <c r="IJ67" s="172"/>
      <c r="IK67" s="172"/>
      <c r="IL67" s="172"/>
      <c r="IM67" s="172"/>
      <c r="IN67" s="172"/>
      <c r="IO67" s="172"/>
      <c r="IP67" s="172"/>
      <c r="IQ67" s="172"/>
    </row>
    <row r="68" spans="1:251" s="144" customFormat="1" ht="21.75" customHeight="1">
      <c r="A68" s="176">
        <v>61</v>
      </c>
      <c r="B68" s="545" t="s">
        <v>500</v>
      </c>
      <c r="C68" s="546" t="s">
        <v>506</v>
      </c>
      <c r="D68" s="547"/>
      <c r="E68" s="547">
        <v>42</v>
      </c>
      <c r="F68" s="546" t="s">
        <v>178</v>
      </c>
      <c r="G68" s="547" t="s">
        <v>172</v>
      </c>
      <c r="H68" s="539" t="s">
        <v>199</v>
      </c>
      <c r="I68" s="177">
        <f t="shared" si="4"/>
        <v>420000</v>
      </c>
      <c r="J68" s="323" t="s">
        <v>208</v>
      </c>
      <c r="K68" s="180">
        <f t="shared" si="5"/>
        <v>300000</v>
      </c>
      <c r="L68" s="323" t="s">
        <v>209</v>
      </c>
      <c r="M68" s="178">
        <f t="shared" si="6"/>
        <v>300000</v>
      </c>
      <c r="N68" s="178">
        <f t="shared" si="7"/>
        <v>1020000</v>
      </c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2"/>
      <c r="DE68" s="172"/>
      <c r="DF68" s="172"/>
      <c r="DG68" s="172"/>
      <c r="DH68" s="172"/>
      <c r="DI68" s="172"/>
      <c r="DJ68" s="172"/>
      <c r="DK68" s="172"/>
      <c r="DL68" s="172"/>
      <c r="DM68" s="172"/>
      <c r="DN68" s="172"/>
      <c r="DO68" s="172"/>
      <c r="DP68" s="172"/>
      <c r="DQ68" s="172"/>
      <c r="DR68" s="172"/>
      <c r="DS68" s="172"/>
      <c r="DT68" s="172"/>
      <c r="DU68" s="172"/>
      <c r="DV68" s="172"/>
      <c r="DW68" s="172"/>
      <c r="DX68" s="172"/>
      <c r="DY68" s="172"/>
      <c r="DZ68" s="172"/>
      <c r="EA68" s="172"/>
      <c r="EB68" s="172"/>
      <c r="EC68" s="172"/>
      <c r="ED68" s="172"/>
      <c r="EE68" s="172"/>
      <c r="EF68" s="172"/>
      <c r="EG68" s="172"/>
      <c r="EH68" s="172"/>
      <c r="EI68" s="172"/>
      <c r="EJ68" s="172"/>
      <c r="EK68" s="172"/>
      <c r="EL68" s="172"/>
      <c r="EM68" s="172"/>
      <c r="EN68" s="172"/>
      <c r="EO68" s="172"/>
      <c r="EP68" s="172"/>
      <c r="EQ68" s="172"/>
      <c r="ER68" s="172"/>
      <c r="ES68" s="172"/>
      <c r="ET68" s="172"/>
      <c r="EU68" s="172"/>
      <c r="EV68" s="172"/>
      <c r="EW68" s="172"/>
      <c r="EX68" s="172"/>
      <c r="EY68" s="172"/>
      <c r="EZ68" s="172"/>
      <c r="FA68" s="172"/>
      <c r="FB68" s="172"/>
      <c r="FC68" s="172"/>
      <c r="FD68" s="172"/>
      <c r="FE68" s="172"/>
      <c r="FF68" s="172"/>
      <c r="FG68" s="172"/>
      <c r="FH68" s="172"/>
      <c r="FI68" s="172"/>
      <c r="FJ68" s="172"/>
      <c r="FK68" s="172"/>
      <c r="FL68" s="172"/>
      <c r="FM68" s="172"/>
      <c r="FN68" s="172"/>
      <c r="FO68" s="172"/>
      <c r="FP68" s="172"/>
      <c r="FQ68" s="172"/>
      <c r="FR68" s="172"/>
      <c r="FS68" s="172"/>
      <c r="FT68" s="172"/>
      <c r="FU68" s="172"/>
      <c r="FV68" s="172"/>
      <c r="FW68" s="172"/>
      <c r="FX68" s="172"/>
      <c r="FY68" s="172"/>
      <c r="FZ68" s="172"/>
      <c r="GA68" s="172"/>
      <c r="GB68" s="172"/>
      <c r="GC68" s="172"/>
      <c r="GD68" s="172"/>
      <c r="GE68" s="172"/>
      <c r="GF68" s="172"/>
      <c r="GG68" s="172"/>
      <c r="GH68" s="172"/>
      <c r="GI68" s="172"/>
      <c r="GJ68" s="172"/>
      <c r="GK68" s="172"/>
      <c r="GL68" s="172"/>
      <c r="GM68" s="172"/>
      <c r="GN68" s="172"/>
      <c r="GO68" s="172"/>
      <c r="GP68" s="172"/>
      <c r="GQ68" s="172"/>
      <c r="GR68" s="172"/>
      <c r="GS68" s="172"/>
      <c r="GT68" s="172"/>
      <c r="GU68" s="172"/>
      <c r="GV68" s="172"/>
      <c r="GW68" s="172"/>
      <c r="GX68" s="172"/>
      <c r="GY68" s="172"/>
      <c r="GZ68" s="172"/>
      <c r="HA68" s="172"/>
      <c r="HB68" s="172"/>
      <c r="HC68" s="172"/>
      <c r="HD68" s="172"/>
      <c r="HE68" s="172"/>
      <c r="HF68" s="172"/>
      <c r="HG68" s="172"/>
      <c r="HH68" s="172"/>
      <c r="HI68" s="172"/>
      <c r="HJ68" s="172"/>
      <c r="HK68" s="172"/>
      <c r="HL68" s="172"/>
      <c r="HM68" s="172"/>
      <c r="HN68" s="172"/>
      <c r="HO68" s="172"/>
      <c r="HP68" s="172"/>
      <c r="HQ68" s="172"/>
      <c r="HR68" s="172"/>
      <c r="HS68" s="172"/>
      <c r="HT68" s="172"/>
      <c r="HU68" s="172"/>
      <c r="HV68" s="172"/>
      <c r="HW68" s="172"/>
      <c r="HX68" s="172"/>
      <c r="HY68" s="172"/>
      <c r="HZ68" s="172"/>
      <c r="IA68" s="172"/>
      <c r="IB68" s="172"/>
      <c r="IC68" s="172"/>
      <c r="ID68" s="172"/>
      <c r="IE68" s="172"/>
      <c r="IF68" s="172"/>
      <c r="IG68" s="172"/>
      <c r="IH68" s="172"/>
      <c r="II68" s="172"/>
      <c r="IJ68" s="172"/>
      <c r="IK68" s="172"/>
      <c r="IL68" s="172"/>
      <c r="IM68" s="172"/>
      <c r="IN68" s="172"/>
      <c r="IO68" s="172"/>
      <c r="IP68" s="172"/>
      <c r="IQ68" s="172"/>
    </row>
    <row r="69" spans="1:251" s="144" customFormat="1" ht="21.75" customHeight="1">
      <c r="A69" s="176">
        <v>62</v>
      </c>
      <c r="B69" s="545" t="s">
        <v>500</v>
      </c>
      <c r="C69" s="546" t="s">
        <v>507</v>
      </c>
      <c r="D69" s="547">
        <v>22</v>
      </c>
      <c r="E69" s="547"/>
      <c r="F69" s="546" t="s">
        <v>178</v>
      </c>
      <c r="G69" s="547" t="s">
        <v>172</v>
      </c>
      <c r="H69" s="539" t="s">
        <v>199</v>
      </c>
      <c r="I69" s="177">
        <f t="shared" si="4"/>
        <v>420000</v>
      </c>
      <c r="J69" s="323" t="s">
        <v>209</v>
      </c>
      <c r="K69" s="180">
        <f t="shared" si="5"/>
        <v>300000</v>
      </c>
      <c r="L69" s="323" t="s">
        <v>227</v>
      </c>
      <c r="M69" s="178">
        <f t="shared" si="6"/>
        <v>300000</v>
      </c>
      <c r="N69" s="178">
        <f t="shared" si="7"/>
        <v>1020000</v>
      </c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2"/>
      <c r="DE69" s="172"/>
      <c r="DF69" s="172"/>
      <c r="DG69" s="172"/>
      <c r="DH69" s="172"/>
      <c r="DI69" s="172"/>
      <c r="DJ69" s="172"/>
      <c r="DK69" s="172"/>
      <c r="DL69" s="172"/>
      <c r="DM69" s="172"/>
      <c r="DN69" s="172"/>
      <c r="DO69" s="172"/>
      <c r="DP69" s="172"/>
      <c r="DQ69" s="172"/>
      <c r="DR69" s="172"/>
      <c r="DS69" s="172"/>
      <c r="DT69" s="172"/>
      <c r="DU69" s="172"/>
      <c r="DV69" s="172"/>
      <c r="DW69" s="172"/>
      <c r="DX69" s="172"/>
      <c r="DY69" s="172"/>
      <c r="DZ69" s="172"/>
      <c r="EA69" s="172"/>
      <c r="EB69" s="172"/>
      <c r="EC69" s="172"/>
      <c r="ED69" s="172"/>
      <c r="EE69" s="172"/>
      <c r="EF69" s="172"/>
      <c r="EG69" s="172"/>
      <c r="EH69" s="172"/>
      <c r="EI69" s="172"/>
      <c r="EJ69" s="172"/>
      <c r="EK69" s="172"/>
      <c r="EL69" s="172"/>
      <c r="EM69" s="172"/>
      <c r="EN69" s="172"/>
      <c r="EO69" s="172"/>
      <c r="EP69" s="172"/>
      <c r="EQ69" s="172"/>
      <c r="ER69" s="172"/>
      <c r="ES69" s="172"/>
      <c r="ET69" s="172"/>
      <c r="EU69" s="172"/>
      <c r="EV69" s="172"/>
      <c r="EW69" s="172"/>
      <c r="EX69" s="172"/>
      <c r="EY69" s="172"/>
      <c r="EZ69" s="172"/>
      <c r="FA69" s="172"/>
      <c r="FB69" s="172"/>
      <c r="FC69" s="172"/>
      <c r="FD69" s="172"/>
      <c r="FE69" s="172"/>
      <c r="FF69" s="172"/>
      <c r="FG69" s="172"/>
      <c r="FH69" s="172"/>
      <c r="FI69" s="172"/>
      <c r="FJ69" s="172"/>
      <c r="FK69" s="172"/>
      <c r="FL69" s="172"/>
      <c r="FM69" s="172"/>
      <c r="FN69" s="172"/>
      <c r="FO69" s="172"/>
      <c r="FP69" s="172"/>
      <c r="FQ69" s="172"/>
      <c r="FR69" s="172"/>
      <c r="FS69" s="172"/>
      <c r="FT69" s="172"/>
      <c r="FU69" s="172"/>
      <c r="FV69" s="172"/>
      <c r="FW69" s="172"/>
      <c r="FX69" s="172"/>
      <c r="FY69" s="172"/>
      <c r="FZ69" s="172"/>
      <c r="GA69" s="172"/>
      <c r="GB69" s="172"/>
      <c r="GC69" s="172"/>
      <c r="GD69" s="172"/>
      <c r="GE69" s="172"/>
      <c r="GF69" s="172"/>
      <c r="GG69" s="172"/>
      <c r="GH69" s="172"/>
      <c r="GI69" s="172"/>
      <c r="GJ69" s="172"/>
      <c r="GK69" s="172"/>
      <c r="GL69" s="172"/>
      <c r="GM69" s="172"/>
      <c r="GN69" s="172"/>
      <c r="GO69" s="172"/>
      <c r="GP69" s="172"/>
      <c r="GQ69" s="172"/>
      <c r="GR69" s="172"/>
      <c r="GS69" s="172"/>
      <c r="GT69" s="172"/>
      <c r="GU69" s="172"/>
      <c r="GV69" s="172"/>
      <c r="GW69" s="172"/>
      <c r="GX69" s="172"/>
      <c r="GY69" s="172"/>
      <c r="GZ69" s="172"/>
      <c r="HA69" s="172"/>
      <c r="HB69" s="172"/>
      <c r="HC69" s="172"/>
      <c r="HD69" s="172"/>
      <c r="HE69" s="172"/>
      <c r="HF69" s="172"/>
      <c r="HG69" s="172"/>
      <c r="HH69" s="172"/>
      <c r="HI69" s="172"/>
      <c r="HJ69" s="172"/>
      <c r="HK69" s="172"/>
      <c r="HL69" s="172"/>
      <c r="HM69" s="172"/>
      <c r="HN69" s="172"/>
      <c r="HO69" s="172"/>
      <c r="HP69" s="172"/>
      <c r="HQ69" s="172"/>
      <c r="HR69" s="172"/>
      <c r="HS69" s="172"/>
      <c r="HT69" s="172"/>
      <c r="HU69" s="172"/>
      <c r="HV69" s="172"/>
      <c r="HW69" s="172"/>
      <c r="HX69" s="172"/>
      <c r="HY69" s="172"/>
      <c r="HZ69" s="172"/>
      <c r="IA69" s="172"/>
      <c r="IB69" s="172"/>
      <c r="IC69" s="172"/>
      <c r="ID69" s="172"/>
      <c r="IE69" s="172"/>
      <c r="IF69" s="172"/>
      <c r="IG69" s="172"/>
      <c r="IH69" s="172"/>
      <c r="II69" s="172"/>
      <c r="IJ69" s="172"/>
      <c r="IK69" s="172"/>
      <c r="IL69" s="172"/>
      <c r="IM69" s="172"/>
      <c r="IN69" s="172"/>
      <c r="IO69" s="172"/>
      <c r="IP69" s="172"/>
      <c r="IQ69" s="172"/>
    </row>
    <row r="70" spans="1:251" s="144" customFormat="1" ht="21.75" customHeight="1">
      <c r="A70" s="176">
        <v>63</v>
      </c>
      <c r="B70" s="545" t="s">
        <v>500</v>
      </c>
      <c r="C70" s="546" t="s">
        <v>510</v>
      </c>
      <c r="D70" s="547"/>
      <c r="E70" s="547">
        <v>82</v>
      </c>
      <c r="F70" s="546" t="s">
        <v>511</v>
      </c>
      <c r="G70" s="547" t="s">
        <v>172</v>
      </c>
      <c r="H70" s="539" t="s">
        <v>200</v>
      </c>
      <c r="I70" s="177">
        <f t="shared" si="4"/>
        <v>420000</v>
      </c>
      <c r="J70" s="323" t="s">
        <v>208</v>
      </c>
      <c r="K70" s="180">
        <f t="shared" si="5"/>
        <v>300000</v>
      </c>
      <c r="L70" s="323" t="s">
        <v>552</v>
      </c>
      <c r="M70" s="178">
        <f t="shared" si="6"/>
        <v>300000</v>
      </c>
      <c r="N70" s="178">
        <f t="shared" si="7"/>
        <v>1020000</v>
      </c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2"/>
      <c r="DE70" s="172"/>
      <c r="DF70" s="172"/>
      <c r="DG70" s="172"/>
      <c r="DH70" s="172"/>
      <c r="DI70" s="172"/>
      <c r="DJ70" s="172"/>
      <c r="DK70" s="172"/>
      <c r="DL70" s="172"/>
      <c r="DM70" s="172"/>
      <c r="DN70" s="172"/>
      <c r="DO70" s="172"/>
      <c r="DP70" s="172"/>
      <c r="DQ70" s="172"/>
      <c r="DR70" s="172"/>
      <c r="DS70" s="172"/>
      <c r="DT70" s="172"/>
      <c r="DU70" s="172"/>
      <c r="DV70" s="172"/>
      <c r="DW70" s="172"/>
      <c r="DX70" s="172"/>
      <c r="DY70" s="172"/>
      <c r="DZ70" s="172"/>
      <c r="EA70" s="172"/>
      <c r="EB70" s="172"/>
      <c r="EC70" s="172"/>
      <c r="ED70" s="172"/>
      <c r="EE70" s="172"/>
      <c r="EF70" s="172"/>
      <c r="EG70" s="172"/>
      <c r="EH70" s="172"/>
      <c r="EI70" s="172"/>
      <c r="EJ70" s="172"/>
      <c r="EK70" s="172"/>
      <c r="EL70" s="172"/>
      <c r="EM70" s="172"/>
      <c r="EN70" s="172"/>
      <c r="EO70" s="172"/>
      <c r="EP70" s="172"/>
      <c r="EQ70" s="172"/>
      <c r="ER70" s="172"/>
      <c r="ES70" s="172"/>
      <c r="ET70" s="172"/>
      <c r="EU70" s="172"/>
      <c r="EV70" s="172"/>
      <c r="EW70" s="172"/>
      <c r="EX70" s="172"/>
      <c r="EY70" s="172"/>
      <c r="EZ70" s="172"/>
      <c r="FA70" s="172"/>
      <c r="FB70" s="172"/>
      <c r="FC70" s="172"/>
      <c r="FD70" s="172"/>
      <c r="FE70" s="172"/>
      <c r="FF70" s="172"/>
      <c r="FG70" s="172"/>
      <c r="FH70" s="172"/>
      <c r="FI70" s="172"/>
      <c r="FJ70" s="172"/>
      <c r="FK70" s="172"/>
      <c r="FL70" s="172"/>
      <c r="FM70" s="172"/>
      <c r="FN70" s="172"/>
      <c r="FO70" s="172"/>
      <c r="FP70" s="172"/>
      <c r="FQ70" s="172"/>
      <c r="FR70" s="172"/>
      <c r="FS70" s="172"/>
      <c r="FT70" s="172"/>
      <c r="FU70" s="172"/>
      <c r="FV70" s="172"/>
      <c r="FW70" s="172"/>
      <c r="FX70" s="172"/>
      <c r="FY70" s="172"/>
      <c r="FZ70" s="172"/>
      <c r="GA70" s="172"/>
      <c r="GB70" s="172"/>
      <c r="GC70" s="172"/>
      <c r="GD70" s="172"/>
      <c r="GE70" s="172"/>
      <c r="GF70" s="172"/>
      <c r="GG70" s="172"/>
      <c r="GH70" s="172"/>
      <c r="GI70" s="172"/>
      <c r="GJ70" s="172"/>
      <c r="GK70" s="172"/>
      <c r="GL70" s="172"/>
      <c r="GM70" s="172"/>
      <c r="GN70" s="172"/>
      <c r="GO70" s="172"/>
      <c r="GP70" s="172"/>
      <c r="GQ70" s="172"/>
      <c r="GR70" s="172"/>
      <c r="GS70" s="172"/>
      <c r="GT70" s="172"/>
      <c r="GU70" s="172"/>
      <c r="GV70" s="172"/>
      <c r="GW70" s="172"/>
      <c r="GX70" s="172"/>
      <c r="GY70" s="172"/>
      <c r="GZ70" s="172"/>
      <c r="HA70" s="172"/>
      <c r="HB70" s="172"/>
      <c r="HC70" s="172"/>
      <c r="HD70" s="172"/>
      <c r="HE70" s="172"/>
      <c r="HF70" s="172"/>
      <c r="HG70" s="172"/>
      <c r="HH70" s="172"/>
      <c r="HI70" s="172"/>
      <c r="HJ70" s="172"/>
      <c r="HK70" s="172"/>
      <c r="HL70" s="172"/>
      <c r="HM70" s="172"/>
      <c r="HN70" s="172"/>
      <c r="HO70" s="172"/>
      <c r="HP70" s="172"/>
      <c r="HQ70" s="172"/>
      <c r="HR70" s="172"/>
      <c r="HS70" s="172"/>
      <c r="HT70" s="172"/>
      <c r="HU70" s="172"/>
      <c r="HV70" s="172"/>
      <c r="HW70" s="172"/>
      <c r="HX70" s="172"/>
      <c r="HY70" s="172"/>
      <c r="HZ70" s="172"/>
      <c r="IA70" s="172"/>
      <c r="IB70" s="172"/>
      <c r="IC70" s="172"/>
      <c r="ID70" s="172"/>
      <c r="IE70" s="172"/>
      <c r="IF70" s="172"/>
      <c r="IG70" s="172"/>
      <c r="IH70" s="172"/>
      <c r="II70" s="172"/>
      <c r="IJ70" s="172"/>
      <c r="IK70" s="172"/>
      <c r="IL70" s="172"/>
      <c r="IM70" s="172"/>
      <c r="IN70" s="172"/>
      <c r="IO70" s="172"/>
      <c r="IP70" s="172"/>
      <c r="IQ70" s="172"/>
    </row>
    <row r="71" spans="1:251" s="144" customFormat="1" ht="21.75" customHeight="1">
      <c r="A71" s="176">
        <v>64</v>
      </c>
      <c r="B71" s="545" t="s">
        <v>500</v>
      </c>
      <c r="C71" s="546" t="s">
        <v>512</v>
      </c>
      <c r="D71" s="547">
        <v>24</v>
      </c>
      <c r="E71" s="547"/>
      <c r="F71" s="546" t="s">
        <v>178</v>
      </c>
      <c r="G71" s="547" t="s">
        <v>172</v>
      </c>
      <c r="H71" s="539" t="s">
        <v>204</v>
      </c>
      <c r="I71" s="177">
        <f t="shared" si="4"/>
        <v>420000</v>
      </c>
      <c r="J71" s="323" t="s">
        <v>207</v>
      </c>
      <c r="K71" s="180">
        <f t="shared" si="5"/>
        <v>300000</v>
      </c>
      <c r="L71" s="323" t="s">
        <v>199</v>
      </c>
      <c r="M71" s="178">
        <f t="shared" si="6"/>
        <v>300000</v>
      </c>
      <c r="N71" s="178">
        <f t="shared" si="7"/>
        <v>1020000</v>
      </c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  <c r="DA71" s="172"/>
      <c r="DB71" s="172"/>
      <c r="DC71" s="172"/>
      <c r="DD71" s="172"/>
      <c r="DE71" s="172"/>
      <c r="DF71" s="172"/>
      <c r="DG71" s="172"/>
      <c r="DH71" s="172"/>
      <c r="DI71" s="172"/>
      <c r="DJ71" s="172"/>
      <c r="DK71" s="172"/>
      <c r="DL71" s="172"/>
      <c r="DM71" s="172"/>
      <c r="DN71" s="172"/>
      <c r="DO71" s="172"/>
      <c r="DP71" s="172"/>
      <c r="DQ71" s="172"/>
      <c r="DR71" s="172"/>
      <c r="DS71" s="172"/>
      <c r="DT71" s="172"/>
      <c r="DU71" s="172"/>
      <c r="DV71" s="172"/>
      <c r="DW71" s="172"/>
      <c r="DX71" s="172"/>
      <c r="DY71" s="172"/>
      <c r="DZ71" s="172"/>
      <c r="EA71" s="172"/>
      <c r="EB71" s="172"/>
      <c r="EC71" s="172"/>
      <c r="ED71" s="172"/>
      <c r="EE71" s="172"/>
      <c r="EF71" s="172"/>
      <c r="EG71" s="172"/>
      <c r="EH71" s="172"/>
      <c r="EI71" s="172"/>
      <c r="EJ71" s="172"/>
      <c r="EK71" s="172"/>
      <c r="EL71" s="172"/>
      <c r="EM71" s="172"/>
      <c r="EN71" s="172"/>
      <c r="EO71" s="172"/>
      <c r="EP71" s="172"/>
      <c r="EQ71" s="172"/>
      <c r="ER71" s="172"/>
      <c r="ES71" s="172"/>
      <c r="ET71" s="172"/>
      <c r="EU71" s="172"/>
      <c r="EV71" s="172"/>
      <c r="EW71" s="172"/>
      <c r="EX71" s="172"/>
      <c r="EY71" s="172"/>
      <c r="EZ71" s="172"/>
      <c r="FA71" s="172"/>
      <c r="FB71" s="172"/>
      <c r="FC71" s="172"/>
      <c r="FD71" s="172"/>
      <c r="FE71" s="172"/>
      <c r="FF71" s="172"/>
      <c r="FG71" s="172"/>
      <c r="FH71" s="172"/>
      <c r="FI71" s="172"/>
      <c r="FJ71" s="172"/>
      <c r="FK71" s="172"/>
      <c r="FL71" s="172"/>
      <c r="FM71" s="172"/>
      <c r="FN71" s="172"/>
      <c r="FO71" s="172"/>
      <c r="FP71" s="172"/>
      <c r="FQ71" s="172"/>
      <c r="FR71" s="172"/>
      <c r="FS71" s="172"/>
      <c r="FT71" s="172"/>
      <c r="FU71" s="172"/>
      <c r="FV71" s="172"/>
      <c r="FW71" s="172"/>
      <c r="FX71" s="172"/>
      <c r="FY71" s="172"/>
      <c r="FZ71" s="172"/>
      <c r="GA71" s="172"/>
      <c r="GB71" s="172"/>
      <c r="GC71" s="172"/>
      <c r="GD71" s="172"/>
      <c r="GE71" s="172"/>
      <c r="GF71" s="172"/>
      <c r="GG71" s="172"/>
      <c r="GH71" s="172"/>
      <c r="GI71" s="172"/>
      <c r="GJ71" s="172"/>
      <c r="GK71" s="172"/>
      <c r="GL71" s="172"/>
      <c r="GM71" s="172"/>
      <c r="GN71" s="172"/>
      <c r="GO71" s="172"/>
      <c r="GP71" s="172"/>
      <c r="GQ71" s="172"/>
      <c r="GR71" s="172"/>
      <c r="GS71" s="172"/>
      <c r="GT71" s="172"/>
      <c r="GU71" s="172"/>
      <c r="GV71" s="172"/>
      <c r="GW71" s="172"/>
      <c r="GX71" s="172"/>
      <c r="GY71" s="172"/>
      <c r="GZ71" s="172"/>
      <c r="HA71" s="172"/>
      <c r="HB71" s="172"/>
      <c r="HC71" s="172"/>
      <c r="HD71" s="172"/>
      <c r="HE71" s="172"/>
      <c r="HF71" s="172"/>
      <c r="HG71" s="172"/>
      <c r="HH71" s="172"/>
      <c r="HI71" s="172"/>
      <c r="HJ71" s="172"/>
      <c r="HK71" s="172"/>
      <c r="HL71" s="172"/>
      <c r="HM71" s="172"/>
      <c r="HN71" s="172"/>
      <c r="HO71" s="172"/>
      <c r="HP71" s="172"/>
      <c r="HQ71" s="172"/>
      <c r="HR71" s="172"/>
      <c r="HS71" s="172"/>
      <c r="HT71" s="172"/>
      <c r="HU71" s="172"/>
      <c r="HV71" s="172"/>
      <c r="HW71" s="172"/>
      <c r="HX71" s="172"/>
      <c r="HY71" s="172"/>
      <c r="HZ71" s="172"/>
      <c r="IA71" s="172"/>
      <c r="IB71" s="172"/>
      <c r="IC71" s="172"/>
      <c r="ID71" s="172"/>
      <c r="IE71" s="172"/>
      <c r="IF71" s="172"/>
      <c r="IG71" s="172"/>
      <c r="IH71" s="172"/>
      <c r="II71" s="172"/>
      <c r="IJ71" s="172"/>
      <c r="IK71" s="172"/>
      <c r="IL71" s="172"/>
      <c r="IM71" s="172"/>
      <c r="IN71" s="172"/>
      <c r="IO71" s="172"/>
      <c r="IP71" s="172"/>
      <c r="IQ71" s="172"/>
    </row>
    <row r="72" spans="1:251" s="144" customFormat="1" ht="21.75" customHeight="1">
      <c r="A72" s="176">
        <v>65</v>
      </c>
      <c r="B72" s="545" t="s">
        <v>513</v>
      </c>
      <c r="C72" s="546" t="s">
        <v>479</v>
      </c>
      <c r="D72" s="547">
        <v>64</v>
      </c>
      <c r="E72" s="547"/>
      <c r="F72" s="546" t="s">
        <v>514</v>
      </c>
      <c r="G72" s="547" t="s">
        <v>175</v>
      </c>
      <c r="H72" s="539" t="s">
        <v>205</v>
      </c>
      <c r="I72" s="177">
        <f t="shared" si="4"/>
        <v>187500</v>
      </c>
      <c r="J72" s="323" t="s">
        <v>211</v>
      </c>
      <c r="K72" s="180">
        <f t="shared" si="5"/>
        <v>135000</v>
      </c>
      <c r="L72" s="323" t="s">
        <v>551</v>
      </c>
      <c r="M72" s="178">
        <f t="shared" si="6"/>
        <v>135000</v>
      </c>
      <c r="N72" s="178">
        <f t="shared" si="7"/>
        <v>457500</v>
      </c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2"/>
      <c r="DE72" s="172"/>
      <c r="DF72" s="172"/>
      <c r="DG72" s="172"/>
      <c r="DH72" s="172"/>
      <c r="DI72" s="172"/>
      <c r="DJ72" s="172"/>
      <c r="DK72" s="172"/>
      <c r="DL72" s="172"/>
      <c r="DM72" s="172"/>
      <c r="DN72" s="172"/>
      <c r="DO72" s="172"/>
      <c r="DP72" s="172"/>
      <c r="DQ72" s="172"/>
      <c r="DR72" s="172"/>
      <c r="DS72" s="172"/>
      <c r="DT72" s="172"/>
      <c r="DU72" s="172"/>
      <c r="DV72" s="172"/>
      <c r="DW72" s="172"/>
      <c r="DX72" s="172"/>
      <c r="DY72" s="172"/>
      <c r="DZ72" s="172"/>
      <c r="EA72" s="172"/>
      <c r="EB72" s="172"/>
      <c r="EC72" s="172"/>
      <c r="ED72" s="172"/>
      <c r="EE72" s="172"/>
      <c r="EF72" s="172"/>
      <c r="EG72" s="172"/>
      <c r="EH72" s="172"/>
      <c r="EI72" s="172"/>
      <c r="EJ72" s="172"/>
      <c r="EK72" s="172"/>
      <c r="EL72" s="172"/>
      <c r="EM72" s="172"/>
      <c r="EN72" s="172"/>
      <c r="EO72" s="172"/>
      <c r="EP72" s="172"/>
      <c r="EQ72" s="172"/>
      <c r="ER72" s="172"/>
      <c r="ES72" s="172"/>
      <c r="ET72" s="172"/>
      <c r="EU72" s="172"/>
      <c r="EV72" s="172"/>
      <c r="EW72" s="172"/>
      <c r="EX72" s="172"/>
      <c r="EY72" s="172"/>
      <c r="EZ72" s="172"/>
      <c r="FA72" s="172"/>
      <c r="FB72" s="172"/>
      <c r="FC72" s="172"/>
      <c r="FD72" s="172"/>
      <c r="FE72" s="172"/>
      <c r="FF72" s="172"/>
      <c r="FG72" s="172"/>
      <c r="FH72" s="172"/>
      <c r="FI72" s="172"/>
      <c r="FJ72" s="172"/>
      <c r="FK72" s="172"/>
      <c r="FL72" s="172"/>
      <c r="FM72" s="172"/>
      <c r="FN72" s="172"/>
      <c r="FO72" s="172"/>
      <c r="FP72" s="172"/>
      <c r="FQ72" s="172"/>
      <c r="FR72" s="172"/>
      <c r="FS72" s="172"/>
      <c r="FT72" s="172"/>
      <c r="FU72" s="172"/>
      <c r="FV72" s="172"/>
      <c r="FW72" s="172"/>
      <c r="FX72" s="172"/>
      <c r="FY72" s="172"/>
      <c r="FZ72" s="172"/>
      <c r="GA72" s="172"/>
      <c r="GB72" s="172"/>
      <c r="GC72" s="172"/>
      <c r="GD72" s="172"/>
      <c r="GE72" s="172"/>
      <c r="GF72" s="172"/>
      <c r="GG72" s="172"/>
      <c r="GH72" s="172"/>
      <c r="GI72" s="172"/>
      <c r="GJ72" s="172"/>
      <c r="GK72" s="172"/>
      <c r="GL72" s="172"/>
      <c r="GM72" s="172"/>
      <c r="GN72" s="172"/>
      <c r="GO72" s="172"/>
      <c r="GP72" s="172"/>
      <c r="GQ72" s="172"/>
      <c r="GR72" s="172"/>
      <c r="GS72" s="172"/>
      <c r="GT72" s="172"/>
      <c r="GU72" s="172"/>
      <c r="GV72" s="172"/>
      <c r="GW72" s="172"/>
      <c r="GX72" s="172"/>
      <c r="GY72" s="172"/>
      <c r="GZ72" s="172"/>
      <c r="HA72" s="172"/>
      <c r="HB72" s="172"/>
      <c r="HC72" s="172"/>
      <c r="HD72" s="172"/>
      <c r="HE72" s="172"/>
      <c r="HF72" s="172"/>
      <c r="HG72" s="172"/>
      <c r="HH72" s="172"/>
      <c r="HI72" s="172"/>
      <c r="HJ72" s="172"/>
      <c r="HK72" s="172"/>
      <c r="HL72" s="172"/>
      <c r="HM72" s="172"/>
      <c r="HN72" s="172"/>
      <c r="HO72" s="172"/>
      <c r="HP72" s="172"/>
      <c r="HQ72" s="172"/>
      <c r="HR72" s="172"/>
      <c r="HS72" s="172"/>
      <c r="HT72" s="172"/>
      <c r="HU72" s="172"/>
      <c r="HV72" s="172"/>
      <c r="HW72" s="172"/>
      <c r="HX72" s="172"/>
      <c r="HY72" s="172"/>
      <c r="HZ72" s="172"/>
      <c r="IA72" s="172"/>
      <c r="IB72" s="172"/>
      <c r="IC72" s="172"/>
      <c r="ID72" s="172"/>
      <c r="IE72" s="172"/>
      <c r="IF72" s="172"/>
      <c r="IG72" s="172"/>
      <c r="IH72" s="172"/>
      <c r="II72" s="172"/>
      <c r="IJ72" s="172"/>
      <c r="IK72" s="172"/>
      <c r="IL72" s="172"/>
      <c r="IM72" s="172"/>
      <c r="IN72" s="172"/>
      <c r="IO72" s="172"/>
      <c r="IP72" s="172"/>
      <c r="IQ72" s="172"/>
    </row>
    <row r="73" spans="1:251" s="144" customFormat="1" ht="21.75" customHeight="1">
      <c r="A73" s="176">
        <v>66</v>
      </c>
      <c r="B73" s="545" t="s">
        <v>513</v>
      </c>
      <c r="C73" s="546" t="s">
        <v>567</v>
      </c>
      <c r="D73" s="547">
        <v>74</v>
      </c>
      <c r="E73" s="547"/>
      <c r="F73" s="548" t="s">
        <v>183</v>
      </c>
      <c r="G73" s="547" t="s">
        <v>180</v>
      </c>
      <c r="H73" s="539" t="s">
        <v>204</v>
      </c>
      <c r="I73" s="177">
        <f t="shared" si="4"/>
        <v>187500</v>
      </c>
      <c r="J73" s="323" t="s">
        <v>207</v>
      </c>
      <c r="K73" s="180">
        <f t="shared" si="5"/>
        <v>135000</v>
      </c>
      <c r="L73" s="323" t="s">
        <v>213</v>
      </c>
      <c r="M73" s="178">
        <f t="shared" si="6"/>
        <v>135000</v>
      </c>
      <c r="N73" s="178">
        <f t="shared" si="7"/>
        <v>457500</v>
      </c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  <c r="DA73" s="172"/>
      <c r="DB73" s="172"/>
      <c r="DC73" s="172"/>
      <c r="DD73" s="172"/>
      <c r="DE73" s="172"/>
      <c r="DF73" s="172"/>
      <c r="DG73" s="172"/>
      <c r="DH73" s="172"/>
      <c r="DI73" s="172"/>
      <c r="DJ73" s="172"/>
      <c r="DK73" s="172"/>
      <c r="DL73" s="172"/>
      <c r="DM73" s="172"/>
      <c r="DN73" s="172"/>
      <c r="DO73" s="172"/>
      <c r="DP73" s="172"/>
      <c r="DQ73" s="172"/>
      <c r="DR73" s="172"/>
      <c r="DS73" s="172"/>
      <c r="DT73" s="172"/>
      <c r="DU73" s="172"/>
      <c r="DV73" s="172"/>
      <c r="DW73" s="172"/>
      <c r="DX73" s="172"/>
      <c r="DY73" s="172"/>
      <c r="DZ73" s="172"/>
      <c r="EA73" s="172"/>
      <c r="EB73" s="172"/>
      <c r="EC73" s="172"/>
      <c r="ED73" s="172"/>
      <c r="EE73" s="172"/>
      <c r="EF73" s="172"/>
      <c r="EG73" s="172"/>
      <c r="EH73" s="172"/>
      <c r="EI73" s="172"/>
      <c r="EJ73" s="172"/>
      <c r="EK73" s="172"/>
      <c r="EL73" s="172"/>
      <c r="EM73" s="172"/>
      <c r="EN73" s="172"/>
      <c r="EO73" s="172"/>
      <c r="EP73" s="172"/>
      <c r="EQ73" s="172"/>
      <c r="ER73" s="172"/>
      <c r="ES73" s="172"/>
      <c r="ET73" s="172"/>
      <c r="EU73" s="172"/>
      <c r="EV73" s="172"/>
      <c r="EW73" s="172"/>
      <c r="EX73" s="172"/>
      <c r="EY73" s="172"/>
      <c r="EZ73" s="172"/>
      <c r="FA73" s="172"/>
      <c r="FB73" s="172"/>
      <c r="FC73" s="172"/>
      <c r="FD73" s="172"/>
      <c r="FE73" s="172"/>
      <c r="FF73" s="172"/>
      <c r="FG73" s="172"/>
      <c r="FH73" s="172"/>
      <c r="FI73" s="172"/>
      <c r="FJ73" s="172"/>
      <c r="FK73" s="172"/>
      <c r="FL73" s="172"/>
      <c r="FM73" s="172"/>
      <c r="FN73" s="172"/>
      <c r="FO73" s="172"/>
      <c r="FP73" s="172"/>
      <c r="FQ73" s="172"/>
      <c r="FR73" s="172"/>
      <c r="FS73" s="172"/>
      <c r="FT73" s="172"/>
      <c r="FU73" s="172"/>
      <c r="FV73" s="172"/>
      <c r="FW73" s="172"/>
      <c r="FX73" s="172"/>
      <c r="FY73" s="172"/>
      <c r="FZ73" s="172"/>
      <c r="GA73" s="172"/>
      <c r="GB73" s="172"/>
      <c r="GC73" s="172"/>
      <c r="GD73" s="172"/>
      <c r="GE73" s="172"/>
      <c r="GF73" s="172"/>
      <c r="GG73" s="172"/>
      <c r="GH73" s="172"/>
      <c r="GI73" s="172"/>
      <c r="GJ73" s="172"/>
      <c r="GK73" s="172"/>
      <c r="GL73" s="172"/>
      <c r="GM73" s="172"/>
      <c r="GN73" s="172"/>
      <c r="GO73" s="172"/>
      <c r="GP73" s="172"/>
      <c r="GQ73" s="172"/>
      <c r="GR73" s="172"/>
      <c r="GS73" s="172"/>
      <c r="GT73" s="172"/>
      <c r="GU73" s="172"/>
      <c r="GV73" s="172"/>
      <c r="GW73" s="172"/>
      <c r="GX73" s="172"/>
      <c r="GY73" s="172"/>
      <c r="GZ73" s="172"/>
      <c r="HA73" s="172"/>
      <c r="HB73" s="172"/>
      <c r="HC73" s="172"/>
      <c r="HD73" s="172"/>
      <c r="HE73" s="172"/>
      <c r="HF73" s="172"/>
      <c r="HG73" s="172"/>
      <c r="HH73" s="172"/>
      <c r="HI73" s="172"/>
      <c r="HJ73" s="172"/>
      <c r="HK73" s="172"/>
      <c r="HL73" s="172"/>
      <c r="HM73" s="172"/>
      <c r="HN73" s="172"/>
      <c r="HO73" s="172"/>
      <c r="HP73" s="172"/>
      <c r="HQ73" s="172"/>
      <c r="HR73" s="172"/>
      <c r="HS73" s="172"/>
      <c r="HT73" s="172"/>
      <c r="HU73" s="172"/>
      <c r="HV73" s="172"/>
      <c r="HW73" s="172"/>
      <c r="HX73" s="172"/>
      <c r="HY73" s="172"/>
      <c r="HZ73" s="172"/>
      <c r="IA73" s="172"/>
      <c r="IB73" s="172"/>
      <c r="IC73" s="172"/>
      <c r="ID73" s="172"/>
      <c r="IE73" s="172"/>
      <c r="IF73" s="172"/>
      <c r="IG73" s="172"/>
      <c r="IH73" s="172"/>
      <c r="II73" s="172"/>
      <c r="IJ73" s="172"/>
      <c r="IK73" s="172"/>
      <c r="IL73" s="172"/>
      <c r="IM73" s="172"/>
      <c r="IN73" s="172"/>
      <c r="IO73" s="172"/>
      <c r="IP73" s="172"/>
      <c r="IQ73" s="172"/>
    </row>
    <row r="74" spans="1:251" s="144" customFormat="1" ht="21.75" customHeight="1">
      <c r="A74" s="176">
        <v>67</v>
      </c>
      <c r="B74" s="545" t="s">
        <v>513</v>
      </c>
      <c r="C74" s="546" t="s">
        <v>516</v>
      </c>
      <c r="D74" s="547"/>
      <c r="E74" s="547">
        <v>54</v>
      </c>
      <c r="F74" s="546" t="s">
        <v>177</v>
      </c>
      <c r="G74" s="547" t="s">
        <v>172</v>
      </c>
      <c r="H74" s="539" t="s">
        <v>200</v>
      </c>
      <c r="I74" s="177">
        <f t="shared" si="4"/>
        <v>420000</v>
      </c>
      <c r="J74" s="323" t="s">
        <v>201</v>
      </c>
      <c r="K74" s="180">
        <f t="shared" si="5"/>
        <v>300000</v>
      </c>
      <c r="L74" s="323" t="s">
        <v>208</v>
      </c>
      <c r="M74" s="178">
        <f t="shared" si="6"/>
        <v>300000</v>
      </c>
      <c r="N74" s="178">
        <f t="shared" si="7"/>
        <v>1020000</v>
      </c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2"/>
      <c r="DA74" s="172"/>
      <c r="DB74" s="172"/>
      <c r="DC74" s="172"/>
      <c r="DD74" s="172"/>
      <c r="DE74" s="172"/>
      <c r="DF74" s="172"/>
      <c r="DG74" s="172"/>
      <c r="DH74" s="172"/>
      <c r="DI74" s="172"/>
      <c r="DJ74" s="172"/>
      <c r="DK74" s="172"/>
      <c r="DL74" s="172"/>
      <c r="DM74" s="172"/>
      <c r="DN74" s="172"/>
      <c r="DO74" s="172"/>
      <c r="DP74" s="172"/>
      <c r="DQ74" s="172"/>
      <c r="DR74" s="172"/>
      <c r="DS74" s="172"/>
      <c r="DT74" s="172"/>
      <c r="DU74" s="172"/>
      <c r="DV74" s="172"/>
      <c r="DW74" s="172"/>
      <c r="DX74" s="172"/>
      <c r="DY74" s="172"/>
      <c r="DZ74" s="172"/>
      <c r="EA74" s="172"/>
      <c r="EB74" s="172"/>
      <c r="EC74" s="172"/>
      <c r="ED74" s="172"/>
      <c r="EE74" s="172"/>
      <c r="EF74" s="172"/>
      <c r="EG74" s="172"/>
      <c r="EH74" s="172"/>
      <c r="EI74" s="172"/>
      <c r="EJ74" s="172"/>
      <c r="EK74" s="172"/>
      <c r="EL74" s="172"/>
      <c r="EM74" s="172"/>
      <c r="EN74" s="172"/>
      <c r="EO74" s="172"/>
      <c r="EP74" s="172"/>
      <c r="EQ74" s="172"/>
      <c r="ER74" s="172"/>
      <c r="ES74" s="172"/>
      <c r="ET74" s="172"/>
      <c r="EU74" s="172"/>
      <c r="EV74" s="172"/>
      <c r="EW74" s="172"/>
      <c r="EX74" s="172"/>
      <c r="EY74" s="172"/>
      <c r="EZ74" s="172"/>
      <c r="FA74" s="172"/>
      <c r="FB74" s="172"/>
      <c r="FC74" s="172"/>
      <c r="FD74" s="172"/>
      <c r="FE74" s="172"/>
      <c r="FF74" s="172"/>
      <c r="FG74" s="172"/>
      <c r="FH74" s="172"/>
      <c r="FI74" s="172"/>
      <c r="FJ74" s="172"/>
      <c r="FK74" s="172"/>
      <c r="FL74" s="172"/>
      <c r="FM74" s="172"/>
      <c r="FN74" s="172"/>
      <c r="FO74" s="172"/>
      <c r="FP74" s="172"/>
      <c r="FQ74" s="172"/>
      <c r="FR74" s="172"/>
      <c r="FS74" s="172"/>
      <c r="FT74" s="172"/>
      <c r="FU74" s="172"/>
      <c r="FV74" s="172"/>
      <c r="FW74" s="172"/>
      <c r="FX74" s="172"/>
      <c r="FY74" s="172"/>
      <c r="FZ74" s="172"/>
      <c r="GA74" s="172"/>
      <c r="GB74" s="172"/>
      <c r="GC74" s="172"/>
      <c r="GD74" s="172"/>
      <c r="GE74" s="172"/>
      <c r="GF74" s="172"/>
      <c r="GG74" s="172"/>
      <c r="GH74" s="172"/>
      <c r="GI74" s="172"/>
      <c r="GJ74" s="172"/>
      <c r="GK74" s="172"/>
      <c r="GL74" s="172"/>
      <c r="GM74" s="172"/>
      <c r="GN74" s="172"/>
      <c r="GO74" s="172"/>
      <c r="GP74" s="172"/>
      <c r="GQ74" s="172"/>
      <c r="GR74" s="172"/>
      <c r="GS74" s="172"/>
      <c r="GT74" s="172"/>
      <c r="GU74" s="172"/>
      <c r="GV74" s="172"/>
      <c r="GW74" s="172"/>
      <c r="GX74" s="172"/>
      <c r="GY74" s="172"/>
      <c r="GZ74" s="172"/>
      <c r="HA74" s="172"/>
      <c r="HB74" s="172"/>
      <c r="HC74" s="172"/>
      <c r="HD74" s="172"/>
      <c r="HE74" s="172"/>
      <c r="HF74" s="172"/>
      <c r="HG74" s="172"/>
      <c r="HH74" s="172"/>
      <c r="HI74" s="172"/>
      <c r="HJ74" s="172"/>
      <c r="HK74" s="172"/>
      <c r="HL74" s="172"/>
      <c r="HM74" s="172"/>
      <c r="HN74" s="172"/>
      <c r="HO74" s="172"/>
      <c r="HP74" s="172"/>
      <c r="HQ74" s="172"/>
      <c r="HR74" s="172"/>
      <c r="HS74" s="172"/>
      <c r="HT74" s="172"/>
      <c r="HU74" s="172"/>
      <c r="HV74" s="172"/>
      <c r="HW74" s="172"/>
      <c r="HX74" s="172"/>
      <c r="HY74" s="172"/>
      <c r="HZ74" s="172"/>
      <c r="IA74" s="172"/>
      <c r="IB74" s="172"/>
      <c r="IC74" s="172"/>
      <c r="ID74" s="172"/>
      <c r="IE74" s="172"/>
      <c r="IF74" s="172"/>
      <c r="IG74" s="172"/>
      <c r="IH74" s="172"/>
      <c r="II74" s="172"/>
      <c r="IJ74" s="172"/>
      <c r="IK74" s="172"/>
      <c r="IL74" s="172"/>
      <c r="IM74" s="172"/>
      <c r="IN74" s="172"/>
      <c r="IO74" s="172"/>
      <c r="IP74" s="172"/>
      <c r="IQ74" s="172"/>
    </row>
    <row r="75" spans="1:251" s="144" customFormat="1" ht="21.75" customHeight="1">
      <c r="A75" s="176">
        <v>68</v>
      </c>
      <c r="B75" s="545" t="s">
        <v>513</v>
      </c>
      <c r="C75" s="546" t="s">
        <v>517</v>
      </c>
      <c r="D75" s="547"/>
      <c r="E75" s="547">
        <v>66</v>
      </c>
      <c r="F75" s="546" t="s">
        <v>417</v>
      </c>
      <c r="G75" s="547" t="s">
        <v>172</v>
      </c>
      <c r="H75" s="539" t="s">
        <v>200</v>
      </c>
      <c r="I75" s="177">
        <f t="shared" si="4"/>
        <v>420000</v>
      </c>
      <c r="J75" s="323" t="s">
        <v>204</v>
      </c>
      <c r="K75" s="180">
        <f t="shared" si="5"/>
        <v>300000</v>
      </c>
      <c r="L75" s="323" t="s">
        <v>207</v>
      </c>
      <c r="M75" s="178">
        <f t="shared" si="6"/>
        <v>300000</v>
      </c>
      <c r="N75" s="178">
        <f t="shared" si="7"/>
        <v>1020000</v>
      </c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  <c r="DA75" s="172"/>
      <c r="DB75" s="172"/>
      <c r="DC75" s="172"/>
      <c r="DD75" s="172"/>
      <c r="DE75" s="172"/>
      <c r="DF75" s="172"/>
      <c r="DG75" s="172"/>
      <c r="DH75" s="172"/>
      <c r="DI75" s="172"/>
      <c r="DJ75" s="172"/>
      <c r="DK75" s="172"/>
      <c r="DL75" s="172"/>
      <c r="DM75" s="172"/>
      <c r="DN75" s="172"/>
      <c r="DO75" s="172"/>
      <c r="DP75" s="172"/>
      <c r="DQ75" s="172"/>
      <c r="DR75" s="172"/>
      <c r="DS75" s="172"/>
      <c r="DT75" s="172"/>
      <c r="DU75" s="172"/>
      <c r="DV75" s="172"/>
      <c r="DW75" s="172"/>
      <c r="DX75" s="172"/>
      <c r="DY75" s="172"/>
      <c r="DZ75" s="172"/>
      <c r="EA75" s="172"/>
      <c r="EB75" s="172"/>
      <c r="EC75" s="172"/>
      <c r="ED75" s="172"/>
      <c r="EE75" s="172"/>
      <c r="EF75" s="172"/>
      <c r="EG75" s="172"/>
      <c r="EH75" s="172"/>
      <c r="EI75" s="172"/>
      <c r="EJ75" s="172"/>
      <c r="EK75" s="172"/>
      <c r="EL75" s="172"/>
      <c r="EM75" s="172"/>
      <c r="EN75" s="172"/>
      <c r="EO75" s="172"/>
      <c r="EP75" s="172"/>
      <c r="EQ75" s="172"/>
      <c r="ER75" s="172"/>
      <c r="ES75" s="172"/>
      <c r="ET75" s="172"/>
      <c r="EU75" s="172"/>
      <c r="EV75" s="172"/>
      <c r="EW75" s="172"/>
      <c r="EX75" s="172"/>
      <c r="EY75" s="172"/>
      <c r="EZ75" s="172"/>
      <c r="FA75" s="172"/>
      <c r="FB75" s="172"/>
      <c r="FC75" s="172"/>
      <c r="FD75" s="172"/>
      <c r="FE75" s="172"/>
      <c r="FF75" s="172"/>
      <c r="FG75" s="172"/>
      <c r="FH75" s="172"/>
      <c r="FI75" s="172"/>
      <c r="FJ75" s="172"/>
      <c r="FK75" s="172"/>
      <c r="FL75" s="172"/>
      <c r="FM75" s="172"/>
      <c r="FN75" s="172"/>
      <c r="FO75" s="172"/>
      <c r="FP75" s="172"/>
      <c r="FQ75" s="172"/>
      <c r="FR75" s="172"/>
      <c r="FS75" s="172"/>
      <c r="FT75" s="172"/>
      <c r="FU75" s="172"/>
      <c r="FV75" s="172"/>
      <c r="FW75" s="172"/>
      <c r="FX75" s="172"/>
      <c r="FY75" s="172"/>
      <c r="FZ75" s="172"/>
      <c r="GA75" s="172"/>
      <c r="GB75" s="172"/>
      <c r="GC75" s="172"/>
      <c r="GD75" s="172"/>
      <c r="GE75" s="172"/>
      <c r="GF75" s="172"/>
      <c r="GG75" s="172"/>
      <c r="GH75" s="172"/>
      <c r="GI75" s="172"/>
      <c r="GJ75" s="172"/>
      <c r="GK75" s="172"/>
      <c r="GL75" s="172"/>
      <c r="GM75" s="172"/>
      <c r="GN75" s="172"/>
      <c r="GO75" s="172"/>
      <c r="GP75" s="172"/>
      <c r="GQ75" s="172"/>
      <c r="GR75" s="172"/>
      <c r="GS75" s="172"/>
      <c r="GT75" s="172"/>
      <c r="GU75" s="172"/>
      <c r="GV75" s="172"/>
      <c r="GW75" s="172"/>
      <c r="GX75" s="172"/>
      <c r="GY75" s="172"/>
      <c r="GZ75" s="172"/>
      <c r="HA75" s="172"/>
      <c r="HB75" s="172"/>
      <c r="HC75" s="172"/>
      <c r="HD75" s="172"/>
      <c r="HE75" s="172"/>
      <c r="HF75" s="172"/>
      <c r="HG75" s="172"/>
      <c r="HH75" s="172"/>
      <c r="HI75" s="172"/>
      <c r="HJ75" s="172"/>
      <c r="HK75" s="172"/>
      <c r="HL75" s="172"/>
      <c r="HM75" s="172"/>
      <c r="HN75" s="172"/>
      <c r="HO75" s="172"/>
      <c r="HP75" s="172"/>
      <c r="HQ75" s="172"/>
      <c r="HR75" s="172"/>
      <c r="HS75" s="172"/>
      <c r="HT75" s="172"/>
      <c r="HU75" s="172"/>
      <c r="HV75" s="172"/>
      <c r="HW75" s="172"/>
      <c r="HX75" s="172"/>
      <c r="HY75" s="172"/>
      <c r="HZ75" s="172"/>
      <c r="IA75" s="172"/>
      <c r="IB75" s="172"/>
      <c r="IC75" s="172"/>
      <c r="ID75" s="172"/>
      <c r="IE75" s="172"/>
      <c r="IF75" s="172"/>
      <c r="IG75" s="172"/>
      <c r="IH75" s="172"/>
      <c r="II75" s="172"/>
      <c r="IJ75" s="172"/>
      <c r="IK75" s="172"/>
      <c r="IL75" s="172"/>
      <c r="IM75" s="172"/>
      <c r="IN75" s="172"/>
      <c r="IO75" s="172"/>
      <c r="IP75" s="172"/>
      <c r="IQ75" s="172"/>
    </row>
    <row r="76" spans="1:251" s="144" customFormat="1" ht="21.75" customHeight="1">
      <c r="A76" s="176">
        <v>69</v>
      </c>
      <c r="B76" s="545" t="s">
        <v>513</v>
      </c>
      <c r="C76" s="546" t="s">
        <v>518</v>
      </c>
      <c r="D76" s="547"/>
      <c r="E76" s="547">
        <v>69</v>
      </c>
      <c r="F76" s="546" t="s">
        <v>425</v>
      </c>
      <c r="G76" s="547" t="s">
        <v>172</v>
      </c>
      <c r="H76" s="539" t="s">
        <v>200</v>
      </c>
      <c r="I76" s="177">
        <f t="shared" si="4"/>
        <v>420000</v>
      </c>
      <c r="J76" s="323" t="s">
        <v>201</v>
      </c>
      <c r="K76" s="180">
        <f t="shared" si="5"/>
        <v>300000</v>
      </c>
      <c r="L76" s="323" t="s">
        <v>208</v>
      </c>
      <c r="M76" s="178">
        <f t="shared" si="6"/>
        <v>300000</v>
      </c>
      <c r="N76" s="178">
        <f t="shared" si="7"/>
        <v>1020000</v>
      </c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  <c r="CY76" s="172"/>
      <c r="CZ76" s="172"/>
      <c r="DA76" s="172"/>
      <c r="DB76" s="172"/>
      <c r="DC76" s="172"/>
      <c r="DD76" s="172"/>
      <c r="DE76" s="172"/>
      <c r="DF76" s="172"/>
      <c r="DG76" s="172"/>
      <c r="DH76" s="172"/>
      <c r="DI76" s="172"/>
      <c r="DJ76" s="172"/>
      <c r="DK76" s="172"/>
      <c r="DL76" s="172"/>
      <c r="DM76" s="172"/>
      <c r="DN76" s="172"/>
      <c r="DO76" s="172"/>
      <c r="DP76" s="172"/>
      <c r="DQ76" s="172"/>
      <c r="DR76" s="172"/>
      <c r="DS76" s="172"/>
      <c r="DT76" s="172"/>
      <c r="DU76" s="172"/>
      <c r="DV76" s="172"/>
      <c r="DW76" s="172"/>
      <c r="DX76" s="172"/>
      <c r="DY76" s="172"/>
      <c r="DZ76" s="172"/>
      <c r="EA76" s="172"/>
      <c r="EB76" s="172"/>
      <c r="EC76" s="172"/>
      <c r="ED76" s="172"/>
      <c r="EE76" s="172"/>
      <c r="EF76" s="172"/>
      <c r="EG76" s="172"/>
      <c r="EH76" s="172"/>
      <c r="EI76" s="172"/>
      <c r="EJ76" s="172"/>
      <c r="EK76" s="172"/>
      <c r="EL76" s="172"/>
      <c r="EM76" s="172"/>
      <c r="EN76" s="172"/>
      <c r="EO76" s="172"/>
      <c r="EP76" s="172"/>
      <c r="EQ76" s="172"/>
      <c r="ER76" s="172"/>
      <c r="ES76" s="172"/>
      <c r="ET76" s="172"/>
      <c r="EU76" s="172"/>
      <c r="EV76" s="172"/>
      <c r="EW76" s="172"/>
      <c r="EX76" s="172"/>
      <c r="EY76" s="172"/>
      <c r="EZ76" s="172"/>
      <c r="FA76" s="172"/>
      <c r="FB76" s="172"/>
      <c r="FC76" s="172"/>
      <c r="FD76" s="172"/>
      <c r="FE76" s="172"/>
      <c r="FF76" s="172"/>
      <c r="FG76" s="172"/>
      <c r="FH76" s="172"/>
      <c r="FI76" s="172"/>
      <c r="FJ76" s="172"/>
      <c r="FK76" s="172"/>
      <c r="FL76" s="172"/>
      <c r="FM76" s="172"/>
      <c r="FN76" s="172"/>
      <c r="FO76" s="172"/>
      <c r="FP76" s="172"/>
      <c r="FQ76" s="172"/>
      <c r="FR76" s="172"/>
      <c r="FS76" s="172"/>
      <c r="FT76" s="172"/>
      <c r="FU76" s="172"/>
      <c r="FV76" s="172"/>
      <c r="FW76" s="172"/>
      <c r="FX76" s="172"/>
      <c r="FY76" s="172"/>
      <c r="FZ76" s="172"/>
      <c r="GA76" s="172"/>
      <c r="GB76" s="172"/>
      <c r="GC76" s="172"/>
      <c r="GD76" s="172"/>
      <c r="GE76" s="172"/>
      <c r="GF76" s="172"/>
      <c r="GG76" s="172"/>
      <c r="GH76" s="172"/>
      <c r="GI76" s="172"/>
      <c r="GJ76" s="172"/>
      <c r="GK76" s="172"/>
      <c r="GL76" s="172"/>
      <c r="GM76" s="172"/>
      <c r="GN76" s="172"/>
      <c r="GO76" s="172"/>
      <c r="GP76" s="172"/>
      <c r="GQ76" s="172"/>
      <c r="GR76" s="172"/>
      <c r="GS76" s="172"/>
      <c r="GT76" s="172"/>
      <c r="GU76" s="172"/>
      <c r="GV76" s="172"/>
      <c r="GW76" s="172"/>
      <c r="GX76" s="172"/>
      <c r="GY76" s="172"/>
      <c r="GZ76" s="172"/>
      <c r="HA76" s="172"/>
      <c r="HB76" s="172"/>
      <c r="HC76" s="172"/>
      <c r="HD76" s="172"/>
      <c r="HE76" s="172"/>
      <c r="HF76" s="172"/>
      <c r="HG76" s="172"/>
      <c r="HH76" s="172"/>
      <c r="HI76" s="172"/>
      <c r="HJ76" s="172"/>
      <c r="HK76" s="172"/>
      <c r="HL76" s="172"/>
      <c r="HM76" s="172"/>
      <c r="HN76" s="172"/>
      <c r="HO76" s="172"/>
      <c r="HP76" s="172"/>
      <c r="HQ76" s="172"/>
      <c r="HR76" s="172"/>
      <c r="HS76" s="172"/>
      <c r="HT76" s="172"/>
      <c r="HU76" s="172"/>
      <c r="HV76" s="172"/>
      <c r="HW76" s="172"/>
      <c r="HX76" s="172"/>
      <c r="HY76" s="172"/>
      <c r="HZ76" s="172"/>
      <c r="IA76" s="172"/>
      <c r="IB76" s="172"/>
      <c r="IC76" s="172"/>
      <c r="ID76" s="172"/>
      <c r="IE76" s="172"/>
      <c r="IF76" s="172"/>
      <c r="IG76" s="172"/>
      <c r="IH76" s="172"/>
      <c r="II76" s="172"/>
      <c r="IJ76" s="172"/>
      <c r="IK76" s="172"/>
      <c r="IL76" s="172"/>
      <c r="IM76" s="172"/>
      <c r="IN76" s="172"/>
      <c r="IO76" s="172"/>
      <c r="IP76" s="172"/>
      <c r="IQ76" s="172"/>
    </row>
    <row r="77" spans="1:251" s="144" customFormat="1" ht="21.75" customHeight="1">
      <c r="A77" s="176">
        <v>70</v>
      </c>
      <c r="B77" s="545" t="s">
        <v>513</v>
      </c>
      <c r="C77" s="546" t="s">
        <v>519</v>
      </c>
      <c r="D77" s="547"/>
      <c r="E77" s="547">
        <v>77</v>
      </c>
      <c r="F77" s="546" t="s">
        <v>511</v>
      </c>
      <c r="G77" s="547" t="s">
        <v>172</v>
      </c>
      <c r="H77" s="539" t="s">
        <v>201</v>
      </c>
      <c r="I77" s="177">
        <f t="shared" si="4"/>
        <v>420000</v>
      </c>
      <c r="J77" s="323" t="s">
        <v>199</v>
      </c>
      <c r="K77" s="180">
        <f t="shared" si="5"/>
        <v>300000</v>
      </c>
      <c r="L77" s="323" t="s">
        <v>208</v>
      </c>
      <c r="M77" s="178">
        <f t="shared" si="6"/>
        <v>300000</v>
      </c>
      <c r="N77" s="178">
        <f t="shared" si="7"/>
        <v>1020000</v>
      </c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  <c r="CY77" s="172"/>
      <c r="CZ77" s="172"/>
      <c r="DA77" s="172"/>
      <c r="DB77" s="172"/>
      <c r="DC77" s="172"/>
      <c r="DD77" s="172"/>
      <c r="DE77" s="172"/>
      <c r="DF77" s="172"/>
      <c r="DG77" s="172"/>
      <c r="DH77" s="172"/>
      <c r="DI77" s="172"/>
      <c r="DJ77" s="172"/>
      <c r="DK77" s="172"/>
      <c r="DL77" s="172"/>
      <c r="DM77" s="172"/>
      <c r="DN77" s="172"/>
      <c r="DO77" s="172"/>
      <c r="DP77" s="172"/>
      <c r="DQ77" s="172"/>
      <c r="DR77" s="172"/>
      <c r="DS77" s="172"/>
      <c r="DT77" s="172"/>
      <c r="DU77" s="172"/>
      <c r="DV77" s="172"/>
      <c r="DW77" s="172"/>
      <c r="DX77" s="172"/>
      <c r="DY77" s="172"/>
      <c r="DZ77" s="172"/>
      <c r="EA77" s="172"/>
      <c r="EB77" s="172"/>
      <c r="EC77" s="172"/>
      <c r="ED77" s="172"/>
      <c r="EE77" s="172"/>
      <c r="EF77" s="172"/>
      <c r="EG77" s="172"/>
      <c r="EH77" s="172"/>
      <c r="EI77" s="172"/>
      <c r="EJ77" s="172"/>
      <c r="EK77" s="172"/>
      <c r="EL77" s="172"/>
      <c r="EM77" s="172"/>
      <c r="EN77" s="172"/>
      <c r="EO77" s="172"/>
      <c r="EP77" s="172"/>
      <c r="EQ77" s="172"/>
      <c r="ER77" s="172"/>
      <c r="ES77" s="172"/>
      <c r="ET77" s="172"/>
      <c r="EU77" s="172"/>
      <c r="EV77" s="172"/>
      <c r="EW77" s="172"/>
      <c r="EX77" s="172"/>
      <c r="EY77" s="172"/>
      <c r="EZ77" s="172"/>
      <c r="FA77" s="172"/>
      <c r="FB77" s="172"/>
      <c r="FC77" s="172"/>
      <c r="FD77" s="172"/>
      <c r="FE77" s="172"/>
      <c r="FF77" s="172"/>
      <c r="FG77" s="172"/>
      <c r="FH77" s="172"/>
      <c r="FI77" s="172"/>
      <c r="FJ77" s="172"/>
      <c r="FK77" s="172"/>
      <c r="FL77" s="172"/>
      <c r="FM77" s="172"/>
      <c r="FN77" s="172"/>
      <c r="FO77" s="172"/>
      <c r="FP77" s="172"/>
      <c r="FQ77" s="172"/>
      <c r="FR77" s="172"/>
      <c r="FS77" s="172"/>
      <c r="FT77" s="172"/>
      <c r="FU77" s="172"/>
      <c r="FV77" s="172"/>
      <c r="FW77" s="172"/>
      <c r="FX77" s="172"/>
      <c r="FY77" s="172"/>
      <c r="FZ77" s="172"/>
      <c r="GA77" s="172"/>
      <c r="GB77" s="172"/>
      <c r="GC77" s="172"/>
      <c r="GD77" s="172"/>
      <c r="GE77" s="172"/>
      <c r="GF77" s="172"/>
      <c r="GG77" s="172"/>
      <c r="GH77" s="172"/>
      <c r="GI77" s="172"/>
      <c r="GJ77" s="172"/>
      <c r="GK77" s="172"/>
      <c r="GL77" s="172"/>
      <c r="GM77" s="172"/>
      <c r="GN77" s="172"/>
      <c r="GO77" s="172"/>
      <c r="GP77" s="172"/>
      <c r="GQ77" s="172"/>
      <c r="GR77" s="172"/>
      <c r="GS77" s="172"/>
      <c r="GT77" s="172"/>
      <c r="GU77" s="172"/>
      <c r="GV77" s="172"/>
      <c r="GW77" s="172"/>
      <c r="GX77" s="172"/>
      <c r="GY77" s="172"/>
      <c r="GZ77" s="172"/>
      <c r="HA77" s="172"/>
      <c r="HB77" s="172"/>
      <c r="HC77" s="172"/>
      <c r="HD77" s="172"/>
      <c r="HE77" s="172"/>
      <c r="HF77" s="172"/>
      <c r="HG77" s="172"/>
      <c r="HH77" s="172"/>
      <c r="HI77" s="172"/>
      <c r="HJ77" s="172"/>
      <c r="HK77" s="172"/>
      <c r="HL77" s="172"/>
      <c r="HM77" s="172"/>
      <c r="HN77" s="172"/>
      <c r="HO77" s="172"/>
      <c r="HP77" s="172"/>
      <c r="HQ77" s="172"/>
      <c r="HR77" s="172"/>
      <c r="HS77" s="172"/>
      <c r="HT77" s="172"/>
      <c r="HU77" s="172"/>
      <c r="HV77" s="172"/>
      <c r="HW77" s="172"/>
      <c r="HX77" s="172"/>
      <c r="HY77" s="172"/>
      <c r="HZ77" s="172"/>
      <c r="IA77" s="172"/>
      <c r="IB77" s="172"/>
      <c r="IC77" s="172"/>
      <c r="ID77" s="172"/>
      <c r="IE77" s="172"/>
      <c r="IF77" s="172"/>
      <c r="IG77" s="172"/>
      <c r="IH77" s="172"/>
      <c r="II77" s="172"/>
      <c r="IJ77" s="172"/>
      <c r="IK77" s="172"/>
      <c r="IL77" s="172"/>
      <c r="IM77" s="172"/>
      <c r="IN77" s="172"/>
      <c r="IO77" s="172"/>
      <c r="IP77" s="172"/>
      <c r="IQ77" s="172"/>
    </row>
    <row r="78" spans="1:251" s="144" customFormat="1" ht="21.75" customHeight="1">
      <c r="A78" s="176">
        <v>71</v>
      </c>
      <c r="B78" s="545" t="s">
        <v>520</v>
      </c>
      <c r="C78" s="546" t="s">
        <v>521</v>
      </c>
      <c r="D78" s="547">
        <v>27</v>
      </c>
      <c r="E78" s="547"/>
      <c r="F78" s="546" t="s">
        <v>522</v>
      </c>
      <c r="G78" s="547" t="s">
        <v>172</v>
      </c>
      <c r="H78" s="539" t="s">
        <v>207</v>
      </c>
      <c r="I78" s="177">
        <f t="shared" si="4"/>
        <v>420000</v>
      </c>
      <c r="J78" s="323" t="s">
        <v>204</v>
      </c>
      <c r="K78" s="180">
        <f t="shared" si="5"/>
        <v>300000</v>
      </c>
      <c r="L78" s="323" t="s">
        <v>205</v>
      </c>
      <c r="M78" s="178">
        <f t="shared" si="6"/>
        <v>300000</v>
      </c>
      <c r="N78" s="178">
        <f t="shared" si="7"/>
        <v>1020000</v>
      </c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  <c r="CY78" s="172"/>
      <c r="CZ78" s="172"/>
      <c r="DA78" s="172"/>
      <c r="DB78" s="172"/>
      <c r="DC78" s="172"/>
      <c r="DD78" s="172"/>
      <c r="DE78" s="172"/>
      <c r="DF78" s="172"/>
      <c r="DG78" s="172"/>
      <c r="DH78" s="172"/>
      <c r="DI78" s="172"/>
      <c r="DJ78" s="172"/>
      <c r="DK78" s="172"/>
      <c r="DL78" s="172"/>
      <c r="DM78" s="172"/>
      <c r="DN78" s="172"/>
      <c r="DO78" s="172"/>
      <c r="DP78" s="172"/>
      <c r="DQ78" s="172"/>
      <c r="DR78" s="172"/>
      <c r="DS78" s="172"/>
      <c r="DT78" s="172"/>
      <c r="DU78" s="172"/>
      <c r="DV78" s="172"/>
      <c r="DW78" s="172"/>
      <c r="DX78" s="172"/>
      <c r="DY78" s="172"/>
      <c r="DZ78" s="172"/>
      <c r="EA78" s="172"/>
      <c r="EB78" s="172"/>
      <c r="EC78" s="172"/>
      <c r="ED78" s="172"/>
      <c r="EE78" s="172"/>
      <c r="EF78" s="172"/>
      <c r="EG78" s="172"/>
      <c r="EH78" s="172"/>
      <c r="EI78" s="172"/>
      <c r="EJ78" s="172"/>
      <c r="EK78" s="172"/>
      <c r="EL78" s="172"/>
      <c r="EM78" s="172"/>
      <c r="EN78" s="172"/>
      <c r="EO78" s="172"/>
      <c r="EP78" s="172"/>
      <c r="EQ78" s="172"/>
      <c r="ER78" s="172"/>
      <c r="ES78" s="172"/>
      <c r="ET78" s="172"/>
      <c r="EU78" s="172"/>
      <c r="EV78" s="172"/>
      <c r="EW78" s="172"/>
      <c r="EX78" s="172"/>
      <c r="EY78" s="172"/>
      <c r="EZ78" s="172"/>
      <c r="FA78" s="172"/>
      <c r="FB78" s="172"/>
      <c r="FC78" s="172"/>
      <c r="FD78" s="172"/>
      <c r="FE78" s="172"/>
      <c r="FF78" s="172"/>
      <c r="FG78" s="172"/>
      <c r="FH78" s="172"/>
      <c r="FI78" s="172"/>
      <c r="FJ78" s="172"/>
      <c r="FK78" s="172"/>
      <c r="FL78" s="172"/>
      <c r="FM78" s="172"/>
      <c r="FN78" s="172"/>
      <c r="FO78" s="172"/>
      <c r="FP78" s="172"/>
      <c r="FQ78" s="172"/>
      <c r="FR78" s="172"/>
      <c r="FS78" s="172"/>
      <c r="FT78" s="172"/>
      <c r="FU78" s="172"/>
      <c r="FV78" s="172"/>
      <c r="FW78" s="172"/>
      <c r="FX78" s="172"/>
      <c r="FY78" s="172"/>
      <c r="FZ78" s="172"/>
      <c r="GA78" s="172"/>
      <c r="GB78" s="172"/>
      <c r="GC78" s="172"/>
      <c r="GD78" s="172"/>
      <c r="GE78" s="172"/>
      <c r="GF78" s="172"/>
      <c r="GG78" s="172"/>
      <c r="GH78" s="172"/>
      <c r="GI78" s="172"/>
      <c r="GJ78" s="172"/>
      <c r="GK78" s="172"/>
      <c r="GL78" s="172"/>
      <c r="GM78" s="172"/>
      <c r="GN78" s="172"/>
      <c r="GO78" s="172"/>
      <c r="GP78" s="172"/>
      <c r="GQ78" s="172"/>
      <c r="GR78" s="172"/>
      <c r="GS78" s="172"/>
      <c r="GT78" s="172"/>
      <c r="GU78" s="172"/>
      <c r="GV78" s="172"/>
      <c r="GW78" s="172"/>
      <c r="GX78" s="172"/>
      <c r="GY78" s="172"/>
      <c r="GZ78" s="172"/>
      <c r="HA78" s="172"/>
      <c r="HB78" s="172"/>
      <c r="HC78" s="172"/>
      <c r="HD78" s="172"/>
      <c r="HE78" s="172"/>
      <c r="HF78" s="172"/>
      <c r="HG78" s="172"/>
      <c r="HH78" s="172"/>
      <c r="HI78" s="172"/>
      <c r="HJ78" s="172"/>
      <c r="HK78" s="172"/>
      <c r="HL78" s="172"/>
      <c r="HM78" s="172"/>
      <c r="HN78" s="172"/>
      <c r="HO78" s="172"/>
      <c r="HP78" s="172"/>
      <c r="HQ78" s="172"/>
      <c r="HR78" s="172"/>
      <c r="HS78" s="172"/>
      <c r="HT78" s="172"/>
      <c r="HU78" s="172"/>
      <c r="HV78" s="172"/>
      <c r="HW78" s="172"/>
      <c r="HX78" s="172"/>
      <c r="HY78" s="172"/>
      <c r="HZ78" s="172"/>
      <c r="IA78" s="172"/>
      <c r="IB78" s="172"/>
      <c r="IC78" s="172"/>
      <c r="ID78" s="172"/>
      <c r="IE78" s="172"/>
      <c r="IF78" s="172"/>
      <c r="IG78" s="172"/>
      <c r="IH78" s="172"/>
      <c r="II78" s="172"/>
      <c r="IJ78" s="172"/>
      <c r="IK78" s="172"/>
      <c r="IL78" s="172"/>
      <c r="IM78" s="172"/>
      <c r="IN78" s="172"/>
      <c r="IO78" s="172"/>
      <c r="IP78" s="172"/>
      <c r="IQ78" s="172"/>
    </row>
    <row r="79" spans="1:251" s="144" customFormat="1" ht="21.75" customHeight="1">
      <c r="A79" s="176">
        <v>72</v>
      </c>
      <c r="B79" s="545" t="s">
        <v>520</v>
      </c>
      <c r="C79" s="546" t="s">
        <v>523</v>
      </c>
      <c r="D79" s="547"/>
      <c r="E79" s="547">
        <v>53</v>
      </c>
      <c r="F79" s="546" t="s">
        <v>188</v>
      </c>
      <c r="G79" s="547" t="s">
        <v>175</v>
      </c>
      <c r="H79" s="539" t="s">
        <v>201</v>
      </c>
      <c r="I79" s="177">
        <f t="shared" si="4"/>
        <v>187500</v>
      </c>
      <c r="J79" s="323" t="s">
        <v>199</v>
      </c>
      <c r="K79" s="180">
        <f t="shared" si="5"/>
        <v>135000</v>
      </c>
      <c r="L79" s="323" t="s">
        <v>208</v>
      </c>
      <c r="M79" s="178">
        <f t="shared" si="6"/>
        <v>135000</v>
      </c>
      <c r="N79" s="178">
        <f t="shared" si="7"/>
        <v>457500</v>
      </c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  <c r="CY79" s="172"/>
      <c r="CZ79" s="172"/>
      <c r="DA79" s="172"/>
      <c r="DB79" s="172"/>
      <c r="DC79" s="172"/>
      <c r="DD79" s="172"/>
      <c r="DE79" s="172"/>
      <c r="DF79" s="172"/>
      <c r="DG79" s="172"/>
      <c r="DH79" s="172"/>
      <c r="DI79" s="172"/>
      <c r="DJ79" s="172"/>
      <c r="DK79" s="172"/>
      <c r="DL79" s="172"/>
      <c r="DM79" s="172"/>
      <c r="DN79" s="172"/>
      <c r="DO79" s="172"/>
      <c r="DP79" s="172"/>
      <c r="DQ79" s="172"/>
      <c r="DR79" s="172"/>
      <c r="DS79" s="172"/>
      <c r="DT79" s="172"/>
      <c r="DU79" s="172"/>
      <c r="DV79" s="172"/>
      <c r="DW79" s="172"/>
      <c r="DX79" s="172"/>
      <c r="DY79" s="172"/>
      <c r="DZ79" s="172"/>
      <c r="EA79" s="172"/>
      <c r="EB79" s="172"/>
      <c r="EC79" s="172"/>
      <c r="ED79" s="172"/>
      <c r="EE79" s="172"/>
      <c r="EF79" s="172"/>
      <c r="EG79" s="172"/>
      <c r="EH79" s="172"/>
      <c r="EI79" s="172"/>
      <c r="EJ79" s="172"/>
      <c r="EK79" s="172"/>
      <c r="EL79" s="172"/>
      <c r="EM79" s="172"/>
      <c r="EN79" s="172"/>
      <c r="EO79" s="172"/>
      <c r="EP79" s="172"/>
      <c r="EQ79" s="172"/>
      <c r="ER79" s="172"/>
      <c r="ES79" s="172"/>
      <c r="ET79" s="172"/>
      <c r="EU79" s="172"/>
      <c r="EV79" s="172"/>
      <c r="EW79" s="172"/>
      <c r="EX79" s="172"/>
      <c r="EY79" s="172"/>
      <c r="EZ79" s="172"/>
      <c r="FA79" s="172"/>
      <c r="FB79" s="172"/>
      <c r="FC79" s="172"/>
      <c r="FD79" s="172"/>
      <c r="FE79" s="172"/>
      <c r="FF79" s="172"/>
      <c r="FG79" s="172"/>
      <c r="FH79" s="172"/>
      <c r="FI79" s="172"/>
      <c r="FJ79" s="172"/>
      <c r="FK79" s="172"/>
      <c r="FL79" s="172"/>
      <c r="FM79" s="172"/>
      <c r="FN79" s="172"/>
      <c r="FO79" s="172"/>
      <c r="FP79" s="172"/>
      <c r="FQ79" s="172"/>
      <c r="FR79" s="172"/>
      <c r="FS79" s="172"/>
      <c r="FT79" s="172"/>
      <c r="FU79" s="172"/>
      <c r="FV79" s="172"/>
      <c r="FW79" s="172"/>
      <c r="FX79" s="172"/>
      <c r="FY79" s="172"/>
      <c r="FZ79" s="172"/>
      <c r="GA79" s="172"/>
      <c r="GB79" s="172"/>
      <c r="GC79" s="172"/>
      <c r="GD79" s="172"/>
      <c r="GE79" s="172"/>
      <c r="GF79" s="172"/>
      <c r="GG79" s="172"/>
      <c r="GH79" s="172"/>
      <c r="GI79" s="172"/>
      <c r="GJ79" s="172"/>
      <c r="GK79" s="172"/>
      <c r="GL79" s="172"/>
      <c r="GM79" s="172"/>
      <c r="GN79" s="172"/>
      <c r="GO79" s="172"/>
      <c r="GP79" s="172"/>
      <c r="GQ79" s="172"/>
      <c r="GR79" s="172"/>
      <c r="GS79" s="172"/>
      <c r="GT79" s="172"/>
      <c r="GU79" s="172"/>
      <c r="GV79" s="172"/>
      <c r="GW79" s="172"/>
      <c r="GX79" s="172"/>
      <c r="GY79" s="172"/>
      <c r="GZ79" s="172"/>
      <c r="HA79" s="172"/>
      <c r="HB79" s="172"/>
      <c r="HC79" s="172"/>
      <c r="HD79" s="172"/>
      <c r="HE79" s="172"/>
      <c r="HF79" s="172"/>
      <c r="HG79" s="172"/>
      <c r="HH79" s="172"/>
      <c r="HI79" s="172"/>
      <c r="HJ79" s="172"/>
      <c r="HK79" s="172"/>
      <c r="HL79" s="172"/>
      <c r="HM79" s="172"/>
      <c r="HN79" s="172"/>
      <c r="HO79" s="172"/>
      <c r="HP79" s="172"/>
      <c r="HQ79" s="172"/>
      <c r="HR79" s="172"/>
      <c r="HS79" s="172"/>
      <c r="HT79" s="172"/>
      <c r="HU79" s="172"/>
      <c r="HV79" s="172"/>
      <c r="HW79" s="172"/>
      <c r="HX79" s="172"/>
      <c r="HY79" s="172"/>
      <c r="HZ79" s="172"/>
      <c r="IA79" s="172"/>
      <c r="IB79" s="172"/>
      <c r="IC79" s="172"/>
      <c r="ID79" s="172"/>
      <c r="IE79" s="172"/>
      <c r="IF79" s="172"/>
      <c r="IG79" s="172"/>
      <c r="IH79" s="172"/>
      <c r="II79" s="172"/>
      <c r="IJ79" s="172"/>
      <c r="IK79" s="172"/>
      <c r="IL79" s="172"/>
      <c r="IM79" s="172"/>
      <c r="IN79" s="172"/>
      <c r="IO79" s="172"/>
      <c r="IP79" s="172"/>
      <c r="IQ79" s="172"/>
    </row>
    <row r="80" spans="1:251" s="144" customFormat="1" ht="21.75" customHeight="1">
      <c r="A80" s="176">
        <v>73</v>
      </c>
      <c r="B80" s="545" t="s">
        <v>520</v>
      </c>
      <c r="C80" s="546" t="s">
        <v>525</v>
      </c>
      <c r="D80" s="547"/>
      <c r="E80" s="547">
        <v>46</v>
      </c>
      <c r="F80" s="546" t="s">
        <v>526</v>
      </c>
      <c r="G80" s="547" t="s">
        <v>172</v>
      </c>
      <c r="H80" s="539" t="s">
        <v>204</v>
      </c>
      <c r="I80" s="177">
        <f t="shared" si="4"/>
        <v>420000</v>
      </c>
      <c r="J80" s="323" t="s">
        <v>211</v>
      </c>
      <c r="K80" s="180">
        <f t="shared" si="5"/>
        <v>300000</v>
      </c>
      <c r="L80" s="323" t="s">
        <v>227</v>
      </c>
      <c r="M80" s="178">
        <f t="shared" si="6"/>
        <v>300000</v>
      </c>
      <c r="N80" s="178">
        <f t="shared" si="7"/>
        <v>1020000</v>
      </c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  <c r="DA80" s="172"/>
      <c r="DB80" s="172"/>
      <c r="DC80" s="172"/>
      <c r="DD80" s="172"/>
      <c r="DE80" s="172"/>
      <c r="DF80" s="172"/>
      <c r="DG80" s="172"/>
      <c r="DH80" s="172"/>
      <c r="DI80" s="172"/>
      <c r="DJ80" s="172"/>
      <c r="DK80" s="172"/>
      <c r="DL80" s="172"/>
      <c r="DM80" s="172"/>
      <c r="DN80" s="172"/>
      <c r="DO80" s="172"/>
      <c r="DP80" s="172"/>
      <c r="DQ80" s="172"/>
      <c r="DR80" s="172"/>
      <c r="DS80" s="172"/>
      <c r="DT80" s="172"/>
      <c r="DU80" s="172"/>
      <c r="DV80" s="172"/>
      <c r="DW80" s="172"/>
      <c r="DX80" s="172"/>
      <c r="DY80" s="172"/>
      <c r="DZ80" s="172"/>
      <c r="EA80" s="172"/>
      <c r="EB80" s="172"/>
      <c r="EC80" s="172"/>
      <c r="ED80" s="172"/>
      <c r="EE80" s="172"/>
      <c r="EF80" s="172"/>
      <c r="EG80" s="172"/>
      <c r="EH80" s="172"/>
      <c r="EI80" s="172"/>
      <c r="EJ80" s="172"/>
      <c r="EK80" s="172"/>
      <c r="EL80" s="172"/>
      <c r="EM80" s="172"/>
      <c r="EN80" s="172"/>
      <c r="EO80" s="172"/>
      <c r="EP80" s="172"/>
      <c r="EQ80" s="172"/>
      <c r="ER80" s="172"/>
      <c r="ES80" s="172"/>
      <c r="ET80" s="172"/>
      <c r="EU80" s="172"/>
      <c r="EV80" s="172"/>
      <c r="EW80" s="172"/>
      <c r="EX80" s="172"/>
      <c r="EY80" s="172"/>
      <c r="EZ80" s="172"/>
      <c r="FA80" s="172"/>
      <c r="FB80" s="172"/>
      <c r="FC80" s="172"/>
      <c r="FD80" s="172"/>
      <c r="FE80" s="172"/>
      <c r="FF80" s="172"/>
      <c r="FG80" s="172"/>
      <c r="FH80" s="172"/>
      <c r="FI80" s="172"/>
      <c r="FJ80" s="172"/>
      <c r="FK80" s="172"/>
      <c r="FL80" s="172"/>
      <c r="FM80" s="172"/>
      <c r="FN80" s="172"/>
      <c r="FO80" s="172"/>
      <c r="FP80" s="172"/>
      <c r="FQ80" s="172"/>
      <c r="FR80" s="172"/>
      <c r="FS80" s="172"/>
      <c r="FT80" s="172"/>
      <c r="FU80" s="172"/>
      <c r="FV80" s="172"/>
      <c r="FW80" s="172"/>
      <c r="FX80" s="172"/>
      <c r="FY80" s="172"/>
      <c r="FZ80" s="172"/>
      <c r="GA80" s="172"/>
      <c r="GB80" s="172"/>
      <c r="GC80" s="172"/>
      <c r="GD80" s="172"/>
      <c r="GE80" s="172"/>
      <c r="GF80" s="172"/>
      <c r="GG80" s="172"/>
      <c r="GH80" s="172"/>
      <c r="GI80" s="172"/>
      <c r="GJ80" s="172"/>
      <c r="GK80" s="172"/>
      <c r="GL80" s="172"/>
      <c r="GM80" s="172"/>
      <c r="GN80" s="172"/>
      <c r="GO80" s="172"/>
      <c r="GP80" s="172"/>
      <c r="GQ80" s="172"/>
      <c r="GR80" s="172"/>
      <c r="GS80" s="172"/>
      <c r="GT80" s="172"/>
      <c r="GU80" s="172"/>
      <c r="GV80" s="172"/>
      <c r="GW80" s="172"/>
      <c r="GX80" s="172"/>
      <c r="GY80" s="172"/>
      <c r="GZ80" s="172"/>
      <c r="HA80" s="172"/>
      <c r="HB80" s="172"/>
      <c r="HC80" s="172"/>
      <c r="HD80" s="172"/>
      <c r="HE80" s="172"/>
      <c r="HF80" s="172"/>
      <c r="HG80" s="172"/>
      <c r="HH80" s="172"/>
      <c r="HI80" s="172"/>
      <c r="HJ80" s="172"/>
      <c r="HK80" s="172"/>
      <c r="HL80" s="172"/>
      <c r="HM80" s="172"/>
      <c r="HN80" s="172"/>
      <c r="HO80" s="172"/>
      <c r="HP80" s="172"/>
      <c r="HQ80" s="172"/>
      <c r="HR80" s="172"/>
      <c r="HS80" s="172"/>
      <c r="HT80" s="172"/>
      <c r="HU80" s="172"/>
      <c r="HV80" s="172"/>
      <c r="HW80" s="172"/>
      <c r="HX80" s="172"/>
      <c r="HY80" s="172"/>
      <c r="HZ80" s="172"/>
      <c r="IA80" s="172"/>
      <c r="IB80" s="172"/>
      <c r="IC80" s="172"/>
      <c r="ID80" s="172"/>
      <c r="IE80" s="172"/>
      <c r="IF80" s="172"/>
      <c r="IG80" s="172"/>
      <c r="IH80" s="172"/>
      <c r="II80" s="172"/>
      <c r="IJ80" s="172"/>
      <c r="IK80" s="172"/>
      <c r="IL80" s="172"/>
      <c r="IM80" s="172"/>
      <c r="IN80" s="172"/>
      <c r="IO80" s="172"/>
      <c r="IP80" s="172"/>
      <c r="IQ80" s="172"/>
    </row>
    <row r="81" spans="1:251" s="144" customFormat="1" ht="21.75" customHeight="1">
      <c r="A81" s="176">
        <v>74</v>
      </c>
      <c r="B81" s="545" t="s">
        <v>520</v>
      </c>
      <c r="C81" s="546" t="s">
        <v>527</v>
      </c>
      <c r="D81" s="547"/>
      <c r="E81" s="547">
        <v>63</v>
      </c>
      <c r="F81" s="546" t="s">
        <v>472</v>
      </c>
      <c r="G81" s="547" t="s">
        <v>175</v>
      </c>
      <c r="H81" s="539" t="s">
        <v>208</v>
      </c>
      <c r="I81" s="177">
        <f t="shared" si="4"/>
        <v>187500</v>
      </c>
      <c r="J81" s="323" t="s">
        <v>552</v>
      </c>
      <c r="K81" s="180">
        <f t="shared" si="5"/>
        <v>135000</v>
      </c>
      <c r="L81" s="323" t="s">
        <v>216</v>
      </c>
      <c r="M81" s="178">
        <f t="shared" si="6"/>
        <v>135000</v>
      </c>
      <c r="N81" s="178">
        <f t="shared" si="7"/>
        <v>457500</v>
      </c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  <c r="DA81" s="172"/>
      <c r="DB81" s="172"/>
      <c r="DC81" s="172"/>
      <c r="DD81" s="172"/>
      <c r="DE81" s="172"/>
      <c r="DF81" s="172"/>
      <c r="DG81" s="172"/>
      <c r="DH81" s="172"/>
      <c r="DI81" s="172"/>
      <c r="DJ81" s="172"/>
      <c r="DK81" s="172"/>
      <c r="DL81" s="172"/>
      <c r="DM81" s="172"/>
      <c r="DN81" s="172"/>
      <c r="DO81" s="172"/>
      <c r="DP81" s="172"/>
      <c r="DQ81" s="172"/>
      <c r="DR81" s="172"/>
      <c r="DS81" s="172"/>
      <c r="DT81" s="172"/>
      <c r="DU81" s="172"/>
      <c r="DV81" s="172"/>
      <c r="DW81" s="172"/>
      <c r="DX81" s="172"/>
      <c r="DY81" s="172"/>
      <c r="DZ81" s="172"/>
      <c r="EA81" s="172"/>
      <c r="EB81" s="172"/>
      <c r="EC81" s="172"/>
      <c r="ED81" s="172"/>
      <c r="EE81" s="172"/>
      <c r="EF81" s="172"/>
      <c r="EG81" s="172"/>
      <c r="EH81" s="172"/>
      <c r="EI81" s="172"/>
      <c r="EJ81" s="172"/>
      <c r="EK81" s="172"/>
      <c r="EL81" s="172"/>
      <c r="EM81" s="172"/>
      <c r="EN81" s="172"/>
      <c r="EO81" s="172"/>
      <c r="EP81" s="172"/>
      <c r="EQ81" s="172"/>
      <c r="ER81" s="172"/>
      <c r="ES81" s="172"/>
      <c r="ET81" s="172"/>
      <c r="EU81" s="172"/>
      <c r="EV81" s="172"/>
      <c r="EW81" s="172"/>
      <c r="EX81" s="172"/>
      <c r="EY81" s="172"/>
      <c r="EZ81" s="172"/>
      <c r="FA81" s="172"/>
      <c r="FB81" s="172"/>
      <c r="FC81" s="172"/>
      <c r="FD81" s="172"/>
      <c r="FE81" s="172"/>
      <c r="FF81" s="172"/>
      <c r="FG81" s="172"/>
      <c r="FH81" s="172"/>
      <c r="FI81" s="172"/>
      <c r="FJ81" s="172"/>
      <c r="FK81" s="172"/>
      <c r="FL81" s="172"/>
      <c r="FM81" s="172"/>
      <c r="FN81" s="172"/>
      <c r="FO81" s="172"/>
      <c r="FP81" s="172"/>
      <c r="FQ81" s="172"/>
      <c r="FR81" s="172"/>
      <c r="FS81" s="172"/>
      <c r="FT81" s="172"/>
      <c r="FU81" s="172"/>
      <c r="FV81" s="172"/>
      <c r="FW81" s="172"/>
      <c r="FX81" s="172"/>
      <c r="FY81" s="172"/>
      <c r="FZ81" s="172"/>
      <c r="GA81" s="172"/>
      <c r="GB81" s="172"/>
      <c r="GC81" s="172"/>
      <c r="GD81" s="172"/>
      <c r="GE81" s="172"/>
      <c r="GF81" s="172"/>
      <c r="GG81" s="172"/>
      <c r="GH81" s="172"/>
      <c r="GI81" s="172"/>
      <c r="GJ81" s="172"/>
      <c r="GK81" s="172"/>
      <c r="GL81" s="172"/>
      <c r="GM81" s="172"/>
      <c r="GN81" s="172"/>
      <c r="GO81" s="172"/>
      <c r="GP81" s="172"/>
      <c r="GQ81" s="172"/>
      <c r="GR81" s="172"/>
      <c r="GS81" s="172"/>
      <c r="GT81" s="172"/>
      <c r="GU81" s="172"/>
      <c r="GV81" s="172"/>
      <c r="GW81" s="172"/>
      <c r="GX81" s="172"/>
      <c r="GY81" s="172"/>
      <c r="GZ81" s="172"/>
      <c r="HA81" s="172"/>
      <c r="HB81" s="172"/>
      <c r="HC81" s="172"/>
      <c r="HD81" s="172"/>
      <c r="HE81" s="172"/>
      <c r="HF81" s="172"/>
      <c r="HG81" s="172"/>
      <c r="HH81" s="172"/>
      <c r="HI81" s="172"/>
      <c r="HJ81" s="172"/>
      <c r="HK81" s="172"/>
      <c r="HL81" s="172"/>
      <c r="HM81" s="172"/>
      <c r="HN81" s="172"/>
      <c r="HO81" s="172"/>
      <c r="HP81" s="172"/>
      <c r="HQ81" s="172"/>
      <c r="HR81" s="172"/>
      <c r="HS81" s="172"/>
      <c r="HT81" s="172"/>
      <c r="HU81" s="172"/>
      <c r="HV81" s="172"/>
      <c r="HW81" s="172"/>
      <c r="HX81" s="172"/>
      <c r="HY81" s="172"/>
      <c r="HZ81" s="172"/>
      <c r="IA81" s="172"/>
      <c r="IB81" s="172"/>
      <c r="IC81" s="172"/>
      <c r="ID81" s="172"/>
      <c r="IE81" s="172"/>
      <c r="IF81" s="172"/>
      <c r="IG81" s="172"/>
      <c r="IH81" s="172"/>
      <c r="II81" s="172"/>
      <c r="IJ81" s="172"/>
      <c r="IK81" s="172"/>
      <c r="IL81" s="172"/>
      <c r="IM81" s="172"/>
      <c r="IN81" s="172"/>
      <c r="IO81" s="172"/>
      <c r="IP81" s="172"/>
      <c r="IQ81" s="172"/>
    </row>
    <row r="82" spans="1:251" s="144" customFormat="1" ht="21.75" customHeight="1">
      <c r="A82" s="176">
        <v>75</v>
      </c>
      <c r="B82" s="545" t="s">
        <v>520</v>
      </c>
      <c r="C82" s="546" t="s">
        <v>568</v>
      </c>
      <c r="D82" s="547">
        <v>62</v>
      </c>
      <c r="E82" s="547"/>
      <c r="F82" s="548" t="s">
        <v>221</v>
      </c>
      <c r="G82" s="547" t="s">
        <v>180</v>
      </c>
      <c r="H82" s="539" t="s">
        <v>199</v>
      </c>
      <c r="I82" s="177">
        <f t="shared" si="4"/>
        <v>187500</v>
      </c>
      <c r="J82" s="323" t="s">
        <v>213</v>
      </c>
      <c r="K82" s="180">
        <f t="shared" si="5"/>
        <v>135000</v>
      </c>
      <c r="L82" s="323" t="s">
        <v>215</v>
      </c>
      <c r="M82" s="178">
        <f t="shared" si="6"/>
        <v>135000</v>
      </c>
      <c r="N82" s="178">
        <f t="shared" si="7"/>
        <v>457500</v>
      </c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  <c r="DA82" s="172"/>
      <c r="DB82" s="172"/>
      <c r="DC82" s="172"/>
      <c r="DD82" s="172"/>
      <c r="DE82" s="172"/>
      <c r="DF82" s="172"/>
      <c r="DG82" s="172"/>
      <c r="DH82" s="172"/>
      <c r="DI82" s="172"/>
      <c r="DJ82" s="172"/>
      <c r="DK82" s="172"/>
      <c r="DL82" s="172"/>
      <c r="DM82" s="172"/>
      <c r="DN82" s="172"/>
      <c r="DO82" s="172"/>
      <c r="DP82" s="172"/>
      <c r="DQ82" s="172"/>
      <c r="DR82" s="172"/>
      <c r="DS82" s="172"/>
      <c r="DT82" s="172"/>
      <c r="DU82" s="172"/>
      <c r="DV82" s="172"/>
      <c r="DW82" s="172"/>
      <c r="DX82" s="172"/>
      <c r="DY82" s="172"/>
      <c r="DZ82" s="172"/>
      <c r="EA82" s="172"/>
      <c r="EB82" s="172"/>
      <c r="EC82" s="172"/>
      <c r="ED82" s="172"/>
      <c r="EE82" s="172"/>
      <c r="EF82" s="172"/>
      <c r="EG82" s="172"/>
      <c r="EH82" s="172"/>
      <c r="EI82" s="172"/>
      <c r="EJ82" s="172"/>
      <c r="EK82" s="172"/>
      <c r="EL82" s="172"/>
      <c r="EM82" s="172"/>
      <c r="EN82" s="172"/>
      <c r="EO82" s="172"/>
      <c r="EP82" s="172"/>
      <c r="EQ82" s="172"/>
      <c r="ER82" s="172"/>
      <c r="ES82" s="172"/>
      <c r="ET82" s="172"/>
      <c r="EU82" s="172"/>
      <c r="EV82" s="172"/>
      <c r="EW82" s="172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  <c r="FK82" s="172"/>
      <c r="FL82" s="172"/>
      <c r="FM82" s="172"/>
      <c r="FN82" s="172"/>
      <c r="FO82" s="172"/>
      <c r="FP82" s="172"/>
      <c r="FQ82" s="172"/>
      <c r="FR82" s="172"/>
      <c r="FS82" s="172"/>
      <c r="FT82" s="172"/>
      <c r="FU82" s="172"/>
      <c r="FV82" s="172"/>
      <c r="FW82" s="172"/>
      <c r="FX82" s="172"/>
      <c r="FY82" s="172"/>
      <c r="FZ82" s="172"/>
      <c r="GA82" s="172"/>
      <c r="GB82" s="172"/>
      <c r="GC82" s="172"/>
      <c r="GD82" s="172"/>
      <c r="GE82" s="172"/>
      <c r="GF82" s="172"/>
      <c r="GG82" s="172"/>
      <c r="GH82" s="172"/>
      <c r="GI82" s="172"/>
      <c r="GJ82" s="172"/>
      <c r="GK82" s="172"/>
      <c r="GL82" s="172"/>
      <c r="GM82" s="172"/>
      <c r="GN82" s="172"/>
      <c r="GO82" s="172"/>
      <c r="GP82" s="172"/>
      <c r="GQ82" s="172"/>
      <c r="GR82" s="172"/>
      <c r="GS82" s="172"/>
      <c r="GT82" s="172"/>
      <c r="GU82" s="172"/>
      <c r="GV82" s="172"/>
      <c r="GW82" s="172"/>
      <c r="GX82" s="172"/>
      <c r="GY82" s="172"/>
      <c r="GZ82" s="172"/>
      <c r="HA82" s="172"/>
      <c r="HB82" s="172"/>
      <c r="HC82" s="172"/>
      <c r="HD82" s="172"/>
      <c r="HE82" s="172"/>
      <c r="HF82" s="172"/>
      <c r="HG82" s="172"/>
      <c r="HH82" s="172"/>
      <c r="HI82" s="172"/>
      <c r="HJ82" s="172"/>
      <c r="HK82" s="172"/>
      <c r="HL82" s="172"/>
      <c r="HM82" s="172"/>
      <c r="HN82" s="172"/>
      <c r="HO82" s="172"/>
      <c r="HP82" s="172"/>
      <c r="HQ82" s="172"/>
      <c r="HR82" s="172"/>
      <c r="HS82" s="172"/>
      <c r="HT82" s="172"/>
      <c r="HU82" s="172"/>
      <c r="HV82" s="172"/>
      <c r="HW82" s="172"/>
      <c r="HX82" s="172"/>
      <c r="HY82" s="172"/>
      <c r="HZ82" s="172"/>
      <c r="IA82" s="172"/>
      <c r="IB82" s="172"/>
      <c r="IC82" s="172"/>
      <c r="ID82" s="172"/>
      <c r="IE82" s="172"/>
      <c r="IF82" s="172"/>
      <c r="IG82" s="172"/>
      <c r="IH82" s="172"/>
      <c r="II82" s="172"/>
      <c r="IJ82" s="172"/>
      <c r="IK82" s="172"/>
      <c r="IL82" s="172"/>
      <c r="IM82" s="172"/>
      <c r="IN82" s="172"/>
      <c r="IO82" s="172"/>
      <c r="IP82" s="172"/>
      <c r="IQ82" s="172"/>
    </row>
    <row r="83" spans="1:251" s="144" customFormat="1" ht="21.75" customHeight="1">
      <c r="A83" s="176">
        <v>76</v>
      </c>
      <c r="B83" s="545" t="s">
        <v>528</v>
      </c>
      <c r="C83" s="546" t="s">
        <v>529</v>
      </c>
      <c r="D83" s="547"/>
      <c r="E83" s="547">
        <v>89</v>
      </c>
      <c r="F83" s="546" t="s">
        <v>171</v>
      </c>
      <c r="G83" s="547" t="s">
        <v>172</v>
      </c>
      <c r="H83" s="539" t="s">
        <v>201</v>
      </c>
      <c r="I83" s="177">
        <f t="shared" si="4"/>
        <v>420000</v>
      </c>
      <c r="J83" s="323" t="s">
        <v>199</v>
      </c>
      <c r="K83" s="180">
        <f t="shared" si="5"/>
        <v>300000</v>
      </c>
      <c r="L83" s="323" t="s">
        <v>552</v>
      </c>
      <c r="M83" s="178">
        <f t="shared" si="6"/>
        <v>300000</v>
      </c>
      <c r="N83" s="178">
        <f t="shared" si="7"/>
        <v>1020000</v>
      </c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  <c r="DA83" s="172"/>
      <c r="DB83" s="172"/>
      <c r="DC83" s="172"/>
      <c r="DD83" s="172"/>
      <c r="DE83" s="172"/>
      <c r="DF83" s="172"/>
      <c r="DG83" s="172"/>
      <c r="DH83" s="172"/>
      <c r="DI83" s="172"/>
      <c r="DJ83" s="172"/>
      <c r="DK83" s="172"/>
      <c r="DL83" s="172"/>
      <c r="DM83" s="172"/>
      <c r="DN83" s="172"/>
      <c r="DO83" s="172"/>
      <c r="DP83" s="172"/>
      <c r="DQ83" s="172"/>
      <c r="DR83" s="172"/>
      <c r="DS83" s="172"/>
      <c r="DT83" s="172"/>
      <c r="DU83" s="172"/>
      <c r="DV83" s="172"/>
      <c r="DW83" s="172"/>
      <c r="DX83" s="172"/>
      <c r="DY83" s="172"/>
      <c r="DZ83" s="172"/>
      <c r="EA83" s="172"/>
      <c r="EB83" s="172"/>
      <c r="EC83" s="172"/>
      <c r="ED83" s="172"/>
      <c r="EE83" s="172"/>
      <c r="EF83" s="172"/>
      <c r="EG83" s="172"/>
      <c r="EH83" s="172"/>
      <c r="EI83" s="172"/>
      <c r="EJ83" s="172"/>
      <c r="EK83" s="172"/>
      <c r="EL83" s="172"/>
      <c r="EM83" s="172"/>
      <c r="EN83" s="172"/>
      <c r="EO83" s="172"/>
      <c r="EP83" s="172"/>
      <c r="EQ83" s="172"/>
      <c r="ER83" s="172"/>
      <c r="ES83" s="172"/>
      <c r="ET83" s="172"/>
      <c r="EU83" s="172"/>
      <c r="EV83" s="172"/>
      <c r="EW83" s="172"/>
      <c r="EX83" s="172"/>
      <c r="EY83" s="172"/>
      <c r="EZ83" s="172"/>
      <c r="FA83" s="172"/>
      <c r="FB83" s="172"/>
      <c r="FC83" s="172"/>
      <c r="FD83" s="172"/>
      <c r="FE83" s="172"/>
      <c r="FF83" s="172"/>
      <c r="FG83" s="172"/>
      <c r="FH83" s="172"/>
      <c r="FI83" s="172"/>
      <c r="FJ83" s="172"/>
      <c r="FK83" s="172"/>
      <c r="FL83" s="172"/>
      <c r="FM83" s="172"/>
      <c r="FN83" s="172"/>
      <c r="FO83" s="172"/>
      <c r="FP83" s="172"/>
      <c r="FQ83" s="172"/>
      <c r="FR83" s="172"/>
      <c r="FS83" s="172"/>
      <c r="FT83" s="172"/>
      <c r="FU83" s="172"/>
      <c r="FV83" s="172"/>
      <c r="FW83" s="172"/>
      <c r="FX83" s="172"/>
      <c r="FY83" s="172"/>
      <c r="FZ83" s="172"/>
      <c r="GA83" s="172"/>
      <c r="GB83" s="172"/>
      <c r="GC83" s="172"/>
      <c r="GD83" s="172"/>
      <c r="GE83" s="172"/>
      <c r="GF83" s="172"/>
      <c r="GG83" s="172"/>
      <c r="GH83" s="172"/>
      <c r="GI83" s="172"/>
      <c r="GJ83" s="172"/>
      <c r="GK83" s="172"/>
      <c r="GL83" s="172"/>
      <c r="GM83" s="172"/>
      <c r="GN83" s="172"/>
      <c r="GO83" s="172"/>
      <c r="GP83" s="172"/>
      <c r="GQ83" s="172"/>
      <c r="GR83" s="172"/>
      <c r="GS83" s="172"/>
      <c r="GT83" s="172"/>
      <c r="GU83" s="172"/>
      <c r="GV83" s="172"/>
      <c r="GW83" s="172"/>
      <c r="GX83" s="172"/>
      <c r="GY83" s="172"/>
      <c r="GZ83" s="172"/>
      <c r="HA83" s="172"/>
      <c r="HB83" s="172"/>
      <c r="HC83" s="172"/>
      <c r="HD83" s="172"/>
      <c r="HE83" s="172"/>
      <c r="HF83" s="172"/>
      <c r="HG83" s="172"/>
      <c r="HH83" s="172"/>
      <c r="HI83" s="172"/>
      <c r="HJ83" s="172"/>
      <c r="HK83" s="172"/>
      <c r="HL83" s="172"/>
      <c r="HM83" s="172"/>
      <c r="HN83" s="172"/>
      <c r="HO83" s="172"/>
      <c r="HP83" s="172"/>
      <c r="HQ83" s="172"/>
      <c r="HR83" s="172"/>
      <c r="HS83" s="172"/>
      <c r="HT83" s="172"/>
      <c r="HU83" s="172"/>
      <c r="HV83" s="172"/>
      <c r="HW83" s="172"/>
      <c r="HX83" s="172"/>
      <c r="HY83" s="172"/>
      <c r="HZ83" s="172"/>
      <c r="IA83" s="172"/>
      <c r="IB83" s="172"/>
      <c r="IC83" s="172"/>
      <c r="ID83" s="172"/>
      <c r="IE83" s="172"/>
      <c r="IF83" s="172"/>
      <c r="IG83" s="172"/>
      <c r="IH83" s="172"/>
      <c r="II83" s="172"/>
      <c r="IJ83" s="172"/>
      <c r="IK83" s="172"/>
      <c r="IL83" s="172"/>
      <c r="IM83" s="172"/>
      <c r="IN83" s="172"/>
      <c r="IO83" s="172"/>
      <c r="IP83" s="172"/>
      <c r="IQ83" s="172"/>
    </row>
    <row r="84" spans="1:251" s="144" customFormat="1" ht="21.75" customHeight="1">
      <c r="A84" s="176">
        <v>77</v>
      </c>
      <c r="B84" s="545" t="s">
        <v>528</v>
      </c>
      <c r="C84" s="546" t="s">
        <v>530</v>
      </c>
      <c r="D84" s="547"/>
      <c r="E84" s="547">
        <v>84</v>
      </c>
      <c r="F84" s="546" t="s">
        <v>531</v>
      </c>
      <c r="G84" s="547" t="s">
        <v>172</v>
      </c>
      <c r="H84" s="539" t="s">
        <v>200</v>
      </c>
      <c r="I84" s="177">
        <f t="shared" si="4"/>
        <v>420000</v>
      </c>
      <c r="J84" s="323" t="s">
        <v>208</v>
      </c>
      <c r="K84" s="180">
        <f t="shared" si="5"/>
        <v>300000</v>
      </c>
      <c r="L84" s="323" t="s">
        <v>552</v>
      </c>
      <c r="M84" s="178">
        <f t="shared" si="6"/>
        <v>300000</v>
      </c>
      <c r="N84" s="178">
        <f t="shared" si="7"/>
        <v>1020000</v>
      </c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  <c r="CY84" s="172"/>
      <c r="CZ84" s="172"/>
      <c r="DA84" s="172"/>
      <c r="DB84" s="172"/>
      <c r="DC84" s="172"/>
      <c r="DD84" s="172"/>
      <c r="DE84" s="172"/>
      <c r="DF84" s="172"/>
      <c r="DG84" s="172"/>
      <c r="DH84" s="172"/>
      <c r="DI84" s="172"/>
      <c r="DJ84" s="172"/>
      <c r="DK84" s="172"/>
      <c r="DL84" s="172"/>
      <c r="DM84" s="172"/>
      <c r="DN84" s="172"/>
      <c r="DO84" s="172"/>
      <c r="DP84" s="172"/>
      <c r="DQ84" s="172"/>
      <c r="DR84" s="172"/>
      <c r="DS84" s="172"/>
      <c r="DT84" s="172"/>
      <c r="DU84" s="172"/>
      <c r="DV84" s="172"/>
      <c r="DW84" s="172"/>
      <c r="DX84" s="172"/>
      <c r="DY84" s="172"/>
      <c r="DZ84" s="172"/>
      <c r="EA84" s="172"/>
      <c r="EB84" s="172"/>
      <c r="EC84" s="172"/>
      <c r="ED84" s="172"/>
      <c r="EE84" s="172"/>
      <c r="EF84" s="172"/>
      <c r="EG84" s="172"/>
      <c r="EH84" s="172"/>
      <c r="EI84" s="172"/>
      <c r="EJ84" s="172"/>
      <c r="EK84" s="172"/>
      <c r="EL84" s="172"/>
      <c r="EM84" s="172"/>
      <c r="EN84" s="172"/>
      <c r="EO84" s="172"/>
      <c r="EP84" s="172"/>
      <c r="EQ84" s="172"/>
      <c r="ER84" s="172"/>
      <c r="ES84" s="172"/>
      <c r="ET84" s="172"/>
      <c r="EU84" s="172"/>
      <c r="EV84" s="172"/>
      <c r="EW84" s="172"/>
      <c r="EX84" s="172"/>
      <c r="EY84" s="172"/>
      <c r="EZ84" s="172"/>
      <c r="FA84" s="172"/>
      <c r="FB84" s="172"/>
      <c r="FC84" s="172"/>
      <c r="FD84" s="172"/>
      <c r="FE84" s="172"/>
      <c r="FF84" s="172"/>
      <c r="FG84" s="172"/>
      <c r="FH84" s="172"/>
      <c r="FI84" s="172"/>
      <c r="FJ84" s="172"/>
      <c r="FK84" s="172"/>
      <c r="FL84" s="172"/>
      <c r="FM84" s="172"/>
      <c r="FN84" s="172"/>
      <c r="FO84" s="172"/>
      <c r="FP84" s="172"/>
      <c r="FQ84" s="172"/>
      <c r="FR84" s="172"/>
      <c r="FS84" s="172"/>
      <c r="FT84" s="172"/>
      <c r="FU84" s="172"/>
      <c r="FV84" s="172"/>
      <c r="FW84" s="172"/>
      <c r="FX84" s="172"/>
      <c r="FY84" s="172"/>
      <c r="FZ84" s="172"/>
      <c r="GA84" s="172"/>
      <c r="GB84" s="172"/>
      <c r="GC84" s="172"/>
      <c r="GD84" s="172"/>
      <c r="GE84" s="172"/>
      <c r="GF84" s="172"/>
      <c r="GG84" s="172"/>
      <c r="GH84" s="172"/>
      <c r="GI84" s="172"/>
      <c r="GJ84" s="172"/>
      <c r="GK84" s="172"/>
      <c r="GL84" s="172"/>
      <c r="GM84" s="172"/>
      <c r="GN84" s="172"/>
      <c r="GO84" s="172"/>
      <c r="GP84" s="172"/>
      <c r="GQ84" s="172"/>
      <c r="GR84" s="172"/>
      <c r="GS84" s="172"/>
      <c r="GT84" s="172"/>
      <c r="GU84" s="172"/>
      <c r="GV84" s="172"/>
      <c r="GW84" s="172"/>
      <c r="GX84" s="172"/>
      <c r="GY84" s="172"/>
      <c r="GZ84" s="172"/>
      <c r="HA84" s="172"/>
      <c r="HB84" s="172"/>
      <c r="HC84" s="172"/>
      <c r="HD84" s="172"/>
      <c r="HE84" s="172"/>
      <c r="HF84" s="172"/>
      <c r="HG84" s="172"/>
      <c r="HH84" s="172"/>
      <c r="HI84" s="172"/>
      <c r="HJ84" s="172"/>
      <c r="HK84" s="172"/>
      <c r="HL84" s="172"/>
      <c r="HM84" s="172"/>
      <c r="HN84" s="172"/>
      <c r="HO84" s="172"/>
      <c r="HP84" s="172"/>
      <c r="HQ84" s="172"/>
      <c r="HR84" s="172"/>
      <c r="HS84" s="172"/>
      <c r="HT84" s="172"/>
      <c r="HU84" s="172"/>
      <c r="HV84" s="172"/>
      <c r="HW84" s="172"/>
      <c r="HX84" s="172"/>
      <c r="HY84" s="172"/>
      <c r="HZ84" s="172"/>
      <c r="IA84" s="172"/>
      <c r="IB84" s="172"/>
      <c r="IC84" s="172"/>
      <c r="ID84" s="172"/>
      <c r="IE84" s="172"/>
      <c r="IF84" s="172"/>
      <c r="IG84" s="172"/>
      <c r="IH84" s="172"/>
      <c r="II84" s="172"/>
      <c r="IJ84" s="172"/>
      <c r="IK84" s="172"/>
      <c r="IL84" s="172"/>
      <c r="IM84" s="172"/>
      <c r="IN84" s="172"/>
      <c r="IO84" s="172"/>
      <c r="IP84" s="172"/>
      <c r="IQ84" s="172"/>
    </row>
    <row r="85" spans="1:251" s="144" customFormat="1" ht="21.75" customHeight="1">
      <c r="A85" s="176">
        <v>78</v>
      </c>
      <c r="B85" s="545" t="s">
        <v>532</v>
      </c>
      <c r="C85" s="546" t="s">
        <v>533</v>
      </c>
      <c r="D85" s="547">
        <v>42</v>
      </c>
      <c r="E85" s="547"/>
      <c r="F85" s="546" t="s">
        <v>171</v>
      </c>
      <c r="G85" s="547" t="s">
        <v>172</v>
      </c>
      <c r="H85" s="549" t="s">
        <v>201</v>
      </c>
      <c r="I85" s="177">
        <f t="shared" si="4"/>
        <v>420000</v>
      </c>
      <c r="J85" s="540" t="s">
        <v>208</v>
      </c>
      <c r="K85" s="180">
        <f t="shared" si="5"/>
        <v>300000</v>
      </c>
      <c r="L85" s="540" t="s">
        <v>210</v>
      </c>
      <c r="M85" s="178">
        <f t="shared" si="6"/>
        <v>300000</v>
      </c>
      <c r="N85" s="178">
        <f t="shared" si="7"/>
        <v>1020000</v>
      </c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  <c r="DA85" s="172"/>
      <c r="DB85" s="172"/>
      <c r="DC85" s="172"/>
      <c r="DD85" s="172"/>
      <c r="DE85" s="172"/>
      <c r="DF85" s="172"/>
      <c r="DG85" s="172"/>
      <c r="DH85" s="172"/>
      <c r="DI85" s="172"/>
      <c r="DJ85" s="172"/>
      <c r="DK85" s="172"/>
      <c r="DL85" s="172"/>
      <c r="DM85" s="172"/>
      <c r="DN85" s="172"/>
      <c r="DO85" s="172"/>
      <c r="DP85" s="172"/>
      <c r="DQ85" s="172"/>
      <c r="DR85" s="172"/>
      <c r="DS85" s="172"/>
      <c r="DT85" s="172"/>
      <c r="DU85" s="172"/>
      <c r="DV85" s="172"/>
      <c r="DW85" s="172"/>
      <c r="DX85" s="172"/>
      <c r="DY85" s="172"/>
      <c r="DZ85" s="172"/>
      <c r="EA85" s="172"/>
      <c r="EB85" s="172"/>
      <c r="EC85" s="172"/>
      <c r="ED85" s="172"/>
      <c r="EE85" s="172"/>
      <c r="EF85" s="172"/>
      <c r="EG85" s="172"/>
      <c r="EH85" s="172"/>
      <c r="EI85" s="172"/>
      <c r="EJ85" s="172"/>
      <c r="EK85" s="172"/>
      <c r="EL85" s="172"/>
      <c r="EM85" s="172"/>
      <c r="EN85" s="172"/>
      <c r="EO85" s="172"/>
      <c r="EP85" s="172"/>
      <c r="EQ85" s="172"/>
      <c r="ER85" s="172"/>
      <c r="ES85" s="172"/>
      <c r="ET85" s="172"/>
      <c r="EU85" s="172"/>
      <c r="EV85" s="172"/>
      <c r="EW85" s="172"/>
      <c r="EX85" s="172"/>
      <c r="EY85" s="172"/>
      <c r="EZ85" s="172"/>
      <c r="FA85" s="172"/>
      <c r="FB85" s="172"/>
      <c r="FC85" s="172"/>
      <c r="FD85" s="172"/>
      <c r="FE85" s="172"/>
      <c r="FF85" s="172"/>
      <c r="FG85" s="172"/>
      <c r="FH85" s="172"/>
      <c r="FI85" s="172"/>
      <c r="FJ85" s="172"/>
      <c r="FK85" s="172"/>
      <c r="FL85" s="172"/>
      <c r="FM85" s="172"/>
      <c r="FN85" s="172"/>
      <c r="FO85" s="172"/>
      <c r="FP85" s="172"/>
      <c r="FQ85" s="172"/>
      <c r="FR85" s="172"/>
      <c r="FS85" s="172"/>
      <c r="FT85" s="172"/>
      <c r="FU85" s="172"/>
      <c r="FV85" s="172"/>
      <c r="FW85" s="172"/>
      <c r="FX85" s="172"/>
      <c r="FY85" s="172"/>
      <c r="FZ85" s="172"/>
      <c r="GA85" s="172"/>
      <c r="GB85" s="172"/>
      <c r="GC85" s="172"/>
      <c r="GD85" s="172"/>
      <c r="GE85" s="172"/>
      <c r="GF85" s="172"/>
      <c r="GG85" s="172"/>
      <c r="GH85" s="172"/>
      <c r="GI85" s="172"/>
      <c r="GJ85" s="172"/>
      <c r="GK85" s="172"/>
      <c r="GL85" s="172"/>
      <c r="GM85" s="172"/>
      <c r="GN85" s="172"/>
      <c r="GO85" s="172"/>
      <c r="GP85" s="172"/>
      <c r="GQ85" s="172"/>
      <c r="GR85" s="172"/>
      <c r="GS85" s="172"/>
      <c r="GT85" s="172"/>
      <c r="GU85" s="172"/>
      <c r="GV85" s="172"/>
      <c r="GW85" s="172"/>
      <c r="GX85" s="172"/>
      <c r="GY85" s="172"/>
      <c r="GZ85" s="172"/>
      <c r="HA85" s="172"/>
      <c r="HB85" s="172"/>
      <c r="HC85" s="172"/>
      <c r="HD85" s="172"/>
      <c r="HE85" s="172"/>
      <c r="HF85" s="172"/>
      <c r="HG85" s="172"/>
      <c r="HH85" s="172"/>
      <c r="HI85" s="172"/>
      <c r="HJ85" s="172"/>
      <c r="HK85" s="172"/>
      <c r="HL85" s="172"/>
      <c r="HM85" s="172"/>
      <c r="HN85" s="172"/>
      <c r="HO85" s="172"/>
      <c r="HP85" s="172"/>
      <c r="HQ85" s="172"/>
      <c r="HR85" s="172"/>
      <c r="HS85" s="172"/>
      <c r="HT85" s="172"/>
      <c r="HU85" s="172"/>
      <c r="HV85" s="172"/>
      <c r="HW85" s="172"/>
      <c r="HX85" s="172"/>
      <c r="HY85" s="172"/>
      <c r="HZ85" s="172"/>
      <c r="IA85" s="172"/>
      <c r="IB85" s="172"/>
      <c r="IC85" s="172"/>
      <c r="ID85" s="172"/>
      <c r="IE85" s="172"/>
      <c r="IF85" s="172"/>
      <c r="IG85" s="172"/>
      <c r="IH85" s="172"/>
      <c r="II85" s="172"/>
      <c r="IJ85" s="172"/>
      <c r="IK85" s="172"/>
      <c r="IL85" s="172"/>
      <c r="IM85" s="172"/>
      <c r="IN85" s="172"/>
      <c r="IO85" s="172"/>
      <c r="IP85" s="172"/>
      <c r="IQ85" s="172"/>
    </row>
    <row r="86" spans="1:251" s="144" customFormat="1" ht="21.75" customHeight="1">
      <c r="A86" s="176">
        <v>79</v>
      </c>
      <c r="B86" s="545" t="s">
        <v>534</v>
      </c>
      <c r="C86" s="546" t="s">
        <v>535</v>
      </c>
      <c r="D86" s="547">
        <v>41</v>
      </c>
      <c r="E86" s="547"/>
      <c r="F86" s="546" t="s">
        <v>176</v>
      </c>
      <c r="G86" s="547" t="s">
        <v>175</v>
      </c>
      <c r="H86" s="539" t="s">
        <v>201</v>
      </c>
      <c r="I86" s="177">
        <f t="shared" si="4"/>
        <v>187500</v>
      </c>
      <c r="J86" s="323" t="s">
        <v>209</v>
      </c>
      <c r="K86" s="180">
        <f t="shared" si="5"/>
        <v>135000</v>
      </c>
      <c r="L86" s="323" t="s">
        <v>214</v>
      </c>
      <c r="M86" s="178">
        <f t="shared" si="6"/>
        <v>135000</v>
      </c>
      <c r="N86" s="178">
        <f t="shared" si="7"/>
        <v>457500</v>
      </c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  <c r="CY86" s="172"/>
      <c r="CZ86" s="172"/>
      <c r="DA86" s="172"/>
      <c r="DB86" s="172"/>
      <c r="DC86" s="172"/>
      <c r="DD86" s="172"/>
      <c r="DE86" s="172"/>
      <c r="DF86" s="172"/>
      <c r="DG86" s="172"/>
      <c r="DH86" s="172"/>
      <c r="DI86" s="172"/>
      <c r="DJ86" s="172"/>
      <c r="DK86" s="172"/>
      <c r="DL86" s="172"/>
      <c r="DM86" s="172"/>
      <c r="DN86" s="172"/>
      <c r="DO86" s="172"/>
      <c r="DP86" s="172"/>
      <c r="DQ86" s="172"/>
      <c r="DR86" s="172"/>
      <c r="DS86" s="172"/>
      <c r="DT86" s="172"/>
      <c r="DU86" s="172"/>
      <c r="DV86" s="172"/>
      <c r="DW86" s="172"/>
      <c r="DX86" s="172"/>
      <c r="DY86" s="172"/>
      <c r="DZ86" s="172"/>
      <c r="EA86" s="172"/>
      <c r="EB86" s="172"/>
      <c r="EC86" s="172"/>
      <c r="ED86" s="172"/>
      <c r="EE86" s="172"/>
      <c r="EF86" s="172"/>
      <c r="EG86" s="172"/>
      <c r="EH86" s="172"/>
      <c r="EI86" s="172"/>
      <c r="EJ86" s="172"/>
      <c r="EK86" s="172"/>
      <c r="EL86" s="172"/>
      <c r="EM86" s="172"/>
      <c r="EN86" s="172"/>
      <c r="EO86" s="172"/>
      <c r="EP86" s="172"/>
      <c r="EQ86" s="172"/>
      <c r="ER86" s="172"/>
      <c r="ES86" s="172"/>
      <c r="ET86" s="172"/>
      <c r="EU86" s="172"/>
      <c r="EV86" s="172"/>
      <c r="EW86" s="172"/>
      <c r="EX86" s="172"/>
      <c r="EY86" s="172"/>
      <c r="EZ86" s="172"/>
      <c r="FA86" s="172"/>
      <c r="FB86" s="172"/>
      <c r="FC86" s="172"/>
      <c r="FD86" s="172"/>
      <c r="FE86" s="172"/>
      <c r="FF86" s="172"/>
      <c r="FG86" s="172"/>
      <c r="FH86" s="172"/>
      <c r="FI86" s="172"/>
      <c r="FJ86" s="172"/>
      <c r="FK86" s="172"/>
      <c r="FL86" s="172"/>
      <c r="FM86" s="172"/>
      <c r="FN86" s="172"/>
      <c r="FO86" s="172"/>
      <c r="FP86" s="172"/>
      <c r="FQ86" s="172"/>
      <c r="FR86" s="172"/>
      <c r="FS86" s="172"/>
      <c r="FT86" s="172"/>
      <c r="FU86" s="172"/>
      <c r="FV86" s="172"/>
      <c r="FW86" s="172"/>
      <c r="FX86" s="172"/>
      <c r="FY86" s="172"/>
      <c r="FZ86" s="172"/>
      <c r="GA86" s="172"/>
      <c r="GB86" s="172"/>
      <c r="GC86" s="172"/>
      <c r="GD86" s="172"/>
      <c r="GE86" s="172"/>
      <c r="GF86" s="172"/>
      <c r="GG86" s="172"/>
      <c r="GH86" s="172"/>
      <c r="GI86" s="172"/>
      <c r="GJ86" s="172"/>
      <c r="GK86" s="172"/>
      <c r="GL86" s="172"/>
      <c r="GM86" s="172"/>
      <c r="GN86" s="172"/>
      <c r="GO86" s="172"/>
      <c r="GP86" s="172"/>
      <c r="GQ86" s="172"/>
      <c r="GR86" s="172"/>
      <c r="GS86" s="172"/>
      <c r="GT86" s="172"/>
      <c r="GU86" s="172"/>
      <c r="GV86" s="172"/>
      <c r="GW86" s="172"/>
      <c r="GX86" s="172"/>
      <c r="GY86" s="172"/>
      <c r="GZ86" s="172"/>
      <c r="HA86" s="172"/>
      <c r="HB86" s="172"/>
      <c r="HC86" s="172"/>
      <c r="HD86" s="172"/>
      <c r="HE86" s="172"/>
      <c r="HF86" s="172"/>
      <c r="HG86" s="172"/>
      <c r="HH86" s="172"/>
      <c r="HI86" s="172"/>
      <c r="HJ86" s="172"/>
      <c r="HK86" s="172"/>
      <c r="HL86" s="172"/>
      <c r="HM86" s="172"/>
      <c r="HN86" s="172"/>
      <c r="HO86" s="172"/>
      <c r="HP86" s="172"/>
      <c r="HQ86" s="172"/>
      <c r="HR86" s="172"/>
      <c r="HS86" s="172"/>
      <c r="HT86" s="172"/>
      <c r="HU86" s="172"/>
      <c r="HV86" s="172"/>
      <c r="HW86" s="172"/>
      <c r="HX86" s="172"/>
      <c r="HY86" s="172"/>
      <c r="HZ86" s="172"/>
      <c r="IA86" s="172"/>
      <c r="IB86" s="172"/>
      <c r="IC86" s="172"/>
      <c r="ID86" s="172"/>
      <c r="IE86" s="172"/>
      <c r="IF86" s="172"/>
      <c r="IG86" s="172"/>
      <c r="IH86" s="172"/>
      <c r="II86" s="172"/>
      <c r="IJ86" s="172"/>
      <c r="IK86" s="172"/>
      <c r="IL86" s="172"/>
      <c r="IM86" s="172"/>
      <c r="IN86" s="172"/>
      <c r="IO86" s="172"/>
      <c r="IP86" s="172"/>
      <c r="IQ86" s="172"/>
    </row>
    <row r="87" spans="1:251" s="144" customFormat="1" ht="15">
      <c r="A87" s="176">
        <v>80</v>
      </c>
      <c r="B87" s="545" t="s">
        <v>534</v>
      </c>
      <c r="C87" s="546" t="s">
        <v>536</v>
      </c>
      <c r="D87" s="547">
        <v>42</v>
      </c>
      <c r="E87" s="547"/>
      <c r="F87" s="546" t="s">
        <v>537</v>
      </c>
      <c r="G87" s="547" t="s">
        <v>175</v>
      </c>
      <c r="H87" s="539" t="s">
        <v>208</v>
      </c>
      <c r="I87" s="177">
        <f t="shared" si="4"/>
        <v>187500</v>
      </c>
      <c r="J87" s="323" t="s">
        <v>213</v>
      </c>
      <c r="K87" s="180">
        <f t="shared" si="5"/>
        <v>135000</v>
      </c>
      <c r="L87" s="323" t="s">
        <v>209</v>
      </c>
      <c r="M87" s="178">
        <f t="shared" si="6"/>
        <v>135000</v>
      </c>
      <c r="N87" s="178">
        <f t="shared" si="7"/>
        <v>457500</v>
      </c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  <c r="CY87" s="172"/>
      <c r="CZ87" s="172"/>
      <c r="DA87" s="172"/>
      <c r="DB87" s="172"/>
      <c r="DC87" s="172"/>
      <c r="DD87" s="172"/>
      <c r="DE87" s="172"/>
      <c r="DF87" s="172"/>
      <c r="DG87" s="172"/>
      <c r="DH87" s="172"/>
      <c r="DI87" s="172"/>
      <c r="DJ87" s="172"/>
      <c r="DK87" s="172"/>
      <c r="DL87" s="172"/>
      <c r="DM87" s="172"/>
      <c r="DN87" s="172"/>
      <c r="DO87" s="172"/>
      <c r="DP87" s="172"/>
      <c r="DQ87" s="172"/>
      <c r="DR87" s="172"/>
      <c r="DS87" s="172"/>
      <c r="DT87" s="172"/>
      <c r="DU87" s="172"/>
      <c r="DV87" s="172"/>
      <c r="DW87" s="172"/>
      <c r="DX87" s="172"/>
      <c r="DY87" s="172"/>
      <c r="DZ87" s="172"/>
      <c r="EA87" s="172"/>
      <c r="EB87" s="172"/>
      <c r="EC87" s="172"/>
      <c r="ED87" s="172"/>
      <c r="EE87" s="172"/>
      <c r="EF87" s="172"/>
      <c r="EG87" s="172"/>
      <c r="EH87" s="172"/>
      <c r="EI87" s="172"/>
      <c r="EJ87" s="172"/>
      <c r="EK87" s="172"/>
      <c r="EL87" s="172"/>
      <c r="EM87" s="172"/>
      <c r="EN87" s="172"/>
      <c r="EO87" s="172"/>
      <c r="EP87" s="172"/>
      <c r="EQ87" s="172"/>
      <c r="ER87" s="172"/>
      <c r="ES87" s="172"/>
      <c r="ET87" s="172"/>
      <c r="EU87" s="172"/>
      <c r="EV87" s="172"/>
      <c r="EW87" s="172"/>
      <c r="EX87" s="172"/>
      <c r="EY87" s="172"/>
      <c r="EZ87" s="172"/>
      <c r="FA87" s="172"/>
      <c r="FB87" s="172"/>
      <c r="FC87" s="172"/>
      <c r="FD87" s="172"/>
      <c r="FE87" s="172"/>
      <c r="FF87" s="172"/>
      <c r="FG87" s="172"/>
      <c r="FH87" s="172"/>
      <c r="FI87" s="172"/>
      <c r="FJ87" s="172"/>
      <c r="FK87" s="172"/>
      <c r="FL87" s="172"/>
      <c r="FM87" s="172"/>
      <c r="FN87" s="172"/>
      <c r="FO87" s="172"/>
      <c r="FP87" s="172"/>
      <c r="FQ87" s="172"/>
      <c r="FR87" s="172"/>
      <c r="FS87" s="172"/>
      <c r="FT87" s="172"/>
      <c r="FU87" s="172"/>
      <c r="FV87" s="172"/>
      <c r="FW87" s="172"/>
      <c r="FX87" s="172"/>
      <c r="FY87" s="172"/>
      <c r="FZ87" s="172"/>
      <c r="GA87" s="172"/>
      <c r="GB87" s="172"/>
      <c r="GC87" s="172"/>
      <c r="GD87" s="172"/>
      <c r="GE87" s="172"/>
      <c r="GF87" s="172"/>
      <c r="GG87" s="172"/>
      <c r="GH87" s="172"/>
      <c r="GI87" s="172"/>
      <c r="GJ87" s="172"/>
      <c r="GK87" s="172"/>
      <c r="GL87" s="172"/>
      <c r="GM87" s="172"/>
      <c r="GN87" s="172"/>
      <c r="GO87" s="172"/>
      <c r="GP87" s="172"/>
      <c r="GQ87" s="172"/>
      <c r="GR87" s="172"/>
      <c r="GS87" s="172"/>
      <c r="GT87" s="172"/>
      <c r="GU87" s="172"/>
      <c r="GV87" s="172"/>
      <c r="GW87" s="172"/>
      <c r="GX87" s="172"/>
      <c r="GY87" s="172"/>
      <c r="GZ87" s="172"/>
      <c r="HA87" s="172"/>
      <c r="HB87" s="172"/>
      <c r="HC87" s="172"/>
      <c r="HD87" s="172"/>
      <c r="HE87" s="172"/>
      <c r="HF87" s="172"/>
      <c r="HG87" s="172"/>
      <c r="HH87" s="172"/>
      <c r="HI87" s="172"/>
      <c r="HJ87" s="172"/>
      <c r="HK87" s="172"/>
      <c r="HL87" s="172"/>
      <c r="HM87" s="172"/>
      <c r="HN87" s="172"/>
      <c r="HO87" s="172"/>
      <c r="HP87" s="172"/>
      <c r="HQ87" s="172"/>
      <c r="HR87" s="172"/>
      <c r="HS87" s="172"/>
      <c r="HT87" s="172"/>
      <c r="HU87" s="172"/>
      <c r="HV87" s="172"/>
      <c r="HW87" s="172"/>
      <c r="HX87" s="172"/>
      <c r="HY87" s="172"/>
      <c r="HZ87" s="172"/>
      <c r="IA87" s="172"/>
      <c r="IB87" s="172"/>
      <c r="IC87" s="172"/>
      <c r="ID87" s="172"/>
      <c r="IE87" s="172"/>
      <c r="IF87" s="172"/>
      <c r="IG87" s="172"/>
      <c r="IH87" s="172"/>
      <c r="II87" s="172"/>
      <c r="IJ87" s="172"/>
      <c r="IK87" s="172"/>
      <c r="IL87" s="172"/>
      <c r="IM87" s="172"/>
      <c r="IN87" s="172"/>
      <c r="IO87" s="172"/>
      <c r="IP87" s="172"/>
      <c r="IQ87" s="172"/>
    </row>
    <row r="88" spans="1:251" s="144" customFormat="1" ht="21.75" customHeight="1">
      <c r="A88" s="176">
        <v>81</v>
      </c>
      <c r="B88" s="545" t="s">
        <v>538</v>
      </c>
      <c r="C88" s="546" t="s">
        <v>541</v>
      </c>
      <c r="D88" s="547">
        <v>31</v>
      </c>
      <c r="E88" s="547"/>
      <c r="F88" s="546" t="s">
        <v>542</v>
      </c>
      <c r="G88" s="547" t="s">
        <v>175</v>
      </c>
      <c r="H88" s="539" t="s">
        <v>207</v>
      </c>
      <c r="I88" s="177">
        <f t="shared" si="4"/>
        <v>187500</v>
      </c>
      <c r="J88" s="323" t="s">
        <v>203</v>
      </c>
      <c r="K88" s="180">
        <f t="shared" si="5"/>
        <v>135000</v>
      </c>
      <c r="L88" s="323" t="s">
        <v>216</v>
      </c>
      <c r="M88" s="178">
        <f t="shared" si="6"/>
        <v>135000</v>
      </c>
      <c r="N88" s="178">
        <f t="shared" si="7"/>
        <v>457500</v>
      </c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72"/>
      <c r="DH88" s="172"/>
      <c r="DI88" s="172"/>
      <c r="DJ88" s="172"/>
      <c r="DK88" s="172"/>
      <c r="DL88" s="172"/>
      <c r="DM88" s="172"/>
      <c r="DN88" s="172"/>
      <c r="DO88" s="172"/>
      <c r="DP88" s="172"/>
      <c r="DQ88" s="172"/>
      <c r="DR88" s="172"/>
      <c r="DS88" s="172"/>
      <c r="DT88" s="172"/>
      <c r="DU88" s="172"/>
      <c r="DV88" s="172"/>
      <c r="DW88" s="172"/>
      <c r="DX88" s="172"/>
      <c r="DY88" s="172"/>
      <c r="DZ88" s="172"/>
      <c r="EA88" s="172"/>
      <c r="EB88" s="172"/>
      <c r="EC88" s="172"/>
      <c r="ED88" s="172"/>
      <c r="EE88" s="172"/>
      <c r="EF88" s="172"/>
      <c r="EG88" s="172"/>
      <c r="EH88" s="172"/>
      <c r="EI88" s="172"/>
      <c r="EJ88" s="172"/>
      <c r="EK88" s="172"/>
      <c r="EL88" s="172"/>
      <c r="EM88" s="172"/>
      <c r="EN88" s="172"/>
      <c r="EO88" s="172"/>
      <c r="EP88" s="172"/>
      <c r="EQ88" s="172"/>
      <c r="ER88" s="172"/>
      <c r="ES88" s="172"/>
      <c r="ET88" s="172"/>
      <c r="EU88" s="172"/>
      <c r="EV88" s="172"/>
      <c r="EW88" s="172"/>
      <c r="EX88" s="172"/>
      <c r="EY88" s="172"/>
      <c r="EZ88" s="172"/>
      <c r="FA88" s="172"/>
      <c r="FB88" s="172"/>
      <c r="FC88" s="172"/>
      <c r="FD88" s="172"/>
      <c r="FE88" s="172"/>
      <c r="FF88" s="172"/>
      <c r="FG88" s="172"/>
      <c r="FH88" s="172"/>
      <c r="FI88" s="172"/>
      <c r="FJ88" s="172"/>
      <c r="FK88" s="172"/>
      <c r="FL88" s="172"/>
      <c r="FM88" s="172"/>
      <c r="FN88" s="172"/>
      <c r="FO88" s="172"/>
      <c r="FP88" s="172"/>
      <c r="FQ88" s="172"/>
      <c r="FR88" s="172"/>
      <c r="FS88" s="172"/>
      <c r="FT88" s="172"/>
      <c r="FU88" s="172"/>
      <c r="FV88" s="172"/>
      <c r="FW88" s="172"/>
      <c r="FX88" s="172"/>
      <c r="FY88" s="172"/>
      <c r="FZ88" s="172"/>
      <c r="GA88" s="172"/>
      <c r="GB88" s="172"/>
      <c r="GC88" s="172"/>
      <c r="GD88" s="172"/>
      <c r="GE88" s="172"/>
      <c r="GF88" s="172"/>
      <c r="GG88" s="172"/>
      <c r="GH88" s="172"/>
      <c r="GI88" s="172"/>
      <c r="GJ88" s="172"/>
      <c r="GK88" s="172"/>
      <c r="GL88" s="172"/>
      <c r="GM88" s="172"/>
      <c r="GN88" s="172"/>
      <c r="GO88" s="172"/>
      <c r="GP88" s="172"/>
      <c r="GQ88" s="172"/>
      <c r="GR88" s="172"/>
      <c r="GS88" s="172"/>
      <c r="GT88" s="172"/>
      <c r="GU88" s="172"/>
      <c r="GV88" s="172"/>
      <c r="GW88" s="172"/>
      <c r="GX88" s="172"/>
      <c r="GY88" s="172"/>
      <c r="GZ88" s="172"/>
      <c r="HA88" s="172"/>
      <c r="HB88" s="172"/>
      <c r="HC88" s="172"/>
      <c r="HD88" s="172"/>
      <c r="HE88" s="172"/>
      <c r="HF88" s="172"/>
      <c r="HG88" s="172"/>
      <c r="HH88" s="172"/>
      <c r="HI88" s="172"/>
      <c r="HJ88" s="172"/>
      <c r="HK88" s="172"/>
      <c r="HL88" s="172"/>
      <c r="HM88" s="172"/>
      <c r="HN88" s="172"/>
      <c r="HO88" s="172"/>
      <c r="HP88" s="172"/>
      <c r="HQ88" s="172"/>
      <c r="HR88" s="172"/>
      <c r="HS88" s="172"/>
      <c r="HT88" s="172"/>
      <c r="HU88" s="172"/>
      <c r="HV88" s="172"/>
      <c r="HW88" s="172"/>
      <c r="HX88" s="172"/>
      <c r="HY88" s="172"/>
      <c r="HZ88" s="172"/>
      <c r="IA88" s="172"/>
      <c r="IB88" s="172"/>
      <c r="IC88" s="172"/>
      <c r="ID88" s="172"/>
      <c r="IE88" s="172"/>
      <c r="IF88" s="172"/>
      <c r="IG88" s="172"/>
      <c r="IH88" s="172"/>
      <c r="II88" s="172"/>
      <c r="IJ88" s="172"/>
      <c r="IK88" s="172"/>
      <c r="IL88" s="172"/>
      <c r="IM88" s="172"/>
      <c r="IN88" s="172"/>
      <c r="IO88" s="172"/>
      <c r="IP88" s="172"/>
      <c r="IQ88" s="172"/>
    </row>
    <row r="89" spans="1:251" s="144" customFormat="1" ht="21.75" customHeight="1">
      <c r="A89" s="176">
        <v>82</v>
      </c>
      <c r="B89" s="545" t="s">
        <v>538</v>
      </c>
      <c r="C89" s="546" t="s">
        <v>179</v>
      </c>
      <c r="D89" s="547">
        <v>18</v>
      </c>
      <c r="E89" s="547"/>
      <c r="F89" s="546" t="s">
        <v>171</v>
      </c>
      <c r="G89" s="547" t="s">
        <v>172</v>
      </c>
      <c r="H89" s="539" t="s">
        <v>208</v>
      </c>
      <c r="I89" s="177">
        <f t="shared" si="4"/>
        <v>420000</v>
      </c>
      <c r="J89" s="323" t="s">
        <v>211</v>
      </c>
      <c r="K89" s="180">
        <f t="shared" si="5"/>
        <v>300000</v>
      </c>
      <c r="L89" s="323" t="s">
        <v>213</v>
      </c>
      <c r="M89" s="178">
        <f t="shared" si="6"/>
        <v>300000</v>
      </c>
      <c r="N89" s="178">
        <f t="shared" si="7"/>
        <v>1020000</v>
      </c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  <c r="CY89" s="172"/>
      <c r="CZ89" s="172"/>
      <c r="DA89" s="172"/>
      <c r="DB89" s="172"/>
      <c r="DC89" s="172"/>
      <c r="DD89" s="172"/>
      <c r="DE89" s="172"/>
      <c r="DF89" s="172"/>
      <c r="DG89" s="172"/>
      <c r="DH89" s="172"/>
      <c r="DI89" s="172"/>
      <c r="DJ89" s="172"/>
      <c r="DK89" s="172"/>
      <c r="DL89" s="172"/>
      <c r="DM89" s="172"/>
      <c r="DN89" s="172"/>
      <c r="DO89" s="172"/>
      <c r="DP89" s="172"/>
      <c r="DQ89" s="172"/>
      <c r="DR89" s="172"/>
      <c r="DS89" s="172"/>
      <c r="DT89" s="172"/>
      <c r="DU89" s="172"/>
      <c r="DV89" s="172"/>
      <c r="DW89" s="172"/>
      <c r="DX89" s="172"/>
      <c r="DY89" s="172"/>
      <c r="DZ89" s="172"/>
      <c r="EA89" s="172"/>
      <c r="EB89" s="172"/>
      <c r="EC89" s="172"/>
      <c r="ED89" s="172"/>
      <c r="EE89" s="172"/>
      <c r="EF89" s="172"/>
      <c r="EG89" s="172"/>
      <c r="EH89" s="172"/>
      <c r="EI89" s="172"/>
      <c r="EJ89" s="172"/>
      <c r="EK89" s="172"/>
      <c r="EL89" s="172"/>
      <c r="EM89" s="172"/>
      <c r="EN89" s="172"/>
      <c r="EO89" s="172"/>
      <c r="EP89" s="172"/>
      <c r="EQ89" s="172"/>
      <c r="ER89" s="172"/>
      <c r="ES89" s="172"/>
      <c r="ET89" s="172"/>
      <c r="EU89" s="172"/>
      <c r="EV89" s="172"/>
      <c r="EW89" s="172"/>
      <c r="EX89" s="172"/>
      <c r="EY89" s="172"/>
      <c r="EZ89" s="172"/>
      <c r="FA89" s="172"/>
      <c r="FB89" s="172"/>
      <c r="FC89" s="172"/>
      <c r="FD89" s="172"/>
      <c r="FE89" s="172"/>
      <c r="FF89" s="172"/>
      <c r="FG89" s="172"/>
      <c r="FH89" s="172"/>
      <c r="FI89" s="172"/>
      <c r="FJ89" s="172"/>
      <c r="FK89" s="172"/>
      <c r="FL89" s="172"/>
      <c r="FM89" s="172"/>
      <c r="FN89" s="172"/>
      <c r="FO89" s="172"/>
      <c r="FP89" s="172"/>
      <c r="FQ89" s="172"/>
      <c r="FR89" s="172"/>
      <c r="FS89" s="172"/>
      <c r="FT89" s="172"/>
      <c r="FU89" s="172"/>
      <c r="FV89" s="172"/>
      <c r="FW89" s="172"/>
      <c r="FX89" s="172"/>
      <c r="FY89" s="172"/>
      <c r="FZ89" s="172"/>
      <c r="GA89" s="172"/>
      <c r="GB89" s="172"/>
      <c r="GC89" s="172"/>
      <c r="GD89" s="172"/>
      <c r="GE89" s="172"/>
      <c r="GF89" s="172"/>
      <c r="GG89" s="172"/>
      <c r="GH89" s="172"/>
      <c r="GI89" s="172"/>
      <c r="GJ89" s="172"/>
      <c r="GK89" s="172"/>
      <c r="GL89" s="172"/>
      <c r="GM89" s="172"/>
      <c r="GN89" s="172"/>
      <c r="GO89" s="172"/>
      <c r="GP89" s="172"/>
      <c r="GQ89" s="172"/>
      <c r="GR89" s="172"/>
      <c r="GS89" s="172"/>
      <c r="GT89" s="172"/>
      <c r="GU89" s="172"/>
      <c r="GV89" s="172"/>
      <c r="GW89" s="172"/>
      <c r="GX89" s="172"/>
      <c r="GY89" s="172"/>
      <c r="GZ89" s="172"/>
      <c r="HA89" s="172"/>
      <c r="HB89" s="172"/>
      <c r="HC89" s="172"/>
      <c r="HD89" s="172"/>
      <c r="HE89" s="172"/>
      <c r="HF89" s="172"/>
      <c r="HG89" s="172"/>
      <c r="HH89" s="172"/>
      <c r="HI89" s="172"/>
      <c r="HJ89" s="172"/>
      <c r="HK89" s="172"/>
      <c r="HL89" s="172"/>
      <c r="HM89" s="172"/>
      <c r="HN89" s="172"/>
      <c r="HO89" s="172"/>
      <c r="HP89" s="172"/>
      <c r="HQ89" s="172"/>
      <c r="HR89" s="172"/>
      <c r="HS89" s="172"/>
      <c r="HT89" s="172"/>
      <c r="HU89" s="172"/>
      <c r="HV89" s="172"/>
      <c r="HW89" s="172"/>
      <c r="HX89" s="172"/>
      <c r="HY89" s="172"/>
      <c r="HZ89" s="172"/>
      <c r="IA89" s="172"/>
      <c r="IB89" s="172"/>
      <c r="IC89" s="172"/>
      <c r="ID89" s="172"/>
      <c r="IE89" s="172"/>
      <c r="IF89" s="172"/>
      <c r="IG89" s="172"/>
      <c r="IH89" s="172"/>
      <c r="II89" s="172"/>
      <c r="IJ89" s="172"/>
      <c r="IK89" s="172"/>
      <c r="IL89" s="172"/>
      <c r="IM89" s="172"/>
      <c r="IN89" s="172"/>
      <c r="IO89" s="172"/>
      <c r="IP89" s="172"/>
      <c r="IQ89" s="172"/>
    </row>
    <row r="90" spans="1:251" s="144" customFormat="1" ht="21.75" customHeight="1">
      <c r="A90" s="176">
        <v>83</v>
      </c>
      <c r="B90" s="545" t="s">
        <v>545</v>
      </c>
      <c r="C90" s="546" t="s">
        <v>549</v>
      </c>
      <c r="D90" s="547"/>
      <c r="E90" s="547">
        <v>17</v>
      </c>
      <c r="F90" s="546" t="s">
        <v>550</v>
      </c>
      <c r="G90" s="547" t="s">
        <v>175</v>
      </c>
      <c r="H90" s="539" t="s">
        <v>204</v>
      </c>
      <c r="I90" s="177">
        <f t="shared" si="4"/>
        <v>187500</v>
      </c>
      <c r="J90" s="323" t="s">
        <v>199</v>
      </c>
      <c r="K90" s="180">
        <f t="shared" si="5"/>
        <v>135000</v>
      </c>
      <c r="L90" s="323" t="s">
        <v>213</v>
      </c>
      <c r="M90" s="178">
        <f t="shared" si="6"/>
        <v>135000</v>
      </c>
      <c r="N90" s="178">
        <f t="shared" si="7"/>
        <v>457500</v>
      </c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  <c r="CY90" s="172"/>
      <c r="CZ90" s="172"/>
      <c r="DA90" s="172"/>
      <c r="DB90" s="172"/>
      <c r="DC90" s="172"/>
      <c r="DD90" s="172"/>
      <c r="DE90" s="172"/>
      <c r="DF90" s="172"/>
      <c r="DG90" s="172"/>
      <c r="DH90" s="172"/>
      <c r="DI90" s="172"/>
      <c r="DJ90" s="172"/>
      <c r="DK90" s="172"/>
      <c r="DL90" s="172"/>
      <c r="DM90" s="172"/>
      <c r="DN90" s="172"/>
      <c r="DO90" s="172"/>
      <c r="DP90" s="172"/>
      <c r="DQ90" s="172"/>
      <c r="DR90" s="172"/>
      <c r="DS90" s="172"/>
      <c r="DT90" s="172"/>
      <c r="DU90" s="172"/>
      <c r="DV90" s="172"/>
      <c r="DW90" s="172"/>
      <c r="DX90" s="172"/>
      <c r="DY90" s="172"/>
      <c r="DZ90" s="172"/>
      <c r="EA90" s="172"/>
      <c r="EB90" s="172"/>
      <c r="EC90" s="172"/>
      <c r="ED90" s="172"/>
      <c r="EE90" s="172"/>
      <c r="EF90" s="172"/>
      <c r="EG90" s="172"/>
      <c r="EH90" s="172"/>
      <c r="EI90" s="172"/>
      <c r="EJ90" s="172"/>
      <c r="EK90" s="172"/>
      <c r="EL90" s="172"/>
      <c r="EM90" s="172"/>
      <c r="EN90" s="172"/>
      <c r="EO90" s="172"/>
      <c r="EP90" s="172"/>
      <c r="EQ90" s="172"/>
      <c r="ER90" s="172"/>
      <c r="ES90" s="172"/>
      <c r="ET90" s="172"/>
      <c r="EU90" s="172"/>
      <c r="EV90" s="172"/>
      <c r="EW90" s="172"/>
      <c r="EX90" s="172"/>
      <c r="EY90" s="172"/>
      <c r="EZ90" s="172"/>
      <c r="FA90" s="172"/>
      <c r="FB90" s="172"/>
      <c r="FC90" s="172"/>
      <c r="FD90" s="172"/>
      <c r="FE90" s="172"/>
      <c r="FF90" s="172"/>
      <c r="FG90" s="172"/>
      <c r="FH90" s="172"/>
      <c r="FI90" s="172"/>
      <c r="FJ90" s="172"/>
      <c r="FK90" s="172"/>
      <c r="FL90" s="172"/>
      <c r="FM90" s="172"/>
      <c r="FN90" s="172"/>
      <c r="FO90" s="172"/>
      <c r="FP90" s="172"/>
      <c r="FQ90" s="172"/>
      <c r="FR90" s="172"/>
      <c r="FS90" s="172"/>
      <c r="FT90" s="172"/>
      <c r="FU90" s="172"/>
      <c r="FV90" s="172"/>
      <c r="FW90" s="172"/>
      <c r="FX90" s="172"/>
      <c r="FY90" s="172"/>
      <c r="FZ90" s="172"/>
      <c r="GA90" s="172"/>
      <c r="GB90" s="172"/>
      <c r="GC90" s="172"/>
      <c r="GD90" s="172"/>
      <c r="GE90" s="172"/>
      <c r="GF90" s="172"/>
      <c r="GG90" s="172"/>
      <c r="GH90" s="172"/>
      <c r="GI90" s="172"/>
      <c r="GJ90" s="172"/>
      <c r="GK90" s="172"/>
      <c r="GL90" s="172"/>
      <c r="GM90" s="172"/>
      <c r="GN90" s="172"/>
      <c r="GO90" s="172"/>
      <c r="GP90" s="172"/>
      <c r="GQ90" s="172"/>
      <c r="GR90" s="172"/>
      <c r="GS90" s="172"/>
      <c r="GT90" s="172"/>
      <c r="GU90" s="172"/>
      <c r="GV90" s="172"/>
      <c r="GW90" s="172"/>
      <c r="GX90" s="172"/>
      <c r="GY90" s="172"/>
      <c r="GZ90" s="172"/>
      <c r="HA90" s="172"/>
      <c r="HB90" s="172"/>
      <c r="HC90" s="172"/>
      <c r="HD90" s="172"/>
      <c r="HE90" s="172"/>
      <c r="HF90" s="172"/>
      <c r="HG90" s="172"/>
      <c r="HH90" s="172"/>
      <c r="HI90" s="172"/>
      <c r="HJ90" s="172"/>
      <c r="HK90" s="172"/>
      <c r="HL90" s="172"/>
      <c r="HM90" s="172"/>
      <c r="HN90" s="172"/>
      <c r="HO90" s="172"/>
      <c r="HP90" s="172"/>
      <c r="HQ90" s="172"/>
      <c r="HR90" s="172"/>
      <c r="HS90" s="172"/>
      <c r="HT90" s="172"/>
      <c r="HU90" s="172"/>
      <c r="HV90" s="172"/>
      <c r="HW90" s="172"/>
      <c r="HX90" s="172"/>
      <c r="HY90" s="172"/>
      <c r="HZ90" s="172"/>
      <c r="IA90" s="172"/>
      <c r="IB90" s="172"/>
      <c r="IC90" s="172"/>
      <c r="ID90" s="172"/>
      <c r="IE90" s="172"/>
      <c r="IF90" s="172"/>
      <c r="IG90" s="172"/>
      <c r="IH90" s="172"/>
      <c r="II90" s="172"/>
      <c r="IJ90" s="172"/>
      <c r="IK90" s="172"/>
      <c r="IL90" s="172"/>
      <c r="IM90" s="172"/>
      <c r="IN90" s="172"/>
      <c r="IO90" s="172"/>
      <c r="IP90" s="172"/>
      <c r="IQ90" s="172"/>
    </row>
    <row r="91" spans="1:251" s="144" customFormat="1" ht="21.75" customHeight="1">
      <c r="A91" s="176">
        <v>84</v>
      </c>
      <c r="B91" s="545" t="s">
        <v>187</v>
      </c>
      <c r="C91" s="546" t="s">
        <v>569</v>
      </c>
      <c r="D91" s="547">
        <v>59</v>
      </c>
      <c r="E91" s="547"/>
      <c r="F91" s="548" t="s">
        <v>220</v>
      </c>
      <c r="G91" s="547" t="s">
        <v>218</v>
      </c>
      <c r="H91" s="539" t="s">
        <v>203</v>
      </c>
      <c r="I91" s="177">
        <f t="shared" si="4"/>
        <v>97500</v>
      </c>
      <c r="J91" s="323" t="s">
        <v>207</v>
      </c>
      <c r="K91" s="180">
        <f t="shared" si="5"/>
        <v>75000</v>
      </c>
      <c r="L91" s="541" t="s">
        <v>56</v>
      </c>
      <c r="M91" s="178">
        <f t="shared" si="6"/>
        <v>0</v>
      </c>
      <c r="N91" s="178">
        <f t="shared" si="7"/>
        <v>172500</v>
      </c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  <c r="DA91" s="172"/>
      <c r="DB91" s="172"/>
      <c r="DC91" s="172"/>
      <c r="DD91" s="172"/>
      <c r="DE91" s="172"/>
      <c r="DF91" s="172"/>
      <c r="DG91" s="172"/>
      <c r="DH91" s="172"/>
      <c r="DI91" s="172"/>
      <c r="DJ91" s="172"/>
      <c r="DK91" s="172"/>
      <c r="DL91" s="172"/>
      <c r="DM91" s="172"/>
      <c r="DN91" s="172"/>
      <c r="DO91" s="172"/>
      <c r="DP91" s="172"/>
      <c r="DQ91" s="172"/>
      <c r="DR91" s="172"/>
      <c r="DS91" s="172"/>
      <c r="DT91" s="172"/>
      <c r="DU91" s="172"/>
      <c r="DV91" s="172"/>
      <c r="DW91" s="172"/>
      <c r="DX91" s="172"/>
      <c r="DY91" s="172"/>
      <c r="DZ91" s="172"/>
      <c r="EA91" s="172"/>
      <c r="EB91" s="172"/>
      <c r="EC91" s="172"/>
      <c r="ED91" s="172"/>
      <c r="EE91" s="172"/>
      <c r="EF91" s="172"/>
      <c r="EG91" s="172"/>
      <c r="EH91" s="172"/>
      <c r="EI91" s="172"/>
      <c r="EJ91" s="172"/>
      <c r="EK91" s="172"/>
      <c r="EL91" s="172"/>
      <c r="EM91" s="172"/>
      <c r="EN91" s="172"/>
      <c r="EO91" s="172"/>
      <c r="EP91" s="172"/>
      <c r="EQ91" s="172"/>
      <c r="ER91" s="172"/>
      <c r="ES91" s="172"/>
      <c r="ET91" s="172"/>
      <c r="EU91" s="172"/>
      <c r="EV91" s="172"/>
      <c r="EW91" s="172"/>
      <c r="EX91" s="172"/>
      <c r="EY91" s="172"/>
      <c r="EZ91" s="172"/>
      <c r="FA91" s="172"/>
      <c r="FB91" s="172"/>
      <c r="FC91" s="172"/>
      <c r="FD91" s="172"/>
      <c r="FE91" s="172"/>
      <c r="FF91" s="172"/>
      <c r="FG91" s="172"/>
      <c r="FH91" s="172"/>
      <c r="FI91" s="172"/>
      <c r="FJ91" s="172"/>
      <c r="FK91" s="172"/>
      <c r="FL91" s="172"/>
      <c r="FM91" s="172"/>
      <c r="FN91" s="172"/>
      <c r="FO91" s="172"/>
      <c r="FP91" s="172"/>
      <c r="FQ91" s="172"/>
      <c r="FR91" s="172"/>
      <c r="FS91" s="172"/>
      <c r="FT91" s="172"/>
      <c r="FU91" s="172"/>
      <c r="FV91" s="172"/>
      <c r="FW91" s="172"/>
      <c r="FX91" s="172"/>
      <c r="FY91" s="172"/>
      <c r="FZ91" s="172"/>
      <c r="GA91" s="172"/>
      <c r="GB91" s="172"/>
      <c r="GC91" s="172"/>
      <c r="GD91" s="172"/>
      <c r="GE91" s="172"/>
      <c r="GF91" s="172"/>
      <c r="GG91" s="172"/>
      <c r="GH91" s="172"/>
      <c r="GI91" s="172"/>
      <c r="GJ91" s="172"/>
      <c r="GK91" s="172"/>
      <c r="GL91" s="172"/>
      <c r="GM91" s="172"/>
      <c r="GN91" s="172"/>
      <c r="GO91" s="172"/>
      <c r="GP91" s="172"/>
      <c r="GQ91" s="172"/>
      <c r="GR91" s="172"/>
      <c r="GS91" s="172"/>
      <c r="GT91" s="172"/>
      <c r="GU91" s="172"/>
      <c r="GV91" s="172"/>
      <c r="GW91" s="172"/>
      <c r="GX91" s="172"/>
      <c r="GY91" s="172"/>
      <c r="GZ91" s="172"/>
      <c r="HA91" s="172"/>
      <c r="HB91" s="172"/>
      <c r="HC91" s="172"/>
      <c r="HD91" s="172"/>
      <c r="HE91" s="172"/>
      <c r="HF91" s="172"/>
      <c r="HG91" s="172"/>
      <c r="HH91" s="172"/>
      <c r="HI91" s="172"/>
      <c r="HJ91" s="172"/>
      <c r="HK91" s="172"/>
      <c r="HL91" s="172"/>
      <c r="HM91" s="172"/>
      <c r="HN91" s="172"/>
      <c r="HO91" s="172"/>
      <c r="HP91" s="172"/>
      <c r="HQ91" s="172"/>
      <c r="HR91" s="172"/>
      <c r="HS91" s="172"/>
      <c r="HT91" s="172"/>
      <c r="HU91" s="172"/>
      <c r="HV91" s="172"/>
      <c r="HW91" s="172"/>
      <c r="HX91" s="172"/>
      <c r="HY91" s="172"/>
      <c r="HZ91" s="172"/>
      <c r="IA91" s="172"/>
      <c r="IB91" s="172"/>
      <c r="IC91" s="172"/>
      <c r="ID91" s="172"/>
      <c r="IE91" s="172"/>
      <c r="IF91" s="172"/>
      <c r="IG91" s="172"/>
      <c r="IH91" s="172"/>
      <c r="II91" s="172"/>
      <c r="IJ91" s="172"/>
      <c r="IK91" s="172"/>
      <c r="IL91" s="172"/>
      <c r="IM91" s="172"/>
      <c r="IN91" s="172"/>
      <c r="IO91" s="172"/>
      <c r="IP91" s="172"/>
      <c r="IQ91" s="172"/>
    </row>
    <row r="92" spans="1:251" s="144" customFormat="1" ht="21.75" customHeight="1">
      <c r="A92" s="176">
        <v>85</v>
      </c>
      <c r="B92" s="545" t="s">
        <v>189</v>
      </c>
      <c r="C92" s="546" t="s">
        <v>397</v>
      </c>
      <c r="D92" s="547">
        <v>55</v>
      </c>
      <c r="E92" s="547"/>
      <c r="F92" s="546" t="s">
        <v>220</v>
      </c>
      <c r="G92" s="547" t="s">
        <v>161</v>
      </c>
      <c r="H92" s="539" t="s">
        <v>207</v>
      </c>
      <c r="I92" s="177">
        <f t="shared" si="4"/>
        <v>97500</v>
      </c>
      <c r="J92" s="323" t="s">
        <v>210</v>
      </c>
      <c r="K92" s="180">
        <f t="shared" si="5"/>
        <v>75000</v>
      </c>
      <c r="L92" s="382" t="s">
        <v>56</v>
      </c>
      <c r="M92" s="178">
        <f t="shared" si="6"/>
        <v>0</v>
      </c>
      <c r="N92" s="178">
        <f t="shared" si="7"/>
        <v>172500</v>
      </c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  <c r="CY92" s="172"/>
      <c r="CZ92" s="172"/>
      <c r="DA92" s="172"/>
      <c r="DB92" s="172"/>
      <c r="DC92" s="172"/>
      <c r="DD92" s="172"/>
      <c r="DE92" s="172"/>
      <c r="DF92" s="172"/>
      <c r="DG92" s="172"/>
      <c r="DH92" s="172"/>
      <c r="DI92" s="172"/>
      <c r="DJ92" s="172"/>
      <c r="DK92" s="172"/>
      <c r="DL92" s="172"/>
      <c r="DM92" s="172"/>
      <c r="DN92" s="172"/>
      <c r="DO92" s="172"/>
      <c r="DP92" s="172"/>
      <c r="DQ92" s="172"/>
      <c r="DR92" s="172"/>
      <c r="DS92" s="172"/>
      <c r="DT92" s="172"/>
      <c r="DU92" s="172"/>
      <c r="DV92" s="172"/>
      <c r="DW92" s="172"/>
      <c r="DX92" s="172"/>
      <c r="DY92" s="172"/>
      <c r="DZ92" s="172"/>
      <c r="EA92" s="172"/>
      <c r="EB92" s="172"/>
      <c r="EC92" s="172"/>
      <c r="ED92" s="172"/>
      <c r="EE92" s="172"/>
      <c r="EF92" s="172"/>
      <c r="EG92" s="172"/>
      <c r="EH92" s="172"/>
      <c r="EI92" s="172"/>
      <c r="EJ92" s="172"/>
      <c r="EK92" s="172"/>
      <c r="EL92" s="172"/>
      <c r="EM92" s="172"/>
      <c r="EN92" s="172"/>
      <c r="EO92" s="172"/>
      <c r="EP92" s="172"/>
      <c r="EQ92" s="172"/>
      <c r="ER92" s="172"/>
      <c r="ES92" s="172"/>
      <c r="ET92" s="172"/>
      <c r="EU92" s="172"/>
      <c r="EV92" s="172"/>
      <c r="EW92" s="172"/>
      <c r="EX92" s="172"/>
      <c r="EY92" s="172"/>
      <c r="EZ92" s="172"/>
      <c r="FA92" s="172"/>
      <c r="FB92" s="172"/>
      <c r="FC92" s="172"/>
      <c r="FD92" s="172"/>
      <c r="FE92" s="172"/>
      <c r="FF92" s="172"/>
      <c r="FG92" s="172"/>
      <c r="FH92" s="172"/>
      <c r="FI92" s="172"/>
      <c r="FJ92" s="172"/>
      <c r="FK92" s="172"/>
      <c r="FL92" s="172"/>
      <c r="FM92" s="172"/>
      <c r="FN92" s="172"/>
      <c r="FO92" s="172"/>
      <c r="FP92" s="172"/>
      <c r="FQ92" s="172"/>
      <c r="FR92" s="172"/>
      <c r="FS92" s="172"/>
      <c r="FT92" s="172"/>
      <c r="FU92" s="172"/>
      <c r="FV92" s="172"/>
      <c r="FW92" s="172"/>
      <c r="FX92" s="172"/>
      <c r="FY92" s="172"/>
      <c r="FZ92" s="172"/>
      <c r="GA92" s="172"/>
      <c r="GB92" s="172"/>
      <c r="GC92" s="172"/>
      <c r="GD92" s="172"/>
      <c r="GE92" s="172"/>
      <c r="GF92" s="172"/>
      <c r="GG92" s="172"/>
      <c r="GH92" s="172"/>
      <c r="GI92" s="172"/>
      <c r="GJ92" s="172"/>
      <c r="GK92" s="172"/>
      <c r="GL92" s="172"/>
      <c r="GM92" s="172"/>
      <c r="GN92" s="172"/>
      <c r="GO92" s="172"/>
      <c r="GP92" s="172"/>
      <c r="GQ92" s="172"/>
      <c r="GR92" s="172"/>
      <c r="GS92" s="172"/>
      <c r="GT92" s="172"/>
      <c r="GU92" s="172"/>
      <c r="GV92" s="172"/>
      <c r="GW92" s="172"/>
      <c r="GX92" s="172"/>
      <c r="GY92" s="172"/>
      <c r="GZ92" s="172"/>
      <c r="HA92" s="172"/>
      <c r="HB92" s="172"/>
      <c r="HC92" s="172"/>
      <c r="HD92" s="172"/>
      <c r="HE92" s="172"/>
      <c r="HF92" s="172"/>
      <c r="HG92" s="172"/>
      <c r="HH92" s="172"/>
      <c r="HI92" s="172"/>
      <c r="HJ92" s="172"/>
      <c r="HK92" s="172"/>
      <c r="HL92" s="172"/>
      <c r="HM92" s="172"/>
      <c r="HN92" s="172"/>
      <c r="HO92" s="172"/>
      <c r="HP92" s="172"/>
      <c r="HQ92" s="172"/>
      <c r="HR92" s="172"/>
      <c r="HS92" s="172"/>
      <c r="HT92" s="172"/>
      <c r="HU92" s="172"/>
      <c r="HV92" s="172"/>
      <c r="HW92" s="172"/>
      <c r="HX92" s="172"/>
      <c r="HY92" s="172"/>
      <c r="HZ92" s="172"/>
      <c r="IA92" s="172"/>
      <c r="IB92" s="172"/>
      <c r="IC92" s="172"/>
      <c r="ID92" s="172"/>
      <c r="IE92" s="172"/>
      <c r="IF92" s="172"/>
      <c r="IG92" s="172"/>
      <c r="IH92" s="172"/>
      <c r="II92" s="172"/>
      <c r="IJ92" s="172"/>
      <c r="IK92" s="172"/>
      <c r="IL92" s="172"/>
      <c r="IM92" s="172"/>
      <c r="IN92" s="172"/>
      <c r="IO92" s="172"/>
      <c r="IP92" s="172"/>
      <c r="IQ92" s="172"/>
    </row>
    <row r="93" spans="1:251" s="144" customFormat="1" ht="21.75" customHeight="1">
      <c r="A93" s="176">
        <v>86</v>
      </c>
      <c r="B93" s="545" t="s">
        <v>190</v>
      </c>
      <c r="C93" s="546" t="s">
        <v>397</v>
      </c>
      <c r="D93" s="547">
        <v>55</v>
      </c>
      <c r="E93" s="547"/>
      <c r="F93" s="546" t="s">
        <v>220</v>
      </c>
      <c r="G93" s="547" t="s">
        <v>161</v>
      </c>
      <c r="H93" s="539" t="s">
        <v>207</v>
      </c>
      <c r="I93" s="177">
        <f t="shared" si="4"/>
        <v>97500</v>
      </c>
      <c r="J93" s="323" t="s">
        <v>213</v>
      </c>
      <c r="K93" s="180">
        <f t="shared" si="5"/>
        <v>75000</v>
      </c>
      <c r="L93" s="382" t="s">
        <v>56</v>
      </c>
      <c r="M93" s="178">
        <f t="shared" si="6"/>
        <v>0</v>
      </c>
      <c r="N93" s="178">
        <f t="shared" si="7"/>
        <v>172500</v>
      </c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  <c r="DA93" s="172"/>
      <c r="DB93" s="172"/>
      <c r="DC93" s="172"/>
      <c r="DD93" s="172"/>
      <c r="DE93" s="172"/>
      <c r="DF93" s="172"/>
      <c r="DG93" s="172"/>
      <c r="DH93" s="172"/>
      <c r="DI93" s="172"/>
      <c r="DJ93" s="172"/>
      <c r="DK93" s="172"/>
      <c r="DL93" s="172"/>
      <c r="DM93" s="172"/>
      <c r="DN93" s="172"/>
      <c r="DO93" s="172"/>
      <c r="DP93" s="172"/>
      <c r="DQ93" s="172"/>
      <c r="DR93" s="172"/>
      <c r="DS93" s="172"/>
      <c r="DT93" s="172"/>
      <c r="DU93" s="172"/>
      <c r="DV93" s="172"/>
      <c r="DW93" s="172"/>
      <c r="DX93" s="172"/>
      <c r="DY93" s="172"/>
      <c r="DZ93" s="172"/>
      <c r="EA93" s="172"/>
      <c r="EB93" s="172"/>
      <c r="EC93" s="172"/>
      <c r="ED93" s="172"/>
      <c r="EE93" s="172"/>
      <c r="EF93" s="172"/>
      <c r="EG93" s="172"/>
      <c r="EH93" s="172"/>
      <c r="EI93" s="172"/>
      <c r="EJ93" s="172"/>
      <c r="EK93" s="172"/>
      <c r="EL93" s="172"/>
      <c r="EM93" s="172"/>
      <c r="EN93" s="172"/>
      <c r="EO93" s="172"/>
      <c r="EP93" s="172"/>
      <c r="EQ93" s="172"/>
      <c r="ER93" s="172"/>
      <c r="ES93" s="172"/>
      <c r="ET93" s="172"/>
      <c r="EU93" s="172"/>
      <c r="EV93" s="172"/>
      <c r="EW93" s="172"/>
      <c r="EX93" s="172"/>
      <c r="EY93" s="172"/>
      <c r="EZ93" s="172"/>
      <c r="FA93" s="172"/>
      <c r="FB93" s="172"/>
      <c r="FC93" s="172"/>
      <c r="FD93" s="172"/>
      <c r="FE93" s="172"/>
      <c r="FF93" s="172"/>
      <c r="FG93" s="172"/>
      <c r="FH93" s="172"/>
      <c r="FI93" s="172"/>
      <c r="FJ93" s="172"/>
      <c r="FK93" s="172"/>
      <c r="FL93" s="172"/>
      <c r="FM93" s="172"/>
      <c r="FN93" s="172"/>
      <c r="FO93" s="172"/>
      <c r="FP93" s="172"/>
      <c r="FQ93" s="172"/>
      <c r="FR93" s="172"/>
      <c r="FS93" s="172"/>
      <c r="FT93" s="172"/>
      <c r="FU93" s="172"/>
      <c r="FV93" s="172"/>
      <c r="FW93" s="172"/>
      <c r="FX93" s="172"/>
      <c r="FY93" s="172"/>
      <c r="FZ93" s="172"/>
      <c r="GA93" s="172"/>
      <c r="GB93" s="172"/>
      <c r="GC93" s="172"/>
      <c r="GD93" s="172"/>
      <c r="GE93" s="172"/>
      <c r="GF93" s="172"/>
      <c r="GG93" s="172"/>
      <c r="GH93" s="172"/>
      <c r="GI93" s="172"/>
      <c r="GJ93" s="172"/>
      <c r="GK93" s="172"/>
      <c r="GL93" s="172"/>
      <c r="GM93" s="172"/>
      <c r="GN93" s="172"/>
      <c r="GO93" s="172"/>
      <c r="GP93" s="172"/>
      <c r="GQ93" s="172"/>
      <c r="GR93" s="172"/>
      <c r="GS93" s="172"/>
      <c r="GT93" s="172"/>
      <c r="GU93" s="172"/>
      <c r="GV93" s="172"/>
      <c r="GW93" s="172"/>
      <c r="GX93" s="172"/>
      <c r="GY93" s="172"/>
      <c r="GZ93" s="172"/>
      <c r="HA93" s="172"/>
      <c r="HB93" s="172"/>
      <c r="HC93" s="172"/>
      <c r="HD93" s="172"/>
      <c r="HE93" s="172"/>
      <c r="HF93" s="172"/>
      <c r="HG93" s="172"/>
      <c r="HH93" s="172"/>
      <c r="HI93" s="172"/>
      <c r="HJ93" s="172"/>
      <c r="HK93" s="172"/>
      <c r="HL93" s="172"/>
      <c r="HM93" s="172"/>
      <c r="HN93" s="172"/>
      <c r="HO93" s="172"/>
      <c r="HP93" s="172"/>
      <c r="HQ93" s="172"/>
      <c r="HR93" s="172"/>
      <c r="HS93" s="172"/>
      <c r="HT93" s="172"/>
      <c r="HU93" s="172"/>
      <c r="HV93" s="172"/>
      <c r="HW93" s="172"/>
      <c r="HX93" s="172"/>
      <c r="HY93" s="172"/>
      <c r="HZ93" s="172"/>
      <c r="IA93" s="172"/>
      <c r="IB93" s="172"/>
      <c r="IC93" s="172"/>
      <c r="ID93" s="172"/>
      <c r="IE93" s="172"/>
      <c r="IF93" s="172"/>
      <c r="IG93" s="172"/>
      <c r="IH93" s="172"/>
      <c r="II93" s="172"/>
      <c r="IJ93" s="172"/>
      <c r="IK93" s="172"/>
      <c r="IL93" s="172"/>
      <c r="IM93" s="172"/>
      <c r="IN93" s="172"/>
      <c r="IO93" s="172"/>
      <c r="IP93" s="172"/>
      <c r="IQ93" s="172"/>
    </row>
    <row r="94" spans="1:251" s="144" customFormat="1" ht="21.75" customHeight="1">
      <c r="A94" s="176">
        <v>87</v>
      </c>
      <c r="B94" s="545" t="s">
        <v>190</v>
      </c>
      <c r="C94" s="546" t="s">
        <v>479</v>
      </c>
      <c r="D94" s="547">
        <v>59</v>
      </c>
      <c r="E94" s="547"/>
      <c r="F94" s="548" t="s">
        <v>220</v>
      </c>
      <c r="G94" s="547" t="s">
        <v>218</v>
      </c>
      <c r="H94" s="539" t="s">
        <v>203</v>
      </c>
      <c r="I94" s="177">
        <f t="shared" si="4"/>
        <v>97500</v>
      </c>
      <c r="J94" s="323" t="s">
        <v>213</v>
      </c>
      <c r="K94" s="180">
        <f t="shared" si="5"/>
        <v>75000</v>
      </c>
      <c r="L94" s="382" t="s">
        <v>56</v>
      </c>
      <c r="M94" s="178">
        <f t="shared" si="6"/>
        <v>0</v>
      </c>
      <c r="N94" s="178">
        <f t="shared" si="7"/>
        <v>172500</v>
      </c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  <c r="CY94" s="172"/>
      <c r="CZ94" s="172"/>
      <c r="DA94" s="172"/>
      <c r="DB94" s="172"/>
      <c r="DC94" s="172"/>
      <c r="DD94" s="172"/>
      <c r="DE94" s="172"/>
      <c r="DF94" s="172"/>
      <c r="DG94" s="172"/>
      <c r="DH94" s="172"/>
      <c r="DI94" s="172"/>
      <c r="DJ94" s="172"/>
      <c r="DK94" s="172"/>
      <c r="DL94" s="172"/>
      <c r="DM94" s="172"/>
      <c r="DN94" s="172"/>
      <c r="DO94" s="172"/>
      <c r="DP94" s="172"/>
      <c r="DQ94" s="172"/>
      <c r="DR94" s="172"/>
      <c r="DS94" s="172"/>
      <c r="DT94" s="172"/>
      <c r="DU94" s="172"/>
      <c r="DV94" s="172"/>
      <c r="DW94" s="172"/>
      <c r="DX94" s="172"/>
      <c r="DY94" s="172"/>
      <c r="DZ94" s="172"/>
      <c r="EA94" s="172"/>
      <c r="EB94" s="172"/>
      <c r="EC94" s="172"/>
      <c r="ED94" s="172"/>
      <c r="EE94" s="172"/>
      <c r="EF94" s="172"/>
      <c r="EG94" s="172"/>
      <c r="EH94" s="172"/>
      <c r="EI94" s="172"/>
      <c r="EJ94" s="172"/>
      <c r="EK94" s="172"/>
      <c r="EL94" s="172"/>
      <c r="EM94" s="172"/>
      <c r="EN94" s="172"/>
      <c r="EO94" s="172"/>
      <c r="EP94" s="172"/>
      <c r="EQ94" s="172"/>
      <c r="ER94" s="172"/>
      <c r="ES94" s="172"/>
      <c r="ET94" s="172"/>
      <c r="EU94" s="172"/>
      <c r="EV94" s="172"/>
      <c r="EW94" s="172"/>
      <c r="EX94" s="172"/>
      <c r="EY94" s="172"/>
      <c r="EZ94" s="172"/>
      <c r="FA94" s="172"/>
      <c r="FB94" s="172"/>
      <c r="FC94" s="172"/>
      <c r="FD94" s="172"/>
      <c r="FE94" s="172"/>
      <c r="FF94" s="172"/>
      <c r="FG94" s="172"/>
      <c r="FH94" s="172"/>
      <c r="FI94" s="172"/>
      <c r="FJ94" s="172"/>
      <c r="FK94" s="172"/>
      <c r="FL94" s="172"/>
      <c r="FM94" s="172"/>
      <c r="FN94" s="172"/>
      <c r="FO94" s="172"/>
      <c r="FP94" s="172"/>
      <c r="FQ94" s="172"/>
      <c r="FR94" s="172"/>
      <c r="FS94" s="172"/>
      <c r="FT94" s="172"/>
      <c r="FU94" s="172"/>
      <c r="FV94" s="172"/>
      <c r="FW94" s="172"/>
      <c r="FX94" s="172"/>
      <c r="FY94" s="172"/>
      <c r="FZ94" s="172"/>
      <c r="GA94" s="172"/>
      <c r="GB94" s="172"/>
      <c r="GC94" s="172"/>
      <c r="GD94" s="172"/>
      <c r="GE94" s="172"/>
      <c r="GF94" s="172"/>
      <c r="GG94" s="172"/>
      <c r="GH94" s="172"/>
      <c r="GI94" s="172"/>
      <c r="GJ94" s="172"/>
      <c r="GK94" s="172"/>
      <c r="GL94" s="172"/>
      <c r="GM94" s="172"/>
      <c r="GN94" s="172"/>
      <c r="GO94" s="172"/>
      <c r="GP94" s="172"/>
      <c r="GQ94" s="172"/>
      <c r="GR94" s="172"/>
      <c r="GS94" s="172"/>
      <c r="GT94" s="172"/>
      <c r="GU94" s="172"/>
      <c r="GV94" s="172"/>
      <c r="GW94" s="172"/>
      <c r="GX94" s="172"/>
      <c r="GY94" s="172"/>
      <c r="GZ94" s="172"/>
      <c r="HA94" s="172"/>
      <c r="HB94" s="172"/>
      <c r="HC94" s="172"/>
      <c r="HD94" s="172"/>
      <c r="HE94" s="172"/>
      <c r="HF94" s="172"/>
      <c r="HG94" s="172"/>
      <c r="HH94" s="172"/>
      <c r="HI94" s="172"/>
      <c r="HJ94" s="172"/>
      <c r="HK94" s="172"/>
      <c r="HL94" s="172"/>
      <c r="HM94" s="172"/>
      <c r="HN94" s="172"/>
      <c r="HO94" s="172"/>
      <c r="HP94" s="172"/>
      <c r="HQ94" s="172"/>
      <c r="HR94" s="172"/>
      <c r="HS94" s="172"/>
      <c r="HT94" s="172"/>
      <c r="HU94" s="172"/>
      <c r="HV94" s="172"/>
      <c r="HW94" s="172"/>
      <c r="HX94" s="172"/>
      <c r="HY94" s="172"/>
      <c r="HZ94" s="172"/>
      <c r="IA94" s="172"/>
      <c r="IB94" s="172"/>
      <c r="IC94" s="172"/>
      <c r="ID94" s="172"/>
      <c r="IE94" s="172"/>
      <c r="IF94" s="172"/>
      <c r="IG94" s="172"/>
      <c r="IH94" s="172"/>
      <c r="II94" s="172"/>
      <c r="IJ94" s="172"/>
      <c r="IK94" s="172"/>
      <c r="IL94" s="172"/>
      <c r="IM94" s="172"/>
      <c r="IN94" s="172"/>
      <c r="IO94" s="172"/>
      <c r="IP94" s="172"/>
      <c r="IQ94" s="172"/>
    </row>
    <row r="95" spans="1:251" s="144" customFormat="1" ht="21.75" customHeight="1">
      <c r="A95" s="176">
        <v>88</v>
      </c>
      <c r="B95" s="545" t="s">
        <v>191</v>
      </c>
      <c r="C95" s="546" t="s">
        <v>397</v>
      </c>
      <c r="D95" s="547">
        <v>55</v>
      </c>
      <c r="E95" s="547"/>
      <c r="F95" s="548" t="s">
        <v>220</v>
      </c>
      <c r="G95" s="547" t="s">
        <v>218</v>
      </c>
      <c r="H95" s="539" t="s">
        <v>205</v>
      </c>
      <c r="I95" s="177">
        <f t="shared" si="4"/>
        <v>97500</v>
      </c>
      <c r="J95" s="323" t="s">
        <v>212</v>
      </c>
      <c r="K95" s="180">
        <f t="shared" si="5"/>
        <v>75000</v>
      </c>
      <c r="L95" s="382" t="s">
        <v>56</v>
      </c>
      <c r="M95" s="178">
        <f t="shared" si="6"/>
        <v>0</v>
      </c>
      <c r="N95" s="178">
        <f t="shared" si="7"/>
        <v>172500</v>
      </c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  <c r="CY95" s="172"/>
      <c r="CZ95" s="172"/>
      <c r="DA95" s="172"/>
      <c r="DB95" s="172"/>
      <c r="DC95" s="172"/>
      <c r="DD95" s="172"/>
      <c r="DE95" s="172"/>
      <c r="DF95" s="172"/>
      <c r="DG95" s="172"/>
      <c r="DH95" s="172"/>
      <c r="DI95" s="172"/>
      <c r="DJ95" s="172"/>
      <c r="DK95" s="172"/>
      <c r="DL95" s="172"/>
      <c r="DM95" s="172"/>
      <c r="DN95" s="172"/>
      <c r="DO95" s="172"/>
      <c r="DP95" s="172"/>
      <c r="DQ95" s="172"/>
      <c r="DR95" s="172"/>
      <c r="DS95" s="172"/>
      <c r="DT95" s="172"/>
      <c r="DU95" s="172"/>
      <c r="DV95" s="172"/>
      <c r="DW95" s="172"/>
      <c r="DX95" s="172"/>
      <c r="DY95" s="172"/>
      <c r="DZ95" s="172"/>
      <c r="EA95" s="172"/>
      <c r="EB95" s="172"/>
      <c r="EC95" s="172"/>
      <c r="ED95" s="172"/>
      <c r="EE95" s="172"/>
      <c r="EF95" s="172"/>
      <c r="EG95" s="172"/>
      <c r="EH95" s="172"/>
      <c r="EI95" s="172"/>
      <c r="EJ95" s="172"/>
      <c r="EK95" s="172"/>
      <c r="EL95" s="172"/>
      <c r="EM95" s="172"/>
      <c r="EN95" s="172"/>
      <c r="EO95" s="172"/>
      <c r="EP95" s="172"/>
      <c r="EQ95" s="172"/>
      <c r="ER95" s="172"/>
      <c r="ES95" s="172"/>
      <c r="ET95" s="172"/>
      <c r="EU95" s="172"/>
      <c r="EV95" s="172"/>
      <c r="EW95" s="172"/>
      <c r="EX95" s="172"/>
      <c r="EY95" s="172"/>
      <c r="EZ95" s="172"/>
      <c r="FA95" s="172"/>
      <c r="FB95" s="172"/>
      <c r="FC95" s="172"/>
      <c r="FD95" s="172"/>
      <c r="FE95" s="172"/>
      <c r="FF95" s="172"/>
      <c r="FG95" s="172"/>
      <c r="FH95" s="172"/>
      <c r="FI95" s="172"/>
      <c r="FJ95" s="172"/>
      <c r="FK95" s="172"/>
      <c r="FL95" s="172"/>
      <c r="FM95" s="172"/>
      <c r="FN95" s="172"/>
      <c r="FO95" s="172"/>
      <c r="FP95" s="172"/>
      <c r="FQ95" s="172"/>
      <c r="FR95" s="172"/>
      <c r="FS95" s="172"/>
      <c r="FT95" s="172"/>
      <c r="FU95" s="172"/>
      <c r="FV95" s="172"/>
      <c r="FW95" s="172"/>
      <c r="FX95" s="172"/>
      <c r="FY95" s="172"/>
      <c r="FZ95" s="172"/>
      <c r="GA95" s="172"/>
      <c r="GB95" s="172"/>
      <c r="GC95" s="172"/>
      <c r="GD95" s="172"/>
      <c r="GE95" s="172"/>
      <c r="GF95" s="172"/>
      <c r="GG95" s="172"/>
      <c r="GH95" s="172"/>
      <c r="GI95" s="172"/>
      <c r="GJ95" s="172"/>
      <c r="GK95" s="172"/>
      <c r="GL95" s="172"/>
      <c r="GM95" s="172"/>
      <c r="GN95" s="172"/>
      <c r="GO95" s="172"/>
      <c r="GP95" s="172"/>
      <c r="GQ95" s="172"/>
      <c r="GR95" s="172"/>
      <c r="GS95" s="172"/>
      <c r="GT95" s="172"/>
      <c r="GU95" s="172"/>
      <c r="GV95" s="172"/>
      <c r="GW95" s="172"/>
      <c r="GX95" s="172"/>
      <c r="GY95" s="172"/>
      <c r="GZ95" s="172"/>
      <c r="HA95" s="172"/>
      <c r="HB95" s="172"/>
      <c r="HC95" s="172"/>
      <c r="HD95" s="172"/>
      <c r="HE95" s="172"/>
      <c r="HF95" s="172"/>
      <c r="HG95" s="172"/>
      <c r="HH95" s="172"/>
      <c r="HI95" s="172"/>
      <c r="HJ95" s="172"/>
      <c r="HK95" s="172"/>
      <c r="HL95" s="172"/>
      <c r="HM95" s="172"/>
      <c r="HN95" s="172"/>
      <c r="HO95" s="172"/>
      <c r="HP95" s="172"/>
      <c r="HQ95" s="172"/>
      <c r="HR95" s="172"/>
      <c r="HS95" s="172"/>
      <c r="HT95" s="172"/>
      <c r="HU95" s="172"/>
      <c r="HV95" s="172"/>
      <c r="HW95" s="172"/>
      <c r="HX95" s="172"/>
      <c r="HY95" s="172"/>
      <c r="HZ95" s="172"/>
      <c r="IA95" s="172"/>
      <c r="IB95" s="172"/>
      <c r="IC95" s="172"/>
      <c r="ID95" s="172"/>
      <c r="IE95" s="172"/>
      <c r="IF95" s="172"/>
      <c r="IG95" s="172"/>
      <c r="IH95" s="172"/>
      <c r="II95" s="172"/>
      <c r="IJ95" s="172"/>
      <c r="IK95" s="172"/>
      <c r="IL95" s="172"/>
      <c r="IM95" s="172"/>
      <c r="IN95" s="172"/>
      <c r="IO95" s="172"/>
      <c r="IP95" s="172"/>
      <c r="IQ95" s="172"/>
    </row>
    <row r="96" spans="1:251" s="144" customFormat="1" ht="21.75" customHeight="1">
      <c r="A96" s="176">
        <v>89</v>
      </c>
      <c r="B96" s="545" t="s">
        <v>192</v>
      </c>
      <c r="C96" s="546" t="s">
        <v>479</v>
      </c>
      <c r="D96" s="547">
        <v>59</v>
      </c>
      <c r="E96" s="547"/>
      <c r="F96" s="548" t="s">
        <v>220</v>
      </c>
      <c r="G96" s="547" t="s">
        <v>218</v>
      </c>
      <c r="H96" s="539" t="s">
        <v>203</v>
      </c>
      <c r="I96" s="177">
        <f t="shared" si="4"/>
        <v>97500</v>
      </c>
      <c r="J96" s="323" t="s">
        <v>208</v>
      </c>
      <c r="K96" s="180">
        <f t="shared" si="5"/>
        <v>75000</v>
      </c>
      <c r="L96" s="382" t="s">
        <v>56</v>
      </c>
      <c r="M96" s="178">
        <f t="shared" si="6"/>
        <v>0</v>
      </c>
      <c r="N96" s="178">
        <f t="shared" si="7"/>
        <v>172500</v>
      </c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  <c r="CY96" s="172"/>
      <c r="CZ96" s="172"/>
      <c r="DA96" s="172"/>
      <c r="DB96" s="172"/>
      <c r="DC96" s="172"/>
      <c r="DD96" s="172"/>
      <c r="DE96" s="172"/>
      <c r="DF96" s="172"/>
      <c r="DG96" s="172"/>
      <c r="DH96" s="172"/>
      <c r="DI96" s="172"/>
      <c r="DJ96" s="172"/>
      <c r="DK96" s="172"/>
      <c r="DL96" s="172"/>
      <c r="DM96" s="172"/>
      <c r="DN96" s="172"/>
      <c r="DO96" s="172"/>
      <c r="DP96" s="172"/>
      <c r="DQ96" s="172"/>
      <c r="DR96" s="172"/>
      <c r="DS96" s="172"/>
      <c r="DT96" s="172"/>
      <c r="DU96" s="172"/>
      <c r="DV96" s="172"/>
      <c r="DW96" s="172"/>
      <c r="DX96" s="172"/>
      <c r="DY96" s="172"/>
      <c r="DZ96" s="172"/>
      <c r="EA96" s="172"/>
      <c r="EB96" s="172"/>
      <c r="EC96" s="172"/>
      <c r="ED96" s="172"/>
      <c r="EE96" s="172"/>
      <c r="EF96" s="172"/>
      <c r="EG96" s="172"/>
      <c r="EH96" s="172"/>
      <c r="EI96" s="172"/>
      <c r="EJ96" s="172"/>
      <c r="EK96" s="172"/>
      <c r="EL96" s="172"/>
      <c r="EM96" s="172"/>
      <c r="EN96" s="172"/>
      <c r="EO96" s="172"/>
      <c r="EP96" s="172"/>
      <c r="EQ96" s="172"/>
      <c r="ER96" s="172"/>
      <c r="ES96" s="172"/>
      <c r="ET96" s="172"/>
      <c r="EU96" s="172"/>
      <c r="EV96" s="172"/>
      <c r="EW96" s="172"/>
      <c r="EX96" s="172"/>
      <c r="EY96" s="172"/>
      <c r="EZ96" s="172"/>
      <c r="FA96" s="172"/>
      <c r="FB96" s="172"/>
      <c r="FC96" s="172"/>
      <c r="FD96" s="172"/>
      <c r="FE96" s="172"/>
      <c r="FF96" s="172"/>
      <c r="FG96" s="172"/>
      <c r="FH96" s="172"/>
      <c r="FI96" s="172"/>
      <c r="FJ96" s="172"/>
      <c r="FK96" s="172"/>
      <c r="FL96" s="172"/>
      <c r="FM96" s="172"/>
      <c r="FN96" s="172"/>
      <c r="FO96" s="172"/>
      <c r="FP96" s="172"/>
      <c r="FQ96" s="172"/>
      <c r="FR96" s="172"/>
      <c r="FS96" s="172"/>
      <c r="FT96" s="172"/>
      <c r="FU96" s="172"/>
      <c r="FV96" s="172"/>
      <c r="FW96" s="172"/>
      <c r="FX96" s="172"/>
      <c r="FY96" s="172"/>
      <c r="FZ96" s="172"/>
      <c r="GA96" s="172"/>
      <c r="GB96" s="172"/>
      <c r="GC96" s="172"/>
      <c r="GD96" s="172"/>
      <c r="GE96" s="172"/>
      <c r="GF96" s="172"/>
      <c r="GG96" s="172"/>
      <c r="GH96" s="172"/>
      <c r="GI96" s="172"/>
      <c r="GJ96" s="172"/>
      <c r="GK96" s="172"/>
      <c r="GL96" s="172"/>
      <c r="GM96" s="172"/>
      <c r="GN96" s="172"/>
      <c r="GO96" s="172"/>
      <c r="GP96" s="172"/>
      <c r="GQ96" s="172"/>
      <c r="GR96" s="172"/>
      <c r="GS96" s="172"/>
      <c r="GT96" s="172"/>
      <c r="GU96" s="172"/>
      <c r="GV96" s="172"/>
      <c r="GW96" s="172"/>
      <c r="GX96" s="172"/>
      <c r="GY96" s="172"/>
      <c r="GZ96" s="172"/>
      <c r="HA96" s="172"/>
      <c r="HB96" s="172"/>
      <c r="HC96" s="172"/>
      <c r="HD96" s="172"/>
      <c r="HE96" s="172"/>
      <c r="HF96" s="172"/>
      <c r="HG96" s="172"/>
      <c r="HH96" s="172"/>
      <c r="HI96" s="172"/>
      <c r="HJ96" s="172"/>
      <c r="HK96" s="172"/>
      <c r="HL96" s="172"/>
      <c r="HM96" s="172"/>
      <c r="HN96" s="172"/>
      <c r="HO96" s="172"/>
      <c r="HP96" s="172"/>
      <c r="HQ96" s="172"/>
      <c r="HR96" s="172"/>
      <c r="HS96" s="172"/>
      <c r="HT96" s="172"/>
      <c r="HU96" s="172"/>
      <c r="HV96" s="172"/>
      <c r="HW96" s="172"/>
      <c r="HX96" s="172"/>
      <c r="HY96" s="172"/>
      <c r="HZ96" s="172"/>
      <c r="IA96" s="172"/>
      <c r="IB96" s="172"/>
      <c r="IC96" s="172"/>
      <c r="ID96" s="172"/>
      <c r="IE96" s="172"/>
      <c r="IF96" s="172"/>
      <c r="IG96" s="172"/>
      <c r="IH96" s="172"/>
      <c r="II96" s="172"/>
      <c r="IJ96" s="172"/>
      <c r="IK96" s="172"/>
      <c r="IL96" s="172"/>
      <c r="IM96" s="172"/>
      <c r="IN96" s="172"/>
      <c r="IO96" s="172"/>
      <c r="IP96" s="172"/>
      <c r="IQ96" s="172"/>
    </row>
    <row r="97" spans="1:251" s="144" customFormat="1" ht="21.75" customHeight="1">
      <c r="A97" s="176">
        <v>90</v>
      </c>
      <c r="B97" s="545" t="s">
        <v>196</v>
      </c>
      <c r="C97" s="546" t="s">
        <v>570</v>
      </c>
      <c r="D97" s="547"/>
      <c r="E97" s="547">
        <v>65</v>
      </c>
      <c r="F97" s="548" t="s">
        <v>221</v>
      </c>
      <c r="G97" s="547" t="s">
        <v>218</v>
      </c>
      <c r="H97" s="539" t="s">
        <v>203</v>
      </c>
      <c r="I97" s="177">
        <f t="shared" si="4"/>
        <v>97500</v>
      </c>
      <c r="J97" s="323" t="s">
        <v>215</v>
      </c>
      <c r="K97" s="180">
        <f t="shared" si="5"/>
        <v>75000</v>
      </c>
      <c r="L97" s="382" t="s">
        <v>56</v>
      </c>
      <c r="M97" s="178">
        <f t="shared" si="6"/>
        <v>0</v>
      </c>
      <c r="N97" s="178">
        <f t="shared" si="7"/>
        <v>172500</v>
      </c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  <c r="CY97" s="172"/>
      <c r="CZ97" s="172"/>
      <c r="DA97" s="172"/>
      <c r="DB97" s="172"/>
      <c r="DC97" s="172"/>
      <c r="DD97" s="172"/>
      <c r="DE97" s="172"/>
      <c r="DF97" s="172"/>
      <c r="DG97" s="172"/>
      <c r="DH97" s="172"/>
      <c r="DI97" s="172"/>
      <c r="DJ97" s="172"/>
      <c r="DK97" s="172"/>
      <c r="DL97" s="172"/>
      <c r="DM97" s="172"/>
      <c r="DN97" s="172"/>
      <c r="DO97" s="172"/>
      <c r="DP97" s="172"/>
      <c r="DQ97" s="172"/>
      <c r="DR97" s="172"/>
      <c r="DS97" s="172"/>
      <c r="DT97" s="172"/>
      <c r="DU97" s="172"/>
      <c r="DV97" s="172"/>
      <c r="DW97" s="172"/>
      <c r="DX97" s="172"/>
      <c r="DY97" s="172"/>
      <c r="DZ97" s="172"/>
      <c r="EA97" s="172"/>
      <c r="EB97" s="172"/>
      <c r="EC97" s="172"/>
      <c r="ED97" s="172"/>
      <c r="EE97" s="172"/>
      <c r="EF97" s="172"/>
      <c r="EG97" s="172"/>
      <c r="EH97" s="172"/>
      <c r="EI97" s="172"/>
      <c r="EJ97" s="172"/>
      <c r="EK97" s="172"/>
      <c r="EL97" s="172"/>
      <c r="EM97" s="172"/>
      <c r="EN97" s="172"/>
      <c r="EO97" s="172"/>
      <c r="EP97" s="172"/>
      <c r="EQ97" s="172"/>
      <c r="ER97" s="172"/>
      <c r="ES97" s="172"/>
      <c r="ET97" s="172"/>
      <c r="EU97" s="172"/>
      <c r="EV97" s="172"/>
      <c r="EW97" s="172"/>
      <c r="EX97" s="172"/>
      <c r="EY97" s="172"/>
      <c r="EZ97" s="172"/>
      <c r="FA97" s="172"/>
      <c r="FB97" s="172"/>
      <c r="FC97" s="172"/>
      <c r="FD97" s="172"/>
      <c r="FE97" s="172"/>
      <c r="FF97" s="172"/>
      <c r="FG97" s="172"/>
      <c r="FH97" s="172"/>
      <c r="FI97" s="172"/>
      <c r="FJ97" s="172"/>
      <c r="FK97" s="172"/>
      <c r="FL97" s="172"/>
      <c r="FM97" s="172"/>
      <c r="FN97" s="172"/>
      <c r="FO97" s="172"/>
      <c r="FP97" s="172"/>
      <c r="FQ97" s="172"/>
      <c r="FR97" s="172"/>
      <c r="FS97" s="172"/>
      <c r="FT97" s="172"/>
      <c r="FU97" s="172"/>
      <c r="FV97" s="172"/>
      <c r="FW97" s="172"/>
      <c r="FX97" s="172"/>
      <c r="FY97" s="172"/>
      <c r="FZ97" s="172"/>
      <c r="GA97" s="172"/>
      <c r="GB97" s="172"/>
      <c r="GC97" s="172"/>
      <c r="GD97" s="172"/>
      <c r="GE97" s="172"/>
      <c r="GF97" s="172"/>
      <c r="GG97" s="172"/>
      <c r="GH97" s="172"/>
      <c r="GI97" s="172"/>
      <c r="GJ97" s="172"/>
      <c r="GK97" s="172"/>
      <c r="GL97" s="172"/>
      <c r="GM97" s="172"/>
      <c r="GN97" s="172"/>
      <c r="GO97" s="172"/>
      <c r="GP97" s="172"/>
      <c r="GQ97" s="172"/>
      <c r="GR97" s="172"/>
      <c r="GS97" s="172"/>
      <c r="GT97" s="172"/>
      <c r="GU97" s="172"/>
      <c r="GV97" s="172"/>
      <c r="GW97" s="172"/>
      <c r="GX97" s="172"/>
      <c r="GY97" s="172"/>
      <c r="GZ97" s="172"/>
      <c r="HA97" s="172"/>
      <c r="HB97" s="172"/>
      <c r="HC97" s="172"/>
      <c r="HD97" s="172"/>
      <c r="HE97" s="172"/>
      <c r="HF97" s="172"/>
      <c r="HG97" s="172"/>
      <c r="HH97" s="172"/>
      <c r="HI97" s="172"/>
      <c r="HJ97" s="172"/>
      <c r="HK97" s="172"/>
      <c r="HL97" s="172"/>
      <c r="HM97" s="172"/>
      <c r="HN97" s="172"/>
      <c r="HO97" s="172"/>
      <c r="HP97" s="172"/>
      <c r="HQ97" s="172"/>
      <c r="HR97" s="172"/>
      <c r="HS97" s="172"/>
      <c r="HT97" s="172"/>
      <c r="HU97" s="172"/>
      <c r="HV97" s="172"/>
      <c r="HW97" s="172"/>
      <c r="HX97" s="172"/>
      <c r="HY97" s="172"/>
      <c r="HZ97" s="172"/>
      <c r="IA97" s="172"/>
      <c r="IB97" s="172"/>
      <c r="IC97" s="172"/>
      <c r="ID97" s="172"/>
      <c r="IE97" s="172"/>
      <c r="IF97" s="172"/>
      <c r="IG97" s="172"/>
      <c r="IH97" s="172"/>
      <c r="II97" s="172"/>
      <c r="IJ97" s="172"/>
      <c r="IK97" s="172"/>
      <c r="IL97" s="172"/>
      <c r="IM97" s="172"/>
      <c r="IN97" s="172"/>
      <c r="IO97" s="172"/>
      <c r="IP97" s="172"/>
      <c r="IQ97" s="172"/>
    </row>
    <row r="98" spans="1:251" s="144" customFormat="1" ht="15.75">
      <c r="A98" s="176">
        <v>91</v>
      </c>
      <c r="B98" s="545" t="s">
        <v>197</v>
      </c>
      <c r="C98" s="546" t="s">
        <v>401</v>
      </c>
      <c r="D98" s="547">
        <v>64</v>
      </c>
      <c r="E98" s="547"/>
      <c r="F98" s="546" t="s">
        <v>220</v>
      </c>
      <c r="G98" s="547" t="s">
        <v>161</v>
      </c>
      <c r="H98" s="539" t="s">
        <v>207</v>
      </c>
      <c r="I98" s="177">
        <f t="shared" si="4"/>
        <v>97500</v>
      </c>
      <c r="J98" s="323" t="s">
        <v>203</v>
      </c>
      <c r="K98" s="180">
        <f t="shared" si="5"/>
        <v>75000</v>
      </c>
      <c r="L98" s="382" t="s">
        <v>56</v>
      </c>
      <c r="M98" s="178">
        <f t="shared" si="6"/>
        <v>0</v>
      </c>
      <c r="N98" s="178">
        <f t="shared" si="7"/>
        <v>172500</v>
      </c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  <c r="DA98" s="172"/>
      <c r="DB98" s="172"/>
      <c r="DC98" s="172"/>
      <c r="DD98" s="172"/>
      <c r="DE98" s="172"/>
      <c r="DF98" s="172"/>
      <c r="DG98" s="172"/>
      <c r="DH98" s="172"/>
      <c r="DI98" s="172"/>
      <c r="DJ98" s="172"/>
      <c r="DK98" s="172"/>
      <c r="DL98" s="172"/>
      <c r="DM98" s="172"/>
      <c r="DN98" s="172"/>
      <c r="DO98" s="172"/>
      <c r="DP98" s="172"/>
      <c r="DQ98" s="172"/>
      <c r="DR98" s="172"/>
      <c r="DS98" s="172"/>
      <c r="DT98" s="172"/>
      <c r="DU98" s="172"/>
      <c r="DV98" s="172"/>
      <c r="DW98" s="172"/>
      <c r="DX98" s="172"/>
      <c r="DY98" s="172"/>
      <c r="DZ98" s="172"/>
      <c r="EA98" s="172"/>
      <c r="EB98" s="172"/>
      <c r="EC98" s="172"/>
      <c r="ED98" s="172"/>
      <c r="EE98" s="172"/>
      <c r="EF98" s="172"/>
      <c r="EG98" s="172"/>
      <c r="EH98" s="172"/>
      <c r="EI98" s="172"/>
      <c r="EJ98" s="172"/>
      <c r="EK98" s="172"/>
      <c r="EL98" s="172"/>
      <c r="EM98" s="172"/>
      <c r="EN98" s="172"/>
      <c r="EO98" s="172"/>
      <c r="EP98" s="172"/>
      <c r="EQ98" s="172"/>
      <c r="ER98" s="172"/>
      <c r="ES98" s="172"/>
      <c r="ET98" s="172"/>
      <c r="EU98" s="172"/>
      <c r="EV98" s="172"/>
      <c r="EW98" s="172"/>
      <c r="EX98" s="172"/>
      <c r="EY98" s="172"/>
      <c r="EZ98" s="172"/>
      <c r="FA98" s="172"/>
      <c r="FB98" s="172"/>
      <c r="FC98" s="172"/>
      <c r="FD98" s="172"/>
      <c r="FE98" s="172"/>
      <c r="FF98" s="172"/>
      <c r="FG98" s="172"/>
      <c r="FH98" s="172"/>
      <c r="FI98" s="172"/>
      <c r="FJ98" s="172"/>
      <c r="FK98" s="172"/>
      <c r="FL98" s="172"/>
      <c r="FM98" s="172"/>
      <c r="FN98" s="172"/>
      <c r="FO98" s="172"/>
      <c r="FP98" s="172"/>
      <c r="FQ98" s="172"/>
      <c r="FR98" s="172"/>
      <c r="FS98" s="172"/>
      <c r="FT98" s="172"/>
      <c r="FU98" s="172"/>
      <c r="FV98" s="172"/>
      <c r="FW98" s="172"/>
      <c r="FX98" s="172"/>
      <c r="FY98" s="172"/>
      <c r="FZ98" s="172"/>
      <c r="GA98" s="172"/>
      <c r="GB98" s="172"/>
      <c r="GC98" s="172"/>
      <c r="GD98" s="172"/>
      <c r="GE98" s="172"/>
      <c r="GF98" s="172"/>
      <c r="GG98" s="172"/>
      <c r="GH98" s="172"/>
      <c r="GI98" s="172"/>
      <c r="GJ98" s="172"/>
      <c r="GK98" s="172"/>
      <c r="GL98" s="172"/>
      <c r="GM98" s="172"/>
      <c r="GN98" s="172"/>
      <c r="GO98" s="172"/>
      <c r="GP98" s="172"/>
      <c r="GQ98" s="172"/>
      <c r="GR98" s="172"/>
      <c r="GS98" s="172"/>
      <c r="GT98" s="172"/>
      <c r="GU98" s="172"/>
      <c r="GV98" s="172"/>
      <c r="GW98" s="172"/>
      <c r="GX98" s="172"/>
      <c r="GY98" s="172"/>
      <c r="GZ98" s="172"/>
      <c r="HA98" s="172"/>
      <c r="HB98" s="172"/>
      <c r="HC98" s="172"/>
      <c r="HD98" s="172"/>
      <c r="HE98" s="172"/>
      <c r="HF98" s="172"/>
      <c r="HG98" s="172"/>
      <c r="HH98" s="172"/>
      <c r="HI98" s="172"/>
      <c r="HJ98" s="172"/>
      <c r="HK98" s="172"/>
      <c r="HL98" s="172"/>
      <c r="HM98" s="172"/>
      <c r="HN98" s="172"/>
      <c r="HO98" s="172"/>
      <c r="HP98" s="172"/>
      <c r="HQ98" s="172"/>
      <c r="HR98" s="172"/>
      <c r="HS98" s="172"/>
      <c r="HT98" s="172"/>
      <c r="HU98" s="172"/>
      <c r="HV98" s="172"/>
      <c r="HW98" s="172"/>
      <c r="HX98" s="172"/>
      <c r="HY98" s="172"/>
      <c r="HZ98" s="172"/>
      <c r="IA98" s="172"/>
      <c r="IB98" s="172"/>
      <c r="IC98" s="172"/>
      <c r="ID98" s="172"/>
      <c r="IE98" s="172"/>
      <c r="IF98" s="172"/>
      <c r="IG98" s="172"/>
      <c r="IH98" s="172"/>
      <c r="II98" s="172"/>
      <c r="IJ98" s="172"/>
      <c r="IK98" s="172"/>
      <c r="IL98" s="172"/>
      <c r="IM98" s="172"/>
      <c r="IN98" s="172"/>
      <c r="IO98" s="172"/>
      <c r="IP98" s="172"/>
      <c r="IQ98" s="172"/>
    </row>
    <row r="99" spans="1:251" s="144" customFormat="1" ht="15.75">
      <c r="A99" s="176">
        <v>92</v>
      </c>
      <c r="B99" s="545" t="s">
        <v>198</v>
      </c>
      <c r="C99" s="546" t="s">
        <v>181</v>
      </c>
      <c r="D99" s="547">
        <v>64</v>
      </c>
      <c r="E99" s="547"/>
      <c r="F99" s="548" t="s">
        <v>220</v>
      </c>
      <c r="G99" s="547" t="s">
        <v>218</v>
      </c>
      <c r="H99" s="539" t="s">
        <v>201</v>
      </c>
      <c r="I99" s="177">
        <f t="shared" si="4"/>
        <v>97500</v>
      </c>
      <c r="J99" s="323" t="s">
        <v>210</v>
      </c>
      <c r="K99" s="180">
        <f t="shared" si="5"/>
        <v>75000</v>
      </c>
      <c r="L99" s="382" t="s">
        <v>56</v>
      </c>
      <c r="M99" s="178">
        <f t="shared" si="6"/>
        <v>0</v>
      </c>
      <c r="N99" s="178">
        <f t="shared" si="7"/>
        <v>172500</v>
      </c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  <c r="CY99" s="172"/>
      <c r="CZ99" s="172"/>
      <c r="DA99" s="172"/>
      <c r="DB99" s="172"/>
      <c r="DC99" s="172"/>
      <c r="DD99" s="172"/>
      <c r="DE99" s="172"/>
      <c r="DF99" s="172"/>
      <c r="DG99" s="172"/>
      <c r="DH99" s="172"/>
      <c r="DI99" s="172"/>
      <c r="DJ99" s="172"/>
      <c r="DK99" s="172"/>
      <c r="DL99" s="172"/>
      <c r="DM99" s="172"/>
      <c r="DN99" s="172"/>
      <c r="DO99" s="172"/>
      <c r="DP99" s="172"/>
      <c r="DQ99" s="172"/>
      <c r="DR99" s="172"/>
      <c r="DS99" s="172"/>
      <c r="DT99" s="172"/>
      <c r="DU99" s="172"/>
      <c r="DV99" s="172"/>
      <c r="DW99" s="172"/>
      <c r="DX99" s="172"/>
      <c r="DY99" s="172"/>
      <c r="DZ99" s="172"/>
      <c r="EA99" s="172"/>
      <c r="EB99" s="172"/>
      <c r="EC99" s="172"/>
      <c r="ED99" s="172"/>
      <c r="EE99" s="172"/>
      <c r="EF99" s="172"/>
      <c r="EG99" s="172"/>
      <c r="EH99" s="172"/>
      <c r="EI99" s="172"/>
      <c r="EJ99" s="172"/>
      <c r="EK99" s="172"/>
      <c r="EL99" s="172"/>
      <c r="EM99" s="172"/>
      <c r="EN99" s="172"/>
      <c r="EO99" s="172"/>
      <c r="EP99" s="172"/>
      <c r="EQ99" s="172"/>
      <c r="ER99" s="172"/>
      <c r="ES99" s="172"/>
      <c r="ET99" s="172"/>
      <c r="EU99" s="172"/>
      <c r="EV99" s="172"/>
      <c r="EW99" s="172"/>
      <c r="EX99" s="172"/>
      <c r="EY99" s="172"/>
      <c r="EZ99" s="172"/>
      <c r="FA99" s="172"/>
      <c r="FB99" s="172"/>
      <c r="FC99" s="172"/>
      <c r="FD99" s="172"/>
      <c r="FE99" s="172"/>
      <c r="FF99" s="172"/>
      <c r="FG99" s="172"/>
      <c r="FH99" s="172"/>
      <c r="FI99" s="172"/>
      <c r="FJ99" s="172"/>
      <c r="FK99" s="172"/>
      <c r="FL99" s="172"/>
      <c r="FM99" s="172"/>
      <c r="FN99" s="172"/>
      <c r="FO99" s="172"/>
      <c r="FP99" s="172"/>
      <c r="FQ99" s="172"/>
      <c r="FR99" s="172"/>
      <c r="FS99" s="172"/>
      <c r="FT99" s="172"/>
      <c r="FU99" s="172"/>
      <c r="FV99" s="172"/>
      <c r="FW99" s="172"/>
      <c r="FX99" s="172"/>
      <c r="FY99" s="172"/>
      <c r="FZ99" s="172"/>
      <c r="GA99" s="172"/>
      <c r="GB99" s="172"/>
      <c r="GC99" s="172"/>
      <c r="GD99" s="172"/>
      <c r="GE99" s="172"/>
      <c r="GF99" s="172"/>
      <c r="GG99" s="172"/>
      <c r="GH99" s="172"/>
      <c r="GI99" s="172"/>
      <c r="GJ99" s="172"/>
      <c r="GK99" s="172"/>
      <c r="GL99" s="172"/>
      <c r="GM99" s="172"/>
      <c r="GN99" s="172"/>
      <c r="GO99" s="172"/>
      <c r="GP99" s="172"/>
      <c r="GQ99" s="172"/>
      <c r="GR99" s="172"/>
      <c r="GS99" s="172"/>
      <c r="GT99" s="172"/>
      <c r="GU99" s="172"/>
      <c r="GV99" s="172"/>
      <c r="GW99" s="172"/>
      <c r="GX99" s="172"/>
      <c r="GY99" s="172"/>
      <c r="GZ99" s="172"/>
      <c r="HA99" s="172"/>
      <c r="HB99" s="172"/>
      <c r="HC99" s="172"/>
      <c r="HD99" s="172"/>
      <c r="HE99" s="172"/>
      <c r="HF99" s="172"/>
      <c r="HG99" s="172"/>
      <c r="HH99" s="172"/>
      <c r="HI99" s="172"/>
      <c r="HJ99" s="172"/>
      <c r="HK99" s="172"/>
      <c r="HL99" s="172"/>
      <c r="HM99" s="172"/>
      <c r="HN99" s="172"/>
      <c r="HO99" s="172"/>
      <c r="HP99" s="172"/>
      <c r="HQ99" s="172"/>
      <c r="HR99" s="172"/>
      <c r="HS99" s="172"/>
      <c r="HT99" s="172"/>
      <c r="HU99" s="172"/>
      <c r="HV99" s="172"/>
      <c r="HW99" s="172"/>
      <c r="HX99" s="172"/>
      <c r="HY99" s="172"/>
      <c r="HZ99" s="172"/>
      <c r="IA99" s="172"/>
      <c r="IB99" s="172"/>
      <c r="IC99" s="172"/>
      <c r="ID99" s="172"/>
      <c r="IE99" s="172"/>
      <c r="IF99" s="172"/>
      <c r="IG99" s="172"/>
      <c r="IH99" s="172"/>
      <c r="II99" s="172"/>
      <c r="IJ99" s="172"/>
      <c r="IK99" s="172"/>
      <c r="IL99" s="172"/>
      <c r="IM99" s="172"/>
      <c r="IN99" s="172"/>
      <c r="IO99" s="172"/>
      <c r="IP99" s="172"/>
      <c r="IQ99" s="172"/>
    </row>
    <row r="100" spans="1:251" s="144" customFormat="1" ht="15.75">
      <c r="A100" s="176">
        <v>93</v>
      </c>
      <c r="B100" s="545" t="s">
        <v>198</v>
      </c>
      <c r="C100" s="546" t="s">
        <v>403</v>
      </c>
      <c r="D100" s="547">
        <v>68</v>
      </c>
      <c r="E100" s="547"/>
      <c r="F100" s="546" t="s">
        <v>221</v>
      </c>
      <c r="G100" s="547" t="s">
        <v>161</v>
      </c>
      <c r="H100" s="539" t="s">
        <v>203</v>
      </c>
      <c r="I100" s="177">
        <f t="shared" si="4"/>
        <v>97500</v>
      </c>
      <c r="J100" s="323" t="s">
        <v>210</v>
      </c>
      <c r="K100" s="180">
        <f t="shared" si="5"/>
        <v>75000</v>
      </c>
      <c r="L100" s="382" t="s">
        <v>56</v>
      </c>
      <c r="M100" s="178">
        <f t="shared" si="6"/>
        <v>0</v>
      </c>
      <c r="N100" s="178">
        <f t="shared" si="7"/>
        <v>172500</v>
      </c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  <c r="CY100" s="172"/>
      <c r="CZ100" s="172"/>
      <c r="DA100" s="172"/>
      <c r="DB100" s="172"/>
      <c r="DC100" s="172"/>
      <c r="DD100" s="172"/>
      <c r="DE100" s="172"/>
      <c r="DF100" s="172"/>
      <c r="DG100" s="172"/>
      <c r="DH100" s="172"/>
      <c r="DI100" s="172"/>
      <c r="DJ100" s="172"/>
      <c r="DK100" s="172"/>
      <c r="DL100" s="172"/>
      <c r="DM100" s="172"/>
      <c r="DN100" s="172"/>
      <c r="DO100" s="172"/>
      <c r="DP100" s="172"/>
      <c r="DQ100" s="172"/>
      <c r="DR100" s="172"/>
      <c r="DS100" s="172"/>
      <c r="DT100" s="172"/>
      <c r="DU100" s="172"/>
      <c r="DV100" s="172"/>
      <c r="DW100" s="172"/>
      <c r="DX100" s="172"/>
      <c r="DY100" s="172"/>
      <c r="DZ100" s="172"/>
      <c r="EA100" s="172"/>
      <c r="EB100" s="172"/>
      <c r="EC100" s="172"/>
      <c r="ED100" s="172"/>
      <c r="EE100" s="172"/>
      <c r="EF100" s="172"/>
      <c r="EG100" s="172"/>
      <c r="EH100" s="172"/>
      <c r="EI100" s="172"/>
      <c r="EJ100" s="172"/>
      <c r="EK100" s="172"/>
      <c r="EL100" s="172"/>
      <c r="EM100" s="172"/>
      <c r="EN100" s="172"/>
      <c r="EO100" s="172"/>
      <c r="EP100" s="172"/>
      <c r="EQ100" s="172"/>
      <c r="ER100" s="172"/>
      <c r="ES100" s="172"/>
      <c r="ET100" s="172"/>
      <c r="EU100" s="172"/>
      <c r="EV100" s="172"/>
      <c r="EW100" s="172"/>
      <c r="EX100" s="172"/>
      <c r="EY100" s="172"/>
      <c r="EZ100" s="172"/>
      <c r="FA100" s="172"/>
      <c r="FB100" s="172"/>
      <c r="FC100" s="172"/>
      <c r="FD100" s="172"/>
      <c r="FE100" s="172"/>
      <c r="FF100" s="172"/>
      <c r="FG100" s="172"/>
      <c r="FH100" s="172"/>
      <c r="FI100" s="172"/>
      <c r="FJ100" s="172"/>
      <c r="FK100" s="172"/>
      <c r="FL100" s="172"/>
      <c r="FM100" s="172"/>
      <c r="FN100" s="172"/>
      <c r="FO100" s="172"/>
      <c r="FP100" s="172"/>
      <c r="FQ100" s="172"/>
      <c r="FR100" s="172"/>
      <c r="FS100" s="172"/>
      <c r="FT100" s="172"/>
      <c r="FU100" s="172"/>
      <c r="FV100" s="172"/>
      <c r="FW100" s="172"/>
      <c r="FX100" s="172"/>
      <c r="FY100" s="172"/>
      <c r="FZ100" s="172"/>
      <c r="GA100" s="172"/>
      <c r="GB100" s="172"/>
      <c r="GC100" s="172"/>
      <c r="GD100" s="172"/>
      <c r="GE100" s="172"/>
      <c r="GF100" s="172"/>
      <c r="GG100" s="172"/>
      <c r="GH100" s="172"/>
      <c r="GI100" s="172"/>
      <c r="GJ100" s="172"/>
      <c r="GK100" s="172"/>
      <c r="GL100" s="172"/>
      <c r="GM100" s="172"/>
      <c r="GN100" s="172"/>
      <c r="GO100" s="172"/>
      <c r="GP100" s="172"/>
      <c r="GQ100" s="172"/>
      <c r="GR100" s="172"/>
      <c r="GS100" s="172"/>
      <c r="GT100" s="172"/>
      <c r="GU100" s="172"/>
      <c r="GV100" s="172"/>
      <c r="GW100" s="172"/>
      <c r="GX100" s="172"/>
      <c r="GY100" s="172"/>
      <c r="GZ100" s="172"/>
      <c r="HA100" s="172"/>
      <c r="HB100" s="172"/>
      <c r="HC100" s="172"/>
      <c r="HD100" s="172"/>
      <c r="HE100" s="172"/>
      <c r="HF100" s="172"/>
      <c r="HG100" s="172"/>
      <c r="HH100" s="172"/>
      <c r="HI100" s="172"/>
      <c r="HJ100" s="172"/>
      <c r="HK100" s="172"/>
      <c r="HL100" s="172"/>
      <c r="HM100" s="172"/>
      <c r="HN100" s="172"/>
      <c r="HO100" s="172"/>
      <c r="HP100" s="172"/>
      <c r="HQ100" s="172"/>
      <c r="HR100" s="172"/>
      <c r="HS100" s="172"/>
      <c r="HT100" s="172"/>
      <c r="HU100" s="172"/>
      <c r="HV100" s="172"/>
      <c r="HW100" s="172"/>
      <c r="HX100" s="172"/>
      <c r="HY100" s="172"/>
      <c r="HZ100" s="172"/>
      <c r="IA100" s="172"/>
      <c r="IB100" s="172"/>
      <c r="IC100" s="172"/>
      <c r="ID100" s="172"/>
      <c r="IE100" s="172"/>
      <c r="IF100" s="172"/>
      <c r="IG100" s="172"/>
      <c r="IH100" s="172"/>
      <c r="II100" s="172"/>
      <c r="IJ100" s="172"/>
      <c r="IK100" s="172"/>
      <c r="IL100" s="172"/>
      <c r="IM100" s="172"/>
      <c r="IN100" s="172"/>
      <c r="IO100" s="172"/>
      <c r="IP100" s="172"/>
      <c r="IQ100" s="172"/>
    </row>
    <row r="101" spans="1:251" s="144" customFormat="1" ht="15.75">
      <c r="A101" s="176">
        <v>94</v>
      </c>
      <c r="B101" s="545" t="s">
        <v>198</v>
      </c>
      <c r="C101" s="546" t="s">
        <v>479</v>
      </c>
      <c r="D101" s="547">
        <v>59</v>
      </c>
      <c r="E101" s="547"/>
      <c r="F101" s="548" t="s">
        <v>220</v>
      </c>
      <c r="G101" s="547" t="s">
        <v>218</v>
      </c>
      <c r="H101" s="539" t="s">
        <v>200</v>
      </c>
      <c r="I101" s="177">
        <f t="shared" si="4"/>
        <v>97500</v>
      </c>
      <c r="J101" s="323" t="s">
        <v>203</v>
      </c>
      <c r="K101" s="180">
        <f t="shared" si="5"/>
        <v>75000</v>
      </c>
      <c r="L101" s="382" t="s">
        <v>56</v>
      </c>
      <c r="M101" s="178">
        <f t="shared" si="6"/>
        <v>0</v>
      </c>
      <c r="N101" s="178">
        <f t="shared" si="7"/>
        <v>172500</v>
      </c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  <c r="CY101" s="172"/>
      <c r="CZ101" s="172"/>
      <c r="DA101" s="172"/>
      <c r="DB101" s="172"/>
      <c r="DC101" s="172"/>
      <c r="DD101" s="172"/>
      <c r="DE101" s="172"/>
      <c r="DF101" s="172"/>
      <c r="DG101" s="172"/>
      <c r="DH101" s="172"/>
      <c r="DI101" s="172"/>
      <c r="DJ101" s="172"/>
      <c r="DK101" s="172"/>
      <c r="DL101" s="172"/>
      <c r="DM101" s="172"/>
      <c r="DN101" s="172"/>
      <c r="DO101" s="172"/>
      <c r="DP101" s="172"/>
      <c r="DQ101" s="172"/>
      <c r="DR101" s="172"/>
      <c r="DS101" s="172"/>
      <c r="DT101" s="172"/>
      <c r="DU101" s="172"/>
      <c r="DV101" s="172"/>
      <c r="DW101" s="172"/>
      <c r="DX101" s="172"/>
      <c r="DY101" s="172"/>
      <c r="DZ101" s="172"/>
      <c r="EA101" s="172"/>
      <c r="EB101" s="172"/>
      <c r="EC101" s="172"/>
      <c r="ED101" s="172"/>
      <c r="EE101" s="172"/>
      <c r="EF101" s="172"/>
      <c r="EG101" s="172"/>
      <c r="EH101" s="172"/>
      <c r="EI101" s="172"/>
      <c r="EJ101" s="172"/>
      <c r="EK101" s="172"/>
      <c r="EL101" s="172"/>
      <c r="EM101" s="172"/>
      <c r="EN101" s="172"/>
      <c r="EO101" s="172"/>
      <c r="EP101" s="172"/>
      <c r="EQ101" s="172"/>
      <c r="ER101" s="172"/>
      <c r="ES101" s="172"/>
      <c r="ET101" s="172"/>
      <c r="EU101" s="172"/>
      <c r="EV101" s="172"/>
      <c r="EW101" s="172"/>
      <c r="EX101" s="172"/>
      <c r="EY101" s="172"/>
      <c r="EZ101" s="172"/>
      <c r="FA101" s="172"/>
      <c r="FB101" s="172"/>
      <c r="FC101" s="172"/>
      <c r="FD101" s="172"/>
      <c r="FE101" s="172"/>
      <c r="FF101" s="172"/>
      <c r="FG101" s="172"/>
      <c r="FH101" s="172"/>
      <c r="FI101" s="172"/>
      <c r="FJ101" s="172"/>
      <c r="FK101" s="172"/>
      <c r="FL101" s="172"/>
      <c r="FM101" s="172"/>
      <c r="FN101" s="172"/>
      <c r="FO101" s="172"/>
      <c r="FP101" s="172"/>
      <c r="FQ101" s="172"/>
      <c r="FR101" s="172"/>
      <c r="FS101" s="172"/>
      <c r="FT101" s="172"/>
      <c r="FU101" s="172"/>
      <c r="FV101" s="172"/>
      <c r="FW101" s="172"/>
      <c r="FX101" s="172"/>
      <c r="FY101" s="172"/>
      <c r="FZ101" s="172"/>
      <c r="GA101" s="172"/>
      <c r="GB101" s="172"/>
      <c r="GC101" s="172"/>
      <c r="GD101" s="172"/>
      <c r="GE101" s="172"/>
      <c r="GF101" s="172"/>
      <c r="GG101" s="172"/>
      <c r="GH101" s="172"/>
      <c r="GI101" s="172"/>
      <c r="GJ101" s="172"/>
      <c r="GK101" s="172"/>
      <c r="GL101" s="172"/>
      <c r="GM101" s="172"/>
      <c r="GN101" s="172"/>
      <c r="GO101" s="172"/>
      <c r="GP101" s="172"/>
      <c r="GQ101" s="172"/>
      <c r="GR101" s="172"/>
      <c r="GS101" s="172"/>
      <c r="GT101" s="172"/>
      <c r="GU101" s="172"/>
      <c r="GV101" s="172"/>
      <c r="GW101" s="172"/>
      <c r="GX101" s="172"/>
      <c r="GY101" s="172"/>
      <c r="GZ101" s="172"/>
      <c r="HA101" s="172"/>
      <c r="HB101" s="172"/>
      <c r="HC101" s="172"/>
      <c r="HD101" s="172"/>
      <c r="HE101" s="172"/>
      <c r="HF101" s="172"/>
      <c r="HG101" s="172"/>
      <c r="HH101" s="172"/>
      <c r="HI101" s="172"/>
      <c r="HJ101" s="172"/>
      <c r="HK101" s="172"/>
      <c r="HL101" s="172"/>
      <c r="HM101" s="172"/>
      <c r="HN101" s="172"/>
      <c r="HO101" s="172"/>
      <c r="HP101" s="172"/>
      <c r="HQ101" s="172"/>
      <c r="HR101" s="172"/>
      <c r="HS101" s="172"/>
      <c r="HT101" s="172"/>
      <c r="HU101" s="172"/>
      <c r="HV101" s="172"/>
      <c r="HW101" s="172"/>
      <c r="HX101" s="172"/>
      <c r="HY101" s="172"/>
      <c r="HZ101" s="172"/>
      <c r="IA101" s="172"/>
      <c r="IB101" s="172"/>
      <c r="IC101" s="172"/>
      <c r="ID101" s="172"/>
      <c r="IE101" s="172"/>
      <c r="IF101" s="172"/>
      <c r="IG101" s="172"/>
      <c r="IH101" s="172"/>
      <c r="II101" s="172"/>
      <c r="IJ101" s="172"/>
      <c r="IK101" s="172"/>
      <c r="IL101" s="172"/>
      <c r="IM101" s="172"/>
      <c r="IN101" s="172"/>
      <c r="IO101" s="172"/>
      <c r="IP101" s="172"/>
      <c r="IQ101" s="172"/>
    </row>
    <row r="102" spans="1:251" s="144" customFormat="1" ht="15.75">
      <c r="A102" s="176">
        <v>95</v>
      </c>
      <c r="B102" s="545" t="s">
        <v>275</v>
      </c>
      <c r="C102" s="546" t="s">
        <v>410</v>
      </c>
      <c r="D102" s="547"/>
      <c r="E102" s="547">
        <v>85</v>
      </c>
      <c r="F102" s="546" t="s">
        <v>221</v>
      </c>
      <c r="G102" s="547" t="s">
        <v>161</v>
      </c>
      <c r="H102" s="539" t="s">
        <v>207</v>
      </c>
      <c r="I102" s="177">
        <f t="shared" si="4"/>
        <v>97500</v>
      </c>
      <c r="J102" s="323" t="s">
        <v>208</v>
      </c>
      <c r="K102" s="180">
        <f t="shared" si="5"/>
        <v>75000</v>
      </c>
      <c r="L102" s="382" t="s">
        <v>56</v>
      </c>
      <c r="M102" s="178">
        <f t="shared" si="6"/>
        <v>0</v>
      </c>
      <c r="N102" s="178">
        <f t="shared" si="7"/>
        <v>172500</v>
      </c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  <c r="CY102" s="172"/>
      <c r="CZ102" s="172"/>
      <c r="DA102" s="172"/>
      <c r="DB102" s="172"/>
      <c r="DC102" s="172"/>
      <c r="DD102" s="172"/>
      <c r="DE102" s="172"/>
      <c r="DF102" s="172"/>
      <c r="DG102" s="172"/>
      <c r="DH102" s="172"/>
      <c r="DI102" s="172"/>
      <c r="DJ102" s="172"/>
      <c r="DK102" s="172"/>
      <c r="DL102" s="172"/>
      <c r="DM102" s="172"/>
      <c r="DN102" s="172"/>
      <c r="DO102" s="172"/>
      <c r="DP102" s="172"/>
      <c r="DQ102" s="172"/>
      <c r="DR102" s="172"/>
      <c r="DS102" s="172"/>
      <c r="DT102" s="172"/>
      <c r="DU102" s="172"/>
      <c r="DV102" s="172"/>
      <c r="DW102" s="172"/>
      <c r="DX102" s="172"/>
      <c r="DY102" s="172"/>
      <c r="DZ102" s="172"/>
      <c r="EA102" s="172"/>
      <c r="EB102" s="172"/>
      <c r="EC102" s="172"/>
      <c r="ED102" s="172"/>
      <c r="EE102" s="172"/>
      <c r="EF102" s="172"/>
      <c r="EG102" s="172"/>
      <c r="EH102" s="172"/>
      <c r="EI102" s="172"/>
      <c r="EJ102" s="172"/>
      <c r="EK102" s="172"/>
      <c r="EL102" s="172"/>
      <c r="EM102" s="172"/>
      <c r="EN102" s="172"/>
      <c r="EO102" s="172"/>
      <c r="EP102" s="172"/>
      <c r="EQ102" s="172"/>
      <c r="ER102" s="172"/>
      <c r="ES102" s="172"/>
      <c r="ET102" s="172"/>
      <c r="EU102" s="172"/>
      <c r="EV102" s="172"/>
      <c r="EW102" s="172"/>
      <c r="EX102" s="172"/>
      <c r="EY102" s="172"/>
      <c r="EZ102" s="172"/>
      <c r="FA102" s="172"/>
      <c r="FB102" s="172"/>
      <c r="FC102" s="172"/>
      <c r="FD102" s="172"/>
      <c r="FE102" s="172"/>
      <c r="FF102" s="172"/>
      <c r="FG102" s="172"/>
      <c r="FH102" s="172"/>
      <c r="FI102" s="172"/>
      <c r="FJ102" s="172"/>
      <c r="FK102" s="172"/>
      <c r="FL102" s="172"/>
      <c r="FM102" s="172"/>
      <c r="FN102" s="172"/>
      <c r="FO102" s="172"/>
      <c r="FP102" s="172"/>
      <c r="FQ102" s="172"/>
      <c r="FR102" s="172"/>
      <c r="FS102" s="172"/>
      <c r="FT102" s="172"/>
      <c r="FU102" s="172"/>
      <c r="FV102" s="172"/>
      <c r="FW102" s="172"/>
      <c r="FX102" s="172"/>
      <c r="FY102" s="172"/>
      <c r="FZ102" s="172"/>
      <c r="GA102" s="172"/>
      <c r="GB102" s="172"/>
      <c r="GC102" s="172"/>
      <c r="GD102" s="172"/>
      <c r="GE102" s="172"/>
      <c r="GF102" s="172"/>
      <c r="GG102" s="172"/>
      <c r="GH102" s="172"/>
      <c r="GI102" s="172"/>
      <c r="GJ102" s="172"/>
      <c r="GK102" s="172"/>
      <c r="GL102" s="172"/>
      <c r="GM102" s="172"/>
      <c r="GN102" s="172"/>
      <c r="GO102" s="172"/>
      <c r="GP102" s="172"/>
      <c r="GQ102" s="172"/>
      <c r="GR102" s="172"/>
      <c r="GS102" s="172"/>
      <c r="GT102" s="172"/>
      <c r="GU102" s="172"/>
      <c r="GV102" s="172"/>
      <c r="GW102" s="172"/>
      <c r="GX102" s="172"/>
      <c r="GY102" s="172"/>
      <c r="GZ102" s="172"/>
      <c r="HA102" s="172"/>
      <c r="HB102" s="172"/>
      <c r="HC102" s="172"/>
      <c r="HD102" s="172"/>
      <c r="HE102" s="172"/>
      <c r="HF102" s="172"/>
      <c r="HG102" s="172"/>
      <c r="HH102" s="172"/>
      <c r="HI102" s="172"/>
      <c r="HJ102" s="172"/>
      <c r="HK102" s="172"/>
      <c r="HL102" s="172"/>
      <c r="HM102" s="172"/>
      <c r="HN102" s="172"/>
      <c r="HO102" s="172"/>
      <c r="HP102" s="172"/>
      <c r="HQ102" s="172"/>
      <c r="HR102" s="172"/>
      <c r="HS102" s="172"/>
      <c r="HT102" s="172"/>
      <c r="HU102" s="172"/>
      <c r="HV102" s="172"/>
      <c r="HW102" s="172"/>
      <c r="HX102" s="172"/>
      <c r="HY102" s="172"/>
      <c r="HZ102" s="172"/>
      <c r="IA102" s="172"/>
      <c r="IB102" s="172"/>
      <c r="IC102" s="172"/>
      <c r="ID102" s="172"/>
      <c r="IE102" s="172"/>
      <c r="IF102" s="172"/>
      <c r="IG102" s="172"/>
      <c r="IH102" s="172"/>
      <c r="II102" s="172"/>
      <c r="IJ102" s="172"/>
      <c r="IK102" s="172"/>
      <c r="IL102" s="172"/>
      <c r="IM102" s="172"/>
      <c r="IN102" s="172"/>
      <c r="IO102" s="172"/>
      <c r="IP102" s="172"/>
      <c r="IQ102" s="172"/>
    </row>
    <row r="103" spans="1:251" s="144" customFormat="1" ht="15.75">
      <c r="A103" s="176">
        <v>96</v>
      </c>
      <c r="B103" s="545" t="s">
        <v>277</v>
      </c>
      <c r="C103" s="546" t="s">
        <v>411</v>
      </c>
      <c r="D103" s="547"/>
      <c r="E103" s="547">
        <v>71</v>
      </c>
      <c r="F103" s="546" t="s">
        <v>220</v>
      </c>
      <c r="G103" s="547" t="s">
        <v>161</v>
      </c>
      <c r="H103" s="539" t="s">
        <v>207</v>
      </c>
      <c r="I103" s="177">
        <f t="shared" si="4"/>
        <v>97500</v>
      </c>
      <c r="J103" s="323" t="s">
        <v>551</v>
      </c>
      <c r="K103" s="180">
        <f t="shared" si="5"/>
        <v>75000</v>
      </c>
      <c r="L103" s="382" t="s">
        <v>56</v>
      </c>
      <c r="M103" s="178">
        <f t="shared" si="6"/>
        <v>0</v>
      </c>
      <c r="N103" s="178">
        <f t="shared" si="7"/>
        <v>172500</v>
      </c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  <c r="CY103" s="172"/>
      <c r="CZ103" s="172"/>
      <c r="DA103" s="172"/>
      <c r="DB103" s="172"/>
      <c r="DC103" s="172"/>
      <c r="DD103" s="172"/>
      <c r="DE103" s="172"/>
      <c r="DF103" s="172"/>
      <c r="DG103" s="172"/>
      <c r="DH103" s="172"/>
      <c r="DI103" s="172"/>
      <c r="DJ103" s="172"/>
      <c r="DK103" s="172"/>
      <c r="DL103" s="172"/>
      <c r="DM103" s="172"/>
      <c r="DN103" s="172"/>
      <c r="DO103" s="172"/>
      <c r="DP103" s="172"/>
      <c r="DQ103" s="172"/>
      <c r="DR103" s="172"/>
      <c r="DS103" s="172"/>
      <c r="DT103" s="172"/>
      <c r="DU103" s="172"/>
      <c r="DV103" s="172"/>
      <c r="DW103" s="172"/>
      <c r="DX103" s="172"/>
      <c r="DY103" s="172"/>
      <c r="DZ103" s="172"/>
      <c r="EA103" s="172"/>
      <c r="EB103" s="172"/>
      <c r="EC103" s="172"/>
      <c r="ED103" s="172"/>
      <c r="EE103" s="172"/>
      <c r="EF103" s="172"/>
      <c r="EG103" s="172"/>
      <c r="EH103" s="172"/>
      <c r="EI103" s="172"/>
      <c r="EJ103" s="172"/>
      <c r="EK103" s="172"/>
      <c r="EL103" s="172"/>
      <c r="EM103" s="172"/>
      <c r="EN103" s="172"/>
      <c r="EO103" s="172"/>
      <c r="EP103" s="172"/>
      <c r="EQ103" s="172"/>
      <c r="ER103" s="172"/>
      <c r="ES103" s="172"/>
      <c r="ET103" s="172"/>
      <c r="EU103" s="172"/>
      <c r="EV103" s="172"/>
      <c r="EW103" s="172"/>
      <c r="EX103" s="172"/>
      <c r="EY103" s="172"/>
      <c r="EZ103" s="172"/>
      <c r="FA103" s="172"/>
      <c r="FB103" s="172"/>
      <c r="FC103" s="172"/>
      <c r="FD103" s="172"/>
      <c r="FE103" s="172"/>
      <c r="FF103" s="172"/>
      <c r="FG103" s="172"/>
      <c r="FH103" s="172"/>
      <c r="FI103" s="172"/>
      <c r="FJ103" s="172"/>
      <c r="FK103" s="172"/>
      <c r="FL103" s="172"/>
      <c r="FM103" s="172"/>
      <c r="FN103" s="172"/>
      <c r="FO103" s="172"/>
      <c r="FP103" s="172"/>
      <c r="FQ103" s="172"/>
      <c r="FR103" s="172"/>
      <c r="FS103" s="172"/>
      <c r="FT103" s="172"/>
      <c r="FU103" s="172"/>
      <c r="FV103" s="172"/>
      <c r="FW103" s="172"/>
      <c r="FX103" s="172"/>
      <c r="FY103" s="172"/>
      <c r="FZ103" s="172"/>
      <c r="GA103" s="172"/>
      <c r="GB103" s="172"/>
      <c r="GC103" s="172"/>
      <c r="GD103" s="172"/>
      <c r="GE103" s="172"/>
      <c r="GF103" s="172"/>
      <c r="GG103" s="172"/>
      <c r="GH103" s="172"/>
      <c r="GI103" s="172"/>
      <c r="GJ103" s="172"/>
      <c r="GK103" s="172"/>
      <c r="GL103" s="172"/>
      <c r="GM103" s="172"/>
      <c r="GN103" s="172"/>
      <c r="GO103" s="172"/>
      <c r="GP103" s="172"/>
      <c r="GQ103" s="172"/>
      <c r="GR103" s="172"/>
      <c r="GS103" s="172"/>
      <c r="GT103" s="172"/>
      <c r="GU103" s="172"/>
      <c r="GV103" s="172"/>
      <c r="GW103" s="172"/>
      <c r="GX103" s="172"/>
      <c r="GY103" s="172"/>
      <c r="GZ103" s="172"/>
      <c r="HA103" s="172"/>
      <c r="HB103" s="172"/>
      <c r="HC103" s="172"/>
      <c r="HD103" s="172"/>
      <c r="HE103" s="172"/>
      <c r="HF103" s="172"/>
      <c r="HG103" s="172"/>
      <c r="HH103" s="172"/>
      <c r="HI103" s="172"/>
      <c r="HJ103" s="172"/>
      <c r="HK103" s="172"/>
      <c r="HL103" s="172"/>
      <c r="HM103" s="172"/>
      <c r="HN103" s="172"/>
      <c r="HO103" s="172"/>
      <c r="HP103" s="172"/>
      <c r="HQ103" s="172"/>
      <c r="HR103" s="172"/>
      <c r="HS103" s="172"/>
      <c r="HT103" s="172"/>
      <c r="HU103" s="172"/>
      <c r="HV103" s="172"/>
      <c r="HW103" s="172"/>
      <c r="HX103" s="172"/>
      <c r="HY103" s="172"/>
      <c r="HZ103" s="172"/>
      <c r="IA103" s="172"/>
      <c r="IB103" s="172"/>
      <c r="IC103" s="172"/>
      <c r="ID103" s="172"/>
      <c r="IE103" s="172"/>
      <c r="IF103" s="172"/>
      <c r="IG103" s="172"/>
      <c r="IH103" s="172"/>
      <c r="II103" s="172"/>
      <c r="IJ103" s="172"/>
      <c r="IK103" s="172"/>
      <c r="IL103" s="172"/>
      <c r="IM103" s="172"/>
      <c r="IN103" s="172"/>
      <c r="IO103" s="172"/>
      <c r="IP103" s="172"/>
      <c r="IQ103" s="172"/>
    </row>
    <row r="104" spans="1:251" s="144" customFormat="1" ht="15.75">
      <c r="A104" s="176">
        <v>97</v>
      </c>
      <c r="B104" s="545" t="s">
        <v>277</v>
      </c>
      <c r="C104" s="546" t="s">
        <v>479</v>
      </c>
      <c r="D104" s="547">
        <v>59</v>
      </c>
      <c r="E104" s="547"/>
      <c r="F104" s="548" t="s">
        <v>220</v>
      </c>
      <c r="G104" s="547" t="s">
        <v>218</v>
      </c>
      <c r="H104" s="539" t="s">
        <v>200</v>
      </c>
      <c r="I104" s="177">
        <f t="shared" si="4"/>
        <v>97500</v>
      </c>
      <c r="J104" s="323" t="s">
        <v>203</v>
      </c>
      <c r="K104" s="180">
        <f t="shared" si="5"/>
        <v>75000</v>
      </c>
      <c r="L104" s="382" t="s">
        <v>56</v>
      </c>
      <c r="M104" s="178">
        <f t="shared" si="6"/>
        <v>0</v>
      </c>
      <c r="N104" s="178">
        <f t="shared" si="7"/>
        <v>172500</v>
      </c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  <c r="CY104" s="172"/>
      <c r="CZ104" s="172"/>
      <c r="DA104" s="172"/>
      <c r="DB104" s="172"/>
      <c r="DC104" s="172"/>
      <c r="DD104" s="172"/>
      <c r="DE104" s="172"/>
      <c r="DF104" s="172"/>
      <c r="DG104" s="172"/>
      <c r="DH104" s="172"/>
      <c r="DI104" s="172"/>
      <c r="DJ104" s="172"/>
      <c r="DK104" s="172"/>
      <c r="DL104" s="172"/>
      <c r="DM104" s="172"/>
      <c r="DN104" s="172"/>
      <c r="DO104" s="172"/>
      <c r="DP104" s="172"/>
      <c r="DQ104" s="172"/>
      <c r="DR104" s="172"/>
      <c r="DS104" s="172"/>
      <c r="DT104" s="172"/>
      <c r="DU104" s="172"/>
      <c r="DV104" s="172"/>
      <c r="DW104" s="172"/>
      <c r="DX104" s="172"/>
      <c r="DY104" s="172"/>
      <c r="DZ104" s="172"/>
      <c r="EA104" s="172"/>
      <c r="EB104" s="172"/>
      <c r="EC104" s="172"/>
      <c r="ED104" s="172"/>
      <c r="EE104" s="172"/>
      <c r="EF104" s="172"/>
      <c r="EG104" s="172"/>
      <c r="EH104" s="172"/>
      <c r="EI104" s="172"/>
      <c r="EJ104" s="172"/>
      <c r="EK104" s="172"/>
      <c r="EL104" s="172"/>
      <c r="EM104" s="172"/>
      <c r="EN104" s="172"/>
      <c r="EO104" s="172"/>
      <c r="EP104" s="172"/>
      <c r="EQ104" s="172"/>
      <c r="ER104" s="172"/>
      <c r="ES104" s="172"/>
      <c r="ET104" s="172"/>
      <c r="EU104" s="172"/>
      <c r="EV104" s="172"/>
      <c r="EW104" s="172"/>
      <c r="EX104" s="172"/>
      <c r="EY104" s="172"/>
      <c r="EZ104" s="172"/>
      <c r="FA104" s="172"/>
      <c r="FB104" s="172"/>
      <c r="FC104" s="172"/>
      <c r="FD104" s="172"/>
      <c r="FE104" s="172"/>
      <c r="FF104" s="172"/>
      <c r="FG104" s="172"/>
      <c r="FH104" s="172"/>
      <c r="FI104" s="172"/>
      <c r="FJ104" s="172"/>
      <c r="FK104" s="172"/>
      <c r="FL104" s="172"/>
      <c r="FM104" s="172"/>
      <c r="FN104" s="172"/>
      <c r="FO104" s="172"/>
      <c r="FP104" s="172"/>
      <c r="FQ104" s="172"/>
      <c r="FR104" s="172"/>
      <c r="FS104" s="172"/>
      <c r="FT104" s="172"/>
      <c r="FU104" s="172"/>
      <c r="FV104" s="172"/>
      <c r="FW104" s="172"/>
      <c r="FX104" s="172"/>
      <c r="FY104" s="172"/>
      <c r="FZ104" s="172"/>
      <c r="GA104" s="172"/>
      <c r="GB104" s="172"/>
      <c r="GC104" s="172"/>
      <c r="GD104" s="172"/>
      <c r="GE104" s="172"/>
      <c r="GF104" s="172"/>
      <c r="GG104" s="172"/>
      <c r="GH104" s="172"/>
      <c r="GI104" s="172"/>
      <c r="GJ104" s="172"/>
      <c r="GK104" s="172"/>
      <c r="GL104" s="172"/>
      <c r="GM104" s="172"/>
      <c r="GN104" s="172"/>
      <c r="GO104" s="172"/>
      <c r="GP104" s="172"/>
      <c r="GQ104" s="172"/>
      <c r="GR104" s="172"/>
      <c r="GS104" s="172"/>
      <c r="GT104" s="172"/>
      <c r="GU104" s="172"/>
      <c r="GV104" s="172"/>
      <c r="GW104" s="172"/>
      <c r="GX104" s="172"/>
      <c r="GY104" s="172"/>
      <c r="GZ104" s="172"/>
      <c r="HA104" s="172"/>
      <c r="HB104" s="172"/>
      <c r="HC104" s="172"/>
      <c r="HD104" s="172"/>
      <c r="HE104" s="172"/>
      <c r="HF104" s="172"/>
      <c r="HG104" s="172"/>
      <c r="HH104" s="172"/>
      <c r="HI104" s="172"/>
      <c r="HJ104" s="172"/>
      <c r="HK104" s="172"/>
      <c r="HL104" s="172"/>
      <c r="HM104" s="172"/>
      <c r="HN104" s="172"/>
      <c r="HO104" s="172"/>
      <c r="HP104" s="172"/>
      <c r="HQ104" s="172"/>
      <c r="HR104" s="172"/>
      <c r="HS104" s="172"/>
      <c r="HT104" s="172"/>
      <c r="HU104" s="172"/>
      <c r="HV104" s="172"/>
      <c r="HW104" s="172"/>
      <c r="HX104" s="172"/>
      <c r="HY104" s="172"/>
      <c r="HZ104" s="172"/>
      <c r="IA104" s="172"/>
      <c r="IB104" s="172"/>
      <c r="IC104" s="172"/>
      <c r="ID104" s="172"/>
      <c r="IE104" s="172"/>
      <c r="IF104" s="172"/>
      <c r="IG104" s="172"/>
      <c r="IH104" s="172"/>
      <c r="II104" s="172"/>
      <c r="IJ104" s="172"/>
      <c r="IK104" s="172"/>
      <c r="IL104" s="172"/>
      <c r="IM104" s="172"/>
      <c r="IN104" s="172"/>
      <c r="IO104" s="172"/>
      <c r="IP104" s="172"/>
      <c r="IQ104" s="172"/>
    </row>
    <row r="105" spans="1:251" s="144" customFormat="1" ht="15.75">
      <c r="A105" s="176">
        <v>98</v>
      </c>
      <c r="B105" s="545" t="s">
        <v>277</v>
      </c>
      <c r="C105" s="546" t="s">
        <v>571</v>
      </c>
      <c r="D105" s="547">
        <v>62</v>
      </c>
      <c r="E105" s="547"/>
      <c r="F105" s="548" t="s">
        <v>572</v>
      </c>
      <c r="G105" s="547" t="s">
        <v>218</v>
      </c>
      <c r="H105" s="539" t="s">
        <v>203</v>
      </c>
      <c r="I105" s="177">
        <f t="shared" si="4"/>
        <v>97500</v>
      </c>
      <c r="J105" s="323" t="s">
        <v>551</v>
      </c>
      <c r="K105" s="180">
        <f t="shared" si="5"/>
        <v>75000</v>
      </c>
      <c r="L105" s="382" t="s">
        <v>56</v>
      </c>
      <c r="M105" s="178">
        <f t="shared" si="6"/>
        <v>0</v>
      </c>
      <c r="N105" s="178">
        <f t="shared" si="7"/>
        <v>172500</v>
      </c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  <c r="DA105" s="172"/>
      <c r="DB105" s="172"/>
      <c r="DC105" s="172"/>
      <c r="DD105" s="172"/>
      <c r="DE105" s="172"/>
      <c r="DF105" s="172"/>
      <c r="DG105" s="172"/>
      <c r="DH105" s="172"/>
      <c r="DI105" s="172"/>
      <c r="DJ105" s="172"/>
      <c r="DK105" s="172"/>
      <c r="DL105" s="172"/>
      <c r="DM105" s="172"/>
      <c r="DN105" s="172"/>
      <c r="DO105" s="172"/>
      <c r="DP105" s="172"/>
      <c r="DQ105" s="172"/>
      <c r="DR105" s="172"/>
      <c r="DS105" s="172"/>
      <c r="DT105" s="172"/>
      <c r="DU105" s="172"/>
      <c r="DV105" s="172"/>
      <c r="DW105" s="172"/>
      <c r="DX105" s="172"/>
      <c r="DY105" s="172"/>
      <c r="DZ105" s="172"/>
      <c r="EA105" s="172"/>
      <c r="EB105" s="172"/>
      <c r="EC105" s="172"/>
      <c r="ED105" s="172"/>
      <c r="EE105" s="172"/>
      <c r="EF105" s="172"/>
      <c r="EG105" s="172"/>
      <c r="EH105" s="172"/>
      <c r="EI105" s="172"/>
      <c r="EJ105" s="172"/>
      <c r="EK105" s="172"/>
      <c r="EL105" s="172"/>
      <c r="EM105" s="172"/>
      <c r="EN105" s="172"/>
      <c r="EO105" s="172"/>
      <c r="EP105" s="172"/>
      <c r="EQ105" s="172"/>
      <c r="ER105" s="172"/>
      <c r="ES105" s="172"/>
      <c r="ET105" s="172"/>
      <c r="EU105" s="172"/>
      <c r="EV105" s="172"/>
      <c r="EW105" s="172"/>
      <c r="EX105" s="172"/>
      <c r="EY105" s="172"/>
      <c r="EZ105" s="172"/>
      <c r="FA105" s="172"/>
      <c r="FB105" s="172"/>
      <c r="FC105" s="172"/>
      <c r="FD105" s="172"/>
      <c r="FE105" s="172"/>
      <c r="FF105" s="172"/>
      <c r="FG105" s="172"/>
      <c r="FH105" s="172"/>
      <c r="FI105" s="172"/>
      <c r="FJ105" s="172"/>
      <c r="FK105" s="172"/>
      <c r="FL105" s="172"/>
      <c r="FM105" s="172"/>
      <c r="FN105" s="172"/>
      <c r="FO105" s="172"/>
      <c r="FP105" s="172"/>
      <c r="FQ105" s="172"/>
      <c r="FR105" s="172"/>
      <c r="FS105" s="172"/>
      <c r="FT105" s="172"/>
      <c r="FU105" s="172"/>
      <c r="FV105" s="172"/>
      <c r="FW105" s="172"/>
      <c r="FX105" s="172"/>
      <c r="FY105" s="172"/>
      <c r="FZ105" s="172"/>
      <c r="GA105" s="172"/>
      <c r="GB105" s="172"/>
      <c r="GC105" s="172"/>
      <c r="GD105" s="172"/>
      <c r="GE105" s="172"/>
      <c r="GF105" s="172"/>
      <c r="GG105" s="172"/>
      <c r="GH105" s="172"/>
      <c r="GI105" s="172"/>
      <c r="GJ105" s="172"/>
      <c r="GK105" s="172"/>
      <c r="GL105" s="172"/>
      <c r="GM105" s="172"/>
      <c r="GN105" s="172"/>
      <c r="GO105" s="172"/>
      <c r="GP105" s="172"/>
      <c r="GQ105" s="172"/>
      <c r="GR105" s="172"/>
      <c r="GS105" s="172"/>
      <c r="GT105" s="172"/>
      <c r="GU105" s="172"/>
      <c r="GV105" s="172"/>
      <c r="GW105" s="172"/>
      <c r="GX105" s="172"/>
      <c r="GY105" s="172"/>
      <c r="GZ105" s="172"/>
      <c r="HA105" s="172"/>
      <c r="HB105" s="172"/>
      <c r="HC105" s="172"/>
      <c r="HD105" s="172"/>
      <c r="HE105" s="172"/>
      <c r="HF105" s="172"/>
      <c r="HG105" s="172"/>
      <c r="HH105" s="172"/>
      <c r="HI105" s="172"/>
      <c r="HJ105" s="172"/>
      <c r="HK105" s="172"/>
      <c r="HL105" s="172"/>
      <c r="HM105" s="172"/>
      <c r="HN105" s="172"/>
      <c r="HO105" s="172"/>
      <c r="HP105" s="172"/>
      <c r="HQ105" s="172"/>
      <c r="HR105" s="172"/>
      <c r="HS105" s="172"/>
      <c r="HT105" s="172"/>
      <c r="HU105" s="172"/>
      <c r="HV105" s="172"/>
      <c r="HW105" s="172"/>
      <c r="HX105" s="172"/>
      <c r="HY105" s="172"/>
      <c r="HZ105" s="172"/>
      <c r="IA105" s="172"/>
      <c r="IB105" s="172"/>
      <c r="IC105" s="172"/>
      <c r="ID105" s="172"/>
      <c r="IE105" s="172"/>
      <c r="IF105" s="172"/>
      <c r="IG105" s="172"/>
      <c r="IH105" s="172"/>
      <c r="II105" s="172"/>
      <c r="IJ105" s="172"/>
      <c r="IK105" s="172"/>
      <c r="IL105" s="172"/>
      <c r="IM105" s="172"/>
      <c r="IN105" s="172"/>
      <c r="IO105" s="172"/>
      <c r="IP105" s="172"/>
      <c r="IQ105" s="172"/>
    </row>
    <row r="106" spans="1:251" s="144" customFormat="1" ht="15.75">
      <c r="A106" s="176">
        <v>99</v>
      </c>
      <c r="B106" s="545" t="s">
        <v>573</v>
      </c>
      <c r="C106" s="546" t="s">
        <v>515</v>
      </c>
      <c r="D106" s="547"/>
      <c r="E106" s="547">
        <v>20</v>
      </c>
      <c r="F106" s="548" t="s">
        <v>574</v>
      </c>
      <c r="G106" s="547" t="s">
        <v>218</v>
      </c>
      <c r="H106" s="539" t="s">
        <v>199</v>
      </c>
      <c r="I106" s="177">
        <f t="shared" si="4"/>
        <v>97500</v>
      </c>
      <c r="J106" s="323" t="s">
        <v>208</v>
      </c>
      <c r="K106" s="180">
        <f t="shared" si="5"/>
        <v>75000</v>
      </c>
      <c r="L106" s="382" t="s">
        <v>56</v>
      </c>
      <c r="M106" s="178">
        <f t="shared" si="6"/>
        <v>0</v>
      </c>
      <c r="N106" s="178">
        <f t="shared" si="7"/>
        <v>172500</v>
      </c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  <c r="CY106" s="172"/>
      <c r="CZ106" s="172"/>
      <c r="DA106" s="172"/>
      <c r="DB106" s="172"/>
      <c r="DC106" s="172"/>
      <c r="DD106" s="172"/>
      <c r="DE106" s="172"/>
      <c r="DF106" s="172"/>
      <c r="DG106" s="172"/>
      <c r="DH106" s="172"/>
      <c r="DI106" s="172"/>
      <c r="DJ106" s="172"/>
      <c r="DK106" s="172"/>
      <c r="DL106" s="172"/>
      <c r="DM106" s="172"/>
      <c r="DN106" s="172"/>
      <c r="DO106" s="172"/>
      <c r="DP106" s="172"/>
      <c r="DQ106" s="172"/>
      <c r="DR106" s="172"/>
      <c r="DS106" s="172"/>
      <c r="DT106" s="172"/>
      <c r="DU106" s="172"/>
      <c r="DV106" s="172"/>
      <c r="DW106" s="172"/>
      <c r="DX106" s="172"/>
      <c r="DY106" s="172"/>
      <c r="DZ106" s="172"/>
      <c r="EA106" s="172"/>
      <c r="EB106" s="172"/>
      <c r="EC106" s="172"/>
      <c r="ED106" s="172"/>
      <c r="EE106" s="172"/>
      <c r="EF106" s="172"/>
      <c r="EG106" s="172"/>
      <c r="EH106" s="172"/>
      <c r="EI106" s="172"/>
      <c r="EJ106" s="172"/>
      <c r="EK106" s="172"/>
      <c r="EL106" s="172"/>
      <c r="EM106" s="172"/>
      <c r="EN106" s="172"/>
      <c r="EO106" s="172"/>
      <c r="EP106" s="172"/>
      <c r="EQ106" s="172"/>
      <c r="ER106" s="172"/>
      <c r="ES106" s="172"/>
      <c r="ET106" s="172"/>
      <c r="EU106" s="172"/>
      <c r="EV106" s="172"/>
      <c r="EW106" s="172"/>
      <c r="EX106" s="172"/>
      <c r="EY106" s="172"/>
      <c r="EZ106" s="172"/>
      <c r="FA106" s="172"/>
      <c r="FB106" s="172"/>
      <c r="FC106" s="172"/>
      <c r="FD106" s="172"/>
      <c r="FE106" s="172"/>
      <c r="FF106" s="172"/>
      <c r="FG106" s="172"/>
      <c r="FH106" s="172"/>
      <c r="FI106" s="172"/>
      <c r="FJ106" s="172"/>
      <c r="FK106" s="172"/>
      <c r="FL106" s="172"/>
      <c r="FM106" s="172"/>
      <c r="FN106" s="172"/>
      <c r="FO106" s="172"/>
      <c r="FP106" s="172"/>
      <c r="FQ106" s="172"/>
      <c r="FR106" s="172"/>
      <c r="FS106" s="172"/>
      <c r="FT106" s="172"/>
      <c r="FU106" s="172"/>
      <c r="FV106" s="172"/>
      <c r="FW106" s="172"/>
      <c r="FX106" s="172"/>
      <c r="FY106" s="172"/>
      <c r="FZ106" s="172"/>
      <c r="GA106" s="172"/>
      <c r="GB106" s="172"/>
      <c r="GC106" s="172"/>
      <c r="GD106" s="172"/>
      <c r="GE106" s="172"/>
      <c r="GF106" s="172"/>
      <c r="GG106" s="172"/>
      <c r="GH106" s="172"/>
      <c r="GI106" s="172"/>
      <c r="GJ106" s="172"/>
      <c r="GK106" s="172"/>
      <c r="GL106" s="172"/>
      <c r="GM106" s="172"/>
      <c r="GN106" s="172"/>
      <c r="GO106" s="172"/>
      <c r="GP106" s="172"/>
      <c r="GQ106" s="172"/>
      <c r="GR106" s="172"/>
      <c r="GS106" s="172"/>
      <c r="GT106" s="172"/>
      <c r="GU106" s="172"/>
      <c r="GV106" s="172"/>
      <c r="GW106" s="172"/>
      <c r="GX106" s="172"/>
      <c r="GY106" s="172"/>
      <c r="GZ106" s="172"/>
      <c r="HA106" s="172"/>
      <c r="HB106" s="172"/>
      <c r="HC106" s="172"/>
      <c r="HD106" s="172"/>
      <c r="HE106" s="172"/>
      <c r="HF106" s="172"/>
      <c r="HG106" s="172"/>
      <c r="HH106" s="172"/>
      <c r="HI106" s="172"/>
      <c r="HJ106" s="172"/>
      <c r="HK106" s="172"/>
      <c r="HL106" s="172"/>
      <c r="HM106" s="172"/>
      <c r="HN106" s="172"/>
      <c r="HO106" s="172"/>
      <c r="HP106" s="172"/>
      <c r="HQ106" s="172"/>
      <c r="HR106" s="172"/>
      <c r="HS106" s="172"/>
      <c r="HT106" s="172"/>
      <c r="HU106" s="172"/>
      <c r="HV106" s="172"/>
      <c r="HW106" s="172"/>
      <c r="HX106" s="172"/>
      <c r="HY106" s="172"/>
      <c r="HZ106" s="172"/>
      <c r="IA106" s="172"/>
      <c r="IB106" s="172"/>
      <c r="IC106" s="172"/>
      <c r="ID106" s="172"/>
      <c r="IE106" s="172"/>
      <c r="IF106" s="172"/>
      <c r="IG106" s="172"/>
      <c r="IH106" s="172"/>
      <c r="II106" s="172"/>
      <c r="IJ106" s="172"/>
      <c r="IK106" s="172"/>
      <c r="IL106" s="172"/>
      <c r="IM106" s="172"/>
      <c r="IN106" s="172"/>
      <c r="IO106" s="172"/>
      <c r="IP106" s="172"/>
      <c r="IQ106" s="172"/>
    </row>
    <row r="107" spans="1:251" s="144" customFormat="1" ht="15.75">
      <c r="A107" s="176">
        <v>100</v>
      </c>
      <c r="B107" s="545" t="s">
        <v>422</v>
      </c>
      <c r="C107" s="546" t="s">
        <v>479</v>
      </c>
      <c r="D107" s="547">
        <v>59</v>
      </c>
      <c r="E107" s="547"/>
      <c r="F107" s="548" t="s">
        <v>445</v>
      </c>
      <c r="G107" s="547" t="s">
        <v>218</v>
      </c>
      <c r="H107" s="539" t="s">
        <v>203</v>
      </c>
      <c r="I107" s="177">
        <f t="shared" si="4"/>
        <v>97500</v>
      </c>
      <c r="J107" s="323" t="s">
        <v>205</v>
      </c>
      <c r="K107" s="180">
        <f t="shared" si="5"/>
        <v>75000</v>
      </c>
      <c r="L107" s="382" t="s">
        <v>56</v>
      </c>
      <c r="M107" s="178">
        <f t="shared" si="6"/>
        <v>0</v>
      </c>
      <c r="N107" s="178">
        <f t="shared" si="7"/>
        <v>172500</v>
      </c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  <c r="CY107" s="172"/>
      <c r="CZ107" s="172"/>
      <c r="DA107" s="172"/>
      <c r="DB107" s="172"/>
      <c r="DC107" s="172"/>
      <c r="DD107" s="172"/>
      <c r="DE107" s="172"/>
      <c r="DF107" s="172"/>
      <c r="DG107" s="172"/>
      <c r="DH107" s="172"/>
      <c r="DI107" s="172"/>
      <c r="DJ107" s="172"/>
      <c r="DK107" s="172"/>
      <c r="DL107" s="172"/>
      <c r="DM107" s="172"/>
      <c r="DN107" s="172"/>
      <c r="DO107" s="172"/>
      <c r="DP107" s="172"/>
      <c r="DQ107" s="172"/>
      <c r="DR107" s="172"/>
      <c r="DS107" s="172"/>
      <c r="DT107" s="172"/>
      <c r="DU107" s="172"/>
      <c r="DV107" s="172"/>
      <c r="DW107" s="172"/>
      <c r="DX107" s="172"/>
      <c r="DY107" s="172"/>
      <c r="DZ107" s="172"/>
      <c r="EA107" s="172"/>
      <c r="EB107" s="172"/>
      <c r="EC107" s="172"/>
      <c r="ED107" s="172"/>
      <c r="EE107" s="172"/>
      <c r="EF107" s="172"/>
      <c r="EG107" s="172"/>
      <c r="EH107" s="172"/>
      <c r="EI107" s="172"/>
      <c r="EJ107" s="172"/>
      <c r="EK107" s="172"/>
      <c r="EL107" s="172"/>
      <c r="EM107" s="172"/>
      <c r="EN107" s="172"/>
      <c r="EO107" s="172"/>
      <c r="EP107" s="172"/>
      <c r="EQ107" s="172"/>
      <c r="ER107" s="172"/>
      <c r="ES107" s="172"/>
      <c r="ET107" s="172"/>
      <c r="EU107" s="172"/>
      <c r="EV107" s="172"/>
      <c r="EW107" s="172"/>
      <c r="EX107" s="172"/>
      <c r="EY107" s="172"/>
      <c r="EZ107" s="172"/>
      <c r="FA107" s="172"/>
      <c r="FB107" s="172"/>
      <c r="FC107" s="172"/>
      <c r="FD107" s="172"/>
      <c r="FE107" s="172"/>
      <c r="FF107" s="172"/>
      <c r="FG107" s="172"/>
      <c r="FH107" s="172"/>
      <c r="FI107" s="172"/>
      <c r="FJ107" s="172"/>
      <c r="FK107" s="172"/>
      <c r="FL107" s="172"/>
      <c r="FM107" s="172"/>
      <c r="FN107" s="172"/>
      <c r="FO107" s="172"/>
      <c r="FP107" s="172"/>
      <c r="FQ107" s="172"/>
      <c r="FR107" s="172"/>
      <c r="FS107" s="172"/>
      <c r="FT107" s="172"/>
      <c r="FU107" s="172"/>
      <c r="FV107" s="172"/>
      <c r="FW107" s="172"/>
      <c r="FX107" s="172"/>
      <c r="FY107" s="172"/>
      <c r="FZ107" s="172"/>
      <c r="GA107" s="172"/>
      <c r="GB107" s="172"/>
      <c r="GC107" s="172"/>
      <c r="GD107" s="172"/>
      <c r="GE107" s="172"/>
      <c r="GF107" s="172"/>
      <c r="GG107" s="172"/>
      <c r="GH107" s="172"/>
      <c r="GI107" s="172"/>
      <c r="GJ107" s="172"/>
      <c r="GK107" s="172"/>
      <c r="GL107" s="172"/>
      <c r="GM107" s="172"/>
      <c r="GN107" s="172"/>
      <c r="GO107" s="172"/>
      <c r="GP107" s="172"/>
      <c r="GQ107" s="172"/>
      <c r="GR107" s="172"/>
      <c r="GS107" s="172"/>
      <c r="GT107" s="172"/>
      <c r="GU107" s="172"/>
      <c r="GV107" s="172"/>
      <c r="GW107" s="172"/>
      <c r="GX107" s="172"/>
      <c r="GY107" s="172"/>
      <c r="GZ107" s="172"/>
      <c r="HA107" s="172"/>
      <c r="HB107" s="172"/>
      <c r="HC107" s="172"/>
      <c r="HD107" s="172"/>
      <c r="HE107" s="172"/>
      <c r="HF107" s="172"/>
      <c r="HG107" s="172"/>
      <c r="HH107" s="172"/>
      <c r="HI107" s="172"/>
      <c r="HJ107" s="172"/>
      <c r="HK107" s="172"/>
      <c r="HL107" s="172"/>
      <c r="HM107" s="172"/>
      <c r="HN107" s="172"/>
      <c r="HO107" s="172"/>
      <c r="HP107" s="172"/>
      <c r="HQ107" s="172"/>
      <c r="HR107" s="172"/>
      <c r="HS107" s="172"/>
      <c r="HT107" s="172"/>
      <c r="HU107" s="172"/>
      <c r="HV107" s="172"/>
      <c r="HW107" s="172"/>
      <c r="HX107" s="172"/>
      <c r="HY107" s="172"/>
      <c r="HZ107" s="172"/>
      <c r="IA107" s="172"/>
      <c r="IB107" s="172"/>
      <c r="IC107" s="172"/>
      <c r="ID107" s="172"/>
      <c r="IE107" s="172"/>
      <c r="IF107" s="172"/>
      <c r="IG107" s="172"/>
      <c r="IH107" s="172"/>
      <c r="II107" s="172"/>
      <c r="IJ107" s="172"/>
      <c r="IK107" s="172"/>
      <c r="IL107" s="172"/>
      <c r="IM107" s="172"/>
      <c r="IN107" s="172"/>
      <c r="IO107" s="172"/>
      <c r="IP107" s="172"/>
      <c r="IQ107" s="172"/>
    </row>
    <row r="108" spans="1:251" s="144" customFormat="1" ht="15.75">
      <c r="A108" s="176">
        <v>101</v>
      </c>
      <c r="B108" s="545" t="s">
        <v>426</v>
      </c>
      <c r="C108" s="546" t="s">
        <v>411</v>
      </c>
      <c r="D108" s="547"/>
      <c r="E108" s="547">
        <v>72</v>
      </c>
      <c r="F108" s="548" t="s">
        <v>445</v>
      </c>
      <c r="G108" s="547" t="s">
        <v>218</v>
      </c>
      <c r="H108" s="539" t="s">
        <v>208</v>
      </c>
      <c r="I108" s="177">
        <f t="shared" si="4"/>
        <v>97500</v>
      </c>
      <c r="J108" s="323" t="s">
        <v>210</v>
      </c>
      <c r="K108" s="180">
        <f t="shared" si="5"/>
        <v>75000</v>
      </c>
      <c r="L108" s="382" t="s">
        <v>56</v>
      </c>
      <c r="M108" s="178">
        <f t="shared" si="6"/>
        <v>0</v>
      </c>
      <c r="N108" s="178">
        <f t="shared" si="7"/>
        <v>172500</v>
      </c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  <c r="CO108" s="172"/>
      <c r="CP108" s="172"/>
      <c r="CQ108" s="172"/>
      <c r="CR108" s="172"/>
      <c r="CS108" s="172"/>
      <c r="CT108" s="172"/>
      <c r="CU108" s="172"/>
      <c r="CV108" s="172"/>
      <c r="CW108" s="172"/>
      <c r="CX108" s="172"/>
      <c r="CY108" s="172"/>
      <c r="CZ108" s="172"/>
      <c r="DA108" s="172"/>
      <c r="DB108" s="172"/>
      <c r="DC108" s="172"/>
      <c r="DD108" s="172"/>
      <c r="DE108" s="172"/>
      <c r="DF108" s="172"/>
      <c r="DG108" s="172"/>
      <c r="DH108" s="172"/>
      <c r="DI108" s="172"/>
      <c r="DJ108" s="172"/>
      <c r="DK108" s="172"/>
      <c r="DL108" s="172"/>
      <c r="DM108" s="172"/>
      <c r="DN108" s="172"/>
      <c r="DO108" s="172"/>
      <c r="DP108" s="172"/>
      <c r="DQ108" s="172"/>
      <c r="DR108" s="172"/>
      <c r="DS108" s="172"/>
      <c r="DT108" s="172"/>
      <c r="DU108" s="172"/>
      <c r="DV108" s="172"/>
      <c r="DW108" s="172"/>
      <c r="DX108" s="172"/>
      <c r="DY108" s="172"/>
      <c r="DZ108" s="172"/>
      <c r="EA108" s="172"/>
      <c r="EB108" s="172"/>
      <c r="EC108" s="172"/>
      <c r="ED108" s="172"/>
      <c r="EE108" s="172"/>
      <c r="EF108" s="172"/>
      <c r="EG108" s="172"/>
      <c r="EH108" s="172"/>
      <c r="EI108" s="172"/>
      <c r="EJ108" s="172"/>
      <c r="EK108" s="172"/>
      <c r="EL108" s="172"/>
      <c r="EM108" s="172"/>
      <c r="EN108" s="172"/>
      <c r="EO108" s="172"/>
      <c r="EP108" s="172"/>
      <c r="EQ108" s="172"/>
      <c r="ER108" s="172"/>
      <c r="ES108" s="172"/>
      <c r="ET108" s="172"/>
      <c r="EU108" s="172"/>
      <c r="EV108" s="172"/>
      <c r="EW108" s="172"/>
      <c r="EX108" s="172"/>
      <c r="EY108" s="172"/>
      <c r="EZ108" s="172"/>
      <c r="FA108" s="172"/>
      <c r="FB108" s="172"/>
      <c r="FC108" s="172"/>
      <c r="FD108" s="172"/>
      <c r="FE108" s="172"/>
      <c r="FF108" s="172"/>
      <c r="FG108" s="172"/>
      <c r="FH108" s="172"/>
      <c r="FI108" s="172"/>
      <c r="FJ108" s="172"/>
      <c r="FK108" s="172"/>
      <c r="FL108" s="172"/>
      <c r="FM108" s="172"/>
      <c r="FN108" s="172"/>
      <c r="FO108" s="172"/>
      <c r="FP108" s="172"/>
      <c r="FQ108" s="172"/>
      <c r="FR108" s="172"/>
      <c r="FS108" s="172"/>
      <c r="FT108" s="172"/>
      <c r="FU108" s="172"/>
      <c r="FV108" s="172"/>
      <c r="FW108" s="172"/>
      <c r="FX108" s="172"/>
      <c r="FY108" s="172"/>
      <c r="FZ108" s="172"/>
      <c r="GA108" s="172"/>
      <c r="GB108" s="172"/>
      <c r="GC108" s="172"/>
      <c r="GD108" s="172"/>
      <c r="GE108" s="172"/>
      <c r="GF108" s="172"/>
      <c r="GG108" s="172"/>
      <c r="GH108" s="172"/>
      <c r="GI108" s="172"/>
      <c r="GJ108" s="172"/>
      <c r="GK108" s="172"/>
      <c r="GL108" s="172"/>
      <c r="GM108" s="172"/>
      <c r="GN108" s="172"/>
      <c r="GO108" s="172"/>
      <c r="GP108" s="172"/>
      <c r="GQ108" s="172"/>
      <c r="GR108" s="172"/>
      <c r="GS108" s="172"/>
      <c r="GT108" s="172"/>
      <c r="GU108" s="172"/>
      <c r="GV108" s="172"/>
      <c r="GW108" s="172"/>
      <c r="GX108" s="172"/>
      <c r="GY108" s="172"/>
      <c r="GZ108" s="172"/>
      <c r="HA108" s="172"/>
      <c r="HB108" s="172"/>
      <c r="HC108" s="172"/>
      <c r="HD108" s="172"/>
      <c r="HE108" s="172"/>
      <c r="HF108" s="172"/>
      <c r="HG108" s="172"/>
      <c r="HH108" s="172"/>
      <c r="HI108" s="172"/>
      <c r="HJ108" s="172"/>
      <c r="HK108" s="172"/>
      <c r="HL108" s="172"/>
      <c r="HM108" s="172"/>
      <c r="HN108" s="172"/>
      <c r="HO108" s="172"/>
      <c r="HP108" s="172"/>
      <c r="HQ108" s="172"/>
      <c r="HR108" s="172"/>
      <c r="HS108" s="172"/>
      <c r="HT108" s="172"/>
      <c r="HU108" s="172"/>
      <c r="HV108" s="172"/>
      <c r="HW108" s="172"/>
      <c r="HX108" s="172"/>
      <c r="HY108" s="172"/>
      <c r="HZ108" s="172"/>
      <c r="IA108" s="172"/>
      <c r="IB108" s="172"/>
      <c r="IC108" s="172"/>
      <c r="ID108" s="172"/>
      <c r="IE108" s="172"/>
      <c r="IF108" s="172"/>
      <c r="IG108" s="172"/>
      <c r="IH108" s="172"/>
      <c r="II108" s="172"/>
      <c r="IJ108" s="172"/>
      <c r="IK108" s="172"/>
      <c r="IL108" s="172"/>
      <c r="IM108" s="172"/>
      <c r="IN108" s="172"/>
      <c r="IO108" s="172"/>
      <c r="IP108" s="172"/>
      <c r="IQ108" s="172"/>
    </row>
    <row r="109" spans="1:251" s="144" customFormat="1" ht="15.75">
      <c r="A109" s="176">
        <v>102</v>
      </c>
      <c r="B109" s="545" t="s">
        <v>432</v>
      </c>
      <c r="C109" s="546" t="s">
        <v>434</v>
      </c>
      <c r="D109" s="547">
        <v>59</v>
      </c>
      <c r="E109" s="547"/>
      <c r="F109" s="546" t="s">
        <v>435</v>
      </c>
      <c r="G109" s="547" t="s">
        <v>161</v>
      </c>
      <c r="H109" s="539" t="s">
        <v>205</v>
      </c>
      <c r="I109" s="177">
        <f t="shared" si="4"/>
        <v>97500</v>
      </c>
      <c r="J109" s="323" t="s">
        <v>552</v>
      </c>
      <c r="K109" s="180">
        <f t="shared" si="5"/>
        <v>75000</v>
      </c>
      <c r="L109" s="382" t="s">
        <v>56</v>
      </c>
      <c r="M109" s="178">
        <f t="shared" si="6"/>
        <v>0</v>
      </c>
      <c r="N109" s="178">
        <f t="shared" si="7"/>
        <v>172500</v>
      </c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72"/>
      <c r="DC109" s="172"/>
      <c r="DD109" s="172"/>
      <c r="DE109" s="172"/>
      <c r="DF109" s="172"/>
      <c r="DG109" s="172"/>
      <c r="DH109" s="172"/>
      <c r="DI109" s="172"/>
      <c r="DJ109" s="172"/>
      <c r="DK109" s="172"/>
      <c r="DL109" s="172"/>
      <c r="DM109" s="172"/>
      <c r="DN109" s="172"/>
      <c r="DO109" s="172"/>
      <c r="DP109" s="172"/>
      <c r="DQ109" s="172"/>
      <c r="DR109" s="172"/>
      <c r="DS109" s="172"/>
      <c r="DT109" s="172"/>
      <c r="DU109" s="172"/>
      <c r="DV109" s="172"/>
      <c r="DW109" s="172"/>
      <c r="DX109" s="172"/>
      <c r="DY109" s="172"/>
      <c r="DZ109" s="172"/>
      <c r="EA109" s="172"/>
      <c r="EB109" s="172"/>
      <c r="EC109" s="172"/>
      <c r="ED109" s="172"/>
      <c r="EE109" s="172"/>
      <c r="EF109" s="172"/>
      <c r="EG109" s="172"/>
      <c r="EH109" s="172"/>
      <c r="EI109" s="172"/>
      <c r="EJ109" s="172"/>
      <c r="EK109" s="172"/>
      <c r="EL109" s="172"/>
      <c r="EM109" s="172"/>
      <c r="EN109" s="172"/>
      <c r="EO109" s="172"/>
      <c r="EP109" s="172"/>
      <c r="EQ109" s="172"/>
      <c r="ER109" s="172"/>
      <c r="ES109" s="172"/>
      <c r="ET109" s="172"/>
      <c r="EU109" s="172"/>
      <c r="EV109" s="172"/>
      <c r="EW109" s="172"/>
      <c r="EX109" s="172"/>
      <c r="EY109" s="172"/>
      <c r="EZ109" s="172"/>
      <c r="FA109" s="172"/>
      <c r="FB109" s="172"/>
      <c r="FC109" s="172"/>
      <c r="FD109" s="172"/>
      <c r="FE109" s="172"/>
      <c r="FF109" s="172"/>
      <c r="FG109" s="172"/>
      <c r="FH109" s="172"/>
      <c r="FI109" s="172"/>
      <c r="FJ109" s="172"/>
      <c r="FK109" s="172"/>
      <c r="FL109" s="172"/>
      <c r="FM109" s="172"/>
      <c r="FN109" s="172"/>
      <c r="FO109" s="172"/>
      <c r="FP109" s="172"/>
      <c r="FQ109" s="172"/>
      <c r="FR109" s="172"/>
      <c r="FS109" s="172"/>
      <c r="FT109" s="172"/>
      <c r="FU109" s="172"/>
      <c r="FV109" s="172"/>
      <c r="FW109" s="172"/>
      <c r="FX109" s="172"/>
      <c r="FY109" s="172"/>
      <c r="FZ109" s="172"/>
      <c r="GA109" s="172"/>
      <c r="GB109" s="172"/>
      <c r="GC109" s="172"/>
      <c r="GD109" s="172"/>
      <c r="GE109" s="172"/>
      <c r="GF109" s="172"/>
      <c r="GG109" s="172"/>
      <c r="GH109" s="172"/>
      <c r="GI109" s="172"/>
      <c r="GJ109" s="172"/>
      <c r="GK109" s="172"/>
      <c r="GL109" s="172"/>
      <c r="GM109" s="172"/>
      <c r="GN109" s="172"/>
      <c r="GO109" s="172"/>
      <c r="GP109" s="172"/>
      <c r="GQ109" s="172"/>
      <c r="GR109" s="172"/>
      <c r="GS109" s="172"/>
      <c r="GT109" s="172"/>
      <c r="GU109" s="172"/>
      <c r="GV109" s="172"/>
      <c r="GW109" s="172"/>
      <c r="GX109" s="172"/>
      <c r="GY109" s="172"/>
      <c r="GZ109" s="172"/>
      <c r="HA109" s="172"/>
      <c r="HB109" s="172"/>
      <c r="HC109" s="172"/>
      <c r="HD109" s="172"/>
      <c r="HE109" s="172"/>
      <c r="HF109" s="172"/>
      <c r="HG109" s="172"/>
      <c r="HH109" s="172"/>
      <c r="HI109" s="172"/>
      <c r="HJ109" s="172"/>
      <c r="HK109" s="172"/>
      <c r="HL109" s="172"/>
      <c r="HM109" s="172"/>
      <c r="HN109" s="172"/>
      <c r="HO109" s="172"/>
      <c r="HP109" s="172"/>
      <c r="HQ109" s="172"/>
      <c r="HR109" s="172"/>
      <c r="HS109" s="172"/>
      <c r="HT109" s="172"/>
      <c r="HU109" s="172"/>
      <c r="HV109" s="172"/>
      <c r="HW109" s="172"/>
      <c r="HX109" s="172"/>
      <c r="HY109" s="172"/>
      <c r="HZ109" s="172"/>
      <c r="IA109" s="172"/>
      <c r="IB109" s="172"/>
      <c r="IC109" s="172"/>
      <c r="ID109" s="172"/>
      <c r="IE109" s="172"/>
      <c r="IF109" s="172"/>
      <c r="IG109" s="172"/>
      <c r="IH109" s="172"/>
      <c r="II109" s="172"/>
      <c r="IJ109" s="172"/>
      <c r="IK109" s="172"/>
      <c r="IL109" s="172"/>
      <c r="IM109" s="172"/>
      <c r="IN109" s="172"/>
      <c r="IO109" s="172"/>
      <c r="IP109" s="172"/>
      <c r="IQ109" s="172"/>
    </row>
    <row r="110" spans="1:251" s="144" customFormat="1" ht="21.75" customHeight="1">
      <c r="A110" s="176">
        <v>103</v>
      </c>
      <c r="B110" s="545" t="s">
        <v>432</v>
      </c>
      <c r="C110" s="546" t="s">
        <v>575</v>
      </c>
      <c r="D110" s="547"/>
      <c r="E110" s="547">
        <v>60</v>
      </c>
      <c r="F110" s="548" t="s">
        <v>221</v>
      </c>
      <c r="G110" s="547" t="s">
        <v>218</v>
      </c>
      <c r="H110" s="539" t="s">
        <v>199</v>
      </c>
      <c r="I110" s="177">
        <f t="shared" si="4"/>
        <v>97500</v>
      </c>
      <c r="J110" s="323" t="s">
        <v>215</v>
      </c>
      <c r="K110" s="180">
        <f t="shared" si="5"/>
        <v>75000</v>
      </c>
      <c r="L110" s="382" t="s">
        <v>56</v>
      </c>
      <c r="M110" s="178">
        <f t="shared" si="6"/>
        <v>0</v>
      </c>
      <c r="N110" s="178">
        <f t="shared" si="7"/>
        <v>172500</v>
      </c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  <c r="CO110" s="172"/>
      <c r="CP110" s="172"/>
      <c r="CQ110" s="172"/>
      <c r="CR110" s="172"/>
      <c r="CS110" s="172"/>
      <c r="CT110" s="172"/>
      <c r="CU110" s="172"/>
      <c r="CV110" s="172"/>
      <c r="CW110" s="172"/>
      <c r="CX110" s="172"/>
      <c r="CY110" s="172"/>
      <c r="CZ110" s="172"/>
      <c r="DA110" s="172"/>
      <c r="DB110" s="172"/>
      <c r="DC110" s="172"/>
      <c r="DD110" s="172"/>
      <c r="DE110" s="172"/>
      <c r="DF110" s="172"/>
      <c r="DG110" s="172"/>
      <c r="DH110" s="172"/>
      <c r="DI110" s="172"/>
      <c r="DJ110" s="172"/>
      <c r="DK110" s="172"/>
      <c r="DL110" s="172"/>
      <c r="DM110" s="172"/>
      <c r="DN110" s="172"/>
      <c r="DO110" s="172"/>
      <c r="DP110" s="172"/>
      <c r="DQ110" s="172"/>
      <c r="DR110" s="172"/>
      <c r="DS110" s="172"/>
      <c r="DT110" s="172"/>
      <c r="DU110" s="172"/>
      <c r="DV110" s="172"/>
      <c r="DW110" s="172"/>
      <c r="DX110" s="172"/>
      <c r="DY110" s="172"/>
      <c r="DZ110" s="172"/>
      <c r="EA110" s="172"/>
      <c r="EB110" s="172"/>
      <c r="EC110" s="172"/>
      <c r="ED110" s="172"/>
      <c r="EE110" s="172"/>
      <c r="EF110" s="172"/>
      <c r="EG110" s="172"/>
      <c r="EH110" s="172"/>
      <c r="EI110" s="172"/>
      <c r="EJ110" s="172"/>
      <c r="EK110" s="172"/>
      <c r="EL110" s="172"/>
      <c r="EM110" s="172"/>
      <c r="EN110" s="172"/>
      <c r="EO110" s="172"/>
      <c r="EP110" s="172"/>
      <c r="EQ110" s="172"/>
      <c r="ER110" s="172"/>
      <c r="ES110" s="172"/>
      <c r="ET110" s="172"/>
      <c r="EU110" s="172"/>
      <c r="EV110" s="172"/>
      <c r="EW110" s="172"/>
      <c r="EX110" s="172"/>
      <c r="EY110" s="172"/>
      <c r="EZ110" s="172"/>
      <c r="FA110" s="172"/>
      <c r="FB110" s="172"/>
      <c r="FC110" s="172"/>
      <c r="FD110" s="172"/>
      <c r="FE110" s="172"/>
      <c r="FF110" s="172"/>
      <c r="FG110" s="172"/>
      <c r="FH110" s="172"/>
      <c r="FI110" s="172"/>
      <c r="FJ110" s="172"/>
      <c r="FK110" s="172"/>
      <c r="FL110" s="172"/>
      <c r="FM110" s="172"/>
      <c r="FN110" s="172"/>
      <c r="FO110" s="172"/>
      <c r="FP110" s="172"/>
      <c r="FQ110" s="172"/>
      <c r="FR110" s="172"/>
      <c r="FS110" s="172"/>
      <c r="FT110" s="172"/>
      <c r="FU110" s="172"/>
      <c r="FV110" s="172"/>
      <c r="FW110" s="172"/>
      <c r="FX110" s="172"/>
      <c r="FY110" s="172"/>
      <c r="FZ110" s="172"/>
      <c r="GA110" s="172"/>
      <c r="GB110" s="172"/>
      <c r="GC110" s="172"/>
      <c r="GD110" s="172"/>
      <c r="GE110" s="172"/>
      <c r="GF110" s="172"/>
      <c r="GG110" s="172"/>
      <c r="GH110" s="172"/>
      <c r="GI110" s="172"/>
      <c r="GJ110" s="172"/>
      <c r="GK110" s="172"/>
      <c r="GL110" s="172"/>
      <c r="GM110" s="172"/>
      <c r="GN110" s="172"/>
      <c r="GO110" s="172"/>
      <c r="GP110" s="172"/>
      <c r="GQ110" s="172"/>
      <c r="GR110" s="172"/>
      <c r="GS110" s="172"/>
      <c r="GT110" s="172"/>
      <c r="GU110" s="172"/>
      <c r="GV110" s="172"/>
      <c r="GW110" s="172"/>
      <c r="GX110" s="172"/>
      <c r="GY110" s="172"/>
      <c r="GZ110" s="172"/>
      <c r="HA110" s="172"/>
      <c r="HB110" s="172"/>
      <c r="HC110" s="172"/>
      <c r="HD110" s="172"/>
      <c r="HE110" s="172"/>
      <c r="HF110" s="172"/>
      <c r="HG110" s="172"/>
      <c r="HH110" s="172"/>
      <c r="HI110" s="172"/>
      <c r="HJ110" s="172"/>
      <c r="HK110" s="172"/>
      <c r="HL110" s="172"/>
      <c r="HM110" s="172"/>
      <c r="HN110" s="172"/>
      <c r="HO110" s="172"/>
      <c r="HP110" s="172"/>
      <c r="HQ110" s="172"/>
      <c r="HR110" s="172"/>
      <c r="HS110" s="172"/>
      <c r="HT110" s="172"/>
      <c r="HU110" s="172"/>
      <c r="HV110" s="172"/>
      <c r="HW110" s="172"/>
      <c r="HX110" s="172"/>
      <c r="HY110" s="172"/>
      <c r="HZ110" s="172"/>
      <c r="IA110" s="172"/>
      <c r="IB110" s="172"/>
      <c r="IC110" s="172"/>
      <c r="ID110" s="172"/>
      <c r="IE110" s="172"/>
      <c r="IF110" s="172"/>
      <c r="IG110" s="172"/>
      <c r="IH110" s="172"/>
      <c r="II110" s="172"/>
      <c r="IJ110" s="172"/>
      <c r="IK110" s="172"/>
      <c r="IL110" s="172"/>
      <c r="IM110" s="172"/>
      <c r="IN110" s="172"/>
      <c r="IO110" s="172"/>
      <c r="IP110" s="172"/>
      <c r="IQ110" s="172"/>
    </row>
    <row r="111" spans="1:251" s="144" customFormat="1" ht="15.75">
      <c r="A111" s="176">
        <v>104</v>
      </c>
      <c r="B111" s="545" t="s">
        <v>432</v>
      </c>
      <c r="C111" s="546" t="s">
        <v>397</v>
      </c>
      <c r="D111" s="547">
        <v>55</v>
      </c>
      <c r="E111" s="547"/>
      <c r="F111" s="546" t="s">
        <v>438</v>
      </c>
      <c r="G111" s="547" t="s">
        <v>161</v>
      </c>
      <c r="H111" s="539" t="s">
        <v>203</v>
      </c>
      <c r="I111" s="177">
        <f t="shared" si="4"/>
        <v>97500</v>
      </c>
      <c r="J111" s="323" t="s">
        <v>227</v>
      </c>
      <c r="K111" s="180">
        <f t="shared" si="5"/>
        <v>75000</v>
      </c>
      <c r="L111" s="382" t="s">
        <v>56</v>
      </c>
      <c r="M111" s="178">
        <f t="shared" si="6"/>
        <v>0</v>
      </c>
      <c r="N111" s="178">
        <f t="shared" si="7"/>
        <v>172500</v>
      </c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  <c r="CO111" s="172"/>
      <c r="CP111" s="172"/>
      <c r="CQ111" s="172"/>
      <c r="CR111" s="172"/>
      <c r="CS111" s="172"/>
      <c r="CT111" s="172"/>
      <c r="CU111" s="172"/>
      <c r="CV111" s="172"/>
      <c r="CW111" s="172"/>
      <c r="CX111" s="172"/>
      <c r="CY111" s="172"/>
      <c r="CZ111" s="172"/>
      <c r="DA111" s="172"/>
      <c r="DB111" s="172"/>
      <c r="DC111" s="172"/>
      <c r="DD111" s="172"/>
      <c r="DE111" s="172"/>
      <c r="DF111" s="172"/>
      <c r="DG111" s="172"/>
      <c r="DH111" s="172"/>
      <c r="DI111" s="172"/>
      <c r="DJ111" s="172"/>
      <c r="DK111" s="172"/>
      <c r="DL111" s="172"/>
      <c r="DM111" s="172"/>
      <c r="DN111" s="172"/>
      <c r="DO111" s="172"/>
      <c r="DP111" s="172"/>
      <c r="DQ111" s="172"/>
      <c r="DR111" s="172"/>
      <c r="DS111" s="172"/>
      <c r="DT111" s="172"/>
      <c r="DU111" s="172"/>
      <c r="DV111" s="172"/>
      <c r="DW111" s="172"/>
      <c r="DX111" s="172"/>
      <c r="DY111" s="172"/>
      <c r="DZ111" s="172"/>
      <c r="EA111" s="172"/>
      <c r="EB111" s="172"/>
      <c r="EC111" s="172"/>
      <c r="ED111" s="172"/>
      <c r="EE111" s="172"/>
      <c r="EF111" s="172"/>
      <c r="EG111" s="172"/>
      <c r="EH111" s="172"/>
      <c r="EI111" s="172"/>
      <c r="EJ111" s="172"/>
      <c r="EK111" s="172"/>
      <c r="EL111" s="172"/>
      <c r="EM111" s="172"/>
      <c r="EN111" s="172"/>
      <c r="EO111" s="172"/>
      <c r="EP111" s="172"/>
      <c r="EQ111" s="172"/>
      <c r="ER111" s="172"/>
      <c r="ES111" s="172"/>
      <c r="ET111" s="172"/>
      <c r="EU111" s="172"/>
      <c r="EV111" s="172"/>
      <c r="EW111" s="172"/>
      <c r="EX111" s="172"/>
      <c r="EY111" s="172"/>
      <c r="EZ111" s="172"/>
      <c r="FA111" s="172"/>
      <c r="FB111" s="172"/>
      <c r="FC111" s="172"/>
      <c r="FD111" s="172"/>
      <c r="FE111" s="172"/>
      <c r="FF111" s="172"/>
      <c r="FG111" s="172"/>
      <c r="FH111" s="172"/>
      <c r="FI111" s="172"/>
      <c r="FJ111" s="172"/>
      <c r="FK111" s="172"/>
      <c r="FL111" s="172"/>
      <c r="FM111" s="172"/>
      <c r="FN111" s="172"/>
      <c r="FO111" s="172"/>
      <c r="FP111" s="172"/>
      <c r="FQ111" s="172"/>
      <c r="FR111" s="172"/>
      <c r="FS111" s="172"/>
      <c r="FT111" s="172"/>
      <c r="FU111" s="172"/>
      <c r="FV111" s="172"/>
      <c r="FW111" s="172"/>
      <c r="FX111" s="172"/>
      <c r="FY111" s="172"/>
      <c r="FZ111" s="172"/>
      <c r="GA111" s="172"/>
      <c r="GB111" s="172"/>
      <c r="GC111" s="172"/>
      <c r="GD111" s="172"/>
      <c r="GE111" s="172"/>
      <c r="GF111" s="172"/>
      <c r="GG111" s="172"/>
      <c r="GH111" s="172"/>
      <c r="GI111" s="172"/>
      <c r="GJ111" s="172"/>
      <c r="GK111" s="172"/>
      <c r="GL111" s="172"/>
      <c r="GM111" s="172"/>
      <c r="GN111" s="172"/>
      <c r="GO111" s="172"/>
      <c r="GP111" s="172"/>
      <c r="GQ111" s="172"/>
      <c r="GR111" s="172"/>
      <c r="GS111" s="172"/>
      <c r="GT111" s="172"/>
      <c r="GU111" s="172"/>
      <c r="GV111" s="172"/>
      <c r="GW111" s="172"/>
      <c r="GX111" s="172"/>
      <c r="GY111" s="172"/>
      <c r="GZ111" s="172"/>
      <c r="HA111" s="172"/>
      <c r="HB111" s="172"/>
      <c r="HC111" s="172"/>
      <c r="HD111" s="172"/>
      <c r="HE111" s="172"/>
      <c r="HF111" s="172"/>
      <c r="HG111" s="172"/>
      <c r="HH111" s="172"/>
      <c r="HI111" s="172"/>
      <c r="HJ111" s="172"/>
      <c r="HK111" s="172"/>
      <c r="HL111" s="172"/>
      <c r="HM111" s="172"/>
      <c r="HN111" s="172"/>
      <c r="HO111" s="172"/>
      <c r="HP111" s="172"/>
      <c r="HQ111" s="172"/>
      <c r="HR111" s="172"/>
      <c r="HS111" s="172"/>
      <c r="HT111" s="172"/>
      <c r="HU111" s="172"/>
      <c r="HV111" s="172"/>
      <c r="HW111" s="172"/>
      <c r="HX111" s="172"/>
      <c r="HY111" s="172"/>
      <c r="HZ111" s="172"/>
      <c r="IA111" s="172"/>
      <c r="IB111" s="172"/>
      <c r="IC111" s="172"/>
      <c r="ID111" s="172"/>
      <c r="IE111" s="172"/>
      <c r="IF111" s="172"/>
      <c r="IG111" s="172"/>
      <c r="IH111" s="172"/>
      <c r="II111" s="172"/>
      <c r="IJ111" s="172"/>
      <c r="IK111" s="172"/>
      <c r="IL111" s="172"/>
      <c r="IM111" s="172"/>
      <c r="IN111" s="172"/>
      <c r="IO111" s="172"/>
      <c r="IP111" s="172"/>
      <c r="IQ111" s="172"/>
    </row>
    <row r="112" spans="1:251" s="144" customFormat="1" ht="15.75">
      <c r="A112" s="176">
        <v>105</v>
      </c>
      <c r="B112" s="545" t="s">
        <v>442</v>
      </c>
      <c r="C112" s="546" t="s">
        <v>479</v>
      </c>
      <c r="D112" s="547">
        <v>59</v>
      </c>
      <c r="E112" s="547"/>
      <c r="F112" s="548" t="s">
        <v>445</v>
      </c>
      <c r="G112" s="547" t="s">
        <v>218</v>
      </c>
      <c r="H112" s="539" t="s">
        <v>203</v>
      </c>
      <c r="I112" s="177">
        <f t="shared" si="4"/>
        <v>97500</v>
      </c>
      <c r="J112" s="323" t="s">
        <v>208</v>
      </c>
      <c r="K112" s="180">
        <f t="shared" si="5"/>
        <v>75000</v>
      </c>
      <c r="L112" s="382" t="s">
        <v>56</v>
      </c>
      <c r="M112" s="178">
        <f t="shared" si="6"/>
        <v>0</v>
      </c>
      <c r="N112" s="178">
        <f t="shared" si="7"/>
        <v>172500</v>
      </c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  <c r="CO112" s="172"/>
      <c r="CP112" s="172"/>
      <c r="CQ112" s="172"/>
      <c r="CR112" s="172"/>
      <c r="CS112" s="172"/>
      <c r="CT112" s="172"/>
      <c r="CU112" s="172"/>
      <c r="CV112" s="172"/>
      <c r="CW112" s="172"/>
      <c r="CX112" s="172"/>
      <c r="CY112" s="172"/>
      <c r="CZ112" s="172"/>
      <c r="DA112" s="172"/>
      <c r="DB112" s="172"/>
      <c r="DC112" s="172"/>
      <c r="DD112" s="172"/>
      <c r="DE112" s="172"/>
      <c r="DF112" s="172"/>
      <c r="DG112" s="172"/>
      <c r="DH112" s="172"/>
      <c r="DI112" s="172"/>
      <c r="DJ112" s="172"/>
      <c r="DK112" s="172"/>
      <c r="DL112" s="172"/>
      <c r="DM112" s="172"/>
      <c r="DN112" s="172"/>
      <c r="DO112" s="172"/>
      <c r="DP112" s="172"/>
      <c r="DQ112" s="172"/>
      <c r="DR112" s="172"/>
      <c r="DS112" s="172"/>
      <c r="DT112" s="172"/>
      <c r="DU112" s="172"/>
      <c r="DV112" s="172"/>
      <c r="DW112" s="172"/>
      <c r="DX112" s="172"/>
      <c r="DY112" s="172"/>
      <c r="DZ112" s="172"/>
      <c r="EA112" s="172"/>
      <c r="EB112" s="172"/>
      <c r="EC112" s="172"/>
      <c r="ED112" s="172"/>
      <c r="EE112" s="172"/>
      <c r="EF112" s="172"/>
      <c r="EG112" s="172"/>
      <c r="EH112" s="172"/>
      <c r="EI112" s="172"/>
      <c r="EJ112" s="172"/>
      <c r="EK112" s="172"/>
      <c r="EL112" s="172"/>
      <c r="EM112" s="172"/>
      <c r="EN112" s="172"/>
      <c r="EO112" s="172"/>
      <c r="EP112" s="172"/>
      <c r="EQ112" s="172"/>
      <c r="ER112" s="172"/>
      <c r="ES112" s="172"/>
      <c r="ET112" s="172"/>
      <c r="EU112" s="172"/>
      <c r="EV112" s="172"/>
      <c r="EW112" s="172"/>
      <c r="EX112" s="172"/>
      <c r="EY112" s="172"/>
      <c r="EZ112" s="172"/>
      <c r="FA112" s="172"/>
      <c r="FB112" s="172"/>
      <c r="FC112" s="172"/>
      <c r="FD112" s="172"/>
      <c r="FE112" s="172"/>
      <c r="FF112" s="172"/>
      <c r="FG112" s="172"/>
      <c r="FH112" s="172"/>
      <c r="FI112" s="172"/>
      <c r="FJ112" s="172"/>
      <c r="FK112" s="172"/>
      <c r="FL112" s="172"/>
      <c r="FM112" s="172"/>
      <c r="FN112" s="172"/>
      <c r="FO112" s="172"/>
      <c r="FP112" s="172"/>
      <c r="FQ112" s="172"/>
      <c r="FR112" s="172"/>
      <c r="FS112" s="172"/>
      <c r="FT112" s="172"/>
      <c r="FU112" s="172"/>
      <c r="FV112" s="172"/>
      <c r="FW112" s="172"/>
      <c r="FX112" s="172"/>
      <c r="FY112" s="172"/>
      <c r="FZ112" s="172"/>
      <c r="GA112" s="172"/>
      <c r="GB112" s="172"/>
      <c r="GC112" s="172"/>
      <c r="GD112" s="172"/>
      <c r="GE112" s="172"/>
      <c r="GF112" s="172"/>
      <c r="GG112" s="172"/>
      <c r="GH112" s="172"/>
      <c r="GI112" s="172"/>
      <c r="GJ112" s="172"/>
      <c r="GK112" s="172"/>
      <c r="GL112" s="172"/>
      <c r="GM112" s="172"/>
      <c r="GN112" s="172"/>
      <c r="GO112" s="172"/>
      <c r="GP112" s="172"/>
      <c r="GQ112" s="172"/>
      <c r="GR112" s="172"/>
      <c r="GS112" s="172"/>
      <c r="GT112" s="172"/>
      <c r="GU112" s="172"/>
      <c r="GV112" s="172"/>
      <c r="GW112" s="172"/>
      <c r="GX112" s="172"/>
      <c r="GY112" s="172"/>
      <c r="GZ112" s="172"/>
      <c r="HA112" s="172"/>
      <c r="HB112" s="172"/>
      <c r="HC112" s="172"/>
      <c r="HD112" s="172"/>
      <c r="HE112" s="172"/>
      <c r="HF112" s="172"/>
      <c r="HG112" s="172"/>
      <c r="HH112" s="172"/>
      <c r="HI112" s="172"/>
      <c r="HJ112" s="172"/>
      <c r="HK112" s="172"/>
      <c r="HL112" s="172"/>
      <c r="HM112" s="172"/>
      <c r="HN112" s="172"/>
      <c r="HO112" s="172"/>
      <c r="HP112" s="172"/>
      <c r="HQ112" s="172"/>
      <c r="HR112" s="172"/>
      <c r="HS112" s="172"/>
      <c r="HT112" s="172"/>
      <c r="HU112" s="172"/>
      <c r="HV112" s="172"/>
      <c r="HW112" s="172"/>
      <c r="HX112" s="172"/>
      <c r="HY112" s="172"/>
      <c r="HZ112" s="172"/>
      <c r="IA112" s="172"/>
      <c r="IB112" s="172"/>
      <c r="IC112" s="172"/>
      <c r="ID112" s="172"/>
      <c r="IE112" s="172"/>
      <c r="IF112" s="172"/>
      <c r="IG112" s="172"/>
      <c r="IH112" s="172"/>
      <c r="II112" s="172"/>
      <c r="IJ112" s="172"/>
      <c r="IK112" s="172"/>
      <c r="IL112" s="172"/>
      <c r="IM112" s="172"/>
      <c r="IN112" s="172"/>
      <c r="IO112" s="172"/>
      <c r="IP112" s="172"/>
      <c r="IQ112" s="172"/>
    </row>
    <row r="113" spans="1:251" s="144" customFormat="1" ht="15.75">
      <c r="A113" s="176">
        <v>106</v>
      </c>
      <c r="B113" s="545" t="s">
        <v>442</v>
      </c>
      <c r="C113" s="546" t="s">
        <v>444</v>
      </c>
      <c r="D113" s="547"/>
      <c r="E113" s="547">
        <v>58</v>
      </c>
      <c r="F113" s="546" t="s">
        <v>445</v>
      </c>
      <c r="G113" s="547" t="s">
        <v>161</v>
      </c>
      <c r="H113" s="539" t="s">
        <v>202</v>
      </c>
      <c r="I113" s="177">
        <f t="shared" si="4"/>
        <v>97500</v>
      </c>
      <c r="J113" s="323" t="s">
        <v>210</v>
      </c>
      <c r="K113" s="180">
        <f t="shared" si="5"/>
        <v>75000</v>
      </c>
      <c r="L113" s="382" t="s">
        <v>56</v>
      </c>
      <c r="M113" s="178">
        <f t="shared" si="6"/>
        <v>0</v>
      </c>
      <c r="N113" s="178">
        <f t="shared" si="7"/>
        <v>172500</v>
      </c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72"/>
      <c r="DC113" s="172"/>
      <c r="DD113" s="172"/>
      <c r="DE113" s="172"/>
      <c r="DF113" s="172"/>
      <c r="DG113" s="172"/>
      <c r="DH113" s="172"/>
      <c r="DI113" s="172"/>
      <c r="DJ113" s="172"/>
      <c r="DK113" s="172"/>
      <c r="DL113" s="172"/>
      <c r="DM113" s="172"/>
      <c r="DN113" s="172"/>
      <c r="DO113" s="172"/>
      <c r="DP113" s="172"/>
      <c r="DQ113" s="172"/>
      <c r="DR113" s="172"/>
      <c r="DS113" s="172"/>
      <c r="DT113" s="172"/>
      <c r="DU113" s="172"/>
      <c r="DV113" s="172"/>
      <c r="DW113" s="172"/>
      <c r="DX113" s="172"/>
      <c r="DY113" s="172"/>
      <c r="DZ113" s="172"/>
      <c r="EA113" s="172"/>
      <c r="EB113" s="172"/>
      <c r="EC113" s="172"/>
      <c r="ED113" s="172"/>
      <c r="EE113" s="172"/>
      <c r="EF113" s="172"/>
      <c r="EG113" s="172"/>
      <c r="EH113" s="172"/>
      <c r="EI113" s="172"/>
      <c r="EJ113" s="172"/>
      <c r="EK113" s="172"/>
      <c r="EL113" s="172"/>
      <c r="EM113" s="172"/>
      <c r="EN113" s="172"/>
      <c r="EO113" s="172"/>
      <c r="EP113" s="172"/>
      <c r="EQ113" s="172"/>
      <c r="ER113" s="172"/>
      <c r="ES113" s="172"/>
      <c r="ET113" s="172"/>
      <c r="EU113" s="172"/>
      <c r="EV113" s="172"/>
      <c r="EW113" s="172"/>
      <c r="EX113" s="172"/>
      <c r="EY113" s="172"/>
      <c r="EZ113" s="172"/>
      <c r="FA113" s="172"/>
      <c r="FB113" s="172"/>
      <c r="FC113" s="172"/>
      <c r="FD113" s="172"/>
      <c r="FE113" s="172"/>
      <c r="FF113" s="172"/>
      <c r="FG113" s="172"/>
      <c r="FH113" s="172"/>
      <c r="FI113" s="172"/>
      <c r="FJ113" s="172"/>
      <c r="FK113" s="172"/>
      <c r="FL113" s="172"/>
      <c r="FM113" s="172"/>
      <c r="FN113" s="172"/>
      <c r="FO113" s="172"/>
      <c r="FP113" s="172"/>
      <c r="FQ113" s="172"/>
      <c r="FR113" s="172"/>
      <c r="FS113" s="172"/>
      <c r="FT113" s="172"/>
      <c r="FU113" s="172"/>
      <c r="FV113" s="172"/>
      <c r="FW113" s="172"/>
      <c r="FX113" s="172"/>
      <c r="FY113" s="172"/>
      <c r="FZ113" s="172"/>
      <c r="GA113" s="172"/>
      <c r="GB113" s="172"/>
      <c r="GC113" s="172"/>
      <c r="GD113" s="172"/>
      <c r="GE113" s="172"/>
      <c r="GF113" s="172"/>
      <c r="GG113" s="172"/>
      <c r="GH113" s="172"/>
      <c r="GI113" s="172"/>
      <c r="GJ113" s="172"/>
      <c r="GK113" s="172"/>
      <c r="GL113" s="172"/>
      <c r="GM113" s="172"/>
      <c r="GN113" s="172"/>
      <c r="GO113" s="172"/>
      <c r="GP113" s="172"/>
      <c r="GQ113" s="172"/>
      <c r="GR113" s="172"/>
      <c r="GS113" s="172"/>
      <c r="GT113" s="172"/>
      <c r="GU113" s="172"/>
      <c r="GV113" s="172"/>
      <c r="GW113" s="172"/>
      <c r="GX113" s="172"/>
      <c r="GY113" s="172"/>
      <c r="GZ113" s="172"/>
      <c r="HA113" s="172"/>
      <c r="HB113" s="172"/>
      <c r="HC113" s="172"/>
      <c r="HD113" s="172"/>
      <c r="HE113" s="172"/>
      <c r="HF113" s="172"/>
      <c r="HG113" s="172"/>
      <c r="HH113" s="172"/>
      <c r="HI113" s="172"/>
      <c r="HJ113" s="172"/>
      <c r="HK113" s="172"/>
      <c r="HL113" s="172"/>
      <c r="HM113" s="172"/>
      <c r="HN113" s="172"/>
      <c r="HO113" s="172"/>
      <c r="HP113" s="172"/>
      <c r="HQ113" s="172"/>
      <c r="HR113" s="172"/>
      <c r="HS113" s="172"/>
      <c r="HT113" s="172"/>
      <c r="HU113" s="172"/>
      <c r="HV113" s="172"/>
      <c r="HW113" s="172"/>
      <c r="HX113" s="172"/>
      <c r="HY113" s="172"/>
      <c r="HZ113" s="172"/>
      <c r="IA113" s="172"/>
      <c r="IB113" s="172"/>
      <c r="IC113" s="172"/>
      <c r="ID113" s="172"/>
      <c r="IE113" s="172"/>
      <c r="IF113" s="172"/>
      <c r="IG113" s="172"/>
      <c r="IH113" s="172"/>
      <c r="II113" s="172"/>
      <c r="IJ113" s="172"/>
      <c r="IK113" s="172"/>
      <c r="IL113" s="172"/>
      <c r="IM113" s="172"/>
      <c r="IN113" s="172"/>
      <c r="IO113" s="172"/>
      <c r="IP113" s="172"/>
      <c r="IQ113" s="172"/>
    </row>
    <row r="114" spans="1:251" s="144" customFormat="1" ht="15.75">
      <c r="A114" s="176">
        <v>107</v>
      </c>
      <c r="B114" s="545" t="s">
        <v>442</v>
      </c>
      <c r="C114" s="546" t="s">
        <v>446</v>
      </c>
      <c r="D114" s="547"/>
      <c r="E114" s="547">
        <v>60</v>
      </c>
      <c r="F114" s="546" t="s">
        <v>447</v>
      </c>
      <c r="G114" s="547" t="s">
        <v>161</v>
      </c>
      <c r="H114" s="539" t="s">
        <v>202</v>
      </c>
      <c r="I114" s="177">
        <f t="shared" si="4"/>
        <v>97500</v>
      </c>
      <c r="J114" s="323" t="s">
        <v>210</v>
      </c>
      <c r="K114" s="180">
        <f t="shared" si="5"/>
        <v>75000</v>
      </c>
      <c r="L114" s="382" t="s">
        <v>56</v>
      </c>
      <c r="M114" s="178">
        <f t="shared" si="6"/>
        <v>0</v>
      </c>
      <c r="N114" s="178">
        <f t="shared" si="7"/>
        <v>172500</v>
      </c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  <c r="CO114" s="172"/>
      <c r="CP114" s="172"/>
      <c r="CQ114" s="172"/>
      <c r="CR114" s="172"/>
      <c r="CS114" s="172"/>
      <c r="CT114" s="172"/>
      <c r="CU114" s="172"/>
      <c r="CV114" s="172"/>
      <c r="CW114" s="172"/>
      <c r="CX114" s="172"/>
      <c r="CY114" s="172"/>
      <c r="CZ114" s="172"/>
      <c r="DA114" s="172"/>
      <c r="DB114" s="172"/>
      <c r="DC114" s="172"/>
      <c r="DD114" s="172"/>
      <c r="DE114" s="172"/>
      <c r="DF114" s="172"/>
      <c r="DG114" s="172"/>
      <c r="DH114" s="172"/>
      <c r="DI114" s="172"/>
      <c r="DJ114" s="172"/>
      <c r="DK114" s="172"/>
      <c r="DL114" s="172"/>
      <c r="DM114" s="172"/>
      <c r="DN114" s="172"/>
      <c r="DO114" s="172"/>
      <c r="DP114" s="172"/>
      <c r="DQ114" s="172"/>
      <c r="DR114" s="172"/>
      <c r="DS114" s="172"/>
      <c r="DT114" s="172"/>
      <c r="DU114" s="172"/>
      <c r="DV114" s="172"/>
      <c r="DW114" s="172"/>
      <c r="DX114" s="172"/>
      <c r="DY114" s="172"/>
      <c r="DZ114" s="172"/>
      <c r="EA114" s="172"/>
      <c r="EB114" s="172"/>
      <c r="EC114" s="172"/>
      <c r="ED114" s="172"/>
      <c r="EE114" s="172"/>
      <c r="EF114" s="172"/>
      <c r="EG114" s="172"/>
      <c r="EH114" s="172"/>
      <c r="EI114" s="172"/>
      <c r="EJ114" s="172"/>
      <c r="EK114" s="172"/>
      <c r="EL114" s="172"/>
      <c r="EM114" s="172"/>
      <c r="EN114" s="172"/>
      <c r="EO114" s="172"/>
      <c r="EP114" s="172"/>
      <c r="EQ114" s="172"/>
      <c r="ER114" s="172"/>
      <c r="ES114" s="172"/>
      <c r="ET114" s="172"/>
      <c r="EU114" s="172"/>
      <c r="EV114" s="172"/>
      <c r="EW114" s="172"/>
      <c r="EX114" s="172"/>
      <c r="EY114" s="172"/>
      <c r="EZ114" s="172"/>
      <c r="FA114" s="172"/>
      <c r="FB114" s="172"/>
      <c r="FC114" s="172"/>
      <c r="FD114" s="172"/>
      <c r="FE114" s="172"/>
      <c r="FF114" s="172"/>
      <c r="FG114" s="172"/>
      <c r="FH114" s="172"/>
      <c r="FI114" s="172"/>
      <c r="FJ114" s="172"/>
      <c r="FK114" s="172"/>
      <c r="FL114" s="172"/>
      <c r="FM114" s="172"/>
      <c r="FN114" s="172"/>
      <c r="FO114" s="172"/>
      <c r="FP114" s="172"/>
      <c r="FQ114" s="172"/>
      <c r="FR114" s="172"/>
      <c r="FS114" s="172"/>
      <c r="FT114" s="172"/>
      <c r="FU114" s="172"/>
      <c r="FV114" s="172"/>
      <c r="FW114" s="172"/>
      <c r="FX114" s="172"/>
      <c r="FY114" s="172"/>
      <c r="FZ114" s="172"/>
      <c r="GA114" s="172"/>
      <c r="GB114" s="172"/>
      <c r="GC114" s="172"/>
      <c r="GD114" s="172"/>
      <c r="GE114" s="172"/>
      <c r="GF114" s="172"/>
      <c r="GG114" s="172"/>
      <c r="GH114" s="172"/>
      <c r="GI114" s="172"/>
      <c r="GJ114" s="172"/>
      <c r="GK114" s="172"/>
      <c r="GL114" s="172"/>
      <c r="GM114" s="172"/>
      <c r="GN114" s="172"/>
      <c r="GO114" s="172"/>
      <c r="GP114" s="172"/>
      <c r="GQ114" s="172"/>
      <c r="GR114" s="172"/>
      <c r="GS114" s="172"/>
      <c r="GT114" s="172"/>
      <c r="GU114" s="172"/>
      <c r="GV114" s="172"/>
      <c r="GW114" s="172"/>
      <c r="GX114" s="172"/>
      <c r="GY114" s="172"/>
      <c r="GZ114" s="172"/>
      <c r="HA114" s="172"/>
      <c r="HB114" s="172"/>
      <c r="HC114" s="172"/>
      <c r="HD114" s="172"/>
      <c r="HE114" s="172"/>
      <c r="HF114" s="172"/>
      <c r="HG114" s="172"/>
      <c r="HH114" s="172"/>
      <c r="HI114" s="172"/>
      <c r="HJ114" s="172"/>
      <c r="HK114" s="172"/>
      <c r="HL114" s="172"/>
      <c r="HM114" s="172"/>
      <c r="HN114" s="172"/>
      <c r="HO114" s="172"/>
      <c r="HP114" s="172"/>
      <c r="HQ114" s="172"/>
      <c r="HR114" s="172"/>
      <c r="HS114" s="172"/>
      <c r="HT114" s="172"/>
      <c r="HU114" s="172"/>
      <c r="HV114" s="172"/>
      <c r="HW114" s="172"/>
      <c r="HX114" s="172"/>
      <c r="HY114" s="172"/>
      <c r="HZ114" s="172"/>
      <c r="IA114" s="172"/>
      <c r="IB114" s="172"/>
      <c r="IC114" s="172"/>
      <c r="ID114" s="172"/>
      <c r="IE114" s="172"/>
      <c r="IF114" s="172"/>
      <c r="IG114" s="172"/>
      <c r="IH114" s="172"/>
      <c r="II114" s="172"/>
      <c r="IJ114" s="172"/>
      <c r="IK114" s="172"/>
      <c r="IL114" s="172"/>
      <c r="IM114" s="172"/>
      <c r="IN114" s="172"/>
      <c r="IO114" s="172"/>
      <c r="IP114" s="172"/>
      <c r="IQ114" s="172"/>
    </row>
    <row r="115" spans="1:251" s="144" customFormat="1" ht="15.75">
      <c r="A115" s="176">
        <v>108</v>
      </c>
      <c r="B115" s="545" t="s">
        <v>448</v>
      </c>
      <c r="C115" s="546" t="s">
        <v>450</v>
      </c>
      <c r="D115" s="547"/>
      <c r="E115" s="547">
        <v>54</v>
      </c>
      <c r="F115" s="546" t="s">
        <v>445</v>
      </c>
      <c r="G115" s="547" t="s">
        <v>161</v>
      </c>
      <c r="H115" s="539" t="s">
        <v>199</v>
      </c>
      <c r="I115" s="177">
        <f t="shared" si="4"/>
        <v>97500</v>
      </c>
      <c r="J115" s="323" t="s">
        <v>214</v>
      </c>
      <c r="K115" s="180">
        <f t="shared" si="5"/>
        <v>75000</v>
      </c>
      <c r="L115" s="382" t="s">
        <v>56</v>
      </c>
      <c r="M115" s="178">
        <f t="shared" si="6"/>
        <v>0</v>
      </c>
      <c r="N115" s="178">
        <f t="shared" si="7"/>
        <v>172500</v>
      </c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72"/>
      <c r="DH115" s="172"/>
      <c r="DI115" s="172"/>
      <c r="DJ115" s="172"/>
      <c r="DK115" s="172"/>
      <c r="DL115" s="172"/>
      <c r="DM115" s="172"/>
      <c r="DN115" s="172"/>
      <c r="DO115" s="172"/>
      <c r="DP115" s="172"/>
      <c r="DQ115" s="172"/>
      <c r="DR115" s="172"/>
      <c r="DS115" s="172"/>
      <c r="DT115" s="172"/>
      <c r="DU115" s="172"/>
      <c r="DV115" s="172"/>
      <c r="DW115" s="172"/>
      <c r="DX115" s="172"/>
      <c r="DY115" s="172"/>
      <c r="DZ115" s="172"/>
      <c r="EA115" s="172"/>
      <c r="EB115" s="172"/>
      <c r="EC115" s="172"/>
      <c r="ED115" s="172"/>
      <c r="EE115" s="172"/>
      <c r="EF115" s="172"/>
      <c r="EG115" s="172"/>
      <c r="EH115" s="172"/>
      <c r="EI115" s="172"/>
      <c r="EJ115" s="172"/>
      <c r="EK115" s="172"/>
      <c r="EL115" s="172"/>
      <c r="EM115" s="172"/>
      <c r="EN115" s="172"/>
      <c r="EO115" s="172"/>
      <c r="EP115" s="172"/>
      <c r="EQ115" s="172"/>
      <c r="ER115" s="172"/>
      <c r="ES115" s="172"/>
      <c r="ET115" s="172"/>
      <c r="EU115" s="172"/>
      <c r="EV115" s="172"/>
      <c r="EW115" s="172"/>
      <c r="EX115" s="172"/>
      <c r="EY115" s="172"/>
      <c r="EZ115" s="172"/>
      <c r="FA115" s="172"/>
      <c r="FB115" s="172"/>
      <c r="FC115" s="172"/>
      <c r="FD115" s="172"/>
      <c r="FE115" s="172"/>
      <c r="FF115" s="172"/>
      <c r="FG115" s="172"/>
      <c r="FH115" s="172"/>
      <c r="FI115" s="172"/>
      <c r="FJ115" s="172"/>
      <c r="FK115" s="172"/>
      <c r="FL115" s="172"/>
      <c r="FM115" s="172"/>
      <c r="FN115" s="172"/>
      <c r="FO115" s="172"/>
      <c r="FP115" s="172"/>
      <c r="FQ115" s="172"/>
      <c r="FR115" s="172"/>
      <c r="FS115" s="172"/>
      <c r="FT115" s="172"/>
      <c r="FU115" s="172"/>
      <c r="FV115" s="172"/>
      <c r="FW115" s="172"/>
      <c r="FX115" s="172"/>
      <c r="FY115" s="172"/>
      <c r="FZ115" s="172"/>
      <c r="GA115" s="172"/>
      <c r="GB115" s="172"/>
      <c r="GC115" s="172"/>
      <c r="GD115" s="172"/>
      <c r="GE115" s="172"/>
      <c r="GF115" s="172"/>
      <c r="GG115" s="172"/>
      <c r="GH115" s="172"/>
      <c r="GI115" s="172"/>
      <c r="GJ115" s="172"/>
      <c r="GK115" s="172"/>
      <c r="GL115" s="172"/>
      <c r="GM115" s="172"/>
      <c r="GN115" s="172"/>
      <c r="GO115" s="172"/>
      <c r="GP115" s="172"/>
      <c r="GQ115" s="172"/>
      <c r="GR115" s="172"/>
      <c r="GS115" s="172"/>
      <c r="GT115" s="172"/>
      <c r="GU115" s="172"/>
      <c r="GV115" s="172"/>
      <c r="GW115" s="172"/>
      <c r="GX115" s="172"/>
      <c r="GY115" s="172"/>
      <c r="GZ115" s="172"/>
      <c r="HA115" s="172"/>
      <c r="HB115" s="172"/>
      <c r="HC115" s="172"/>
      <c r="HD115" s="172"/>
      <c r="HE115" s="172"/>
      <c r="HF115" s="172"/>
      <c r="HG115" s="172"/>
      <c r="HH115" s="172"/>
      <c r="HI115" s="172"/>
      <c r="HJ115" s="172"/>
      <c r="HK115" s="172"/>
      <c r="HL115" s="172"/>
      <c r="HM115" s="172"/>
      <c r="HN115" s="172"/>
      <c r="HO115" s="172"/>
      <c r="HP115" s="172"/>
      <c r="HQ115" s="172"/>
      <c r="HR115" s="172"/>
      <c r="HS115" s="172"/>
      <c r="HT115" s="172"/>
      <c r="HU115" s="172"/>
      <c r="HV115" s="172"/>
      <c r="HW115" s="172"/>
      <c r="HX115" s="172"/>
      <c r="HY115" s="172"/>
      <c r="HZ115" s="172"/>
      <c r="IA115" s="172"/>
      <c r="IB115" s="172"/>
      <c r="IC115" s="172"/>
      <c r="ID115" s="172"/>
      <c r="IE115" s="172"/>
      <c r="IF115" s="172"/>
      <c r="IG115" s="172"/>
      <c r="IH115" s="172"/>
      <c r="II115" s="172"/>
      <c r="IJ115" s="172"/>
      <c r="IK115" s="172"/>
      <c r="IL115" s="172"/>
      <c r="IM115" s="172"/>
      <c r="IN115" s="172"/>
      <c r="IO115" s="172"/>
      <c r="IP115" s="172"/>
      <c r="IQ115" s="172"/>
    </row>
    <row r="116" spans="1:251" s="144" customFormat="1" ht="21.75" customHeight="1">
      <c r="A116" s="176">
        <v>109</v>
      </c>
      <c r="B116" s="545" t="s">
        <v>448</v>
      </c>
      <c r="C116" s="546" t="s">
        <v>452</v>
      </c>
      <c r="D116" s="547">
        <v>68</v>
      </c>
      <c r="E116" s="547"/>
      <c r="F116" s="546" t="s">
        <v>445</v>
      </c>
      <c r="G116" s="547" t="s">
        <v>161</v>
      </c>
      <c r="H116" s="539" t="s">
        <v>202</v>
      </c>
      <c r="I116" s="177">
        <f t="shared" si="4"/>
        <v>97500</v>
      </c>
      <c r="J116" s="323" t="s">
        <v>552</v>
      </c>
      <c r="K116" s="180">
        <f t="shared" si="5"/>
        <v>75000</v>
      </c>
      <c r="L116" s="382" t="s">
        <v>56</v>
      </c>
      <c r="M116" s="178">
        <f t="shared" si="6"/>
        <v>0</v>
      </c>
      <c r="N116" s="178">
        <f t="shared" si="7"/>
        <v>172500</v>
      </c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72"/>
      <c r="DH116" s="172"/>
      <c r="DI116" s="172"/>
      <c r="DJ116" s="172"/>
      <c r="DK116" s="172"/>
      <c r="DL116" s="172"/>
      <c r="DM116" s="172"/>
      <c r="DN116" s="172"/>
      <c r="DO116" s="172"/>
      <c r="DP116" s="172"/>
      <c r="DQ116" s="172"/>
      <c r="DR116" s="172"/>
      <c r="DS116" s="172"/>
      <c r="DT116" s="172"/>
      <c r="DU116" s="172"/>
      <c r="DV116" s="172"/>
      <c r="DW116" s="172"/>
      <c r="DX116" s="172"/>
      <c r="DY116" s="172"/>
      <c r="DZ116" s="172"/>
      <c r="EA116" s="172"/>
      <c r="EB116" s="172"/>
      <c r="EC116" s="172"/>
      <c r="ED116" s="172"/>
      <c r="EE116" s="172"/>
      <c r="EF116" s="172"/>
      <c r="EG116" s="172"/>
      <c r="EH116" s="172"/>
      <c r="EI116" s="172"/>
      <c r="EJ116" s="172"/>
      <c r="EK116" s="172"/>
      <c r="EL116" s="172"/>
      <c r="EM116" s="172"/>
      <c r="EN116" s="172"/>
      <c r="EO116" s="172"/>
      <c r="EP116" s="172"/>
      <c r="EQ116" s="172"/>
      <c r="ER116" s="172"/>
      <c r="ES116" s="172"/>
      <c r="ET116" s="172"/>
      <c r="EU116" s="172"/>
      <c r="EV116" s="172"/>
      <c r="EW116" s="172"/>
      <c r="EX116" s="172"/>
      <c r="EY116" s="172"/>
      <c r="EZ116" s="172"/>
      <c r="FA116" s="172"/>
      <c r="FB116" s="172"/>
      <c r="FC116" s="172"/>
      <c r="FD116" s="172"/>
      <c r="FE116" s="172"/>
      <c r="FF116" s="172"/>
      <c r="FG116" s="172"/>
      <c r="FH116" s="172"/>
      <c r="FI116" s="172"/>
      <c r="FJ116" s="172"/>
      <c r="FK116" s="172"/>
      <c r="FL116" s="172"/>
      <c r="FM116" s="172"/>
      <c r="FN116" s="172"/>
      <c r="FO116" s="172"/>
      <c r="FP116" s="172"/>
      <c r="FQ116" s="172"/>
      <c r="FR116" s="172"/>
      <c r="FS116" s="172"/>
      <c r="FT116" s="172"/>
      <c r="FU116" s="172"/>
      <c r="FV116" s="172"/>
      <c r="FW116" s="172"/>
      <c r="FX116" s="172"/>
      <c r="FY116" s="172"/>
      <c r="FZ116" s="172"/>
      <c r="GA116" s="172"/>
      <c r="GB116" s="172"/>
      <c r="GC116" s="172"/>
      <c r="GD116" s="172"/>
      <c r="GE116" s="172"/>
      <c r="GF116" s="172"/>
      <c r="GG116" s="172"/>
      <c r="GH116" s="172"/>
      <c r="GI116" s="172"/>
      <c r="GJ116" s="172"/>
      <c r="GK116" s="172"/>
      <c r="GL116" s="172"/>
      <c r="GM116" s="172"/>
      <c r="GN116" s="172"/>
      <c r="GO116" s="172"/>
      <c r="GP116" s="172"/>
      <c r="GQ116" s="172"/>
      <c r="GR116" s="172"/>
      <c r="GS116" s="172"/>
      <c r="GT116" s="172"/>
      <c r="GU116" s="172"/>
      <c r="GV116" s="172"/>
      <c r="GW116" s="172"/>
      <c r="GX116" s="172"/>
      <c r="GY116" s="172"/>
      <c r="GZ116" s="172"/>
      <c r="HA116" s="172"/>
      <c r="HB116" s="172"/>
      <c r="HC116" s="172"/>
      <c r="HD116" s="172"/>
      <c r="HE116" s="172"/>
      <c r="HF116" s="172"/>
      <c r="HG116" s="172"/>
      <c r="HH116" s="172"/>
      <c r="HI116" s="172"/>
      <c r="HJ116" s="172"/>
      <c r="HK116" s="172"/>
      <c r="HL116" s="172"/>
      <c r="HM116" s="172"/>
      <c r="HN116" s="172"/>
      <c r="HO116" s="172"/>
      <c r="HP116" s="172"/>
      <c r="HQ116" s="172"/>
      <c r="HR116" s="172"/>
      <c r="HS116" s="172"/>
      <c r="HT116" s="172"/>
      <c r="HU116" s="172"/>
      <c r="HV116" s="172"/>
      <c r="HW116" s="172"/>
      <c r="HX116" s="172"/>
      <c r="HY116" s="172"/>
      <c r="HZ116" s="172"/>
      <c r="IA116" s="172"/>
      <c r="IB116" s="172"/>
      <c r="IC116" s="172"/>
      <c r="ID116" s="172"/>
      <c r="IE116" s="172"/>
      <c r="IF116" s="172"/>
      <c r="IG116" s="172"/>
      <c r="IH116" s="172"/>
      <c r="II116" s="172"/>
      <c r="IJ116" s="172"/>
      <c r="IK116" s="172"/>
      <c r="IL116" s="172"/>
      <c r="IM116" s="172"/>
      <c r="IN116" s="172"/>
      <c r="IO116" s="172"/>
      <c r="IP116" s="172"/>
      <c r="IQ116" s="172"/>
    </row>
    <row r="117" spans="1:251" s="144" customFormat="1" ht="21.75" customHeight="1">
      <c r="A117" s="176">
        <v>110</v>
      </c>
      <c r="B117" s="545" t="s">
        <v>453</v>
      </c>
      <c r="C117" s="546" t="s">
        <v>444</v>
      </c>
      <c r="D117" s="547"/>
      <c r="E117" s="547">
        <v>58</v>
      </c>
      <c r="F117" s="546" t="s">
        <v>445</v>
      </c>
      <c r="G117" s="547" t="s">
        <v>161</v>
      </c>
      <c r="H117" s="539" t="s">
        <v>202</v>
      </c>
      <c r="I117" s="177">
        <f t="shared" si="4"/>
        <v>97500</v>
      </c>
      <c r="J117" s="323" t="s">
        <v>213</v>
      </c>
      <c r="K117" s="180">
        <f t="shared" si="5"/>
        <v>75000</v>
      </c>
      <c r="L117" s="382" t="s">
        <v>56</v>
      </c>
      <c r="M117" s="178">
        <f t="shared" si="6"/>
        <v>0</v>
      </c>
      <c r="N117" s="178">
        <f t="shared" si="7"/>
        <v>172500</v>
      </c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72"/>
      <c r="DH117" s="172"/>
      <c r="DI117" s="172"/>
      <c r="DJ117" s="172"/>
      <c r="DK117" s="172"/>
      <c r="DL117" s="172"/>
      <c r="DM117" s="172"/>
      <c r="DN117" s="172"/>
      <c r="DO117" s="172"/>
      <c r="DP117" s="172"/>
      <c r="DQ117" s="172"/>
      <c r="DR117" s="172"/>
      <c r="DS117" s="172"/>
      <c r="DT117" s="172"/>
      <c r="DU117" s="172"/>
      <c r="DV117" s="172"/>
      <c r="DW117" s="172"/>
      <c r="DX117" s="172"/>
      <c r="DY117" s="172"/>
      <c r="DZ117" s="172"/>
      <c r="EA117" s="172"/>
      <c r="EB117" s="172"/>
      <c r="EC117" s="172"/>
      <c r="ED117" s="172"/>
      <c r="EE117" s="172"/>
      <c r="EF117" s="172"/>
      <c r="EG117" s="172"/>
      <c r="EH117" s="172"/>
      <c r="EI117" s="172"/>
      <c r="EJ117" s="172"/>
      <c r="EK117" s="172"/>
      <c r="EL117" s="172"/>
      <c r="EM117" s="172"/>
      <c r="EN117" s="172"/>
      <c r="EO117" s="172"/>
      <c r="EP117" s="172"/>
      <c r="EQ117" s="172"/>
      <c r="ER117" s="172"/>
      <c r="ES117" s="172"/>
      <c r="ET117" s="172"/>
      <c r="EU117" s="172"/>
      <c r="EV117" s="172"/>
      <c r="EW117" s="172"/>
      <c r="EX117" s="172"/>
      <c r="EY117" s="172"/>
      <c r="EZ117" s="172"/>
      <c r="FA117" s="172"/>
      <c r="FB117" s="172"/>
      <c r="FC117" s="172"/>
      <c r="FD117" s="172"/>
      <c r="FE117" s="172"/>
      <c r="FF117" s="172"/>
      <c r="FG117" s="172"/>
      <c r="FH117" s="172"/>
      <c r="FI117" s="172"/>
      <c r="FJ117" s="172"/>
      <c r="FK117" s="172"/>
      <c r="FL117" s="172"/>
      <c r="FM117" s="172"/>
      <c r="FN117" s="172"/>
      <c r="FO117" s="172"/>
      <c r="FP117" s="172"/>
      <c r="FQ117" s="172"/>
      <c r="FR117" s="172"/>
      <c r="FS117" s="172"/>
      <c r="FT117" s="172"/>
      <c r="FU117" s="172"/>
      <c r="FV117" s="172"/>
      <c r="FW117" s="172"/>
      <c r="FX117" s="172"/>
      <c r="FY117" s="172"/>
      <c r="FZ117" s="172"/>
      <c r="GA117" s="172"/>
      <c r="GB117" s="172"/>
      <c r="GC117" s="172"/>
      <c r="GD117" s="172"/>
      <c r="GE117" s="172"/>
      <c r="GF117" s="172"/>
      <c r="GG117" s="172"/>
      <c r="GH117" s="172"/>
      <c r="GI117" s="172"/>
      <c r="GJ117" s="172"/>
      <c r="GK117" s="172"/>
      <c r="GL117" s="172"/>
      <c r="GM117" s="172"/>
      <c r="GN117" s="172"/>
      <c r="GO117" s="172"/>
      <c r="GP117" s="172"/>
      <c r="GQ117" s="172"/>
      <c r="GR117" s="172"/>
      <c r="GS117" s="172"/>
      <c r="GT117" s="172"/>
      <c r="GU117" s="172"/>
      <c r="GV117" s="172"/>
      <c r="GW117" s="172"/>
      <c r="GX117" s="172"/>
      <c r="GY117" s="172"/>
      <c r="GZ117" s="172"/>
      <c r="HA117" s="172"/>
      <c r="HB117" s="172"/>
      <c r="HC117" s="172"/>
      <c r="HD117" s="172"/>
      <c r="HE117" s="172"/>
      <c r="HF117" s="172"/>
      <c r="HG117" s="172"/>
      <c r="HH117" s="172"/>
      <c r="HI117" s="172"/>
      <c r="HJ117" s="172"/>
      <c r="HK117" s="172"/>
      <c r="HL117" s="172"/>
      <c r="HM117" s="172"/>
      <c r="HN117" s="172"/>
      <c r="HO117" s="172"/>
      <c r="HP117" s="172"/>
      <c r="HQ117" s="172"/>
      <c r="HR117" s="172"/>
      <c r="HS117" s="172"/>
      <c r="HT117" s="172"/>
      <c r="HU117" s="172"/>
      <c r="HV117" s="172"/>
      <c r="HW117" s="172"/>
      <c r="HX117" s="172"/>
      <c r="HY117" s="172"/>
      <c r="HZ117" s="172"/>
      <c r="IA117" s="172"/>
      <c r="IB117" s="172"/>
      <c r="IC117" s="172"/>
      <c r="ID117" s="172"/>
      <c r="IE117" s="172"/>
      <c r="IF117" s="172"/>
      <c r="IG117" s="172"/>
      <c r="IH117" s="172"/>
      <c r="II117" s="172"/>
      <c r="IJ117" s="172"/>
      <c r="IK117" s="172"/>
      <c r="IL117" s="172"/>
      <c r="IM117" s="172"/>
      <c r="IN117" s="172"/>
      <c r="IO117" s="172"/>
      <c r="IP117" s="172"/>
      <c r="IQ117" s="172"/>
    </row>
    <row r="118" spans="1:251" s="144" customFormat="1" ht="15.75">
      <c r="A118" s="176">
        <v>111</v>
      </c>
      <c r="B118" s="545" t="s">
        <v>460</v>
      </c>
      <c r="C118" s="546" t="s">
        <v>461</v>
      </c>
      <c r="D118" s="547">
        <v>37</v>
      </c>
      <c r="E118" s="547"/>
      <c r="F118" s="546" t="s">
        <v>219</v>
      </c>
      <c r="G118" s="547" t="s">
        <v>161</v>
      </c>
      <c r="H118" s="539" t="s">
        <v>203</v>
      </c>
      <c r="I118" s="177">
        <f t="shared" si="4"/>
        <v>97500</v>
      </c>
      <c r="J118" s="323" t="s">
        <v>212</v>
      </c>
      <c r="K118" s="180">
        <f t="shared" si="5"/>
        <v>75000</v>
      </c>
      <c r="L118" s="382" t="s">
        <v>56</v>
      </c>
      <c r="M118" s="178">
        <f t="shared" si="6"/>
        <v>0</v>
      </c>
      <c r="N118" s="178">
        <f t="shared" si="7"/>
        <v>172500</v>
      </c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72"/>
      <c r="DH118" s="172"/>
      <c r="DI118" s="172"/>
      <c r="DJ118" s="172"/>
      <c r="DK118" s="172"/>
      <c r="DL118" s="172"/>
      <c r="DM118" s="172"/>
      <c r="DN118" s="172"/>
      <c r="DO118" s="172"/>
      <c r="DP118" s="172"/>
      <c r="DQ118" s="172"/>
      <c r="DR118" s="172"/>
      <c r="DS118" s="172"/>
      <c r="DT118" s="172"/>
      <c r="DU118" s="172"/>
      <c r="DV118" s="172"/>
      <c r="DW118" s="172"/>
      <c r="DX118" s="172"/>
      <c r="DY118" s="172"/>
      <c r="DZ118" s="172"/>
      <c r="EA118" s="172"/>
      <c r="EB118" s="172"/>
      <c r="EC118" s="172"/>
      <c r="ED118" s="172"/>
      <c r="EE118" s="172"/>
      <c r="EF118" s="172"/>
      <c r="EG118" s="172"/>
      <c r="EH118" s="172"/>
      <c r="EI118" s="172"/>
      <c r="EJ118" s="172"/>
      <c r="EK118" s="172"/>
      <c r="EL118" s="172"/>
      <c r="EM118" s="172"/>
      <c r="EN118" s="172"/>
      <c r="EO118" s="172"/>
      <c r="EP118" s="172"/>
      <c r="EQ118" s="172"/>
      <c r="ER118" s="172"/>
      <c r="ES118" s="172"/>
      <c r="ET118" s="172"/>
      <c r="EU118" s="172"/>
      <c r="EV118" s="172"/>
      <c r="EW118" s="172"/>
      <c r="EX118" s="172"/>
      <c r="EY118" s="172"/>
      <c r="EZ118" s="172"/>
      <c r="FA118" s="172"/>
      <c r="FB118" s="172"/>
      <c r="FC118" s="172"/>
      <c r="FD118" s="172"/>
      <c r="FE118" s="172"/>
      <c r="FF118" s="172"/>
      <c r="FG118" s="172"/>
      <c r="FH118" s="172"/>
      <c r="FI118" s="172"/>
      <c r="FJ118" s="172"/>
      <c r="FK118" s="172"/>
      <c r="FL118" s="172"/>
      <c r="FM118" s="172"/>
      <c r="FN118" s="172"/>
      <c r="FO118" s="172"/>
      <c r="FP118" s="172"/>
      <c r="FQ118" s="172"/>
      <c r="FR118" s="172"/>
      <c r="FS118" s="172"/>
      <c r="FT118" s="172"/>
      <c r="FU118" s="172"/>
      <c r="FV118" s="172"/>
      <c r="FW118" s="172"/>
      <c r="FX118" s="172"/>
      <c r="FY118" s="172"/>
      <c r="FZ118" s="172"/>
      <c r="GA118" s="172"/>
      <c r="GB118" s="172"/>
      <c r="GC118" s="172"/>
      <c r="GD118" s="172"/>
      <c r="GE118" s="172"/>
      <c r="GF118" s="172"/>
      <c r="GG118" s="172"/>
      <c r="GH118" s="172"/>
      <c r="GI118" s="172"/>
      <c r="GJ118" s="172"/>
      <c r="GK118" s="172"/>
      <c r="GL118" s="172"/>
      <c r="GM118" s="172"/>
      <c r="GN118" s="172"/>
      <c r="GO118" s="172"/>
      <c r="GP118" s="172"/>
      <c r="GQ118" s="172"/>
      <c r="GR118" s="172"/>
      <c r="GS118" s="172"/>
      <c r="GT118" s="172"/>
      <c r="GU118" s="172"/>
      <c r="GV118" s="172"/>
      <c r="GW118" s="172"/>
      <c r="GX118" s="172"/>
      <c r="GY118" s="172"/>
      <c r="GZ118" s="172"/>
      <c r="HA118" s="172"/>
      <c r="HB118" s="172"/>
      <c r="HC118" s="172"/>
      <c r="HD118" s="172"/>
      <c r="HE118" s="172"/>
      <c r="HF118" s="172"/>
      <c r="HG118" s="172"/>
      <c r="HH118" s="172"/>
      <c r="HI118" s="172"/>
      <c r="HJ118" s="172"/>
      <c r="HK118" s="172"/>
      <c r="HL118" s="172"/>
      <c r="HM118" s="172"/>
      <c r="HN118" s="172"/>
      <c r="HO118" s="172"/>
      <c r="HP118" s="172"/>
      <c r="HQ118" s="172"/>
      <c r="HR118" s="172"/>
      <c r="HS118" s="172"/>
      <c r="HT118" s="172"/>
      <c r="HU118" s="172"/>
      <c r="HV118" s="172"/>
      <c r="HW118" s="172"/>
      <c r="HX118" s="172"/>
      <c r="HY118" s="172"/>
      <c r="HZ118" s="172"/>
      <c r="IA118" s="172"/>
      <c r="IB118" s="172"/>
      <c r="IC118" s="172"/>
      <c r="ID118" s="172"/>
      <c r="IE118" s="172"/>
      <c r="IF118" s="172"/>
      <c r="IG118" s="172"/>
      <c r="IH118" s="172"/>
      <c r="II118" s="172"/>
      <c r="IJ118" s="172"/>
      <c r="IK118" s="172"/>
      <c r="IL118" s="172"/>
      <c r="IM118" s="172"/>
      <c r="IN118" s="172"/>
      <c r="IO118" s="172"/>
      <c r="IP118" s="172"/>
      <c r="IQ118" s="172"/>
    </row>
    <row r="119" spans="1:251" s="144" customFormat="1" ht="15.75">
      <c r="A119" s="176">
        <v>112</v>
      </c>
      <c r="B119" s="545" t="s">
        <v>460</v>
      </c>
      <c r="C119" s="546" t="s">
        <v>462</v>
      </c>
      <c r="D119" s="547">
        <v>37</v>
      </c>
      <c r="E119" s="547"/>
      <c r="F119" s="546" t="s">
        <v>219</v>
      </c>
      <c r="G119" s="547" t="s">
        <v>161</v>
      </c>
      <c r="H119" s="539" t="s">
        <v>200</v>
      </c>
      <c r="I119" s="177">
        <f t="shared" si="4"/>
        <v>97500</v>
      </c>
      <c r="J119" s="323" t="s">
        <v>552</v>
      </c>
      <c r="K119" s="180">
        <f t="shared" si="5"/>
        <v>75000</v>
      </c>
      <c r="L119" s="382" t="s">
        <v>56</v>
      </c>
      <c r="M119" s="178">
        <f t="shared" si="6"/>
        <v>0</v>
      </c>
      <c r="N119" s="178">
        <f t="shared" si="7"/>
        <v>172500</v>
      </c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72"/>
      <c r="DH119" s="172"/>
      <c r="DI119" s="172"/>
      <c r="DJ119" s="172"/>
      <c r="DK119" s="172"/>
      <c r="DL119" s="172"/>
      <c r="DM119" s="172"/>
      <c r="DN119" s="172"/>
      <c r="DO119" s="172"/>
      <c r="DP119" s="172"/>
      <c r="DQ119" s="172"/>
      <c r="DR119" s="172"/>
      <c r="DS119" s="172"/>
      <c r="DT119" s="172"/>
      <c r="DU119" s="172"/>
      <c r="DV119" s="172"/>
      <c r="DW119" s="172"/>
      <c r="DX119" s="172"/>
      <c r="DY119" s="172"/>
      <c r="DZ119" s="172"/>
      <c r="EA119" s="172"/>
      <c r="EB119" s="172"/>
      <c r="EC119" s="172"/>
      <c r="ED119" s="172"/>
      <c r="EE119" s="172"/>
      <c r="EF119" s="172"/>
      <c r="EG119" s="172"/>
      <c r="EH119" s="172"/>
      <c r="EI119" s="172"/>
      <c r="EJ119" s="172"/>
      <c r="EK119" s="172"/>
      <c r="EL119" s="172"/>
      <c r="EM119" s="172"/>
      <c r="EN119" s="172"/>
      <c r="EO119" s="172"/>
      <c r="EP119" s="172"/>
      <c r="EQ119" s="172"/>
      <c r="ER119" s="172"/>
      <c r="ES119" s="172"/>
      <c r="ET119" s="172"/>
      <c r="EU119" s="172"/>
      <c r="EV119" s="172"/>
      <c r="EW119" s="172"/>
      <c r="EX119" s="172"/>
      <c r="EY119" s="172"/>
      <c r="EZ119" s="172"/>
      <c r="FA119" s="172"/>
      <c r="FB119" s="172"/>
      <c r="FC119" s="172"/>
      <c r="FD119" s="172"/>
      <c r="FE119" s="172"/>
      <c r="FF119" s="172"/>
      <c r="FG119" s="172"/>
      <c r="FH119" s="172"/>
      <c r="FI119" s="172"/>
      <c r="FJ119" s="172"/>
      <c r="FK119" s="172"/>
      <c r="FL119" s="172"/>
      <c r="FM119" s="172"/>
      <c r="FN119" s="172"/>
      <c r="FO119" s="172"/>
      <c r="FP119" s="172"/>
      <c r="FQ119" s="172"/>
      <c r="FR119" s="172"/>
      <c r="FS119" s="172"/>
      <c r="FT119" s="172"/>
      <c r="FU119" s="172"/>
      <c r="FV119" s="172"/>
      <c r="FW119" s="172"/>
      <c r="FX119" s="172"/>
      <c r="FY119" s="172"/>
      <c r="FZ119" s="172"/>
      <c r="GA119" s="172"/>
      <c r="GB119" s="172"/>
      <c r="GC119" s="172"/>
      <c r="GD119" s="172"/>
      <c r="GE119" s="172"/>
      <c r="GF119" s="172"/>
      <c r="GG119" s="172"/>
      <c r="GH119" s="172"/>
      <c r="GI119" s="172"/>
      <c r="GJ119" s="172"/>
      <c r="GK119" s="172"/>
      <c r="GL119" s="172"/>
      <c r="GM119" s="172"/>
      <c r="GN119" s="172"/>
      <c r="GO119" s="172"/>
      <c r="GP119" s="172"/>
      <c r="GQ119" s="172"/>
      <c r="GR119" s="172"/>
      <c r="GS119" s="172"/>
      <c r="GT119" s="172"/>
      <c r="GU119" s="172"/>
      <c r="GV119" s="172"/>
      <c r="GW119" s="172"/>
      <c r="GX119" s="172"/>
      <c r="GY119" s="172"/>
      <c r="GZ119" s="172"/>
      <c r="HA119" s="172"/>
      <c r="HB119" s="172"/>
      <c r="HC119" s="172"/>
      <c r="HD119" s="172"/>
      <c r="HE119" s="172"/>
      <c r="HF119" s="172"/>
      <c r="HG119" s="172"/>
      <c r="HH119" s="172"/>
      <c r="HI119" s="172"/>
      <c r="HJ119" s="172"/>
      <c r="HK119" s="172"/>
      <c r="HL119" s="172"/>
      <c r="HM119" s="172"/>
      <c r="HN119" s="172"/>
      <c r="HO119" s="172"/>
      <c r="HP119" s="172"/>
      <c r="HQ119" s="172"/>
      <c r="HR119" s="172"/>
      <c r="HS119" s="172"/>
      <c r="HT119" s="172"/>
      <c r="HU119" s="172"/>
      <c r="HV119" s="172"/>
      <c r="HW119" s="172"/>
      <c r="HX119" s="172"/>
      <c r="HY119" s="172"/>
      <c r="HZ119" s="172"/>
      <c r="IA119" s="172"/>
      <c r="IB119" s="172"/>
      <c r="IC119" s="172"/>
      <c r="ID119" s="172"/>
      <c r="IE119" s="172"/>
      <c r="IF119" s="172"/>
      <c r="IG119" s="172"/>
      <c r="IH119" s="172"/>
      <c r="II119" s="172"/>
      <c r="IJ119" s="172"/>
      <c r="IK119" s="172"/>
      <c r="IL119" s="172"/>
      <c r="IM119" s="172"/>
      <c r="IN119" s="172"/>
      <c r="IO119" s="172"/>
      <c r="IP119" s="172"/>
      <c r="IQ119" s="172"/>
    </row>
    <row r="120" spans="1:251" s="144" customFormat="1" ht="15.75">
      <c r="A120" s="176">
        <v>113</v>
      </c>
      <c r="B120" s="545" t="s">
        <v>460</v>
      </c>
      <c r="C120" s="546" t="s">
        <v>465</v>
      </c>
      <c r="D120" s="547">
        <v>78</v>
      </c>
      <c r="E120" s="547"/>
      <c r="F120" s="546" t="s">
        <v>445</v>
      </c>
      <c r="G120" s="547" t="s">
        <v>161</v>
      </c>
      <c r="H120" s="539" t="s">
        <v>208</v>
      </c>
      <c r="I120" s="177">
        <f t="shared" si="4"/>
        <v>97500</v>
      </c>
      <c r="J120" s="323" t="s">
        <v>552</v>
      </c>
      <c r="K120" s="180">
        <f t="shared" si="5"/>
        <v>75000</v>
      </c>
      <c r="L120" s="382" t="s">
        <v>56</v>
      </c>
      <c r="M120" s="178">
        <f t="shared" si="6"/>
        <v>0</v>
      </c>
      <c r="N120" s="178">
        <f t="shared" si="7"/>
        <v>172500</v>
      </c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72"/>
      <c r="DH120" s="172"/>
      <c r="DI120" s="172"/>
      <c r="DJ120" s="172"/>
      <c r="DK120" s="172"/>
      <c r="DL120" s="172"/>
      <c r="DM120" s="172"/>
      <c r="DN120" s="172"/>
      <c r="DO120" s="172"/>
      <c r="DP120" s="172"/>
      <c r="DQ120" s="172"/>
      <c r="DR120" s="172"/>
      <c r="DS120" s="172"/>
      <c r="DT120" s="172"/>
      <c r="DU120" s="172"/>
      <c r="DV120" s="172"/>
      <c r="DW120" s="172"/>
      <c r="DX120" s="172"/>
      <c r="DY120" s="172"/>
      <c r="DZ120" s="172"/>
      <c r="EA120" s="172"/>
      <c r="EB120" s="172"/>
      <c r="EC120" s="172"/>
      <c r="ED120" s="172"/>
      <c r="EE120" s="172"/>
      <c r="EF120" s="172"/>
      <c r="EG120" s="172"/>
      <c r="EH120" s="172"/>
      <c r="EI120" s="172"/>
      <c r="EJ120" s="172"/>
      <c r="EK120" s="172"/>
      <c r="EL120" s="172"/>
      <c r="EM120" s="172"/>
      <c r="EN120" s="172"/>
      <c r="EO120" s="172"/>
      <c r="EP120" s="172"/>
      <c r="EQ120" s="172"/>
      <c r="ER120" s="172"/>
      <c r="ES120" s="172"/>
      <c r="ET120" s="172"/>
      <c r="EU120" s="172"/>
      <c r="EV120" s="172"/>
      <c r="EW120" s="172"/>
      <c r="EX120" s="172"/>
      <c r="EY120" s="172"/>
      <c r="EZ120" s="172"/>
      <c r="FA120" s="172"/>
      <c r="FB120" s="172"/>
      <c r="FC120" s="172"/>
      <c r="FD120" s="172"/>
      <c r="FE120" s="172"/>
      <c r="FF120" s="172"/>
      <c r="FG120" s="172"/>
      <c r="FH120" s="172"/>
      <c r="FI120" s="172"/>
      <c r="FJ120" s="172"/>
      <c r="FK120" s="172"/>
      <c r="FL120" s="172"/>
      <c r="FM120" s="172"/>
      <c r="FN120" s="172"/>
      <c r="FO120" s="172"/>
      <c r="FP120" s="172"/>
      <c r="FQ120" s="172"/>
      <c r="FR120" s="172"/>
      <c r="FS120" s="172"/>
      <c r="FT120" s="172"/>
      <c r="FU120" s="172"/>
      <c r="FV120" s="172"/>
      <c r="FW120" s="172"/>
      <c r="FX120" s="172"/>
      <c r="FY120" s="172"/>
      <c r="FZ120" s="172"/>
      <c r="GA120" s="172"/>
      <c r="GB120" s="172"/>
      <c r="GC120" s="172"/>
      <c r="GD120" s="172"/>
      <c r="GE120" s="172"/>
      <c r="GF120" s="172"/>
      <c r="GG120" s="172"/>
      <c r="GH120" s="172"/>
      <c r="GI120" s="172"/>
      <c r="GJ120" s="172"/>
      <c r="GK120" s="172"/>
      <c r="GL120" s="172"/>
      <c r="GM120" s="172"/>
      <c r="GN120" s="172"/>
      <c r="GO120" s="172"/>
      <c r="GP120" s="172"/>
      <c r="GQ120" s="172"/>
      <c r="GR120" s="172"/>
      <c r="GS120" s="172"/>
      <c r="GT120" s="172"/>
      <c r="GU120" s="172"/>
      <c r="GV120" s="172"/>
      <c r="GW120" s="172"/>
      <c r="GX120" s="172"/>
      <c r="GY120" s="172"/>
      <c r="GZ120" s="172"/>
      <c r="HA120" s="172"/>
      <c r="HB120" s="172"/>
      <c r="HC120" s="172"/>
      <c r="HD120" s="172"/>
      <c r="HE120" s="172"/>
      <c r="HF120" s="172"/>
      <c r="HG120" s="172"/>
      <c r="HH120" s="172"/>
      <c r="HI120" s="172"/>
      <c r="HJ120" s="172"/>
      <c r="HK120" s="172"/>
      <c r="HL120" s="172"/>
      <c r="HM120" s="172"/>
      <c r="HN120" s="172"/>
      <c r="HO120" s="172"/>
      <c r="HP120" s="172"/>
      <c r="HQ120" s="172"/>
      <c r="HR120" s="172"/>
      <c r="HS120" s="172"/>
      <c r="HT120" s="172"/>
      <c r="HU120" s="172"/>
      <c r="HV120" s="172"/>
      <c r="HW120" s="172"/>
      <c r="HX120" s="172"/>
      <c r="HY120" s="172"/>
      <c r="HZ120" s="172"/>
      <c r="IA120" s="172"/>
      <c r="IB120" s="172"/>
      <c r="IC120" s="172"/>
      <c r="ID120" s="172"/>
      <c r="IE120" s="172"/>
      <c r="IF120" s="172"/>
      <c r="IG120" s="172"/>
      <c r="IH120" s="172"/>
      <c r="II120" s="172"/>
      <c r="IJ120" s="172"/>
      <c r="IK120" s="172"/>
      <c r="IL120" s="172"/>
      <c r="IM120" s="172"/>
      <c r="IN120" s="172"/>
      <c r="IO120" s="172"/>
      <c r="IP120" s="172"/>
      <c r="IQ120" s="172"/>
    </row>
    <row r="121" spans="1:251" s="144" customFormat="1" ht="15.75">
      <c r="A121" s="176">
        <v>114</v>
      </c>
      <c r="B121" s="545" t="s">
        <v>460</v>
      </c>
      <c r="C121" s="546" t="s">
        <v>467</v>
      </c>
      <c r="D121" s="547"/>
      <c r="E121" s="547">
        <v>83</v>
      </c>
      <c r="F121" s="546" t="s">
        <v>468</v>
      </c>
      <c r="G121" s="547" t="s">
        <v>161</v>
      </c>
      <c r="H121" s="539" t="s">
        <v>205</v>
      </c>
      <c r="I121" s="177">
        <f t="shared" si="4"/>
        <v>97500</v>
      </c>
      <c r="J121" s="323" t="s">
        <v>213</v>
      </c>
      <c r="K121" s="180">
        <f t="shared" si="5"/>
        <v>75000</v>
      </c>
      <c r="L121" s="382" t="s">
        <v>56</v>
      </c>
      <c r="M121" s="178">
        <f t="shared" si="6"/>
        <v>0</v>
      </c>
      <c r="N121" s="178">
        <f t="shared" si="7"/>
        <v>172500</v>
      </c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72"/>
      <c r="DH121" s="172"/>
      <c r="DI121" s="172"/>
      <c r="DJ121" s="172"/>
      <c r="DK121" s="172"/>
      <c r="DL121" s="172"/>
      <c r="DM121" s="172"/>
      <c r="DN121" s="172"/>
      <c r="DO121" s="172"/>
      <c r="DP121" s="172"/>
      <c r="DQ121" s="172"/>
      <c r="DR121" s="172"/>
      <c r="DS121" s="172"/>
      <c r="DT121" s="172"/>
      <c r="DU121" s="172"/>
      <c r="DV121" s="172"/>
      <c r="DW121" s="172"/>
      <c r="DX121" s="172"/>
      <c r="DY121" s="172"/>
      <c r="DZ121" s="172"/>
      <c r="EA121" s="172"/>
      <c r="EB121" s="172"/>
      <c r="EC121" s="172"/>
      <c r="ED121" s="172"/>
      <c r="EE121" s="172"/>
      <c r="EF121" s="172"/>
      <c r="EG121" s="172"/>
      <c r="EH121" s="172"/>
      <c r="EI121" s="172"/>
      <c r="EJ121" s="172"/>
      <c r="EK121" s="172"/>
      <c r="EL121" s="172"/>
      <c r="EM121" s="172"/>
      <c r="EN121" s="172"/>
      <c r="EO121" s="172"/>
      <c r="EP121" s="172"/>
      <c r="EQ121" s="172"/>
      <c r="ER121" s="172"/>
      <c r="ES121" s="172"/>
      <c r="ET121" s="172"/>
      <c r="EU121" s="172"/>
      <c r="EV121" s="172"/>
      <c r="EW121" s="172"/>
      <c r="EX121" s="172"/>
      <c r="EY121" s="172"/>
      <c r="EZ121" s="172"/>
      <c r="FA121" s="172"/>
      <c r="FB121" s="172"/>
      <c r="FC121" s="172"/>
      <c r="FD121" s="172"/>
      <c r="FE121" s="172"/>
      <c r="FF121" s="172"/>
      <c r="FG121" s="172"/>
      <c r="FH121" s="172"/>
      <c r="FI121" s="172"/>
      <c r="FJ121" s="172"/>
      <c r="FK121" s="172"/>
      <c r="FL121" s="172"/>
      <c r="FM121" s="172"/>
      <c r="FN121" s="172"/>
      <c r="FO121" s="172"/>
      <c r="FP121" s="172"/>
      <c r="FQ121" s="172"/>
      <c r="FR121" s="172"/>
      <c r="FS121" s="172"/>
      <c r="FT121" s="172"/>
      <c r="FU121" s="172"/>
      <c r="FV121" s="172"/>
      <c r="FW121" s="172"/>
      <c r="FX121" s="172"/>
      <c r="FY121" s="172"/>
      <c r="FZ121" s="172"/>
      <c r="GA121" s="172"/>
      <c r="GB121" s="172"/>
      <c r="GC121" s="172"/>
      <c r="GD121" s="172"/>
      <c r="GE121" s="172"/>
      <c r="GF121" s="172"/>
      <c r="GG121" s="172"/>
      <c r="GH121" s="172"/>
      <c r="GI121" s="172"/>
      <c r="GJ121" s="172"/>
      <c r="GK121" s="172"/>
      <c r="GL121" s="172"/>
      <c r="GM121" s="172"/>
      <c r="GN121" s="172"/>
      <c r="GO121" s="172"/>
      <c r="GP121" s="172"/>
      <c r="GQ121" s="172"/>
      <c r="GR121" s="172"/>
      <c r="GS121" s="172"/>
      <c r="GT121" s="172"/>
      <c r="GU121" s="172"/>
      <c r="GV121" s="172"/>
      <c r="GW121" s="172"/>
      <c r="GX121" s="172"/>
      <c r="GY121" s="172"/>
      <c r="GZ121" s="172"/>
      <c r="HA121" s="172"/>
      <c r="HB121" s="172"/>
      <c r="HC121" s="172"/>
      <c r="HD121" s="172"/>
      <c r="HE121" s="172"/>
      <c r="HF121" s="172"/>
      <c r="HG121" s="172"/>
      <c r="HH121" s="172"/>
      <c r="HI121" s="172"/>
      <c r="HJ121" s="172"/>
      <c r="HK121" s="172"/>
      <c r="HL121" s="172"/>
      <c r="HM121" s="172"/>
      <c r="HN121" s="172"/>
      <c r="HO121" s="172"/>
      <c r="HP121" s="172"/>
      <c r="HQ121" s="172"/>
      <c r="HR121" s="172"/>
      <c r="HS121" s="172"/>
      <c r="HT121" s="172"/>
      <c r="HU121" s="172"/>
      <c r="HV121" s="172"/>
      <c r="HW121" s="172"/>
      <c r="HX121" s="172"/>
      <c r="HY121" s="172"/>
      <c r="HZ121" s="172"/>
      <c r="IA121" s="172"/>
      <c r="IB121" s="172"/>
      <c r="IC121" s="172"/>
      <c r="ID121" s="172"/>
      <c r="IE121" s="172"/>
      <c r="IF121" s="172"/>
      <c r="IG121" s="172"/>
      <c r="IH121" s="172"/>
      <c r="II121" s="172"/>
      <c r="IJ121" s="172"/>
      <c r="IK121" s="172"/>
      <c r="IL121" s="172"/>
      <c r="IM121" s="172"/>
      <c r="IN121" s="172"/>
      <c r="IO121" s="172"/>
      <c r="IP121" s="172"/>
      <c r="IQ121" s="172"/>
    </row>
    <row r="122" spans="1:251" s="144" customFormat="1" ht="15.75">
      <c r="A122" s="176">
        <v>115</v>
      </c>
      <c r="B122" s="545" t="s">
        <v>460</v>
      </c>
      <c r="C122" s="546" t="s">
        <v>450</v>
      </c>
      <c r="D122" s="547"/>
      <c r="E122" s="547">
        <v>54</v>
      </c>
      <c r="F122" s="548" t="s">
        <v>445</v>
      </c>
      <c r="G122" s="547" t="s">
        <v>218</v>
      </c>
      <c r="H122" s="539" t="s">
        <v>199</v>
      </c>
      <c r="I122" s="177">
        <f t="shared" si="4"/>
        <v>97500</v>
      </c>
      <c r="J122" s="323" t="s">
        <v>213</v>
      </c>
      <c r="K122" s="180">
        <f t="shared" si="5"/>
        <v>75000</v>
      </c>
      <c r="L122" s="382" t="s">
        <v>56</v>
      </c>
      <c r="M122" s="178">
        <f t="shared" si="6"/>
        <v>0</v>
      </c>
      <c r="N122" s="178">
        <f t="shared" si="7"/>
        <v>172500</v>
      </c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72"/>
      <c r="DH122" s="172"/>
      <c r="DI122" s="172"/>
      <c r="DJ122" s="172"/>
      <c r="DK122" s="172"/>
      <c r="DL122" s="172"/>
      <c r="DM122" s="172"/>
      <c r="DN122" s="172"/>
      <c r="DO122" s="172"/>
      <c r="DP122" s="172"/>
      <c r="DQ122" s="172"/>
      <c r="DR122" s="172"/>
      <c r="DS122" s="172"/>
      <c r="DT122" s="172"/>
      <c r="DU122" s="172"/>
      <c r="DV122" s="172"/>
      <c r="DW122" s="172"/>
      <c r="DX122" s="172"/>
      <c r="DY122" s="172"/>
      <c r="DZ122" s="172"/>
      <c r="EA122" s="172"/>
      <c r="EB122" s="172"/>
      <c r="EC122" s="172"/>
      <c r="ED122" s="172"/>
      <c r="EE122" s="172"/>
      <c r="EF122" s="172"/>
      <c r="EG122" s="172"/>
      <c r="EH122" s="172"/>
      <c r="EI122" s="172"/>
      <c r="EJ122" s="172"/>
      <c r="EK122" s="172"/>
      <c r="EL122" s="172"/>
      <c r="EM122" s="172"/>
      <c r="EN122" s="172"/>
      <c r="EO122" s="172"/>
      <c r="EP122" s="172"/>
      <c r="EQ122" s="172"/>
      <c r="ER122" s="172"/>
      <c r="ES122" s="172"/>
      <c r="ET122" s="172"/>
      <c r="EU122" s="172"/>
      <c r="EV122" s="172"/>
      <c r="EW122" s="172"/>
      <c r="EX122" s="172"/>
      <c r="EY122" s="172"/>
      <c r="EZ122" s="172"/>
      <c r="FA122" s="172"/>
      <c r="FB122" s="172"/>
      <c r="FC122" s="172"/>
      <c r="FD122" s="172"/>
      <c r="FE122" s="172"/>
      <c r="FF122" s="172"/>
      <c r="FG122" s="172"/>
      <c r="FH122" s="172"/>
      <c r="FI122" s="172"/>
      <c r="FJ122" s="172"/>
      <c r="FK122" s="172"/>
      <c r="FL122" s="172"/>
      <c r="FM122" s="172"/>
      <c r="FN122" s="172"/>
      <c r="FO122" s="172"/>
      <c r="FP122" s="172"/>
      <c r="FQ122" s="172"/>
      <c r="FR122" s="172"/>
      <c r="FS122" s="172"/>
      <c r="FT122" s="172"/>
      <c r="FU122" s="172"/>
      <c r="FV122" s="172"/>
      <c r="FW122" s="172"/>
      <c r="FX122" s="172"/>
      <c r="FY122" s="172"/>
      <c r="FZ122" s="172"/>
      <c r="GA122" s="172"/>
      <c r="GB122" s="172"/>
      <c r="GC122" s="172"/>
      <c r="GD122" s="172"/>
      <c r="GE122" s="172"/>
      <c r="GF122" s="172"/>
      <c r="GG122" s="172"/>
      <c r="GH122" s="172"/>
      <c r="GI122" s="172"/>
      <c r="GJ122" s="172"/>
      <c r="GK122" s="172"/>
      <c r="GL122" s="172"/>
      <c r="GM122" s="172"/>
      <c r="GN122" s="172"/>
      <c r="GO122" s="172"/>
      <c r="GP122" s="172"/>
      <c r="GQ122" s="172"/>
      <c r="GR122" s="172"/>
      <c r="GS122" s="172"/>
      <c r="GT122" s="172"/>
      <c r="GU122" s="172"/>
      <c r="GV122" s="172"/>
      <c r="GW122" s="172"/>
      <c r="GX122" s="172"/>
      <c r="GY122" s="172"/>
      <c r="GZ122" s="172"/>
      <c r="HA122" s="172"/>
      <c r="HB122" s="172"/>
      <c r="HC122" s="172"/>
      <c r="HD122" s="172"/>
      <c r="HE122" s="172"/>
      <c r="HF122" s="172"/>
      <c r="HG122" s="172"/>
      <c r="HH122" s="172"/>
      <c r="HI122" s="172"/>
      <c r="HJ122" s="172"/>
      <c r="HK122" s="172"/>
      <c r="HL122" s="172"/>
      <c r="HM122" s="172"/>
      <c r="HN122" s="172"/>
      <c r="HO122" s="172"/>
      <c r="HP122" s="172"/>
      <c r="HQ122" s="172"/>
      <c r="HR122" s="172"/>
      <c r="HS122" s="172"/>
      <c r="HT122" s="172"/>
      <c r="HU122" s="172"/>
      <c r="HV122" s="172"/>
      <c r="HW122" s="172"/>
      <c r="HX122" s="172"/>
      <c r="HY122" s="172"/>
      <c r="HZ122" s="172"/>
      <c r="IA122" s="172"/>
      <c r="IB122" s="172"/>
      <c r="IC122" s="172"/>
      <c r="ID122" s="172"/>
      <c r="IE122" s="172"/>
      <c r="IF122" s="172"/>
      <c r="IG122" s="172"/>
      <c r="IH122" s="172"/>
      <c r="II122" s="172"/>
      <c r="IJ122" s="172"/>
      <c r="IK122" s="172"/>
      <c r="IL122" s="172"/>
      <c r="IM122" s="172"/>
      <c r="IN122" s="172"/>
      <c r="IO122" s="172"/>
      <c r="IP122" s="172"/>
      <c r="IQ122" s="172"/>
    </row>
    <row r="123" spans="1:251" s="144" customFormat="1" ht="21.75" customHeight="1">
      <c r="A123" s="176">
        <v>116</v>
      </c>
      <c r="B123" s="545" t="s">
        <v>460</v>
      </c>
      <c r="C123" s="546" t="s">
        <v>222</v>
      </c>
      <c r="D123" s="547">
        <v>54</v>
      </c>
      <c r="E123" s="547"/>
      <c r="F123" s="546" t="s">
        <v>445</v>
      </c>
      <c r="G123" s="547" t="s">
        <v>161</v>
      </c>
      <c r="H123" s="539" t="s">
        <v>205</v>
      </c>
      <c r="I123" s="177">
        <f t="shared" si="4"/>
        <v>97500</v>
      </c>
      <c r="J123" s="323" t="s">
        <v>213</v>
      </c>
      <c r="K123" s="180">
        <f t="shared" si="5"/>
        <v>75000</v>
      </c>
      <c r="L123" s="382" t="s">
        <v>56</v>
      </c>
      <c r="M123" s="178">
        <f t="shared" si="6"/>
        <v>0</v>
      </c>
      <c r="N123" s="178">
        <f t="shared" si="7"/>
        <v>172500</v>
      </c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2"/>
      <c r="CU123" s="172"/>
      <c r="CV123" s="172"/>
      <c r="CW123" s="172"/>
      <c r="CX123" s="172"/>
      <c r="CY123" s="172"/>
      <c r="CZ123" s="172"/>
      <c r="DA123" s="172"/>
      <c r="DB123" s="172"/>
      <c r="DC123" s="172"/>
      <c r="DD123" s="172"/>
      <c r="DE123" s="172"/>
      <c r="DF123" s="172"/>
      <c r="DG123" s="172"/>
      <c r="DH123" s="172"/>
      <c r="DI123" s="172"/>
      <c r="DJ123" s="172"/>
      <c r="DK123" s="172"/>
      <c r="DL123" s="172"/>
      <c r="DM123" s="172"/>
      <c r="DN123" s="172"/>
      <c r="DO123" s="172"/>
      <c r="DP123" s="172"/>
      <c r="DQ123" s="172"/>
      <c r="DR123" s="172"/>
      <c r="DS123" s="172"/>
      <c r="DT123" s="172"/>
      <c r="DU123" s="172"/>
      <c r="DV123" s="172"/>
      <c r="DW123" s="172"/>
      <c r="DX123" s="172"/>
      <c r="DY123" s="172"/>
      <c r="DZ123" s="172"/>
      <c r="EA123" s="172"/>
      <c r="EB123" s="172"/>
      <c r="EC123" s="172"/>
      <c r="ED123" s="172"/>
      <c r="EE123" s="172"/>
      <c r="EF123" s="172"/>
      <c r="EG123" s="172"/>
      <c r="EH123" s="172"/>
      <c r="EI123" s="172"/>
      <c r="EJ123" s="172"/>
      <c r="EK123" s="172"/>
      <c r="EL123" s="172"/>
      <c r="EM123" s="172"/>
      <c r="EN123" s="172"/>
      <c r="EO123" s="172"/>
      <c r="EP123" s="172"/>
      <c r="EQ123" s="172"/>
      <c r="ER123" s="172"/>
      <c r="ES123" s="172"/>
      <c r="ET123" s="172"/>
      <c r="EU123" s="172"/>
      <c r="EV123" s="172"/>
      <c r="EW123" s="172"/>
      <c r="EX123" s="172"/>
      <c r="EY123" s="172"/>
      <c r="EZ123" s="172"/>
      <c r="FA123" s="172"/>
      <c r="FB123" s="172"/>
      <c r="FC123" s="172"/>
      <c r="FD123" s="172"/>
      <c r="FE123" s="172"/>
      <c r="FF123" s="172"/>
      <c r="FG123" s="172"/>
      <c r="FH123" s="172"/>
      <c r="FI123" s="172"/>
      <c r="FJ123" s="172"/>
      <c r="FK123" s="172"/>
      <c r="FL123" s="172"/>
      <c r="FM123" s="172"/>
      <c r="FN123" s="172"/>
      <c r="FO123" s="172"/>
      <c r="FP123" s="172"/>
      <c r="FQ123" s="172"/>
      <c r="FR123" s="172"/>
      <c r="FS123" s="172"/>
      <c r="FT123" s="172"/>
      <c r="FU123" s="172"/>
      <c r="FV123" s="172"/>
      <c r="FW123" s="172"/>
      <c r="FX123" s="172"/>
      <c r="FY123" s="172"/>
      <c r="FZ123" s="172"/>
      <c r="GA123" s="172"/>
      <c r="GB123" s="172"/>
      <c r="GC123" s="172"/>
      <c r="GD123" s="172"/>
      <c r="GE123" s="172"/>
      <c r="GF123" s="172"/>
      <c r="GG123" s="172"/>
      <c r="GH123" s="172"/>
      <c r="GI123" s="172"/>
      <c r="GJ123" s="172"/>
      <c r="GK123" s="172"/>
      <c r="GL123" s="172"/>
      <c r="GM123" s="172"/>
      <c r="GN123" s="172"/>
      <c r="GO123" s="172"/>
      <c r="GP123" s="172"/>
      <c r="GQ123" s="172"/>
      <c r="GR123" s="172"/>
      <c r="GS123" s="172"/>
      <c r="GT123" s="172"/>
      <c r="GU123" s="172"/>
      <c r="GV123" s="172"/>
      <c r="GW123" s="172"/>
      <c r="GX123" s="172"/>
      <c r="GY123" s="172"/>
      <c r="GZ123" s="172"/>
      <c r="HA123" s="172"/>
      <c r="HB123" s="172"/>
      <c r="HC123" s="172"/>
      <c r="HD123" s="172"/>
      <c r="HE123" s="172"/>
      <c r="HF123" s="172"/>
      <c r="HG123" s="172"/>
      <c r="HH123" s="172"/>
      <c r="HI123" s="172"/>
      <c r="HJ123" s="172"/>
      <c r="HK123" s="172"/>
      <c r="HL123" s="172"/>
      <c r="HM123" s="172"/>
      <c r="HN123" s="172"/>
      <c r="HO123" s="172"/>
      <c r="HP123" s="172"/>
      <c r="HQ123" s="172"/>
      <c r="HR123" s="172"/>
      <c r="HS123" s="172"/>
      <c r="HT123" s="172"/>
      <c r="HU123" s="172"/>
      <c r="HV123" s="172"/>
      <c r="HW123" s="172"/>
      <c r="HX123" s="172"/>
      <c r="HY123" s="172"/>
      <c r="HZ123" s="172"/>
      <c r="IA123" s="172"/>
      <c r="IB123" s="172"/>
      <c r="IC123" s="172"/>
      <c r="ID123" s="172"/>
      <c r="IE123" s="172"/>
      <c r="IF123" s="172"/>
      <c r="IG123" s="172"/>
      <c r="IH123" s="172"/>
      <c r="II123" s="172"/>
      <c r="IJ123" s="172"/>
      <c r="IK123" s="172"/>
      <c r="IL123" s="172"/>
      <c r="IM123" s="172"/>
      <c r="IN123" s="172"/>
      <c r="IO123" s="172"/>
      <c r="IP123" s="172"/>
      <c r="IQ123" s="172"/>
    </row>
    <row r="124" spans="1:251" s="144" customFormat="1" ht="21.75" customHeight="1">
      <c r="A124" s="176">
        <v>117</v>
      </c>
      <c r="B124" s="545" t="s">
        <v>469</v>
      </c>
      <c r="C124" s="546" t="s">
        <v>452</v>
      </c>
      <c r="D124" s="547">
        <v>68</v>
      </c>
      <c r="E124" s="547"/>
      <c r="F124" s="548" t="s">
        <v>445</v>
      </c>
      <c r="G124" s="547" t="s">
        <v>218</v>
      </c>
      <c r="H124" s="539" t="s">
        <v>202</v>
      </c>
      <c r="I124" s="177">
        <f t="shared" si="4"/>
        <v>97500</v>
      </c>
      <c r="J124" s="323" t="s">
        <v>552</v>
      </c>
      <c r="K124" s="180">
        <f t="shared" si="5"/>
        <v>75000</v>
      </c>
      <c r="L124" s="382" t="s">
        <v>56</v>
      </c>
      <c r="M124" s="178">
        <f t="shared" si="6"/>
        <v>0</v>
      </c>
      <c r="N124" s="178">
        <f t="shared" si="7"/>
        <v>172500</v>
      </c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2"/>
      <c r="CB124" s="172"/>
      <c r="CC124" s="172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2"/>
      <c r="CO124" s="172"/>
      <c r="CP124" s="172"/>
      <c r="CQ124" s="172"/>
      <c r="CR124" s="172"/>
      <c r="CS124" s="172"/>
      <c r="CT124" s="172"/>
      <c r="CU124" s="172"/>
      <c r="CV124" s="172"/>
      <c r="CW124" s="172"/>
      <c r="CX124" s="172"/>
      <c r="CY124" s="172"/>
      <c r="CZ124" s="172"/>
      <c r="DA124" s="172"/>
      <c r="DB124" s="172"/>
      <c r="DC124" s="172"/>
      <c r="DD124" s="172"/>
      <c r="DE124" s="172"/>
      <c r="DF124" s="172"/>
      <c r="DG124" s="172"/>
      <c r="DH124" s="172"/>
      <c r="DI124" s="172"/>
      <c r="DJ124" s="172"/>
      <c r="DK124" s="172"/>
      <c r="DL124" s="172"/>
      <c r="DM124" s="172"/>
      <c r="DN124" s="172"/>
      <c r="DO124" s="172"/>
      <c r="DP124" s="172"/>
      <c r="DQ124" s="172"/>
      <c r="DR124" s="172"/>
      <c r="DS124" s="172"/>
      <c r="DT124" s="172"/>
      <c r="DU124" s="172"/>
      <c r="DV124" s="172"/>
      <c r="DW124" s="172"/>
      <c r="DX124" s="172"/>
      <c r="DY124" s="172"/>
      <c r="DZ124" s="172"/>
      <c r="EA124" s="172"/>
      <c r="EB124" s="172"/>
      <c r="EC124" s="172"/>
      <c r="ED124" s="172"/>
      <c r="EE124" s="172"/>
      <c r="EF124" s="172"/>
      <c r="EG124" s="172"/>
      <c r="EH124" s="172"/>
      <c r="EI124" s="172"/>
      <c r="EJ124" s="172"/>
      <c r="EK124" s="172"/>
      <c r="EL124" s="172"/>
      <c r="EM124" s="172"/>
      <c r="EN124" s="172"/>
      <c r="EO124" s="172"/>
      <c r="EP124" s="172"/>
      <c r="EQ124" s="172"/>
      <c r="ER124" s="172"/>
      <c r="ES124" s="172"/>
      <c r="ET124" s="172"/>
      <c r="EU124" s="172"/>
      <c r="EV124" s="172"/>
      <c r="EW124" s="172"/>
      <c r="EX124" s="172"/>
      <c r="EY124" s="172"/>
      <c r="EZ124" s="172"/>
      <c r="FA124" s="172"/>
      <c r="FB124" s="172"/>
      <c r="FC124" s="172"/>
      <c r="FD124" s="172"/>
      <c r="FE124" s="172"/>
      <c r="FF124" s="172"/>
      <c r="FG124" s="172"/>
      <c r="FH124" s="172"/>
      <c r="FI124" s="172"/>
      <c r="FJ124" s="172"/>
      <c r="FK124" s="172"/>
      <c r="FL124" s="172"/>
      <c r="FM124" s="172"/>
      <c r="FN124" s="172"/>
      <c r="FO124" s="172"/>
      <c r="FP124" s="172"/>
      <c r="FQ124" s="172"/>
      <c r="FR124" s="172"/>
      <c r="FS124" s="172"/>
      <c r="FT124" s="172"/>
      <c r="FU124" s="172"/>
      <c r="FV124" s="172"/>
      <c r="FW124" s="172"/>
      <c r="FX124" s="172"/>
      <c r="FY124" s="172"/>
      <c r="FZ124" s="172"/>
      <c r="GA124" s="172"/>
      <c r="GB124" s="172"/>
      <c r="GC124" s="172"/>
      <c r="GD124" s="172"/>
      <c r="GE124" s="172"/>
      <c r="GF124" s="172"/>
      <c r="GG124" s="172"/>
      <c r="GH124" s="172"/>
      <c r="GI124" s="172"/>
      <c r="GJ124" s="172"/>
      <c r="GK124" s="172"/>
      <c r="GL124" s="172"/>
      <c r="GM124" s="172"/>
      <c r="GN124" s="172"/>
      <c r="GO124" s="172"/>
      <c r="GP124" s="172"/>
      <c r="GQ124" s="172"/>
      <c r="GR124" s="172"/>
      <c r="GS124" s="172"/>
      <c r="GT124" s="172"/>
      <c r="GU124" s="172"/>
      <c r="GV124" s="172"/>
      <c r="GW124" s="172"/>
      <c r="GX124" s="172"/>
      <c r="GY124" s="172"/>
      <c r="GZ124" s="172"/>
      <c r="HA124" s="172"/>
      <c r="HB124" s="172"/>
      <c r="HC124" s="172"/>
      <c r="HD124" s="172"/>
      <c r="HE124" s="172"/>
      <c r="HF124" s="172"/>
      <c r="HG124" s="172"/>
      <c r="HH124" s="172"/>
      <c r="HI124" s="172"/>
      <c r="HJ124" s="172"/>
      <c r="HK124" s="172"/>
      <c r="HL124" s="172"/>
      <c r="HM124" s="172"/>
      <c r="HN124" s="172"/>
      <c r="HO124" s="172"/>
      <c r="HP124" s="172"/>
      <c r="HQ124" s="172"/>
      <c r="HR124" s="172"/>
      <c r="HS124" s="172"/>
      <c r="HT124" s="172"/>
      <c r="HU124" s="172"/>
      <c r="HV124" s="172"/>
      <c r="HW124" s="172"/>
      <c r="HX124" s="172"/>
      <c r="HY124" s="172"/>
      <c r="HZ124" s="172"/>
      <c r="IA124" s="172"/>
      <c r="IB124" s="172"/>
      <c r="IC124" s="172"/>
      <c r="ID124" s="172"/>
      <c r="IE124" s="172"/>
      <c r="IF124" s="172"/>
      <c r="IG124" s="172"/>
      <c r="IH124" s="172"/>
      <c r="II124" s="172"/>
      <c r="IJ124" s="172"/>
      <c r="IK124" s="172"/>
      <c r="IL124" s="172"/>
      <c r="IM124" s="172"/>
      <c r="IN124" s="172"/>
      <c r="IO124" s="172"/>
      <c r="IP124" s="172"/>
      <c r="IQ124" s="172"/>
    </row>
    <row r="125" spans="1:251" s="144" customFormat="1" ht="21.75" customHeight="1">
      <c r="A125" s="176">
        <v>118</v>
      </c>
      <c r="B125" s="545" t="s">
        <v>476</v>
      </c>
      <c r="C125" s="546" t="s">
        <v>478</v>
      </c>
      <c r="D125" s="547">
        <v>41</v>
      </c>
      <c r="E125" s="547"/>
      <c r="F125" s="546" t="s">
        <v>445</v>
      </c>
      <c r="G125" s="547" t="s">
        <v>161</v>
      </c>
      <c r="H125" s="539" t="s">
        <v>199</v>
      </c>
      <c r="I125" s="177">
        <f t="shared" si="4"/>
        <v>97500</v>
      </c>
      <c r="J125" s="323" t="s">
        <v>552</v>
      </c>
      <c r="K125" s="180">
        <f t="shared" si="5"/>
        <v>75000</v>
      </c>
      <c r="L125" s="382" t="s">
        <v>56</v>
      </c>
      <c r="M125" s="178">
        <f t="shared" si="6"/>
        <v>0</v>
      </c>
      <c r="N125" s="178">
        <f t="shared" si="7"/>
        <v>172500</v>
      </c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2"/>
      <c r="CB125" s="172"/>
      <c r="CC125" s="172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2"/>
      <c r="CO125" s="172"/>
      <c r="CP125" s="172"/>
      <c r="CQ125" s="172"/>
      <c r="CR125" s="172"/>
      <c r="CS125" s="172"/>
      <c r="CT125" s="172"/>
      <c r="CU125" s="172"/>
      <c r="CV125" s="172"/>
      <c r="CW125" s="172"/>
      <c r="CX125" s="172"/>
      <c r="CY125" s="172"/>
      <c r="CZ125" s="172"/>
      <c r="DA125" s="172"/>
      <c r="DB125" s="172"/>
      <c r="DC125" s="172"/>
      <c r="DD125" s="172"/>
      <c r="DE125" s="172"/>
      <c r="DF125" s="172"/>
      <c r="DG125" s="172"/>
      <c r="DH125" s="172"/>
      <c r="DI125" s="172"/>
      <c r="DJ125" s="172"/>
      <c r="DK125" s="172"/>
      <c r="DL125" s="172"/>
      <c r="DM125" s="172"/>
      <c r="DN125" s="172"/>
      <c r="DO125" s="172"/>
      <c r="DP125" s="172"/>
      <c r="DQ125" s="172"/>
      <c r="DR125" s="172"/>
      <c r="DS125" s="172"/>
      <c r="DT125" s="172"/>
      <c r="DU125" s="172"/>
      <c r="DV125" s="172"/>
      <c r="DW125" s="172"/>
      <c r="DX125" s="172"/>
      <c r="DY125" s="172"/>
      <c r="DZ125" s="172"/>
      <c r="EA125" s="172"/>
      <c r="EB125" s="172"/>
      <c r="EC125" s="172"/>
      <c r="ED125" s="172"/>
      <c r="EE125" s="172"/>
      <c r="EF125" s="172"/>
      <c r="EG125" s="172"/>
      <c r="EH125" s="172"/>
      <c r="EI125" s="172"/>
      <c r="EJ125" s="172"/>
      <c r="EK125" s="172"/>
      <c r="EL125" s="172"/>
      <c r="EM125" s="172"/>
      <c r="EN125" s="172"/>
      <c r="EO125" s="172"/>
      <c r="EP125" s="172"/>
      <c r="EQ125" s="172"/>
      <c r="ER125" s="172"/>
      <c r="ES125" s="172"/>
      <c r="ET125" s="172"/>
      <c r="EU125" s="172"/>
      <c r="EV125" s="172"/>
      <c r="EW125" s="172"/>
      <c r="EX125" s="172"/>
      <c r="EY125" s="172"/>
      <c r="EZ125" s="172"/>
      <c r="FA125" s="172"/>
      <c r="FB125" s="172"/>
      <c r="FC125" s="172"/>
      <c r="FD125" s="172"/>
      <c r="FE125" s="172"/>
      <c r="FF125" s="172"/>
      <c r="FG125" s="172"/>
      <c r="FH125" s="172"/>
      <c r="FI125" s="172"/>
      <c r="FJ125" s="172"/>
      <c r="FK125" s="172"/>
      <c r="FL125" s="172"/>
      <c r="FM125" s="172"/>
      <c r="FN125" s="172"/>
      <c r="FO125" s="172"/>
      <c r="FP125" s="172"/>
      <c r="FQ125" s="172"/>
      <c r="FR125" s="172"/>
      <c r="FS125" s="172"/>
      <c r="FT125" s="172"/>
      <c r="FU125" s="172"/>
      <c r="FV125" s="172"/>
      <c r="FW125" s="172"/>
      <c r="FX125" s="172"/>
      <c r="FY125" s="172"/>
      <c r="FZ125" s="172"/>
      <c r="GA125" s="172"/>
      <c r="GB125" s="172"/>
      <c r="GC125" s="172"/>
      <c r="GD125" s="172"/>
      <c r="GE125" s="172"/>
      <c r="GF125" s="172"/>
      <c r="GG125" s="172"/>
      <c r="GH125" s="172"/>
      <c r="GI125" s="172"/>
      <c r="GJ125" s="172"/>
      <c r="GK125" s="172"/>
      <c r="GL125" s="172"/>
      <c r="GM125" s="172"/>
      <c r="GN125" s="172"/>
      <c r="GO125" s="172"/>
      <c r="GP125" s="172"/>
      <c r="GQ125" s="172"/>
      <c r="GR125" s="172"/>
      <c r="GS125" s="172"/>
      <c r="GT125" s="172"/>
      <c r="GU125" s="172"/>
      <c r="GV125" s="172"/>
      <c r="GW125" s="172"/>
      <c r="GX125" s="172"/>
      <c r="GY125" s="172"/>
      <c r="GZ125" s="172"/>
      <c r="HA125" s="172"/>
      <c r="HB125" s="172"/>
      <c r="HC125" s="172"/>
      <c r="HD125" s="172"/>
      <c r="HE125" s="172"/>
      <c r="HF125" s="172"/>
      <c r="HG125" s="172"/>
      <c r="HH125" s="172"/>
      <c r="HI125" s="172"/>
      <c r="HJ125" s="172"/>
      <c r="HK125" s="172"/>
      <c r="HL125" s="172"/>
      <c r="HM125" s="172"/>
      <c r="HN125" s="172"/>
      <c r="HO125" s="172"/>
      <c r="HP125" s="172"/>
      <c r="HQ125" s="172"/>
      <c r="HR125" s="172"/>
      <c r="HS125" s="172"/>
      <c r="HT125" s="172"/>
      <c r="HU125" s="172"/>
      <c r="HV125" s="172"/>
      <c r="HW125" s="172"/>
      <c r="HX125" s="172"/>
      <c r="HY125" s="172"/>
      <c r="HZ125" s="172"/>
      <c r="IA125" s="172"/>
      <c r="IB125" s="172"/>
      <c r="IC125" s="172"/>
      <c r="ID125" s="172"/>
      <c r="IE125" s="172"/>
      <c r="IF125" s="172"/>
      <c r="IG125" s="172"/>
      <c r="IH125" s="172"/>
      <c r="II125" s="172"/>
      <c r="IJ125" s="172"/>
      <c r="IK125" s="172"/>
      <c r="IL125" s="172"/>
      <c r="IM125" s="172"/>
      <c r="IN125" s="172"/>
      <c r="IO125" s="172"/>
      <c r="IP125" s="172"/>
      <c r="IQ125" s="172"/>
    </row>
    <row r="126" spans="1:251" s="144" customFormat="1" ht="15.75">
      <c r="A126" s="176">
        <v>119</v>
      </c>
      <c r="B126" s="545" t="s">
        <v>476</v>
      </c>
      <c r="C126" s="546" t="s">
        <v>222</v>
      </c>
      <c r="D126" s="547">
        <v>54</v>
      </c>
      <c r="E126" s="547"/>
      <c r="F126" s="548" t="s">
        <v>445</v>
      </c>
      <c r="G126" s="547" t="s">
        <v>218</v>
      </c>
      <c r="H126" s="539" t="s">
        <v>205</v>
      </c>
      <c r="I126" s="177">
        <f t="shared" si="4"/>
        <v>97500</v>
      </c>
      <c r="J126" s="323" t="s">
        <v>552</v>
      </c>
      <c r="K126" s="180">
        <f t="shared" si="5"/>
        <v>75000</v>
      </c>
      <c r="L126" s="382" t="s">
        <v>56</v>
      </c>
      <c r="M126" s="178">
        <f t="shared" si="6"/>
        <v>0</v>
      </c>
      <c r="N126" s="178">
        <f t="shared" si="7"/>
        <v>172500</v>
      </c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2"/>
      <c r="CB126" s="172"/>
      <c r="CC126" s="172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2"/>
      <c r="CO126" s="172"/>
      <c r="CP126" s="172"/>
      <c r="CQ126" s="172"/>
      <c r="CR126" s="172"/>
      <c r="CS126" s="172"/>
      <c r="CT126" s="172"/>
      <c r="CU126" s="172"/>
      <c r="CV126" s="172"/>
      <c r="CW126" s="172"/>
      <c r="CX126" s="172"/>
      <c r="CY126" s="172"/>
      <c r="CZ126" s="172"/>
      <c r="DA126" s="172"/>
      <c r="DB126" s="172"/>
      <c r="DC126" s="172"/>
      <c r="DD126" s="172"/>
      <c r="DE126" s="172"/>
      <c r="DF126" s="172"/>
      <c r="DG126" s="172"/>
      <c r="DH126" s="172"/>
      <c r="DI126" s="172"/>
      <c r="DJ126" s="172"/>
      <c r="DK126" s="172"/>
      <c r="DL126" s="172"/>
      <c r="DM126" s="172"/>
      <c r="DN126" s="172"/>
      <c r="DO126" s="172"/>
      <c r="DP126" s="172"/>
      <c r="DQ126" s="172"/>
      <c r="DR126" s="172"/>
      <c r="DS126" s="172"/>
      <c r="DT126" s="172"/>
      <c r="DU126" s="172"/>
      <c r="DV126" s="172"/>
      <c r="DW126" s="172"/>
      <c r="DX126" s="172"/>
      <c r="DY126" s="172"/>
      <c r="DZ126" s="172"/>
      <c r="EA126" s="172"/>
      <c r="EB126" s="172"/>
      <c r="EC126" s="172"/>
      <c r="ED126" s="172"/>
      <c r="EE126" s="172"/>
      <c r="EF126" s="172"/>
      <c r="EG126" s="172"/>
      <c r="EH126" s="172"/>
      <c r="EI126" s="172"/>
      <c r="EJ126" s="172"/>
      <c r="EK126" s="172"/>
      <c r="EL126" s="172"/>
      <c r="EM126" s="172"/>
      <c r="EN126" s="172"/>
      <c r="EO126" s="172"/>
      <c r="EP126" s="172"/>
      <c r="EQ126" s="172"/>
      <c r="ER126" s="172"/>
      <c r="ES126" s="172"/>
      <c r="ET126" s="172"/>
      <c r="EU126" s="172"/>
      <c r="EV126" s="172"/>
      <c r="EW126" s="172"/>
      <c r="EX126" s="172"/>
      <c r="EY126" s="172"/>
      <c r="EZ126" s="172"/>
      <c r="FA126" s="172"/>
      <c r="FB126" s="172"/>
      <c r="FC126" s="172"/>
      <c r="FD126" s="172"/>
      <c r="FE126" s="172"/>
      <c r="FF126" s="172"/>
      <c r="FG126" s="172"/>
      <c r="FH126" s="172"/>
      <c r="FI126" s="172"/>
      <c r="FJ126" s="172"/>
      <c r="FK126" s="172"/>
      <c r="FL126" s="172"/>
      <c r="FM126" s="172"/>
      <c r="FN126" s="172"/>
      <c r="FO126" s="172"/>
      <c r="FP126" s="172"/>
      <c r="FQ126" s="172"/>
      <c r="FR126" s="172"/>
      <c r="FS126" s="172"/>
      <c r="FT126" s="172"/>
      <c r="FU126" s="172"/>
      <c r="FV126" s="172"/>
      <c r="FW126" s="172"/>
      <c r="FX126" s="172"/>
      <c r="FY126" s="172"/>
      <c r="FZ126" s="172"/>
      <c r="GA126" s="172"/>
      <c r="GB126" s="172"/>
      <c r="GC126" s="172"/>
      <c r="GD126" s="172"/>
      <c r="GE126" s="172"/>
      <c r="GF126" s="172"/>
      <c r="GG126" s="172"/>
      <c r="GH126" s="172"/>
      <c r="GI126" s="172"/>
      <c r="GJ126" s="172"/>
      <c r="GK126" s="172"/>
      <c r="GL126" s="172"/>
      <c r="GM126" s="172"/>
      <c r="GN126" s="172"/>
      <c r="GO126" s="172"/>
      <c r="GP126" s="172"/>
      <c r="GQ126" s="172"/>
      <c r="GR126" s="172"/>
      <c r="GS126" s="172"/>
      <c r="GT126" s="172"/>
      <c r="GU126" s="172"/>
      <c r="GV126" s="172"/>
      <c r="GW126" s="172"/>
      <c r="GX126" s="172"/>
      <c r="GY126" s="172"/>
      <c r="GZ126" s="172"/>
      <c r="HA126" s="172"/>
      <c r="HB126" s="172"/>
      <c r="HC126" s="172"/>
      <c r="HD126" s="172"/>
      <c r="HE126" s="172"/>
      <c r="HF126" s="172"/>
      <c r="HG126" s="172"/>
      <c r="HH126" s="172"/>
      <c r="HI126" s="172"/>
      <c r="HJ126" s="172"/>
      <c r="HK126" s="172"/>
      <c r="HL126" s="172"/>
      <c r="HM126" s="172"/>
      <c r="HN126" s="172"/>
      <c r="HO126" s="172"/>
      <c r="HP126" s="172"/>
      <c r="HQ126" s="172"/>
      <c r="HR126" s="172"/>
      <c r="HS126" s="172"/>
      <c r="HT126" s="172"/>
      <c r="HU126" s="172"/>
      <c r="HV126" s="172"/>
      <c r="HW126" s="172"/>
      <c r="HX126" s="172"/>
      <c r="HY126" s="172"/>
      <c r="HZ126" s="172"/>
      <c r="IA126" s="172"/>
      <c r="IB126" s="172"/>
      <c r="IC126" s="172"/>
      <c r="ID126" s="172"/>
      <c r="IE126" s="172"/>
      <c r="IF126" s="172"/>
      <c r="IG126" s="172"/>
      <c r="IH126" s="172"/>
      <c r="II126" s="172"/>
      <c r="IJ126" s="172"/>
      <c r="IK126" s="172"/>
      <c r="IL126" s="172"/>
      <c r="IM126" s="172"/>
      <c r="IN126" s="172"/>
      <c r="IO126" s="172"/>
      <c r="IP126" s="172"/>
      <c r="IQ126" s="172"/>
    </row>
    <row r="127" spans="1:251" s="144" customFormat="1" ht="15.75">
      <c r="A127" s="176">
        <v>120</v>
      </c>
      <c r="B127" s="545" t="s">
        <v>476</v>
      </c>
      <c r="C127" s="546" t="s">
        <v>479</v>
      </c>
      <c r="D127" s="547">
        <v>64</v>
      </c>
      <c r="E127" s="547"/>
      <c r="F127" s="546" t="s">
        <v>445</v>
      </c>
      <c r="G127" s="547" t="s">
        <v>161</v>
      </c>
      <c r="H127" s="539" t="s">
        <v>205</v>
      </c>
      <c r="I127" s="177">
        <f t="shared" si="4"/>
        <v>97500</v>
      </c>
      <c r="J127" s="323" t="s">
        <v>552</v>
      </c>
      <c r="K127" s="180">
        <f t="shared" si="5"/>
        <v>75000</v>
      </c>
      <c r="L127" s="382" t="s">
        <v>56</v>
      </c>
      <c r="M127" s="178">
        <f t="shared" si="6"/>
        <v>0</v>
      </c>
      <c r="N127" s="178">
        <f t="shared" si="7"/>
        <v>172500</v>
      </c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2"/>
      <c r="CB127" s="172"/>
      <c r="CC127" s="172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2"/>
      <c r="CO127" s="172"/>
      <c r="CP127" s="172"/>
      <c r="CQ127" s="172"/>
      <c r="CR127" s="172"/>
      <c r="CS127" s="172"/>
      <c r="CT127" s="172"/>
      <c r="CU127" s="172"/>
      <c r="CV127" s="172"/>
      <c r="CW127" s="172"/>
      <c r="CX127" s="172"/>
      <c r="CY127" s="172"/>
      <c r="CZ127" s="172"/>
      <c r="DA127" s="172"/>
      <c r="DB127" s="172"/>
      <c r="DC127" s="172"/>
      <c r="DD127" s="172"/>
      <c r="DE127" s="172"/>
      <c r="DF127" s="172"/>
      <c r="DG127" s="172"/>
      <c r="DH127" s="172"/>
      <c r="DI127" s="172"/>
      <c r="DJ127" s="172"/>
      <c r="DK127" s="172"/>
      <c r="DL127" s="172"/>
      <c r="DM127" s="172"/>
      <c r="DN127" s="172"/>
      <c r="DO127" s="172"/>
      <c r="DP127" s="172"/>
      <c r="DQ127" s="172"/>
      <c r="DR127" s="172"/>
      <c r="DS127" s="172"/>
      <c r="DT127" s="172"/>
      <c r="DU127" s="172"/>
      <c r="DV127" s="172"/>
      <c r="DW127" s="172"/>
      <c r="DX127" s="172"/>
      <c r="DY127" s="172"/>
      <c r="DZ127" s="172"/>
      <c r="EA127" s="172"/>
      <c r="EB127" s="172"/>
      <c r="EC127" s="172"/>
      <c r="ED127" s="172"/>
      <c r="EE127" s="172"/>
      <c r="EF127" s="172"/>
      <c r="EG127" s="172"/>
      <c r="EH127" s="172"/>
      <c r="EI127" s="172"/>
      <c r="EJ127" s="172"/>
      <c r="EK127" s="172"/>
      <c r="EL127" s="172"/>
      <c r="EM127" s="172"/>
      <c r="EN127" s="172"/>
      <c r="EO127" s="172"/>
      <c r="EP127" s="172"/>
      <c r="EQ127" s="172"/>
      <c r="ER127" s="172"/>
      <c r="ES127" s="172"/>
      <c r="ET127" s="172"/>
      <c r="EU127" s="172"/>
      <c r="EV127" s="172"/>
      <c r="EW127" s="172"/>
      <c r="EX127" s="172"/>
      <c r="EY127" s="172"/>
      <c r="EZ127" s="172"/>
      <c r="FA127" s="172"/>
      <c r="FB127" s="172"/>
      <c r="FC127" s="172"/>
      <c r="FD127" s="172"/>
      <c r="FE127" s="172"/>
      <c r="FF127" s="172"/>
      <c r="FG127" s="172"/>
      <c r="FH127" s="172"/>
      <c r="FI127" s="172"/>
      <c r="FJ127" s="172"/>
      <c r="FK127" s="172"/>
      <c r="FL127" s="172"/>
      <c r="FM127" s="172"/>
      <c r="FN127" s="172"/>
      <c r="FO127" s="172"/>
      <c r="FP127" s="172"/>
      <c r="FQ127" s="172"/>
      <c r="FR127" s="172"/>
      <c r="FS127" s="172"/>
      <c r="FT127" s="172"/>
      <c r="FU127" s="172"/>
      <c r="FV127" s="172"/>
      <c r="FW127" s="172"/>
      <c r="FX127" s="172"/>
      <c r="FY127" s="172"/>
      <c r="FZ127" s="172"/>
      <c r="GA127" s="172"/>
      <c r="GB127" s="172"/>
      <c r="GC127" s="172"/>
      <c r="GD127" s="172"/>
      <c r="GE127" s="172"/>
      <c r="GF127" s="172"/>
      <c r="GG127" s="172"/>
      <c r="GH127" s="172"/>
      <c r="GI127" s="172"/>
      <c r="GJ127" s="172"/>
      <c r="GK127" s="172"/>
      <c r="GL127" s="172"/>
      <c r="GM127" s="172"/>
      <c r="GN127" s="172"/>
      <c r="GO127" s="172"/>
      <c r="GP127" s="172"/>
      <c r="GQ127" s="172"/>
      <c r="GR127" s="172"/>
      <c r="GS127" s="172"/>
      <c r="GT127" s="172"/>
      <c r="GU127" s="172"/>
      <c r="GV127" s="172"/>
      <c r="GW127" s="172"/>
      <c r="GX127" s="172"/>
      <c r="GY127" s="172"/>
      <c r="GZ127" s="172"/>
      <c r="HA127" s="172"/>
      <c r="HB127" s="172"/>
      <c r="HC127" s="172"/>
      <c r="HD127" s="172"/>
      <c r="HE127" s="172"/>
      <c r="HF127" s="172"/>
      <c r="HG127" s="172"/>
      <c r="HH127" s="172"/>
      <c r="HI127" s="172"/>
      <c r="HJ127" s="172"/>
      <c r="HK127" s="172"/>
      <c r="HL127" s="172"/>
      <c r="HM127" s="172"/>
      <c r="HN127" s="172"/>
      <c r="HO127" s="172"/>
      <c r="HP127" s="172"/>
      <c r="HQ127" s="172"/>
      <c r="HR127" s="172"/>
      <c r="HS127" s="172"/>
      <c r="HT127" s="172"/>
      <c r="HU127" s="172"/>
      <c r="HV127" s="172"/>
      <c r="HW127" s="172"/>
      <c r="HX127" s="172"/>
      <c r="HY127" s="172"/>
      <c r="HZ127" s="172"/>
      <c r="IA127" s="172"/>
      <c r="IB127" s="172"/>
      <c r="IC127" s="172"/>
      <c r="ID127" s="172"/>
      <c r="IE127" s="172"/>
      <c r="IF127" s="172"/>
      <c r="IG127" s="172"/>
      <c r="IH127" s="172"/>
      <c r="II127" s="172"/>
      <c r="IJ127" s="172"/>
      <c r="IK127" s="172"/>
      <c r="IL127" s="172"/>
      <c r="IM127" s="172"/>
      <c r="IN127" s="172"/>
      <c r="IO127" s="172"/>
      <c r="IP127" s="172"/>
      <c r="IQ127" s="172"/>
    </row>
    <row r="128" spans="1:251" s="144" customFormat="1" ht="21.75" customHeight="1">
      <c r="A128" s="176">
        <v>121</v>
      </c>
      <c r="B128" s="545" t="s">
        <v>482</v>
      </c>
      <c r="C128" s="546" t="s">
        <v>444</v>
      </c>
      <c r="D128" s="547"/>
      <c r="E128" s="547">
        <v>58</v>
      </c>
      <c r="F128" s="546" t="s">
        <v>445</v>
      </c>
      <c r="G128" s="547" t="s">
        <v>161</v>
      </c>
      <c r="H128" s="539" t="s">
        <v>202</v>
      </c>
      <c r="I128" s="177">
        <f t="shared" si="4"/>
        <v>97500</v>
      </c>
      <c r="J128" s="323" t="s">
        <v>210</v>
      </c>
      <c r="K128" s="180">
        <f t="shared" si="5"/>
        <v>75000</v>
      </c>
      <c r="L128" s="382" t="s">
        <v>56</v>
      </c>
      <c r="M128" s="178">
        <f t="shared" si="6"/>
        <v>0</v>
      </c>
      <c r="N128" s="178">
        <f t="shared" si="7"/>
        <v>172500</v>
      </c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2"/>
      <c r="CB128" s="172"/>
      <c r="CC128" s="172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2"/>
      <c r="CO128" s="172"/>
      <c r="CP128" s="172"/>
      <c r="CQ128" s="172"/>
      <c r="CR128" s="172"/>
      <c r="CS128" s="172"/>
      <c r="CT128" s="172"/>
      <c r="CU128" s="172"/>
      <c r="CV128" s="172"/>
      <c r="CW128" s="172"/>
      <c r="CX128" s="172"/>
      <c r="CY128" s="172"/>
      <c r="CZ128" s="172"/>
      <c r="DA128" s="172"/>
      <c r="DB128" s="172"/>
      <c r="DC128" s="172"/>
      <c r="DD128" s="172"/>
      <c r="DE128" s="172"/>
      <c r="DF128" s="172"/>
      <c r="DG128" s="172"/>
      <c r="DH128" s="172"/>
      <c r="DI128" s="172"/>
      <c r="DJ128" s="172"/>
      <c r="DK128" s="172"/>
      <c r="DL128" s="172"/>
      <c r="DM128" s="172"/>
      <c r="DN128" s="172"/>
      <c r="DO128" s="172"/>
      <c r="DP128" s="172"/>
      <c r="DQ128" s="172"/>
      <c r="DR128" s="172"/>
      <c r="DS128" s="172"/>
      <c r="DT128" s="172"/>
      <c r="DU128" s="172"/>
      <c r="DV128" s="172"/>
      <c r="DW128" s="172"/>
      <c r="DX128" s="172"/>
      <c r="DY128" s="172"/>
      <c r="DZ128" s="172"/>
      <c r="EA128" s="172"/>
      <c r="EB128" s="172"/>
      <c r="EC128" s="172"/>
      <c r="ED128" s="172"/>
      <c r="EE128" s="172"/>
      <c r="EF128" s="172"/>
      <c r="EG128" s="172"/>
      <c r="EH128" s="172"/>
      <c r="EI128" s="172"/>
      <c r="EJ128" s="172"/>
      <c r="EK128" s="172"/>
      <c r="EL128" s="172"/>
      <c r="EM128" s="172"/>
      <c r="EN128" s="172"/>
      <c r="EO128" s="172"/>
      <c r="EP128" s="172"/>
      <c r="EQ128" s="172"/>
      <c r="ER128" s="172"/>
      <c r="ES128" s="172"/>
      <c r="ET128" s="172"/>
      <c r="EU128" s="172"/>
      <c r="EV128" s="172"/>
      <c r="EW128" s="172"/>
      <c r="EX128" s="172"/>
      <c r="EY128" s="172"/>
      <c r="EZ128" s="172"/>
      <c r="FA128" s="172"/>
      <c r="FB128" s="172"/>
      <c r="FC128" s="172"/>
      <c r="FD128" s="172"/>
      <c r="FE128" s="172"/>
      <c r="FF128" s="172"/>
      <c r="FG128" s="172"/>
      <c r="FH128" s="172"/>
      <c r="FI128" s="172"/>
      <c r="FJ128" s="172"/>
      <c r="FK128" s="172"/>
      <c r="FL128" s="172"/>
      <c r="FM128" s="172"/>
      <c r="FN128" s="172"/>
      <c r="FO128" s="172"/>
      <c r="FP128" s="172"/>
      <c r="FQ128" s="172"/>
      <c r="FR128" s="172"/>
      <c r="FS128" s="172"/>
      <c r="FT128" s="172"/>
      <c r="FU128" s="172"/>
      <c r="FV128" s="172"/>
      <c r="FW128" s="172"/>
      <c r="FX128" s="172"/>
      <c r="FY128" s="172"/>
      <c r="FZ128" s="172"/>
      <c r="GA128" s="172"/>
      <c r="GB128" s="172"/>
      <c r="GC128" s="172"/>
      <c r="GD128" s="172"/>
      <c r="GE128" s="172"/>
      <c r="GF128" s="172"/>
      <c r="GG128" s="172"/>
      <c r="GH128" s="172"/>
      <c r="GI128" s="172"/>
      <c r="GJ128" s="172"/>
      <c r="GK128" s="172"/>
      <c r="GL128" s="172"/>
      <c r="GM128" s="172"/>
      <c r="GN128" s="172"/>
      <c r="GO128" s="172"/>
      <c r="GP128" s="172"/>
      <c r="GQ128" s="172"/>
      <c r="GR128" s="172"/>
      <c r="GS128" s="172"/>
      <c r="GT128" s="172"/>
      <c r="GU128" s="172"/>
      <c r="GV128" s="172"/>
      <c r="GW128" s="172"/>
      <c r="GX128" s="172"/>
      <c r="GY128" s="172"/>
      <c r="GZ128" s="172"/>
      <c r="HA128" s="172"/>
      <c r="HB128" s="172"/>
      <c r="HC128" s="172"/>
      <c r="HD128" s="172"/>
      <c r="HE128" s="172"/>
      <c r="HF128" s="172"/>
      <c r="HG128" s="172"/>
      <c r="HH128" s="172"/>
      <c r="HI128" s="172"/>
      <c r="HJ128" s="172"/>
      <c r="HK128" s="172"/>
      <c r="HL128" s="172"/>
      <c r="HM128" s="172"/>
      <c r="HN128" s="172"/>
      <c r="HO128" s="172"/>
      <c r="HP128" s="172"/>
      <c r="HQ128" s="172"/>
      <c r="HR128" s="172"/>
      <c r="HS128" s="172"/>
      <c r="HT128" s="172"/>
      <c r="HU128" s="172"/>
      <c r="HV128" s="172"/>
      <c r="HW128" s="172"/>
      <c r="HX128" s="172"/>
      <c r="HY128" s="172"/>
      <c r="HZ128" s="172"/>
      <c r="IA128" s="172"/>
      <c r="IB128" s="172"/>
      <c r="IC128" s="172"/>
      <c r="ID128" s="172"/>
      <c r="IE128" s="172"/>
      <c r="IF128" s="172"/>
      <c r="IG128" s="172"/>
      <c r="IH128" s="172"/>
      <c r="II128" s="172"/>
      <c r="IJ128" s="172"/>
      <c r="IK128" s="172"/>
      <c r="IL128" s="172"/>
      <c r="IM128" s="172"/>
      <c r="IN128" s="172"/>
      <c r="IO128" s="172"/>
      <c r="IP128" s="172"/>
      <c r="IQ128" s="172"/>
    </row>
    <row r="129" spans="1:251" s="144" customFormat="1" ht="15.75">
      <c r="A129" s="176">
        <v>122</v>
      </c>
      <c r="B129" s="545" t="s">
        <v>482</v>
      </c>
      <c r="C129" s="546" t="s">
        <v>479</v>
      </c>
      <c r="D129" s="547">
        <v>59</v>
      </c>
      <c r="E129" s="547"/>
      <c r="F129" s="546" t="s">
        <v>445</v>
      </c>
      <c r="G129" s="547" t="s">
        <v>161</v>
      </c>
      <c r="H129" s="539" t="s">
        <v>203</v>
      </c>
      <c r="I129" s="177">
        <f t="shared" si="4"/>
        <v>97500</v>
      </c>
      <c r="J129" s="323" t="s">
        <v>552</v>
      </c>
      <c r="K129" s="180">
        <f t="shared" si="5"/>
        <v>75000</v>
      </c>
      <c r="L129" s="382" t="s">
        <v>56</v>
      </c>
      <c r="M129" s="178">
        <f t="shared" si="6"/>
        <v>0</v>
      </c>
      <c r="N129" s="178">
        <f t="shared" si="7"/>
        <v>172500</v>
      </c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2"/>
      <c r="CB129" s="172"/>
      <c r="CC129" s="172"/>
      <c r="CD129" s="172"/>
      <c r="CE129" s="172"/>
      <c r="CF129" s="172"/>
      <c r="CG129" s="172"/>
      <c r="CH129" s="172"/>
      <c r="CI129" s="172"/>
      <c r="CJ129" s="172"/>
      <c r="CK129" s="172"/>
      <c r="CL129" s="172"/>
      <c r="CM129" s="172"/>
      <c r="CN129" s="172"/>
      <c r="CO129" s="172"/>
      <c r="CP129" s="172"/>
      <c r="CQ129" s="172"/>
      <c r="CR129" s="172"/>
      <c r="CS129" s="172"/>
      <c r="CT129" s="172"/>
      <c r="CU129" s="172"/>
      <c r="CV129" s="172"/>
      <c r="CW129" s="172"/>
      <c r="CX129" s="172"/>
      <c r="CY129" s="172"/>
      <c r="CZ129" s="172"/>
      <c r="DA129" s="172"/>
      <c r="DB129" s="172"/>
      <c r="DC129" s="172"/>
      <c r="DD129" s="172"/>
      <c r="DE129" s="172"/>
      <c r="DF129" s="172"/>
      <c r="DG129" s="172"/>
      <c r="DH129" s="172"/>
      <c r="DI129" s="172"/>
      <c r="DJ129" s="172"/>
      <c r="DK129" s="172"/>
      <c r="DL129" s="172"/>
      <c r="DM129" s="172"/>
      <c r="DN129" s="172"/>
      <c r="DO129" s="172"/>
      <c r="DP129" s="172"/>
      <c r="DQ129" s="172"/>
      <c r="DR129" s="172"/>
      <c r="DS129" s="172"/>
      <c r="DT129" s="172"/>
      <c r="DU129" s="172"/>
      <c r="DV129" s="172"/>
      <c r="DW129" s="172"/>
      <c r="DX129" s="172"/>
      <c r="DY129" s="172"/>
      <c r="DZ129" s="172"/>
      <c r="EA129" s="172"/>
      <c r="EB129" s="172"/>
      <c r="EC129" s="172"/>
      <c r="ED129" s="172"/>
      <c r="EE129" s="172"/>
      <c r="EF129" s="172"/>
      <c r="EG129" s="172"/>
      <c r="EH129" s="172"/>
      <c r="EI129" s="172"/>
      <c r="EJ129" s="172"/>
      <c r="EK129" s="172"/>
      <c r="EL129" s="172"/>
      <c r="EM129" s="172"/>
      <c r="EN129" s="172"/>
      <c r="EO129" s="172"/>
      <c r="EP129" s="172"/>
      <c r="EQ129" s="172"/>
      <c r="ER129" s="172"/>
      <c r="ES129" s="172"/>
      <c r="ET129" s="172"/>
      <c r="EU129" s="172"/>
      <c r="EV129" s="172"/>
      <c r="EW129" s="172"/>
      <c r="EX129" s="172"/>
      <c r="EY129" s="172"/>
      <c r="EZ129" s="172"/>
      <c r="FA129" s="172"/>
      <c r="FB129" s="172"/>
      <c r="FC129" s="172"/>
      <c r="FD129" s="172"/>
      <c r="FE129" s="172"/>
      <c r="FF129" s="172"/>
      <c r="FG129" s="172"/>
      <c r="FH129" s="172"/>
      <c r="FI129" s="172"/>
      <c r="FJ129" s="172"/>
      <c r="FK129" s="172"/>
      <c r="FL129" s="172"/>
      <c r="FM129" s="172"/>
      <c r="FN129" s="172"/>
      <c r="FO129" s="172"/>
      <c r="FP129" s="172"/>
      <c r="FQ129" s="172"/>
      <c r="FR129" s="172"/>
      <c r="FS129" s="172"/>
      <c r="FT129" s="172"/>
      <c r="FU129" s="172"/>
      <c r="FV129" s="172"/>
      <c r="FW129" s="172"/>
      <c r="FX129" s="172"/>
      <c r="FY129" s="172"/>
      <c r="FZ129" s="172"/>
      <c r="GA129" s="172"/>
      <c r="GB129" s="172"/>
      <c r="GC129" s="172"/>
      <c r="GD129" s="172"/>
      <c r="GE129" s="172"/>
      <c r="GF129" s="172"/>
      <c r="GG129" s="172"/>
      <c r="GH129" s="172"/>
      <c r="GI129" s="172"/>
      <c r="GJ129" s="172"/>
      <c r="GK129" s="172"/>
      <c r="GL129" s="172"/>
      <c r="GM129" s="172"/>
      <c r="GN129" s="172"/>
      <c r="GO129" s="172"/>
      <c r="GP129" s="172"/>
      <c r="GQ129" s="172"/>
      <c r="GR129" s="172"/>
      <c r="GS129" s="172"/>
      <c r="GT129" s="172"/>
      <c r="GU129" s="172"/>
      <c r="GV129" s="172"/>
      <c r="GW129" s="172"/>
      <c r="GX129" s="172"/>
      <c r="GY129" s="172"/>
      <c r="GZ129" s="172"/>
      <c r="HA129" s="172"/>
      <c r="HB129" s="172"/>
      <c r="HC129" s="172"/>
      <c r="HD129" s="172"/>
      <c r="HE129" s="172"/>
      <c r="HF129" s="172"/>
      <c r="HG129" s="172"/>
      <c r="HH129" s="172"/>
      <c r="HI129" s="172"/>
      <c r="HJ129" s="172"/>
      <c r="HK129" s="172"/>
      <c r="HL129" s="172"/>
      <c r="HM129" s="172"/>
      <c r="HN129" s="172"/>
      <c r="HO129" s="172"/>
      <c r="HP129" s="172"/>
      <c r="HQ129" s="172"/>
      <c r="HR129" s="172"/>
      <c r="HS129" s="172"/>
      <c r="HT129" s="172"/>
      <c r="HU129" s="172"/>
      <c r="HV129" s="172"/>
      <c r="HW129" s="172"/>
      <c r="HX129" s="172"/>
      <c r="HY129" s="172"/>
      <c r="HZ129" s="172"/>
      <c r="IA129" s="172"/>
      <c r="IB129" s="172"/>
      <c r="IC129" s="172"/>
      <c r="ID129" s="172"/>
      <c r="IE129" s="172"/>
      <c r="IF129" s="172"/>
      <c r="IG129" s="172"/>
      <c r="IH129" s="172"/>
      <c r="II129" s="172"/>
      <c r="IJ129" s="172"/>
      <c r="IK129" s="172"/>
      <c r="IL129" s="172"/>
      <c r="IM129" s="172"/>
      <c r="IN129" s="172"/>
      <c r="IO129" s="172"/>
      <c r="IP129" s="172"/>
      <c r="IQ129" s="172"/>
    </row>
    <row r="130" spans="1:251" s="144" customFormat="1" ht="15.75">
      <c r="A130" s="176">
        <v>123</v>
      </c>
      <c r="B130" s="545" t="s">
        <v>485</v>
      </c>
      <c r="C130" s="546" t="s">
        <v>222</v>
      </c>
      <c r="D130" s="547">
        <v>54</v>
      </c>
      <c r="E130" s="547"/>
      <c r="F130" s="548" t="s">
        <v>576</v>
      </c>
      <c r="G130" s="547" t="s">
        <v>218</v>
      </c>
      <c r="H130" s="539" t="s">
        <v>205</v>
      </c>
      <c r="I130" s="177">
        <f t="shared" si="4"/>
        <v>97500</v>
      </c>
      <c r="J130" s="323" t="s">
        <v>552</v>
      </c>
      <c r="K130" s="180">
        <f t="shared" si="5"/>
        <v>75000</v>
      </c>
      <c r="L130" s="382" t="s">
        <v>56</v>
      </c>
      <c r="M130" s="178">
        <f t="shared" si="6"/>
        <v>0</v>
      </c>
      <c r="N130" s="178">
        <f t="shared" si="7"/>
        <v>172500</v>
      </c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2"/>
      <c r="CB130" s="172"/>
      <c r="CC130" s="172"/>
      <c r="CD130" s="172"/>
      <c r="CE130" s="172"/>
      <c r="CF130" s="172"/>
      <c r="CG130" s="172"/>
      <c r="CH130" s="172"/>
      <c r="CI130" s="172"/>
      <c r="CJ130" s="172"/>
      <c r="CK130" s="172"/>
      <c r="CL130" s="172"/>
      <c r="CM130" s="172"/>
      <c r="CN130" s="172"/>
      <c r="CO130" s="172"/>
      <c r="CP130" s="172"/>
      <c r="CQ130" s="172"/>
      <c r="CR130" s="172"/>
      <c r="CS130" s="172"/>
      <c r="CT130" s="172"/>
      <c r="CU130" s="172"/>
      <c r="CV130" s="172"/>
      <c r="CW130" s="172"/>
      <c r="CX130" s="172"/>
      <c r="CY130" s="172"/>
      <c r="CZ130" s="172"/>
      <c r="DA130" s="172"/>
      <c r="DB130" s="172"/>
      <c r="DC130" s="172"/>
      <c r="DD130" s="172"/>
      <c r="DE130" s="172"/>
      <c r="DF130" s="172"/>
      <c r="DG130" s="172"/>
      <c r="DH130" s="172"/>
      <c r="DI130" s="172"/>
      <c r="DJ130" s="172"/>
      <c r="DK130" s="172"/>
      <c r="DL130" s="172"/>
      <c r="DM130" s="172"/>
      <c r="DN130" s="172"/>
      <c r="DO130" s="172"/>
      <c r="DP130" s="172"/>
      <c r="DQ130" s="172"/>
      <c r="DR130" s="172"/>
      <c r="DS130" s="172"/>
      <c r="DT130" s="172"/>
      <c r="DU130" s="172"/>
      <c r="DV130" s="172"/>
      <c r="DW130" s="172"/>
      <c r="DX130" s="172"/>
      <c r="DY130" s="172"/>
      <c r="DZ130" s="172"/>
      <c r="EA130" s="172"/>
      <c r="EB130" s="172"/>
      <c r="EC130" s="172"/>
      <c r="ED130" s="172"/>
      <c r="EE130" s="172"/>
      <c r="EF130" s="172"/>
      <c r="EG130" s="172"/>
      <c r="EH130" s="172"/>
      <c r="EI130" s="172"/>
      <c r="EJ130" s="172"/>
      <c r="EK130" s="172"/>
      <c r="EL130" s="172"/>
      <c r="EM130" s="172"/>
      <c r="EN130" s="172"/>
      <c r="EO130" s="172"/>
      <c r="EP130" s="172"/>
      <c r="EQ130" s="172"/>
      <c r="ER130" s="172"/>
      <c r="ES130" s="172"/>
      <c r="ET130" s="172"/>
      <c r="EU130" s="172"/>
      <c r="EV130" s="172"/>
      <c r="EW130" s="172"/>
      <c r="EX130" s="172"/>
      <c r="EY130" s="172"/>
      <c r="EZ130" s="172"/>
      <c r="FA130" s="172"/>
      <c r="FB130" s="172"/>
      <c r="FC130" s="172"/>
      <c r="FD130" s="172"/>
      <c r="FE130" s="172"/>
      <c r="FF130" s="172"/>
      <c r="FG130" s="172"/>
      <c r="FH130" s="172"/>
      <c r="FI130" s="172"/>
      <c r="FJ130" s="172"/>
      <c r="FK130" s="172"/>
      <c r="FL130" s="172"/>
      <c r="FM130" s="172"/>
      <c r="FN130" s="172"/>
      <c r="FO130" s="172"/>
      <c r="FP130" s="172"/>
      <c r="FQ130" s="172"/>
      <c r="FR130" s="172"/>
      <c r="FS130" s="172"/>
      <c r="FT130" s="172"/>
      <c r="FU130" s="172"/>
      <c r="FV130" s="172"/>
      <c r="FW130" s="172"/>
      <c r="FX130" s="172"/>
      <c r="FY130" s="172"/>
      <c r="FZ130" s="172"/>
      <c r="GA130" s="172"/>
      <c r="GB130" s="172"/>
      <c r="GC130" s="172"/>
      <c r="GD130" s="172"/>
      <c r="GE130" s="172"/>
      <c r="GF130" s="172"/>
      <c r="GG130" s="172"/>
      <c r="GH130" s="172"/>
      <c r="GI130" s="172"/>
      <c r="GJ130" s="172"/>
      <c r="GK130" s="172"/>
      <c r="GL130" s="172"/>
      <c r="GM130" s="172"/>
      <c r="GN130" s="172"/>
      <c r="GO130" s="172"/>
      <c r="GP130" s="172"/>
      <c r="GQ130" s="172"/>
      <c r="GR130" s="172"/>
      <c r="GS130" s="172"/>
      <c r="GT130" s="172"/>
      <c r="GU130" s="172"/>
      <c r="GV130" s="172"/>
      <c r="GW130" s="172"/>
      <c r="GX130" s="172"/>
      <c r="GY130" s="172"/>
      <c r="GZ130" s="172"/>
      <c r="HA130" s="172"/>
      <c r="HB130" s="172"/>
      <c r="HC130" s="172"/>
      <c r="HD130" s="172"/>
      <c r="HE130" s="172"/>
      <c r="HF130" s="172"/>
      <c r="HG130" s="172"/>
      <c r="HH130" s="172"/>
      <c r="HI130" s="172"/>
      <c r="HJ130" s="172"/>
      <c r="HK130" s="172"/>
      <c r="HL130" s="172"/>
      <c r="HM130" s="172"/>
      <c r="HN130" s="172"/>
      <c r="HO130" s="172"/>
      <c r="HP130" s="172"/>
      <c r="HQ130" s="172"/>
      <c r="HR130" s="172"/>
      <c r="HS130" s="172"/>
      <c r="HT130" s="172"/>
      <c r="HU130" s="172"/>
      <c r="HV130" s="172"/>
      <c r="HW130" s="172"/>
      <c r="HX130" s="172"/>
      <c r="HY130" s="172"/>
      <c r="HZ130" s="172"/>
      <c r="IA130" s="172"/>
      <c r="IB130" s="172"/>
      <c r="IC130" s="172"/>
      <c r="ID130" s="172"/>
      <c r="IE130" s="172"/>
      <c r="IF130" s="172"/>
      <c r="IG130" s="172"/>
      <c r="IH130" s="172"/>
      <c r="II130" s="172"/>
      <c r="IJ130" s="172"/>
      <c r="IK130" s="172"/>
      <c r="IL130" s="172"/>
      <c r="IM130" s="172"/>
      <c r="IN130" s="172"/>
      <c r="IO130" s="172"/>
      <c r="IP130" s="172"/>
      <c r="IQ130" s="172"/>
    </row>
    <row r="131" spans="1:251" s="144" customFormat="1" ht="15.75">
      <c r="A131" s="176">
        <v>124</v>
      </c>
      <c r="B131" s="545" t="s">
        <v>494</v>
      </c>
      <c r="C131" s="546" t="s">
        <v>478</v>
      </c>
      <c r="D131" s="547">
        <v>41</v>
      </c>
      <c r="E131" s="547"/>
      <c r="F131" s="548" t="s">
        <v>577</v>
      </c>
      <c r="G131" s="547" t="s">
        <v>218</v>
      </c>
      <c r="H131" s="539" t="s">
        <v>199</v>
      </c>
      <c r="I131" s="177">
        <f t="shared" si="4"/>
        <v>97500</v>
      </c>
      <c r="J131" s="323" t="s">
        <v>212</v>
      </c>
      <c r="K131" s="180">
        <f t="shared" si="5"/>
        <v>75000</v>
      </c>
      <c r="L131" s="382" t="s">
        <v>56</v>
      </c>
      <c r="M131" s="178">
        <f t="shared" si="6"/>
        <v>0</v>
      </c>
      <c r="N131" s="178">
        <f t="shared" si="7"/>
        <v>172500</v>
      </c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2"/>
      <c r="CB131" s="172"/>
      <c r="CC131" s="172"/>
      <c r="CD131" s="172"/>
      <c r="CE131" s="172"/>
      <c r="CF131" s="172"/>
      <c r="CG131" s="172"/>
      <c r="CH131" s="172"/>
      <c r="CI131" s="172"/>
      <c r="CJ131" s="172"/>
      <c r="CK131" s="172"/>
      <c r="CL131" s="172"/>
      <c r="CM131" s="172"/>
      <c r="CN131" s="172"/>
      <c r="CO131" s="172"/>
      <c r="CP131" s="172"/>
      <c r="CQ131" s="172"/>
      <c r="CR131" s="172"/>
      <c r="CS131" s="172"/>
      <c r="CT131" s="172"/>
      <c r="CU131" s="172"/>
      <c r="CV131" s="172"/>
      <c r="CW131" s="172"/>
      <c r="CX131" s="172"/>
      <c r="CY131" s="172"/>
      <c r="CZ131" s="172"/>
      <c r="DA131" s="172"/>
      <c r="DB131" s="172"/>
      <c r="DC131" s="172"/>
      <c r="DD131" s="172"/>
      <c r="DE131" s="172"/>
      <c r="DF131" s="172"/>
      <c r="DG131" s="172"/>
      <c r="DH131" s="172"/>
      <c r="DI131" s="172"/>
      <c r="DJ131" s="172"/>
      <c r="DK131" s="172"/>
      <c r="DL131" s="172"/>
      <c r="DM131" s="172"/>
      <c r="DN131" s="172"/>
      <c r="DO131" s="172"/>
      <c r="DP131" s="172"/>
      <c r="DQ131" s="172"/>
      <c r="DR131" s="172"/>
      <c r="DS131" s="172"/>
      <c r="DT131" s="172"/>
      <c r="DU131" s="172"/>
      <c r="DV131" s="172"/>
      <c r="DW131" s="172"/>
      <c r="DX131" s="172"/>
      <c r="DY131" s="172"/>
      <c r="DZ131" s="172"/>
      <c r="EA131" s="172"/>
      <c r="EB131" s="172"/>
      <c r="EC131" s="172"/>
      <c r="ED131" s="172"/>
      <c r="EE131" s="172"/>
      <c r="EF131" s="172"/>
      <c r="EG131" s="172"/>
      <c r="EH131" s="172"/>
      <c r="EI131" s="172"/>
      <c r="EJ131" s="172"/>
      <c r="EK131" s="172"/>
      <c r="EL131" s="172"/>
      <c r="EM131" s="172"/>
      <c r="EN131" s="172"/>
      <c r="EO131" s="172"/>
      <c r="EP131" s="172"/>
      <c r="EQ131" s="172"/>
      <c r="ER131" s="172"/>
      <c r="ES131" s="172"/>
      <c r="ET131" s="172"/>
      <c r="EU131" s="172"/>
      <c r="EV131" s="172"/>
      <c r="EW131" s="172"/>
      <c r="EX131" s="172"/>
      <c r="EY131" s="172"/>
      <c r="EZ131" s="172"/>
      <c r="FA131" s="172"/>
      <c r="FB131" s="172"/>
      <c r="FC131" s="172"/>
      <c r="FD131" s="172"/>
      <c r="FE131" s="172"/>
      <c r="FF131" s="172"/>
      <c r="FG131" s="172"/>
      <c r="FH131" s="172"/>
      <c r="FI131" s="172"/>
      <c r="FJ131" s="172"/>
      <c r="FK131" s="172"/>
      <c r="FL131" s="172"/>
      <c r="FM131" s="172"/>
      <c r="FN131" s="172"/>
      <c r="FO131" s="172"/>
      <c r="FP131" s="172"/>
      <c r="FQ131" s="172"/>
      <c r="FR131" s="172"/>
      <c r="FS131" s="172"/>
      <c r="FT131" s="172"/>
      <c r="FU131" s="172"/>
      <c r="FV131" s="172"/>
      <c r="FW131" s="172"/>
      <c r="FX131" s="172"/>
      <c r="FY131" s="172"/>
      <c r="FZ131" s="172"/>
      <c r="GA131" s="172"/>
      <c r="GB131" s="172"/>
      <c r="GC131" s="172"/>
      <c r="GD131" s="172"/>
      <c r="GE131" s="172"/>
      <c r="GF131" s="172"/>
      <c r="GG131" s="172"/>
      <c r="GH131" s="172"/>
      <c r="GI131" s="172"/>
      <c r="GJ131" s="172"/>
      <c r="GK131" s="172"/>
      <c r="GL131" s="172"/>
      <c r="GM131" s="172"/>
      <c r="GN131" s="172"/>
      <c r="GO131" s="172"/>
      <c r="GP131" s="172"/>
      <c r="GQ131" s="172"/>
      <c r="GR131" s="172"/>
      <c r="GS131" s="172"/>
      <c r="GT131" s="172"/>
      <c r="GU131" s="172"/>
      <c r="GV131" s="172"/>
      <c r="GW131" s="172"/>
      <c r="GX131" s="172"/>
      <c r="GY131" s="172"/>
      <c r="GZ131" s="172"/>
      <c r="HA131" s="172"/>
      <c r="HB131" s="172"/>
      <c r="HC131" s="172"/>
      <c r="HD131" s="172"/>
      <c r="HE131" s="172"/>
      <c r="HF131" s="172"/>
      <c r="HG131" s="172"/>
      <c r="HH131" s="172"/>
      <c r="HI131" s="172"/>
      <c r="HJ131" s="172"/>
      <c r="HK131" s="172"/>
      <c r="HL131" s="172"/>
      <c r="HM131" s="172"/>
      <c r="HN131" s="172"/>
      <c r="HO131" s="172"/>
      <c r="HP131" s="172"/>
      <c r="HQ131" s="172"/>
      <c r="HR131" s="172"/>
      <c r="HS131" s="172"/>
      <c r="HT131" s="172"/>
      <c r="HU131" s="172"/>
      <c r="HV131" s="172"/>
      <c r="HW131" s="172"/>
      <c r="HX131" s="172"/>
      <c r="HY131" s="172"/>
      <c r="HZ131" s="172"/>
      <c r="IA131" s="172"/>
      <c r="IB131" s="172"/>
      <c r="IC131" s="172"/>
      <c r="ID131" s="172"/>
      <c r="IE131" s="172"/>
      <c r="IF131" s="172"/>
      <c r="IG131" s="172"/>
      <c r="IH131" s="172"/>
      <c r="II131" s="172"/>
      <c r="IJ131" s="172"/>
      <c r="IK131" s="172"/>
      <c r="IL131" s="172"/>
      <c r="IM131" s="172"/>
      <c r="IN131" s="172"/>
      <c r="IO131" s="172"/>
      <c r="IP131" s="172"/>
      <c r="IQ131" s="172"/>
    </row>
    <row r="132" spans="1:251" s="144" customFormat="1" ht="15.75">
      <c r="A132" s="176">
        <v>125</v>
      </c>
      <c r="B132" s="545" t="s">
        <v>494</v>
      </c>
      <c r="C132" s="546" t="s">
        <v>222</v>
      </c>
      <c r="D132" s="547">
        <v>54</v>
      </c>
      <c r="E132" s="547"/>
      <c r="F132" s="548" t="s">
        <v>217</v>
      </c>
      <c r="G132" s="547" t="s">
        <v>218</v>
      </c>
      <c r="H132" s="539" t="s">
        <v>205</v>
      </c>
      <c r="I132" s="177">
        <f t="shared" si="4"/>
        <v>97500</v>
      </c>
      <c r="J132" s="323" t="s">
        <v>552</v>
      </c>
      <c r="K132" s="180">
        <f t="shared" si="5"/>
        <v>75000</v>
      </c>
      <c r="L132" s="382" t="s">
        <v>56</v>
      </c>
      <c r="M132" s="178">
        <f t="shared" si="6"/>
        <v>0</v>
      </c>
      <c r="N132" s="178">
        <f t="shared" si="7"/>
        <v>172500</v>
      </c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2"/>
      <c r="CB132" s="172"/>
      <c r="CC132" s="172"/>
      <c r="CD132" s="172"/>
      <c r="CE132" s="172"/>
      <c r="CF132" s="172"/>
      <c r="CG132" s="172"/>
      <c r="CH132" s="172"/>
      <c r="CI132" s="172"/>
      <c r="CJ132" s="172"/>
      <c r="CK132" s="172"/>
      <c r="CL132" s="172"/>
      <c r="CM132" s="172"/>
      <c r="CN132" s="172"/>
      <c r="CO132" s="172"/>
      <c r="CP132" s="172"/>
      <c r="CQ132" s="172"/>
      <c r="CR132" s="172"/>
      <c r="CS132" s="172"/>
      <c r="CT132" s="172"/>
      <c r="CU132" s="172"/>
      <c r="CV132" s="172"/>
      <c r="CW132" s="172"/>
      <c r="CX132" s="172"/>
      <c r="CY132" s="172"/>
      <c r="CZ132" s="172"/>
      <c r="DA132" s="172"/>
      <c r="DB132" s="172"/>
      <c r="DC132" s="172"/>
      <c r="DD132" s="172"/>
      <c r="DE132" s="172"/>
      <c r="DF132" s="172"/>
      <c r="DG132" s="172"/>
      <c r="DH132" s="172"/>
      <c r="DI132" s="172"/>
      <c r="DJ132" s="172"/>
      <c r="DK132" s="172"/>
      <c r="DL132" s="172"/>
      <c r="DM132" s="172"/>
      <c r="DN132" s="172"/>
      <c r="DO132" s="172"/>
      <c r="DP132" s="172"/>
      <c r="DQ132" s="172"/>
      <c r="DR132" s="172"/>
      <c r="DS132" s="172"/>
      <c r="DT132" s="172"/>
      <c r="DU132" s="172"/>
      <c r="DV132" s="172"/>
      <c r="DW132" s="172"/>
      <c r="DX132" s="172"/>
      <c r="DY132" s="172"/>
      <c r="DZ132" s="172"/>
      <c r="EA132" s="172"/>
      <c r="EB132" s="172"/>
      <c r="EC132" s="172"/>
      <c r="ED132" s="172"/>
      <c r="EE132" s="172"/>
      <c r="EF132" s="172"/>
      <c r="EG132" s="172"/>
      <c r="EH132" s="172"/>
      <c r="EI132" s="172"/>
      <c r="EJ132" s="172"/>
      <c r="EK132" s="172"/>
      <c r="EL132" s="172"/>
      <c r="EM132" s="172"/>
      <c r="EN132" s="172"/>
      <c r="EO132" s="172"/>
      <c r="EP132" s="172"/>
      <c r="EQ132" s="172"/>
      <c r="ER132" s="172"/>
      <c r="ES132" s="172"/>
      <c r="ET132" s="172"/>
      <c r="EU132" s="172"/>
      <c r="EV132" s="172"/>
      <c r="EW132" s="172"/>
      <c r="EX132" s="172"/>
      <c r="EY132" s="172"/>
      <c r="EZ132" s="172"/>
      <c r="FA132" s="172"/>
      <c r="FB132" s="172"/>
      <c r="FC132" s="172"/>
      <c r="FD132" s="172"/>
      <c r="FE132" s="172"/>
      <c r="FF132" s="172"/>
      <c r="FG132" s="172"/>
      <c r="FH132" s="172"/>
      <c r="FI132" s="172"/>
      <c r="FJ132" s="172"/>
      <c r="FK132" s="172"/>
      <c r="FL132" s="172"/>
      <c r="FM132" s="172"/>
      <c r="FN132" s="172"/>
      <c r="FO132" s="172"/>
      <c r="FP132" s="172"/>
      <c r="FQ132" s="172"/>
      <c r="FR132" s="172"/>
      <c r="FS132" s="172"/>
      <c r="FT132" s="172"/>
      <c r="FU132" s="172"/>
      <c r="FV132" s="172"/>
      <c r="FW132" s="172"/>
      <c r="FX132" s="172"/>
      <c r="FY132" s="172"/>
      <c r="FZ132" s="172"/>
      <c r="GA132" s="172"/>
      <c r="GB132" s="172"/>
      <c r="GC132" s="172"/>
      <c r="GD132" s="172"/>
      <c r="GE132" s="172"/>
      <c r="GF132" s="172"/>
      <c r="GG132" s="172"/>
      <c r="GH132" s="172"/>
      <c r="GI132" s="172"/>
      <c r="GJ132" s="172"/>
      <c r="GK132" s="172"/>
      <c r="GL132" s="172"/>
      <c r="GM132" s="172"/>
      <c r="GN132" s="172"/>
      <c r="GO132" s="172"/>
      <c r="GP132" s="172"/>
      <c r="GQ132" s="172"/>
      <c r="GR132" s="172"/>
      <c r="GS132" s="172"/>
      <c r="GT132" s="172"/>
      <c r="GU132" s="172"/>
      <c r="GV132" s="172"/>
      <c r="GW132" s="172"/>
      <c r="GX132" s="172"/>
      <c r="GY132" s="172"/>
      <c r="GZ132" s="172"/>
      <c r="HA132" s="172"/>
      <c r="HB132" s="172"/>
      <c r="HC132" s="172"/>
      <c r="HD132" s="172"/>
      <c r="HE132" s="172"/>
      <c r="HF132" s="172"/>
      <c r="HG132" s="172"/>
      <c r="HH132" s="172"/>
      <c r="HI132" s="172"/>
      <c r="HJ132" s="172"/>
      <c r="HK132" s="172"/>
      <c r="HL132" s="172"/>
      <c r="HM132" s="172"/>
      <c r="HN132" s="172"/>
      <c r="HO132" s="172"/>
      <c r="HP132" s="172"/>
      <c r="HQ132" s="172"/>
      <c r="HR132" s="172"/>
      <c r="HS132" s="172"/>
      <c r="HT132" s="172"/>
      <c r="HU132" s="172"/>
      <c r="HV132" s="172"/>
      <c r="HW132" s="172"/>
      <c r="HX132" s="172"/>
      <c r="HY132" s="172"/>
      <c r="HZ132" s="172"/>
      <c r="IA132" s="172"/>
      <c r="IB132" s="172"/>
      <c r="IC132" s="172"/>
      <c r="ID132" s="172"/>
      <c r="IE132" s="172"/>
      <c r="IF132" s="172"/>
      <c r="IG132" s="172"/>
      <c r="IH132" s="172"/>
      <c r="II132" s="172"/>
      <c r="IJ132" s="172"/>
      <c r="IK132" s="172"/>
      <c r="IL132" s="172"/>
      <c r="IM132" s="172"/>
      <c r="IN132" s="172"/>
      <c r="IO132" s="172"/>
      <c r="IP132" s="172"/>
      <c r="IQ132" s="172"/>
    </row>
    <row r="133" spans="1:251" s="144" customFormat="1" ht="21.75" customHeight="1">
      <c r="A133" s="176">
        <v>126</v>
      </c>
      <c r="B133" s="545" t="s">
        <v>494</v>
      </c>
      <c r="C133" s="546" t="s">
        <v>467</v>
      </c>
      <c r="D133" s="547"/>
      <c r="E133" s="547">
        <v>83</v>
      </c>
      <c r="F133" s="546" t="s">
        <v>217</v>
      </c>
      <c r="G133" s="547" t="s">
        <v>161</v>
      </c>
      <c r="H133" s="539" t="s">
        <v>205</v>
      </c>
      <c r="I133" s="177">
        <f t="shared" si="4"/>
        <v>97500</v>
      </c>
      <c r="J133" s="323" t="s">
        <v>212</v>
      </c>
      <c r="K133" s="180">
        <f t="shared" si="5"/>
        <v>75000</v>
      </c>
      <c r="L133" s="382" t="s">
        <v>56</v>
      </c>
      <c r="M133" s="178">
        <f t="shared" si="6"/>
        <v>0</v>
      </c>
      <c r="N133" s="178">
        <f t="shared" si="7"/>
        <v>172500</v>
      </c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2"/>
      <c r="CB133" s="172"/>
      <c r="CC133" s="172"/>
      <c r="CD133" s="172"/>
      <c r="CE133" s="172"/>
      <c r="CF133" s="172"/>
      <c r="CG133" s="172"/>
      <c r="CH133" s="172"/>
      <c r="CI133" s="172"/>
      <c r="CJ133" s="172"/>
      <c r="CK133" s="172"/>
      <c r="CL133" s="172"/>
      <c r="CM133" s="172"/>
      <c r="CN133" s="172"/>
      <c r="CO133" s="172"/>
      <c r="CP133" s="172"/>
      <c r="CQ133" s="172"/>
      <c r="CR133" s="172"/>
      <c r="CS133" s="172"/>
      <c r="CT133" s="172"/>
      <c r="CU133" s="172"/>
      <c r="CV133" s="172"/>
      <c r="CW133" s="172"/>
      <c r="CX133" s="172"/>
      <c r="CY133" s="172"/>
      <c r="CZ133" s="172"/>
      <c r="DA133" s="172"/>
      <c r="DB133" s="172"/>
      <c r="DC133" s="172"/>
      <c r="DD133" s="172"/>
      <c r="DE133" s="172"/>
      <c r="DF133" s="172"/>
      <c r="DG133" s="172"/>
      <c r="DH133" s="172"/>
      <c r="DI133" s="172"/>
      <c r="DJ133" s="172"/>
      <c r="DK133" s="172"/>
      <c r="DL133" s="172"/>
      <c r="DM133" s="172"/>
      <c r="DN133" s="172"/>
      <c r="DO133" s="172"/>
      <c r="DP133" s="172"/>
      <c r="DQ133" s="172"/>
      <c r="DR133" s="172"/>
      <c r="DS133" s="172"/>
      <c r="DT133" s="172"/>
      <c r="DU133" s="172"/>
      <c r="DV133" s="172"/>
      <c r="DW133" s="172"/>
      <c r="DX133" s="172"/>
      <c r="DY133" s="172"/>
      <c r="DZ133" s="172"/>
      <c r="EA133" s="172"/>
      <c r="EB133" s="172"/>
      <c r="EC133" s="172"/>
      <c r="ED133" s="172"/>
      <c r="EE133" s="172"/>
      <c r="EF133" s="172"/>
      <c r="EG133" s="172"/>
      <c r="EH133" s="172"/>
      <c r="EI133" s="172"/>
      <c r="EJ133" s="172"/>
      <c r="EK133" s="172"/>
      <c r="EL133" s="172"/>
      <c r="EM133" s="172"/>
      <c r="EN133" s="172"/>
      <c r="EO133" s="172"/>
      <c r="EP133" s="172"/>
      <c r="EQ133" s="172"/>
      <c r="ER133" s="172"/>
      <c r="ES133" s="172"/>
      <c r="ET133" s="172"/>
      <c r="EU133" s="172"/>
      <c r="EV133" s="172"/>
      <c r="EW133" s="172"/>
      <c r="EX133" s="172"/>
      <c r="EY133" s="172"/>
      <c r="EZ133" s="172"/>
      <c r="FA133" s="172"/>
      <c r="FB133" s="172"/>
      <c r="FC133" s="172"/>
      <c r="FD133" s="172"/>
      <c r="FE133" s="172"/>
      <c r="FF133" s="172"/>
      <c r="FG133" s="172"/>
      <c r="FH133" s="172"/>
      <c r="FI133" s="172"/>
      <c r="FJ133" s="172"/>
      <c r="FK133" s="172"/>
      <c r="FL133" s="172"/>
      <c r="FM133" s="172"/>
      <c r="FN133" s="172"/>
      <c r="FO133" s="172"/>
      <c r="FP133" s="172"/>
      <c r="FQ133" s="172"/>
      <c r="FR133" s="172"/>
      <c r="FS133" s="172"/>
      <c r="FT133" s="172"/>
      <c r="FU133" s="172"/>
      <c r="FV133" s="172"/>
      <c r="FW133" s="172"/>
      <c r="FX133" s="172"/>
      <c r="FY133" s="172"/>
      <c r="FZ133" s="172"/>
      <c r="GA133" s="172"/>
      <c r="GB133" s="172"/>
      <c r="GC133" s="172"/>
      <c r="GD133" s="172"/>
      <c r="GE133" s="172"/>
      <c r="GF133" s="172"/>
      <c r="GG133" s="172"/>
      <c r="GH133" s="172"/>
      <c r="GI133" s="172"/>
      <c r="GJ133" s="172"/>
      <c r="GK133" s="172"/>
      <c r="GL133" s="172"/>
      <c r="GM133" s="172"/>
      <c r="GN133" s="172"/>
      <c r="GO133" s="172"/>
      <c r="GP133" s="172"/>
      <c r="GQ133" s="172"/>
      <c r="GR133" s="172"/>
      <c r="GS133" s="172"/>
      <c r="GT133" s="172"/>
      <c r="GU133" s="172"/>
      <c r="GV133" s="172"/>
      <c r="GW133" s="172"/>
      <c r="GX133" s="172"/>
      <c r="GY133" s="172"/>
      <c r="GZ133" s="172"/>
      <c r="HA133" s="172"/>
      <c r="HB133" s="172"/>
      <c r="HC133" s="172"/>
      <c r="HD133" s="172"/>
      <c r="HE133" s="172"/>
      <c r="HF133" s="172"/>
      <c r="HG133" s="172"/>
      <c r="HH133" s="172"/>
      <c r="HI133" s="172"/>
      <c r="HJ133" s="172"/>
      <c r="HK133" s="172"/>
      <c r="HL133" s="172"/>
      <c r="HM133" s="172"/>
      <c r="HN133" s="172"/>
      <c r="HO133" s="172"/>
      <c r="HP133" s="172"/>
      <c r="HQ133" s="172"/>
      <c r="HR133" s="172"/>
      <c r="HS133" s="172"/>
      <c r="HT133" s="172"/>
      <c r="HU133" s="172"/>
      <c r="HV133" s="172"/>
      <c r="HW133" s="172"/>
      <c r="HX133" s="172"/>
      <c r="HY133" s="172"/>
      <c r="HZ133" s="172"/>
      <c r="IA133" s="172"/>
      <c r="IB133" s="172"/>
      <c r="IC133" s="172"/>
      <c r="ID133" s="172"/>
      <c r="IE133" s="172"/>
      <c r="IF133" s="172"/>
      <c r="IG133" s="172"/>
      <c r="IH133" s="172"/>
      <c r="II133" s="172"/>
      <c r="IJ133" s="172"/>
      <c r="IK133" s="172"/>
      <c r="IL133" s="172"/>
      <c r="IM133" s="172"/>
      <c r="IN133" s="172"/>
      <c r="IO133" s="172"/>
      <c r="IP133" s="172"/>
      <c r="IQ133" s="172"/>
    </row>
    <row r="134" spans="1:251" s="144" customFormat="1" ht="21.75" customHeight="1">
      <c r="A134" s="176">
        <v>127</v>
      </c>
      <c r="B134" s="545" t="s">
        <v>494</v>
      </c>
      <c r="C134" s="546" t="s">
        <v>452</v>
      </c>
      <c r="D134" s="547">
        <v>68</v>
      </c>
      <c r="E134" s="547"/>
      <c r="F134" s="548" t="s">
        <v>578</v>
      </c>
      <c r="G134" s="547" t="s">
        <v>218</v>
      </c>
      <c r="H134" s="539" t="s">
        <v>202</v>
      </c>
      <c r="I134" s="177">
        <f t="shared" si="4"/>
        <v>97500</v>
      </c>
      <c r="J134" s="323" t="s">
        <v>205</v>
      </c>
      <c r="K134" s="180">
        <f t="shared" si="5"/>
        <v>75000</v>
      </c>
      <c r="L134" s="382" t="s">
        <v>56</v>
      </c>
      <c r="M134" s="178">
        <f t="shared" si="6"/>
        <v>0</v>
      </c>
      <c r="N134" s="178">
        <f t="shared" si="7"/>
        <v>172500</v>
      </c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2"/>
      <c r="CB134" s="172"/>
      <c r="CC134" s="172"/>
      <c r="CD134" s="172"/>
      <c r="CE134" s="172"/>
      <c r="CF134" s="172"/>
      <c r="CG134" s="172"/>
      <c r="CH134" s="172"/>
      <c r="CI134" s="172"/>
      <c r="CJ134" s="172"/>
      <c r="CK134" s="172"/>
      <c r="CL134" s="172"/>
      <c r="CM134" s="172"/>
      <c r="CN134" s="172"/>
      <c r="CO134" s="172"/>
      <c r="CP134" s="172"/>
      <c r="CQ134" s="172"/>
      <c r="CR134" s="172"/>
      <c r="CS134" s="172"/>
      <c r="CT134" s="172"/>
      <c r="CU134" s="172"/>
      <c r="CV134" s="172"/>
      <c r="CW134" s="172"/>
      <c r="CX134" s="172"/>
      <c r="CY134" s="172"/>
      <c r="CZ134" s="172"/>
      <c r="DA134" s="172"/>
      <c r="DB134" s="172"/>
      <c r="DC134" s="172"/>
      <c r="DD134" s="172"/>
      <c r="DE134" s="172"/>
      <c r="DF134" s="172"/>
      <c r="DG134" s="172"/>
      <c r="DH134" s="172"/>
      <c r="DI134" s="172"/>
      <c r="DJ134" s="172"/>
      <c r="DK134" s="172"/>
      <c r="DL134" s="172"/>
      <c r="DM134" s="172"/>
      <c r="DN134" s="172"/>
      <c r="DO134" s="172"/>
      <c r="DP134" s="172"/>
      <c r="DQ134" s="172"/>
      <c r="DR134" s="172"/>
      <c r="DS134" s="172"/>
      <c r="DT134" s="172"/>
      <c r="DU134" s="172"/>
      <c r="DV134" s="172"/>
      <c r="DW134" s="172"/>
      <c r="DX134" s="172"/>
      <c r="DY134" s="172"/>
      <c r="DZ134" s="172"/>
      <c r="EA134" s="172"/>
      <c r="EB134" s="172"/>
      <c r="EC134" s="172"/>
      <c r="ED134" s="172"/>
      <c r="EE134" s="172"/>
      <c r="EF134" s="172"/>
      <c r="EG134" s="172"/>
      <c r="EH134" s="172"/>
      <c r="EI134" s="172"/>
      <c r="EJ134" s="172"/>
      <c r="EK134" s="172"/>
      <c r="EL134" s="172"/>
      <c r="EM134" s="172"/>
      <c r="EN134" s="172"/>
      <c r="EO134" s="172"/>
      <c r="EP134" s="172"/>
      <c r="EQ134" s="172"/>
      <c r="ER134" s="172"/>
      <c r="ES134" s="172"/>
      <c r="ET134" s="172"/>
      <c r="EU134" s="172"/>
      <c r="EV134" s="172"/>
      <c r="EW134" s="172"/>
      <c r="EX134" s="172"/>
      <c r="EY134" s="172"/>
      <c r="EZ134" s="172"/>
      <c r="FA134" s="172"/>
      <c r="FB134" s="172"/>
      <c r="FC134" s="172"/>
      <c r="FD134" s="172"/>
      <c r="FE134" s="172"/>
      <c r="FF134" s="172"/>
      <c r="FG134" s="172"/>
      <c r="FH134" s="172"/>
      <c r="FI134" s="172"/>
      <c r="FJ134" s="172"/>
      <c r="FK134" s="172"/>
      <c r="FL134" s="172"/>
      <c r="FM134" s="172"/>
      <c r="FN134" s="172"/>
      <c r="FO134" s="172"/>
      <c r="FP134" s="172"/>
      <c r="FQ134" s="172"/>
      <c r="FR134" s="172"/>
      <c r="FS134" s="172"/>
      <c r="FT134" s="172"/>
      <c r="FU134" s="172"/>
      <c r="FV134" s="172"/>
      <c r="FW134" s="172"/>
      <c r="FX134" s="172"/>
      <c r="FY134" s="172"/>
      <c r="FZ134" s="172"/>
      <c r="GA134" s="172"/>
      <c r="GB134" s="172"/>
      <c r="GC134" s="172"/>
      <c r="GD134" s="172"/>
      <c r="GE134" s="172"/>
      <c r="GF134" s="172"/>
      <c r="GG134" s="172"/>
      <c r="GH134" s="172"/>
      <c r="GI134" s="172"/>
      <c r="GJ134" s="172"/>
      <c r="GK134" s="172"/>
      <c r="GL134" s="172"/>
      <c r="GM134" s="172"/>
      <c r="GN134" s="172"/>
      <c r="GO134" s="172"/>
      <c r="GP134" s="172"/>
      <c r="GQ134" s="172"/>
      <c r="GR134" s="172"/>
      <c r="GS134" s="172"/>
      <c r="GT134" s="172"/>
      <c r="GU134" s="172"/>
      <c r="GV134" s="172"/>
      <c r="GW134" s="172"/>
      <c r="GX134" s="172"/>
      <c r="GY134" s="172"/>
      <c r="GZ134" s="172"/>
      <c r="HA134" s="172"/>
      <c r="HB134" s="172"/>
      <c r="HC134" s="172"/>
      <c r="HD134" s="172"/>
      <c r="HE134" s="172"/>
      <c r="HF134" s="172"/>
      <c r="HG134" s="172"/>
      <c r="HH134" s="172"/>
      <c r="HI134" s="172"/>
      <c r="HJ134" s="172"/>
      <c r="HK134" s="172"/>
      <c r="HL134" s="172"/>
      <c r="HM134" s="172"/>
      <c r="HN134" s="172"/>
      <c r="HO134" s="172"/>
      <c r="HP134" s="172"/>
      <c r="HQ134" s="172"/>
      <c r="HR134" s="172"/>
      <c r="HS134" s="172"/>
      <c r="HT134" s="172"/>
      <c r="HU134" s="172"/>
      <c r="HV134" s="172"/>
      <c r="HW134" s="172"/>
      <c r="HX134" s="172"/>
      <c r="HY134" s="172"/>
      <c r="HZ134" s="172"/>
      <c r="IA134" s="172"/>
      <c r="IB134" s="172"/>
      <c r="IC134" s="172"/>
      <c r="ID134" s="172"/>
      <c r="IE134" s="172"/>
      <c r="IF134" s="172"/>
      <c r="IG134" s="172"/>
      <c r="IH134" s="172"/>
      <c r="II134" s="172"/>
      <c r="IJ134" s="172"/>
      <c r="IK134" s="172"/>
      <c r="IL134" s="172"/>
      <c r="IM134" s="172"/>
      <c r="IN134" s="172"/>
      <c r="IO134" s="172"/>
      <c r="IP134" s="172"/>
      <c r="IQ134" s="172"/>
    </row>
    <row r="135" spans="1:251" s="144" customFormat="1" ht="15.75">
      <c r="A135" s="176">
        <v>128</v>
      </c>
      <c r="B135" s="545" t="s">
        <v>500</v>
      </c>
      <c r="C135" s="546" t="s">
        <v>504</v>
      </c>
      <c r="D135" s="547"/>
      <c r="E135" s="547">
        <v>74</v>
      </c>
      <c r="F135" s="546" t="s">
        <v>505</v>
      </c>
      <c r="G135" s="547" t="s">
        <v>161</v>
      </c>
      <c r="H135" s="539" t="s">
        <v>208</v>
      </c>
      <c r="I135" s="177">
        <f t="shared" si="4"/>
        <v>97500</v>
      </c>
      <c r="J135" s="323" t="s">
        <v>213</v>
      </c>
      <c r="K135" s="180">
        <f t="shared" si="5"/>
        <v>75000</v>
      </c>
      <c r="L135" s="382" t="s">
        <v>56</v>
      </c>
      <c r="M135" s="178">
        <f t="shared" si="6"/>
        <v>0</v>
      </c>
      <c r="N135" s="178">
        <f t="shared" si="7"/>
        <v>172500</v>
      </c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2"/>
      <c r="CB135" s="172"/>
      <c r="CC135" s="172"/>
      <c r="CD135" s="172"/>
      <c r="CE135" s="172"/>
      <c r="CF135" s="172"/>
      <c r="CG135" s="172"/>
      <c r="CH135" s="172"/>
      <c r="CI135" s="172"/>
      <c r="CJ135" s="172"/>
      <c r="CK135" s="172"/>
      <c r="CL135" s="172"/>
      <c r="CM135" s="172"/>
      <c r="CN135" s="172"/>
      <c r="CO135" s="172"/>
      <c r="CP135" s="172"/>
      <c r="CQ135" s="172"/>
      <c r="CR135" s="172"/>
      <c r="CS135" s="172"/>
      <c r="CT135" s="172"/>
      <c r="CU135" s="172"/>
      <c r="CV135" s="172"/>
      <c r="CW135" s="172"/>
      <c r="CX135" s="172"/>
      <c r="CY135" s="172"/>
      <c r="CZ135" s="172"/>
      <c r="DA135" s="172"/>
      <c r="DB135" s="172"/>
      <c r="DC135" s="172"/>
      <c r="DD135" s="172"/>
      <c r="DE135" s="172"/>
      <c r="DF135" s="172"/>
      <c r="DG135" s="172"/>
      <c r="DH135" s="172"/>
      <c r="DI135" s="172"/>
      <c r="DJ135" s="172"/>
      <c r="DK135" s="172"/>
      <c r="DL135" s="172"/>
      <c r="DM135" s="172"/>
      <c r="DN135" s="172"/>
      <c r="DO135" s="172"/>
      <c r="DP135" s="172"/>
      <c r="DQ135" s="172"/>
      <c r="DR135" s="172"/>
      <c r="DS135" s="172"/>
      <c r="DT135" s="172"/>
      <c r="DU135" s="172"/>
      <c r="DV135" s="172"/>
      <c r="DW135" s="172"/>
      <c r="DX135" s="172"/>
      <c r="DY135" s="172"/>
      <c r="DZ135" s="172"/>
      <c r="EA135" s="172"/>
      <c r="EB135" s="172"/>
      <c r="EC135" s="172"/>
      <c r="ED135" s="172"/>
      <c r="EE135" s="172"/>
      <c r="EF135" s="172"/>
      <c r="EG135" s="172"/>
      <c r="EH135" s="172"/>
      <c r="EI135" s="172"/>
      <c r="EJ135" s="172"/>
      <c r="EK135" s="172"/>
      <c r="EL135" s="172"/>
      <c r="EM135" s="172"/>
      <c r="EN135" s="172"/>
      <c r="EO135" s="172"/>
      <c r="EP135" s="172"/>
      <c r="EQ135" s="172"/>
      <c r="ER135" s="172"/>
      <c r="ES135" s="172"/>
      <c r="ET135" s="172"/>
      <c r="EU135" s="172"/>
      <c r="EV135" s="172"/>
      <c r="EW135" s="172"/>
      <c r="EX135" s="172"/>
      <c r="EY135" s="172"/>
      <c r="EZ135" s="172"/>
      <c r="FA135" s="172"/>
      <c r="FB135" s="172"/>
      <c r="FC135" s="172"/>
      <c r="FD135" s="172"/>
      <c r="FE135" s="172"/>
      <c r="FF135" s="172"/>
      <c r="FG135" s="172"/>
      <c r="FH135" s="172"/>
      <c r="FI135" s="172"/>
      <c r="FJ135" s="172"/>
      <c r="FK135" s="172"/>
      <c r="FL135" s="172"/>
      <c r="FM135" s="172"/>
      <c r="FN135" s="172"/>
      <c r="FO135" s="172"/>
      <c r="FP135" s="172"/>
      <c r="FQ135" s="172"/>
      <c r="FR135" s="172"/>
      <c r="FS135" s="172"/>
      <c r="FT135" s="172"/>
      <c r="FU135" s="172"/>
      <c r="FV135" s="172"/>
      <c r="FW135" s="172"/>
      <c r="FX135" s="172"/>
      <c r="FY135" s="172"/>
      <c r="FZ135" s="172"/>
      <c r="GA135" s="172"/>
      <c r="GB135" s="172"/>
      <c r="GC135" s="172"/>
      <c r="GD135" s="172"/>
      <c r="GE135" s="172"/>
      <c r="GF135" s="172"/>
      <c r="GG135" s="172"/>
      <c r="GH135" s="172"/>
      <c r="GI135" s="172"/>
      <c r="GJ135" s="172"/>
      <c r="GK135" s="172"/>
      <c r="GL135" s="172"/>
      <c r="GM135" s="172"/>
      <c r="GN135" s="172"/>
      <c r="GO135" s="172"/>
      <c r="GP135" s="172"/>
      <c r="GQ135" s="172"/>
      <c r="GR135" s="172"/>
      <c r="GS135" s="172"/>
      <c r="GT135" s="172"/>
      <c r="GU135" s="172"/>
      <c r="GV135" s="172"/>
      <c r="GW135" s="172"/>
      <c r="GX135" s="172"/>
      <c r="GY135" s="172"/>
      <c r="GZ135" s="172"/>
      <c r="HA135" s="172"/>
      <c r="HB135" s="172"/>
      <c r="HC135" s="172"/>
      <c r="HD135" s="172"/>
      <c r="HE135" s="172"/>
      <c r="HF135" s="172"/>
      <c r="HG135" s="172"/>
      <c r="HH135" s="172"/>
      <c r="HI135" s="172"/>
      <c r="HJ135" s="172"/>
      <c r="HK135" s="172"/>
      <c r="HL135" s="172"/>
      <c r="HM135" s="172"/>
      <c r="HN135" s="172"/>
      <c r="HO135" s="172"/>
      <c r="HP135" s="172"/>
      <c r="HQ135" s="172"/>
      <c r="HR135" s="172"/>
      <c r="HS135" s="172"/>
      <c r="HT135" s="172"/>
      <c r="HU135" s="172"/>
      <c r="HV135" s="172"/>
      <c r="HW135" s="172"/>
      <c r="HX135" s="172"/>
      <c r="HY135" s="172"/>
      <c r="HZ135" s="172"/>
      <c r="IA135" s="172"/>
      <c r="IB135" s="172"/>
      <c r="IC135" s="172"/>
      <c r="ID135" s="172"/>
      <c r="IE135" s="172"/>
      <c r="IF135" s="172"/>
      <c r="IG135" s="172"/>
      <c r="IH135" s="172"/>
      <c r="II135" s="172"/>
      <c r="IJ135" s="172"/>
      <c r="IK135" s="172"/>
      <c r="IL135" s="172"/>
      <c r="IM135" s="172"/>
      <c r="IN135" s="172"/>
      <c r="IO135" s="172"/>
      <c r="IP135" s="172"/>
      <c r="IQ135" s="172"/>
    </row>
    <row r="136" spans="1:251" s="144" customFormat="1" ht="15.75">
      <c r="A136" s="176">
        <v>129</v>
      </c>
      <c r="B136" s="545" t="s">
        <v>500</v>
      </c>
      <c r="C136" s="546" t="s">
        <v>508</v>
      </c>
      <c r="D136" s="547">
        <v>23</v>
      </c>
      <c r="E136" s="547"/>
      <c r="F136" s="546" t="s">
        <v>219</v>
      </c>
      <c r="G136" s="547" t="s">
        <v>161</v>
      </c>
      <c r="H136" s="539" t="s">
        <v>201</v>
      </c>
      <c r="I136" s="177">
        <f t="shared" si="4"/>
        <v>97500</v>
      </c>
      <c r="J136" s="323" t="s">
        <v>212</v>
      </c>
      <c r="K136" s="180">
        <f t="shared" si="5"/>
        <v>75000</v>
      </c>
      <c r="L136" s="382" t="s">
        <v>56</v>
      </c>
      <c r="M136" s="178">
        <f t="shared" si="6"/>
        <v>0</v>
      </c>
      <c r="N136" s="178">
        <f t="shared" si="7"/>
        <v>172500</v>
      </c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2"/>
      <c r="CB136" s="172"/>
      <c r="CC136" s="172"/>
      <c r="CD136" s="172"/>
      <c r="CE136" s="172"/>
      <c r="CF136" s="172"/>
      <c r="CG136" s="172"/>
      <c r="CH136" s="172"/>
      <c r="CI136" s="172"/>
      <c r="CJ136" s="172"/>
      <c r="CK136" s="172"/>
      <c r="CL136" s="172"/>
      <c r="CM136" s="172"/>
      <c r="CN136" s="172"/>
      <c r="CO136" s="172"/>
      <c r="CP136" s="172"/>
      <c r="CQ136" s="172"/>
      <c r="CR136" s="172"/>
      <c r="CS136" s="172"/>
      <c r="CT136" s="172"/>
      <c r="CU136" s="172"/>
      <c r="CV136" s="172"/>
      <c r="CW136" s="172"/>
      <c r="CX136" s="172"/>
      <c r="CY136" s="172"/>
      <c r="CZ136" s="172"/>
      <c r="DA136" s="172"/>
      <c r="DB136" s="172"/>
      <c r="DC136" s="172"/>
      <c r="DD136" s="172"/>
      <c r="DE136" s="172"/>
      <c r="DF136" s="172"/>
      <c r="DG136" s="172"/>
      <c r="DH136" s="172"/>
      <c r="DI136" s="172"/>
      <c r="DJ136" s="172"/>
      <c r="DK136" s="172"/>
      <c r="DL136" s="172"/>
      <c r="DM136" s="172"/>
      <c r="DN136" s="172"/>
      <c r="DO136" s="172"/>
      <c r="DP136" s="172"/>
      <c r="DQ136" s="172"/>
      <c r="DR136" s="172"/>
      <c r="DS136" s="172"/>
      <c r="DT136" s="172"/>
      <c r="DU136" s="172"/>
      <c r="DV136" s="172"/>
      <c r="DW136" s="172"/>
      <c r="DX136" s="172"/>
      <c r="DY136" s="172"/>
      <c r="DZ136" s="172"/>
      <c r="EA136" s="172"/>
      <c r="EB136" s="172"/>
      <c r="EC136" s="172"/>
      <c r="ED136" s="172"/>
      <c r="EE136" s="172"/>
      <c r="EF136" s="172"/>
      <c r="EG136" s="172"/>
      <c r="EH136" s="172"/>
      <c r="EI136" s="172"/>
      <c r="EJ136" s="172"/>
      <c r="EK136" s="172"/>
      <c r="EL136" s="172"/>
      <c r="EM136" s="172"/>
      <c r="EN136" s="172"/>
      <c r="EO136" s="172"/>
      <c r="EP136" s="172"/>
      <c r="EQ136" s="172"/>
      <c r="ER136" s="172"/>
      <c r="ES136" s="172"/>
      <c r="ET136" s="172"/>
      <c r="EU136" s="172"/>
      <c r="EV136" s="172"/>
      <c r="EW136" s="172"/>
      <c r="EX136" s="172"/>
      <c r="EY136" s="172"/>
      <c r="EZ136" s="172"/>
      <c r="FA136" s="172"/>
      <c r="FB136" s="172"/>
      <c r="FC136" s="172"/>
      <c r="FD136" s="172"/>
      <c r="FE136" s="172"/>
      <c r="FF136" s="172"/>
      <c r="FG136" s="172"/>
      <c r="FH136" s="172"/>
      <c r="FI136" s="172"/>
      <c r="FJ136" s="172"/>
      <c r="FK136" s="172"/>
      <c r="FL136" s="172"/>
      <c r="FM136" s="172"/>
      <c r="FN136" s="172"/>
      <c r="FO136" s="172"/>
      <c r="FP136" s="172"/>
      <c r="FQ136" s="172"/>
      <c r="FR136" s="172"/>
      <c r="FS136" s="172"/>
      <c r="FT136" s="172"/>
      <c r="FU136" s="172"/>
      <c r="FV136" s="172"/>
      <c r="FW136" s="172"/>
      <c r="FX136" s="172"/>
      <c r="FY136" s="172"/>
      <c r="FZ136" s="172"/>
      <c r="GA136" s="172"/>
      <c r="GB136" s="172"/>
      <c r="GC136" s="172"/>
      <c r="GD136" s="172"/>
      <c r="GE136" s="172"/>
      <c r="GF136" s="172"/>
      <c r="GG136" s="172"/>
      <c r="GH136" s="172"/>
      <c r="GI136" s="172"/>
      <c r="GJ136" s="172"/>
      <c r="GK136" s="172"/>
      <c r="GL136" s="172"/>
      <c r="GM136" s="172"/>
      <c r="GN136" s="172"/>
      <c r="GO136" s="172"/>
      <c r="GP136" s="172"/>
      <c r="GQ136" s="172"/>
      <c r="GR136" s="172"/>
      <c r="GS136" s="172"/>
      <c r="GT136" s="172"/>
      <c r="GU136" s="172"/>
      <c r="GV136" s="172"/>
      <c r="GW136" s="172"/>
      <c r="GX136" s="172"/>
      <c r="GY136" s="172"/>
      <c r="GZ136" s="172"/>
      <c r="HA136" s="172"/>
      <c r="HB136" s="172"/>
      <c r="HC136" s="172"/>
      <c r="HD136" s="172"/>
      <c r="HE136" s="172"/>
      <c r="HF136" s="172"/>
      <c r="HG136" s="172"/>
      <c r="HH136" s="172"/>
      <c r="HI136" s="172"/>
      <c r="HJ136" s="172"/>
      <c r="HK136" s="172"/>
      <c r="HL136" s="172"/>
      <c r="HM136" s="172"/>
      <c r="HN136" s="172"/>
      <c r="HO136" s="172"/>
      <c r="HP136" s="172"/>
      <c r="HQ136" s="172"/>
      <c r="HR136" s="172"/>
      <c r="HS136" s="172"/>
      <c r="HT136" s="172"/>
      <c r="HU136" s="172"/>
      <c r="HV136" s="172"/>
      <c r="HW136" s="172"/>
      <c r="HX136" s="172"/>
      <c r="HY136" s="172"/>
      <c r="HZ136" s="172"/>
      <c r="IA136" s="172"/>
      <c r="IB136" s="172"/>
      <c r="IC136" s="172"/>
      <c r="ID136" s="172"/>
      <c r="IE136" s="172"/>
      <c r="IF136" s="172"/>
      <c r="IG136" s="172"/>
      <c r="IH136" s="172"/>
      <c r="II136" s="172"/>
      <c r="IJ136" s="172"/>
      <c r="IK136" s="172"/>
      <c r="IL136" s="172"/>
      <c r="IM136" s="172"/>
      <c r="IN136" s="172"/>
      <c r="IO136" s="172"/>
      <c r="IP136" s="172"/>
      <c r="IQ136" s="172"/>
    </row>
    <row r="137" spans="1:251" s="144" customFormat="1" ht="15.75">
      <c r="A137" s="176">
        <v>130</v>
      </c>
      <c r="B137" s="545" t="s">
        <v>500</v>
      </c>
      <c r="C137" s="546" t="s">
        <v>509</v>
      </c>
      <c r="D137" s="547"/>
      <c r="E137" s="547">
        <v>40</v>
      </c>
      <c r="F137" s="546" t="s">
        <v>219</v>
      </c>
      <c r="G137" s="547" t="s">
        <v>161</v>
      </c>
      <c r="H137" s="539" t="s">
        <v>200</v>
      </c>
      <c r="I137" s="177">
        <f t="shared" si="4"/>
        <v>97500</v>
      </c>
      <c r="J137" s="323" t="s">
        <v>552</v>
      </c>
      <c r="K137" s="180">
        <f t="shared" si="5"/>
        <v>75000</v>
      </c>
      <c r="L137" s="382" t="s">
        <v>56</v>
      </c>
      <c r="M137" s="178">
        <f t="shared" si="6"/>
        <v>0</v>
      </c>
      <c r="N137" s="178">
        <f t="shared" si="7"/>
        <v>172500</v>
      </c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2"/>
      <c r="CB137" s="172"/>
      <c r="CC137" s="172"/>
      <c r="CD137" s="172"/>
      <c r="CE137" s="172"/>
      <c r="CF137" s="172"/>
      <c r="CG137" s="172"/>
      <c r="CH137" s="172"/>
      <c r="CI137" s="172"/>
      <c r="CJ137" s="172"/>
      <c r="CK137" s="172"/>
      <c r="CL137" s="172"/>
      <c r="CM137" s="172"/>
      <c r="CN137" s="172"/>
      <c r="CO137" s="172"/>
      <c r="CP137" s="172"/>
      <c r="CQ137" s="172"/>
      <c r="CR137" s="172"/>
      <c r="CS137" s="172"/>
      <c r="CT137" s="172"/>
      <c r="CU137" s="172"/>
      <c r="CV137" s="172"/>
      <c r="CW137" s="172"/>
      <c r="CX137" s="172"/>
      <c r="CY137" s="172"/>
      <c r="CZ137" s="172"/>
      <c r="DA137" s="172"/>
      <c r="DB137" s="172"/>
      <c r="DC137" s="172"/>
      <c r="DD137" s="172"/>
      <c r="DE137" s="172"/>
      <c r="DF137" s="172"/>
      <c r="DG137" s="172"/>
      <c r="DH137" s="172"/>
      <c r="DI137" s="172"/>
      <c r="DJ137" s="172"/>
      <c r="DK137" s="172"/>
      <c r="DL137" s="172"/>
      <c r="DM137" s="172"/>
      <c r="DN137" s="172"/>
      <c r="DO137" s="172"/>
      <c r="DP137" s="172"/>
      <c r="DQ137" s="172"/>
      <c r="DR137" s="172"/>
      <c r="DS137" s="172"/>
      <c r="DT137" s="172"/>
      <c r="DU137" s="172"/>
      <c r="DV137" s="172"/>
      <c r="DW137" s="172"/>
      <c r="DX137" s="172"/>
      <c r="DY137" s="172"/>
      <c r="DZ137" s="172"/>
      <c r="EA137" s="172"/>
      <c r="EB137" s="172"/>
      <c r="EC137" s="172"/>
      <c r="ED137" s="172"/>
      <c r="EE137" s="172"/>
      <c r="EF137" s="172"/>
      <c r="EG137" s="172"/>
      <c r="EH137" s="172"/>
      <c r="EI137" s="172"/>
      <c r="EJ137" s="172"/>
      <c r="EK137" s="172"/>
      <c r="EL137" s="172"/>
      <c r="EM137" s="172"/>
      <c r="EN137" s="172"/>
      <c r="EO137" s="172"/>
      <c r="EP137" s="172"/>
      <c r="EQ137" s="172"/>
      <c r="ER137" s="172"/>
      <c r="ES137" s="172"/>
      <c r="ET137" s="172"/>
      <c r="EU137" s="172"/>
      <c r="EV137" s="172"/>
      <c r="EW137" s="172"/>
      <c r="EX137" s="172"/>
      <c r="EY137" s="172"/>
      <c r="EZ137" s="172"/>
      <c r="FA137" s="172"/>
      <c r="FB137" s="172"/>
      <c r="FC137" s="172"/>
      <c r="FD137" s="172"/>
      <c r="FE137" s="172"/>
      <c r="FF137" s="172"/>
      <c r="FG137" s="172"/>
      <c r="FH137" s="172"/>
      <c r="FI137" s="172"/>
      <c r="FJ137" s="172"/>
      <c r="FK137" s="172"/>
      <c r="FL137" s="172"/>
      <c r="FM137" s="172"/>
      <c r="FN137" s="172"/>
      <c r="FO137" s="172"/>
      <c r="FP137" s="172"/>
      <c r="FQ137" s="172"/>
      <c r="FR137" s="172"/>
      <c r="FS137" s="172"/>
      <c r="FT137" s="172"/>
      <c r="FU137" s="172"/>
      <c r="FV137" s="172"/>
      <c r="FW137" s="172"/>
      <c r="FX137" s="172"/>
      <c r="FY137" s="172"/>
      <c r="FZ137" s="172"/>
      <c r="GA137" s="172"/>
      <c r="GB137" s="172"/>
      <c r="GC137" s="172"/>
      <c r="GD137" s="172"/>
      <c r="GE137" s="172"/>
      <c r="GF137" s="172"/>
      <c r="GG137" s="172"/>
      <c r="GH137" s="172"/>
      <c r="GI137" s="172"/>
      <c r="GJ137" s="172"/>
      <c r="GK137" s="172"/>
      <c r="GL137" s="172"/>
      <c r="GM137" s="172"/>
      <c r="GN137" s="172"/>
      <c r="GO137" s="172"/>
      <c r="GP137" s="172"/>
      <c r="GQ137" s="172"/>
      <c r="GR137" s="172"/>
      <c r="GS137" s="172"/>
      <c r="GT137" s="172"/>
      <c r="GU137" s="172"/>
      <c r="GV137" s="172"/>
      <c r="GW137" s="172"/>
      <c r="GX137" s="172"/>
      <c r="GY137" s="172"/>
      <c r="GZ137" s="172"/>
      <c r="HA137" s="172"/>
      <c r="HB137" s="172"/>
      <c r="HC137" s="172"/>
      <c r="HD137" s="172"/>
      <c r="HE137" s="172"/>
      <c r="HF137" s="172"/>
      <c r="HG137" s="172"/>
      <c r="HH137" s="172"/>
      <c r="HI137" s="172"/>
      <c r="HJ137" s="172"/>
      <c r="HK137" s="172"/>
      <c r="HL137" s="172"/>
      <c r="HM137" s="172"/>
      <c r="HN137" s="172"/>
      <c r="HO137" s="172"/>
      <c r="HP137" s="172"/>
      <c r="HQ137" s="172"/>
      <c r="HR137" s="172"/>
      <c r="HS137" s="172"/>
      <c r="HT137" s="172"/>
      <c r="HU137" s="172"/>
      <c r="HV137" s="172"/>
      <c r="HW137" s="172"/>
      <c r="HX137" s="172"/>
      <c r="HY137" s="172"/>
      <c r="HZ137" s="172"/>
      <c r="IA137" s="172"/>
      <c r="IB137" s="172"/>
      <c r="IC137" s="172"/>
      <c r="ID137" s="172"/>
      <c r="IE137" s="172"/>
      <c r="IF137" s="172"/>
      <c r="IG137" s="172"/>
      <c r="IH137" s="172"/>
      <c r="II137" s="172"/>
      <c r="IJ137" s="172"/>
      <c r="IK137" s="172"/>
      <c r="IL137" s="172"/>
      <c r="IM137" s="172"/>
      <c r="IN137" s="172"/>
      <c r="IO137" s="172"/>
      <c r="IP137" s="172"/>
      <c r="IQ137" s="172"/>
    </row>
    <row r="138" spans="1:251" s="144" customFormat="1" ht="21.75" customHeight="1">
      <c r="A138" s="176">
        <v>131</v>
      </c>
      <c r="B138" s="545" t="s">
        <v>513</v>
      </c>
      <c r="C138" s="546" t="s">
        <v>444</v>
      </c>
      <c r="D138" s="547"/>
      <c r="E138" s="547">
        <v>58</v>
      </c>
      <c r="F138" s="548" t="s">
        <v>217</v>
      </c>
      <c r="G138" s="547" t="s">
        <v>218</v>
      </c>
      <c r="H138" s="539" t="s">
        <v>202</v>
      </c>
      <c r="I138" s="177">
        <f t="shared" si="4"/>
        <v>97500</v>
      </c>
      <c r="J138" s="323" t="s">
        <v>199</v>
      </c>
      <c r="K138" s="180">
        <f t="shared" si="5"/>
        <v>75000</v>
      </c>
      <c r="L138" s="382" t="s">
        <v>56</v>
      </c>
      <c r="M138" s="178">
        <f t="shared" si="6"/>
        <v>0</v>
      </c>
      <c r="N138" s="178">
        <f t="shared" si="7"/>
        <v>172500</v>
      </c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2"/>
      <c r="CB138" s="172"/>
      <c r="CC138" s="172"/>
      <c r="CD138" s="172"/>
      <c r="CE138" s="172"/>
      <c r="CF138" s="172"/>
      <c r="CG138" s="172"/>
      <c r="CH138" s="172"/>
      <c r="CI138" s="172"/>
      <c r="CJ138" s="172"/>
      <c r="CK138" s="172"/>
      <c r="CL138" s="172"/>
      <c r="CM138" s="172"/>
      <c r="CN138" s="172"/>
      <c r="CO138" s="172"/>
      <c r="CP138" s="172"/>
      <c r="CQ138" s="172"/>
      <c r="CR138" s="172"/>
      <c r="CS138" s="172"/>
      <c r="CT138" s="172"/>
      <c r="CU138" s="172"/>
      <c r="CV138" s="172"/>
      <c r="CW138" s="172"/>
      <c r="CX138" s="172"/>
      <c r="CY138" s="172"/>
      <c r="CZ138" s="172"/>
      <c r="DA138" s="172"/>
      <c r="DB138" s="172"/>
      <c r="DC138" s="172"/>
      <c r="DD138" s="172"/>
      <c r="DE138" s="172"/>
      <c r="DF138" s="172"/>
      <c r="DG138" s="172"/>
      <c r="DH138" s="172"/>
      <c r="DI138" s="172"/>
      <c r="DJ138" s="172"/>
      <c r="DK138" s="172"/>
      <c r="DL138" s="172"/>
      <c r="DM138" s="172"/>
      <c r="DN138" s="172"/>
      <c r="DO138" s="172"/>
      <c r="DP138" s="172"/>
      <c r="DQ138" s="172"/>
      <c r="DR138" s="172"/>
      <c r="DS138" s="172"/>
      <c r="DT138" s="172"/>
      <c r="DU138" s="172"/>
      <c r="DV138" s="172"/>
      <c r="DW138" s="172"/>
      <c r="DX138" s="172"/>
      <c r="DY138" s="172"/>
      <c r="DZ138" s="172"/>
      <c r="EA138" s="172"/>
      <c r="EB138" s="172"/>
      <c r="EC138" s="172"/>
      <c r="ED138" s="172"/>
      <c r="EE138" s="172"/>
      <c r="EF138" s="172"/>
      <c r="EG138" s="172"/>
      <c r="EH138" s="172"/>
      <c r="EI138" s="172"/>
      <c r="EJ138" s="172"/>
      <c r="EK138" s="172"/>
      <c r="EL138" s="172"/>
      <c r="EM138" s="172"/>
      <c r="EN138" s="172"/>
      <c r="EO138" s="172"/>
      <c r="EP138" s="172"/>
      <c r="EQ138" s="172"/>
      <c r="ER138" s="172"/>
      <c r="ES138" s="172"/>
      <c r="ET138" s="172"/>
      <c r="EU138" s="172"/>
      <c r="EV138" s="172"/>
      <c r="EW138" s="172"/>
      <c r="EX138" s="172"/>
      <c r="EY138" s="172"/>
      <c r="EZ138" s="172"/>
      <c r="FA138" s="172"/>
      <c r="FB138" s="172"/>
      <c r="FC138" s="172"/>
      <c r="FD138" s="172"/>
      <c r="FE138" s="172"/>
      <c r="FF138" s="172"/>
      <c r="FG138" s="172"/>
      <c r="FH138" s="172"/>
      <c r="FI138" s="172"/>
      <c r="FJ138" s="172"/>
      <c r="FK138" s="172"/>
      <c r="FL138" s="172"/>
      <c r="FM138" s="172"/>
      <c r="FN138" s="172"/>
      <c r="FO138" s="172"/>
      <c r="FP138" s="172"/>
      <c r="FQ138" s="172"/>
      <c r="FR138" s="172"/>
      <c r="FS138" s="172"/>
      <c r="FT138" s="172"/>
      <c r="FU138" s="172"/>
      <c r="FV138" s="172"/>
      <c r="FW138" s="172"/>
      <c r="FX138" s="172"/>
      <c r="FY138" s="172"/>
      <c r="FZ138" s="172"/>
      <c r="GA138" s="172"/>
      <c r="GB138" s="172"/>
      <c r="GC138" s="172"/>
      <c r="GD138" s="172"/>
      <c r="GE138" s="172"/>
      <c r="GF138" s="172"/>
      <c r="GG138" s="172"/>
      <c r="GH138" s="172"/>
      <c r="GI138" s="172"/>
      <c r="GJ138" s="172"/>
      <c r="GK138" s="172"/>
      <c r="GL138" s="172"/>
      <c r="GM138" s="172"/>
      <c r="GN138" s="172"/>
      <c r="GO138" s="172"/>
      <c r="GP138" s="172"/>
      <c r="GQ138" s="172"/>
      <c r="GR138" s="172"/>
      <c r="GS138" s="172"/>
      <c r="GT138" s="172"/>
      <c r="GU138" s="172"/>
      <c r="GV138" s="172"/>
      <c r="GW138" s="172"/>
      <c r="GX138" s="172"/>
      <c r="GY138" s="172"/>
      <c r="GZ138" s="172"/>
      <c r="HA138" s="172"/>
      <c r="HB138" s="172"/>
      <c r="HC138" s="172"/>
      <c r="HD138" s="172"/>
      <c r="HE138" s="172"/>
      <c r="HF138" s="172"/>
      <c r="HG138" s="172"/>
      <c r="HH138" s="172"/>
      <c r="HI138" s="172"/>
      <c r="HJ138" s="172"/>
      <c r="HK138" s="172"/>
      <c r="HL138" s="172"/>
      <c r="HM138" s="172"/>
      <c r="HN138" s="172"/>
      <c r="HO138" s="172"/>
      <c r="HP138" s="172"/>
      <c r="HQ138" s="172"/>
      <c r="HR138" s="172"/>
      <c r="HS138" s="172"/>
      <c r="HT138" s="172"/>
      <c r="HU138" s="172"/>
      <c r="HV138" s="172"/>
      <c r="HW138" s="172"/>
      <c r="HX138" s="172"/>
      <c r="HY138" s="172"/>
      <c r="HZ138" s="172"/>
      <c r="IA138" s="172"/>
      <c r="IB138" s="172"/>
      <c r="IC138" s="172"/>
      <c r="ID138" s="172"/>
      <c r="IE138" s="172"/>
      <c r="IF138" s="172"/>
      <c r="IG138" s="172"/>
      <c r="IH138" s="172"/>
      <c r="II138" s="172"/>
      <c r="IJ138" s="172"/>
      <c r="IK138" s="172"/>
      <c r="IL138" s="172"/>
      <c r="IM138" s="172"/>
      <c r="IN138" s="172"/>
      <c r="IO138" s="172"/>
      <c r="IP138" s="172"/>
      <c r="IQ138" s="172"/>
    </row>
    <row r="139" spans="1:251" s="144" customFormat="1" ht="15.75">
      <c r="A139" s="176">
        <v>132</v>
      </c>
      <c r="B139" s="545" t="s">
        <v>513</v>
      </c>
      <c r="C139" s="546" t="s">
        <v>515</v>
      </c>
      <c r="D139" s="547"/>
      <c r="E139" s="547">
        <v>20</v>
      </c>
      <c r="F139" s="546" t="s">
        <v>217</v>
      </c>
      <c r="G139" s="547" t="s">
        <v>161</v>
      </c>
      <c r="H139" s="539" t="s">
        <v>199</v>
      </c>
      <c r="I139" s="177">
        <f t="shared" si="4"/>
        <v>97500</v>
      </c>
      <c r="J139" s="323" t="s">
        <v>211</v>
      </c>
      <c r="K139" s="180">
        <f t="shared" si="5"/>
        <v>75000</v>
      </c>
      <c r="L139" s="382" t="s">
        <v>56</v>
      </c>
      <c r="M139" s="178">
        <f t="shared" si="6"/>
        <v>0</v>
      </c>
      <c r="N139" s="178">
        <f t="shared" si="7"/>
        <v>172500</v>
      </c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  <c r="CH139" s="172"/>
      <c r="CI139" s="172"/>
      <c r="CJ139" s="172"/>
      <c r="CK139" s="172"/>
      <c r="CL139" s="172"/>
      <c r="CM139" s="172"/>
      <c r="CN139" s="172"/>
      <c r="CO139" s="172"/>
      <c r="CP139" s="172"/>
      <c r="CQ139" s="172"/>
      <c r="CR139" s="172"/>
      <c r="CS139" s="172"/>
      <c r="CT139" s="172"/>
      <c r="CU139" s="172"/>
      <c r="CV139" s="172"/>
      <c r="CW139" s="172"/>
      <c r="CX139" s="172"/>
      <c r="CY139" s="172"/>
      <c r="CZ139" s="172"/>
      <c r="DA139" s="172"/>
      <c r="DB139" s="172"/>
      <c r="DC139" s="172"/>
      <c r="DD139" s="172"/>
      <c r="DE139" s="172"/>
      <c r="DF139" s="172"/>
      <c r="DG139" s="172"/>
      <c r="DH139" s="172"/>
      <c r="DI139" s="172"/>
      <c r="DJ139" s="172"/>
      <c r="DK139" s="172"/>
      <c r="DL139" s="172"/>
      <c r="DM139" s="172"/>
      <c r="DN139" s="172"/>
      <c r="DO139" s="172"/>
      <c r="DP139" s="172"/>
      <c r="DQ139" s="172"/>
      <c r="DR139" s="172"/>
      <c r="DS139" s="172"/>
      <c r="DT139" s="172"/>
      <c r="DU139" s="172"/>
      <c r="DV139" s="172"/>
      <c r="DW139" s="172"/>
      <c r="DX139" s="172"/>
      <c r="DY139" s="172"/>
      <c r="DZ139" s="172"/>
      <c r="EA139" s="172"/>
      <c r="EB139" s="172"/>
      <c r="EC139" s="172"/>
      <c r="ED139" s="172"/>
      <c r="EE139" s="172"/>
      <c r="EF139" s="172"/>
      <c r="EG139" s="172"/>
      <c r="EH139" s="172"/>
      <c r="EI139" s="172"/>
      <c r="EJ139" s="172"/>
      <c r="EK139" s="172"/>
      <c r="EL139" s="172"/>
      <c r="EM139" s="172"/>
      <c r="EN139" s="172"/>
      <c r="EO139" s="172"/>
      <c r="EP139" s="172"/>
      <c r="EQ139" s="172"/>
      <c r="ER139" s="172"/>
      <c r="ES139" s="172"/>
      <c r="ET139" s="172"/>
      <c r="EU139" s="172"/>
      <c r="EV139" s="172"/>
      <c r="EW139" s="172"/>
      <c r="EX139" s="172"/>
      <c r="EY139" s="172"/>
      <c r="EZ139" s="172"/>
      <c r="FA139" s="172"/>
      <c r="FB139" s="172"/>
      <c r="FC139" s="172"/>
      <c r="FD139" s="172"/>
      <c r="FE139" s="172"/>
      <c r="FF139" s="172"/>
      <c r="FG139" s="172"/>
      <c r="FH139" s="172"/>
      <c r="FI139" s="172"/>
      <c r="FJ139" s="172"/>
      <c r="FK139" s="172"/>
      <c r="FL139" s="172"/>
      <c r="FM139" s="172"/>
      <c r="FN139" s="172"/>
      <c r="FO139" s="172"/>
      <c r="FP139" s="172"/>
      <c r="FQ139" s="172"/>
      <c r="FR139" s="172"/>
      <c r="FS139" s="172"/>
      <c r="FT139" s="172"/>
      <c r="FU139" s="172"/>
      <c r="FV139" s="172"/>
      <c r="FW139" s="172"/>
      <c r="FX139" s="172"/>
      <c r="FY139" s="172"/>
      <c r="FZ139" s="172"/>
      <c r="GA139" s="172"/>
      <c r="GB139" s="172"/>
      <c r="GC139" s="172"/>
      <c r="GD139" s="172"/>
      <c r="GE139" s="172"/>
      <c r="GF139" s="172"/>
      <c r="GG139" s="172"/>
      <c r="GH139" s="172"/>
      <c r="GI139" s="172"/>
      <c r="GJ139" s="172"/>
      <c r="GK139" s="172"/>
      <c r="GL139" s="172"/>
      <c r="GM139" s="172"/>
      <c r="GN139" s="172"/>
      <c r="GO139" s="172"/>
      <c r="GP139" s="172"/>
      <c r="GQ139" s="172"/>
      <c r="GR139" s="172"/>
      <c r="GS139" s="172"/>
      <c r="GT139" s="172"/>
      <c r="GU139" s="172"/>
      <c r="GV139" s="172"/>
      <c r="GW139" s="172"/>
      <c r="GX139" s="172"/>
      <c r="GY139" s="172"/>
      <c r="GZ139" s="172"/>
      <c r="HA139" s="172"/>
      <c r="HB139" s="172"/>
      <c r="HC139" s="172"/>
      <c r="HD139" s="172"/>
      <c r="HE139" s="172"/>
      <c r="HF139" s="172"/>
      <c r="HG139" s="172"/>
      <c r="HH139" s="172"/>
      <c r="HI139" s="172"/>
      <c r="HJ139" s="172"/>
      <c r="HK139" s="172"/>
      <c r="HL139" s="172"/>
      <c r="HM139" s="172"/>
      <c r="HN139" s="172"/>
      <c r="HO139" s="172"/>
      <c r="HP139" s="172"/>
      <c r="HQ139" s="172"/>
      <c r="HR139" s="172"/>
      <c r="HS139" s="172"/>
      <c r="HT139" s="172"/>
      <c r="HU139" s="172"/>
      <c r="HV139" s="172"/>
      <c r="HW139" s="172"/>
      <c r="HX139" s="172"/>
      <c r="HY139" s="172"/>
      <c r="HZ139" s="172"/>
      <c r="IA139" s="172"/>
      <c r="IB139" s="172"/>
      <c r="IC139" s="172"/>
      <c r="ID139" s="172"/>
      <c r="IE139" s="172"/>
      <c r="IF139" s="172"/>
      <c r="IG139" s="172"/>
      <c r="IH139" s="172"/>
      <c r="II139" s="172"/>
      <c r="IJ139" s="172"/>
      <c r="IK139" s="172"/>
      <c r="IL139" s="172"/>
      <c r="IM139" s="172"/>
      <c r="IN139" s="172"/>
      <c r="IO139" s="172"/>
      <c r="IP139" s="172"/>
      <c r="IQ139" s="172"/>
    </row>
    <row r="140" spans="1:251" s="144" customFormat="1" ht="15.75">
      <c r="A140" s="176">
        <v>133</v>
      </c>
      <c r="B140" s="545" t="s">
        <v>513</v>
      </c>
      <c r="C140" s="546" t="s">
        <v>579</v>
      </c>
      <c r="D140" s="547">
        <v>34</v>
      </c>
      <c r="E140" s="547"/>
      <c r="F140" s="548" t="s">
        <v>223</v>
      </c>
      <c r="G140" s="547" t="s">
        <v>218</v>
      </c>
      <c r="H140" s="539" t="s">
        <v>202</v>
      </c>
      <c r="I140" s="177">
        <f t="shared" si="4"/>
        <v>97500</v>
      </c>
      <c r="J140" s="323" t="s">
        <v>214</v>
      </c>
      <c r="K140" s="180">
        <f t="shared" si="5"/>
        <v>75000</v>
      </c>
      <c r="L140" s="382" t="s">
        <v>56</v>
      </c>
      <c r="M140" s="178">
        <f t="shared" si="6"/>
        <v>0</v>
      </c>
      <c r="N140" s="178">
        <f t="shared" si="7"/>
        <v>172500</v>
      </c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2"/>
      <c r="CB140" s="172"/>
      <c r="CC140" s="172"/>
      <c r="CD140" s="172"/>
      <c r="CE140" s="172"/>
      <c r="CF140" s="172"/>
      <c r="CG140" s="172"/>
      <c r="CH140" s="172"/>
      <c r="CI140" s="172"/>
      <c r="CJ140" s="172"/>
      <c r="CK140" s="172"/>
      <c r="CL140" s="172"/>
      <c r="CM140" s="172"/>
      <c r="CN140" s="172"/>
      <c r="CO140" s="172"/>
      <c r="CP140" s="172"/>
      <c r="CQ140" s="172"/>
      <c r="CR140" s="172"/>
      <c r="CS140" s="172"/>
      <c r="CT140" s="172"/>
      <c r="CU140" s="172"/>
      <c r="CV140" s="172"/>
      <c r="CW140" s="172"/>
      <c r="CX140" s="172"/>
      <c r="CY140" s="172"/>
      <c r="CZ140" s="172"/>
      <c r="DA140" s="172"/>
      <c r="DB140" s="172"/>
      <c r="DC140" s="172"/>
      <c r="DD140" s="172"/>
      <c r="DE140" s="172"/>
      <c r="DF140" s="172"/>
      <c r="DG140" s="172"/>
      <c r="DH140" s="172"/>
      <c r="DI140" s="172"/>
      <c r="DJ140" s="172"/>
      <c r="DK140" s="172"/>
      <c r="DL140" s="172"/>
      <c r="DM140" s="172"/>
      <c r="DN140" s="172"/>
      <c r="DO140" s="172"/>
      <c r="DP140" s="172"/>
      <c r="DQ140" s="172"/>
      <c r="DR140" s="172"/>
      <c r="DS140" s="172"/>
      <c r="DT140" s="172"/>
      <c r="DU140" s="172"/>
      <c r="DV140" s="172"/>
      <c r="DW140" s="172"/>
      <c r="DX140" s="172"/>
      <c r="DY140" s="172"/>
      <c r="DZ140" s="172"/>
      <c r="EA140" s="172"/>
      <c r="EB140" s="172"/>
      <c r="EC140" s="172"/>
      <c r="ED140" s="172"/>
      <c r="EE140" s="172"/>
      <c r="EF140" s="172"/>
      <c r="EG140" s="172"/>
      <c r="EH140" s="172"/>
      <c r="EI140" s="172"/>
      <c r="EJ140" s="172"/>
      <c r="EK140" s="172"/>
      <c r="EL140" s="172"/>
      <c r="EM140" s="172"/>
      <c r="EN140" s="172"/>
      <c r="EO140" s="172"/>
      <c r="EP140" s="172"/>
      <c r="EQ140" s="172"/>
      <c r="ER140" s="172"/>
      <c r="ES140" s="172"/>
      <c r="ET140" s="172"/>
      <c r="EU140" s="172"/>
      <c r="EV140" s="172"/>
      <c r="EW140" s="172"/>
      <c r="EX140" s="172"/>
      <c r="EY140" s="172"/>
      <c r="EZ140" s="172"/>
      <c r="FA140" s="172"/>
      <c r="FB140" s="172"/>
      <c r="FC140" s="172"/>
      <c r="FD140" s="172"/>
      <c r="FE140" s="172"/>
      <c r="FF140" s="172"/>
      <c r="FG140" s="172"/>
      <c r="FH140" s="172"/>
      <c r="FI140" s="172"/>
      <c r="FJ140" s="172"/>
      <c r="FK140" s="172"/>
      <c r="FL140" s="172"/>
      <c r="FM140" s="172"/>
      <c r="FN140" s="172"/>
      <c r="FO140" s="172"/>
      <c r="FP140" s="172"/>
      <c r="FQ140" s="172"/>
      <c r="FR140" s="172"/>
      <c r="FS140" s="172"/>
      <c r="FT140" s="172"/>
      <c r="FU140" s="172"/>
      <c r="FV140" s="172"/>
      <c r="FW140" s="172"/>
      <c r="FX140" s="172"/>
      <c r="FY140" s="172"/>
      <c r="FZ140" s="172"/>
      <c r="GA140" s="172"/>
      <c r="GB140" s="172"/>
      <c r="GC140" s="172"/>
      <c r="GD140" s="172"/>
      <c r="GE140" s="172"/>
      <c r="GF140" s="172"/>
      <c r="GG140" s="172"/>
      <c r="GH140" s="172"/>
      <c r="GI140" s="172"/>
      <c r="GJ140" s="172"/>
      <c r="GK140" s="172"/>
      <c r="GL140" s="172"/>
      <c r="GM140" s="172"/>
      <c r="GN140" s="172"/>
      <c r="GO140" s="172"/>
      <c r="GP140" s="172"/>
      <c r="GQ140" s="172"/>
      <c r="GR140" s="172"/>
      <c r="GS140" s="172"/>
      <c r="GT140" s="172"/>
      <c r="GU140" s="172"/>
      <c r="GV140" s="172"/>
      <c r="GW140" s="172"/>
      <c r="GX140" s="172"/>
      <c r="GY140" s="172"/>
      <c r="GZ140" s="172"/>
      <c r="HA140" s="172"/>
      <c r="HB140" s="172"/>
      <c r="HC140" s="172"/>
      <c r="HD140" s="172"/>
      <c r="HE140" s="172"/>
      <c r="HF140" s="172"/>
      <c r="HG140" s="172"/>
      <c r="HH140" s="172"/>
      <c r="HI140" s="172"/>
      <c r="HJ140" s="172"/>
      <c r="HK140" s="172"/>
      <c r="HL140" s="172"/>
      <c r="HM140" s="172"/>
      <c r="HN140" s="172"/>
      <c r="HO140" s="172"/>
      <c r="HP140" s="172"/>
      <c r="HQ140" s="172"/>
      <c r="HR140" s="172"/>
      <c r="HS140" s="172"/>
      <c r="HT140" s="172"/>
      <c r="HU140" s="172"/>
      <c r="HV140" s="172"/>
      <c r="HW140" s="172"/>
      <c r="HX140" s="172"/>
      <c r="HY140" s="172"/>
      <c r="HZ140" s="172"/>
      <c r="IA140" s="172"/>
      <c r="IB140" s="172"/>
      <c r="IC140" s="172"/>
      <c r="ID140" s="172"/>
      <c r="IE140" s="172"/>
      <c r="IF140" s="172"/>
      <c r="IG140" s="172"/>
      <c r="IH140" s="172"/>
      <c r="II140" s="172"/>
      <c r="IJ140" s="172"/>
      <c r="IK140" s="172"/>
      <c r="IL140" s="172"/>
      <c r="IM140" s="172"/>
      <c r="IN140" s="172"/>
      <c r="IO140" s="172"/>
      <c r="IP140" s="172"/>
      <c r="IQ140" s="172"/>
    </row>
    <row r="141" spans="1:251" s="144" customFormat="1" ht="15.75">
      <c r="A141" s="176">
        <v>134</v>
      </c>
      <c r="B141" s="545" t="s">
        <v>520</v>
      </c>
      <c r="C141" s="546" t="s">
        <v>222</v>
      </c>
      <c r="D141" s="547">
        <v>54</v>
      </c>
      <c r="E141" s="547"/>
      <c r="F141" s="548" t="s">
        <v>217</v>
      </c>
      <c r="G141" s="547" t="s">
        <v>218</v>
      </c>
      <c r="H141" s="539" t="s">
        <v>205</v>
      </c>
      <c r="I141" s="177">
        <f t="shared" si="4"/>
        <v>97500</v>
      </c>
      <c r="J141" s="323" t="s">
        <v>552</v>
      </c>
      <c r="K141" s="180">
        <f t="shared" si="5"/>
        <v>75000</v>
      </c>
      <c r="L141" s="382" t="s">
        <v>56</v>
      </c>
      <c r="M141" s="178">
        <f t="shared" si="6"/>
        <v>0</v>
      </c>
      <c r="N141" s="178">
        <f t="shared" si="7"/>
        <v>172500</v>
      </c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2"/>
      <c r="CB141" s="172"/>
      <c r="CC141" s="172"/>
      <c r="CD141" s="172"/>
      <c r="CE141" s="172"/>
      <c r="CF141" s="172"/>
      <c r="CG141" s="172"/>
      <c r="CH141" s="172"/>
      <c r="CI141" s="172"/>
      <c r="CJ141" s="172"/>
      <c r="CK141" s="172"/>
      <c r="CL141" s="172"/>
      <c r="CM141" s="172"/>
      <c r="CN141" s="172"/>
      <c r="CO141" s="172"/>
      <c r="CP141" s="172"/>
      <c r="CQ141" s="172"/>
      <c r="CR141" s="172"/>
      <c r="CS141" s="172"/>
      <c r="CT141" s="172"/>
      <c r="CU141" s="172"/>
      <c r="CV141" s="172"/>
      <c r="CW141" s="172"/>
      <c r="CX141" s="172"/>
      <c r="CY141" s="172"/>
      <c r="CZ141" s="172"/>
      <c r="DA141" s="172"/>
      <c r="DB141" s="172"/>
      <c r="DC141" s="172"/>
      <c r="DD141" s="172"/>
      <c r="DE141" s="172"/>
      <c r="DF141" s="172"/>
      <c r="DG141" s="172"/>
      <c r="DH141" s="172"/>
      <c r="DI141" s="172"/>
      <c r="DJ141" s="172"/>
      <c r="DK141" s="172"/>
      <c r="DL141" s="172"/>
      <c r="DM141" s="172"/>
      <c r="DN141" s="172"/>
      <c r="DO141" s="172"/>
      <c r="DP141" s="172"/>
      <c r="DQ141" s="172"/>
      <c r="DR141" s="172"/>
      <c r="DS141" s="172"/>
      <c r="DT141" s="172"/>
      <c r="DU141" s="172"/>
      <c r="DV141" s="172"/>
      <c r="DW141" s="172"/>
      <c r="DX141" s="172"/>
      <c r="DY141" s="172"/>
      <c r="DZ141" s="172"/>
      <c r="EA141" s="172"/>
      <c r="EB141" s="172"/>
      <c r="EC141" s="172"/>
      <c r="ED141" s="172"/>
      <c r="EE141" s="172"/>
      <c r="EF141" s="172"/>
      <c r="EG141" s="172"/>
      <c r="EH141" s="172"/>
      <c r="EI141" s="172"/>
      <c r="EJ141" s="172"/>
      <c r="EK141" s="172"/>
      <c r="EL141" s="172"/>
      <c r="EM141" s="172"/>
      <c r="EN141" s="172"/>
      <c r="EO141" s="172"/>
      <c r="EP141" s="172"/>
      <c r="EQ141" s="172"/>
      <c r="ER141" s="172"/>
      <c r="ES141" s="172"/>
      <c r="ET141" s="172"/>
      <c r="EU141" s="172"/>
      <c r="EV141" s="172"/>
      <c r="EW141" s="172"/>
      <c r="EX141" s="172"/>
      <c r="EY141" s="172"/>
      <c r="EZ141" s="172"/>
      <c r="FA141" s="172"/>
      <c r="FB141" s="172"/>
      <c r="FC141" s="172"/>
      <c r="FD141" s="172"/>
      <c r="FE141" s="172"/>
      <c r="FF141" s="172"/>
      <c r="FG141" s="172"/>
      <c r="FH141" s="172"/>
      <c r="FI141" s="172"/>
      <c r="FJ141" s="172"/>
      <c r="FK141" s="172"/>
      <c r="FL141" s="172"/>
      <c r="FM141" s="172"/>
      <c r="FN141" s="172"/>
      <c r="FO141" s="172"/>
      <c r="FP141" s="172"/>
      <c r="FQ141" s="172"/>
      <c r="FR141" s="172"/>
      <c r="FS141" s="172"/>
      <c r="FT141" s="172"/>
      <c r="FU141" s="172"/>
      <c r="FV141" s="172"/>
      <c r="FW141" s="172"/>
      <c r="FX141" s="172"/>
      <c r="FY141" s="172"/>
      <c r="FZ141" s="172"/>
      <c r="GA141" s="172"/>
      <c r="GB141" s="172"/>
      <c r="GC141" s="172"/>
      <c r="GD141" s="172"/>
      <c r="GE141" s="172"/>
      <c r="GF141" s="172"/>
      <c r="GG141" s="172"/>
      <c r="GH141" s="172"/>
      <c r="GI141" s="172"/>
      <c r="GJ141" s="172"/>
      <c r="GK141" s="172"/>
      <c r="GL141" s="172"/>
      <c r="GM141" s="172"/>
      <c r="GN141" s="172"/>
      <c r="GO141" s="172"/>
      <c r="GP141" s="172"/>
      <c r="GQ141" s="172"/>
      <c r="GR141" s="172"/>
      <c r="GS141" s="172"/>
      <c r="GT141" s="172"/>
      <c r="GU141" s="172"/>
      <c r="GV141" s="172"/>
      <c r="GW141" s="172"/>
      <c r="GX141" s="172"/>
      <c r="GY141" s="172"/>
      <c r="GZ141" s="172"/>
      <c r="HA141" s="172"/>
      <c r="HB141" s="172"/>
      <c r="HC141" s="172"/>
      <c r="HD141" s="172"/>
      <c r="HE141" s="172"/>
      <c r="HF141" s="172"/>
      <c r="HG141" s="172"/>
      <c r="HH141" s="172"/>
      <c r="HI141" s="172"/>
      <c r="HJ141" s="172"/>
      <c r="HK141" s="172"/>
      <c r="HL141" s="172"/>
      <c r="HM141" s="172"/>
      <c r="HN141" s="172"/>
      <c r="HO141" s="172"/>
      <c r="HP141" s="172"/>
      <c r="HQ141" s="172"/>
      <c r="HR141" s="172"/>
      <c r="HS141" s="172"/>
      <c r="HT141" s="172"/>
      <c r="HU141" s="172"/>
      <c r="HV141" s="172"/>
      <c r="HW141" s="172"/>
      <c r="HX141" s="172"/>
      <c r="HY141" s="172"/>
      <c r="HZ141" s="172"/>
      <c r="IA141" s="172"/>
      <c r="IB141" s="172"/>
      <c r="IC141" s="172"/>
      <c r="ID141" s="172"/>
      <c r="IE141" s="172"/>
      <c r="IF141" s="172"/>
      <c r="IG141" s="172"/>
      <c r="IH141" s="172"/>
      <c r="II141" s="172"/>
      <c r="IJ141" s="172"/>
      <c r="IK141" s="172"/>
      <c r="IL141" s="172"/>
      <c r="IM141" s="172"/>
      <c r="IN141" s="172"/>
      <c r="IO141" s="172"/>
      <c r="IP141" s="172"/>
      <c r="IQ141" s="172"/>
    </row>
    <row r="142" spans="1:251" s="144" customFormat="1" ht="21.75" customHeight="1">
      <c r="A142" s="176">
        <v>135</v>
      </c>
      <c r="B142" s="545" t="s">
        <v>520</v>
      </c>
      <c r="C142" s="546" t="s">
        <v>524</v>
      </c>
      <c r="D142" s="547">
        <v>16</v>
      </c>
      <c r="E142" s="547"/>
      <c r="F142" s="546" t="s">
        <v>219</v>
      </c>
      <c r="G142" s="547" t="s">
        <v>161</v>
      </c>
      <c r="H142" s="539" t="s">
        <v>207</v>
      </c>
      <c r="I142" s="177">
        <f t="shared" si="4"/>
        <v>97500</v>
      </c>
      <c r="J142" s="323" t="s">
        <v>552</v>
      </c>
      <c r="K142" s="180">
        <f t="shared" si="5"/>
        <v>75000</v>
      </c>
      <c r="L142" s="382" t="s">
        <v>56</v>
      </c>
      <c r="M142" s="178">
        <f t="shared" si="6"/>
        <v>0</v>
      </c>
      <c r="N142" s="178">
        <f t="shared" si="7"/>
        <v>172500</v>
      </c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  <c r="CO142" s="172"/>
      <c r="CP142" s="172"/>
      <c r="CQ142" s="172"/>
      <c r="CR142" s="172"/>
      <c r="CS142" s="172"/>
      <c r="CT142" s="172"/>
      <c r="CU142" s="172"/>
      <c r="CV142" s="172"/>
      <c r="CW142" s="172"/>
      <c r="CX142" s="172"/>
      <c r="CY142" s="172"/>
      <c r="CZ142" s="172"/>
      <c r="DA142" s="172"/>
      <c r="DB142" s="172"/>
      <c r="DC142" s="172"/>
      <c r="DD142" s="172"/>
      <c r="DE142" s="172"/>
      <c r="DF142" s="172"/>
      <c r="DG142" s="172"/>
      <c r="DH142" s="172"/>
      <c r="DI142" s="172"/>
      <c r="DJ142" s="172"/>
      <c r="DK142" s="172"/>
      <c r="DL142" s="172"/>
      <c r="DM142" s="172"/>
      <c r="DN142" s="172"/>
      <c r="DO142" s="172"/>
      <c r="DP142" s="172"/>
      <c r="DQ142" s="172"/>
      <c r="DR142" s="172"/>
      <c r="DS142" s="172"/>
      <c r="DT142" s="172"/>
      <c r="DU142" s="172"/>
      <c r="DV142" s="172"/>
      <c r="DW142" s="172"/>
      <c r="DX142" s="172"/>
      <c r="DY142" s="172"/>
      <c r="DZ142" s="172"/>
      <c r="EA142" s="172"/>
      <c r="EB142" s="172"/>
      <c r="EC142" s="172"/>
      <c r="ED142" s="172"/>
      <c r="EE142" s="172"/>
      <c r="EF142" s="172"/>
      <c r="EG142" s="172"/>
      <c r="EH142" s="172"/>
      <c r="EI142" s="172"/>
      <c r="EJ142" s="172"/>
      <c r="EK142" s="172"/>
      <c r="EL142" s="172"/>
      <c r="EM142" s="172"/>
      <c r="EN142" s="172"/>
      <c r="EO142" s="172"/>
      <c r="EP142" s="172"/>
      <c r="EQ142" s="172"/>
      <c r="ER142" s="172"/>
      <c r="ES142" s="172"/>
      <c r="ET142" s="172"/>
      <c r="EU142" s="172"/>
      <c r="EV142" s="172"/>
      <c r="EW142" s="172"/>
      <c r="EX142" s="172"/>
      <c r="EY142" s="172"/>
      <c r="EZ142" s="172"/>
      <c r="FA142" s="172"/>
      <c r="FB142" s="172"/>
      <c r="FC142" s="172"/>
      <c r="FD142" s="172"/>
      <c r="FE142" s="172"/>
      <c r="FF142" s="172"/>
      <c r="FG142" s="172"/>
      <c r="FH142" s="172"/>
      <c r="FI142" s="172"/>
      <c r="FJ142" s="172"/>
      <c r="FK142" s="172"/>
      <c r="FL142" s="172"/>
      <c r="FM142" s="172"/>
      <c r="FN142" s="172"/>
      <c r="FO142" s="172"/>
      <c r="FP142" s="172"/>
      <c r="FQ142" s="172"/>
      <c r="FR142" s="172"/>
      <c r="FS142" s="172"/>
      <c r="FT142" s="172"/>
      <c r="FU142" s="172"/>
      <c r="FV142" s="172"/>
      <c r="FW142" s="172"/>
      <c r="FX142" s="172"/>
      <c r="FY142" s="172"/>
      <c r="FZ142" s="172"/>
      <c r="GA142" s="172"/>
      <c r="GB142" s="172"/>
      <c r="GC142" s="172"/>
      <c r="GD142" s="172"/>
      <c r="GE142" s="172"/>
      <c r="GF142" s="172"/>
      <c r="GG142" s="172"/>
      <c r="GH142" s="172"/>
      <c r="GI142" s="172"/>
      <c r="GJ142" s="172"/>
      <c r="GK142" s="172"/>
      <c r="GL142" s="172"/>
      <c r="GM142" s="172"/>
      <c r="GN142" s="172"/>
      <c r="GO142" s="172"/>
      <c r="GP142" s="172"/>
      <c r="GQ142" s="172"/>
      <c r="GR142" s="172"/>
      <c r="GS142" s="172"/>
      <c r="GT142" s="172"/>
      <c r="GU142" s="172"/>
      <c r="GV142" s="172"/>
      <c r="GW142" s="172"/>
      <c r="GX142" s="172"/>
      <c r="GY142" s="172"/>
      <c r="GZ142" s="172"/>
      <c r="HA142" s="172"/>
      <c r="HB142" s="172"/>
      <c r="HC142" s="172"/>
      <c r="HD142" s="172"/>
      <c r="HE142" s="172"/>
      <c r="HF142" s="172"/>
      <c r="HG142" s="172"/>
      <c r="HH142" s="172"/>
      <c r="HI142" s="172"/>
      <c r="HJ142" s="172"/>
      <c r="HK142" s="172"/>
      <c r="HL142" s="172"/>
      <c r="HM142" s="172"/>
      <c r="HN142" s="172"/>
      <c r="HO142" s="172"/>
      <c r="HP142" s="172"/>
      <c r="HQ142" s="172"/>
      <c r="HR142" s="172"/>
      <c r="HS142" s="172"/>
      <c r="HT142" s="172"/>
      <c r="HU142" s="172"/>
      <c r="HV142" s="172"/>
      <c r="HW142" s="172"/>
      <c r="HX142" s="172"/>
      <c r="HY142" s="172"/>
      <c r="HZ142" s="172"/>
      <c r="IA142" s="172"/>
      <c r="IB142" s="172"/>
      <c r="IC142" s="172"/>
      <c r="ID142" s="172"/>
      <c r="IE142" s="172"/>
      <c r="IF142" s="172"/>
      <c r="IG142" s="172"/>
      <c r="IH142" s="172"/>
      <c r="II142" s="172"/>
      <c r="IJ142" s="172"/>
      <c r="IK142" s="172"/>
      <c r="IL142" s="172"/>
      <c r="IM142" s="172"/>
      <c r="IN142" s="172"/>
      <c r="IO142" s="172"/>
      <c r="IP142" s="172"/>
      <c r="IQ142" s="172"/>
    </row>
    <row r="143" spans="1:251" s="144" customFormat="1" ht="15.75">
      <c r="A143" s="176">
        <v>136</v>
      </c>
      <c r="B143" s="545" t="s">
        <v>520</v>
      </c>
      <c r="C143" s="546" t="s">
        <v>580</v>
      </c>
      <c r="D143" s="547">
        <v>88</v>
      </c>
      <c r="E143" s="547"/>
      <c r="F143" s="548" t="s">
        <v>221</v>
      </c>
      <c r="G143" s="547" t="s">
        <v>218</v>
      </c>
      <c r="H143" s="539" t="s">
        <v>199</v>
      </c>
      <c r="I143" s="177">
        <f t="shared" si="4"/>
        <v>97500</v>
      </c>
      <c r="J143" s="323" t="s">
        <v>552</v>
      </c>
      <c r="K143" s="180">
        <f t="shared" si="5"/>
        <v>75000</v>
      </c>
      <c r="L143" s="382" t="s">
        <v>56</v>
      </c>
      <c r="M143" s="178">
        <f t="shared" si="6"/>
        <v>0</v>
      </c>
      <c r="N143" s="178">
        <f t="shared" si="7"/>
        <v>172500</v>
      </c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  <c r="CO143" s="172"/>
      <c r="CP143" s="172"/>
      <c r="CQ143" s="172"/>
      <c r="CR143" s="172"/>
      <c r="CS143" s="172"/>
      <c r="CT143" s="172"/>
      <c r="CU143" s="172"/>
      <c r="CV143" s="172"/>
      <c r="CW143" s="172"/>
      <c r="CX143" s="172"/>
      <c r="CY143" s="172"/>
      <c r="CZ143" s="172"/>
      <c r="DA143" s="172"/>
      <c r="DB143" s="172"/>
      <c r="DC143" s="172"/>
      <c r="DD143" s="172"/>
      <c r="DE143" s="172"/>
      <c r="DF143" s="172"/>
      <c r="DG143" s="172"/>
      <c r="DH143" s="172"/>
      <c r="DI143" s="172"/>
      <c r="DJ143" s="172"/>
      <c r="DK143" s="172"/>
      <c r="DL143" s="172"/>
      <c r="DM143" s="172"/>
      <c r="DN143" s="172"/>
      <c r="DO143" s="172"/>
      <c r="DP143" s="172"/>
      <c r="DQ143" s="172"/>
      <c r="DR143" s="172"/>
      <c r="DS143" s="172"/>
      <c r="DT143" s="172"/>
      <c r="DU143" s="172"/>
      <c r="DV143" s="172"/>
      <c r="DW143" s="172"/>
      <c r="DX143" s="172"/>
      <c r="DY143" s="172"/>
      <c r="DZ143" s="172"/>
      <c r="EA143" s="172"/>
      <c r="EB143" s="172"/>
      <c r="EC143" s="172"/>
      <c r="ED143" s="172"/>
      <c r="EE143" s="172"/>
      <c r="EF143" s="172"/>
      <c r="EG143" s="172"/>
      <c r="EH143" s="172"/>
      <c r="EI143" s="172"/>
      <c r="EJ143" s="172"/>
      <c r="EK143" s="172"/>
      <c r="EL143" s="172"/>
      <c r="EM143" s="172"/>
      <c r="EN143" s="172"/>
      <c r="EO143" s="172"/>
      <c r="EP143" s="172"/>
      <c r="EQ143" s="172"/>
      <c r="ER143" s="172"/>
      <c r="ES143" s="172"/>
      <c r="ET143" s="172"/>
      <c r="EU143" s="172"/>
      <c r="EV143" s="172"/>
      <c r="EW143" s="172"/>
      <c r="EX143" s="172"/>
      <c r="EY143" s="172"/>
      <c r="EZ143" s="172"/>
      <c r="FA143" s="172"/>
      <c r="FB143" s="172"/>
      <c r="FC143" s="172"/>
      <c r="FD143" s="172"/>
      <c r="FE143" s="172"/>
      <c r="FF143" s="172"/>
      <c r="FG143" s="172"/>
      <c r="FH143" s="172"/>
      <c r="FI143" s="172"/>
      <c r="FJ143" s="172"/>
      <c r="FK143" s="172"/>
      <c r="FL143" s="172"/>
      <c r="FM143" s="172"/>
      <c r="FN143" s="172"/>
      <c r="FO143" s="172"/>
      <c r="FP143" s="172"/>
      <c r="FQ143" s="172"/>
      <c r="FR143" s="172"/>
      <c r="FS143" s="172"/>
      <c r="FT143" s="172"/>
      <c r="FU143" s="172"/>
      <c r="FV143" s="172"/>
      <c r="FW143" s="172"/>
      <c r="FX143" s="172"/>
      <c r="FY143" s="172"/>
      <c r="FZ143" s="172"/>
      <c r="GA143" s="172"/>
      <c r="GB143" s="172"/>
      <c r="GC143" s="172"/>
      <c r="GD143" s="172"/>
      <c r="GE143" s="172"/>
      <c r="GF143" s="172"/>
      <c r="GG143" s="172"/>
      <c r="GH143" s="172"/>
      <c r="GI143" s="172"/>
      <c r="GJ143" s="172"/>
      <c r="GK143" s="172"/>
      <c r="GL143" s="172"/>
      <c r="GM143" s="172"/>
      <c r="GN143" s="172"/>
      <c r="GO143" s="172"/>
      <c r="GP143" s="172"/>
      <c r="GQ143" s="172"/>
      <c r="GR143" s="172"/>
      <c r="GS143" s="172"/>
      <c r="GT143" s="172"/>
      <c r="GU143" s="172"/>
      <c r="GV143" s="172"/>
      <c r="GW143" s="172"/>
      <c r="GX143" s="172"/>
      <c r="GY143" s="172"/>
      <c r="GZ143" s="172"/>
      <c r="HA143" s="172"/>
      <c r="HB143" s="172"/>
      <c r="HC143" s="172"/>
      <c r="HD143" s="172"/>
      <c r="HE143" s="172"/>
      <c r="HF143" s="172"/>
      <c r="HG143" s="172"/>
      <c r="HH143" s="172"/>
      <c r="HI143" s="172"/>
      <c r="HJ143" s="172"/>
      <c r="HK143" s="172"/>
      <c r="HL143" s="172"/>
      <c r="HM143" s="172"/>
      <c r="HN143" s="172"/>
      <c r="HO143" s="172"/>
      <c r="HP143" s="172"/>
      <c r="HQ143" s="172"/>
      <c r="HR143" s="172"/>
      <c r="HS143" s="172"/>
      <c r="HT143" s="172"/>
      <c r="HU143" s="172"/>
      <c r="HV143" s="172"/>
      <c r="HW143" s="172"/>
      <c r="HX143" s="172"/>
      <c r="HY143" s="172"/>
      <c r="HZ143" s="172"/>
      <c r="IA143" s="172"/>
      <c r="IB143" s="172"/>
      <c r="IC143" s="172"/>
      <c r="ID143" s="172"/>
      <c r="IE143" s="172"/>
      <c r="IF143" s="172"/>
      <c r="IG143" s="172"/>
      <c r="IH143" s="172"/>
      <c r="II143" s="172"/>
      <c r="IJ143" s="172"/>
      <c r="IK143" s="172"/>
      <c r="IL143" s="172"/>
      <c r="IM143" s="172"/>
      <c r="IN143" s="172"/>
      <c r="IO143" s="172"/>
      <c r="IP143" s="172"/>
      <c r="IQ143" s="172"/>
    </row>
    <row r="144" spans="1:251" s="144" customFormat="1" ht="21.75" customHeight="1">
      <c r="A144" s="176">
        <v>137</v>
      </c>
      <c r="B144" s="545" t="s">
        <v>520</v>
      </c>
      <c r="C144" s="546" t="s">
        <v>581</v>
      </c>
      <c r="D144" s="547">
        <v>78</v>
      </c>
      <c r="E144" s="547"/>
      <c r="F144" s="548" t="s">
        <v>582</v>
      </c>
      <c r="G144" s="547" t="s">
        <v>218</v>
      </c>
      <c r="H144" s="539" t="s">
        <v>199</v>
      </c>
      <c r="I144" s="177">
        <f t="shared" si="4"/>
        <v>97500</v>
      </c>
      <c r="J144" s="323" t="s">
        <v>212</v>
      </c>
      <c r="K144" s="180">
        <f t="shared" si="5"/>
        <v>75000</v>
      </c>
      <c r="L144" s="382" t="s">
        <v>56</v>
      </c>
      <c r="M144" s="178">
        <f t="shared" si="6"/>
        <v>0</v>
      </c>
      <c r="N144" s="178">
        <f t="shared" si="7"/>
        <v>172500</v>
      </c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2"/>
      <c r="CB144" s="172"/>
      <c r="CC144" s="172"/>
      <c r="CD144" s="172"/>
      <c r="CE144" s="172"/>
      <c r="CF144" s="172"/>
      <c r="CG144" s="172"/>
      <c r="CH144" s="172"/>
      <c r="CI144" s="172"/>
      <c r="CJ144" s="172"/>
      <c r="CK144" s="172"/>
      <c r="CL144" s="172"/>
      <c r="CM144" s="172"/>
      <c r="CN144" s="172"/>
      <c r="CO144" s="172"/>
      <c r="CP144" s="172"/>
      <c r="CQ144" s="172"/>
      <c r="CR144" s="172"/>
      <c r="CS144" s="172"/>
      <c r="CT144" s="172"/>
      <c r="CU144" s="172"/>
      <c r="CV144" s="172"/>
      <c r="CW144" s="172"/>
      <c r="CX144" s="172"/>
      <c r="CY144" s="172"/>
      <c r="CZ144" s="172"/>
      <c r="DA144" s="172"/>
      <c r="DB144" s="172"/>
      <c r="DC144" s="172"/>
      <c r="DD144" s="172"/>
      <c r="DE144" s="172"/>
      <c r="DF144" s="172"/>
      <c r="DG144" s="172"/>
      <c r="DH144" s="172"/>
      <c r="DI144" s="172"/>
      <c r="DJ144" s="172"/>
      <c r="DK144" s="172"/>
      <c r="DL144" s="172"/>
      <c r="DM144" s="172"/>
      <c r="DN144" s="172"/>
      <c r="DO144" s="172"/>
      <c r="DP144" s="172"/>
      <c r="DQ144" s="172"/>
      <c r="DR144" s="172"/>
      <c r="DS144" s="172"/>
      <c r="DT144" s="172"/>
      <c r="DU144" s="172"/>
      <c r="DV144" s="172"/>
      <c r="DW144" s="172"/>
      <c r="DX144" s="172"/>
      <c r="DY144" s="172"/>
      <c r="DZ144" s="172"/>
      <c r="EA144" s="172"/>
      <c r="EB144" s="172"/>
      <c r="EC144" s="172"/>
      <c r="ED144" s="172"/>
      <c r="EE144" s="172"/>
      <c r="EF144" s="172"/>
      <c r="EG144" s="172"/>
      <c r="EH144" s="172"/>
      <c r="EI144" s="172"/>
      <c r="EJ144" s="172"/>
      <c r="EK144" s="172"/>
      <c r="EL144" s="172"/>
      <c r="EM144" s="172"/>
      <c r="EN144" s="172"/>
      <c r="EO144" s="172"/>
      <c r="EP144" s="172"/>
      <c r="EQ144" s="172"/>
      <c r="ER144" s="172"/>
      <c r="ES144" s="172"/>
      <c r="ET144" s="172"/>
      <c r="EU144" s="172"/>
      <c r="EV144" s="172"/>
      <c r="EW144" s="172"/>
      <c r="EX144" s="172"/>
      <c r="EY144" s="172"/>
      <c r="EZ144" s="172"/>
      <c r="FA144" s="172"/>
      <c r="FB144" s="172"/>
      <c r="FC144" s="172"/>
      <c r="FD144" s="172"/>
      <c r="FE144" s="172"/>
      <c r="FF144" s="172"/>
      <c r="FG144" s="172"/>
      <c r="FH144" s="172"/>
      <c r="FI144" s="172"/>
      <c r="FJ144" s="172"/>
      <c r="FK144" s="172"/>
      <c r="FL144" s="172"/>
      <c r="FM144" s="172"/>
      <c r="FN144" s="172"/>
      <c r="FO144" s="172"/>
      <c r="FP144" s="172"/>
      <c r="FQ144" s="172"/>
      <c r="FR144" s="172"/>
      <c r="FS144" s="172"/>
      <c r="FT144" s="172"/>
      <c r="FU144" s="172"/>
      <c r="FV144" s="172"/>
      <c r="FW144" s="172"/>
      <c r="FX144" s="172"/>
      <c r="FY144" s="172"/>
      <c r="FZ144" s="172"/>
      <c r="GA144" s="172"/>
      <c r="GB144" s="172"/>
      <c r="GC144" s="172"/>
      <c r="GD144" s="172"/>
      <c r="GE144" s="172"/>
      <c r="GF144" s="172"/>
      <c r="GG144" s="172"/>
      <c r="GH144" s="172"/>
      <c r="GI144" s="172"/>
      <c r="GJ144" s="172"/>
      <c r="GK144" s="172"/>
      <c r="GL144" s="172"/>
      <c r="GM144" s="172"/>
      <c r="GN144" s="172"/>
      <c r="GO144" s="172"/>
      <c r="GP144" s="172"/>
      <c r="GQ144" s="172"/>
      <c r="GR144" s="172"/>
      <c r="GS144" s="172"/>
      <c r="GT144" s="172"/>
      <c r="GU144" s="172"/>
      <c r="GV144" s="172"/>
      <c r="GW144" s="172"/>
      <c r="GX144" s="172"/>
      <c r="GY144" s="172"/>
      <c r="GZ144" s="172"/>
      <c r="HA144" s="172"/>
      <c r="HB144" s="172"/>
      <c r="HC144" s="172"/>
      <c r="HD144" s="172"/>
      <c r="HE144" s="172"/>
      <c r="HF144" s="172"/>
      <c r="HG144" s="172"/>
      <c r="HH144" s="172"/>
      <c r="HI144" s="172"/>
      <c r="HJ144" s="172"/>
      <c r="HK144" s="172"/>
      <c r="HL144" s="172"/>
      <c r="HM144" s="172"/>
      <c r="HN144" s="172"/>
      <c r="HO144" s="172"/>
      <c r="HP144" s="172"/>
      <c r="HQ144" s="172"/>
      <c r="HR144" s="172"/>
      <c r="HS144" s="172"/>
      <c r="HT144" s="172"/>
      <c r="HU144" s="172"/>
      <c r="HV144" s="172"/>
      <c r="HW144" s="172"/>
      <c r="HX144" s="172"/>
      <c r="HY144" s="172"/>
      <c r="HZ144" s="172"/>
      <c r="IA144" s="172"/>
      <c r="IB144" s="172"/>
      <c r="IC144" s="172"/>
      <c r="ID144" s="172"/>
      <c r="IE144" s="172"/>
      <c r="IF144" s="172"/>
      <c r="IG144" s="172"/>
      <c r="IH144" s="172"/>
      <c r="II144" s="172"/>
      <c r="IJ144" s="172"/>
      <c r="IK144" s="172"/>
      <c r="IL144" s="172"/>
      <c r="IM144" s="172"/>
      <c r="IN144" s="172"/>
      <c r="IO144" s="172"/>
      <c r="IP144" s="172"/>
      <c r="IQ144" s="172"/>
    </row>
    <row r="145" spans="1:251" s="144" customFormat="1" ht="15.75">
      <c r="A145" s="176">
        <v>138</v>
      </c>
      <c r="B145" s="545" t="s">
        <v>528</v>
      </c>
      <c r="C145" s="546" t="s">
        <v>583</v>
      </c>
      <c r="D145" s="547">
        <v>84</v>
      </c>
      <c r="E145" s="547"/>
      <c r="F145" s="548" t="s">
        <v>221</v>
      </c>
      <c r="G145" s="547" t="s">
        <v>218</v>
      </c>
      <c r="H145" s="539" t="s">
        <v>201</v>
      </c>
      <c r="I145" s="177">
        <f t="shared" si="4"/>
        <v>97500</v>
      </c>
      <c r="J145" s="323" t="s">
        <v>210</v>
      </c>
      <c r="K145" s="180">
        <f t="shared" si="5"/>
        <v>75000</v>
      </c>
      <c r="L145" s="382" t="s">
        <v>56</v>
      </c>
      <c r="M145" s="178">
        <f t="shared" si="6"/>
        <v>0</v>
      </c>
      <c r="N145" s="178">
        <f t="shared" si="7"/>
        <v>172500</v>
      </c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2"/>
      <c r="CB145" s="172"/>
      <c r="CC145" s="172"/>
      <c r="CD145" s="172"/>
      <c r="CE145" s="172"/>
      <c r="CF145" s="172"/>
      <c r="CG145" s="172"/>
      <c r="CH145" s="172"/>
      <c r="CI145" s="172"/>
      <c r="CJ145" s="172"/>
      <c r="CK145" s="172"/>
      <c r="CL145" s="172"/>
      <c r="CM145" s="172"/>
      <c r="CN145" s="172"/>
      <c r="CO145" s="172"/>
      <c r="CP145" s="172"/>
      <c r="CQ145" s="172"/>
      <c r="CR145" s="172"/>
      <c r="CS145" s="172"/>
      <c r="CT145" s="172"/>
      <c r="CU145" s="172"/>
      <c r="CV145" s="172"/>
      <c r="CW145" s="172"/>
      <c r="CX145" s="172"/>
      <c r="CY145" s="172"/>
      <c r="CZ145" s="172"/>
      <c r="DA145" s="172"/>
      <c r="DB145" s="172"/>
      <c r="DC145" s="172"/>
      <c r="DD145" s="172"/>
      <c r="DE145" s="172"/>
      <c r="DF145" s="172"/>
      <c r="DG145" s="172"/>
      <c r="DH145" s="172"/>
      <c r="DI145" s="172"/>
      <c r="DJ145" s="172"/>
      <c r="DK145" s="172"/>
      <c r="DL145" s="172"/>
      <c r="DM145" s="172"/>
      <c r="DN145" s="172"/>
      <c r="DO145" s="172"/>
      <c r="DP145" s="172"/>
      <c r="DQ145" s="172"/>
      <c r="DR145" s="172"/>
      <c r="DS145" s="172"/>
      <c r="DT145" s="172"/>
      <c r="DU145" s="172"/>
      <c r="DV145" s="172"/>
      <c r="DW145" s="172"/>
      <c r="DX145" s="172"/>
      <c r="DY145" s="172"/>
      <c r="DZ145" s="172"/>
      <c r="EA145" s="172"/>
      <c r="EB145" s="172"/>
      <c r="EC145" s="172"/>
      <c r="ED145" s="172"/>
      <c r="EE145" s="172"/>
      <c r="EF145" s="172"/>
      <c r="EG145" s="172"/>
      <c r="EH145" s="172"/>
      <c r="EI145" s="172"/>
      <c r="EJ145" s="172"/>
      <c r="EK145" s="172"/>
      <c r="EL145" s="172"/>
      <c r="EM145" s="172"/>
      <c r="EN145" s="172"/>
      <c r="EO145" s="172"/>
      <c r="EP145" s="172"/>
      <c r="EQ145" s="172"/>
      <c r="ER145" s="172"/>
      <c r="ES145" s="172"/>
      <c r="ET145" s="172"/>
      <c r="EU145" s="172"/>
      <c r="EV145" s="172"/>
      <c r="EW145" s="172"/>
      <c r="EX145" s="172"/>
      <c r="EY145" s="172"/>
      <c r="EZ145" s="172"/>
      <c r="FA145" s="172"/>
      <c r="FB145" s="172"/>
      <c r="FC145" s="172"/>
      <c r="FD145" s="172"/>
      <c r="FE145" s="172"/>
      <c r="FF145" s="172"/>
      <c r="FG145" s="172"/>
      <c r="FH145" s="172"/>
      <c r="FI145" s="172"/>
      <c r="FJ145" s="172"/>
      <c r="FK145" s="172"/>
      <c r="FL145" s="172"/>
      <c r="FM145" s="172"/>
      <c r="FN145" s="172"/>
      <c r="FO145" s="172"/>
      <c r="FP145" s="172"/>
      <c r="FQ145" s="172"/>
      <c r="FR145" s="172"/>
      <c r="FS145" s="172"/>
      <c r="FT145" s="172"/>
      <c r="FU145" s="172"/>
      <c r="FV145" s="172"/>
      <c r="FW145" s="172"/>
      <c r="FX145" s="172"/>
      <c r="FY145" s="172"/>
      <c r="FZ145" s="172"/>
      <c r="GA145" s="172"/>
      <c r="GB145" s="172"/>
      <c r="GC145" s="172"/>
      <c r="GD145" s="172"/>
      <c r="GE145" s="172"/>
      <c r="GF145" s="172"/>
      <c r="GG145" s="172"/>
      <c r="GH145" s="172"/>
      <c r="GI145" s="172"/>
      <c r="GJ145" s="172"/>
      <c r="GK145" s="172"/>
      <c r="GL145" s="172"/>
      <c r="GM145" s="172"/>
      <c r="GN145" s="172"/>
      <c r="GO145" s="172"/>
      <c r="GP145" s="172"/>
      <c r="GQ145" s="172"/>
      <c r="GR145" s="172"/>
      <c r="GS145" s="172"/>
      <c r="GT145" s="172"/>
      <c r="GU145" s="172"/>
      <c r="GV145" s="172"/>
      <c r="GW145" s="172"/>
      <c r="GX145" s="172"/>
      <c r="GY145" s="172"/>
      <c r="GZ145" s="172"/>
      <c r="HA145" s="172"/>
      <c r="HB145" s="172"/>
      <c r="HC145" s="172"/>
      <c r="HD145" s="172"/>
      <c r="HE145" s="172"/>
      <c r="HF145" s="172"/>
      <c r="HG145" s="172"/>
      <c r="HH145" s="172"/>
      <c r="HI145" s="172"/>
      <c r="HJ145" s="172"/>
      <c r="HK145" s="172"/>
      <c r="HL145" s="172"/>
      <c r="HM145" s="172"/>
      <c r="HN145" s="172"/>
      <c r="HO145" s="172"/>
      <c r="HP145" s="172"/>
      <c r="HQ145" s="172"/>
      <c r="HR145" s="172"/>
      <c r="HS145" s="172"/>
      <c r="HT145" s="172"/>
      <c r="HU145" s="172"/>
      <c r="HV145" s="172"/>
      <c r="HW145" s="172"/>
      <c r="HX145" s="172"/>
      <c r="HY145" s="172"/>
      <c r="HZ145" s="172"/>
      <c r="IA145" s="172"/>
      <c r="IB145" s="172"/>
      <c r="IC145" s="172"/>
      <c r="ID145" s="172"/>
      <c r="IE145" s="172"/>
      <c r="IF145" s="172"/>
      <c r="IG145" s="172"/>
      <c r="IH145" s="172"/>
      <c r="II145" s="172"/>
      <c r="IJ145" s="172"/>
      <c r="IK145" s="172"/>
      <c r="IL145" s="172"/>
      <c r="IM145" s="172"/>
      <c r="IN145" s="172"/>
      <c r="IO145" s="172"/>
      <c r="IP145" s="172"/>
      <c r="IQ145" s="172"/>
    </row>
    <row r="146" spans="1:251" s="144" customFormat="1" ht="15.75">
      <c r="A146" s="176">
        <v>139</v>
      </c>
      <c r="B146" s="545" t="s">
        <v>528</v>
      </c>
      <c r="C146" s="546" t="s">
        <v>478</v>
      </c>
      <c r="D146" s="547">
        <v>41</v>
      </c>
      <c r="E146" s="547"/>
      <c r="F146" s="546" t="s">
        <v>217</v>
      </c>
      <c r="G146" s="547" t="s">
        <v>161</v>
      </c>
      <c r="H146" s="539" t="s">
        <v>199</v>
      </c>
      <c r="I146" s="177">
        <f t="shared" si="4"/>
        <v>97500</v>
      </c>
      <c r="J146" s="323" t="s">
        <v>210</v>
      </c>
      <c r="K146" s="180">
        <f t="shared" si="5"/>
        <v>75000</v>
      </c>
      <c r="L146" s="382" t="s">
        <v>56</v>
      </c>
      <c r="M146" s="178">
        <f t="shared" si="6"/>
        <v>0</v>
      </c>
      <c r="N146" s="178">
        <f t="shared" si="7"/>
        <v>172500</v>
      </c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2"/>
      <c r="CB146" s="172"/>
      <c r="CC146" s="172"/>
      <c r="CD146" s="172"/>
      <c r="CE146" s="172"/>
      <c r="CF146" s="172"/>
      <c r="CG146" s="172"/>
      <c r="CH146" s="172"/>
      <c r="CI146" s="172"/>
      <c r="CJ146" s="172"/>
      <c r="CK146" s="172"/>
      <c r="CL146" s="172"/>
      <c r="CM146" s="172"/>
      <c r="CN146" s="172"/>
      <c r="CO146" s="172"/>
      <c r="CP146" s="172"/>
      <c r="CQ146" s="172"/>
      <c r="CR146" s="172"/>
      <c r="CS146" s="172"/>
      <c r="CT146" s="172"/>
      <c r="CU146" s="172"/>
      <c r="CV146" s="172"/>
      <c r="CW146" s="172"/>
      <c r="CX146" s="172"/>
      <c r="CY146" s="172"/>
      <c r="CZ146" s="172"/>
      <c r="DA146" s="172"/>
      <c r="DB146" s="172"/>
      <c r="DC146" s="172"/>
      <c r="DD146" s="172"/>
      <c r="DE146" s="172"/>
      <c r="DF146" s="172"/>
      <c r="DG146" s="172"/>
      <c r="DH146" s="172"/>
      <c r="DI146" s="172"/>
      <c r="DJ146" s="172"/>
      <c r="DK146" s="172"/>
      <c r="DL146" s="172"/>
      <c r="DM146" s="172"/>
      <c r="DN146" s="172"/>
      <c r="DO146" s="172"/>
      <c r="DP146" s="172"/>
      <c r="DQ146" s="172"/>
      <c r="DR146" s="172"/>
      <c r="DS146" s="172"/>
      <c r="DT146" s="172"/>
      <c r="DU146" s="172"/>
      <c r="DV146" s="172"/>
      <c r="DW146" s="172"/>
      <c r="DX146" s="172"/>
      <c r="DY146" s="172"/>
      <c r="DZ146" s="172"/>
      <c r="EA146" s="172"/>
      <c r="EB146" s="172"/>
      <c r="EC146" s="172"/>
      <c r="ED146" s="172"/>
      <c r="EE146" s="172"/>
      <c r="EF146" s="172"/>
      <c r="EG146" s="172"/>
      <c r="EH146" s="172"/>
      <c r="EI146" s="172"/>
      <c r="EJ146" s="172"/>
      <c r="EK146" s="172"/>
      <c r="EL146" s="172"/>
      <c r="EM146" s="172"/>
      <c r="EN146" s="172"/>
      <c r="EO146" s="172"/>
      <c r="EP146" s="172"/>
      <c r="EQ146" s="172"/>
      <c r="ER146" s="172"/>
      <c r="ES146" s="172"/>
      <c r="ET146" s="172"/>
      <c r="EU146" s="172"/>
      <c r="EV146" s="172"/>
      <c r="EW146" s="172"/>
      <c r="EX146" s="172"/>
      <c r="EY146" s="172"/>
      <c r="EZ146" s="172"/>
      <c r="FA146" s="172"/>
      <c r="FB146" s="172"/>
      <c r="FC146" s="172"/>
      <c r="FD146" s="172"/>
      <c r="FE146" s="172"/>
      <c r="FF146" s="172"/>
      <c r="FG146" s="172"/>
      <c r="FH146" s="172"/>
      <c r="FI146" s="172"/>
      <c r="FJ146" s="172"/>
      <c r="FK146" s="172"/>
      <c r="FL146" s="172"/>
      <c r="FM146" s="172"/>
      <c r="FN146" s="172"/>
      <c r="FO146" s="172"/>
      <c r="FP146" s="172"/>
      <c r="FQ146" s="172"/>
      <c r="FR146" s="172"/>
      <c r="FS146" s="172"/>
      <c r="FT146" s="172"/>
      <c r="FU146" s="172"/>
      <c r="FV146" s="172"/>
      <c r="FW146" s="172"/>
      <c r="FX146" s="172"/>
      <c r="FY146" s="172"/>
      <c r="FZ146" s="172"/>
      <c r="GA146" s="172"/>
      <c r="GB146" s="172"/>
      <c r="GC146" s="172"/>
      <c r="GD146" s="172"/>
      <c r="GE146" s="172"/>
      <c r="GF146" s="172"/>
      <c r="GG146" s="172"/>
      <c r="GH146" s="172"/>
      <c r="GI146" s="172"/>
      <c r="GJ146" s="172"/>
      <c r="GK146" s="172"/>
      <c r="GL146" s="172"/>
      <c r="GM146" s="172"/>
      <c r="GN146" s="172"/>
      <c r="GO146" s="172"/>
      <c r="GP146" s="172"/>
      <c r="GQ146" s="172"/>
      <c r="GR146" s="172"/>
      <c r="GS146" s="172"/>
      <c r="GT146" s="172"/>
      <c r="GU146" s="172"/>
      <c r="GV146" s="172"/>
      <c r="GW146" s="172"/>
      <c r="GX146" s="172"/>
      <c r="GY146" s="172"/>
      <c r="GZ146" s="172"/>
      <c r="HA146" s="172"/>
      <c r="HB146" s="172"/>
      <c r="HC146" s="172"/>
      <c r="HD146" s="172"/>
      <c r="HE146" s="172"/>
      <c r="HF146" s="172"/>
      <c r="HG146" s="172"/>
      <c r="HH146" s="172"/>
      <c r="HI146" s="172"/>
      <c r="HJ146" s="172"/>
      <c r="HK146" s="172"/>
      <c r="HL146" s="172"/>
      <c r="HM146" s="172"/>
      <c r="HN146" s="172"/>
      <c r="HO146" s="172"/>
      <c r="HP146" s="172"/>
      <c r="HQ146" s="172"/>
      <c r="HR146" s="172"/>
      <c r="HS146" s="172"/>
      <c r="HT146" s="172"/>
      <c r="HU146" s="172"/>
      <c r="HV146" s="172"/>
      <c r="HW146" s="172"/>
      <c r="HX146" s="172"/>
      <c r="HY146" s="172"/>
      <c r="HZ146" s="172"/>
      <c r="IA146" s="172"/>
      <c r="IB146" s="172"/>
      <c r="IC146" s="172"/>
      <c r="ID146" s="172"/>
      <c r="IE146" s="172"/>
      <c r="IF146" s="172"/>
      <c r="IG146" s="172"/>
      <c r="IH146" s="172"/>
      <c r="II146" s="172"/>
      <c r="IJ146" s="172"/>
      <c r="IK146" s="172"/>
      <c r="IL146" s="172"/>
      <c r="IM146" s="172"/>
      <c r="IN146" s="172"/>
      <c r="IO146" s="172"/>
      <c r="IP146" s="172"/>
      <c r="IQ146" s="172"/>
    </row>
    <row r="147" spans="1:251" s="144" customFormat="1" ht="15.75">
      <c r="A147" s="176">
        <v>140</v>
      </c>
      <c r="B147" s="545" t="s">
        <v>538</v>
      </c>
      <c r="C147" s="546" t="s">
        <v>444</v>
      </c>
      <c r="D147" s="547"/>
      <c r="E147" s="547">
        <v>58</v>
      </c>
      <c r="F147" s="548" t="s">
        <v>584</v>
      </c>
      <c r="G147" s="547" t="s">
        <v>218</v>
      </c>
      <c r="H147" s="539" t="s">
        <v>202</v>
      </c>
      <c r="I147" s="177">
        <f t="shared" si="4"/>
        <v>97500</v>
      </c>
      <c r="J147" s="323" t="s">
        <v>552</v>
      </c>
      <c r="K147" s="180">
        <f t="shared" si="5"/>
        <v>75000</v>
      </c>
      <c r="L147" s="382" t="s">
        <v>56</v>
      </c>
      <c r="M147" s="178">
        <f t="shared" si="6"/>
        <v>0</v>
      </c>
      <c r="N147" s="178">
        <f t="shared" si="7"/>
        <v>172500</v>
      </c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2"/>
      <c r="CB147" s="172"/>
      <c r="CC147" s="172"/>
      <c r="CD147" s="172"/>
      <c r="CE147" s="172"/>
      <c r="CF147" s="172"/>
      <c r="CG147" s="172"/>
      <c r="CH147" s="172"/>
      <c r="CI147" s="172"/>
      <c r="CJ147" s="172"/>
      <c r="CK147" s="172"/>
      <c r="CL147" s="172"/>
      <c r="CM147" s="172"/>
      <c r="CN147" s="172"/>
      <c r="CO147" s="172"/>
      <c r="CP147" s="172"/>
      <c r="CQ147" s="172"/>
      <c r="CR147" s="172"/>
      <c r="CS147" s="172"/>
      <c r="CT147" s="172"/>
      <c r="CU147" s="172"/>
      <c r="CV147" s="172"/>
      <c r="CW147" s="172"/>
      <c r="CX147" s="172"/>
      <c r="CY147" s="172"/>
      <c r="CZ147" s="172"/>
      <c r="DA147" s="172"/>
      <c r="DB147" s="172"/>
      <c r="DC147" s="172"/>
      <c r="DD147" s="172"/>
      <c r="DE147" s="172"/>
      <c r="DF147" s="172"/>
      <c r="DG147" s="172"/>
      <c r="DH147" s="172"/>
      <c r="DI147" s="172"/>
      <c r="DJ147" s="172"/>
      <c r="DK147" s="172"/>
      <c r="DL147" s="172"/>
      <c r="DM147" s="172"/>
      <c r="DN147" s="172"/>
      <c r="DO147" s="172"/>
      <c r="DP147" s="172"/>
      <c r="DQ147" s="172"/>
      <c r="DR147" s="172"/>
      <c r="DS147" s="172"/>
      <c r="DT147" s="172"/>
      <c r="DU147" s="172"/>
      <c r="DV147" s="172"/>
      <c r="DW147" s="172"/>
      <c r="DX147" s="172"/>
      <c r="DY147" s="172"/>
      <c r="DZ147" s="172"/>
      <c r="EA147" s="172"/>
      <c r="EB147" s="172"/>
      <c r="EC147" s="172"/>
      <c r="ED147" s="172"/>
      <c r="EE147" s="172"/>
      <c r="EF147" s="172"/>
      <c r="EG147" s="172"/>
      <c r="EH147" s="172"/>
      <c r="EI147" s="172"/>
      <c r="EJ147" s="172"/>
      <c r="EK147" s="172"/>
      <c r="EL147" s="172"/>
      <c r="EM147" s="172"/>
      <c r="EN147" s="172"/>
      <c r="EO147" s="172"/>
      <c r="EP147" s="172"/>
      <c r="EQ147" s="172"/>
      <c r="ER147" s="172"/>
      <c r="ES147" s="172"/>
      <c r="ET147" s="172"/>
      <c r="EU147" s="172"/>
      <c r="EV147" s="172"/>
      <c r="EW147" s="172"/>
      <c r="EX147" s="172"/>
      <c r="EY147" s="172"/>
      <c r="EZ147" s="172"/>
      <c r="FA147" s="172"/>
      <c r="FB147" s="172"/>
      <c r="FC147" s="172"/>
      <c r="FD147" s="172"/>
      <c r="FE147" s="172"/>
      <c r="FF147" s="172"/>
      <c r="FG147" s="172"/>
      <c r="FH147" s="172"/>
      <c r="FI147" s="172"/>
      <c r="FJ147" s="172"/>
      <c r="FK147" s="172"/>
      <c r="FL147" s="172"/>
      <c r="FM147" s="172"/>
      <c r="FN147" s="172"/>
      <c r="FO147" s="172"/>
      <c r="FP147" s="172"/>
      <c r="FQ147" s="172"/>
      <c r="FR147" s="172"/>
      <c r="FS147" s="172"/>
      <c r="FT147" s="172"/>
      <c r="FU147" s="172"/>
      <c r="FV147" s="172"/>
      <c r="FW147" s="172"/>
      <c r="FX147" s="172"/>
      <c r="FY147" s="172"/>
      <c r="FZ147" s="172"/>
      <c r="GA147" s="172"/>
      <c r="GB147" s="172"/>
      <c r="GC147" s="172"/>
      <c r="GD147" s="172"/>
      <c r="GE147" s="172"/>
      <c r="GF147" s="172"/>
      <c r="GG147" s="172"/>
      <c r="GH147" s="172"/>
      <c r="GI147" s="172"/>
      <c r="GJ147" s="172"/>
      <c r="GK147" s="172"/>
      <c r="GL147" s="172"/>
      <c r="GM147" s="172"/>
      <c r="GN147" s="172"/>
      <c r="GO147" s="172"/>
      <c r="GP147" s="172"/>
      <c r="GQ147" s="172"/>
      <c r="GR147" s="172"/>
      <c r="GS147" s="172"/>
      <c r="GT147" s="172"/>
      <c r="GU147" s="172"/>
      <c r="GV147" s="172"/>
      <c r="GW147" s="172"/>
      <c r="GX147" s="172"/>
      <c r="GY147" s="172"/>
      <c r="GZ147" s="172"/>
      <c r="HA147" s="172"/>
      <c r="HB147" s="172"/>
      <c r="HC147" s="172"/>
      <c r="HD147" s="172"/>
      <c r="HE147" s="172"/>
      <c r="HF147" s="172"/>
      <c r="HG147" s="172"/>
      <c r="HH147" s="172"/>
      <c r="HI147" s="172"/>
      <c r="HJ147" s="172"/>
      <c r="HK147" s="172"/>
      <c r="HL147" s="172"/>
      <c r="HM147" s="172"/>
      <c r="HN147" s="172"/>
      <c r="HO147" s="172"/>
      <c r="HP147" s="172"/>
      <c r="HQ147" s="172"/>
      <c r="HR147" s="172"/>
      <c r="HS147" s="172"/>
      <c r="HT147" s="172"/>
      <c r="HU147" s="172"/>
      <c r="HV147" s="172"/>
      <c r="HW147" s="172"/>
      <c r="HX147" s="172"/>
      <c r="HY147" s="172"/>
      <c r="HZ147" s="172"/>
      <c r="IA147" s="172"/>
      <c r="IB147" s="172"/>
      <c r="IC147" s="172"/>
      <c r="ID147" s="172"/>
      <c r="IE147" s="172"/>
      <c r="IF147" s="172"/>
      <c r="IG147" s="172"/>
      <c r="IH147" s="172"/>
      <c r="II147" s="172"/>
      <c r="IJ147" s="172"/>
      <c r="IK147" s="172"/>
      <c r="IL147" s="172"/>
      <c r="IM147" s="172"/>
      <c r="IN147" s="172"/>
      <c r="IO147" s="172"/>
      <c r="IP147" s="172"/>
      <c r="IQ147" s="172"/>
    </row>
    <row r="148" spans="1:251" s="144" customFormat="1" ht="15.75">
      <c r="A148" s="176">
        <v>141</v>
      </c>
      <c r="B148" s="545" t="s">
        <v>538</v>
      </c>
      <c r="C148" s="546" t="s">
        <v>478</v>
      </c>
      <c r="D148" s="547">
        <v>41</v>
      </c>
      <c r="E148" s="547"/>
      <c r="F148" s="548" t="s">
        <v>584</v>
      </c>
      <c r="G148" s="547" t="s">
        <v>218</v>
      </c>
      <c r="H148" s="539" t="s">
        <v>199</v>
      </c>
      <c r="I148" s="177">
        <f t="shared" si="4"/>
        <v>97500</v>
      </c>
      <c r="J148" s="323" t="s">
        <v>212</v>
      </c>
      <c r="K148" s="180">
        <f t="shared" si="5"/>
        <v>75000</v>
      </c>
      <c r="L148" s="382" t="s">
        <v>56</v>
      </c>
      <c r="M148" s="178">
        <f t="shared" si="6"/>
        <v>0</v>
      </c>
      <c r="N148" s="178">
        <f t="shared" si="7"/>
        <v>172500</v>
      </c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2"/>
      <c r="CB148" s="172"/>
      <c r="CC148" s="172"/>
      <c r="CD148" s="172"/>
      <c r="CE148" s="172"/>
      <c r="CF148" s="172"/>
      <c r="CG148" s="172"/>
      <c r="CH148" s="172"/>
      <c r="CI148" s="172"/>
      <c r="CJ148" s="172"/>
      <c r="CK148" s="172"/>
      <c r="CL148" s="172"/>
      <c r="CM148" s="172"/>
      <c r="CN148" s="172"/>
      <c r="CO148" s="172"/>
      <c r="CP148" s="172"/>
      <c r="CQ148" s="172"/>
      <c r="CR148" s="172"/>
      <c r="CS148" s="172"/>
      <c r="CT148" s="172"/>
      <c r="CU148" s="172"/>
      <c r="CV148" s="172"/>
      <c r="CW148" s="172"/>
      <c r="CX148" s="172"/>
      <c r="CY148" s="172"/>
      <c r="CZ148" s="172"/>
      <c r="DA148" s="172"/>
      <c r="DB148" s="172"/>
      <c r="DC148" s="172"/>
      <c r="DD148" s="172"/>
      <c r="DE148" s="172"/>
      <c r="DF148" s="172"/>
      <c r="DG148" s="172"/>
      <c r="DH148" s="172"/>
      <c r="DI148" s="172"/>
      <c r="DJ148" s="172"/>
      <c r="DK148" s="172"/>
      <c r="DL148" s="172"/>
      <c r="DM148" s="172"/>
      <c r="DN148" s="172"/>
      <c r="DO148" s="172"/>
      <c r="DP148" s="172"/>
      <c r="DQ148" s="172"/>
      <c r="DR148" s="172"/>
      <c r="DS148" s="172"/>
      <c r="DT148" s="172"/>
      <c r="DU148" s="172"/>
      <c r="DV148" s="172"/>
      <c r="DW148" s="172"/>
      <c r="DX148" s="172"/>
      <c r="DY148" s="172"/>
      <c r="DZ148" s="172"/>
      <c r="EA148" s="172"/>
      <c r="EB148" s="172"/>
      <c r="EC148" s="172"/>
      <c r="ED148" s="172"/>
      <c r="EE148" s="172"/>
      <c r="EF148" s="172"/>
      <c r="EG148" s="172"/>
      <c r="EH148" s="172"/>
      <c r="EI148" s="172"/>
      <c r="EJ148" s="172"/>
      <c r="EK148" s="172"/>
      <c r="EL148" s="172"/>
      <c r="EM148" s="172"/>
      <c r="EN148" s="172"/>
      <c r="EO148" s="172"/>
      <c r="EP148" s="172"/>
      <c r="EQ148" s="172"/>
      <c r="ER148" s="172"/>
      <c r="ES148" s="172"/>
      <c r="ET148" s="172"/>
      <c r="EU148" s="172"/>
      <c r="EV148" s="172"/>
      <c r="EW148" s="172"/>
      <c r="EX148" s="172"/>
      <c r="EY148" s="172"/>
      <c r="EZ148" s="172"/>
      <c r="FA148" s="172"/>
      <c r="FB148" s="172"/>
      <c r="FC148" s="172"/>
      <c r="FD148" s="172"/>
      <c r="FE148" s="172"/>
      <c r="FF148" s="172"/>
      <c r="FG148" s="172"/>
      <c r="FH148" s="172"/>
      <c r="FI148" s="172"/>
      <c r="FJ148" s="172"/>
      <c r="FK148" s="172"/>
      <c r="FL148" s="172"/>
      <c r="FM148" s="172"/>
      <c r="FN148" s="172"/>
      <c r="FO148" s="172"/>
      <c r="FP148" s="172"/>
      <c r="FQ148" s="172"/>
      <c r="FR148" s="172"/>
      <c r="FS148" s="172"/>
      <c r="FT148" s="172"/>
      <c r="FU148" s="172"/>
      <c r="FV148" s="172"/>
      <c r="FW148" s="172"/>
      <c r="FX148" s="172"/>
      <c r="FY148" s="172"/>
      <c r="FZ148" s="172"/>
      <c r="GA148" s="172"/>
      <c r="GB148" s="172"/>
      <c r="GC148" s="172"/>
      <c r="GD148" s="172"/>
      <c r="GE148" s="172"/>
      <c r="GF148" s="172"/>
      <c r="GG148" s="172"/>
      <c r="GH148" s="172"/>
      <c r="GI148" s="172"/>
      <c r="GJ148" s="172"/>
      <c r="GK148" s="172"/>
      <c r="GL148" s="172"/>
      <c r="GM148" s="172"/>
      <c r="GN148" s="172"/>
      <c r="GO148" s="172"/>
      <c r="GP148" s="172"/>
      <c r="GQ148" s="172"/>
      <c r="GR148" s="172"/>
      <c r="GS148" s="172"/>
      <c r="GT148" s="172"/>
      <c r="GU148" s="172"/>
      <c r="GV148" s="172"/>
      <c r="GW148" s="172"/>
      <c r="GX148" s="172"/>
      <c r="GY148" s="172"/>
      <c r="GZ148" s="172"/>
      <c r="HA148" s="172"/>
      <c r="HB148" s="172"/>
      <c r="HC148" s="172"/>
      <c r="HD148" s="172"/>
      <c r="HE148" s="172"/>
      <c r="HF148" s="172"/>
      <c r="HG148" s="172"/>
      <c r="HH148" s="172"/>
      <c r="HI148" s="172"/>
      <c r="HJ148" s="172"/>
      <c r="HK148" s="172"/>
      <c r="HL148" s="172"/>
      <c r="HM148" s="172"/>
      <c r="HN148" s="172"/>
      <c r="HO148" s="172"/>
      <c r="HP148" s="172"/>
      <c r="HQ148" s="172"/>
      <c r="HR148" s="172"/>
      <c r="HS148" s="172"/>
      <c r="HT148" s="172"/>
      <c r="HU148" s="172"/>
      <c r="HV148" s="172"/>
      <c r="HW148" s="172"/>
      <c r="HX148" s="172"/>
      <c r="HY148" s="172"/>
      <c r="HZ148" s="172"/>
      <c r="IA148" s="172"/>
      <c r="IB148" s="172"/>
      <c r="IC148" s="172"/>
      <c r="ID148" s="172"/>
      <c r="IE148" s="172"/>
      <c r="IF148" s="172"/>
      <c r="IG148" s="172"/>
      <c r="IH148" s="172"/>
      <c r="II148" s="172"/>
      <c r="IJ148" s="172"/>
      <c r="IK148" s="172"/>
      <c r="IL148" s="172"/>
      <c r="IM148" s="172"/>
      <c r="IN148" s="172"/>
      <c r="IO148" s="172"/>
      <c r="IP148" s="172"/>
      <c r="IQ148" s="172"/>
    </row>
    <row r="149" spans="1:251" s="144" customFormat="1" ht="15">
      <c r="A149" s="176">
        <v>142</v>
      </c>
      <c r="B149" s="545" t="s">
        <v>538</v>
      </c>
      <c r="C149" s="546" t="s">
        <v>543</v>
      </c>
      <c r="D149" s="547">
        <v>34</v>
      </c>
      <c r="E149" s="547"/>
      <c r="F149" s="546" t="s">
        <v>544</v>
      </c>
      <c r="G149" s="547" t="s">
        <v>161</v>
      </c>
      <c r="H149" s="539" t="s">
        <v>204</v>
      </c>
      <c r="I149" s="177">
        <f t="shared" si="4"/>
        <v>97500</v>
      </c>
      <c r="J149" s="323" t="s">
        <v>207</v>
      </c>
      <c r="K149" s="180">
        <f t="shared" si="5"/>
        <v>75000</v>
      </c>
      <c r="L149" s="323" t="s">
        <v>56</v>
      </c>
      <c r="M149" s="178">
        <f t="shared" si="6"/>
        <v>0</v>
      </c>
      <c r="N149" s="178">
        <f t="shared" si="7"/>
        <v>172500</v>
      </c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2"/>
      <c r="CB149" s="172"/>
      <c r="CC149" s="172"/>
      <c r="CD149" s="172"/>
      <c r="CE149" s="172"/>
      <c r="CF149" s="172"/>
      <c r="CG149" s="172"/>
      <c r="CH149" s="172"/>
      <c r="CI149" s="172"/>
      <c r="CJ149" s="172"/>
      <c r="CK149" s="172"/>
      <c r="CL149" s="172"/>
      <c r="CM149" s="172"/>
      <c r="CN149" s="172"/>
      <c r="CO149" s="172"/>
      <c r="CP149" s="172"/>
      <c r="CQ149" s="172"/>
      <c r="CR149" s="172"/>
      <c r="CS149" s="172"/>
      <c r="CT149" s="172"/>
      <c r="CU149" s="172"/>
      <c r="CV149" s="172"/>
      <c r="CW149" s="172"/>
      <c r="CX149" s="172"/>
      <c r="CY149" s="172"/>
      <c r="CZ149" s="172"/>
      <c r="DA149" s="172"/>
      <c r="DB149" s="172"/>
      <c r="DC149" s="172"/>
      <c r="DD149" s="172"/>
      <c r="DE149" s="172"/>
      <c r="DF149" s="172"/>
      <c r="DG149" s="172"/>
      <c r="DH149" s="172"/>
      <c r="DI149" s="172"/>
      <c r="DJ149" s="172"/>
      <c r="DK149" s="172"/>
      <c r="DL149" s="172"/>
      <c r="DM149" s="172"/>
      <c r="DN149" s="172"/>
      <c r="DO149" s="172"/>
      <c r="DP149" s="172"/>
      <c r="DQ149" s="172"/>
      <c r="DR149" s="172"/>
      <c r="DS149" s="172"/>
      <c r="DT149" s="172"/>
      <c r="DU149" s="172"/>
      <c r="DV149" s="172"/>
      <c r="DW149" s="172"/>
      <c r="DX149" s="172"/>
      <c r="DY149" s="172"/>
      <c r="DZ149" s="172"/>
      <c r="EA149" s="172"/>
      <c r="EB149" s="172"/>
      <c r="EC149" s="172"/>
      <c r="ED149" s="172"/>
      <c r="EE149" s="172"/>
      <c r="EF149" s="172"/>
      <c r="EG149" s="172"/>
      <c r="EH149" s="172"/>
      <c r="EI149" s="172"/>
      <c r="EJ149" s="172"/>
      <c r="EK149" s="172"/>
      <c r="EL149" s="172"/>
      <c r="EM149" s="172"/>
      <c r="EN149" s="172"/>
      <c r="EO149" s="172"/>
      <c r="EP149" s="172"/>
      <c r="EQ149" s="172"/>
      <c r="ER149" s="172"/>
      <c r="ES149" s="172"/>
      <c r="ET149" s="172"/>
      <c r="EU149" s="172"/>
      <c r="EV149" s="172"/>
      <c r="EW149" s="172"/>
      <c r="EX149" s="172"/>
      <c r="EY149" s="172"/>
      <c r="EZ149" s="172"/>
      <c r="FA149" s="172"/>
      <c r="FB149" s="172"/>
      <c r="FC149" s="172"/>
      <c r="FD149" s="172"/>
      <c r="FE149" s="172"/>
      <c r="FF149" s="172"/>
      <c r="FG149" s="172"/>
      <c r="FH149" s="172"/>
      <c r="FI149" s="172"/>
      <c r="FJ149" s="172"/>
      <c r="FK149" s="172"/>
      <c r="FL149" s="172"/>
      <c r="FM149" s="172"/>
      <c r="FN149" s="172"/>
      <c r="FO149" s="172"/>
      <c r="FP149" s="172"/>
      <c r="FQ149" s="172"/>
      <c r="FR149" s="172"/>
      <c r="FS149" s="172"/>
      <c r="FT149" s="172"/>
      <c r="FU149" s="172"/>
      <c r="FV149" s="172"/>
      <c r="FW149" s="172"/>
      <c r="FX149" s="172"/>
      <c r="FY149" s="172"/>
      <c r="FZ149" s="172"/>
      <c r="GA149" s="172"/>
      <c r="GB149" s="172"/>
      <c r="GC149" s="172"/>
      <c r="GD149" s="172"/>
      <c r="GE149" s="172"/>
      <c r="GF149" s="172"/>
      <c r="GG149" s="172"/>
      <c r="GH149" s="172"/>
      <c r="GI149" s="172"/>
      <c r="GJ149" s="172"/>
      <c r="GK149" s="172"/>
      <c r="GL149" s="172"/>
      <c r="GM149" s="172"/>
      <c r="GN149" s="172"/>
      <c r="GO149" s="172"/>
      <c r="GP149" s="172"/>
      <c r="GQ149" s="172"/>
      <c r="GR149" s="172"/>
      <c r="GS149" s="172"/>
      <c r="GT149" s="172"/>
      <c r="GU149" s="172"/>
      <c r="GV149" s="172"/>
      <c r="GW149" s="172"/>
      <c r="GX149" s="172"/>
      <c r="GY149" s="172"/>
      <c r="GZ149" s="172"/>
      <c r="HA149" s="172"/>
      <c r="HB149" s="172"/>
      <c r="HC149" s="172"/>
      <c r="HD149" s="172"/>
      <c r="HE149" s="172"/>
      <c r="HF149" s="172"/>
      <c r="HG149" s="172"/>
      <c r="HH149" s="172"/>
      <c r="HI149" s="172"/>
      <c r="HJ149" s="172"/>
      <c r="HK149" s="172"/>
      <c r="HL149" s="172"/>
      <c r="HM149" s="172"/>
      <c r="HN149" s="172"/>
      <c r="HO149" s="172"/>
      <c r="HP149" s="172"/>
      <c r="HQ149" s="172"/>
      <c r="HR149" s="172"/>
      <c r="HS149" s="172"/>
      <c r="HT149" s="172"/>
      <c r="HU149" s="172"/>
      <c r="HV149" s="172"/>
      <c r="HW149" s="172"/>
      <c r="HX149" s="172"/>
      <c r="HY149" s="172"/>
      <c r="HZ149" s="172"/>
      <c r="IA149" s="172"/>
      <c r="IB149" s="172"/>
      <c r="IC149" s="172"/>
      <c r="ID149" s="172"/>
      <c r="IE149" s="172"/>
      <c r="IF149" s="172"/>
      <c r="IG149" s="172"/>
      <c r="IH149" s="172"/>
      <c r="II149" s="172"/>
      <c r="IJ149" s="172"/>
      <c r="IK149" s="172"/>
      <c r="IL149" s="172"/>
      <c r="IM149" s="172"/>
      <c r="IN149" s="172"/>
      <c r="IO149" s="172"/>
      <c r="IP149" s="172"/>
      <c r="IQ149" s="172"/>
    </row>
    <row r="150" spans="1:251" s="145" customFormat="1" ht="21.75" customHeight="1">
      <c r="A150" s="176"/>
      <c r="B150" s="198"/>
      <c r="C150" s="199" t="s">
        <v>71</v>
      </c>
      <c r="D150" s="198"/>
      <c r="E150" s="198"/>
      <c r="F150" s="198"/>
      <c r="G150" s="198"/>
      <c r="H150" s="345"/>
      <c r="I150" s="200">
        <f>SUM(I8:I149)</f>
        <v>35497500</v>
      </c>
      <c r="J150" s="200"/>
      <c r="K150" s="200">
        <f>SUM(K8:K149)</f>
        <v>25695000</v>
      </c>
      <c r="L150" s="200"/>
      <c r="M150" s="200">
        <f>SUM(M8:M149)</f>
        <v>21270000</v>
      </c>
      <c r="N150" s="200">
        <f>SUM(N8:N149)</f>
        <v>82462500</v>
      </c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41"/>
      <c r="AJ150" s="141"/>
      <c r="AK150" s="141"/>
      <c r="AL150" s="141"/>
      <c r="AM150" s="141"/>
      <c r="AN150" s="141"/>
      <c r="AO150" s="141"/>
      <c r="AP150" s="141"/>
      <c r="AQ150" s="141"/>
      <c r="AR150" s="141"/>
      <c r="AS150" s="141"/>
      <c r="AT150" s="141"/>
      <c r="AU150" s="141"/>
      <c r="AV150" s="141"/>
      <c r="AW150" s="141"/>
      <c r="AX150" s="141"/>
      <c r="AY150" s="141"/>
      <c r="AZ150" s="141"/>
      <c r="BA150" s="141"/>
      <c r="BB150" s="141"/>
      <c r="BC150" s="141"/>
      <c r="BD150" s="141"/>
      <c r="BE150" s="141"/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41"/>
      <c r="BX150" s="141"/>
      <c r="BY150" s="141"/>
      <c r="BZ150" s="141"/>
      <c r="CA150" s="141"/>
      <c r="CB150" s="141"/>
      <c r="CC150" s="141"/>
      <c r="CD150" s="141"/>
      <c r="CE150" s="141"/>
      <c r="CF150" s="141"/>
      <c r="CG150" s="141"/>
      <c r="CH150" s="141"/>
      <c r="CI150" s="141"/>
      <c r="CJ150" s="141"/>
      <c r="CK150" s="141"/>
      <c r="CL150" s="141"/>
      <c r="CM150" s="141"/>
      <c r="CN150" s="141"/>
      <c r="CO150" s="141"/>
      <c r="CP150" s="141"/>
      <c r="CQ150" s="141"/>
      <c r="CR150" s="141"/>
      <c r="CS150" s="141"/>
      <c r="CT150" s="141"/>
      <c r="CU150" s="141"/>
      <c r="CV150" s="141"/>
      <c r="CW150" s="141"/>
      <c r="CX150" s="141"/>
      <c r="CY150" s="141"/>
      <c r="CZ150" s="141"/>
      <c r="DA150" s="141"/>
      <c r="DB150" s="141"/>
      <c r="DC150" s="141"/>
      <c r="DD150" s="141"/>
      <c r="DE150" s="141"/>
      <c r="DF150" s="141"/>
      <c r="DG150" s="141"/>
      <c r="DH150" s="141"/>
      <c r="DI150" s="141"/>
      <c r="DJ150" s="141"/>
      <c r="DK150" s="141"/>
      <c r="DL150" s="141"/>
      <c r="DM150" s="141"/>
      <c r="DN150" s="141"/>
      <c r="DO150" s="141"/>
      <c r="DP150" s="141"/>
      <c r="DQ150" s="141"/>
      <c r="DR150" s="141"/>
      <c r="DS150" s="141"/>
      <c r="DT150" s="141"/>
      <c r="DU150" s="141"/>
      <c r="DV150" s="141"/>
      <c r="DW150" s="141"/>
      <c r="DX150" s="141"/>
      <c r="DY150" s="141"/>
      <c r="DZ150" s="141"/>
      <c r="EA150" s="141"/>
      <c r="EB150" s="141"/>
      <c r="EC150" s="141"/>
      <c r="ED150" s="141"/>
      <c r="EE150" s="141"/>
      <c r="EF150" s="141"/>
      <c r="EG150" s="141"/>
      <c r="EH150" s="141"/>
      <c r="EI150" s="141"/>
      <c r="EJ150" s="141"/>
      <c r="EK150" s="141"/>
      <c r="EL150" s="141"/>
      <c r="EM150" s="141"/>
      <c r="EN150" s="141"/>
      <c r="EO150" s="141"/>
      <c r="EP150" s="141"/>
      <c r="EQ150" s="141"/>
      <c r="ER150" s="141"/>
      <c r="ES150" s="141"/>
      <c r="ET150" s="141"/>
      <c r="EU150" s="141"/>
      <c r="EV150" s="141"/>
      <c r="EW150" s="141"/>
      <c r="EX150" s="141"/>
      <c r="EY150" s="141"/>
      <c r="EZ150" s="141"/>
      <c r="FA150" s="141"/>
      <c r="FB150" s="141"/>
      <c r="FC150" s="141"/>
      <c r="FD150" s="141"/>
      <c r="FE150" s="141"/>
      <c r="FF150" s="141"/>
      <c r="FG150" s="141"/>
      <c r="FH150" s="141"/>
      <c r="FI150" s="141"/>
      <c r="FJ150" s="141"/>
      <c r="FK150" s="141"/>
      <c r="FL150" s="141"/>
      <c r="FM150" s="141"/>
      <c r="FN150" s="141"/>
      <c r="FO150" s="141"/>
      <c r="FP150" s="141"/>
      <c r="FQ150" s="141"/>
      <c r="FR150" s="141"/>
      <c r="FS150" s="141"/>
      <c r="FT150" s="141"/>
      <c r="FU150" s="141"/>
      <c r="FV150" s="141"/>
      <c r="FW150" s="141"/>
      <c r="FX150" s="141"/>
      <c r="FY150" s="141"/>
      <c r="FZ150" s="141"/>
      <c r="GA150" s="141"/>
      <c r="GB150" s="141"/>
      <c r="GC150" s="141"/>
      <c r="GD150" s="141"/>
      <c r="GE150" s="141"/>
      <c r="GF150" s="141"/>
      <c r="GG150" s="141"/>
      <c r="GH150" s="141"/>
      <c r="GI150" s="141"/>
      <c r="GJ150" s="141"/>
      <c r="GK150" s="141"/>
      <c r="GL150" s="141"/>
      <c r="GM150" s="141"/>
      <c r="GN150" s="141"/>
      <c r="GO150" s="141"/>
      <c r="GP150" s="141"/>
      <c r="GQ150" s="141"/>
      <c r="GR150" s="141"/>
      <c r="GS150" s="141"/>
      <c r="GT150" s="141"/>
      <c r="GU150" s="141"/>
      <c r="GV150" s="141"/>
      <c r="GW150" s="141"/>
      <c r="GX150" s="141"/>
      <c r="GY150" s="141"/>
      <c r="GZ150" s="141"/>
      <c r="HA150" s="141"/>
      <c r="HB150" s="141"/>
      <c r="HC150" s="141"/>
      <c r="HD150" s="141"/>
      <c r="HE150" s="141"/>
      <c r="HF150" s="141"/>
      <c r="HG150" s="141"/>
      <c r="HH150" s="141"/>
      <c r="HI150" s="141"/>
      <c r="HJ150" s="141"/>
      <c r="HK150" s="141"/>
      <c r="HL150" s="141"/>
      <c r="HM150" s="141"/>
      <c r="HN150" s="141"/>
      <c r="HO150" s="141"/>
      <c r="HP150" s="141"/>
      <c r="HQ150" s="141"/>
      <c r="HR150" s="141"/>
      <c r="HS150" s="141"/>
      <c r="HT150" s="141"/>
      <c r="HU150" s="141"/>
      <c r="HV150" s="141"/>
      <c r="HW150" s="141"/>
      <c r="HX150" s="141"/>
      <c r="HY150" s="141"/>
      <c r="HZ150" s="141"/>
      <c r="IA150" s="141"/>
      <c r="IB150" s="141"/>
      <c r="IC150" s="141"/>
      <c r="ID150" s="141"/>
      <c r="IE150" s="141"/>
      <c r="IF150" s="141"/>
      <c r="IG150" s="141"/>
      <c r="IH150" s="141"/>
      <c r="II150" s="141"/>
      <c r="IJ150" s="141"/>
      <c r="IK150" s="141"/>
      <c r="IL150" s="141"/>
      <c r="IM150" s="141"/>
      <c r="IN150" s="141"/>
      <c r="IO150" s="141"/>
      <c r="IP150" s="141"/>
      <c r="IQ150" s="141"/>
    </row>
    <row r="151" spans="1:251" ht="18.75">
      <c r="A151" s="109"/>
      <c r="B151" s="239"/>
      <c r="C151" s="240"/>
      <c r="D151" s="239"/>
      <c r="E151" s="123"/>
      <c r="F151" s="239"/>
      <c r="G151" s="123"/>
      <c r="H151" s="308"/>
      <c r="I151" s="241"/>
      <c r="J151" s="316"/>
      <c r="K151" s="585" t="s">
        <v>882</v>
      </c>
      <c r="L151" s="585"/>
      <c r="M151" s="585"/>
      <c r="N151" s="585"/>
    </row>
    <row r="152" spans="1:251" ht="18.75">
      <c r="A152" s="109"/>
      <c r="B152" s="584" t="s">
        <v>35</v>
      </c>
      <c r="C152" s="584"/>
      <c r="D152" s="239"/>
      <c r="E152" s="239"/>
      <c r="F152" s="239"/>
      <c r="G152" s="123"/>
      <c r="H152" s="309"/>
      <c r="I152" s="243"/>
      <c r="J152" s="316"/>
      <c r="K152" s="565" t="s">
        <v>21</v>
      </c>
      <c r="L152" s="565"/>
      <c r="M152" s="565"/>
      <c r="N152" s="565"/>
    </row>
    <row r="153" spans="1:251" ht="18.75">
      <c r="A153" s="109"/>
      <c r="B153" s="242"/>
      <c r="C153" s="242"/>
      <c r="D153" s="239"/>
      <c r="E153" s="239"/>
      <c r="F153" s="239"/>
      <c r="G153" s="123"/>
      <c r="H153" s="309"/>
      <c r="I153" s="243"/>
      <c r="J153" s="316"/>
      <c r="K153" s="237"/>
      <c r="L153" s="313"/>
      <c r="M153" s="237"/>
      <c r="N153" s="408"/>
    </row>
    <row r="154" spans="1:251" ht="18.75">
      <c r="B154" s="39"/>
      <c r="C154" s="142"/>
      <c r="D154" s="244"/>
      <c r="E154" s="244"/>
      <c r="F154" s="245"/>
      <c r="G154" s="39"/>
      <c r="I154" s="247"/>
      <c r="J154" s="317"/>
      <c r="K154" s="247"/>
      <c r="L154" s="246"/>
      <c r="M154" s="247"/>
      <c r="N154" s="124"/>
    </row>
    <row r="155" spans="1:251" ht="18.75">
      <c r="B155" s="39"/>
      <c r="C155" s="142"/>
      <c r="D155" s="244"/>
      <c r="E155" s="244"/>
      <c r="F155" s="244"/>
      <c r="G155" s="39"/>
      <c r="I155" s="247"/>
      <c r="J155" s="317"/>
      <c r="K155" s="247"/>
      <c r="L155" s="246"/>
      <c r="M155" s="247"/>
      <c r="N155" s="124"/>
    </row>
    <row r="156" spans="1:251" ht="21.75" customHeight="1">
      <c r="B156" s="566" t="s">
        <v>45</v>
      </c>
      <c r="C156" s="566"/>
      <c r="D156" s="244"/>
      <c r="E156" s="244"/>
      <c r="F156" s="244"/>
      <c r="G156" s="39"/>
      <c r="I156" s="247"/>
      <c r="J156" s="317"/>
      <c r="K156" s="583" t="s">
        <v>143</v>
      </c>
      <c r="L156" s="583"/>
      <c r="M156" s="583"/>
      <c r="N156" s="583"/>
    </row>
    <row r="157" spans="1:251" ht="18.75">
      <c r="B157" s="39"/>
      <c r="C157" s="142"/>
      <c r="D157" s="244"/>
      <c r="E157" s="244"/>
      <c r="F157" s="244"/>
      <c r="G157" s="39"/>
      <c r="I157" s="247"/>
      <c r="J157" s="317"/>
      <c r="K157" s="247"/>
      <c r="L157" s="246"/>
      <c r="M157" s="247"/>
      <c r="N157" s="124"/>
    </row>
    <row r="158" spans="1:251" ht="18.75">
      <c r="B158" s="39"/>
      <c r="C158" s="142"/>
      <c r="D158" s="244"/>
      <c r="E158" s="244"/>
      <c r="F158" s="244"/>
      <c r="G158" s="39"/>
      <c r="I158" s="247"/>
      <c r="J158" s="317"/>
      <c r="K158" s="247"/>
      <c r="L158" s="246"/>
      <c r="M158" s="247"/>
      <c r="N158" s="124"/>
    </row>
    <row r="159" spans="1:251" ht="18.75">
      <c r="B159" s="39"/>
      <c r="C159" s="142"/>
      <c r="D159" s="244"/>
      <c r="E159" s="244"/>
      <c r="F159" s="244"/>
      <c r="G159" s="39"/>
      <c r="I159" s="247"/>
      <c r="J159" s="317"/>
      <c r="K159" s="247"/>
      <c r="L159" s="246"/>
      <c r="M159" s="247"/>
      <c r="N159" s="124"/>
    </row>
    <row r="160" spans="1:251" ht="18.75">
      <c r="B160" s="39"/>
      <c r="C160" s="142"/>
      <c r="D160" s="244"/>
      <c r="E160" s="244"/>
      <c r="F160" s="244"/>
      <c r="G160" s="39"/>
      <c r="I160" s="247"/>
      <c r="J160" s="317"/>
      <c r="K160" s="247"/>
      <c r="L160" s="246"/>
      <c r="M160" s="247"/>
      <c r="N160" s="124"/>
    </row>
    <row r="161" spans="2:14" ht="18.75">
      <c r="B161" s="39"/>
      <c r="C161" s="142"/>
      <c r="D161" s="244"/>
      <c r="E161" s="244"/>
      <c r="F161" s="244"/>
      <c r="G161" s="39"/>
      <c r="I161" s="247"/>
      <c r="J161" s="317"/>
      <c r="K161" s="247"/>
      <c r="L161" s="246"/>
      <c r="M161" s="247"/>
      <c r="N161" s="124"/>
    </row>
  </sheetData>
  <autoFilter ref="A7:WWY152" xr:uid="{00000000-0009-0000-0000-000002000000}"/>
  <sortState xmlns:xlrd2="http://schemas.microsoft.com/office/spreadsheetml/2017/richdata2" ref="A8:WWY149">
    <sortCondition ref="A8:A149"/>
  </sortState>
  <mergeCells count="9">
    <mergeCell ref="A1:E1"/>
    <mergeCell ref="A2:E2"/>
    <mergeCell ref="B3:N3"/>
    <mergeCell ref="A4:N4"/>
    <mergeCell ref="B156:C156"/>
    <mergeCell ref="K156:N156"/>
    <mergeCell ref="B152:C152"/>
    <mergeCell ref="K151:N151"/>
    <mergeCell ref="K152:N152"/>
  </mergeCells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view="pageLayout" topLeftCell="A8" zoomScaleNormal="100" workbookViewId="0">
      <selection activeCell="D17" sqref="D17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575" t="s">
        <v>0</v>
      </c>
      <c r="B1" s="575"/>
      <c r="C1" s="575"/>
    </row>
    <row r="2" spans="1:8" ht="16.5">
      <c r="A2" s="574" t="s">
        <v>75</v>
      </c>
      <c r="B2" s="574"/>
      <c r="C2" s="574"/>
    </row>
    <row r="3" spans="1:8" ht="20.25">
      <c r="A3" s="565" t="s">
        <v>395</v>
      </c>
      <c r="B3" s="565"/>
      <c r="C3" s="565"/>
      <c r="D3" s="565"/>
      <c r="E3" s="565"/>
      <c r="F3" s="565"/>
      <c r="G3" s="123"/>
      <c r="H3" s="2"/>
    </row>
    <row r="4" spans="1:8" ht="20.25">
      <c r="A4" s="586" t="s">
        <v>92</v>
      </c>
      <c r="B4" s="586"/>
      <c r="C4" s="586"/>
      <c r="D4" s="586"/>
      <c r="E4" s="586"/>
      <c r="F4" s="586"/>
      <c r="G4" s="586"/>
      <c r="H4" s="2"/>
    </row>
    <row r="5" spans="1:8" ht="10.5" customHeight="1">
      <c r="B5" s="39"/>
      <c r="C5" s="40"/>
      <c r="D5" s="40"/>
      <c r="H5" s="2"/>
    </row>
    <row r="6" spans="1:8" ht="21" customHeight="1">
      <c r="A6" s="388" t="s">
        <v>2</v>
      </c>
      <c r="B6" s="389" t="s">
        <v>13</v>
      </c>
      <c r="C6" s="390" t="s">
        <v>85</v>
      </c>
      <c r="D6" s="390" t="s">
        <v>114</v>
      </c>
      <c r="E6" s="390" t="s">
        <v>14</v>
      </c>
      <c r="F6" s="390" t="s">
        <v>117</v>
      </c>
      <c r="G6" s="47"/>
    </row>
    <row r="7" spans="1:8" ht="20.25" customHeight="1">
      <c r="A7" s="391">
        <v>1</v>
      </c>
      <c r="B7" s="392" t="s">
        <v>18</v>
      </c>
      <c r="C7" s="393" t="s">
        <v>26</v>
      </c>
      <c r="D7" s="394">
        <v>103006610215</v>
      </c>
      <c r="E7" s="395">
        <f>SUM(SUMIF(phauthuat_BHYT!$H$8:$H$155,"TẤN",phauthuat_BHYT!$I$8:$I$155),SUMIF(phauthuat_BHYT!$J$8:$J$155,"TẤN",phauthuat_BHYT!$K$8:$K$155),SUMIF(phauthuat_BHYT!$L$8:$L$155,"TẤN",phauthuat_BHYT!$M$8:$M$155))</f>
        <v>840000</v>
      </c>
      <c r="F7" s="396"/>
    </row>
    <row r="8" spans="1:8" ht="16.5">
      <c r="A8" s="391">
        <v>2</v>
      </c>
      <c r="B8" s="392" t="s">
        <v>17</v>
      </c>
      <c r="C8" s="393" t="s">
        <v>26</v>
      </c>
      <c r="D8" s="394">
        <v>100006610218</v>
      </c>
      <c r="E8" s="395">
        <f>SUM(SUMIF(phauthuat_BHYT!$H$8:$H$155,"HOAN",phauthuat_BHYT!$I$8:$I$155),SUMIF(phauthuat_BHYT!$J$8:$J$155,"HOAN",phauthuat_BHYT!$K$8:$K$155),SUMIF(phauthuat_BHYT!$L$8:$L$155,"HOAN",phauthuat_BHYT!$M$8:$M$155))</f>
        <v>10147500</v>
      </c>
      <c r="F8" s="396"/>
    </row>
    <row r="9" spans="1:8" ht="18.75" customHeight="1">
      <c r="A9" s="391">
        <v>3</v>
      </c>
      <c r="B9" s="392" t="s">
        <v>74</v>
      </c>
      <c r="C9" s="393" t="s">
        <v>26</v>
      </c>
      <c r="D9" s="394">
        <v>105001159195</v>
      </c>
      <c r="E9" s="395">
        <f>SUM(SUMIF(phauthuat_BHYT!$H$8:$H$155,"NGUYỆN",phauthuat_BHYT!$I$8:$I$155),SUMIF(phauthuat_BHYT!$J$8:$J$155,"NGUYỆN",phauthuat_BHYT!$K$8:$K$155),SUMIF(phauthuat_BHYT!$L$8:$L$155,"NGUYỆN",phauthuat_BHYT!$M$8:$M$155))</f>
        <v>9255000</v>
      </c>
      <c r="F9" s="396"/>
      <c r="G9" s="41"/>
      <c r="H9" s="41"/>
    </row>
    <row r="10" spans="1:8" ht="17.25" customHeight="1">
      <c r="A10" s="391">
        <v>4</v>
      </c>
      <c r="B10" s="392" t="s">
        <v>72</v>
      </c>
      <c r="C10" s="393" t="s">
        <v>66</v>
      </c>
      <c r="D10" s="394">
        <v>105001225232</v>
      </c>
      <c r="E10" s="395">
        <f>SUM(SUMIF(phauthuat_BHYT!$H$8:$H$155,"ĐIỀN",phauthuat_BHYT!$I$8:$I$155),SUMIF(phauthuat_BHYT!$J$8:$J$155,"ĐIỀN",phauthuat_BHYT!$K$8:$K$155),SUMIF(phauthuat_BHYT!$L$8:$L$155,"ĐIỀN",phauthuat_BHYT!$M$8:$M$155))</f>
        <v>1995000</v>
      </c>
      <c r="F10" s="396"/>
      <c r="G10" s="41"/>
      <c r="H10" s="41"/>
    </row>
    <row r="11" spans="1:8" ht="20.25" customHeight="1">
      <c r="A11" s="391">
        <v>5</v>
      </c>
      <c r="B11" s="392" t="s">
        <v>111</v>
      </c>
      <c r="C11" s="393" t="s">
        <v>66</v>
      </c>
      <c r="D11" s="394">
        <v>107868829237</v>
      </c>
      <c r="E11" s="395">
        <f>SUM(SUMIF(phauthuat_BHYT!$H$8:$H$155,"TOẢN",phauthuat_BHYT!$I$8:$I$155),SUMIF(phauthuat_BHYT!$J$8:$J$155,"TOẢN",phauthuat_BHYT!$K$8:$K$155),SUMIF(phauthuat_BHYT!$L$8:$L$155,"TOẢN",phauthuat_BHYT!$M$8:$M$155))</f>
        <v>5625000</v>
      </c>
      <c r="F11" s="396"/>
      <c r="G11" s="41"/>
      <c r="H11" s="41"/>
    </row>
    <row r="12" spans="1:8" ht="16.5">
      <c r="A12" s="391">
        <v>6</v>
      </c>
      <c r="B12" s="392" t="s">
        <v>84</v>
      </c>
      <c r="C12" s="397" t="s">
        <v>26</v>
      </c>
      <c r="D12" s="398" t="s">
        <v>121</v>
      </c>
      <c r="E12" s="399">
        <f>SUM(SUMIF(phauthuat_BHYT!$H$8:$H$155,"v.tân",phauthuat_BHYT!$I$8:$I$155),SUMIF(phauthuat_BHYT!$J$8:$J$155,"v.tân",phauthuat_BHYT!$K$8:$K$155),SUMIF(phauthuat_BHYT!$L$8:$L$155,"v.tân",phauthuat_BHYT!$M$8:$M$155))</f>
        <v>3697500</v>
      </c>
      <c r="F12" s="400"/>
      <c r="G12" s="41"/>
      <c r="H12" s="41"/>
    </row>
    <row r="13" spans="1:8" ht="16.5">
      <c r="A13" s="391">
        <v>7</v>
      </c>
      <c r="B13" s="392" t="s">
        <v>123</v>
      </c>
      <c r="C13" s="397" t="s">
        <v>26</v>
      </c>
      <c r="D13" s="398" t="s">
        <v>126</v>
      </c>
      <c r="E13" s="399">
        <f>SUM(SUMIF(phauthuat_BHYT!$H$8:$H$155,"TUẤN",phauthuat_BHYT!$I$8:$I$155),SUMIF(phauthuat_BHYT!$J$8:$J$155,"TUẤN",phauthuat_BHYT!$K$8:$K$155),SUMIF(phauthuat_BHYT!$L$8:$L$155,"TUẤN",phauthuat_BHYT!$M$8:$M$155))</f>
        <v>13012500</v>
      </c>
      <c r="F13" s="400"/>
      <c r="G13" s="41"/>
      <c r="H13" s="41"/>
    </row>
    <row r="14" spans="1:8" ht="16.5">
      <c r="A14" s="391">
        <v>8</v>
      </c>
      <c r="B14" s="392" t="s">
        <v>59</v>
      </c>
      <c r="C14" s="397" t="s">
        <v>26</v>
      </c>
      <c r="D14" s="387">
        <v>107004193662</v>
      </c>
      <c r="E14" s="399">
        <f>SUM(SUMIF(phauthuat_BHYT!$H$8:$H$155,"sơn",phauthuat_BHYT!$I$8:$I$155),SUMIF(phauthuat_BHYT!$J$8:$J$155,"sơn",phauthuat_BHYT!$K$8:$K$155),SUMIF(phauthuat_BHYT!$L$8:$L$155,"sơn",phauthuat_BHYT!$M$8:$M$155))</f>
        <v>4500000</v>
      </c>
      <c r="F14" s="400"/>
      <c r="G14" s="41"/>
      <c r="H14" s="41"/>
    </row>
    <row r="15" spans="1:8" ht="16.5">
      <c r="A15" s="391">
        <v>9</v>
      </c>
      <c r="B15" s="392" t="s">
        <v>159</v>
      </c>
      <c r="C15" s="397" t="s">
        <v>26</v>
      </c>
      <c r="D15" s="387">
        <v>109871759605</v>
      </c>
      <c r="E15" s="399">
        <f>SUM(SUMIF(phauthuat_BHYT!$H$8:$H$155,"bảo",phauthuat_BHYT!$I$8:$I$155),SUMIF(phauthuat_BHYT!$J$8:$J$155,"bảo",phauthuat_BHYT!$K$8:$K$155),SUMIF(phauthuat_BHYT!$L$8:$L$155,"bảo",phauthuat_BHYT!$M$8:$M$155))</f>
        <v>4440000</v>
      </c>
      <c r="F15" s="400"/>
      <c r="G15" s="41"/>
      <c r="H15" s="41"/>
    </row>
    <row r="16" spans="1:8" ht="16.5">
      <c r="A16" s="391">
        <v>10</v>
      </c>
      <c r="B16" s="392" t="s">
        <v>160</v>
      </c>
      <c r="C16" s="397" t="s">
        <v>26</v>
      </c>
      <c r="D16" s="387">
        <v>109867708726</v>
      </c>
      <c r="E16" s="399">
        <f>SUM(SUMIF(phauthuat_BHYT!$H$8:$H$155,"duy",phauthuat_BHYT!$I$8:$I$155),SUMIF(phauthuat_BHYT!$J$8:$J$155,"duy",phauthuat_BHYT!$K$8:$K$155),SUMIF(phauthuat_BHYT!$L$8:$L$155,"duy",phauthuat_BHYT!$M$8:$M$155))</f>
        <v>3375000</v>
      </c>
      <c r="F16" s="400"/>
      <c r="G16" s="41"/>
      <c r="H16" s="41"/>
    </row>
    <row r="17" spans="1:8" ht="16.5">
      <c r="A17" s="391">
        <v>11</v>
      </c>
      <c r="B17" s="392" t="s">
        <v>125</v>
      </c>
      <c r="C17" s="397" t="s">
        <v>26</v>
      </c>
      <c r="D17" s="563">
        <v>109875250610</v>
      </c>
      <c r="E17" s="399">
        <f>SUM(SUMIF(phauthuat_BHYT!$H$8:$H$155,"g.tử",phauthuat_BHYT!$I$8:$I$155),SUMIF(phauthuat_BHYT!$J$8:$J$155,"g.tử",phauthuat_BHYT!$K$8:$K$155),SUMIF(phauthuat_BHYT!$L$8:$L$155,"g.tử",phauthuat_BHYT!$M$8:$M$155))</f>
        <v>6540000</v>
      </c>
      <c r="F17" s="400"/>
      <c r="G17" s="41"/>
      <c r="H17" s="41"/>
    </row>
    <row r="18" spans="1:8" ht="16.5">
      <c r="A18" s="391">
        <v>12</v>
      </c>
      <c r="B18" s="392" t="s">
        <v>387</v>
      </c>
      <c r="C18" s="397" t="s">
        <v>60</v>
      </c>
      <c r="D18" s="401"/>
      <c r="E18" s="399">
        <f>SUM(SUMIF(phauthuat_BHYT!$H$8:$H$155,"ẩn",phauthuat_BHYT!$I$8:$I$155),SUMIF(phauthuat_BHYT!$J$8:$J$155,"ẩn",phauthuat_BHYT!$K$8:$K$155),SUMIF(phauthuat_BHYT!$L$8:$L$155,"ẩn",phauthuat_BHYT!$M$8:$M$155))</f>
        <v>1020000</v>
      </c>
      <c r="F18" s="400"/>
      <c r="G18" s="41"/>
      <c r="H18" s="41"/>
    </row>
    <row r="19" spans="1:8" ht="16.5">
      <c r="A19" s="391">
        <v>13</v>
      </c>
      <c r="B19" s="392" t="s">
        <v>388</v>
      </c>
      <c r="C19" s="397" t="s">
        <v>60</v>
      </c>
      <c r="D19" s="401"/>
      <c r="E19" s="399">
        <f>SUM(SUMIF(phauthuat_BHYT!$H$8:$H$155,"bình",phauthuat_BHYT!$I$8:$I$155),SUMIF(phauthuat_BHYT!$J$8:$J$155,"bình",phauthuat_BHYT!$K$8:$K$155),SUMIF(phauthuat_BHYT!$L$8:$L$155,"bình",phauthuat_BHYT!$M$8:$M$155))</f>
        <v>1020000</v>
      </c>
      <c r="F19" s="400"/>
      <c r="G19" s="41"/>
      <c r="H19" s="41"/>
    </row>
    <row r="20" spans="1:8" ht="16.5">
      <c r="A20" s="391">
        <v>14</v>
      </c>
      <c r="B20" s="392" t="s">
        <v>389</v>
      </c>
      <c r="C20" s="397" t="s">
        <v>60</v>
      </c>
      <c r="D20" s="402"/>
      <c r="E20" s="399">
        <f>SUM(SUMIF(phauthuat_BHYT!$H$8:$H$155,"dương",phauthuat_BHYT!$I$8:$I$155),SUMIF(phauthuat_BHYT!$J$8:$J$155,"dương",phauthuat_BHYT!$K$8:$K$155),SUMIF(phauthuat_BHYT!$L$8:$L$155,"dương",phauthuat_BHYT!$M$8:$M$155))</f>
        <v>810000</v>
      </c>
      <c r="F20" s="400"/>
      <c r="G20" s="41"/>
      <c r="H20" s="41"/>
    </row>
    <row r="21" spans="1:8" ht="16.5">
      <c r="A21" s="391">
        <v>15</v>
      </c>
      <c r="B21" s="392" t="s">
        <v>390</v>
      </c>
      <c r="C21" s="397" t="s">
        <v>60</v>
      </c>
      <c r="D21" s="401"/>
      <c r="E21" s="399">
        <f>SUM(SUMIF(phauthuat_BHYT!$H$8:$H$155,"khánh",phauthuat_BHYT!$I$8:$I$155),SUMIF(phauthuat_BHYT!$J$8:$J$155,"khánh",phauthuat_BHYT!$K$8:$K$155),SUMIF(phauthuat_BHYT!$L$8:$L$155,"khánh",phauthuat_BHYT!$M$8:$M$155))</f>
        <v>870000</v>
      </c>
      <c r="F21" s="400"/>
      <c r="G21" s="41"/>
      <c r="H21" s="41"/>
    </row>
    <row r="22" spans="1:8" ht="16.5">
      <c r="A22" s="391">
        <v>16</v>
      </c>
      <c r="B22" s="392" t="s">
        <v>391</v>
      </c>
      <c r="C22" s="397" t="s">
        <v>60</v>
      </c>
      <c r="D22" s="401"/>
      <c r="E22" s="399">
        <f>SUM(SUMIF(phauthuat_BHYT!$H$8:$H$155,"thạnh",phauthuat_BHYT!$I$8:$I$155),SUMIF(phauthuat_BHYT!$J$8:$J$155,"thạnh",phauthuat_BHYT!$K$8:$K$155),SUMIF(phauthuat_BHYT!$L$8:$L$155,"thạnh",phauthuat_BHYT!$M$8:$M$155))</f>
        <v>1455000</v>
      </c>
      <c r="F22" s="400"/>
      <c r="G22" s="41"/>
      <c r="H22" s="41"/>
    </row>
    <row r="23" spans="1:8" ht="16.5">
      <c r="A23" s="391">
        <v>17</v>
      </c>
      <c r="B23" s="392" t="s">
        <v>163</v>
      </c>
      <c r="C23" s="397" t="s">
        <v>60</v>
      </c>
      <c r="D23" s="403" t="s">
        <v>168</v>
      </c>
      <c r="E23" s="399">
        <f>SUM(SUMIF(phauthuat_BHYT!$H$8:$H$155,"NGHIÊM",phauthuat_BHYT!$I$8:$I$155),SUMIF(phauthuat_BHYT!$J$8:$J$155,"NGHIÊM",phauthuat_BHYT!$K$8:$K$155),SUMIF(phauthuat_BHYT!$L$8:$L$155,"NGHIÊM",phauthuat_BHYT!$M$8:$M$155))</f>
        <v>1695000</v>
      </c>
      <c r="F23" s="400"/>
      <c r="G23" s="41"/>
      <c r="H23" s="41"/>
    </row>
    <row r="24" spans="1:8" ht="16.5">
      <c r="A24" s="391">
        <v>18</v>
      </c>
      <c r="B24" s="392" t="s">
        <v>164</v>
      </c>
      <c r="C24" s="397" t="s">
        <v>60</v>
      </c>
      <c r="D24" s="404">
        <v>109881609351</v>
      </c>
      <c r="E24" s="399">
        <f>SUM(SUMIF(phauthuat_BHYT!$H$8:$H$155,"CÔNG",phauthuat_BHYT!$I$8:$I$155),SUMIF(phauthuat_BHYT!$J$8:$J$155,"CÔNG",phauthuat_BHYT!$K$8:$K$155),SUMIF(phauthuat_BHYT!$L$8:$L$155,"CÔNG",phauthuat_BHYT!$M$8:$M$155))</f>
        <v>2445000</v>
      </c>
      <c r="F24" s="400"/>
      <c r="G24" s="41"/>
      <c r="H24" s="41"/>
    </row>
    <row r="25" spans="1:8" ht="16.5">
      <c r="A25" s="391">
        <v>19</v>
      </c>
      <c r="B25" s="392" t="s">
        <v>165</v>
      </c>
      <c r="C25" s="397" t="s">
        <v>60</v>
      </c>
      <c r="D25" s="403" t="s">
        <v>169</v>
      </c>
      <c r="E25" s="399">
        <f>SUM(SUMIF(phauthuat_BHYT!$H$8:$H$155,"THIỆN",phauthuat_BHYT!$I$8:$I$155),SUMIF(phauthuat_BHYT!$J$8:$J$155,"THIỆN",phauthuat_BHYT!$K$8:$K$155),SUMIF(phauthuat_BHYT!$L$8:$L$155,"THIỆN",phauthuat_BHYT!$M$8:$M$155))</f>
        <v>3435000</v>
      </c>
      <c r="F25" s="400"/>
      <c r="G25" s="41"/>
      <c r="H25" s="41"/>
    </row>
    <row r="26" spans="1:8" ht="16.5">
      <c r="A26" s="391">
        <v>20</v>
      </c>
      <c r="B26" s="392" t="s">
        <v>166</v>
      </c>
      <c r="C26" s="397" t="s">
        <v>60</v>
      </c>
      <c r="D26" s="403"/>
      <c r="E26" s="399">
        <f>SUM(SUMIF(phauthuat_BHYT!$H$8:$H$155,"LINH",phauthuat_BHYT!$I$8:$I$155),SUMIF(phauthuat_BHYT!$J$8:$J$155,"LINH",phauthuat_BHYT!$K$8:$K$155),SUMIF(phauthuat_BHYT!$L$8:$L$155,"LINH",phauthuat_BHYT!$M$8:$M$155))</f>
        <v>3540000</v>
      </c>
      <c r="F26" s="400"/>
      <c r="G26" s="41"/>
      <c r="H26" s="41"/>
    </row>
    <row r="27" spans="1:8" ht="16.5">
      <c r="A27" s="391">
        <v>21</v>
      </c>
      <c r="B27" s="392" t="s">
        <v>167</v>
      </c>
      <c r="C27" s="397" t="s">
        <v>60</v>
      </c>
      <c r="D27" s="403" t="s">
        <v>170</v>
      </c>
      <c r="E27" s="399">
        <f>SUM(SUMIF(phauthuat_BHYT!$H$8:$H$155,"ĐỨC",phauthuat_BHYT!$I$8:$I$155),SUMIF(phauthuat_BHYT!$J$8:$J$155,"ĐỨC",phauthuat_BHYT!$K$8:$K$155),SUMIF(phauthuat_BHYT!$L$8:$L$155,"ĐỨC",phauthuat_BHYT!$M$8:$M$155))</f>
        <v>2745000</v>
      </c>
      <c r="F27" s="400"/>
      <c r="G27" s="41"/>
      <c r="H27" s="41"/>
    </row>
    <row r="28" spans="1:8" ht="20.25" customHeight="1">
      <c r="A28" s="392"/>
      <c r="B28" s="405" t="s">
        <v>28</v>
      </c>
      <c r="C28" s="406"/>
      <c r="D28" s="406"/>
      <c r="E28" s="395">
        <f>SUM(E7:E27)</f>
        <v>82462500</v>
      </c>
      <c r="F28" s="407"/>
      <c r="G28" s="49"/>
      <c r="H28" s="43"/>
    </row>
    <row r="29" spans="1:8" ht="12" customHeight="1">
      <c r="A29" s="1"/>
      <c r="B29" s="105"/>
    </row>
    <row r="30" spans="1:8" ht="15.75">
      <c r="D30" s="276" t="s">
        <v>882</v>
      </c>
      <c r="E30" s="276"/>
      <c r="F30" s="276"/>
      <c r="G30" s="276"/>
    </row>
    <row r="31" spans="1:8" ht="18.75">
      <c r="A31" s="565" t="s">
        <v>20</v>
      </c>
      <c r="B31" s="565"/>
      <c r="C31" s="40"/>
      <c r="D31" s="587" t="s">
        <v>21</v>
      </c>
      <c r="E31" s="587"/>
      <c r="F31" s="587"/>
      <c r="G31" s="587"/>
    </row>
    <row r="32" spans="1:8" ht="18.75">
      <c r="A32" s="39"/>
      <c r="B32" s="39"/>
      <c r="C32" s="40"/>
      <c r="D32" s="40"/>
      <c r="E32" s="40"/>
      <c r="F32" s="39"/>
      <c r="G32" s="39"/>
    </row>
    <row r="33" spans="1:7" ht="18.75">
      <c r="A33" s="39"/>
      <c r="B33" s="39"/>
      <c r="C33" s="40"/>
      <c r="D33" s="40"/>
      <c r="E33" s="40"/>
      <c r="F33" s="39"/>
      <c r="G33" s="39"/>
    </row>
    <row r="34" spans="1:7" ht="18.75">
      <c r="A34" s="39"/>
      <c r="B34" s="39"/>
      <c r="C34" s="40"/>
      <c r="D34" s="40"/>
      <c r="E34" s="40"/>
      <c r="F34" s="221"/>
      <c r="G34" s="39"/>
    </row>
    <row r="35" spans="1:7" ht="18.75">
      <c r="A35" s="565" t="s">
        <v>96</v>
      </c>
      <c r="B35" s="565"/>
      <c r="C35" s="40"/>
      <c r="D35" s="277" t="s">
        <v>108</v>
      </c>
      <c r="E35" s="277"/>
      <c r="F35" s="277"/>
      <c r="G35" s="277"/>
    </row>
    <row r="36" spans="1:7" ht="18.75">
      <c r="A36" s="39"/>
      <c r="B36" s="39"/>
      <c r="C36" s="40"/>
      <c r="D36" s="40"/>
      <c r="E36" s="40"/>
      <c r="F36" s="39"/>
      <c r="G36" s="39"/>
    </row>
  </sheetData>
  <mergeCells count="7">
    <mergeCell ref="A4:G4"/>
    <mergeCell ref="A3:F3"/>
    <mergeCell ref="A1:C1"/>
    <mergeCell ref="A2:C2"/>
    <mergeCell ref="A35:B35"/>
    <mergeCell ref="A31:B31"/>
    <mergeCell ref="D31:G31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D34" sqref="D34:G34"/>
    </sheetView>
  </sheetViews>
  <sheetFormatPr defaultColWidth="9.140625" defaultRowHeight="12.75"/>
  <cols>
    <col min="1" max="1" width="7.140625" style="411" customWidth="1"/>
    <col min="2" max="2" width="24.85546875" style="411" customWidth="1"/>
    <col min="3" max="3" width="14.85546875" style="409" customWidth="1"/>
    <col min="4" max="4" width="17.42578125" style="409" customWidth="1"/>
    <col min="5" max="5" width="12.7109375" style="409" hidden="1" customWidth="1"/>
    <col min="6" max="6" width="17.42578125" style="410" customWidth="1"/>
    <col min="7" max="7" width="13.7109375" style="411" customWidth="1"/>
    <col min="8" max="8" width="16.5703125" style="411" bestFit="1" customWidth="1"/>
    <col min="9" max="9" width="18.28515625" style="411" customWidth="1"/>
    <col min="10" max="16384" width="9.140625" style="411"/>
  </cols>
  <sheetData>
    <row r="1" spans="1:8" ht="16.5">
      <c r="A1" s="590" t="s">
        <v>0</v>
      </c>
      <c r="B1" s="590"/>
      <c r="C1" s="590"/>
    </row>
    <row r="2" spans="1:8" ht="16.5">
      <c r="A2" s="591" t="s">
        <v>392</v>
      </c>
      <c r="B2" s="591"/>
      <c r="C2" s="591"/>
    </row>
    <row r="3" spans="1:8" ht="20.25">
      <c r="A3" s="588" t="s">
        <v>395</v>
      </c>
      <c r="B3" s="588"/>
      <c r="C3" s="588"/>
      <c r="D3" s="588"/>
      <c r="E3" s="588"/>
      <c r="F3" s="588"/>
      <c r="G3" s="588"/>
      <c r="H3" s="412"/>
    </row>
    <row r="4" spans="1:8" ht="20.25">
      <c r="A4" s="592" t="s">
        <v>92</v>
      </c>
      <c r="B4" s="592"/>
      <c r="C4" s="592"/>
      <c r="D4" s="592"/>
      <c r="E4" s="592"/>
      <c r="F4" s="592"/>
      <c r="G4" s="592"/>
      <c r="H4" s="412"/>
    </row>
    <row r="5" spans="1:8" ht="10.5" customHeight="1">
      <c r="B5" s="413"/>
      <c r="C5" s="414"/>
      <c r="D5" s="414"/>
      <c r="H5" s="412"/>
    </row>
    <row r="6" spans="1:8" ht="21" customHeight="1">
      <c r="A6" s="415" t="s">
        <v>2</v>
      </c>
      <c r="B6" s="416" t="s">
        <v>13</v>
      </c>
      <c r="C6" s="417" t="s">
        <v>85</v>
      </c>
      <c r="D6" s="417" t="s">
        <v>114</v>
      </c>
      <c r="E6" s="417" t="s">
        <v>14</v>
      </c>
      <c r="F6" s="417" t="s">
        <v>14</v>
      </c>
      <c r="G6" s="418" t="s">
        <v>15</v>
      </c>
    </row>
    <row r="7" spans="1:8" ht="20.25" customHeight="1">
      <c r="A7" s="391">
        <v>1</v>
      </c>
      <c r="B7" s="392" t="s">
        <v>18</v>
      </c>
      <c r="C7" s="393" t="s">
        <v>26</v>
      </c>
      <c r="D7" s="394">
        <v>103006610215</v>
      </c>
      <c r="E7" s="419">
        <f>SUM(SUMIF(phauthuat_BHYT!$H$8:$H$155,"TẤN",phauthuat_BHYT!$I$8:$I$155),SUMIF(phauthuat_BHYT!$J$8:$J$155,"TẤN",phauthuat_BHYT!$K$8:$K$155),SUMIF(phauthuat_BHYT!$L$8:$L$155,"TẤN",phauthuat_BHYT!$M$8:$M$155))</f>
        <v>840000</v>
      </c>
      <c r="F7" s="420">
        <f>E7</f>
        <v>840000</v>
      </c>
      <c r="G7" s="421"/>
    </row>
    <row r="8" spans="1:8" ht="16.5">
      <c r="A8" s="391">
        <v>2</v>
      </c>
      <c r="B8" s="392" t="s">
        <v>17</v>
      </c>
      <c r="C8" s="393" t="s">
        <v>26</v>
      </c>
      <c r="D8" s="394">
        <v>100006610218</v>
      </c>
      <c r="E8" s="419">
        <f>SUM(SUMIF(phauthuat_BHYT!$H$8:$H$155,"HOAN",phauthuat_BHYT!$I$8:$I$155),SUMIF(phauthuat_BHYT!$J$8:$J$155,"HOAN",phauthuat_BHYT!$K$8:$K$155),SUMIF(phauthuat_BHYT!$L$8:$L$155,"HOAN",phauthuat_BHYT!$M$8:$M$155))</f>
        <v>10147500</v>
      </c>
      <c r="F8" s="420">
        <f>E8+I28</f>
        <v>20857500</v>
      </c>
      <c r="G8" s="421"/>
    </row>
    <row r="9" spans="1:8" ht="18.75" customHeight="1">
      <c r="A9" s="391">
        <v>3</v>
      </c>
      <c r="B9" s="392" t="s">
        <v>74</v>
      </c>
      <c r="C9" s="393" t="s">
        <v>26</v>
      </c>
      <c r="D9" s="394">
        <v>105001159195</v>
      </c>
      <c r="E9" s="419">
        <f>SUM(SUMIF(phauthuat_BHYT!$H$8:$H$155,"NGUYỆN",phauthuat_BHYT!$I$8:$I$155),SUMIF(phauthuat_BHYT!$J$8:$J$155,"NGUYỆN",phauthuat_BHYT!$K$8:$K$155),SUMIF(phauthuat_BHYT!$L$8:$L$155,"NGUYỆN",phauthuat_BHYT!$M$8:$M$155))</f>
        <v>9255000</v>
      </c>
      <c r="F9" s="420">
        <f>E9</f>
        <v>9255000</v>
      </c>
      <c r="G9" s="422"/>
      <c r="H9" s="423"/>
    </row>
    <row r="10" spans="1:8" ht="17.25" customHeight="1">
      <c r="A10" s="391">
        <v>4</v>
      </c>
      <c r="B10" s="392" t="s">
        <v>72</v>
      </c>
      <c r="C10" s="393" t="s">
        <v>66</v>
      </c>
      <c r="D10" s="394">
        <v>105001225232</v>
      </c>
      <c r="E10" s="419">
        <f>SUM(SUMIF(phauthuat_BHYT!$H$8:$H$155,"ĐIỀN",phauthuat_BHYT!$I$8:$I$155),SUMIF(phauthuat_BHYT!$J$8:$J$155,"ĐIỀN",phauthuat_BHYT!$K$8:$K$155),SUMIF(phauthuat_BHYT!$L$8:$L$155,"ĐIỀN",phauthuat_BHYT!$M$8:$M$155))</f>
        <v>1995000</v>
      </c>
      <c r="F10" s="420">
        <f>E10+I18</f>
        <v>4035000</v>
      </c>
      <c r="G10" s="422"/>
      <c r="H10" s="423"/>
    </row>
    <row r="11" spans="1:8" ht="20.25" customHeight="1">
      <c r="A11" s="391">
        <v>5</v>
      </c>
      <c r="B11" s="392" t="s">
        <v>111</v>
      </c>
      <c r="C11" s="393" t="s">
        <v>66</v>
      </c>
      <c r="D11" s="394">
        <v>107868829237</v>
      </c>
      <c r="E11" s="419">
        <f>SUM(SUMIF(phauthuat_BHYT!$H$8:$H$155,"TOẢN",phauthuat_BHYT!$I$8:$I$155),SUMIF(phauthuat_BHYT!$J$8:$J$155,"TOẢN",phauthuat_BHYT!$K$8:$K$155),SUMIF(phauthuat_BHYT!$L$8:$L$155,"TOẢN",phauthuat_BHYT!$M$8:$M$155))</f>
        <v>5625000</v>
      </c>
      <c r="F11" s="420">
        <f>E11</f>
        <v>5625000</v>
      </c>
      <c r="G11" s="422"/>
      <c r="H11" s="423"/>
    </row>
    <row r="12" spans="1:8" ht="16.5">
      <c r="A12" s="391">
        <v>6</v>
      </c>
      <c r="B12" s="392" t="s">
        <v>84</v>
      </c>
      <c r="C12" s="397" t="s">
        <v>26</v>
      </c>
      <c r="D12" s="398" t="s">
        <v>121</v>
      </c>
      <c r="E12" s="419"/>
      <c r="F12" s="420">
        <f>'lanh tien PT_BHYT'!E12</f>
        <v>3697500</v>
      </c>
      <c r="G12" s="422"/>
      <c r="H12" s="423"/>
    </row>
    <row r="13" spans="1:8" ht="16.5">
      <c r="A13" s="391">
        <v>7</v>
      </c>
      <c r="B13" s="392" t="s">
        <v>123</v>
      </c>
      <c r="C13" s="397" t="s">
        <v>26</v>
      </c>
      <c r="D13" s="398" t="s">
        <v>126</v>
      </c>
      <c r="E13" s="419"/>
      <c r="F13" s="420">
        <f>'lanh tien PT_BHYT'!E13</f>
        <v>13012500</v>
      </c>
      <c r="G13" s="422"/>
      <c r="H13" s="423"/>
    </row>
    <row r="14" spans="1:8" ht="16.5">
      <c r="A14" s="391">
        <v>8</v>
      </c>
      <c r="B14" s="392" t="s">
        <v>159</v>
      </c>
      <c r="C14" s="397" t="s">
        <v>26</v>
      </c>
      <c r="D14" s="387">
        <v>109871759605</v>
      </c>
      <c r="E14" s="419"/>
      <c r="F14" s="420">
        <f>'lanh tien PT_BHYT'!E15+I31</f>
        <v>7185000</v>
      </c>
      <c r="G14" s="422"/>
      <c r="H14" s="423"/>
    </row>
    <row r="15" spans="1:8" ht="16.5">
      <c r="A15" s="391">
        <v>9</v>
      </c>
      <c r="B15" s="392" t="s">
        <v>160</v>
      </c>
      <c r="C15" s="397" t="s">
        <v>26</v>
      </c>
      <c r="D15" s="387">
        <v>109867708726</v>
      </c>
      <c r="E15" s="419"/>
      <c r="F15" s="420">
        <f>'lanh tien PT_BHYT'!E16+I30</f>
        <v>6915000</v>
      </c>
      <c r="G15" s="422"/>
      <c r="H15" s="423"/>
    </row>
    <row r="16" spans="1:8" ht="16.5">
      <c r="A16" s="391">
        <v>10</v>
      </c>
      <c r="B16" s="392" t="s">
        <v>59</v>
      </c>
      <c r="C16" s="397" t="s">
        <v>26</v>
      </c>
      <c r="D16" s="387">
        <v>107004193662</v>
      </c>
      <c r="E16" s="419"/>
      <c r="F16" s="420">
        <f>'lanh tien PT_BHYT'!E14</f>
        <v>4500000</v>
      </c>
      <c r="G16" s="422"/>
      <c r="H16" s="423"/>
    </row>
    <row r="17" spans="1:9" ht="16.5">
      <c r="A17" s="391">
        <v>11</v>
      </c>
      <c r="B17" s="392" t="s">
        <v>125</v>
      </c>
      <c r="C17" s="397" t="s">
        <v>26</v>
      </c>
      <c r="D17" s="563">
        <v>109875250610</v>
      </c>
      <c r="E17" s="419"/>
      <c r="F17" s="420">
        <f>'lanh tien PT_BHYT'!E17</f>
        <v>6540000</v>
      </c>
      <c r="G17" s="422"/>
      <c r="H17" s="423"/>
    </row>
    <row r="18" spans="1:9" s="433" customFormat="1" ht="16.5" hidden="1">
      <c r="A18" s="424">
        <v>12</v>
      </c>
      <c r="B18" s="425" t="s">
        <v>127</v>
      </c>
      <c r="C18" s="426" t="s">
        <v>60</v>
      </c>
      <c r="D18" s="427"/>
      <c r="E18" s="428"/>
      <c r="F18" s="429"/>
      <c r="G18" s="430"/>
      <c r="H18" s="431" t="s">
        <v>119</v>
      </c>
      <c r="I18" s="432">
        <f>SUM('lanh tien PT_BHYT'!E18:E19)</f>
        <v>2040000</v>
      </c>
    </row>
    <row r="19" spans="1:9" s="433" customFormat="1" ht="16.5" hidden="1">
      <c r="A19" s="424">
        <v>13</v>
      </c>
      <c r="B19" s="425" t="s">
        <v>128</v>
      </c>
      <c r="C19" s="426" t="s">
        <v>60</v>
      </c>
      <c r="D19" s="427"/>
      <c r="E19" s="428"/>
      <c r="F19" s="429"/>
      <c r="G19" s="430"/>
      <c r="H19" s="431"/>
      <c r="I19" s="432"/>
    </row>
    <row r="20" spans="1:9" s="433" customFormat="1" ht="16.5" hidden="1">
      <c r="A20" s="424">
        <v>14</v>
      </c>
      <c r="B20" s="425" t="s">
        <v>129</v>
      </c>
      <c r="C20" s="426" t="s">
        <v>60</v>
      </c>
      <c r="D20" s="427"/>
      <c r="E20" s="428"/>
      <c r="F20" s="429"/>
      <c r="G20" s="430"/>
      <c r="I20" s="432"/>
    </row>
    <row r="21" spans="1:9" s="433" customFormat="1" ht="16.5" hidden="1">
      <c r="A21" s="424">
        <v>15</v>
      </c>
      <c r="B21" s="425" t="s">
        <v>130</v>
      </c>
      <c r="C21" s="426" t="s">
        <v>60</v>
      </c>
      <c r="D21" s="427"/>
      <c r="E21" s="428"/>
      <c r="F21" s="429"/>
      <c r="G21" s="430"/>
      <c r="H21" s="431"/>
      <c r="I21" s="432"/>
    </row>
    <row r="22" spans="1:9" s="433" customFormat="1" ht="16.5" hidden="1">
      <c r="A22" s="424">
        <v>16</v>
      </c>
      <c r="B22" s="425" t="s">
        <v>140</v>
      </c>
      <c r="C22" s="426" t="s">
        <v>60</v>
      </c>
      <c r="D22" s="427"/>
      <c r="E22" s="428"/>
      <c r="F22" s="429"/>
      <c r="G22" s="430"/>
      <c r="H22" s="431"/>
      <c r="I22" s="432"/>
    </row>
    <row r="23" spans="1:9" s="443" customFormat="1" ht="16.5" hidden="1">
      <c r="A23" s="434">
        <v>17</v>
      </c>
      <c r="B23" s="435" t="s">
        <v>141</v>
      </c>
      <c r="C23" s="436" t="s">
        <v>60</v>
      </c>
      <c r="D23" s="437"/>
      <c r="E23" s="438"/>
      <c r="F23" s="439"/>
      <c r="G23" s="440"/>
      <c r="H23" s="441"/>
      <c r="I23" s="442"/>
    </row>
    <row r="24" spans="1:9" s="443" customFormat="1" ht="16.5" hidden="1">
      <c r="A24" s="434">
        <v>18</v>
      </c>
      <c r="B24" s="435" t="s">
        <v>139</v>
      </c>
      <c r="C24" s="436" t="s">
        <v>60</v>
      </c>
      <c r="D24" s="437"/>
      <c r="E24" s="438"/>
      <c r="F24" s="439"/>
      <c r="G24" s="440"/>
      <c r="H24" s="441"/>
      <c r="I24" s="442"/>
    </row>
    <row r="25" spans="1:9" s="443" customFormat="1" ht="16.5" hidden="1">
      <c r="A25" s="434">
        <v>19</v>
      </c>
      <c r="B25" s="435" t="s">
        <v>138</v>
      </c>
      <c r="C25" s="436" t="s">
        <v>60</v>
      </c>
      <c r="D25" s="437"/>
      <c r="E25" s="438"/>
      <c r="F25" s="439"/>
      <c r="G25" s="440"/>
      <c r="H25" s="441"/>
      <c r="I25" s="442"/>
    </row>
    <row r="26" spans="1:9" s="443" customFormat="1" ht="33" hidden="1">
      <c r="A26" s="434">
        <v>20</v>
      </c>
      <c r="B26" s="435" t="s">
        <v>145</v>
      </c>
      <c r="C26" s="436" t="s">
        <v>60</v>
      </c>
      <c r="D26" s="437"/>
      <c r="E26" s="438"/>
      <c r="F26" s="439"/>
      <c r="G26" s="440"/>
      <c r="H26" s="441"/>
      <c r="I26" s="442"/>
    </row>
    <row r="27" spans="1:9" s="443" customFormat="1" ht="16.5" hidden="1">
      <c r="A27" s="434">
        <v>21</v>
      </c>
      <c r="B27" s="435" t="s">
        <v>146</v>
      </c>
      <c r="C27" s="436" t="s">
        <v>60</v>
      </c>
      <c r="D27" s="437"/>
      <c r="E27" s="438"/>
      <c r="F27" s="439"/>
      <c r="G27" s="440"/>
    </row>
    <row r="28" spans="1:9" s="453" customFormat="1" ht="16.5" hidden="1">
      <c r="A28" s="444">
        <v>22</v>
      </c>
      <c r="B28" s="445" t="s">
        <v>147</v>
      </c>
      <c r="C28" s="446" t="s">
        <v>60</v>
      </c>
      <c r="D28" s="447"/>
      <c r="E28" s="448"/>
      <c r="F28" s="449"/>
      <c r="G28" s="450"/>
      <c r="H28" s="451" t="s">
        <v>151</v>
      </c>
      <c r="I28" s="452">
        <f>SUM('lanh tien PT_BHYT'!E20:E25)</f>
        <v>10710000</v>
      </c>
    </row>
    <row r="29" spans="1:9" s="453" customFormat="1" ht="16.5" hidden="1">
      <c r="A29" s="444">
        <v>23</v>
      </c>
      <c r="B29" s="445" t="s">
        <v>148</v>
      </c>
      <c r="C29" s="446" t="s">
        <v>60</v>
      </c>
      <c r="D29" s="447"/>
      <c r="E29" s="448"/>
      <c r="F29" s="449"/>
      <c r="G29" s="450"/>
      <c r="H29" s="451"/>
      <c r="I29" s="452"/>
    </row>
    <row r="30" spans="1:9" s="463" customFormat="1" ht="16.5" hidden="1">
      <c r="A30" s="454">
        <v>24</v>
      </c>
      <c r="B30" s="455" t="s">
        <v>149</v>
      </c>
      <c r="C30" s="456" t="s">
        <v>60</v>
      </c>
      <c r="D30" s="457"/>
      <c r="E30" s="458"/>
      <c r="F30" s="459"/>
      <c r="G30" s="460"/>
      <c r="H30" s="461" t="s">
        <v>884</v>
      </c>
      <c r="I30" s="462">
        <f>SUM('lanh tien PT_BHYT'!E26)</f>
        <v>3540000</v>
      </c>
    </row>
    <row r="31" spans="1:9" s="473" customFormat="1" ht="16.5" hidden="1">
      <c r="A31" s="464">
        <v>25</v>
      </c>
      <c r="B31" s="465" t="s">
        <v>150</v>
      </c>
      <c r="C31" s="466" t="s">
        <v>60</v>
      </c>
      <c r="D31" s="467"/>
      <c r="E31" s="468"/>
      <c r="F31" s="469"/>
      <c r="G31" s="470"/>
      <c r="H31" s="471" t="s">
        <v>393</v>
      </c>
      <c r="I31" s="472">
        <f>'lanh tien PT_BHYT'!E27</f>
        <v>2745000</v>
      </c>
    </row>
    <row r="32" spans="1:9" ht="20.25" customHeight="1">
      <c r="A32" s="474"/>
      <c r="B32" s="475" t="s">
        <v>28</v>
      </c>
      <c r="C32" s="476"/>
      <c r="D32" s="476"/>
      <c r="E32" s="419">
        <f>SUM(E7:E13)</f>
        <v>27862500</v>
      </c>
      <c r="F32" s="477">
        <f>SUM(F7:F23)</f>
        <v>82462500</v>
      </c>
      <c r="G32" s="478"/>
      <c r="H32" s="479"/>
    </row>
    <row r="33" spans="1:8" ht="12" customHeight="1">
      <c r="A33" s="480"/>
      <c r="B33" s="479"/>
      <c r="H33" s="423"/>
    </row>
    <row r="34" spans="1:8" ht="15.75">
      <c r="D34" s="593" t="s">
        <v>882</v>
      </c>
      <c r="E34" s="593"/>
      <c r="F34" s="593"/>
      <c r="G34" s="593"/>
    </row>
    <row r="35" spans="1:8" ht="18.75">
      <c r="A35" s="588" t="s">
        <v>20</v>
      </c>
      <c r="B35" s="588"/>
      <c r="C35" s="414"/>
      <c r="D35" s="589" t="s">
        <v>21</v>
      </c>
      <c r="E35" s="589"/>
      <c r="F35" s="589"/>
      <c r="G35" s="589"/>
    </row>
    <row r="36" spans="1:8" ht="18.75">
      <c r="A36" s="413"/>
      <c r="B36" s="413"/>
      <c r="C36" s="414"/>
      <c r="D36" s="414"/>
      <c r="E36" s="414"/>
      <c r="F36" s="481"/>
      <c r="G36" s="413"/>
    </row>
    <row r="37" spans="1:8" ht="18.75">
      <c r="A37" s="413"/>
      <c r="B37" s="413"/>
      <c r="C37" s="414"/>
      <c r="D37" s="414"/>
      <c r="E37" s="414"/>
      <c r="F37" s="481"/>
      <c r="G37" s="413"/>
    </row>
    <row r="38" spans="1:8" ht="18.75">
      <c r="A38" s="413"/>
      <c r="B38" s="413"/>
      <c r="C38" s="414"/>
      <c r="D38" s="414"/>
      <c r="E38" s="414"/>
      <c r="F38" s="482"/>
      <c r="G38" s="413"/>
    </row>
    <row r="39" spans="1:8" ht="24.75" customHeight="1">
      <c r="A39" s="588" t="s">
        <v>45</v>
      </c>
      <c r="B39" s="588"/>
      <c r="C39" s="414"/>
      <c r="D39" s="589" t="s">
        <v>108</v>
      </c>
      <c r="E39" s="589"/>
      <c r="F39" s="589"/>
      <c r="G39" s="589"/>
    </row>
  </sheetData>
  <mergeCells count="9">
    <mergeCell ref="A39:B39"/>
    <mergeCell ref="D39:G39"/>
    <mergeCell ref="A35:B35"/>
    <mergeCell ref="D35:G35"/>
    <mergeCell ref="A1:C1"/>
    <mergeCell ref="A2:C2"/>
    <mergeCell ref="A4:G4"/>
    <mergeCell ref="D34:G34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19" sqref="G19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58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575" t="s">
        <v>0</v>
      </c>
      <c r="B1" s="575"/>
    </row>
    <row r="2" spans="1:7" ht="16.5">
      <c r="A2" s="574" t="s">
        <v>44</v>
      </c>
      <c r="B2" s="574"/>
    </row>
    <row r="3" spans="1:7" ht="20.25">
      <c r="A3" s="588" t="s">
        <v>395</v>
      </c>
      <c r="B3" s="588"/>
      <c r="C3" s="588"/>
      <c r="D3" s="588"/>
      <c r="E3" s="588"/>
      <c r="G3" s="2"/>
    </row>
    <row r="4" spans="1:7" ht="21" customHeight="1">
      <c r="A4" s="589" t="s">
        <v>76</v>
      </c>
      <c r="B4" s="589"/>
      <c r="C4" s="589"/>
      <c r="D4" s="589"/>
      <c r="E4" s="589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4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16000000*0.25</f>
        <v>4000000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16000000*0.25</f>
        <v>4000000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81" t="s">
        <v>26</v>
      </c>
      <c r="D14" s="70" t="s">
        <v>56</v>
      </c>
      <c r="E14" s="182"/>
      <c r="F14" s="41"/>
      <c r="G14" s="41"/>
    </row>
    <row r="15" spans="1:7" s="292" customFormat="1" ht="16.5">
      <c r="A15" s="353">
        <v>9</v>
      </c>
      <c r="B15" s="354" t="s">
        <v>94</v>
      </c>
      <c r="C15" s="355" t="s">
        <v>26</v>
      </c>
      <c r="D15" s="356" t="s">
        <v>56</v>
      </c>
      <c r="E15" s="357"/>
      <c r="F15" s="358"/>
      <c r="G15" s="358"/>
    </row>
    <row r="16" spans="1:7" ht="16.5">
      <c r="A16" s="65">
        <v>10</v>
      </c>
      <c r="B16" s="62" t="s">
        <v>111</v>
      </c>
      <c r="C16" s="55" t="s">
        <v>26</v>
      </c>
      <c r="D16" s="70" t="s">
        <v>56</v>
      </c>
      <c r="E16" s="53"/>
      <c r="F16" s="41"/>
      <c r="G16" s="41"/>
    </row>
    <row r="17" spans="1:7" s="292" customFormat="1" ht="16.5">
      <c r="A17" s="353">
        <v>11</v>
      </c>
      <c r="B17" s="354" t="s">
        <v>124</v>
      </c>
      <c r="C17" s="355" t="s">
        <v>26</v>
      </c>
      <c r="D17" s="356" t="s">
        <v>56</v>
      </c>
      <c r="E17" s="357"/>
      <c r="F17" s="358"/>
      <c r="G17" s="358"/>
    </row>
    <row r="18" spans="1:7" ht="16.5">
      <c r="A18" s="65">
        <v>12</v>
      </c>
      <c r="B18" s="62" t="s">
        <v>125</v>
      </c>
      <c r="C18" s="55" t="s">
        <v>26</v>
      </c>
      <c r="D18" s="70">
        <f>16000000*0.25</f>
        <v>4000000</v>
      </c>
      <c r="E18" s="53"/>
      <c r="F18" s="41"/>
      <c r="G18" s="41"/>
    </row>
    <row r="19" spans="1:7" s="367" customFormat="1" ht="16.5">
      <c r="A19" s="369">
        <v>13</v>
      </c>
      <c r="B19" s="362" t="s">
        <v>159</v>
      </c>
      <c r="C19" s="363" t="s">
        <v>26</v>
      </c>
      <c r="D19" s="364">
        <f>16000000*0.125</f>
        <v>2000000</v>
      </c>
      <c r="E19" s="365"/>
      <c r="F19" s="366"/>
      <c r="G19" s="366"/>
    </row>
    <row r="20" spans="1:7" s="367" customFormat="1" ht="16.5">
      <c r="A20" s="368">
        <v>14</v>
      </c>
      <c r="B20" s="362" t="s">
        <v>160</v>
      </c>
      <c r="C20" s="363" t="s">
        <v>26</v>
      </c>
      <c r="D20" s="364">
        <f>16000000*0.125</f>
        <v>2000000</v>
      </c>
      <c r="E20" s="365"/>
      <c r="F20" s="366"/>
      <c r="G20" s="366"/>
    </row>
    <row r="21" spans="1:7" ht="16.5">
      <c r="A21" s="66"/>
      <c r="B21" s="67" t="s">
        <v>28</v>
      </c>
      <c r="C21" s="68"/>
      <c r="D21" s="70">
        <f>SUM(D7:D20)</f>
        <v>16000000</v>
      </c>
      <c r="E21" s="64"/>
      <c r="F21" s="49"/>
      <c r="G21" s="43"/>
    </row>
    <row r="22" spans="1:7">
      <c r="B22" s="43"/>
    </row>
    <row r="23" spans="1:7">
      <c r="D23" s="578" t="s">
        <v>120</v>
      </c>
      <c r="E23" s="578"/>
    </row>
    <row r="24" spans="1:7">
      <c r="A24" s="594" t="s">
        <v>20</v>
      </c>
      <c r="B24" s="594"/>
      <c r="D24" s="595" t="s">
        <v>21</v>
      </c>
      <c r="E24" s="595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39"/>
  <sheetViews>
    <sheetView topLeftCell="A12" workbookViewId="0">
      <selection activeCell="D31" sqref="D31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6.42578125" style="302" bestFit="1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575" t="s">
        <v>0</v>
      </c>
      <c r="B1" s="575"/>
    </row>
    <row r="2" spans="1:7" ht="16.5">
      <c r="A2" s="574" t="s">
        <v>44</v>
      </c>
      <c r="B2" s="574"/>
    </row>
    <row r="3" spans="1:7" ht="20.25">
      <c r="B3" s="596" t="s">
        <v>157</v>
      </c>
      <c r="C3" s="596"/>
      <c r="D3" s="596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377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378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378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378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378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378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378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378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378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378"/>
      <c r="F15" s="41"/>
      <c r="G15" s="43">
        <f>156835+2786922+430040+555554+167000</f>
        <v>4096351</v>
      </c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378"/>
      <c r="F16" s="41"/>
      <c r="G16" s="41">
        <f>G15*9</f>
        <v>36867159</v>
      </c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378"/>
      <c r="F17" s="41"/>
      <c r="G17" s="41">
        <f>G16/19</f>
        <v>1940376.7894736843</v>
      </c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378"/>
      <c r="F18" s="41"/>
      <c r="G18" s="376">
        <f>G17*2</f>
        <v>3880753.5789473685</v>
      </c>
    </row>
    <row r="19" spans="1:9" ht="16.5">
      <c r="A19" s="65"/>
      <c r="B19" s="76"/>
      <c r="C19" s="55"/>
      <c r="D19" s="56"/>
      <c r="E19" s="379"/>
      <c r="F19" s="48"/>
      <c r="G19" s="41"/>
    </row>
    <row r="20" spans="1:9" ht="18" customHeight="1">
      <c r="A20" s="65">
        <v>1</v>
      </c>
      <c r="B20" s="76" t="s">
        <v>45</v>
      </c>
      <c r="C20" s="55" t="s">
        <v>27</v>
      </c>
      <c r="D20" s="56">
        <f>G27</f>
        <v>5330525.7142857146</v>
      </c>
      <c r="E20" s="380">
        <f>G18</f>
        <v>3880753.5789473685</v>
      </c>
      <c r="G20" s="41"/>
      <c r="H20" s="220"/>
      <c r="I20" s="41"/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5330525.7142857146</v>
      </c>
      <c r="E21" s="380">
        <f>E20</f>
        <v>3880753.5789473685</v>
      </c>
      <c r="F21" s="48"/>
      <c r="G21" s="43"/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5330525.7142857146</v>
      </c>
      <c r="E22" s="380">
        <f>E20</f>
        <v>3880753.5789473685</v>
      </c>
      <c r="F22" s="48"/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5330525.7142857146</v>
      </c>
      <c r="E23" s="380">
        <f>E20</f>
        <v>3880753.5789473685</v>
      </c>
      <c r="F23" s="48"/>
      <c r="G23" s="43"/>
      <c r="H23" s="41"/>
      <c r="I23" s="56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5330525.7142857146</v>
      </c>
      <c r="E24" s="380">
        <f>E20</f>
        <v>3880753.5789473685</v>
      </c>
      <c r="F24" s="48"/>
      <c r="G24" s="43">
        <f>209616+2690748+457326+1870000+369362</f>
        <v>5597052</v>
      </c>
      <c r="H24" s="41"/>
    </row>
    <row r="25" spans="1:9" ht="16.5">
      <c r="A25" s="65">
        <v>6</v>
      </c>
      <c r="B25" s="76" t="s">
        <v>112</v>
      </c>
      <c r="C25" s="55" t="s">
        <v>27</v>
      </c>
      <c r="D25" s="56">
        <f>D20</f>
        <v>5330525.7142857146</v>
      </c>
      <c r="E25" s="380">
        <f>E20</f>
        <v>3880753.5789473685</v>
      </c>
      <c r="F25" s="48"/>
      <c r="G25" s="43">
        <f>G24*10</f>
        <v>55970520</v>
      </c>
      <c r="H25" s="41"/>
    </row>
    <row r="26" spans="1:9" ht="16.5">
      <c r="A26" s="65">
        <v>7</v>
      </c>
      <c r="B26" s="76" t="s">
        <v>93</v>
      </c>
      <c r="C26" s="55" t="s">
        <v>27</v>
      </c>
      <c r="D26" s="56">
        <f>D20</f>
        <v>5330525.7142857146</v>
      </c>
      <c r="E26" s="380"/>
      <c r="F26" s="48"/>
      <c r="G26" s="43">
        <f>G25/21</f>
        <v>2665262.8571428573</v>
      </c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5330525.7142857146</v>
      </c>
      <c r="E27" s="380">
        <f>E20</f>
        <v>3880753.5789473685</v>
      </c>
      <c r="F27" s="48"/>
      <c r="G27" s="43">
        <f>G26*2</f>
        <v>5330525.7142857146</v>
      </c>
      <c r="H27" s="41"/>
    </row>
    <row r="28" spans="1:9" ht="16.5">
      <c r="A28" s="65">
        <v>9</v>
      </c>
      <c r="B28" s="76" t="s">
        <v>134</v>
      </c>
      <c r="C28" s="55" t="s">
        <v>27</v>
      </c>
      <c r="D28" s="56">
        <f>D20</f>
        <v>5330525.7142857146</v>
      </c>
      <c r="E28" s="380">
        <f>E20</f>
        <v>3880753.5789473685</v>
      </c>
      <c r="F28" s="48"/>
      <c r="G28" s="43"/>
      <c r="H28" s="41"/>
    </row>
    <row r="29" spans="1:9" ht="16.5">
      <c r="A29" s="65">
        <v>10</v>
      </c>
      <c r="B29" s="76" t="s">
        <v>135</v>
      </c>
      <c r="C29" s="55" t="s">
        <v>27</v>
      </c>
      <c r="D29" s="56">
        <f>D28</f>
        <v>5330525.7142857146</v>
      </c>
      <c r="E29" s="380">
        <f>E20</f>
        <v>3880753.5789473685</v>
      </c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f>G26+111</f>
        <v>2665373.8571428573</v>
      </c>
      <c r="E30" s="380">
        <f>G17+6</f>
        <v>1940382.7894736843</v>
      </c>
      <c r="F30" s="48"/>
      <c r="G30" s="370">
        <f>3693624/10</f>
        <v>369362.4</v>
      </c>
      <c r="H30" s="41"/>
    </row>
    <row r="31" spans="1:9" ht="16.5">
      <c r="A31" s="66"/>
      <c r="B31" s="67" t="s">
        <v>28</v>
      </c>
      <c r="C31" s="68"/>
      <c r="D31" s="56">
        <f>SUM(D20:D30)</f>
        <v>55970631.000000015</v>
      </c>
      <c r="E31" s="381">
        <f>SUM(E20:E30)</f>
        <v>36867165</v>
      </c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578" t="s">
        <v>69</v>
      </c>
      <c r="E34" s="578"/>
    </row>
    <row r="35" spans="1:5">
      <c r="A35" s="594" t="s">
        <v>20</v>
      </c>
      <c r="B35" s="594"/>
      <c r="D35" s="595" t="s">
        <v>21</v>
      </c>
      <c r="E35" s="595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921"/>
  <sheetViews>
    <sheetView topLeftCell="B1" zoomScaleNormal="100" workbookViewId="0">
      <pane xSplit="5" ySplit="6" topLeftCell="G630" activePane="bottomRight" state="frozen"/>
      <selection activeCell="B1" sqref="B1"/>
      <selection pane="topRight" activeCell="G1" sqref="G1"/>
      <selection pane="bottomLeft" activeCell="B7" sqref="B7"/>
      <selection pane="bottomRight" activeCell="M624" sqref="M624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291" customWidth="1"/>
    <col min="4" max="4" width="27.85546875" style="99" customWidth="1"/>
    <col min="5" max="5" width="8.7109375" style="213" customWidth="1"/>
    <col min="6" max="6" width="47.5703125" style="144" customWidth="1"/>
    <col min="7" max="7" width="9" style="154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288"/>
      <c r="D1" s="91"/>
      <c r="E1" s="279"/>
      <c r="F1" s="255"/>
      <c r="G1" s="216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08" t="s">
        <v>86</v>
      </c>
      <c r="C2" s="289"/>
      <c r="D2" s="108"/>
      <c r="E2" s="284"/>
      <c r="G2" s="216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599" t="s">
        <v>50</v>
      </c>
      <c r="C3" s="599"/>
      <c r="D3" s="599"/>
      <c r="E3" s="599"/>
      <c r="F3" s="599"/>
      <c r="G3" s="599"/>
      <c r="H3" s="599"/>
      <c r="I3" s="59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600" t="s">
        <v>396</v>
      </c>
      <c r="C4" s="600"/>
      <c r="D4" s="600"/>
      <c r="E4" s="600"/>
      <c r="F4" s="600"/>
      <c r="G4" s="600"/>
      <c r="H4" s="600"/>
      <c r="I4" s="60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5" customFormat="1" ht="18.75" customHeight="1">
      <c r="B5" s="598" t="s">
        <v>2</v>
      </c>
      <c r="C5" s="598" t="s">
        <v>103</v>
      </c>
      <c r="D5" s="598" t="s">
        <v>48</v>
      </c>
      <c r="E5" s="598" t="s">
        <v>49</v>
      </c>
      <c r="F5" s="597" t="s">
        <v>102</v>
      </c>
      <c r="G5" s="597" t="s">
        <v>53</v>
      </c>
      <c r="H5" s="597" t="s">
        <v>52</v>
      </c>
      <c r="I5" s="597" t="s">
        <v>51</v>
      </c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</row>
    <row r="6" spans="2:187" s="145" customFormat="1" ht="16.5" customHeight="1">
      <c r="B6" s="598"/>
      <c r="C6" s="598"/>
      <c r="D6" s="598"/>
      <c r="E6" s="598"/>
      <c r="F6" s="597"/>
      <c r="G6" s="597"/>
      <c r="H6" s="597"/>
      <c r="I6" s="597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1"/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  <c r="CU6" s="211"/>
      <c r="CV6" s="211"/>
      <c r="CW6" s="211"/>
      <c r="CX6" s="211"/>
      <c r="CY6" s="211"/>
      <c r="CZ6" s="211"/>
      <c r="DA6" s="211"/>
      <c r="DB6" s="211"/>
      <c r="DC6" s="211"/>
      <c r="DD6" s="211"/>
      <c r="DE6" s="211"/>
      <c r="DF6" s="211"/>
      <c r="DG6" s="211"/>
      <c r="DH6" s="211"/>
      <c r="DI6" s="211"/>
      <c r="DJ6" s="211"/>
      <c r="DK6" s="211"/>
      <c r="DL6" s="211"/>
      <c r="DM6" s="211"/>
      <c r="DN6" s="211"/>
      <c r="DO6" s="211"/>
      <c r="DP6" s="211"/>
      <c r="DQ6" s="211"/>
      <c r="DR6" s="211"/>
      <c r="DS6" s="211"/>
      <c r="DT6" s="211"/>
      <c r="DU6" s="211"/>
      <c r="DV6" s="211"/>
      <c r="DW6" s="211"/>
      <c r="DX6" s="211"/>
      <c r="DY6" s="211"/>
      <c r="DZ6" s="211"/>
      <c r="EA6" s="211"/>
      <c r="EB6" s="211"/>
      <c r="EC6" s="211"/>
      <c r="ED6" s="211"/>
      <c r="EE6" s="211"/>
      <c r="EF6" s="211"/>
      <c r="EG6" s="211"/>
      <c r="EH6" s="211"/>
      <c r="EI6" s="211"/>
      <c r="EJ6" s="211"/>
      <c r="EK6" s="211"/>
      <c r="EL6" s="211"/>
      <c r="EM6" s="211"/>
      <c r="EN6" s="211"/>
      <c r="EO6" s="211"/>
      <c r="EP6" s="211"/>
      <c r="EQ6" s="211"/>
      <c r="ER6" s="211"/>
      <c r="ES6" s="211"/>
      <c r="ET6" s="211"/>
      <c r="EU6" s="211"/>
      <c r="EV6" s="211"/>
      <c r="EW6" s="211"/>
      <c r="EX6" s="211"/>
      <c r="EY6" s="211"/>
      <c r="EZ6" s="211"/>
      <c r="FA6" s="211"/>
      <c r="FB6" s="211"/>
      <c r="FC6" s="211"/>
      <c r="FD6" s="211"/>
      <c r="FE6" s="211"/>
      <c r="FF6" s="211"/>
      <c r="FG6" s="211"/>
      <c r="FH6" s="211"/>
      <c r="FI6" s="211"/>
      <c r="FJ6" s="211"/>
      <c r="FK6" s="211"/>
      <c r="FL6" s="211"/>
      <c r="FM6" s="211"/>
      <c r="FN6" s="211"/>
      <c r="FO6" s="211"/>
      <c r="FP6" s="211"/>
      <c r="FQ6" s="211"/>
      <c r="FR6" s="211"/>
      <c r="FS6" s="211"/>
      <c r="FT6" s="211"/>
      <c r="FU6" s="211"/>
      <c r="FV6" s="211"/>
      <c r="FW6" s="211"/>
      <c r="FX6" s="211"/>
      <c r="FY6" s="211"/>
      <c r="FZ6" s="211"/>
      <c r="GA6" s="211"/>
      <c r="GB6" s="211"/>
      <c r="GC6" s="211"/>
      <c r="GD6" s="211"/>
      <c r="GE6" s="211"/>
    </row>
    <row r="7" spans="2:187" s="238" customFormat="1" ht="16.5" customHeight="1">
      <c r="B7" s="230">
        <v>1</v>
      </c>
      <c r="C7" s="321" t="s">
        <v>415</v>
      </c>
      <c r="D7" s="321" t="s">
        <v>623</v>
      </c>
      <c r="E7" s="321" t="s">
        <v>273</v>
      </c>
      <c r="F7" s="321" t="s">
        <v>292</v>
      </c>
      <c r="G7" s="544">
        <v>2</v>
      </c>
      <c r="H7" s="543">
        <v>200000</v>
      </c>
      <c r="I7" s="231">
        <f>H7*25%*75%</f>
        <v>37500</v>
      </c>
      <c r="J7" s="212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5"/>
      <c r="DV7" s="145"/>
      <c r="DW7" s="145"/>
      <c r="DX7" s="145"/>
      <c r="DY7" s="145"/>
      <c r="DZ7" s="145"/>
      <c r="EA7" s="145"/>
      <c r="EB7" s="145"/>
      <c r="EC7" s="145"/>
      <c r="ED7" s="145"/>
      <c r="EE7" s="145"/>
      <c r="EF7" s="145"/>
      <c r="EG7" s="145"/>
      <c r="EH7" s="145"/>
      <c r="EI7" s="145"/>
      <c r="EJ7" s="145"/>
      <c r="EK7" s="145"/>
      <c r="EL7" s="145"/>
      <c r="EM7" s="145"/>
      <c r="EN7" s="145"/>
      <c r="EO7" s="145"/>
      <c r="EP7" s="145"/>
      <c r="EQ7" s="145"/>
      <c r="ER7" s="145"/>
      <c r="ES7" s="145"/>
      <c r="ET7" s="145"/>
      <c r="EU7" s="145"/>
      <c r="EV7" s="145"/>
      <c r="EW7" s="145"/>
      <c r="EX7" s="145"/>
      <c r="EY7" s="145"/>
      <c r="EZ7" s="145"/>
      <c r="FA7" s="145"/>
      <c r="FB7" s="145"/>
      <c r="FC7" s="145"/>
      <c r="FD7" s="145"/>
      <c r="FE7" s="145"/>
      <c r="FF7" s="145"/>
      <c r="FG7" s="145"/>
      <c r="FH7" s="145"/>
      <c r="FI7" s="145"/>
      <c r="FJ7" s="145"/>
      <c r="FK7" s="145"/>
      <c r="FL7" s="145"/>
      <c r="FM7" s="145"/>
      <c r="FN7" s="145"/>
      <c r="FO7" s="145"/>
      <c r="FP7" s="145"/>
      <c r="FQ7" s="145"/>
      <c r="FR7" s="145"/>
      <c r="FS7" s="145"/>
      <c r="FT7" s="145"/>
      <c r="FU7" s="145"/>
      <c r="FV7" s="145"/>
      <c r="FW7" s="145"/>
      <c r="FX7" s="145"/>
      <c r="FY7" s="145"/>
      <c r="FZ7" s="145"/>
      <c r="GA7" s="145"/>
      <c r="GB7" s="145"/>
      <c r="GC7" s="145"/>
      <c r="GD7" s="145"/>
      <c r="GE7" s="145"/>
    </row>
    <row r="8" spans="2:187" s="238" customFormat="1" ht="16.5" customHeight="1">
      <c r="B8" s="230">
        <v>2</v>
      </c>
      <c r="C8" s="321" t="s">
        <v>415</v>
      </c>
      <c r="D8" s="321" t="s">
        <v>624</v>
      </c>
      <c r="E8" s="321" t="s">
        <v>351</v>
      </c>
      <c r="F8" s="321" t="s">
        <v>305</v>
      </c>
      <c r="G8" s="544">
        <v>1</v>
      </c>
      <c r="H8" s="543">
        <v>600000</v>
      </c>
      <c r="I8" s="231">
        <f t="shared" ref="I8:I66" si="0">H8*25%*75%</f>
        <v>112500</v>
      </c>
      <c r="J8" s="212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45"/>
      <c r="DM8" s="145"/>
      <c r="DN8" s="145"/>
      <c r="DO8" s="145"/>
      <c r="DP8" s="145"/>
      <c r="DQ8" s="145"/>
      <c r="DR8" s="145"/>
      <c r="DS8" s="145"/>
      <c r="DT8" s="145"/>
      <c r="DU8" s="145"/>
      <c r="DV8" s="145"/>
      <c r="DW8" s="145"/>
      <c r="DX8" s="145"/>
      <c r="DY8" s="145"/>
      <c r="DZ8" s="145"/>
      <c r="EA8" s="145"/>
      <c r="EB8" s="145"/>
      <c r="EC8" s="145"/>
      <c r="ED8" s="145"/>
      <c r="EE8" s="145"/>
      <c r="EF8" s="145"/>
      <c r="EG8" s="145"/>
      <c r="EH8" s="145"/>
      <c r="EI8" s="145"/>
      <c r="EJ8" s="145"/>
      <c r="EK8" s="145"/>
      <c r="EL8" s="145"/>
      <c r="EM8" s="145"/>
      <c r="EN8" s="145"/>
      <c r="EO8" s="145"/>
      <c r="EP8" s="145"/>
      <c r="EQ8" s="145"/>
      <c r="ER8" s="145"/>
      <c r="ES8" s="145"/>
      <c r="ET8" s="145"/>
      <c r="EU8" s="145"/>
      <c r="EV8" s="145"/>
      <c r="EW8" s="145"/>
      <c r="EX8" s="145"/>
      <c r="EY8" s="145"/>
      <c r="EZ8" s="145"/>
      <c r="FA8" s="145"/>
      <c r="FB8" s="145"/>
      <c r="FC8" s="145"/>
      <c r="FD8" s="145"/>
      <c r="FE8" s="145"/>
      <c r="FF8" s="145"/>
      <c r="FG8" s="145"/>
      <c r="FH8" s="145"/>
      <c r="FI8" s="145"/>
      <c r="FJ8" s="145"/>
      <c r="FK8" s="145"/>
      <c r="FL8" s="145"/>
      <c r="FM8" s="145"/>
      <c r="FN8" s="145"/>
      <c r="FO8" s="145"/>
      <c r="FP8" s="145"/>
      <c r="FQ8" s="145"/>
      <c r="FR8" s="145"/>
      <c r="FS8" s="145"/>
      <c r="FT8" s="145"/>
      <c r="FU8" s="145"/>
      <c r="FV8" s="145"/>
      <c r="FW8" s="145"/>
      <c r="FX8" s="145"/>
      <c r="FY8" s="145"/>
      <c r="FZ8" s="145"/>
      <c r="GA8" s="145"/>
      <c r="GB8" s="145"/>
      <c r="GC8" s="145"/>
      <c r="GD8" s="145"/>
      <c r="GE8" s="145"/>
    </row>
    <row r="9" spans="2:187" s="238" customFormat="1" ht="16.5" customHeight="1">
      <c r="B9" s="230">
        <v>3</v>
      </c>
      <c r="C9" s="321" t="s">
        <v>415</v>
      </c>
      <c r="D9" s="321" t="s">
        <v>623</v>
      </c>
      <c r="E9" s="321" t="s">
        <v>273</v>
      </c>
      <c r="F9" s="321" t="s">
        <v>313</v>
      </c>
      <c r="G9" s="544">
        <v>2</v>
      </c>
      <c r="H9" s="543">
        <v>400000</v>
      </c>
      <c r="I9" s="231">
        <f t="shared" si="0"/>
        <v>75000</v>
      </c>
      <c r="J9" s="262"/>
    </row>
    <row r="10" spans="2:187" s="238" customFormat="1" ht="16.5" customHeight="1">
      <c r="B10" s="230">
        <v>4</v>
      </c>
      <c r="C10" s="321" t="s">
        <v>415</v>
      </c>
      <c r="D10" s="321" t="s">
        <v>624</v>
      </c>
      <c r="E10" s="321" t="s">
        <v>351</v>
      </c>
      <c r="F10" s="321" t="s">
        <v>292</v>
      </c>
      <c r="G10" s="544">
        <v>1</v>
      </c>
      <c r="H10" s="543">
        <v>100000</v>
      </c>
      <c r="I10" s="231">
        <f t="shared" si="0"/>
        <v>18750</v>
      </c>
      <c r="J10" s="212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145"/>
      <c r="DV10" s="145"/>
      <c r="DW10" s="145"/>
      <c r="DX10" s="145"/>
      <c r="DY10" s="145"/>
      <c r="DZ10" s="145"/>
      <c r="EA10" s="145"/>
      <c r="EB10" s="145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45"/>
      <c r="EX10" s="145"/>
      <c r="EY10" s="145"/>
      <c r="EZ10" s="145"/>
      <c r="FA10" s="145"/>
      <c r="FB10" s="145"/>
      <c r="FC10" s="145"/>
      <c r="FD10" s="145"/>
      <c r="FE10" s="145"/>
      <c r="FF10" s="145"/>
      <c r="FG10" s="145"/>
      <c r="FH10" s="145"/>
      <c r="FI10" s="145"/>
      <c r="FJ10" s="145"/>
      <c r="FK10" s="145"/>
      <c r="FL10" s="145"/>
      <c r="FM10" s="145"/>
      <c r="FN10" s="145"/>
      <c r="FO10" s="145"/>
      <c r="FP10" s="145"/>
      <c r="FQ10" s="145"/>
      <c r="FR10" s="145"/>
      <c r="FS10" s="145"/>
      <c r="FT10" s="145"/>
      <c r="FU10" s="145"/>
      <c r="FV10" s="145"/>
      <c r="FW10" s="145"/>
      <c r="FX10" s="145"/>
      <c r="FY10" s="145"/>
      <c r="FZ10" s="145"/>
      <c r="GA10" s="145"/>
      <c r="GB10" s="145"/>
      <c r="GC10" s="145"/>
      <c r="GD10" s="145"/>
      <c r="GE10" s="145"/>
    </row>
    <row r="11" spans="2:187" s="238" customFormat="1" ht="16.5" customHeight="1">
      <c r="B11" s="230">
        <v>5</v>
      </c>
      <c r="C11" s="321" t="s">
        <v>415</v>
      </c>
      <c r="D11" s="321" t="s">
        <v>623</v>
      </c>
      <c r="E11" s="321" t="s">
        <v>273</v>
      </c>
      <c r="F11" s="321" t="s">
        <v>321</v>
      </c>
      <c r="G11" s="544">
        <v>1</v>
      </c>
      <c r="H11" s="543">
        <v>400000</v>
      </c>
      <c r="I11" s="231">
        <f t="shared" si="0"/>
        <v>75000</v>
      </c>
      <c r="J11" s="212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45"/>
      <c r="DM11" s="145"/>
      <c r="DN11" s="145"/>
      <c r="DO11" s="145"/>
      <c r="DP11" s="145"/>
      <c r="DQ11" s="145"/>
      <c r="DR11" s="145"/>
      <c r="DS11" s="145"/>
      <c r="DT11" s="145"/>
      <c r="DU11" s="145"/>
      <c r="DV11" s="145"/>
      <c r="DW11" s="145"/>
      <c r="DX11" s="145"/>
      <c r="DY11" s="145"/>
      <c r="DZ11" s="145"/>
      <c r="EA11" s="145"/>
      <c r="EB11" s="145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  <c r="EO11" s="145"/>
      <c r="EP11" s="145"/>
      <c r="EQ11" s="145"/>
      <c r="ER11" s="145"/>
      <c r="ES11" s="145"/>
      <c r="ET11" s="145"/>
      <c r="EU11" s="145"/>
      <c r="EV11" s="145"/>
      <c r="EW11" s="145"/>
      <c r="EX11" s="145"/>
      <c r="EY11" s="145"/>
      <c r="EZ11" s="145"/>
      <c r="FA11" s="145"/>
      <c r="FB11" s="145"/>
      <c r="FC11" s="145"/>
      <c r="FD11" s="145"/>
      <c r="FE11" s="145"/>
      <c r="FF11" s="145"/>
      <c r="FG11" s="145"/>
      <c r="FH11" s="145"/>
      <c r="FI11" s="145"/>
      <c r="FJ11" s="145"/>
      <c r="FK11" s="145"/>
      <c r="FL11" s="145"/>
      <c r="FM11" s="145"/>
      <c r="FN11" s="145"/>
      <c r="FO11" s="145"/>
      <c r="FP11" s="145"/>
      <c r="FQ11" s="145"/>
      <c r="FR11" s="145"/>
      <c r="FS11" s="145"/>
      <c r="FT11" s="145"/>
      <c r="FU11" s="145"/>
      <c r="FV11" s="145"/>
      <c r="FW11" s="145"/>
      <c r="FX11" s="145"/>
      <c r="FY11" s="145"/>
      <c r="FZ11" s="145"/>
      <c r="GA11" s="145"/>
      <c r="GB11" s="145"/>
      <c r="GC11" s="145"/>
      <c r="GD11" s="145"/>
      <c r="GE11" s="145"/>
    </row>
    <row r="12" spans="2:187" s="238" customFormat="1" ht="16.5" customHeight="1">
      <c r="B12" s="230">
        <v>6</v>
      </c>
      <c r="C12" s="321" t="s">
        <v>415</v>
      </c>
      <c r="D12" s="321" t="s">
        <v>623</v>
      </c>
      <c r="E12" s="321" t="s">
        <v>273</v>
      </c>
      <c r="F12" s="321" t="s">
        <v>292</v>
      </c>
      <c r="G12" s="544">
        <v>1</v>
      </c>
      <c r="H12" s="543">
        <v>100000</v>
      </c>
      <c r="I12" s="231">
        <f t="shared" si="0"/>
        <v>18750</v>
      </c>
      <c r="J12" s="212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45"/>
      <c r="DM12" s="145"/>
      <c r="DN12" s="145"/>
      <c r="DO12" s="145"/>
      <c r="DP12" s="145"/>
      <c r="DQ12" s="145"/>
      <c r="DR12" s="145"/>
      <c r="DS12" s="145"/>
      <c r="DT12" s="145"/>
      <c r="DU12" s="145"/>
      <c r="DV12" s="145"/>
      <c r="DW12" s="145"/>
      <c r="DX12" s="145"/>
      <c r="DY12" s="145"/>
      <c r="DZ12" s="145"/>
      <c r="EA12" s="145"/>
      <c r="EB12" s="145"/>
      <c r="EC12" s="145"/>
      <c r="ED12" s="145"/>
      <c r="EE12" s="145"/>
      <c r="EF12" s="145"/>
      <c r="EG12" s="145"/>
      <c r="EH12" s="145"/>
      <c r="EI12" s="145"/>
      <c r="EJ12" s="145"/>
      <c r="EK12" s="145"/>
      <c r="EL12" s="145"/>
      <c r="EM12" s="145"/>
      <c r="EN12" s="145"/>
      <c r="EO12" s="145"/>
      <c r="EP12" s="145"/>
      <c r="EQ12" s="145"/>
      <c r="ER12" s="145"/>
      <c r="ES12" s="145"/>
      <c r="ET12" s="145"/>
      <c r="EU12" s="145"/>
      <c r="EV12" s="145"/>
      <c r="EW12" s="145"/>
      <c r="EX12" s="145"/>
      <c r="EY12" s="145"/>
      <c r="EZ12" s="145"/>
      <c r="FA12" s="145"/>
      <c r="FB12" s="145"/>
      <c r="FC12" s="145"/>
      <c r="FD12" s="145"/>
      <c r="FE12" s="145"/>
      <c r="FF12" s="145"/>
      <c r="FG12" s="145"/>
      <c r="FH12" s="145"/>
      <c r="FI12" s="145"/>
      <c r="FJ12" s="145"/>
      <c r="FK12" s="145"/>
      <c r="FL12" s="145"/>
      <c r="FM12" s="145"/>
      <c r="FN12" s="145"/>
      <c r="FO12" s="145"/>
      <c r="FP12" s="145"/>
      <c r="FQ12" s="145"/>
      <c r="FR12" s="145"/>
      <c r="FS12" s="145"/>
      <c r="FT12" s="145"/>
      <c r="FU12" s="145"/>
      <c r="FV12" s="145"/>
      <c r="FW12" s="145"/>
      <c r="FX12" s="145"/>
      <c r="FY12" s="145"/>
      <c r="FZ12" s="145"/>
      <c r="GA12" s="145"/>
      <c r="GB12" s="145"/>
      <c r="GC12" s="145"/>
      <c r="GD12" s="145"/>
      <c r="GE12" s="145"/>
    </row>
    <row r="13" spans="2:187" s="238" customFormat="1" ht="16.5" customHeight="1">
      <c r="B13" s="230">
        <v>7</v>
      </c>
      <c r="C13" s="321" t="s">
        <v>573</v>
      </c>
      <c r="D13" s="321" t="s">
        <v>625</v>
      </c>
      <c r="E13" s="321" t="s">
        <v>246</v>
      </c>
      <c r="F13" s="321" t="s">
        <v>322</v>
      </c>
      <c r="G13" s="544">
        <v>1</v>
      </c>
      <c r="H13" s="543">
        <v>400000</v>
      </c>
      <c r="I13" s="231">
        <f t="shared" si="0"/>
        <v>75000</v>
      </c>
      <c r="J13" s="212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45"/>
      <c r="DM13" s="145"/>
      <c r="DN13" s="145"/>
      <c r="DO13" s="145"/>
      <c r="DP13" s="145"/>
      <c r="DQ13" s="145"/>
      <c r="DR13" s="145"/>
      <c r="DS13" s="145"/>
      <c r="DT13" s="145"/>
      <c r="DU13" s="145"/>
      <c r="DV13" s="145"/>
      <c r="DW13" s="145"/>
      <c r="DX13" s="145"/>
      <c r="DY13" s="145"/>
      <c r="DZ13" s="145"/>
      <c r="EA13" s="145"/>
      <c r="EB13" s="145"/>
      <c r="EC13" s="145"/>
      <c r="ED13" s="145"/>
      <c r="EE13" s="145"/>
      <c r="EF13" s="145"/>
      <c r="EG13" s="145"/>
      <c r="EH13" s="145"/>
      <c r="EI13" s="145"/>
      <c r="EJ13" s="145"/>
      <c r="EK13" s="145"/>
      <c r="EL13" s="145"/>
      <c r="EM13" s="145"/>
      <c r="EN13" s="145"/>
      <c r="EO13" s="145"/>
      <c r="EP13" s="145"/>
      <c r="EQ13" s="145"/>
      <c r="ER13" s="145"/>
      <c r="ES13" s="145"/>
      <c r="ET13" s="145"/>
      <c r="EU13" s="145"/>
      <c r="EV13" s="145"/>
      <c r="EW13" s="145"/>
      <c r="EX13" s="145"/>
      <c r="EY13" s="145"/>
      <c r="EZ13" s="145"/>
      <c r="FA13" s="145"/>
      <c r="FB13" s="145"/>
      <c r="FC13" s="145"/>
      <c r="FD13" s="145"/>
      <c r="FE13" s="145"/>
      <c r="FF13" s="145"/>
      <c r="FG13" s="145"/>
      <c r="FH13" s="145"/>
      <c r="FI13" s="145"/>
      <c r="FJ13" s="145"/>
      <c r="FK13" s="145"/>
      <c r="FL13" s="145"/>
      <c r="FM13" s="145"/>
      <c r="FN13" s="145"/>
      <c r="FO13" s="145"/>
      <c r="FP13" s="145"/>
      <c r="FQ13" s="145"/>
      <c r="FR13" s="145"/>
      <c r="FS13" s="145"/>
      <c r="FT13" s="145"/>
      <c r="FU13" s="145"/>
      <c r="FV13" s="145"/>
      <c r="FW13" s="145"/>
      <c r="FX13" s="145"/>
      <c r="FY13" s="145"/>
      <c r="FZ13" s="145"/>
      <c r="GA13" s="145"/>
      <c r="GB13" s="145"/>
      <c r="GC13" s="145"/>
      <c r="GD13" s="145"/>
      <c r="GE13" s="145"/>
    </row>
    <row r="14" spans="2:187" s="238" customFormat="1" ht="16.5" customHeight="1">
      <c r="B14" s="230">
        <v>8</v>
      </c>
      <c r="C14" s="321" t="s">
        <v>573</v>
      </c>
      <c r="D14" s="321" t="s">
        <v>626</v>
      </c>
      <c r="E14" s="321" t="s">
        <v>335</v>
      </c>
      <c r="F14" s="321" t="s">
        <v>316</v>
      </c>
      <c r="G14" s="544">
        <v>1</v>
      </c>
      <c r="H14" s="543">
        <v>372700</v>
      </c>
      <c r="I14" s="231">
        <f t="shared" si="0"/>
        <v>69881.25</v>
      </c>
      <c r="J14" s="21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45"/>
      <c r="DM14" s="145"/>
      <c r="DN14" s="145"/>
      <c r="DO14" s="145"/>
      <c r="DP14" s="145"/>
      <c r="DQ14" s="145"/>
      <c r="DR14" s="145"/>
      <c r="DS14" s="145"/>
      <c r="DT14" s="145"/>
      <c r="DU14" s="145"/>
      <c r="DV14" s="145"/>
      <c r="DW14" s="145"/>
      <c r="DX14" s="145"/>
      <c r="DY14" s="145"/>
      <c r="DZ14" s="145"/>
      <c r="EA14" s="145"/>
      <c r="EB14" s="145"/>
      <c r="EC14" s="145"/>
      <c r="ED14" s="145"/>
      <c r="EE14" s="145"/>
      <c r="EF14" s="145"/>
      <c r="EG14" s="145"/>
      <c r="EH14" s="145"/>
      <c r="EI14" s="145"/>
      <c r="EJ14" s="145"/>
      <c r="EK14" s="145"/>
      <c r="EL14" s="145"/>
      <c r="EM14" s="145"/>
      <c r="EN14" s="145"/>
      <c r="EO14" s="145"/>
      <c r="EP14" s="145"/>
      <c r="EQ14" s="145"/>
      <c r="ER14" s="145"/>
      <c r="ES14" s="145"/>
      <c r="ET14" s="145"/>
      <c r="EU14" s="145"/>
      <c r="EV14" s="145"/>
      <c r="EW14" s="145"/>
      <c r="EX14" s="145"/>
      <c r="EY14" s="145"/>
      <c r="EZ14" s="145"/>
      <c r="FA14" s="145"/>
      <c r="FB14" s="145"/>
      <c r="FC14" s="145"/>
      <c r="FD14" s="145"/>
      <c r="FE14" s="145"/>
      <c r="FF14" s="145"/>
      <c r="FG14" s="145"/>
      <c r="FH14" s="145"/>
      <c r="FI14" s="145"/>
      <c r="FJ14" s="145"/>
      <c r="FK14" s="145"/>
      <c r="FL14" s="145"/>
      <c r="FM14" s="145"/>
      <c r="FN14" s="145"/>
      <c r="FO14" s="145"/>
      <c r="FP14" s="145"/>
      <c r="FQ14" s="145"/>
      <c r="FR14" s="145"/>
      <c r="FS14" s="145"/>
      <c r="FT14" s="145"/>
      <c r="FU14" s="145"/>
      <c r="FV14" s="145"/>
      <c r="FW14" s="145"/>
      <c r="FX14" s="145"/>
      <c r="FY14" s="145"/>
      <c r="FZ14" s="145"/>
      <c r="GA14" s="145"/>
      <c r="GB14" s="145"/>
      <c r="GC14" s="145"/>
      <c r="GD14" s="145"/>
      <c r="GE14" s="145"/>
    </row>
    <row r="15" spans="2:187" s="238" customFormat="1" ht="16.5" customHeight="1">
      <c r="B15" s="230">
        <v>9</v>
      </c>
      <c r="C15" s="321" t="s">
        <v>573</v>
      </c>
      <c r="D15" s="321" t="s">
        <v>627</v>
      </c>
      <c r="E15" s="321" t="s">
        <v>231</v>
      </c>
      <c r="F15" s="321" t="s">
        <v>316</v>
      </c>
      <c r="G15" s="544">
        <v>1</v>
      </c>
      <c r="H15" s="543">
        <v>372700</v>
      </c>
      <c r="I15" s="231">
        <f t="shared" si="0"/>
        <v>69881.25</v>
      </c>
      <c r="J15" s="212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</row>
    <row r="16" spans="2:187" s="238" customFormat="1" ht="16.5" customHeight="1">
      <c r="B16" s="230">
        <v>10</v>
      </c>
      <c r="C16" s="321" t="s">
        <v>573</v>
      </c>
      <c r="D16" s="321" t="s">
        <v>628</v>
      </c>
      <c r="E16" s="321" t="s">
        <v>295</v>
      </c>
      <c r="F16" s="321" t="s">
        <v>316</v>
      </c>
      <c r="G16" s="544">
        <v>1</v>
      </c>
      <c r="H16" s="543">
        <v>372700</v>
      </c>
      <c r="I16" s="231">
        <f t="shared" si="0"/>
        <v>69881.25</v>
      </c>
      <c r="J16" s="212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I16" s="145"/>
      <c r="CJ16" s="145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45"/>
      <c r="DJ16" s="145"/>
      <c r="DK16" s="145"/>
      <c r="DL16" s="145"/>
      <c r="DM16" s="145"/>
      <c r="DN16" s="145"/>
      <c r="DO16" s="145"/>
      <c r="DP16" s="145"/>
      <c r="DQ16" s="145"/>
      <c r="DR16" s="145"/>
      <c r="DS16" s="145"/>
      <c r="DT16" s="145"/>
      <c r="DU16" s="145"/>
      <c r="DV16" s="145"/>
      <c r="DW16" s="145"/>
      <c r="DX16" s="145"/>
      <c r="DY16" s="145"/>
      <c r="DZ16" s="145"/>
      <c r="EA16" s="145"/>
      <c r="EB16" s="145"/>
      <c r="EC16" s="145"/>
      <c r="ED16" s="145"/>
      <c r="EE16" s="145"/>
      <c r="EF16" s="145"/>
      <c r="EG16" s="145"/>
      <c r="EH16" s="145"/>
      <c r="EI16" s="145"/>
      <c r="EJ16" s="145"/>
      <c r="EK16" s="145"/>
      <c r="EL16" s="145"/>
      <c r="EM16" s="145"/>
      <c r="EN16" s="145"/>
      <c r="EO16" s="145"/>
      <c r="EP16" s="145"/>
      <c r="EQ16" s="145"/>
      <c r="ER16" s="145"/>
      <c r="ES16" s="145"/>
      <c r="ET16" s="145"/>
      <c r="EU16" s="145"/>
      <c r="EV16" s="145"/>
      <c r="EW16" s="145"/>
      <c r="EX16" s="145"/>
      <c r="EY16" s="145"/>
      <c r="EZ16" s="145"/>
      <c r="FA16" s="145"/>
      <c r="FB16" s="145"/>
      <c r="FC16" s="145"/>
      <c r="FD16" s="145"/>
      <c r="FE16" s="145"/>
      <c r="FF16" s="145"/>
      <c r="FG16" s="145"/>
      <c r="FH16" s="145"/>
      <c r="FI16" s="145"/>
      <c r="FJ16" s="145"/>
      <c r="FK16" s="145"/>
      <c r="FL16" s="145"/>
      <c r="FM16" s="145"/>
      <c r="FN16" s="145"/>
      <c r="FO16" s="145"/>
      <c r="FP16" s="145"/>
      <c r="FQ16" s="145"/>
      <c r="FR16" s="145"/>
      <c r="FS16" s="145"/>
      <c r="FT16" s="145"/>
      <c r="FU16" s="145"/>
      <c r="FV16" s="145"/>
      <c r="FW16" s="145"/>
      <c r="FX16" s="145"/>
      <c r="FY16" s="145"/>
      <c r="FZ16" s="145"/>
      <c r="GA16" s="145"/>
      <c r="GB16" s="145"/>
      <c r="GC16" s="145"/>
      <c r="GD16" s="145"/>
      <c r="GE16" s="145"/>
    </row>
    <row r="17" spans="2:187" s="238" customFormat="1" ht="16.5" customHeight="1">
      <c r="B17" s="230">
        <v>11</v>
      </c>
      <c r="C17" s="321" t="s">
        <v>422</v>
      </c>
      <c r="D17" s="321" t="s">
        <v>372</v>
      </c>
      <c r="E17" s="321" t="s">
        <v>324</v>
      </c>
      <c r="F17" s="321" t="s">
        <v>291</v>
      </c>
      <c r="G17" s="544">
        <v>1</v>
      </c>
      <c r="H17" s="543">
        <v>100000</v>
      </c>
      <c r="I17" s="231">
        <f t="shared" si="0"/>
        <v>18750</v>
      </c>
      <c r="J17" s="212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45"/>
      <c r="DM17" s="145"/>
      <c r="DN17" s="145"/>
      <c r="DO17" s="145"/>
      <c r="DP17" s="145"/>
      <c r="DQ17" s="145"/>
      <c r="DR17" s="145"/>
      <c r="DS17" s="145"/>
      <c r="DT17" s="145"/>
      <c r="DU17" s="145"/>
      <c r="DV17" s="145"/>
      <c r="DW17" s="145"/>
      <c r="DX17" s="145"/>
      <c r="DY17" s="145"/>
      <c r="DZ17" s="145"/>
      <c r="EA17" s="145"/>
      <c r="EB17" s="145"/>
      <c r="EC17" s="145"/>
      <c r="ED17" s="145"/>
      <c r="EE17" s="145"/>
      <c r="EF17" s="145"/>
      <c r="EG17" s="145"/>
      <c r="EH17" s="145"/>
      <c r="EI17" s="145"/>
      <c r="EJ17" s="145"/>
      <c r="EK17" s="145"/>
      <c r="EL17" s="145"/>
      <c r="EM17" s="145"/>
      <c r="EN17" s="145"/>
      <c r="EO17" s="145"/>
      <c r="EP17" s="145"/>
      <c r="EQ17" s="145"/>
      <c r="ER17" s="145"/>
      <c r="ES17" s="145"/>
      <c r="ET17" s="145"/>
      <c r="EU17" s="145"/>
      <c r="EV17" s="145"/>
      <c r="EW17" s="145"/>
      <c r="EX17" s="145"/>
      <c r="EY17" s="145"/>
      <c r="EZ17" s="145"/>
      <c r="FA17" s="145"/>
      <c r="FB17" s="145"/>
      <c r="FC17" s="145"/>
      <c r="FD17" s="145"/>
      <c r="FE17" s="145"/>
      <c r="FF17" s="145"/>
      <c r="FG17" s="145"/>
      <c r="FH17" s="145"/>
      <c r="FI17" s="145"/>
      <c r="FJ17" s="145"/>
      <c r="FK17" s="145"/>
      <c r="FL17" s="145"/>
      <c r="FM17" s="145"/>
      <c r="FN17" s="145"/>
      <c r="FO17" s="145"/>
      <c r="FP17" s="145"/>
      <c r="FQ17" s="145"/>
      <c r="FR17" s="145"/>
      <c r="FS17" s="145"/>
      <c r="FT17" s="145"/>
      <c r="FU17" s="145"/>
      <c r="FV17" s="145"/>
      <c r="FW17" s="145"/>
      <c r="FX17" s="145"/>
      <c r="FY17" s="145"/>
      <c r="FZ17" s="145"/>
      <c r="GA17" s="145"/>
      <c r="GB17" s="145"/>
      <c r="GC17" s="145"/>
      <c r="GD17" s="145"/>
      <c r="GE17" s="145"/>
    </row>
    <row r="18" spans="2:187" s="238" customFormat="1" ht="16.5" customHeight="1">
      <c r="B18" s="230">
        <v>12</v>
      </c>
      <c r="C18" s="321" t="s">
        <v>422</v>
      </c>
      <c r="D18" s="321" t="s">
        <v>629</v>
      </c>
      <c r="E18" s="321" t="s">
        <v>278</v>
      </c>
      <c r="F18" s="321" t="s">
        <v>292</v>
      </c>
      <c r="G18" s="544">
        <v>6</v>
      </c>
      <c r="H18" s="543">
        <v>600000</v>
      </c>
      <c r="I18" s="231">
        <f t="shared" si="0"/>
        <v>112500</v>
      </c>
      <c r="J18" s="212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  <c r="EB18" s="145"/>
      <c r="EC18" s="145"/>
      <c r="ED18" s="145"/>
      <c r="EE18" s="145"/>
      <c r="EF18" s="145"/>
      <c r="EG18" s="145"/>
      <c r="EH18" s="145"/>
      <c r="EI18" s="145"/>
      <c r="EJ18" s="145"/>
      <c r="EK18" s="145"/>
      <c r="EL18" s="145"/>
      <c r="EM18" s="145"/>
      <c r="EN18" s="145"/>
      <c r="EO18" s="145"/>
      <c r="EP18" s="145"/>
      <c r="EQ18" s="145"/>
      <c r="ER18" s="145"/>
      <c r="ES18" s="145"/>
      <c r="ET18" s="145"/>
      <c r="EU18" s="145"/>
      <c r="EV18" s="145"/>
      <c r="EW18" s="145"/>
      <c r="EX18" s="145"/>
      <c r="EY18" s="145"/>
      <c r="EZ18" s="145"/>
      <c r="FA18" s="145"/>
      <c r="FB18" s="145"/>
      <c r="FC18" s="145"/>
      <c r="FD18" s="145"/>
      <c r="FE18" s="145"/>
      <c r="FF18" s="145"/>
      <c r="FG18" s="145"/>
      <c r="FH18" s="145"/>
      <c r="FI18" s="145"/>
      <c r="FJ18" s="145"/>
      <c r="FK18" s="145"/>
      <c r="FL18" s="145"/>
      <c r="FM18" s="145"/>
      <c r="FN18" s="145"/>
      <c r="FO18" s="145"/>
      <c r="FP18" s="145"/>
      <c r="FQ18" s="145"/>
      <c r="FR18" s="145"/>
      <c r="FS18" s="145"/>
      <c r="FT18" s="145"/>
      <c r="FU18" s="145"/>
      <c r="FV18" s="145"/>
      <c r="FW18" s="145"/>
      <c r="FX18" s="145"/>
      <c r="FY18" s="145"/>
      <c r="FZ18" s="145"/>
      <c r="GA18" s="145"/>
      <c r="GB18" s="145"/>
      <c r="GC18" s="145"/>
      <c r="GD18" s="145"/>
      <c r="GE18" s="145"/>
    </row>
    <row r="19" spans="2:187" s="238" customFormat="1" ht="16.5" customHeight="1">
      <c r="B19" s="230">
        <v>13</v>
      </c>
      <c r="C19" s="321" t="s">
        <v>422</v>
      </c>
      <c r="D19" s="321" t="s">
        <v>341</v>
      </c>
      <c r="E19" s="321" t="s">
        <v>342</v>
      </c>
      <c r="F19" s="321" t="s">
        <v>292</v>
      </c>
      <c r="G19" s="544">
        <v>5</v>
      </c>
      <c r="H19" s="543">
        <v>500000</v>
      </c>
      <c r="I19" s="231">
        <f t="shared" si="0"/>
        <v>93750</v>
      </c>
      <c r="J19" s="212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45"/>
      <c r="DJ19" s="145"/>
      <c r="DK19" s="145"/>
      <c r="DL19" s="145"/>
      <c r="DM19" s="145"/>
      <c r="DN19" s="145"/>
      <c r="DO19" s="145"/>
      <c r="DP19" s="145"/>
      <c r="DQ19" s="145"/>
      <c r="DR19" s="145"/>
      <c r="DS19" s="145"/>
      <c r="DT19" s="145"/>
      <c r="DU19" s="145"/>
      <c r="DV19" s="145"/>
      <c r="DW19" s="145"/>
      <c r="DX19" s="145"/>
      <c r="DY19" s="145"/>
      <c r="DZ19" s="145"/>
      <c r="EA19" s="145"/>
      <c r="EB19" s="145"/>
      <c r="EC19" s="145"/>
      <c r="ED19" s="145"/>
      <c r="EE19" s="145"/>
      <c r="EF19" s="145"/>
      <c r="EG19" s="145"/>
      <c r="EH19" s="145"/>
      <c r="EI19" s="145"/>
      <c r="EJ19" s="145"/>
      <c r="EK19" s="145"/>
      <c r="EL19" s="145"/>
      <c r="EM19" s="145"/>
      <c r="EN19" s="145"/>
      <c r="EO19" s="145"/>
      <c r="EP19" s="145"/>
      <c r="EQ19" s="145"/>
      <c r="ER19" s="145"/>
      <c r="ES19" s="145"/>
      <c r="ET19" s="145"/>
      <c r="EU19" s="145"/>
      <c r="EV19" s="145"/>
      <c r="EW19" s="145"/>
      <c r="EX19" s="145"/>
      <c r="EY19" s="145"/>
      <c r="EZ19" s="145"/>
      <c r="FA19" s="145"/>
      <c r="FB19" s="145"/>
      <c r="FC19" s="145"/>
      <c r="FD19" s="145"/>
      <c r="FE19" s="145"/>
      <c r="FF19" s="145"/>
      <c r="FG19" s="145"/>
      <c r="FH19" s="145"/>
      <c r="FI19" s="145"/>
      <c r="FJ19" s="145"/>
      <c r="FK19" s="145"/>
      <c r="FL19" s="145"/>
      <c r="FM19" s="145"/>
      <c r="FN19" s="145"/>
      <c r="FO19" s="145"/>
      <c r="FP19" s="145"/>
      <c r="FQ19" s="145"/>
      <c r="FR19" s="145"/>
      <c r="FS19" s="145"/>
      <c r="FT19" s="145"/>
      <c r="FU19" s="145"/>
      <c r="FV19" s="145"/>
      <c r="FW19" s="145"/>
      <c r="FX19" s="145"/>
      <c r="FY19" s="145"/>
      <c r="FZ19" s="145"/>
      <c r="GA19" s="145"/>
      <c r="GB19" s="145"/>
      <c r="GC19" s="145"/>
      <c r="GD19" s="145"/>
      <c r="GE19" s="145"/>
    </row>
    <row r="20" spans="2:187" s="238" customFormat="1" ht="16.5" customHeight="1">
      <c r="B20" s="230">
        <v>14</v>
      </c>
      <c r="C20" s="321" t="s">
        <v>422</v>
      </c>
      <c r="D20" s="321" t="s">
        <v>586</v>
      </c>
      <c r="E20" s="321" t="s">
        <v>249</v>
      </c>
      <c r="F20" s="321" t="s">
        <v>292</v>
      </c>
      <c r="G20" s="544">
        <v>3</v>
      </c>
      <c r="H20" s="543">
        <v>300000</v>
      </c>
      <c r="I20" s="231">
        <f t="shared" si="0"/>
        <v>56250</v>
      </c>
      <c r="J20" s="212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  <c r="DJ20" s="145"/>
      <c r="DK20" s="145"/>
      <c r="DL20" s="145"/>
      <c r="DM20" s="145"/>
      <c r="DN20" s="145"/>
      <c r="DO20" s="145"/>
      <c r="DP20" s="145"/>
      <c r="DQ20" s="145"/>
      <c r="DR20" s="145"/>
      <c r="DS20" s="145"/>
      <c r="DT20" s="145"/>
      <c r="DU20" s="145"/>
      <c r="DV20" s="145"/>
      <c r="DW20" s="145"/>
      <c r="DX20" s="145"/>
      <c r="DY20" s="145"/>
      <c r="DZ20" s="145"/>
      <c r="EA20" s="145"/>
      <c r="EB20" s="145"/>
      <c r="EC20" s="145"/>
      <c r="ED20" s="145"/>
      <c r="EE20" s="145"/>
      <c r="EF20" s="145"/>
      <c r="EG20" s="145"/>
      <c r="EH20" s="145"/>
      <c r="EI20" s="145"/>
      <c r="EJ20" s="145"/>
      <c r="EK20" s="145"/>
      <c r="EL20" s="145"/>
      <c r="EM20" s="145"/>
      <c r="EN20" s="145"/>
      <c r="EO20" s="145"/>
      <c r="EP20" s="145"/>
      <c r="EQ20" s="145"/>
      <c r="ER20" s="145"/>
      <c r="ES20" s="145"/>
      <c r="ET20" s="145"/>
      <c r="EU20" s="145"/>
      <c r="EV20" s="145"/>
      <c r="EW20" s="145"/>
      <c r="EX20" s="145"/>
      <c r="EY20" s="145"/>
      <c r="EZ20" s="145"/>
      <c r="FA20" s="145"/>
      <c r="FB20" s="145"/>
      <c r="FC20" s="145"/>
      <c r="FD20" s="145"/>
      <c r="FE20" s="145"/>
      <c r="FF20" s="145"/>
      <c r="FG20" s="145"/>
      <c r="FH20" s="145"/>
      <c r="FI20" s="145"/>
      <c r="FJ20" s="145"/>
      <c r="FK20" s="145"/>
      <c r="FL20" s="145"/>
      <c r="FM20" s="145"/>
      <c r="FN20" s="145"/>
      <c r="FO20" s="145"/>
      <c r="FP20" s="145"/>
      <c r="FQ20" s="145"/>
      <c r="FR20" s="145"/>
      <c r="FS20" s="145"/>
      <c r="FT20" s="145"/>
      <c r="FU20" s="145"/>
      <c r="FV20" s="145"/>
      <c r="FW20" s="145"/>
      <c r="FX20" s="145"/>
      <c r="FY20" s="145"/>
      <c r="FZ20" s="145"/>
      <c r="GA20" s="145"/>
      <c r="GB20" s="145"/>
      <c r="GC20" s="145"/>
      <c r="GD20" s="145"/>
      <c r="GE20" s="145"/>
    </row>
    <row r="21" spans="2:187" s="238" customFormat="1" ht="16.5" customHeight="1">
      <c r="B21" s="230">
        <v>15</v>
      </c>
      <c r="C21" s="321" t="s">
        <v>422</v>
      </c>
      <c r="D21" s="321" t="s">
        <v>630</v>
      </c>
      <c r="E21" s="321" t="s">
        <v>238</v>
      </c>
      <c r="F21" s="321" t="s">
        <v>303</v>
      </c>
      <c r="G21" s="544">
        <v>2</v>
      </c>
      <c r="H21" s="543">
        <v>200000</v>
      </c>
      <c r="I21" s="231">
        <f t="shared" si="0"/>
        <v>37500</v>
      </c>
      <c r="J21" s="212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5"/>
      <c r="CG21" s="145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45"/>
      <c r="DM21" s="145"/>
      <c r="DN21" s="145"/>
      <c r="DO21" s="145"/>
      <c r="DP21" s="145"/>
      <c r="DQ21" s="145"/>
      <c r="DR21" s="145"/>
      <c r="DS21" s="145"/>
      <c r="DT21" s="145"/>
      <c r="DU21" s="145"/>
      <c r="DV21" s="145"/>
      <c r="DW21" s="145"/>
      <c r="DX21" s="145"/>
      <c r="DY21" s="145"/>
      <c r="DZ21" s="145"/>
      <c r="EA21" s="145"/>
      <c r="EB21" s="145"/>
      <c r="EC21" s="145"/>
      <c r="ED21" s="145"/>
      <c r="EE21" s="145"/>
      <c r="EF21" s="145"/>
      <c r="EG21" s="145"/>
      <c r="EH21" s="145"/>
      <c r="EI21" s="145"/>
      <c r="EJ21" s="145"/>
      <c r="EK21" s="145"/>
      <c r="EL21" s="145"/>
      <c r="EM21" s="145"/>
      <c r="EN21" s="145"/>
      <c r="EO21" s="145"/>
      <c r="EP21" s="145"/>
      <c r="EQ21" s="145"/>
      <c r="ER21" s="145"/>
      <c r="ES21" s="145"/>
      <c r="ET21" s="145"/>
      <c r="EU21" s="145"/>
      <c r="EV21" s="145"/>
      <c r="EW21" s="145"/>
      <c r="EX21" s="145"/>
      <c r="EY21" s="145"/>
      <c r="EZ21" s="145"/>
      <c r="FA21" s="145"/>
      <c r="FB21" s="145"/>
      <c r="FC21" s="145"/>
      <c r="FD21" s="145"/>
      <c r="FE21" s="145"/>
      <c r="FF21" s="145"/>
      <c r="FG21" s="145"/>
      <c r="FH21" s="145"/>
      <c r="FI21" s="145"/>
      <c r="FJ21" s="145"/>
      <c r="FK21" s="145"/>
      <c r="FL21" s="145"/>
      <c r="FM21" s="145"/>
      <c r="FN21" s="145"/>
      <c r="FO21" s="145"/>
      <c r="FP21" s="145"/>
      <c r="FQ21" s="145"/>
      <c r="FR21" s="145"/>
      <c r="FS21" s="145"/>
      <c r="FT21" s="145"/>
      <c r="FU21" s="145"/>
      <c r="FV21" s="145"/>
      <c r="FW21" s="145"/>
      <c r="FX21" s="145"/>
      <c r="FY21" s="145"/>
      <c r="FZ21" s="145"/>
      <c r="GA21" s="145"/>
      <c r="GB21" s="145"/>
      <c r="GC21" s="145"/>
      <c r="GD21" s="145"/>
      <c r="GE21" s="145"/>
    </row>
    <row r="22" spans="2:187" s="238" customFormat="1" ht="16.5" customHeight="1">
      <c r="B22" s="230">
        <v>16</v>
      </c>
      <c r="C22" s="321" t="s">
        <v>422</v>
      </c>
      <c r="D22" s="321" t="s">
        <v>631</v>
      </c>
      <c r="E22" s="321" t="s">
        <v>254</v>
      </c>
      <c r="F22" s="321" t="s">
        <v>292</v>
      </c>
      <c r="G22" s="544">
        <v>8</v>
      </c>
      <c r="H22" s="543">
        <v>800000</v>
      </c>
      <c r="I22" s="231">
        <f t="shared" si="0"/>
        <v>150000</v>
      </c>
      <c r="J22" s="262"/>
    </row>
    <row r="23" spans="2:187" s="238" customFormat="1" ht="16.5" customHeight="1">
      <c r="B23" s="230">
        <v>17</v>
      </c>
      <c r="C23" s="321" t="s">
        <v>422</v>
      </c>
      <c r="D23" s="321" t="s">
        <v>632</v>
      </c>
      <c r="E23" s="321" t="s">
        <v>287</v>
      </c>
      <c r="F23" s="321" t="s">
        <v>303</v>
      </c>
      <c r="G23" s="544">
        <v>3</v>
      </c>
      <c r="H23" s="543">
        <v>300000</v>
      </c>
      <c r="I23" s="231">
        <f t="shared" si="0"/>
        <v>56250</v>
      </c>
      <c r="J23" s="262"/>
    </row>
    <row r="24" spans="2:187" s="238" customFormat="1" ht="16.5" customHeight="1">
      <c r="B24" s="230">
        <v>18</v>
      </c>
      <c r="C24" s="321" t="s">
        <v>422</v>
      </c>
      <c r="D24" s="321" t="s">
        <v>633</v>
      </c>
      <c r="E24" s="321" t="s">
        <v>317</v>
      </c>
      <c r="F24" s="321" t="s">
        <v>292</v>
      </c>
      <c r="G24" s="544">
        <v>2</v>
      </c>
      <c r="H24" s="543">
        <v>200000</v>
      </c>
      <c r="I24" s="231">
        <f t="shared" si="0"/>
        <v>37500</v>
      </c>
      <c r="J24" s="262"/>
    </row>
    <row r="25" spans="2:187" s="238" customFormat="1" ht="16.5" customHeight="1">
      <c r="B25" s="230">
        <v>19</v>
      </c>
      <c r="C25" s="321" t="s">
        <v>422</v>
      </c>
      <c r="D25" s="321" t="s">
        <v>634</v>
      </c>
      <c r="E25" s="321" t="s">
        <v>299</v>
      </c>
      <c r="F25" s="321" t="s">
        <v>291</v>
      </c>
      <c r="G25" s="544">
        <v>1</v>
      </c>
      <c r="H25" s="543">
        <v>100000</v>
      </c>
      <c r="I25" s="231">
        <f t="shared" si="0"/>
        <v>18750</v>
      </c>
      <c r="J25" s="262"/>
    </row>
    <row r="26" spans="2:187" s="238" customFormat="1" ht="16.5" customHeight="1">
      <c r="B26" s="230">
        <v>20</v>
      </c>
      <c r="C26" s="321" t="s">
        <v>422</v>
      </c>
      <c r="D26" s="321" t="s">
        <v>373</v>
      </c>
      <c r="E26" s="321" t="s">
        <v>362</v>
      </c>
      <c r="F26" s="321" t="s">
        <v>291</v>
      </c>
      <c r="G26" s="544">
        <v>1</v>
      </c>
      <c r="H26" s="543">
        <v>100000</v>
      </c>
      <c r="I26" s="231">
        <f t="shared" si="0"/>
        <v>18750</v>
      </c>
      <c r="J26" s="262"/>
    </row>
    <row r="27" spans="2:187" s="238" customFormat="1" ht="16.5" customHeight="1">
      <c r="B27" s="230">
        <v>21</v>
      </c>
      <c r="C27" s="321" t="s">
        <v>422</v>
      </c>
      <c r="D27" s="321" t="s">
        <v>635</v>
      </c>
      <c r="E27" s="321" t="s">
        <v>330</v>
      </c>
      <c r="F27" s="321" t="s">
        <v>303</v>
      </c>
      <c r="G27" s="544">
        <v>4</v>
      </c>
      <c r="H27" s="543">
        <v>400000</v>
      </c>
      <c r="I27" s="231">
        <f t="shared" si="0"/>
        <v>75000</v>
      </c>
      <c r="J27" s="262"/>
    </row>
    <row r="28" spans="2:187" s="238" customFormat="1" ht="16.5" customHeight="1">
      <c r="B28" s="230">
        <v>22</v>
      </c>
      <c r="C28" s="321" t="s">
        <v>422</v>
      </c>
      <c r="D28" s="321" t="s">
        <v>353</v>
      </c>
      <c r="E28" s="321" t="s">
        <v>344</v>
      </c>
      <c r="F28" s="321" t="s">
        <v>291</v>
      </c>
      <c r="G28" s="544">
        <v>1</v>
      </c>
      <c r="H28" s="543">
        <v>40300</v>
      </c>
      <c r="I28" s="231">
        <f t="shared" si="0"/>
        <v>7556.25</v>
      </c>
      <c r="J28" s="262"/>
    </row>
    <row r="29" spans="2:187" s="238" customFormat="1" ht="16.5" customHeight="1">
      <c r="B29" s="230">
        <v>23</v>
      </c>
      <c r="C29" s="321" t="s">
        <v>422</v>
      </c>
      <c r="D29" s="321" t="s">
        <v>629</v>
      </c>
      <c r="E29" s="321" t="s">
        <v>278</v>
      </c>
      <c r="F29" s="321" t="s">
        <v>303</v>
      </c>
      <c r="G29" s="544">
        <v>5</v>
      </c>
      <c r="H29" s="543">
        <v>500000</v>
      </c>
      <c r="I29" s="231">
        <f t="shared" si="0"/>
        <v>93750</v>
      </c>
      <c r="J29" s="262"/>
    </row>
    <row r="30" spans="2:187" s="238" customFormat="1" ht="16.5" customHeight="1">
      <c r="B30" s="230">
        <v>24</v>
      </c>
      <c r="C30" s="321" t="s">
        <v>422</v>
      </c>
      <c r="D30" s="321" t="s">
        <v>636</v>
      </c>
      <c r="E30" s="321" t="s">
        <v>308</v>
      </c>
      <c r="F30" s="321" t="s">
        <v>292</v>
      </c>
      <c r="G30" s="544">
        <v>5</v>
      </c>
      <c r="H30" s="543">
        <v>500000</v>
      </c>
      <c r="I30" s="231">
        <f t="shared" si="0"/>
        <v>93750</v>
      </c>
      <c r="J30" s="262"/>
    </row>
    <row r="31" spans="2:187" s="238" customFormat="1" ht="16.5" customHeight="1">
      <c r="B31" s="230">
        <v>25</v>
      </c>
      <c r="C31" s="321" t="s">
        <v>422</v>
      </c>
      <c r="D31" s="321" t="s">
        <v>637</v>
      </c>
      <c r="E31" s="321" t="s">
        <v>310</v>
      </c>
      <c r="F31" s="321" t="s">
        <v>292</v>
      </c>
      <c r="G31" s="544">
        <v>5</v>
      </c>
      <c r="H31" s="543">
        <v>500000</v>
      </c>
      <c r="I31" s="231">
        <f t="shared" si="0"/>
        <v>93750</v>
      </c>
      <c r="J31" s="262"/>
    </row>
    <row r="32" spans="2:187" s="238" customFormat="1" ht="16.5" customHeight="1">
      <c r="B32" s="230">
        <v>26</v>
      </c>
      <c r="C32" s="321" t="s">
        <v>422</v>
      </c>
      <c r="D32" s="321" t="s">
        <v>638</v>
      </c>
      <c r="E32" s="321" t="s">
        <v>345</v>
      </c>
      <c r="F32" s="321" t="s">
        <v>292</v>
      </c>
      <c r="G32" s="544">
        <v>4</v>
      </c>
      <c r="H32" s="543">
        <v>400000</v>
      </c>
      <c r="I32" s="231">
        <f t="shared" si="0"/>
        <v>75000</v>
      </c>
      <c r="J32" s="212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V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L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B32" s="145"/>
      <c r="GC32" s="145"/>
      <c r="GD32" s="145"/>
      <c r="GE32" s="145"/>
    </row>
    <row r="33" spans="2:187" s="238" customFormat="1" ht="16.5" customHeight="1">
      <c r="B33" s="230">
        <v>27</v>
      </c>
      <c r="C33" s="321" t="s">
        <v>422</v>
      </c>
      <c r="D33" s="321" t="s">
        <v>366</v>
      </c>
      <c r="E33" s="321" t="s">
        <v>342</v>
      </c>
      <c r="F33" s="321" t="s">
        <v>291</v>
      </c>
      <c r="G33" s="544">
        <v>1</v>
      </c>
      <c r="H33" s="543">
        <v>40300</v>
      </c>
      <c r="I33" s="231">
        <f t="shared" si="0"/>
        <v>7556.25</v>
      </c>
      <c r="J33" s="212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  <c r="EP33" s="145"/>
      <c r="EQ33" s="145"/>
      <c r="ER33" s="145"/>
      <c r="ES33" s="145"/>
      <c r="ET33" s="145"/>
      <c r="EU33" s="145"/>
      <c r="EV33" s="145"/>
      <c r="EW33" s="145"/>
      <c r="EX33" s="145"/>
      <c r="EY33" s="145"/>
      <c r="EZ33" s="145"/>
      <c r="FA33" s="145"/>
      <c r="FB33" s="145"/>
      <c r="FC33" s="145"/>
      <c r="FD33" s="145"/>
      <c r="FE33" s="145"/>
      <c r="FF33" s="145"/>
      <c r="FG33" s="145"/>
      <c r="FH33" s="145"/>
      <c r="FI33" s="145"/>
      <c r="FJ33" s="145"/>
      <c r="FK33" s="145"/>
      <c r="FL33" s="145"/>
      <c r="FM33" s="145"/>
      <c r="FN33" s="145"/>
      <c r="FO33" s="145"/>
      <c r="FP33" s="145"/>
      <c r="FQ33" s="145"/>
      <c r="FR33" s="145"/>
      <c r="FS33" s="145"/>
      <c r="FT33" s="145"/>
      <c r="FU33" s="145"/>
      <c r="FV33" s="145"/>
      <c r="FW33" s="145"/>
      <c r="FX33" s="145"/>
      <c r="FY33" s="145"/>
      <c r="FZ33" s="145"/>
      <c r="GA33" s="145"/>
      <c r="GB33" s="145"/>
      <c r="GC33" s="145"/>
      <c r="GD33" s="145"/>
      <c r="GE33" s="145"/>
    </row>
    <row r="34" spans="2:187" s="238" customFormat="1" ht="16.5" customHeight="1">
      <c r="B34" s="230">
        <v>28</v>
      </c>
      <c r="C34" s="321" t="s">
        <v>422</v>
      </c>
      <c r="D34" s="321" t="s">
        <v>633</v>
      </c>
      <c r="E34" s="321" t="s">
        <v>317</v>
      </c>
      <c r="F34" s="321" t="s">
        <v>303</v>
      </c>
      <c r="G34" s="544">
        <v>2</v>
      </c>
      <c r="H34" s="543">
        <v>200000</v>
      </c>
      <c r="I34" s="231">
        <f t="shared" si="0"/>
        <v>37500</v>
      </c>
      <c r="J34" s="212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5"/>
      <c r="EK34" s="145"/>
      <c r="EL34" s="145"/>
      <c r="EM34" s="145"/>
      <c r="EN34" s="145"/>
      <c r="EO34" s="145"/>
      <c r="EP34" s="145"/>
      <c r="EQ34" s="145"/>
      <c r="ER34" s="145"/>
      <c r="ES34" s="145"/>
      <c r="ET34" s="145"/>
      <c r="EU34" s="145"/>
      <c r="EV34" s="145"/>
      <c r="EW34" s="145"/>
      <c r="EX34" s="145"/>
      <c r="EY34" s="145"/>
      <c r="EZ34" s="145"/>
      <c r="FA34" s="145"/>
      <c r="FB34" s="145"/>
      <c r="FC34" s="145"/>
      <c r="FD34" s="145"/>
      <c r="FE34" s="145"/>
      <c r="FF34" s="145"/>
      <c r="FG34" s="145"/>
      <c r="FH34" s="145"/>
      <c r="FI34" s="145"/>
      <c r="FJ34" s="145"/>
      <c r="FK34" s="145"/>
      <c r="FL34" s="145"/>
      <c r="FM34" s="145"/>
      <c r="FN34" s="145"/>
      <c r="FO34" s="145"/>
      <c r="FP34" s="145"/>
      <c r="FQ34" s="145"/>
      <c r="FR34" s="145"/>
      <c r="FS34" s="145"/>
      <c r="FT34" s="145"/>
      <c r="FU34" s="145"/>
      <c r="FV34" s="145"/>
      <c r="FW34" s="145"/>
      <c r="FX34" s="145"/>
      <c r="FY34" s="145"/>
      <c r="FZ34" s="145"/>
      <c r="GA34" s="145"/>
      <c r="GB34" s="145"/>
      <c r="GC34" s="145"/>
      <c r="GD34" s="145"/>
      <c r="GE34" s="145"/>
    </row>
    <row r="35" spans="2:187" s="238" customFormat="1" ht="16.5" customHeight="1">
      <c r="B35" s="230">
        <v>29</v>
      </c>
      <c r="C35" s="321" t="s">
        <v>422</v>
      </c>
      <c r="D35" s="321" t="s">
        <v>586</v>
      </c>
      <c r="E35" s="321" t="s">
        <v>249</v>
      </c>
      <c r="F35" s="321" t="s">
        <v>303</v>
      </c>
      <c r="G35" s="544">
        <v>8</v>
      </c>
      <c r="H35" s="543">
        <v>800000</v>
      </c>
      <c r="I35" s="231">
        <f t="shared" si="0"/>
        <v>150000</v>
      </c>
      <c r="J35" s="212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  <c r="EP35" s="145"/>
      <c r="EQ35" s="145"/>
      <c r="ER35" s="145"/>
      <c r="ES35" s="145"/>
      <c r="ET35" s="145"/>
      <c r="EU35" s="145"/>
      <c r="EV35" s="145"/>
      <c r="EW35" s="145"/>
      <c r="EX35" s="145"/>
      <c r="EY35" s="145"/>
      <c r="EZ35" s="145"/>
      <c r="FA35" s="145"/>
      <c r="FB35" s="145"/>
      <c r="FC35" s="145"/>
      <c r="FD35" s="145"/>
      <c r="FE35" s="145"/>
      <c r="FF35" s="145"/>
      <c r="FG35" s="145"/>
      <c r="FH35" s="145"/>
      <c r="FI35" s="145"/>
      <c r="FJ35" s="145"/>
      <c r="FK35" s="145"/>
      <c r="FL35" s="145"/>
      <c r="FM35" s="145"/>
      <c r="FN35" s="145"/>
      <c r="FO35" s="145"/>
      <c r="FP35" s="145"/>
      <c r="FQ35" s="145"/>
      <c r="FR35" s="145"/>
      <c r="FS35" s="145"/>
      <c r="FT35" s="145"/>
      <c r="FU35" s="145"/>
      <c r="FV35" s="145"/>
      <c r="FW35" s="145"/>
      <c r="FX35" s="145"/>
      <c r="FY35" s="145"/>
      <c r="FZ35" s="145"/>
      <c r="GA35" s="145"/>
      <c r="GB35" s="145"/>
      <c r="GC35" s="145"/>
      <c r="GD35" s="145"/>
      <c r="GE35" s="145"/>
    </row>
    <row r="36" spans="2:187" s="238" customFormat="1" ht="16.5" customHeight="1">
      <c r="B36" s="230">
        <v>30</v>
      </c>
      <c r="C36" s="321" t="s">
        <v>422</v>
      </c>
      <c r="D36" s="321" t="s">
        <v>630</v>
      </c>
      <c r="E36" s="321" t="s">
        <v>238</v>
      </c>
      <c r="F36" s="321" t="s">
        <v>292</v>
      </c>
      <c r="G36" s="544">
        <v>3</v>
      </c>
      <c r="H36" s="543">
        <v>300000</v>
      </c>
      <c r="I36" s="231">
        <f t="shared" si="0"/>
        <v>56250</v>
      </c>
      <c r="J36" s="212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  <c r="EO36" s="145"/>
      <c r="EP36" s="145"/>
      <c r="EQ36" s="145"/>
      <c r="ER36" s="145"/>
      <c r="ES36" s="145"/>
      <c r="ET36" s="145"/>
      <c r="EU36" s="145"/>
      <c r="EV36" s="145"/>
      <c r="EW36" s="145"/>
      <c r="EX36" s="145"/>
      <c r="EY36" s="145"/>
      <c r="EZ36" s="145"/>
      <c r="FA36" s="145"/>
      <c r="FB36" s="145"/>
      <c r="FC36" s="145"/>
      <c r="FD36" s="145"/>
      <c r="FE36" s="145"/>
      <c r="FF36" s="145"/>
      <c r="FG36" s="145"/>
      <c r="FH36" s="145"/>
      <c r="FI36" s="145"/>
      <c r="FJ36" s="145"/>
      <c r="FK36" s="145"/>
      <c r="FL36" s="145"/>
      <c r="FM36" s="145"/>
      <c r="FN36" s="145"/>
      <c r="FO36" s="145"/>
      <c r="FP36" s="145"/>
      <c r="FQ36" s="145"/>
      <c r="FR36" s="145"/>
      <c r="FS36" s="145"/>
      <c r="FT36" s="145"/>
      <c r="FU36" s="145"/>
      <c r="FV36" s="145"/>
      <c r="FW36" s="145"/>
      <c r="FX36" s="145"/>
      <c r="FY36" s="145"/>
      <c r="FZ36" s="145"/>
      <c r="GA36" s="145"/>
      <c r="GB36" s="145"/>
      <c r="GC36" s="145"/>
      <c r="GD36" s="145"/>
      <c r="GE36" s="145"/>
    </row>
    <row r="37" spans="2:187" s="238" customFormat="1" ht="16.5" customHeight="1">
      <c r="B37" s="230">
        <v>31</v>
      </c>
      <c r="C37" s="321" t="s">
        <v>422</v>
      </c>
      <c r="D37" s="321" t="s">
        <v>638</v>
      </c>
      <c r="E37" s="321" t="s">
        <v>345</v>
      </c>
      <c r="F37" s="321" t="s">
        <v>323</v>
      </c>
      <c r="G37" s="544">
        <v>1</v>
      </c>
      <c r="H37" s="543">
        <v>101800</v>
      </c>
      <c r="I37" s="231">
        <f t="shared" si="0"/>
        <v>19087.5</v>
      </c>
      <c r="J37" s="212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  <c r="EP37" s="145"/>
      <c r="EQ37" s="145"/>
      <c r="ER37" s="145"/>
      <c r="ES37" s="145"/>
      <c r="ET37" s="145"/>
      <c r="EU37" s="145"/>
      <c r="EV37" s="145"/>
      <c r="EW37" s="145"/>
      <c r="EX37" s="145"/>
      <c r="EY37" s="145"/>
      <c r="EZ37" s="145"/>
      <c r="FA37" s="145"/>
      <c r="FB37" s="145"/>
      <c r="FC37" s="145"/>
      <c r="FD37" s="145"/>
      <c r="FE37" s="145"/>
      <c r="FF37" s="145"/>
      <c r="FG37" s="145"/>
      <c r="FH37" s="145"/>
      <c r="FI37" s="145"/>
      <c r="FJ37" s="145"/>
      <c r="FK37" s="145"/>
      <c r="FL37" s="145"/>
      <c r="FM37" s="145"/>
      <c r="FN37" s="145"/>
      <c r="FO37" s="145"/>
      <c r="FP37" s="145"/>
      <c r="FQ37" s="145"/>
      <c r="FR37" s="145"/>
      <c r="FS37" s="145"/>
      <c r="FT37" s="145"/>
      <c r="FU37" s="145"/>
      <c r="FV37" s="145"/>
      <c r="FW37" s="145"/>
      <c r="FX37" s="145"/>
      <c r="FY37" s="145"/>
      <c r="FZ37" s="145"/>
      <c r="GA37" s="145"/>
      <c r="GB37" s="145"/>
      <c r="GC37" s="145"/>
      <c r="GD37" s="145"/>
      <c r="GE37" s="145"/>
    </row>
    <row r="38" spans="2:187" s="238" customFormat="1" ht="16.5" customHeight="1">
      <c r="B38" s="230">
        <v>32</v>
      </c>
      <c r="C38" s="321" t="s">
        <v>422</v>
      </c>
      <c r="D38" s="321" t="s">
        <v>632</v>
      </c>
      <c r="E38" s="321" t="s">
        <v>287</v>
      </c>
      <c r="F38" s="321" t="s">
        <v>292</v>
      </c>
      <c r="G38" s="544">
        <v>4</v>
      </c>
      <c r="H38" s="543">
        <v>400000</v>
      </c>
      <c r="I38" s="231">
        <f t="shared" si="0"/>
        <v>75000</v>
      </c>
      <c r="J38" s="212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  <c r="EO38" s="145"/>
      <c r="EP38" s="145"/>
      <c r="EQ38" s="145"/>
      <c r="ER38" s="145"/>
      <c r="ES38" s="145"/>
      <c r="ET38" s="145"/>
      <c r="EU38" s="145"/>
      <c r="EV38" s="145"/>
      <c r="EW38" s="145"/>
      <c r="EX38" s="145"/>
      <c r="EY38" s="145"/>
      <c r="EZ38" s="145"/>
      <c r="FA38" s="145"/>
      <c r="FB38" s="145"/>
      <c r="FC38" s="145"/>
      <c r="FD38" s="145"/>
      <c r="FE38" s="145"/>
      <c r="FF38" s="145"/>
      <c r="FG38" s="145"/>
      <c r="FH38" s="145"/>
      <c r="FI38" s="145"/>
      <c r="FJ38" s="145"/>
      <c r="FK38" s="145"/>
      <c r="FL38" s="145"/>
      <c r="FM38" s="145"/>
      <c r="FN38" s="145"/>
      <c r="FO38" s="145"/>
      <c r="FP38" s="145"/>
      <c r="FQ38" s="145"/>
      <c r="FR38" s="145"/>
      <c r="FS38" s="145"/>
      <c r="FT38" s="145"/>
      <c r="FU38" s="145"/>
      <c r="FV38" s="145"/>
      <c r="FW38" s="145"/>
      <c r="FX38" s="145"/>
      <c r="FY38" s="145"/>
      <c r="FZ38" s="145"/>
      <c r="GA38" s="145"/>
      <c r="GB38" s="145"/>
      <c r="GC38" s="145"/>
      <c r="GD38" s="145"/>
      <c r="GE38" s="145"/>
    </row>
    <row r="39" spans="2:187" s="238" customFormat="1" ht="16.5" customHeight="1">
      <c r="B39" s="230">
        <v>33</v>
      </c>
      <c r="C39" s="321" t="s">
        <v>422</v>
      </c>
      <c r="D39" s="321" t="s">
        <v>636</v>
      </c>
      <c r="E39" s="321" t="s">
        <v>308</v>
      </c>
      <c r="F39" s="321" t="s">
        <v>303</v>
      </c>
      <c r="G39" s="544">
        <v>3</v>
      </c>
      <c r="H39" s="543">
        <v>300000</v>
      </c>
      <c r="I39" s="231">
        <f t="shared" si="0"/>
        <v>56250</v>
      </c>
      <c r="J39" s="212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  <c r="EO39" s="145"/>
      <c r="EP39" s="145"/>
      <c r="EQ39" s="145"/>
      <c r="ER39" s="145"/>
      <c r="ES39" s="145"/>
      <c r="ET39" s="145"/>
      <c r="EU39" s="145"/>
      <c r="EV39" s="145"/>
      <c r="EW39" s="145"/>
      <c r="EX39" s="145"/>
      <c r="EY39" s="145"/>
      <c r="EZ39" s="145"/>
      <c r="FA39" s="145"/>
      <c r="FB39" s="145"/>
      <c r="FC39" s="145"/>
      <c r="FD39" s="145"/>
      <c r="FE39" s="145"/>
      <c r="FF39" s="145"/>
      <c r="FG39" s="145"/>
      <c r="FH39" s="145"/>
      <c r="FI39" s="145"/>
      <c r="FJ39" s="145"/>
      <c r="FK39" s="145"/>
      <c r="FL39" s="145"/>
      <c r="FM39" s="145"/>
      <c r="FN39" s="145"/>
      <c r="FO39" s="145"/>
      <c r="FP39" s="145"/>
      <c r="FQ39" s="145"/>
      <c r="FR39" s="145"/>
      <c r="FS39" s="145"/>
      <c r="FT39" s="145"/>
      <c r="FU39" s="145"/>
      <c r="FV39" s="145"/>
      <c r="FW39" s="145"/>
      <c r="FX39" s="145"/>
      <c r="FY39" s="145"/>
      <c r="FZ39" s="145"/>
      <c r="GA39" s="145"/>
      <c r="GB39" s="145"/>
      <c r="GC39" s="145"/>
      <c r="GD39" s="145"/>
      <c r="GE39" s="145"/>
    </row>
    <row r="40" spans="2:187" s="238" customFormat="1" ht="16.5" customHeight="1">
      <c r="B40" s="230">
        <v>34</v>
      </c>
      <c r="C40" s="321" t="s">
        <v>422</v>
      </c>
      <c r="D40" s="321" t="s">
        <v>635</v>
      </c>
      <c r="E40" s="321" t="s">
        <v>330</v>
      </c>
      <c r="F40" s="321" t="s">
        <v>292</v>
      </c>
      <c r="G40" s="544">
        <v>5</v>
      </c>
      <c r="H40" s="543">
        <v>500000</v>
      </c>
      <c r="I40" s="231">
        <f t="shared" si="0"/>
        <v>93750</v>
      </c>
      <c r="J40" s="212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  <c r="EP40" s="145"/>
      <c r="EQ40" s="145"/>
      <c r="ER40" s="145"/>
      <c r="ES40" s="145"/>
      <c r="ET40" s="145"/>
      <c r="EU40" s="145"/>
      <c r="EV40" s="145"/>
      <c r="EW40" s="145"/>
      <c r="EX40" s="145"/>
      <c r="EY40" s="145"/>
      <c r="EZ40" s="145"/>
      <c r="FA40" s="145"/>
      <c r="FB40" s="145"/>
      <c r="FC40" s="145"/>
      <c r="FD40" s="145"/>
      <c r="FE40" s="145"/>
      <c r="FF40" s="145"/>
      <c r="FG40" s="145"/>
      <c r="FH40" s="145"/>
      <c r="FI40" s="145"/>
      <c r="FJ40" s="145"/>
      <c r="FK40" s="145"/>
      <c r="FL40" s="145"/>
      <c r="FM40" s="145"/>
      <c r="FN40" s="145"/>
      <c r="FO40" s="145"/>
      <c r="FP40" s="145"/>
      <c r="FQ40" s="145"/>
      <c r="FR40" s="145"/>
      <c r="FS40" s="145"/>
      <c r="FT40" s="145"/>
      <c r="FU40" s="145"/>
      <c r="FV40" s="145"/>
      <c r="FW40" s="145"/>
      <c r="FX40" s="145"/>
      <c r="FY40" s="145"/>
      <c r="FZ40" s="145"/>
      <c r="GA40" s="145"/>
      <c r="GB40" s="145"/>
      <c r="GC40" s="145"/>
      <c r="GD40" s="145"/>
      <c r="GE40" s="145"/>
    </row>
    <row r="41" spans="2:187" s="238" customFormat="1" ht="16.5" customHeight="1">
      <c r="B41" s="230">
        <v>35</v>
      </c>
      <c r="C41" s="321" t="s">
        <v>422</v>
      </c>
      <c r="D41" s="321" t="s">
        <v>638</v>
      </c>
      <c r="E41" s="321" t="s">
        <v>345</v>
      </c>
      <c r="F41" s="321" t="s">
        <v>303</v>
      </c>
      <c r="G41" s="544">
        <v>2</v>
      </c>
      <c r="H41" s="543">
        <v>200000</v>
      </c>
      <c r="I41" s="231">
        <f t="shared" si="0"/>
        <v>37500</v>
      </c>
      <c r="J41" s="212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  <c r="EP41" s="145"/>
      <c r="EQ41" s="145"/>
      <c r="ER41" s="145"/>
      <c r="ES41" s="145"/>
      <c r="ET41" s="145"/>
      <c r="EU41" s="145"/>
      <c r="EV41" s="145"/>
      <c r="EW41" s="145"/>
      <c r="EX41" s="145"/>
      <c r="EY41" s="145"/>
      <c r="EZ41" s="145"/>
      <c r="FA41" s="145"/>
      <c r="FB41" s="145"/>
      <c r="FC41" s="145"/>
      <c r="FD41" s="145"/>
      <c r="FE41" s="145"/>
      <c r="FF41" s="145"/>
      <c r="FG41" s="145"/>
      <c r="FH41" s="145"/>
      <c r="FI41" s="145"/>
      <c r="FJ41" s="145"/>
      <c r="FK41" s="145"/>
      <c r="FL41" s="145"/>
      <c r="FM41" s="145"/>
      <c r="FN41" s="145"/>
      <c r="FO41" s="145"/>
      <c r="FP41" s="145"/>
      <c r="FQ41" s="145"/>
      <c r="FR41" s="145"/>
      <c r="FS41" s="145"/>
      <c r="FT41" s="145"/>
      <c r="FU41" s="145"/>
      <c r="FV41" s="145"/>
      <c r="FW41" s="145"/>
      <c r="FX41" s="145"/>
      <c r="FY41" s="145"/>
      <c r="FZ41" s="145"/>
      <c r="GA41" s="145"/>
      <c r="GB41" s="145"/>
      <c r="GC41" s="145"/>
      <c r="GD41" s="145"/>
      <c r="GE41" s="145"/>
    </row>
    <row r="42" spans="2:187" s="238" customFormat="1" ht="16.5" customHeight="1">
      <c r="B42" s="230">
        <v>36</v>
      </c>
      <c r="C42" s="321" t="s">
        <v>422</v>
      </c>
      <c r="D42" s="321" t="s">
        <v>586</v>
      </c>
      <c r="E42" s="321" t="s">
        <v>249</v>
      </c>
      <c r="F42" s="321" t="s">
        <v>292</v>
      </c>
      <c r="G42" s="544">
        <v>15</v>
      </c>
      <c r="H42" s="543">
        <v>1500000</v>
      </c>
      <c r="I42" s="231">
        <f t="shared" si="0"/>
        <v>281250</v>
      </c>
      <c r="J42" s="212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  <c r="EP42" s="145"/>
      <c r="EQ42" s="145"/>
      <c r="ER42" s="145"/>
      <c r="ES42" s="145"/>
      <c r="ET42" s="145"/>
      <c r="EU42" s="145"/>
      <c r="EV42" s="145"/>
      <c r="EW42" s="145"/>
      <c r="EX42" s="145"/>
      <c r="EY42" s="145"/>
      <c r="EZ42" s="145"/>
      <c r="FA42" s="145"/>
      <c r="FB42" s="145"/>
      <c r="FC42" s="145"/>
      <c r="FD42" s="145"/>
      <c r="FE42" s="145"/>
      <c r="FF42" s="145"/>
      <c r="FG42" s="145"/>
      <c r="FH42" s="145"/>
      <c r="FI42" s="145"/>
      <c r="FJ42" s="145"/>
      <c r="FK42" s="145"/>
      <c r="FL42" s="145"/>
      <c r="FM42" s="145"/>
      <c r="FN42" s="145"/>
      <c r="FO42" s="145"/>
      <c r="FP42" s="145"/>
      <c r="FQ42" s="145"/>
      <c r="FR42" s="145"/>
      <c r="FS42" s="145"/>
      <c r="FT42" s="145"/>
      <c r="FU42" s="145"/>
      <c r="FV42" s="145"/>
      <c r="FW42" s="145"/>
      <c r="FX42" s="145"/>
      <c r="FY42" s="145"/>
      <c r="FZ42" s="145"/>
      <c r="GA42" s="145"/>
      <c r="GB42" s="145"/>
      <c r="GC42" s="145"/>
      <c r="GD42" s="145"/>
      <c r="GE42" s="145"/>
    </row>
    <row r="43" spans="2:187" s="238" customFormat="1" ht="16.5" customHeight="1">
      <c r="B43" s="230">
        <v>37</v>
      </c>
      <c r="C43" s="321" t="s">
        <v>422</v>
      </c>
      <c r="D43" s="321" t="s">
        <v>585</v>
      </c>
      <c r="E43" s="321" t="s">
        <v>133</v>
      </c>
      <c r="F43" s="321" t="s">
        <v>292</v>
      </c>
      <c r="G43" s="544">
        <v>6</v>
      </c>
      <c r="H43" s="543">
        <v>600000</v>
      </c>
      <c r="I43" s="231">
        <f t="shared" si="0"/>
        <v>112500</v>
      </c>
      <c r="J43" s="212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  <c r="EO43" s="145"/>
      <c r="EP43" s="145"/>
      <c r="EQ43" s="145"/>
      <c r="ER43" s="145"/>
      <c r="ES43" s="145"/>
      <c r="ET43" s="145"/>
      <c r="EU43" s="145"/>
      <c r="EV43" s="145"/>
      <c r="EW43" s="145"/>
      <c r="EX43" s="145"/>
      <c r="EY43" s="145"/>
      <c r="EZ43" s="145"/>
      <c r="FA43" s="145"/>
      <c r="FB43" s="145"/>
      <c r="FC43" s="145"/>
      <c r="FD43" s="145"/>
      <c r="FE43" s="145"/>
      <c r="FF43" s="145"/>
      <c r="FG43" s="145"/>
      <c r="FH43" s="145"/>
      <c r="FI43" s="145"/>
      <c r="FJ43" s="145"/>
      <c r="FK43" s="145"/>
      <c r="FL43" s="145"/>
      <c r="FM43" s="145"/>
      <c r="FN43" s="145"/>
      <c r="FO43" s="145"/>
      <c r="FP43" s="145"/>
      <c r="FQ43" s="145"/>
      <c r="FR43" s="145"/>
      <c r="FS43" s="145"/>
      <c r="FT43" s="145"/>
      <c r="FU43" s="145"/>
      <c r="FV43" s="145"/>
      <c r="FW43" s="145"/>
      <c r="FX43" s="145"/>
      <c r="FY43" s="145"/>
      <c r="FZ43" s="145"/>
      <c r="GA43" s="145"/>
      <c r="GB43" s="145"/>
      <c r="GC43" s="145"/>
      <c r="GD43" s="145"/>
      <c r="GE43" s="145"/>
    </row>
    <row r="44" spans="2:187" s="238" customFormat="1" ht="16.5" customHeight="1">
      <c r="B44" s="230">
        <v>38</v>
      </c>
      <c r="C44" s="321" t="s">
        <v>422</v>
      </c>
      <c r="D44" s="321" t="s">
        <v>585</v>
      </c>
      <c r="E44" s="321" t="s">
        <v>133</v>
      </c>
      <c r="F44" s="321" t="s">
        <v>303</v>
      </c>
      <c r="G44" s="544">
        <v>6</v>
      </c>
      <c r="H44" s="543">
        <v>600000</v>
      </c>
      <c r="I44" s="231">
        <f t="shared" si="0"/>
        <v>112500</v>
      </c>
      <c r="J44" s="212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45"/>
      <c r="EG44" s="145"/>
      <c r="EH44" s="145"/>
      <c r="EI44" s="145"/>
      <c r="EJ44" s="145"/>
      <c r="EK44" s="145"/>
      <c r="EL44" s="145"/>
      <c r="EM44" s="145"/>
      <c r="EN44" s="145"/>
      <c r="EO44" s="145"/>
      <c r="EP44" s="145"/>
      <c r="EQ44" s="145"/>
      <c r="ER44" s="145"/>
      <c r="ES44" s="145"/>
      <c r="ET44" s="145"/>
      <c r="EU44" s="145"/>
      <c r="EV44" s="145"/>
      <c r="EW44" s="145"/>
      <c r="EX44" s="145"/>
      <c r="EY44" s="145"/>
      <c r="EZ44" s="145"/>
      <c r="FA44" s="145"/>
      <c r="FB44" s="145"/>
      <c r="FC44" s="145"/>
      <c r="FD44" s="145"/>
      <c r="FE44" s="145"/>
      <c r="FF44" s="145"/>
      <c r="FG44" s="145"/>
      <c r="FH44" s="145"/>
      <c r="FI44" s="145"/>
      <c r="FJ44" s="145"/>
      <c r="FK44" s="145"/>
      <c r="FL44" s="145"/>
      <c r="FM44" s="145"/>
      <c r="FN44" s="145"/>
      <c r="FO44" s="145"/>
      <c r="FP44" s="145"/>
      <c r="FQ44" s="145"/>
      <c r="FR44" s="145"/>
      <c r="FS44" s="145"/>
      <c r="FT44" s="145"/>
      <c r="FU44" s="145"/>
      <c r="FV44" s="145"/>
      <c r="FW44" s="145"/>
      <c r="FX44" s="145"/>
      <c r="FY44" s="145"/>
      <c r="FZ44" s="145"/>
      <c r="GA44" s="145"/>
      <c r="GB44" s="145"/>
      <c r="GC44" s="145"/>
      <c r="GD44" s="145"/>
      <c r="GE44" s="145"/>
    </row>
    <row r="45" spans="2:187" s="238" customFormat="1" ht="16.5" customHeight="1">
      <c r="B45" s="230">
        <v>39</v>
      </c>
      <c r="C45" s="321" t="s">
        <v>422</v>
      </c>
      <c r="D45" s="321" t="s">
        <v>341</v>
      </c>
      <c r="E45" s="321" t="s">
        <v>342</v>
      </c>
      <c r="F45" s="321" t="s">
        <v>303</v>
      </c>
      <c r="G45" s="544">
        <v>5</v>
      </c>
      <c r="H45" s="543">
        <v>500000</v>
      </c>
      <c r="I45" s="231">
        <f t="shared" si="0"/>
        <v>93750</v>
      </c>
      <c r="J45" s="212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5"/>
      <c r="DL45" s="145"/>
      <c r="DM45" s="145"/>
      <c r="DN45" s="145"/>
      <c r="DO45" s="145"/>
      <c r="DP45" s="145"/>
      <c r="DQ45" s="145"/>
      <c r="DR45" s="145"/>
      <c r="DS45" s="145"/>
      <c r="DT45" s="145"/>
      <c r="DU45" s="145"/>
      <c r="DV45" s="145"/>
      <c r="DW45" s="145"/>
      <c r="DX45" s="145"/>
      <c r="DY45" s="145"/>
      <c r="DZ45" s="145"/>
      <c r="EA45" s="145"/>
      <c r="EB45" s="145"/>
      <c r="EC45" s="145"/>
      <c r="ED45" s="145"/>
      <c r="EE45" s="145"/>
      <c r="EF45" s="145"/>
      <c r="EG45" s="145"/>
      <c r="EH45" s="145"/>
      <c r="EI45" s="145"/>
      <c r="EJ45" s="145"/>
      <c r="EK45" s="145"/>
      <c r="EL45" s="145"/>
      <c r="EM45" s="145"/>
      <c r="EN45" s="145"/>
      <c r="EO45" s="145"/>
      <c r="EP45" s="145"/>
      <c r="EQ45" s="145"/>
      <c r="ER45" s="145"/>
      <c r="ES45" s="145"/>
      <c r="ET45" s="145"/>
      <c r="EU45" s="145"/>
      <c r="EV45" s="145"/>
      <c r="EW45" s="145"/>
      <c r="EX45" s="145"/>
      <c r="EY45" s="145"/>
      <c r="EZ45" s="145"/>
      <c r="FA45" s="145"/>
      <c r="FB45" s="145"/>
      <c r="FC45" s="145"/>
      <c r="FD45" s="145"/>
      <c r="FE45" s="145"/>
      <c r="FF45" s="145"/>
      <c r="FG45" s="145"/>
      <c r="FH45" s="145"/>
      <c r="FI45" s="145"/>
      <c r="FJ45" s="145"/>
      <c r="FK45" s="145"/>
      <c r="FL45" s="145"/>
      <c r="FM45" s="145"/>
      <c r="FN45" s="145"/>
      <c r="FO45" s="145"/>
      <c r="FP45" s="145"/>
      <c r="FQ45" s="145"/>
      <c r="FR45" s="145"/>
      <c r="FS45" s="145"/>
      <c r="FT45" s="145"/>
      <c r="FU45" s="145"/>
      <c r="FV45" s="145"/>
      <c r="FW45" s="145"/>
      <c r="FX45" s="145"/>
      <c r="FY45" s="145"/>
      <c r="FZ45" s="145"/>
      <c r="GA45" s="145"/>
      <c r="GB45" s="145"/>
      <c r="GC45" s="145"/>
      <c r="GD45" s="145"/>
      <c r="GE45" s="145"/>
    </row>
    <row r="46" spans="2:187" s="238" customFormat="1" ht="16.5" customHeight="1">
      <c r="B46" s="230">
        <v>40</v>
      </c>
      <c r="C46" s="321" t="s">
        <v>422</v>
      </c>
      <c r="D46" s="321" t="s">
        <v>358</v>
      </c>
      <c r="E46" s="321" t="s">
        <v>308</v>
      </c>
      <c r="F46" s="321" t="s">
        <v>359</v>
      </c>
      <c r="G46" s="544">
        <v>1</v>
      </c>
      <c r="H46" s="543">
        <v>400000</v>
      </c>
      <c r="I46" s="231">
        <f t="shared" si="0"/>
        <v>75000</v>
      </c>
      <c r="J46" s="212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  <c r="EP46" s="145"/>
      <c r="EQ46" s="145"/>
      <c r="ER46" s="145"/>
      <c r="ES46" s="145"/>
      <c r="ET46" s="145"/>
      <c r="EU46" s="145"/>
      <c r="EV46" s="145"/>
      <c r="EW46" s="145"/>
      <c r="EX46" s="145"/>
      <c r="EY46" s="145"/>
      <c r="EZ46" s="145"/>
      <c r="FA46" s="145"/>
      <c r="FB46" s="145"/>
      <c r="FC46" s="145"/>
      <c r="FD46" s="145"/>
      <c r="FE46" s="145"/>
      <c r="FF46" s="145"/>
      <c r="FG46" s="145"/>
      <c r="FH46" s="145"/>
      <c r="FI46" s="145"/>
      <c r="FJ46" s="145"/>
      <c r="FK46" s="145"/>
      <c r="FL46" s="145"/>
      <c r="FM46" s="145"/>
      <c r="FN46" s="145"/>
      <c r="FO46" s="145"/>
      <c r="FP46" s="145"/>
      <c r="FQ46" s="145"/>
      <c r="FR46" s="145"/>
      <c r="FS46" s="145"/>
      <c r="FT46" s="145"/>
      <c r="FU46" s="145"/>
      <c r="FV46" s="145"/>
      <c r="FW46" s="145"/>
      <c r="FX46" s="145"/>
      <c r="FY46" s="145"/>
      <c r="FZ46" s="145"/>
      <c r="GA46" s="145"/>
      <c r="GB46" s="145"/>
      <c r="GC46" s="145"/>
      <c r="GD46" s="145"/>
      <c r="GE46" s="145"/>
    </row>
    <row r="47" spans="2:187" s="238" customFormat="1" ht="16.5" customHeight="1">
      <c r="B47" s="230">
        <v>41</v>
      </c>
      <c r="C47" s="321" t="s">
        <v>422</v>
      </c>
      <c r="D47" s="321" t="s">
        <v>587</v>
      </c>
      <c r="E47" s="321" t="s">
        <v>280</v>
      </c>
      <c r="F47" s="321" t="s">
        <v>292</v>
      </c>
      <c r="G47" s="544">
        <v>10</v>
      </c>
      <c r="H47" s="543">
        <v>1000000</v>
      </c>
      <c r="I47" s="231">
        <f t="shared" si="0"/>
        <v>187500</v>
      </c>
      <c r="J47" s="212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  <c r="EP47" s="145"/>
      <c r="EQ47" s="145"/>
      <c r="ER47" s="145"/>
      <c r="ES47" s="145"/>
      <c r="ET47" s="145"/>
      <c r="EU47" s="145"/>
      <c r="EV47" s="145"/>
      <c r="EW47" s="145"/>
      <c r="EX47" s="145"/>
      <c r="EY47" s="145"/>
      <c r="EZ47" s="145"/>
      <c r="FA47" s="145"/>
      <c r="FB47" s="145"/>
      <c r="FC47" s="145"/>
      <c r="FD47" s="145"/>
      <c r="FE47" s="145"/>
      <c r="FF47" s="145"/>
      <c r="FG47" s="145"/>
      <c r="FH47" s="145"/>
      <c r="FI47" s="145"/>
      <c r="FJ47" s="145"/>
      <c r="FK47" s="145"/>
      <c r="FL47" s="145"/>
      <c r="FM47" s="145"/>
      <c r="FN47" s="145"/>
      <c r="FO47" s="145"/>
      <c r="FP47" s="145"/>
      <c r="FQ47" s="145"/>
      <c r="FR47" s="145"/>
      <c r="FS47" s="145"/>
      <c r="FT47" s="145"/>
      <c r="FU47" s="145"/>
      <c r="FV47" s="145"/>
      <c r="FW47" s="145"/>
      <c r="FX47" s="145"/>
      <c r="FY47" s="145"/>
      <c r="FZ47" s="145"/>
      <c r="GA47" s="145"/>
      <c r="GB47" s="145"/>
      <c r="GC47" s="145"/>
      <c r="GD47" s="145"/>
      <c r="GE47" s="145"/>
    </row>
    <row r="48" spans="2:187" s="238" customFormat="1" ht="16.5" customHeight="1">
      <c r="B48" s="230">
        <v>42</v>
      </c>
      <c r="C48" s="321" t="s">
        <v>422</v>
      </c>
      <c r="D48" s="321" t="s">
        <v>368</v>
      </c>
      <c r="E48" s="321" t="s">
        <v>246</v>
      </c>
      <c r="F48" s="321" t="s">
        <v>294</v>
      </c>
      <c r="G48" s="544">
        <v>1</v>
      </c>
      <c r="H48" s="543">
        <v>40300</v>
      </c>
      <c r="I48" s="231">
        <f t="shared" si="0"/>
        <v>7556.25</v>
      </c>
      <c r="J48" s="212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45"/>
      <c r="EC48" s="145"/>
      <c r="ED48" s="145"/>
      <c r="EE48" s="145"/>
      <c r="EF48" s="145"/>
      <c r="EG48" s="145"/>
      <c r="EH48" s="145"/>
      <c r="EI48" s="145"/>
      <c r="EJ48" s="145"/>
      <c r="EK48" s="145"/>
      <c r="EL48" s="145"/>
      <c r="EM48" s="145"/>
      <c r="EN48" s="145"/>
      <c r="EO48" s="145"/>
      <c r="EP48" s="145"/>
      <c r="EQ48" s="145"/>
      <c r="ER48" s="145"/>
      <c r="ES48" s="145"/>
      <c r="ET48" s="145"/>
      <c r="EU48" s="145"/>
      <c r="EV48" s="145"/>
      <c r="EW48" s="145"/>
      <c r="EX48" s="145"/>
      <c r="EY48" s="145"/>
      <c r="EZ48" s="145"/>
      <c r="FA48" s="145"/>
      <c r="FB48" s="145"/>
      <c r="FC48" s="145"/>
      <c r="FD48" s="145"/>
      <c r="FE48" s="145"/>
      <c r="FF48" s="145"/>
      <c r="FG48" s="145"/>
      <c r="FH48" s="145"/>
      <c r="FI48" s="145"/>
      <c r="FJ48" s="145"/>
      <c r="FK48" s="145"/>
      <c r="FL48" s="145"/>
      <c r="FM48" s="145"/>
      <c r="FN48" s="145"/>
      <c r="FO48" s="145"/>
      <c r="FP48" s="145"/>
      <c r="FQ48" s="145"/>
      <c r="FR48" s="145"/>
      <c r="FS48" s="145"/>
      <c r="FT48" s="145"/>
      <c r="FU48" s="145"/>
      <c r="FV48" s="145"/>
      <c r="FW48" s="145"/>
      <c r="FX48" s="145"/>
      <c r="FY48" s="145"/>
      <c r="FZ48" s="145"/>
      <c r="GA48" s="145"/>
      <c r="GB48" s="145"/>
      <c r="GC48" s="145"/>
      <c r="GD48" s="145"/>
      <c r="GE48" s="145"/>
    </row>
    <row r="49" spans="2:187" s="238" customFormat="1" ht="16.5" customHeight="1">
      <c r="B49" s="230">
        <v>43</v>
      </c>
      <c r="C49" s="321" t="s">
        <v>426</v>
      </c>
      <c r="D49" s="321" t="s">
        <v>642</v>
      </c>
      <c r="E49" s="321" t="s">
        <v>231</v>
      </c>
      <c r="F49" s="321" t="s">
        <v>323</v>
      </c>
      <c r="G49" s="544">
        <v>1</v>
      </c>
      <c r="H49" s="543">
        <v>101800</v>
      </c>
      <c r="I49" s="231">
        <f t="shared" si="0"/>
        <v>19087.5</v>
      </c>
      <c r="J49" s="212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5"/>
      <c r="EK49" s="145"/>
      <c r="EL49" s="145"/>
      <c r="EM49" s="145"/>
      <c r="EN49" s="145"/>
      <c r="EO49" s="145"/>
      <c r="EP49" s="145"/>
      <c r="EQ49" s="145"/>
      <c r="ER49" s="145"/>
      <c r="ES49" s="145"/>
      <c r="ET49" s="145"/>
      <c r="EU49" s="145"/>
      <c r="EV49" s="145"/>
      <c r="EW49" s="145"/>
      <c r="EX49" s="145"/>
      <c r="EY49" s="145"/>
      <c r="EZ49" s="145"/>
      <c r="FA49" s="145"/>
      <c r="FB49" s="145"/>
      <c r="FC49" s="145"/>
      <c r="FD49" s="145"/>
      <c r="FE49" s="145"/>
      <c r="FF49" s="145"/>
      <c r="FG49" s="145"/>
      <c r="FH49" s="145"/>
      <c r="FI49" s="145"/>
      <c r="FJ49" s="145"/>
      <c r="FK49" s="145"/>
      <c r="FL49" s="145"/>
      <c r="FM49" s="145"/>
      <c r="FN49" s="145"/>
      <c r="FO49" s="145"/>
      <c r="FP49" s="145"/>
      <c r="FQ49" s="145"/>
      <c r="FR49" s="145"/>
      <c r="FS49" s="145"/>
      <c r="FT49" s="145"/>
      <c r="FU49" s="145"/>
      <c r="FV49" s="145"/>
      <c r="FW49" s="145"/>
      <c r="FX49" s="145"/>
      <c r="FY49" s="145"/>
      <c r="FZ49" s="145"/>
      <c r="GA49" s="145"/>
      <c r="GB49" s="145"/>
      <c r="GC49" s="145"/>
      <c r="GD49" s="145"/>
      <c r="GE49" s="145"/>
    </row>
    <row r="50" spans="2:187" s="238" customFormat="1" ht="16.5" customHeight="1">
      <c r="B50" s="230">
        <v>44</v>
      </c>
      <c r="C50" s="321" t="s">
        <v>426</v>
      </c>
      <c r="D50" s="321" t="s">
        <v>401</v>
      </c>
      <c r="E50" s="321" t="s">
        <v>279</v>
      </c>
      <c r="F50" s="321" t="s">
        <v>292</v>
      </c>
      <c r="G50" s="544">
        <v>13</v>
      </c>
      <c r="H50" s="543">
        <v>1300000</v>
      </c>
      <c r="I50" s="231">
        <f t="shared" si="0"/>
        <v>243750</v>
      </c>
      <c r="J50" s="212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45"/>
      <c r="EC50" s="145"/>
      <c r="ED50" s="145"/>
      <c r="EE50" s="145"/>
      <c r="EF50" s="145"/>
      <c r="EG50" s="145"/>
      <c r="EH50" s="145"/>
      <c r="EI50" s="145"/>
      <c r="EJ50" s="145"/>
      <c r="EK50" s="145"/>
      <c r="EL50" s="145"/>
      <c r="EM50" s="145"/>
      <c r="EN50" s="145"/>
      <c r="EO50" s="145"/>
      <c r="EP50" s="145"/>
      <c r="EQ50" s="145"/>
      <c r="ER50" s="145"/>
      <c r="ES50" s="145"/>
      <c r="ET50" s="145"/>
      <c r="EU50" s="145"/>
      <c r="EV50" s="145"/>
      <c r="EW50" s="145"/>
      <c r="EX50" s="145"/>
      <c r="EY50" s="145"/>
      <c r="EZ50" s="145"/>
      <c r="FA50" s="145"/>
      <c r="FB50" s="145"/>
      <c r="FC50" s="145"/>
      <c r="FD50" s="145"/>
      <c r="FE50" s="145"/>
      <c r="FF50" s="145"/>
      <c r="FG50" s="145"/>
      <c r="FH50" s="145"/>
      <c r="FI50" s="145"/>
      <c r="FJ50" s="145"/>
      <c r="FK50" s="145"/>
      <c r="FL50" s="145"/>
      <c r="FM50" s="145"/>
      <c r="FN50" s="145"/>
      <c r="FO50" s="145"/>
      <c r="FP50" s="145"/>
      <c r="FQ50" s="145"/>
      <c r="FR50" s="145"/>
      <c r="FS50" s="145"/>
      <c r="FT50" s="145"/>
      <c r="FU50" s="145"/>
      <c r="FV50" s="145"/>
      <c r="FW50" s="145"/>
      <c r="FX50" s="145"/>
      <c r="FY50" s="145"/>
      <c r="FZ50" s="145"/>
      <c r="GA50" s="145"/>
      <c r="GB50" s="145"/>
      <c r="GC50" s="145"/>
      <c r="GD50" s="145"/>
      <c r="GE50" s="145"/>
    </row>
    <row r="51" spans="2:187" s="238" customFormat="1" ht="16.5" customHeight="1">
      <c r="B51" s="230">
        <v>45</v>
      </c>
      <c r="C51" s="321" t="s">
        <v>426</v>
      </c>
      <c r="D51" s="321" t="s">
        <v>401</v>
      </c>
      <c r="E51" s="321" t="s">
        <v>279</v>
      </c>
      <c r="F51" s="321" t="s">
        <v>643</v>
      </c>
      <c r="G51" s="544">
        <v>1</v>
      </c>
      <c r="H51" s="543">
        <v>101800</v>
      </c>
      <c r="I51" s="231">
        <f t="shared" si="0"/>
        <v>19087.5</v>
      </c>
      <c r="J51" s="212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45"/>
      <c r="EG51" s="145"/>
      <c r="EH51" s="145"/>
      <c r="EI51" s="145"/>
      <c r="EJ51" s="145"/>
      <c r="EK51" s="145"/>
      <c r="EL51" s="145"/>
      <c r="EM51" s="145"/>
      <c r="EN51" s="145"/>
      <c r="EO51" s="145"/>
      <c r="EP51" s="145"/>
      <c r="EQ51" s="145"/>
      <c r="ER51" s="145"/>
      <c r="ES51" s="145"/>
      <c r="ET51" s="145"/>
      <c r="EU51" s="145"/>
      <c r="EV51" s="145"/>
      <c r="EW51" s="145"/>
      <c r="EX51" s="145"/>
      <c r="EY51" s="145"/>
      <c r="EZ51" s="145"/>
      <c r="FA51" s="145"/>
      <c r="FB51" s="145"/>
      <c r="FC51" s="145"/>
      <c r="FD51" s="145"/>
      <c r="FE51" s="145"/>
      <c r="FF51" s="145"/>
      <c r="FG51" s="145"/>
      <c r="FH51" s="145"/>
      <c r="FI51" s="145"/>
      <c r="FJ51" s="145"/>
      <c r="FK51" s="145"/>
      <c r="FL51" s="145"/>
      <c r="FM51" s="145"/>
      <c r="FN51" s="145"/>
      <c r="FO51" s="145"/>
      <c r="FP51" s="145"/>
      <c r="FQ51" s="145"/>
      <c r="FR51" s="145"/>
      <c r="FS51" s="145"/>
      <c r="FT51" s="145"/>
      <c r="FU51" s="145"/>
      <c r="FV51" s="145"/>
      <c r="FW51" s="145"/>
      <c r="FX51" s="145"/>
      <c r="FY51" s="145"/>
      <c r="FZ51" s="145"/>
      <c r="GA51" s="145"/>
      <c r="GB51" s="145"/>
      <c r="GC51" s="145"/>
      <c r="GD51" s="145"/>
      <c r="GE51" s="145"/>
    </row>
    <row r="52" spans="2:187" s="238" customFormat="1" ht="16.5" customHeight="1">
      <c r="B52" s="230">
        <v>46</v>
      </c>
      <c r="C52" s="321" t="s">
        <v>426</v>
      </c>
      <c r="D52" s="321" t="s">
        <v>642</v>
      </c>
      <c r="E52" s="321" t="s">
        <v>231</v>
      </c>
      <c r="F52" s="321" t="s">
        <v>303</v>
      </c>
      <c r="G52" s="544">
        <v>4</v>
      </c>
      <c r="H52" s="543">
        <v>400000</v>
      </c>
      <c r="I52" s="231">
        <f t="shared" si="0"/>
        <v>75000</v>
      </c>
      <c r="J52" s="212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5"/>
      <c r="EC52" s="145"/>
      <c r="ED52" s="145"/>
      <c r="EE52" s="145"/>
      <c r="EF52" s="145"/>
      <c r="EG52" s="145"/>
      <c r="EH52" s="145"/>
      <c r="EI52" s="145"/>
      <c r="EJ52" s="145"/>
      <c r="EK52" s="145"/>
      <c r="EL52" s="145"/>
      <c r="EM52" s="145"/>
      <c r="EN52" s="145"/>
      <c r="EO52" s="145"/>
      <c r="EP52" s="145"/>
      <c r="EQ52" s="145"/>
      <c r="ER52" s="145"/>
      <c r="ES52" s="145"/>
      <c r="ET52" s="145"/>
      <c r="EU52" s="145"/>
      <c r="EV52" s="145"/>
      <c r="EW52" s="145"/>
      <c r="EX52" s="145"/>
      <c r="EY52" s="145"/>
      <c r="EZ52" s="145"/>
      <c r="FA52" s="145"/>
      <c r="FB52" s="145"/>
      <c r="FC52" s="145"/>
      <c r="FD52" s="145"/>
      <c r="FE52" s="145"/>
      <c r="FF52" s="145"/>
      <c r="FG52" s="145"/>
      <c r="FH52" s="145"/>
      <c r="FI52" s="145"/>
      <c r="FJ52" s="145"/>
      <c r="FK52" s="145"/>
      <c r="FL52" s="145"/>
      <c r="FM52" s="145"/>
      <c r="FN52" s="145"/>
      <c r="FO52" s="145"/>
      <c r="FP52" s="145"/>
      <c r="FQ52" s="145"/>
      <c r="FR52" s="145"/>
      <c r="FS52" s="145"/>
      <c r="FT52" s="145"/>
      <c r="FU52" s="145"/>
      <c r="FV52" s="145"/>
      <c r="FW52" s="145"/>
      <c r="FX52" s="145"/>
      <c r="FY52" s="145"/>
      <c r="FZ52" s="145"/>
      <c r="GA52" s="145"/>
      <c r="GB52" s="145"/>
      <c r="GC52" s="145"/>
      <c r="GD52" s="145"/>
      <c r="GE52" s="145"/>
    </row>
    <row r="53" spans="2:187" s="238" customFormat="1" ht="16.5" customHeight="1">
      <c r="B53" s="230">
        <v>47</v>
      </c>
      <c r="C53" s="321" t="s">
        <v>426</v>
      </c>
      <c r="D53" s="321" t="s">
        <v>588</v>
      </c>
      <c r="E53" s="321" t="s">
        <v>243</v>
      </c>
      <c r="F53" s="321" t="s">
        <v>291</v>
      </c>
      <c r="G53" s="544">
        <v>2</v>
      </c>
      <c r="H53" s="543">
        <v>200000</v>
      </c>
      <c r="I53" s="231">
        <f t="shared" si="0"/>
        <v>37500</v>
      </c>
      <c r="J53" s="212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45"/>
      <c r="EC53" s="145"/>
      <c r="ED53" s="145"/>
      <c r="EE53" s="145"/>
      <c r="EF53" s="145"/>
      <c r="EG53" s="145"/>
      <c r="EH53" s="145"/>
      <c r="EI53" s="145"/>
      <c r="EJ53" s="145"/>
      <c r="EK53" s="145"/>
      <c r="EL53" s="145"/>
      <c r="EM53" s="145"/>
      <c r="EN53" s="145"/>
      <c r="EO53" s="145"/>
      <c r="EP53" s="145"/>
      <c r="EQ53" s="145"/>
      <c r="ER53" s="145"/>
      <c r="ES53" s="145"/>
      <c r="ET53" s="145"/>
      <c r="EU53" s="145"/>
      <c r="EV53" s="145"/>
      <c r="EW53" s="145"/>
      <c r="EX53" s="145"/>
      <c r="EY53" s="145"/>
      <c r="EZ53" s="145"/>
      <c r="FA53" s="145"/>
      <c r="FB53" s="145"/>
      <c r="FC53" s="145"/>
      <c r="FD53" s="145"/>
      <c r="FE53" s="145"/>
      <c r="FF53" s="145"/>
      <c r="FG53" s="145"/>
      <c r="FH53" s="145"/>
      <c r="FI53" s="145"/>
      <c r="FJ53" s="145"/>
      <c r="FK53" s="145"/>
      <c r="FL53" s="145"/>
      <c r="FM53" s="145"/>
      <c r="FN53" s="145"/>
      <c r="FO53" s="145"/>
      <c r="FP53" s="145"/>
      <c r="FQ53" s="145"/>
      <c r="FR53" s="145"/>
      <c r="FS53" s="145"/>
      <c r="FT53" s="145"/>
      <c r="FU53" s="145"/>
      <c r="FV53" s="145"/>
      <c r="FW53" s="145"/>
      <c r="FX53" s="145"/>
      <c r="FY53" s="145"/>
      <c r="FZ53" s="145"/>
      <c r="GA53" s="145"/>
      <c r="GB53" s="145"/>
      <c r="GC53" s="145"/>
      <c r="GD53" s="145"/>
      <c r="GE53" s="145"/>
    </row>
    <row r="54" spans="2:187" s="238" customFormat="1" ht="16.5" customHeight="1">
      <c r="B54" s="230">
        <v>48</v>
      </c>
      <c r="C54" s="321" t="s">
        <v>426</v>
      </c>
      <c r="D54" s="321" t="s">
        <v>644</v>
      </c>
      <c r="E54" s="321" t="s">
        <v>351</v>
      </c>
      <c r="F54" s="321" t="s">
        <v>292</v>
      </c>
      <c r="G54" s="544">
        <v>4</v>
      </c>
      <c r="H54" s="543">
        <v>400000</v>
      </c>
      <c r="I54" s="231">
        <f t="shared" si="0"/>
        <v>75000</v>
      </c>
      <c r="J54" s="212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45"/>
      <c r="EC54" s="145"/>
      <c r="ED54" s="145"/>
      <c r="EE54" s="145"/>
      <c r="EF54" s="145"/>
      <c r="EG54" s="145"/>
      <c r="EH54" s="145"/>
      <c r="EI54" s="145"/>
      <c r="EJ54" s="145"/>
      <c r="EK54" s="145"/>
      <c r="EL54" s="145"/>
      <c r="EM54" s="145"/>
      <c r="EN54" s="145"/>
      <c r="EO54" s="145"/>
      <c r="EP54" s="145"/>
      <c r="EQ54" s="145"/>
      <c r="ER54" s="145"/>
      <c r="ES54" s="145"/>
      <c r="ET54" s="145"/>
      <c r="EU54" s="145"/>
      <c r="EV54" s="145"/>
      <c r="EW54" s="145"/>
      <c r="EX54" s="145"/>
      <c r="EY54" s="145"/>
      <c r="EZ54" s="145"/>
      <c r="FA54" s="145"/>
      <c r="FB54" s="145"/>
      <c r="FC54" s="145"/>
      <c r="FD54" s="145"/>
      <c r="FE54" s="145"/>
      <c r="FF54" s="145"/>
      <c r="FG54" s="145"/>
      <c r="FH54" s="145"/>
      <c r="FI54" s="145"/>
      <c r="FJ54" s="145"/>
      <c r="FK54" s="145"/>
      <c r="FL54" s="145"/>
      <c r="FM54" s="145"/>
      <c r="FN54" s="145"/>
      <c r="FO54" s="145"/>
      <c r="FP54" s="145"/>
      <c r="FQ54" s="145"/>
      <c r="FR54" s="145"/>
      <c r="FS54" s="145"/>
      <c r="FT54" s="145"/>
      <c r="FU54" s="145"/>
      <c r="FV54" s="145"/>
      <c r="FW54" s="145"/>
      <c r="FX54" s="145"/>
      <c r="FY54" s="145"/>
      <c r="FZ54" s="145"/>
      <c r="GA54" s="145"/>
      <c r="GB54" s="145"/>
      <c r="GC54" s="145"/>
      <c r="GD54" s="145"/>
      <c r="GE54" s="145"/>
    </row>
    <row r="55" spans="2:187" s="238" customFormat="1" ht="16.5" customHeight="1">
      <c r="B55" s="230">
        <v>49</v>
      </c>
      <c r="C55" s="321" t="s">
        <v>426</v>
      </c>
      <c r="D55" s="321" t="s">
        <v>644</v>
      </c>
      <c r="E55" s="321" t="s">
        <v>351</v>
      </c>
      <c r="F55" s="321" t="s">
        <v>291</v>
      </c>
      <c r="G55" s="544">
        <v>4</v>
      </c>
      <c r="H55" s="543">
        <v>400000</v>
      </c>
      <c r="I55" s="231">
        <f t="shared" si="0"/>
        <v>75000</v>
      </c>
      <c r="J55" s="262"/>
    </row>
    <row r="56" spans="2:187" s="238" customFormat="1" ht="16.5" customHeight="1">
      <c r="B56" s="230">
        <v>50</v>
      </c>
      <c r="C56" s="321" t="s">
        <v>426</v>
      </c>
      <c r="D56" s="321" t="s">
        <v>642</v>
      </c>
      <c r="E56" s="321" t="s">
        <v>231</v>
      </c>
      <c r="F56" s="321" t="s">
        <v>292</v>
      </c>
      <c r="G56" s="544">
        <v>4</v>
      </c>
      <c r="H56" s="543">
        <v>400000</v>
      </c>
      <c r="I56" s="231">
        <f t="shared" si="0"/>
        <v>75000</v>
      </c>
      <c r="J56" s="262"/>
    </row>
    <row r="57" spans="2:187" s="238" customFormat="1" ht="16.5" customHeight="1">
      <c r="B57" s="230">
        <v>51</v>
      </c>
      <c r="C57" s="321" t="s">
        <v>426</v>
      </c>
      <c r="D57" s="321" t="s">
        <v>401</v>
      </c>
      <c r="E57" s="321" t="s">
        <v>279</v>
      </c>
      <c r="F57" s="321" t="s">
        <v>291</v>
      </c>
      <c r="G57" s="544">
        <v>10</v>
      </c>
      <c r="H57" s="543">
        <v>1000000</v>
      </c>
      <c r="I57" s="231">
        <f t="shared" si="0"/>
        <v>187500</v>
      </c>
      <c r="J57" s="262"/>
    </row>
    <row r="58" spans="2:187" s="171" customFormat="1" ht="16.5" customHeight="1">
      <c r="B58" s="230">
        <v>52</v>
      </c>
      <c r="C58" s="321" t="s">
        <v>426</v>
      </c>
      <c r="D58" s="321" t="s">
        <v>364</v>
      </c>
      <c r="E58" s="321" t="s">
        <v>365</v>
      </c>
      <c r="F58" s="321" t="s">
        <v>291</v>
      </c>
      <c r="G58" s="544">
        <v>1</v>
      </c>
      <c r="H58" s="543">
        <v>100000</v>
      </c>
      <c r="I58" s="231">
        <f t="shared" si="0"/>
        <v>18750</v>
      </c>
      <c r="J58" s="300"/>
    </row>
    <row r="59" spans="2:187" s="171" customFormat="1" ht="16.5" customHeight="1">
      <c r="B59" s="230">
        <v>53</v>
      </c>
      <c r="C59" s="321" t="s">
        <v>426</v>
      </c>
      <c r="D59" s="321" t="s">
        <v>272</v>
      </c>
      <c r="E59" s="321" t="s">
        <v>273</v>
      </c>
      <c r="F59" s="321" t="s">
        <v>291</v>
      </c>
      <c r="G59" s="544">
        <v>1</v>
      </c>
      <c r="H59" s="543">
        <v>100000</v>
      </c>
      <c r="I59" s="231">
        <f t="shared" si="0"/>
        <v>18750</v>
      </c>
      <c r="J59" s="300"/>
    </row>
    <row r="60" spans="2:187" s="171" customFormat="1" ht="16.5" customHeight="1">
      <c r="B60" s="230">
        <v>54</v>
      </c>
      <c r="C60" s="321" t="s">
        <v>426</v>
      </c>
      <c r="D60" s="321" t="s">
        <v>401</v>
      </c>
      <c r="E60" s="321" t="s">
        <v>279</v>
      </c>
      <c r="F60" s="321" t="s">
        <v>323</v>
      </c>
      <c r="G60" s="544">
        <v>1</v>
      </c>
      <c r="H60" s="543">
        <v>101800</v>
      </c>
      <c r="I60" s="231">
        <f t="shared" si="0"/>
        <v>19087.5</v>
      </c>
      <c r="J60" s="300"/>
    </row>
    <row r="61" spans="2:187" s="171" customFormat="1" ht="16.5" customHeight="1">
      <c r="B61" s="230">
        <v>55</v>
      </c>
      <c r="C61" s="321" t="s">
        <v>426</v>
      </c>
      <c r="D61" s="321" t="s">
        <v>367</v>
      </c>
      <c r="E61" s="321" t="s">
        <v>267</v>
      </c>
      <c r="F61" s="321" t="s">
        <v>294</v>
      </c>
      <c r="G61" s="544">
        <v>1</v>
      </c>
      <c r="H61" s="543">
        <v>100000</v>
      </c>
      <c r="I61" s="231">
        <f t="shared" si="0"/>
        <v>18750</v>
      </c>
      <c r="J61" s="300"/>
    </row>
    <row r="62" spans="2:187" s="171" customFormat="1" ht="16.5" customHeight="1">
      <c r="B62" s="230">
        <v>56</v>
      </c>
      <c r="C62" s="321" t="s">
        <v>426</v>
      </c>
      <c r="D62" s="321" t="s">
        <v>645</v>
      </c>
      <c r="E62" s="321" t="s">
        <v>299</v>
      </c>
      <c r="F62" s="321" t="s">
        <v>291</v>
      </c>
      <c r="G62" s="544">
        <v>1</v>
      </c>
      <c r="H62" s="543">
        <v>100000</v>
      </c>
      <c r="I62" s="231">
        <f t="shared" si="0"/>
        <v>18750</v>
      </c>
      <c r="J62" s="300"/>
    </row>
    <row r="63" spans="2:187" s="171" customFormat="1" ht="16.5" customHeight="1">
      <c r="B63" s="230">
        <v>57</v>
      </c>
      <c r="C63" s="321" t="s">
        <v>426</v>
      </c>
      <c r="D63" s="321" t="s">
        <v>646</v>
      </c>
      <c r="E63" s="321" t="s">
        <v>256</v>
      </c>
      <c r="F63" s="321" t="s">
        <v>291</v>
      </c>
      <c r="G63" s="544">
        <v>1</v>
      </c>
      <c r="H63" s="543">
        <v>100000</v>
      </c>
      <c r="I63" s="231">
        <f t="shared" si="0"/>
        <v>18750</v>
      </c>
      <c r="J63" s="300"/>
    </row>
    <row r="64" spans="2:187" s="238" customFormat="1" ht="16.5" customHeight="1">
      <c r="B64" s="230">
        <v>58</v>
      </c>
      <c r="C64" s="321" t="s">
        <v>426</v>
      </c>
      <c r="D64" s="321" t="s">
        <v>355</v>
      </c>
      <c r="E64" s="321" t="s">
        <v>228</v>
      </c>
      <c r="F64" s="321" t="s">
        <v>316</v>
      </c>
      <c r="G64" s="544">
        <v>1</v>
      </c>
      <c r="H64" s="543">
        <v>500000</v>
      </c>
      <c r="I64" s="231">
        <f t="shared" si="0"/>
        <v>93750</v>
      </c>
      <c r="J64" s="212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  <c r="BS64" s="145"/>
      <c r="BT64" s="145"/>
      <c r="BU64" s="145"/>
      <c r="BV64" s="145"/>
      <c r="BW64" s="145"/>
      <c r="BX64" s="145"/>
      <c r="BY64" s="145"/>
      <c r="BZ64" s="145"/>
      <c r="CA64" s="145"/>
      <c r="CB64" s="145"/>
      <c r="CC64" s="145"/>
      <c r="CD64" s="145"/>
      <c r="CE64" s="145"/>
      <c r="CF64" s="145"/>
      <c r="CG64" s="145"/>
      <c r="CH64" s="145"/>
      <c r="CI64" s="145"/>
      <c r="CJ64" s="145"/>
      <c r="CK64" s="145"/>
      <c r="CL64" s="145"/>
      <c r="CM64" s="145"/>
      <c r="CN64" s="145"/>
      <c r="CO64" s="145"/>
      <c r="CP64" s="145"/>
      <c r="CQ64" s="145"/>
      <c r="CR64" s="145"/>
      <c r="CS64" s="145"/>
      <c r="CT64" s="145"/>
      <c r="CU64" s="145"/>
      <c r="CV64" s="145"/>
      <c r="CW64" s="145"/>
      <c r="CX64" s="145"/>
      <c r="CY64" s="145"/>
      <c r="CZ64" s="145"/>
      <c r="DA64" s="145"/>
      <c r="DB64" s="145"/>
      <c r="DC64" s="145"/>
      <c r="DD64" s="145"/>
      <c r="DE64" s="145"/>
      <c r="DF64" s="145"/>
      <c r="DG64" s="145"/>
      <c r="DH64" s="145"/>
      <c r="DI64" s="145"/>
      <c r="DJ64" s="145"/>
      <c r="DK64" s="145"/>
      <c r="DL64" s="145"/>
      <c r="DM64" s="145"/>
      <c r="DN64" s="145"/>
      <c r="DO64" s="145"/>
      <c r="DP64" s="145"/>
      <c r="DQ64" s="145"/>
      <c r="DR64" s="145"/>
      <c r="DS64" s="145"/>
      <c r="DT64" s="145"/>
      <c r="DU64" s="145"/>
      <c r="DV64" s="145"/>
      <c r="DW64" s="145"/>
      <c r="DX64" s="145"/>
      <c r="DY64" s="145"/>
      <c r="DZ64" s="145"/>
      <c r="EA64" s="145"/>
      <c r="EB64" s="145"/>
      <c r="EC64" s="145"/>
      <c r="ED64" s="145"/>
      <c r="EE64" s="145"/>
      <c r="EF64" s="145"/>
      <c r="EG64" s="145"/>
      <c r="EH64" s="145"/>
      <c r="EI64" s="145"/>
      <c r="EJ64" s="145"/>
      <c r="EK64" s="145"/>
      <c r="EL64" s="145"/>
      <c r="EM64" s="145"/>
      <c r="EN64" s="145"/>
      <c r="EO64" s="145"/>
      <c r="EP64" s="145"/>
      <c r="EQ64" s="145"/>
      <c r="ER64" s="145"/>
      <c r="ES64" s="145"/>
      <c r="ET64" s="145"/>
      <c r="EU64" s="145"/>
      <c r="EV64" s="145"/>
      <c r="EW64" s="145"/>
      <c r="EX64" s="145"/>
      <c r="EY64" s="145"/>
      <c r="EZ64" s="145"/>
      <c r="FA64" s="145"/>
      <c r="FB64" s="145"/>
      <c r="FC64" s="145"/>
      <c r="FD64" s="145"/>
      <c r="FE64" s="145"/>
      <c r="FF64" s="145"/>
      <c r="FG64" s="145"/>
      <c r="FH64" s="145"/>
      <c r="FI64" s="145"/>
      <c r="FJ64" s="145"/>
      <c r="FK64" s="145"/>
      <c r="FL64" s="145"/>
      <c r="FM64" s="145"/>
      <c r="FN64" s="145"/>
      <c r="FO64" s="145"/>
      <c r="FP64" s="145"/>
      <c r="FQ64" s="145"/>
      <c r="FR64" s="145"/>
      <c r="FS64" s="145"/>
      <c r="FT64" s="145"/>
      <c r="FU64" s="145"/>
      <c r="FV64" s="145"/>
      <c r="FW64" s="145"/>
      <c r="FX64" s="145"/>
      <c r="FY64" s="145"/>
      <c r="FZ64" s="145"/>
      <c r="GA64" s="145"/>
      <c r="GB64" s="145"/>
      <c r="GC64" s="145"/>
      <c r="GD64" s="145"/>
      <c r="GE64" s="145"/>
    </row>
    <row r="65" spans="2:187" s="238" customFormat="1" ht="16.5" customHeight="1">
      <c r="B65" s="230">
        <v>59</v>
      </c>
      <c r="C65" s="321" t="s">
        <v>426</v>
      </c>
      <c r="D65" s="321" t="s">
        <v>354</v>
      </c>
      <c r="E65" s="321" t="s">
        <v>262</v>
      </c>
      <c r="F65" s="321" t="s">
        <v>291</v>
      </c>
      <c r="G65" s="544">
        <v>1</v>
      </c>
      <c r="H65" s="543">
        <v>40300</v>
      </c>
      <c r="I65" s="231">
        <f t="shared" si="0"/>
        <v>7556.25</v>
      </c>
      <c r="J65" s="212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45"/>
      <c r="EC65" s="145"/>
      <c r="ED65" s="145"/>
      <c r="EE65" s="145"/>
      <c r="EF65" s="145"/>
      <c r="EG65" s="145"/>
      <c r="EH65" s="145"/>
      <c r="EI65" s="145"/>
      <c r="EJ65" s="145"/>
      <c r="EK65" s="145"/>
      <c r="EL65" s="145"/>
      <c r="EM65" s="145"/>
      <c r="EN65" s="145"/>
      <c r="EO65" s="145"/>
      <c r="EP65" s="145"/>
      <c r="EQ65" s="145"/>
      <c r="ER65" s="145"/>
      <c r="ES65" s="145"/>
      <c r="ET65" s="145"/>
      <c r="EU65" s="145"/>
      <c r="EV65" s="145"/>
      <c r="EW65" s="145"/>
      <c r="EX65" s="145"/>
      <c r="EY65" s="145"/>
      <c r="EZ65" s="145"/>
      <c r="FA65" s="145"/>
      <c r="FB65" s="145"/>
      <c r="FC65" s="145"/>
      <c r="FD65" s="145"/>
      <c r="FE65" s="145"/>
      <c r="FF65" s="145"/>
      <c r="FG65" s="145"/>
      <c r="FH65" s="145"/>
      <c r="FI65" s="145"/>
      <c r="FJ65" s="145"/>
      <c r="FK65" s="145"/>
      <c r="FL65" s="145"/>
      <c r="FM65" s="145"/>
      <c r="FN65" s="145"/>
      <c r="FO65" s="145"/>
      <c r="FP65" s="145"/>
      <c r="FQ65" s="145"/>
      <c r="FR65" s="145"/>
      <c r="FS65" s="145"/>
      <c r="FT65" s="145"/>
      <c r="FU65" s="145"/>
      <c r="FV65" s="145"/>
      <c r="FW65" s="145"/>
      <c r="FX65" s="145"/>
      <c r="FY65" s="145"/>
      <c r="FZ65" s="145"/>
      <c r="GA65" s="145"/>
      <c r="GB65" s="145"/>
      <c r="GC65" s="145"/>
      <c r="GD65" s="145"/>
      <c r="GE65" s="145"/>
    </row>
    <row r="66" spans="2:187" s="238" customFormat="1" ht="16.5" customHeight="1">
      <c r="B66" s="230">
        <v>60</v>
      </c>
      <c r="C66" s="321" t="s">
        <v>426</v>
      </c>
      <c r="D66" s="321" t="s">
        <v>588</v>
      </c>
      <c r="E66" s="321" t="s">
        <v>243</v>
      </c>
      <c r="F66" s="321" t="s">
        <v>292</v>
      </c>
      <c r="G66" s="544">
        <v>2</v>
      </c>
      <c r="H66" s="543">
        <v>200000</v>
      </c>
      <c r="I66" s="231">
        <f t="shared" si="0"/>
        <v>37500</v>
      </c>
      <c r="J66" s="212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5"/>
      <c r="CD66" s="145"/>
      <c r="CE66" s="145"/>
      <c r="CF66" s="145"/>
      <c r="CG66" s="145"/>
      <c r="CH66" s="145"/>
      <c r="CI66" s="145"/>
      <c r="CJ66" s="145"/>
      <c r="CK66" s="145"/>
      <c r="CL66" s="145"/>
      <c r="CM66" s="145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45"/>
      <c r="EC66" s="145"/>
      <c r="ED66" s="145"/>
      <c r="EE66" s="145"/>
      <c r="EF66" s="145"/>
      <c r="EG66" s="145"/>
      <c r="EH66" s="145"/>
      <c r="EI66" s="145"/>
      <c r="EJ66" s="145"/>
      <c r="EK66" s="145"/>
      <c r="EL66" s="145"/>
      <c r="EM66" s="145"/>
      <c r="EN66" s="145"/>
      <c r="EO66" s="145"/>
      <c r="EP66" s="145"/>
      <c r="EQ66" s="145"/>
      <c r="ER66" s="145"/>
      <c r="ES66" s="145"/>
      <c r="ET66" s="145"/>
      <c r="EU66" s="145"/>
      <c r="EV66" s="145"/>
      <c r="EW66" s="145"/>
      <c r="EX66" s="145"/>
      <c r="EY66" s="145"/>
      <c r="EZ66" s="145"/>
      <c r="FA66" s="145"/>
      <c r="FB66" s="145"/>
      <c r="FC66" s="145"/>
      <c r="FD66" s="145"/>
      <c r="FE66" s="145"/>
      <c r="FF66" s="145"/>
      <c r="FG66" s="145"/>
      <c r="FH66" s="145"/>
      <c r="FI66" s="145"/>
      <c r="FJ66" s="145"/>
      <c r="FK66" s="145"/>
      <c r="FL66" s="145"/>
      <c r="FM66" s="145"/>
      <c r="FN66" s="145"/>
      <c r="FO66" s="145"/>
      <c r="FP66" s="145"/>
      <c r="FQ66" s="145"/>
      <c r="FR66" s="145"/>
      <c r="FS66" s="145"/>
      <c r="FT66" s="145"/>
      <c r="FU66" s="145"/>
      <c r="FV66" s="145"/>
      <c r="FW66" s="145"/>
      <c r="FX66" s="145"/>
      <c r="FY66" s="145"/>
      <c r="FZ66" s="145"/>
      <c r="GA66" s="145"/>
      <c r="GB66" s="145"/>
      <c r="GC66" s="145"/>
      <c r="GD66" s="145"/>
      <c r="GE66" s="145"/>
    </row>
    <row r="67" spans="2:187" s="145" customFormat="1" ht="16.5" customHeight="1">
      <c r="B67" s="230">
        <v>61</v>
      </c>
      <c r="C67" s="321" t="s">
        <v>426</v>
      </c>
      <c r="D67" s="321" t="s">
        <v>352</v>
      </c>
      <c r="E67" s="321" t="s">
        <v>293</v>
      </c>
      <c r="F67" s="321" t="s">
        <v>291</v>
      </c>
      <c r="G67" s="544">
        <v>1</v>
      </c>
      <c r="H67" s="543">
        <v>100000</v>
      </c>
      <c r="I67" s="231">
        <f t="shared" ref="I67:I121" si="1">H67*25%*75%</f>
        <v>18750</v>
      </c>
      <c r="J67" s="212"/>
    </row>
    <row r="68" spans="2:187" s="238" customFormat="1" ht="16.5" customHeight="1">
      <c r="B68" s="230">
        <v>62</v>
      </c>
      <c r="C68" s="321" t="s">
        <v>432</v>
      </c>
      <c r="D68" s="321" t="s">
        <v>647</v>
      </c>
      <c r="E68" s="321" t="s">
        <v>290</v>
      </c>
      <c r="F68" s="321" t="s">
        <v>291</v>
      </c>
      <c r="G68" s="544">
        <v>4</v>
      </c>
      <c r="H68" s="543">
        <v>400000</v>
      </c>
      <c r="I68" s="231">
        <f t="shared" si="1"/>
        <v>75000</v>
      </c>
      <c r="J68" s="212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5"/>
      <c r="CD68" s="145"/>
      <c r="CE68" s="145"/>
      <c r="CF68" s="145"/>
      <c r="CG68" s="145"/>
      <c r="CH68" s="145"/>
      <c r="CI68" s="145"/>
      <c r="CJ68" s="145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45"/>
      <c r="DZ68" s="145"/>
      <c r="EA68" s="145"/>
      <c r="EB68" s="145"/>
      <c r="EC68" s="145"/>
      <c r="ED68" s="145"/>
      <c r="EE68" s="145"/>
      <c r="EF68" s="145"/>
      <c r="EG68" s="145"/>
      <c r="EH68" s="145"/>
      <c r="EI68" s="145"/>
      <c r="EJ68" s="145"/>
      <c r="EK68" s="145"/>
      <c r="EL68" s="145"/>
      <c r="EM68" s="145"/>
      <c r="EN68" s="145"/>
      <c r="EO68" s="145"/>
      <c r="EP68" s="145"/>
      <c r="EQ68" s="145"/>
      <c r="ER68" s="145"/>
      <c r="ES68" s="145"/>
      <c r="ET68" s="145"/>
      <c r="EU68" s="145"/>
      <c r="EV68" s="145"/>
      <c r="EW68" s="145"/>
      <c r="EX68" s="145"/>
      <c r="EY68" s="145"/>
      <c r="EZ68" s="145"/>
      <c r="FA68" s="145"/>
      <c r="FB68" s="145"/>
      <c r="FC68" s="145"/>
      <c r="FD68" s="145"/>
      <c r="FE68" s="145"/>
      <c r="FF68" s="145"/>
      <c r="FG68" s="145"/>
      <c r="FH68" s="145"/>
      <c r="FI68" s="145"/>
      <c r="FJ68" s="145"/>
      <c r="FK68" s="145"/>
      <c r="FL68" s="145"/>
      <c r="FM68" s="145"/>
      <c r="FN68" s="145"/>
      <c r="FO68" s="145"/>
      <c r="FP68" s="145"/>
      <c r="FQ68" s="145"/>
      <c r="FR68" s="145"/>
      <c r="FS68" s="145"/>
      <c r="FT68" s="145"/>
      <c r="FU68" s="145"/>
      <c r="FV68" s="145"/>
      <c r="FW68" s="145"/>
      <c r="FX68" s="145"/>
      <c r="FY68" s="145"/>
      <c r="FZ68" s="145"/>
      <c r="GA68" s="145"/>
      <c r="GB68" s="145"/>
      <c r="GC68" s="145"/>
      <c r="GD68" s="145"/>
      <c r="GE68" s="145"/>
    </row>
    <row r="69" spans="2:187" s="238" customFormat="1" ht="16.5" customHeight="1">
      <c r="B69" s="230">
        <v>63</v>
      </c>
      <c r="C69" s="321" t="s">
        <v>432</v>
      </c>
      <c r="D69" s="321" t="s">
        <v>648</v>
      </c>
      <c r="E69" s="321" t="s">
        <v>268</v>
      </c>
      <c r="F69" s="321" t="s">
        <v>321</v>
      </c>
      <c r="G69" s="544">
        <v>1</v>
      </c>
      <c r="H69" s="543">
        <v>400000</v>
      </c>
      <c r="I69" s="231">
        <f t="shared" si="1"/>
        <v>75000</v>
      </c>
      <c r="J69" s="212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5"/>
      <c r="CD69" s="145"/>
      <c r="CE69" s="145"/>
      <c r="CF69" s="145"/>
      <c r="CG69" s="145"/>
      <c r="CH69" s="145"/>
      <c r="CI69" s="145"/>
      <c r="CJ69" s="145"/>
      <c r="CK69" s="145"/>
      <c r="CL69" s="145"/>
      <c r="CM69" s="145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45"/>
      <c r="DZ69" s="145"/>
      <c r="EA69" s="145"/>
      <c r="EB69" s="145"/>
      <c r="EC69" s="145"/>
      <c r="ED69" s="145"/>
      <c r="EE69" s="145"/>
      <c r="EF69" s="145"/>
      <c r="EG69" s="145"/>
      <c r="EH69" s="145"/>
      <c r="EI69" s="145"/>
      <c r="EJ69" s="145"/>
      <c r="EK69" s="145"/>
      <c r="EL69" s="145"/>
      <c r="EM69" s="145"/>
      <c r="EN69" s="145"/>
      <c r="EO69" s="145"/>
      <c r="EP69" s="145"/>
      <c r="EQ69" s="145"/>
      <c r="ER69" s="145"/>
      <c r="ES69" s="145"/>
      <c r="ET69" s="145"/>
      <c r="EU69" s="145"/>
      <c r="EV69" s="145"/>
      <c r="EW69" s="145"/>
      <c r="EX69" s="145"/>
      <c r="EY69" s="145"/>
      <c r="EZ69" s="145"/>
      <c r="FA69" s="145"/>
      <c r="FB69" s="145"/>
      <c r="FC69" s="145"/>
      <c r="FD69" s="145"/>
      <c r="FE69" s="145"/>
      <c r="FF69" s="145"/>
      <c r="FG69" s="145"/>
      <c r="FH69" s="145"/>
      <c r="FI69" s="145"/>
      <c r="FJ69" s="145"/>
      <c r="FK69" s="145"/>
      <c r="FL69" s="145"/>
      <c r="FM69" s="145"/>
      <c r="FN69" s="145"/>
      <c r="FO69" s="145"/>
      <c r="FP69" s="145"/>
      <c r="FQ69" s="145"/>
      <c r="FR69" s="145"/>
      <c r="FS69" s="145"/>
      <c r="FT69" s="145"/>
      <c r="FU69" s="145"/>
      <c r="FV69" s="145"/>
      <c r="FW69" s="145"/>
      <c r="FX69" s="145"/>
      <c r="FY69" s="145"/>
      <c r="FZ69" s="145"/>
      <c r="GA69" s="145"/>
      <c r="GB69" s="145"/>
      <c r="GC69" s="145"/>
      <c r="GD69" s="145"/>
      <c r="GE69" s="145"/>
    </row>
    <row r="70" spans="2:187" s="238" customFormat="1" ht="16.5" customHeight="1">
      <c r="B70" s="230">
        <v>64</v>
      </c>
      <c r="C70" s="321" t="s">
        <v>432</v>
      </c>
      <c r="D70" s="321" t="s">
        <v>589</v>
      </c>
      <c r="E70" s="321" t="s">
        <v>252</v>
      </c>
      <c r="F70" s="321" t="s">
        <v>297</v>
      </c>
      <c r="G70" s="544">
        <v>1</v>
      </c>
      <c r="H70" s="543">
        <v>400000</v>
      </c>
      <c r="I70" s="231">
        <f t="shared" si="1"/>
        <v>75000</v>
      </c>
      <c r="J70" s="262"/>
    </row>
    <row r="71" spans="2:187" s="238" customFormat="1" ht="16.5" customHeight="1">
      <c r="B71" s="230">
        <v>65</v>
      </c>
      <c r="C71" s="321" t="s">
        <v>432</v>
      </c>
      <c r="D71" s="321" t="s">
        <v>650</v>
      </c>
      <c r="E71" s="321" t="s">
        <v>243</v>
      </c>
      <c r="F71" s="321" t="s">
        <v>292</v>
      </c>
      <c r="G71" s="544">
        <v>9</v>
      </c>
      <c r="H71" s="543">
        <v>900000</v>
      </c>
      <c r="I71" s="231">
        <f t="shared" si="1"/>
        <v>168750</v>
      </c>
      <c r="J71" s="212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5"/>
      <c r="CG71" s="145"/>
      <c r="CH71" s="145"/>
      <c r="CI71" s="145"/>
      <c r="CJ71" s="145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45"/>
      <c r="EC71" s="145"/>
      <c r="ED71" s="145"/>
      <c r="EE71" s="145"/>
      <c r="EF71" s="145"/>
      <c r="EG71" s="145"/>
      <c r="EH71" s="145"/>
      <c r="EI71" s="145"/>
      <c r="EJ71" s="145"/>
      <c r="EK71" s="145"/>
      <c r="EL71" s="145"/>
      <c r="EM71" s="145"/>
      <c r="EN71" s="145"/>
      <c r="EO71" s="145"/>
      <c r="EP71" s="145"/>
      <c r="EQ71" s="145"/>
      <c r="ER71" s="145"/>
      <c r="ES71" s="145"/>
      <c r="ET71" s="145"/>
      <c r="EU71" s="145"/>
      <c r="EV71" s="145"/>
      <c r="EW71" s="145"/>
      <c r="EX71" s="145"/>
      <c r="EY71" s="145"/>
      <c r="EZ71" s="145"/>
      <c r="FA71" s="145"/>
      <c r="FB71" s="145"/>
      <c r="FC71" s="145"/>
      <c r="FD71" s="145"/>
      <c r="FE71" s="145"/>
      <c r="FF71" s="145"/>
      <c r="FG71" s="145"/>
      <c r="FH71" s="145"/>
      <c r="FI71" s="145"/>
      <c r="FJ71" s="145"/>
      <c r="FK71" s="145"/>
      <c r="FL71" s="145"/>
      <c r="FM71" s="145"/>
      <c r="FN71" s="145"/>
      <c r="FO71" s="145"/>
      <c r="FP71" s="145"/>
      <c r="FQ71" s="145"/>
      <c r="FR71" s="145"/>
      <c r="FS71" s="145"/>
      <c r="FT71" s="145"/>
      <c r="FU71" s="145"/>
      <c r="FV71" s="145"/>
      <c r="FW71" s="145"/>
      <c r="FX71" s="145"/>
      <c r="FY71" s="145"/>
      <c r="FZ71" s="145"/>
      <c r="GA71" s="145"/>
      <c r="GB71" s="145"/>
      <c r="GC71" s="145"/>
      <c r="GD71" s="145"/>
      <c r="GE71" s="145"/>
    </row>
    <row r="72" spans="2:187" s="171" customFormat="1" ht="16.5" customHeight="1">
      <c r="B72" s="230">
        <v>66</v>
      </c>
      <c r="C72" s="321" t="s">
        <v>432</v>
      </c>
      <c r="D72" s="321" t="s">
        <v>652</v>
      </c>
      <c r="E72" s="321" t="s">
        <v>268</v>
      </c>
      <c r="F72" s="321" t="s">
        <v>292</v>
      </c>
      <c r="G72" s="544">
        <v>4</v>
      </c>
      <c r="H72" s="543">
        <v>400000</v>
      </c>
      <c r="I72" s="231">
        <f t="shared" si="1"/>
        <v>75000</v>
      </c>
      <c r="J72" s="300"/>
    </row>
    <row r="73" spans="2:187" s="171" customFormat="1" ht="16.5" customHeight="1">
      <c r="B73" s="230">
        <v>67</v>
      </c>
      <c r="C73" s="321" t="s">
        <v>432</v>
      </c>
      <c r="D73" s="321" t="s">
        <v>381</v>
      </c>
      <c r="E73" s="321" t="s">
        <v>153</v>
      </c>
      <c r="F73" s="321" t="s">
        <v>303</v>
      </c>
      <c r="G73" s="544">
        <v>1</v>
      </c>
      <c r="H73" s="543">
        <v>64300</v>
      </c>
      <c r="I73" s="231">
        <f t="shared" si="1"/>
        <v>12056.25</v>
      </c>
      <c r="J73" s="300"/>
    </row>
    <row r="74" spans="2:187" s="171" customFormat="1" ht="16.5" customHeight="1">
      <c r="B74" s="230">
        <v>68</v>
      </c>
      <c r="C74" s="321" t="s">
        <v>432</v>
      </c>
      <c r="D74" s="321" t="s">
        <v>654</v>
      </c>
      <c r="E74" s="321" t="s">
        <v>317</v>
      </c>
      <c r="F74" s="321" t="s">
        <v>332</v>
      </c>
      <c r="G74" s="544">
        <v>1</v>
      </c>
      <c r="H74" s="543">
        <v>300000</v>
      </c>
      <c r="I74" s="231">
        <f t="shared" si="1"/>
        <v>56250</v>
      </c>
      <c r="J74" s="300"/>
    </row>
    <row r="75" spans="2:187" s="171" customFormat="1" ht="16.5" customHeight="1">
      <c r="B75" s="230">
        <v>69</v>
      </c>
      <c r="C75" s="321" t="s">
        <v>432</v>
      </c>
      <c r="D75" s="321" t="s">
        <v>647</v>
      </c>
      <c r="E75" s="321" t="s">
        <v>290</v>
      </c>
      <c r="F75" s="321" t="s">
        <v>292</v>
      </c>
      <c r="G75" s="544">
        <v>4</v>
      </c>
      <c r="H75" s="543">
        <v>400000</v>
      </c>
      <c r="I75" s="231">
        <f t="shared" si="1"/>
        <v>75000</v>
      </c>
      <c r="J75" s="300"/>
    </row>
    <row r="76" spans="2:187" s="171" customFormat="1" ht="16.5" customHeight="1">
      <c r="B76" s="230">
        <v>70</v>
      </c>
      <c r="C76" s="321" t="s">
        <v>432</v>
      </c>
      <c r="D76" s="321" t="s">
        <v>371</v>
      </c>
      <c r="E76" s="321" t="s">
        <v>249</v>
      </c>
      <c r="F76" s="321" t="s">
        <v>303</v>
      </c>
      <c r="G76" s="544">
        <v>1</v>
      </c>
      <c r="H76" s="543">
        <v>64300</v>
      </c>
      <c r="I76" s="231">
        <f t="shared" si="1"/>
        <v>12056.25</v>
      </c>
      <c r="J76" s="300"/>
    </row>
    <row r="77" spans="2:187" s="171" customFormat="1" ht="16.5" customHeight="1">
      <c r="B77" s="230">
        <v>71</v>
      </c>
      <c r="C77" s="321" t="s">
        <v>432</v>
      </c>
      <c r="D77" s="321" t="s">
        <v>657</v>
      </c>
      <c r="E77" s="321" t="s">
        <v>234</v>
      </c>
      <c r="F77" s="321" t="s">
        <v>332</v>
      </c>
      <c r="G77" s="544">
        <v>1</v>
      </c>
      <c r="H77" s="543">
        <v>300000</v>
      </c>
      <c r="I77" s="231">
        <f t="shared" si="1"/>
        <v>56250</v>
      </c>
      <c r="J77" s="300"/>
    </row>
    <row r="78" spans="2:187" s="171" customFormat="1" ht="16.5" customHeight="1">
      <c r="B78" s="230">
        <v>72</v>
      </c>
      <c r="C78" s="321" t="s">
        <v>432</v>
      </c>
      <c r="D78" s="321" t="s">
        <v>379</v>
      </c>
      <c r="E78" s="321" t="s">
        <v>267</v>
      </c>
      <c r="F78" s="321" t="s">
        <v>332</v>
      </c>
      <c r="G78" s="544">
        <v>1</v>
      </c>
      <c r="H78" s="543">
        <v>300000</v>
      </c>
      <c r="I78" s="231">
        <f t="shared" si="1"/>
        <v>56250</v>
      </c>
      <c r="J78" s="300"/>
    </row>
    <row r="79" spans="2:187" s="171" customFormat="1" ht="16.5" customHeight="1">
      <c r="B79" s="230">
        <v>73</v>
      </c>
      <c r="C79" s="321" t="s">
        <v>442</v>
      </c>
      <c r="D79" s="321" t="s">
        <v>377</v>
      </c>
      <c r="E79" s="321" t="s">
        <v>378</v>
      </c>
      <c r="F79" s="321" t="s">
        <v>294</v>
      </c>
      <c r="G79" s="544">
        <v>1</v>
      </c>
      <c r="H79" s="543">
        <v>40300</v>
      </c>
      <c r="I79" s="231">
        <f t="shared" si="1"/>
        <v>7556.25</v>
      </c>
      <c r="J79" s="300"/>
    </row>
    <row r="80" spans="2:187" s="171" customFormat="1" ht="16.5" customHeight="1">
      <c r="B80" s="230">
        <v>74</v>
      </c>
      <c r="C80" s="321" t="s">
        <v>442</v>
      </c>
      <c r="D80" s="321" t="s">
        <v>658</v>
      </c>
      <c r="E80" s="321" t="s">
        <v>330</v>
      </c>
      <c r="F80" s="321" t="s">
        <v>303</v>
      </c>
      <c r="G80" s="544">
        <v>1</v>
      </c>
      <c r="H80" s="543">
        <v>100000</v>
      </c>
      <c r="I80" s="231">
        <f t="shared" si="1"/>
        <v>18750</v>
      </c>
      <c r="J80" s="300"/>
    </row>
    <row r="81" spans="2:10" s="171" customFormat="1" ht="16.5" customHeight="1">
      <c r="B81" s="230">
        <v>75</v>
      </c>
      <c r="C81" s="321" t="s">
        <v>442</v>
      </c>
      <c r="D81" s="321" t="s">
        <v>659</v>
      </c>
      <c r="E81" s="321" t="s">
        <v>234</v>
      </c>
      <c r="F81" s="321" t="s">
        <v>292</v>
      </c>
      <c r="G81" s="544">
        <v>3</v>
      </c>
      <c r="H81" s="543">
        <v>300000</v>
      </c>
      <c r="I81" s="231">
        <f t="shared" si="1"/>
        <v>56250</v>
      </c>
      <c r="J81" s="300"/>
    </row>
    <row r="82" spans="2:10" s="171" customFormat="1" ht="16.5" customHeight="1">
      <c r="B82" s="230">
        <v>76</v>
      </c>
      <c r="C82" s="321" t="s">
        <v>442</v>
      </c>
      <c r="D82" s="321" t="s">
        <v>363</v>
      </c>
      <c r="E82" s="321" t="s">
        <v>243</v>
      </c>
      <c r="F82" s="321" t="s">
        <v>294</v>
      </c>
      <c r="G82" s="544">
        <v>1</v>
      </c>
      <c r="H82" s="543">
        <v>40300</v>
      </c>
      <c r="I82" s="231">
        <f t="shared" si="1"/>
        <v>7556.25</v>
      </c>
      <c r="J82" s="300"/>
    </row>
    <row r="83" spans="2:10" s="171" customFormat="1" ht="16.5" customHeight="1">
      <c r="B83" s="230">
        <v>77</v>
      </c>
      <c r="C83" s="321" t="s">
        <v>442</v>
      </c>
      <c r="D83" s="321" t="s">
        <v>660</v>
      </c>
      <c r="E83" s="321" t="s">
        <v>268</v>
      </c>
      <c r="F83" s="321" t="s">
        <v>291</v>
      </c>
      <c r="G83" s="544">
        <v>1</v>
      </c>
      <c r="H83" s="543">
        <v>100000</v>
      </c>
      <c r="I83" s="231">
        <f t="shared" si="1"/>
        <v>18750</v>
      </c>
      <c r="J83" s="300"/>
    </row>
    <row r="84" spans="2:10" s="171" customFormat="1" ht="16.5" customHeight="1">
      <c r="B84" s="230">
        <v>78</v>
      </c>
      <c r="C84" s="321" t="s">
        <v>442</v>
      </c>
      <c r="D84" s="321" t="s">
        <v>591</v>
      </c>
      <c r="E84" s="321" t="s">
        <v>310</v>
      </c>
      <c r="F84" s="321" t="s">
        <v>332</v>
      </c>
      <c r="G84" s="544">
        <v>1</v>
      </c>
      <c r="H84" s="543">
        <v>300000</v>
      </c>
      <c r="I84" s="231">
        <f t="shared" si="1"/>
        <v>56250</v>
      </c>
      <c r="J84" s="300"/>
    </row>
    <row r="85" spans="2:10" s="171" customFormat="1" ht="16.5" customHeight="1">
      <c r="B85" s="230">
        <v>79</v>
      </c>
      <c r="C85" s="321" t="s">
        <v>442</v>
      </c>
      <c r="D85" s="321" t="s">
        <v>663</v>
      </c>
      <c r="E85" s="321" t="s">
        <v>333</v>
      </c>
      <c r="F85" s="321" t="s">
        <v>291</v>
      </c>
      <c r="G85" s="544">
        <v>5</v>
      </c>
      <c r="H85" s="543">
        <v>500000</v>
      </c>
      <c r="I85" s="231">
        <f t="shared" si="1"/>
        <v>93750</v>
      </c>
      <c r="J85" s="300"/>
    </row>
    <row r="86" spans="2:10" s="171" customFormat="1" ht="16.5" customHeight="1">
      <c r="B86" s="230">
        <v>80</v>
      </c>
      <c r="C86" s="321" t="s">
        <v>442</v>
      </c>
      <c r="D86" s="321" t="s">
        <v>659</v>
      </c>
      <c r="E86" s="321" t="s">
        <v>234</v>
      </c>
      <c r="F86" s="321" t="s">
        <v>303</v>
      </c>
      <c r="G86" s="544">
        <v>3</v>
      </c>
      <c r="H86" s="543">
        <v>300000</v>
      </c>
      <c r="I86" s="231">
        <f t="shared" si="1"/>
        <v>56250</v>
      </c>
      <c r="J86" s="300"/>
    </row>
    <row r="87" spans="2:10" s="171" customFormat="1" ht="16.5" customHeight="1">
      <c r="B87" s="230">
        <v>81</v>
      </c>
      <c r="C87" s="321" t="s">
        <v>442</v>
      </c>
      <c r="D87" s="321" t="s">
        <v>591</v>
      </c>
      <c r="E87" s="321" t="s">
        <v>310</v>
      </c>
      <c r="F87" s="321" t="s">
        <v>291</v>
      </c>
      <c r="G87" s="544">
        <v>7</v>
      </c>
      <c r="H87" s="543">
        <v>700000</v>
      </c>
      <c r="I87" s="231">
        <f t="shared" si="1"/>
        <v>131250</v>
      </c>
      <c r="J87" s="300"/>
    </row>
    <row r="88" spans="2:10" s="171" customFormat="1" ht="16.5" customHeight="1">
      <c r="B88" s="230">
        <v>82</v>
      </c>
      <c r="C88" s="321" t="s">
        <v>442</v>
      </c>
      <c r="D88" s="321" t="s">
        <v>665</v>
      </c>
      <c r="E88" s="321" t="s">
        <v>278</v>
      </c>
      <c r="F88" s="321" t="s">
        <v>303</v>
      </c>
      <c r="G88" s="544">
        <v>1</v>
      </c>
      <c r="H88" s="543">
        <v>100000</v>
      </c>
      <c r="I88" s="231">
        <f t="shared" si="1"/>
        <v>18750</v>
      </c>
      <c r="J88" s="300"/>
    </row>
    <row r="89" spans="2:10" s="171" customFormat="1" ht="16.5" customHeight="1">
      <c r="B89" s="230">
        <v>83</v>
      </c>
      <c r="C89" s="321" t="s">
        <v>442</v>
      </c>
      <c r="D89" s="321" t="s">
        <v>667</v>
      </c>
      <c r="E89" s="321" t="s">
        <v>264</v>
      </c>
      <c r="F89" s="321" t="s">
        <v>294</v>
      </c>
      <c r="G89" s="544">
        <v>1</v>
      </c>
      <c r="H89" s="543">
        <v>100000</v>
      </c>
      <c r="I89" s="231">
        <f t="shared" si="1"/>
        <v>18750</v>
      </c>
      <c r="J89" s="300"/>
    </row>
    <row r="90" spans="2:10" s="171" customFormat="1" ht="16.5" customHeight="1">
      <c r="B90" s="230">
        <v>84</v>
      </c>
      <c r="C90" s="321" t="s">
        <v>442</v>
      </c>
      <c r="D90" s="321" t="s">
        <v>668</v>
      </c>
      <c r="E90" s="321" t="s">
        <v>343</v>
      </c>
      <c r="F90" s="321" t="s">
        <v>297</v>
      </c>
      <c r="G90" s="544">
        <v>1</v>
      </c>
      <c r="H90" s="543">
        <v>400000</v>
      </c>
      <c r="I90" s="231">
        <f t="shared" si="1"/>
        <v>75000</v>
      </c>
      <c r="J90" s="300"/>
    </row>
    <row r="91" spans="2:10" s="171" customFormat="1" ht="16.5" customHeight="1">
      <c r="B91" s="230">
        <v>85</v>
      </c>
      <c r="C91" s="321" t="s">
        <v>442</v>
      </c>
      <c r="D91" s="321" t="s">
        <v>669</v>
      </c>
      <c r="E91" s="321" t="s">
        <v>154</v>
      </c>
      <c r="F91" s="321" t="s">
        <v>303</v>
      </c>
      <c r="G91" s="544">
        <v>6</v>
      </c>
      <c r="H91" s="543">
        <v>600000</v>
      </c>
      <c r="I91" s="231">
        <f t="shared" si="1"/>
        <v>112500</v>
      </c>
      <c r="J91" s="300"/>
    </row>
    <row r="92" spans="2:10" s="171" customFormat="1" ht="16.5" customHeight="1">
      <c r="B92" s="230">
        <v>86</v>
      </c>
      <c r="C92" s="321" t="s">
        <v>442</v>
      </c>
      <c r="D92" s="321" t="s">
        <v>665</v>
      </c>
      <c r="E92" s="321" t="s">
        <v>278</v>
      </c>
      <c r="F92" s="321" t="s">
        <v>292</v>
      </c>
      <c r="G92" s="544">
        <v>1</v>
      </c>
      <c r="H92" s="543">
        <v>100000</v>
      </c>
      <c r="I92" s="231">
        <f t="shared" si="1"/>
        <v>18750</v>
      </c>
      <c r="J92" s="300"/>
    </row>
    <row r="93" spans="2:10" s="171" customFormat="1" ht="16.5" customHeight="1">
      <c r="B93" s="230">
        <v>87</v>
      </c>
      <c r="C93" s="321" t="s">
        <v>442</v>
      </c>
      <c r="D93" s="321" t="s">
        <v>185</v>
      </c>
      <c r="E93" s="321" t="s">
        <v>307</v>
      </c>
      <c r="F93" s="321" t="s">
        <v>303</v>
      </c>
      <c r="G93" s="544">
        <v>6</v>
      </c>
      <c r="H93" s="543">
        <v>600000</v>
      </c>
      <c r="I93" s="231">
        <f t="shared" si="1"/>
        <v>112500</v>
      </c>
      <c r="J93" s="300"/>
    </row>
    <row r="94" spans="2:10" s="171" customFormat="1" ht="16.5" customHeight="1">
      <c r="B94" s="230">
        <v>88</v>
      </c>
      <c r="C94" s="321" t="s">
        <v>442</v>
      </c>
      <c r="D94" s="321" t="s">
        <v>591</v>
      </c>
      <c r="E94" s="321" t="s">
        <v>310</v>
      </c>
      <c r="F94" s="321" t="s">
        <v>292</v>
      </c>
      <c r="G94" s="544">
        <v>8</v>
      </c>
      <c r="H94" s="543">
        <v>800000</v>
      </c>
      <c r="I94" s="231">
        <f t="shared" si="1"/>
        <v>150000</v>
      </c>
      <c r="J94" s="300"/>
    </row>
    <row r="95" spans="2:10" s="171" customFormat="1" ht="16.5" customHeight="1">
      <c r="B95" s="230">
        <v>89</v>
      </c>
      <c r="C95" s="321" t="s">
        <v>442</v>
      </c>
      <c r="D95" s="321" t="s">
        <v>185</v>
      </c>
      <c r="E95" s="321" t="s">
        <v>307</v>
      </c>
      <c r="F95" s="321" t="s">
        <v>292</v>
      </c>
      <c r="G95" s="544">
        <v>5</v>
      </c>
      <c r="H95" s="543">
        <v>500000</v>
      </c>
      <c r="I95" s="231">
        <f t="shared" si="1"/>
        <v>93750</v>
      </c>
      <c r="J95" s="300"/>
    </row>
    <row r="96" spans="2:10" s="171" customFormat="1" ht="16.5" customHeight="1">
      <c r="B96" s="230">
        <v>90</v>
      </c>
      <c r="C96" s="321" t="s">
        <v>442</v>
      </c>
      <c r="D96" s="321" t="s">
        <v>669</v>
      </c>
      <c r="E96" s="321" t="s">
        <v>154</v>
      </c>
      <c r="F96" s="321" t="s">
        <v>292</v>
      </c>
      <c r="G96" s="544">
        <v>4</v>
      </c>
      <c r="H96" s="543">
        <v>400000</v>
      </c>
      <c r="I96" s="231">
        <f t="shared" si="1"/>
        <v>75000</v>
      </c>
      <c r="J96" s="300"/>
    </row>
    <row r="97" spans="2:187" s="171" customFormat="1" ht="16.5" customHeight="1">
      <c r="B97" s="230">
        <v>91</v>
      </c>
      <c r="C97" s="321" t="s">
        <v>442</v>
      </c>
      <c r="D97" s="321" t="s">
        <v>663</v>
      </c>
      <c r="E97" s="321" t="s">
        <v>333</v>
      </c>
      <c r="F97" s="321" t="s">
        <v>292</v>
      </c>
      <c r="G97" s="544">
        <v>5</v>
      </c>
      <c r="H97" s="543">
        <v>500000</v>
      </c>
      <c r="I97" s="231">
        <f t="shared" si="1"/>
        <v>93750</v>
      </c>
      <c r="J97" s="300"/>
    </row>
    <row r="98" spans="2:187" s="171" customFormat="1" ht="16.5" customHeight="1">
      <c r="B98" s="230">
        <v>92</v>
      </c>
      <c r="C98" s="321" t="s">
        <v>448</v>
      </c>
      <c r="D98" s="321" t="s">
        <v>672</v>
      </c>
      <c r="E98" s="321" t="s">
        <v>337</v>
      </c>
      <c r="F98" s="321" t="s">
        <v>303</v>
      </c>
      <c r="G98" s="544">
        <v>3</v>
      </c>
      <c r="H98" s="543">
        <v>300000</v>
      </c>
      <c r="I98" s="231">
        <f t="shared" si="1"/>
        <v>56250</v>
      </c>
      <c r="J98" s="300"/>
    </row>
    <row r="99" spans="2:187" s="171" customFormat="1" ht="16.5" customHeight="1">
      <c r="B99" s="230">
        <v>93</v>
      </c>
      <c r="C99" s="321" t="s">
        <v>448</v>
      </c>
      <c r="D99" s="321" t="s">
        <v>340</v>
      </c>
      <c r="E99" s="321" t="s">
        <v>279</v>
      </c>
      <c r="F99" s="321" t="s">
        <v>292</v>
      </c>
      <c r="G99" s="544">
        <v>4</v>
      </c>
      <c r="H99" s="543">
        <v>400000</v>
      </c>
      <c r="I99" s="231">
        <f t="shared" si="1"/>
        <v>75000</v>
      </c>
      <c r="J99" s="300"/>
    </row>
    <row r="100" spans="2:187" s="238" customFormat="1" ht="16.5" customHeight="1">
      <c r="B100" s="230">
        <v>94</v>
      </c>
      <c r="C100" s="321" t="s">
        <v>448</v>
      </c>
      <c r="D100" s="321" t="s">
        <v>370</v>
      </c>
      <c r="E100" s="321" t="s">
        <v>244</v>
      </c>
      <c r="F100" s="321" t="s">
        <v>301</v>
      </c>
      <c r="G100" s="544">
        <v>1</v>
      </c>
      <c r="H100" s="543">
        <v>100000</v>
      </c>
      <c r="I100" s="231">
        <f t="shared" si="1"/>
        <v>18750</v>
      </c>
      <c r="J100" s="262"/>
    </row>
    <row r="101" spans="2:187" s="238" customFormat="1" ht="16.5" customHeight="1">
      <c r="B101" s="230">
        <v>95</v>
      </c>
      <c r="C101" s="321" t="s">
        <v>448</v>
      </c>
      <c r="D101" s="321" t="s">
        <v>593</v>
      </c>
      <c r="E101" s="321" t="s">
        <v>247</v>
      </c>
      <c r="F101" s="321" t="s">
        <v>292</v>
      </c>
      <c r="G101" s="544">
        <v>3</v>
      </c>
      <c r="H101" s="543">
        <v>300000</v>
      </c>
      <c r="I101" s="231">
        <f t="shared" si="1"/>
        <v>56250</v>
      </c>
      <c r="J101" s="262"/>
    </row>
    <row r="102" spans="2:187" s="171" customFormat="1" ht="16.5" customHeight="1">
      <c r="B102" s="230">
        <v>96</v>
      </c>
      <c r="C102" s="321" t="s">
        <v>448</v>
      </c>
      <c r="D102" s="321" t="s">
        <v>592</v>
      </c>
      <c r="E102" s="321" t="s">
        <v>280</v>
      </c>
      <c r="F102" s="321" t="s">
        <v>292</v>
      </c>
      <c r="G102" s="544">
        <v>2</v>
      </c>
      <c r="H102" s="543">
        <v>200000</v>
      </c>
      <c r="I102" s="231">
        <f t="shared" si="1"/>
        <v>37500</v>
      </c>
      <c r="J102" s="300"/>
    </row>
    <row r="103" spans="2:187" s="171" customFormat="1" ht="16.5" customHeight="1">
      <c r="B103" s="230">
        <v>97</v>
      </c>
      <c r="C103" s="321" t="s">
        <v>448</v>
      </c>
      <c r="D103" s="321" t="s">
        <v>620</v>
      </c>
      <c r="E103" s="321" t="s">
        <v>675</v>
      </c>
      <c r="F103" s="321" t="s">
        <v>292</v>
      </c>
      <c r="G103" s="544">
        <v>8</v>
      </c>
      <c r="H103" s="543">
        <v>800000</v>
      </c>
      <c r="I103" s="231">
        <f t="shared" si="1"/>
        <v>150000</v>
      </c>
      <c r="J103" s="300"/>
    </row>
    <row r="104" spans="2:187" s="171" customFormat="1" ht="16.5" customHeight="1">
      <c r="B104" s="230">
        <v>98</v>
      </c>
      <c r="C104" s="321" t="s">
        <v>448</v>
      </c>
      <c r="D104" s="321" t="s">
        <v>384</v>
      </c>
      <c r="E104" s="321" t="s">
        <v>236</v>
      </c>
      <c r="F104" s="321" t="s">
        <v>301</v>
      </c>
      <c r="G104" s="544">
        <v>1</v>
      </c>
      <c r="H104" s="543">
        <v>100000</v>
      </c>
      <c r="I104" s="231">
        <f t="shared" si="1"/>
        <v>18750</v>
      </c>
      <c r="J104" s="300"/>
    </row>
    <row r="105" spans="2:187" s="171" customFormat="1" ht="16.5" customHeight="1">
      <c r="B105" s="230">
        <v>99</v>
      </c>
      <c r="C105" s="321" t="s">
        <v>448</v>
      </c>
      <c r="D105" s="321" t="s">
        <v>289</v>
      </c>
      <c r="E105" s="321" t="s">
        <v>255</v>
      </c>
      <c r="F105" s="321" t="s">
        <v>294</v>
      </c>
      <c r="G105" s="544">
        <v>1</v>
      </c>
      <c r="H105" s="543">
        <v>40300</v>
      </c>
      <c r="I105" s="231">
        <f t="shared" si="1"/>
        <v>7556.25</v>
      </c>
      <c r="J105" s="300"/>
    </row>
    <row r="106" spans="2:187" s="171" customFormat="1" ht="16.5" customHeight="1">
      <c r="B106" s="230">
        <v>100</v>
      </c>
      <c r="C106" s="321" t="s">
        <v>448</v>
      </c>
      <c r="D106" s="321" t="s">
        <v>672</v>
      </c>
      <c r="E106" s="321" t="s">
        <v>337</v>
      </c>
      <c r="F106" s="321" t="s">
        <v>292</v>
      </c>
      <c r="G106" s="544">
        <v>2</v>
      </c>
      <c r="H106" s="543">
        <v>200000</v>
      </c>
      <c r="I106" s="231">
        <f t="shared" si="1"/>
        <v>37500</v>
      </c>
      <c r="J106" s="300"/>
    </row>
    <row r="107" spans="2:187" s="238" customFormat="1" ht="16.5" customHeight="1">
      <c r="B107" s="230">
        <v>101</v>
      </c>
      <c r="C107" s="321" t="s">
        <v>448</v>
      </c>
      <c r="D107" s="321" t="s">
        <v>676</v>
      </c>
      <c r="E107" s="321" t="s">
        <v>238</v>
      </c>
      <c r="F107" s="321" t="s">
        <v>303</v>
      </c>
      <c r="G107" s="544">
        <v>3</v>
      </c>
      <c r="H107" s="543">
        <v>300000</v>
      </c>
      <c r="I107" s="231">
        <f t="shared" si="1"/>
        <v>56250</v>
      </c>
      <c r="J107" s="262"/>
    </row>
    <row r="108" spans="2:187" s="238" customFormat="1" ht="16.5" customHeight="1">
      <c r="B108" s="230">
        <v>102</v>
      </c>
      <c r="C108" s="321" t="s">
        <v>448</v>
      </c>
      <c r="D108" s="321" t="s">
        <v>676</v>
      </c>
      <c r="E108" s="321" t="s">
        <v>238</v>
      </c>
      <c r="F108" s="321" t="s">
        <v>292</v>
      </c>
      <c r="G108" s="544">
        <v>3</v>
      </c>
      <c r="H108" s="543">
        <v>300000</v>
      </c>
      <c r="I108" s="231">
        <f t="shared" si="1"/>
        <v>56250</v>
      </c>
      <c r="J108" s="262"/>
    </row>
    <row r="109" spans="2:187" s="238" customFormat="1" ht="16.5" customHeight="1">
      <c r="B109" s="230">
        <v>103</v>
      </c>
      <c r="C109" s="321" t="s">
        <v>448</v>
      </c>
      <c r="D109" s="321" t="s">
        <v>620</v>
      </c>
      <c r="E109" s="321" t="s">
        <v>675</v>
      </c>
      <c r="F109" s="321" t="s">
        <v>297</v>
      </c>
      <c r="G109" s="544">
        <v>1</v>
      </c>
      <c r="H109" s="543">
        <v>400000</v>
      </c>
      <c r="I109" s="231">
        <f t="shared" si="1"/>
        <v>75000</v>
      </c>
      <c r="J109" s="262"/>
    </row>
    <row r="110" spans="2:187" s="238" customFormat="1" ht="16.5" customHeight="1">
      <c r="B110" s="230">
        <v>104</v>
      </c>
      <c r="C110" s="321" t="s">
        <v>448</v>
      </c>
      <c r="D110" s="321" t="s">
        <v>679</v>
      </c>
      <c r="E110" s="321" t="s">
        <v>288</v>
      </c>
      <c r="F110" s="321" t="s">
        <v>292</v>
      </c>
      <c r="G110" s="544">
        <v>3</v>
      </c>
      <c r="H110" s="543">
        <v>300000</v>
      </c>
      <c r="I110" s="231">
        <f t="shared" si="1"/>
        <v>56250</v>
      </c>
      <c r="J110" s="262"/>
    </row>
    <row r="111" spans="2:187" s="238" customFormat="1" ht="16.5" customHeight="1">
      <c r="B111" s="230">
        <v>105</v>
      </c>
      <c r="C111" s="321" t="s">
        <v>448</v>
      </c>
      <c r="D111" s="321" t="s">
        <v>592</v>
      </c>
      <c r="E111" s="321" t="s">
        <v>280</v>
      </c>
      <c r="F111" s="321" t="s">
        <v>291</v>
      </c>
      <c r="G111" s="544">
        <v>2</v>
      </c>
      <c r="H111" s="543">
        <v>200000</v>
      </c>
      <c r="I111" s="231">
        <f t="shared" si="1"/>
        <v>37500</v>
      </c>
      <c r="J111" s="262"/>
    </row>
    <row r="112" spans="2:187" s="145" customFormat="1" ht="16.5" customHeight="1">
      <c r="B112" s="230">
        <v>106</v>
      </c>
      <c r="C112" s="321" t="s">
        <v>448</v>
      </c>
      <c r="D112" s="321" t="s">
        <v>679</v>
      </c>
      <c r="E112" s="321" t="s">
        <v>288</v>
      </c>
      <c r="F112" s="321" t="s">
        <v>303</v>
      </c>
      <c r="G112" s="544">
        <v>3</v>
      </c>
      <c r="H112" s="543">
        <v>300000</v>
      </c>
      <c r="I112" s="231">
        <f t="shared" si="1"/>
        <v>56250</v>
      </c>
      <c r="J112" s="262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  <c r="AU112" s="238"/>
      <c r="AV112" s="238"/>
      <c r="AW112" s="238"/>
      <c r="AX112" s="238"/>
      <c r="AY112" s="238"/>
      <c r="AZ112" s="238"/>
      <c r="BA112" s="238"/>
      <c r="BB112" s="238"/>
      <c r="BC112" s="238"/>
      <c r="BD112" s="238"/>
      <c r="BE112" s="238"/>
      <c r="BF112" s="238"/>
      <c r="BG112" s="238"/>
      <c r="BH112" s="238"/>
      <c r="BI112" s="238"/>
      <c r="BJ112" s="238"/>
      <c r="BK112" s="238"/>
      <c r="BL112" s="238"/>
      <c r="BM112" s="238"/>
      <c r="BN112" s="238"/>
      <c r="BO112" s="238"/>
      <c r="BP112" s="238"/>
      <c r="BQ112" s="238"/>
      <c r="BR112" s="238"/>
      <c r="BS112" s="238"/>
      <c r="BT112" s="238"/>
      <c r="BU112" s="238"/>
      <c r="BV112" s="238"/>
      <c r="BW112" s="238"/>
      <c r="BX112" s="238"/>
      <c r="BY112" s="238"/>
      <c r="BZ112" s="238"/>
      <c r="CA112" s="238"/>
      <c r="CB112" s="238"/>
      <c r="CC112" s="238"/>
      <c r="CD112" s="238"/>
      <c r="CE112" s="238"/>
      <c r="CF112" s="238"/>
      <c r="CG112" s="238"/>
      <c r="CH112" s="238"/>
      <c r="CI112" s="238"/>
      <c r="CJ112" s="238"/>
      <c r="CK112" s="238"/>
      <c r="CL112" s="238"/>
      <c r="CM112" s="238"/>
      <c r="CN112" s="238"/>
      <c r="CO112" s="238"/>
      <c r="CP112" s="238"/>
      <c r="CQ112" s="238"/>
      <c r="CR112" s="238"/>
      <c r="CS112" s="238"/>
      <c r="CT112" s="238"/>
      <c r="CU112" s="238"/>
      <c r="CV112" s="238"/>
      <c r="CW112" s="238"/>
      <c r="CX112" s="238"/>
      <c r="CY112" s="238"/>
      <c r="CZ112" s="238"/>
      <c r="DA112" s="238"/>
      <c r="DB112" s="238"/>
      <c r="DC112" s="238"/>
      <c r="DD112" s="238"/>
      <c r="DE112" s="238"/>
      <c r="DF112" s="238"/>
      <c r="DG112" s="238"/>
      <c r="DH112" s="238"/>
      <c r="DI112" s="238"/>
      <c r="DJ112" s="238"/>
      <c r="DK112" s="238"/>
      <c r="DL112" s="238"/>
      <c r="DM112" s="238"/>
      <c r="DN112" s="238"/>
      <c r="DO112" s="238"/>
      <c r="DP112" s="238"/>
      <c r="DQ112" s="238"/>
      <c r="DR112" s="238"/>
      <c r="DS112" s="238"/>
      <c r="DT112" s="238"/>
      <c r="DU112" s="238"/>
      <c r="DV112" s="238"/>
      <c r="DW112" s="238"/>
      <c r="DX112" s="238"/>
      <c r="DY112" s="238"/>
      <c r="DZ112" s="238"/>
      <c r="EA112" s="238"/>
      <c r="EB112" s="238"/>
      <c r="EC112" s="238"/>
      <c r="ED112" s="238"/>
      <c r="EE112" s="238"/>
      <c r="EF112" s="238"/>
      <c r="EG112" s="238"/>
      <c r="EH112" s="238"/>
      <c r="EI112" s="238"/>
      <c r="EJ112" s="238"/>
      <c r="EK112" s="238"/>
      <c r="EL112" s="238"/>
      <c r="EM112" s="238"/>
      <c r="EN112" s="238"/>
      <c r="EO112" s="238"/>
      <c r="EP112" s="238"/>
      <c r="EQ112" s="238"/>
      <c r="ER112" s="238"/>
      <c r="ES112" s="238"/>
      <c r="ET112" s="238"/>
      <c r="EU112" s="238"/>
      <c r="EV112" s="238"/>
      <c r="EW112" s="238"/>
      <c r="EX112" s="238"/>
      <c r="EY112" s="238"/>
      <c r="EZ112" s="238"/>
      <c r="FA112" s="238"/>
      <c r="FB112" s="238"/>
      <c r="FC112" s="238"/>
      <c r="FD112" s="238"/>
      <c r="FE112" s="238"/>
      <c r="FF112" s="238"/>
      <c r="FG112" s="238"/>
      <c r="FH112" s="238"/>
      <c r="FI112" s="238"/>
      <c r="FJ112" s="238"/>
      <c r="FK112" s="238"/>
      <c r="FL112" s="238"/>
      <c r="FM112" s="238"/>
      <c r="FN112" s="238"/>
      <c r="FO112" s="238"/>
      <c r="FP112" s="238"/>
      <c r="FQ112" s="238"/>
      <c r="FR112" s="238"/>
      <c r="FS112" s="238"/>
      <c r="FT112" s="238"/>
      <c r="FU112" s="238"/>
      <c r="FV112" s="238"/>
      <c r="FW112" s="238"/>
      <c r="FX112" s="238"/>
      <c r="FY112" s="238"/>
      <c r="FZ112" s="238"/>
      <c r="GA112" s="238"/>
      <c r="GB112" s="238"/>
      <c r="GC112" s="238"/>
      <c r="GD112" s="238"/>
      <c r="GE112" s="238"/>
    </row>
    <row r="113" spans="2:187" s="145" customFormat="1" ht="16.5" customHeight="1">
      <c r="B113" s="230">
        <v>107</v>
      </c>
      <c r="C113" s="321" t="s">
        <v>448</v>
      </c>
      <c r="D113" s="321" t="s">
        <v>504</v>
      </c>
      <c r="E113" s="321" t="s">
        <v>154</v>
      </c>
      <c r="F113" s="321" t="s">
        <v>291</v>
      </c>
      <c r="G113" s="544">
        <v>1</v>
      </c>
      <c r="H113" s="543">
        <v>100000</v>
      </c>
      <c r="I113" s="231">
        <f t="shared" si="1"/>
        <v>18750</v>
      </c>
      <c r="J113" s="262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238"/>
      <c r="BD113" s="238"/>
      <c r="BE113" s="238"/>
      <c r="BF113" s="238"/>
      <c r="BG113" s="238"/>
      <c r="BH113" s="238"/>
      <c r="BI113" s="238"/>
      <c r="BJ113" s="238"/>
      <c r="BK113" s="238"/>
      <c r="BL113" s="238"/>
      <c r="BM113" s="238"/>
      <c r="BN113" s="238"/>
      <c r="BO113" s="238"/>
      <c r="BP113" s="238"/>
      <c r="BQ113" s="238"/>
      <c r="BR113" s="238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  <c r="DG113" s="238"/>
      <c r="DH113" s="238"/>
      <c r="DI113" s="238"/>
      <c r="DJ113" s="238"/>
      <c r="DK113" s="238"/>
      <c r="DL113" s="238"/>
      <c r="DM113" s="238"/>
      <c r="DN113" s="238"/>
      <c r="DO113" s="238"/>
      <c r="DP113" s="238"/>
      <c r="DQ113" s="238"/>
      <c r="DR113" s="238"/>
      <c r="DS113" s="238"/>
      <c r="DT113" s="238"/>
      <c r="DU113" s="238"/>
      <c r="DV113" s="238"/>
      <c r="DW113" s="238"/>
      <c r="DX113" s="238"/>
      <c r="DY113" s="238"/>
      <c r="DZ113" s="238"/>
      <c r="EA113" s="238"/>
      <c r="EB113" s="238"/>
      <c r="EC113" s="238"/>
      <c r="ED113" s="238"/>
      <c r="EE113" s="238"/>
      <c r="EF113" s="238"/>
      <c r="EG113" s="238"/>
      <c r="EH113" s="238"/>
      <c r="EI113" s="238"/>
      <c r="EJ113" s="238"/>
      <c r="EK113" s="238"/>
      <c r="EL113" s="238"/>
      <c r="EM113" s="238"/>
      <c r="EN113" s="238"/>
      <c r="EO113" s="238"/>
      <c r="EP113" s="238"/>
      <c r="EQ113" s="238"/>
      <c r="ER113" s="238"/>
      <c r="ES113" s="238"/>
      <c r="ET113" s="238"/>
      <c r="EU113" s="238"/>
      <c r="EV113" s="238"/>
      <c r="EW113" s="238"/>
      <c r="EX113" s="238"/>
      <c r="EY113" s="238"/>
      <c r="EZ113" s="238"/>
      <c r="FA113" s="238"/>
      <c r="FB113" s="238"/>
      <c r="FC113" s="238"/>
      <c r="FD113" s="238"/>
      <c r="FE113" s="238"/>
      <c r="FF113" s="238"/>
      <c r="FG113" s="238"/>
      <c r="FH113" s="238"/>
      <c r="FI113" s="238"/>
      <c r="FJ113" s="238"/>
      <c r="FK113" s="238"/>
      <c r="FL113" s="238"/>
      <c r="FM113" s="238"/>
      <c r="FN113" s="238"/>
      <c r="FO113" s="238"/>
      <c r="FP113" s="238"/>
      <c r="FQ113" s="238"/>
      <c r="FR113" s="238"/>
      <c r="FS113" s="238"/>
      <c r="FT113" s="238"/>
      <c r="FU113" s="238"/>
      <c r="FV113" s="238"/>
      <c r="FW113" s="238"/>
      <c r="FX113" s="238"/>
      <c r="FY113" s="238"/>
      <c r="FZ113" s="238"/>
      <c r="GA113" s="238"/>
      <c r="GB113" s="238"/>
      <c r="GC113" s="238"/>
      <c r="GD113" s="238"/>
      <c r="GE113" s="238"/>
    </row>
    <row r="114" spans="2:187" s="145" customFormat="1" ht="16.5" customHeight="1">
      <c r="B114" s="230">
        <v>108</v>
      </c>
      <c r="C114" s="321" t="s">
        <v>448</v>
      </c>
      <c r="D114" s="321" t="s">
        <v>681</v>
      </c>
      <c r="E114" s="321" t="s">
        <v>241</v>
      </c>
      <c r="F114" s="321" t="s">
        <v>303</v>
      </c>
      <c r="G114" s="544">
        <v>3</v>
      </c>
      <c r="H114" s="543">
        <v>300000</v>
      </c>
      <c r="I114" s="231">
        <f t="shared" si="1"/>
        <v>56250</v>
      </c>
      <c r="J114" s="262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  <c r="AV114" s="238"/>
      <c r="AW114" s="238"/>
      <c r="AX114" s="238"/>
      <c r="AY114" s="238"/>
      <c r="AZ114" s="238"/>
      <c r="BA114" s="238"/>
      <c r="BB114" s="238"/>
      <c r="BC114" s="238"/>
      <c r="BD114" s="238"/>
      <c r="BE114" s="238"/>
      <c r="BF114" s="238"/>
      <c r="BG114" s="238"/>
      <c r="BH114" s="238"/>
      <c r="BI114" s="238"/>
      <c r="BJ114" s="238"/>
      <c r="BK114" s="238"/>
      <c r="BL114" s="238"/>
      <c r="BM114" s="238"/>
      <c r="BN114" s="238"/>
      <c r="BO114" s="238"/>
      <c r="BP114" s="238"/>
      <c r="BQ114" s="238"/>
      <c r="BR114" s="238"/>
      <c r="BS114" s="238"/>
      <c r="BT114" s="238"/>
      <c r="BU114" s="238"/>
      <c r="BV114" s="238"/>
      <c r="BW114" s="238"/>
      <c r="BX114" s="238"/>
      <c r="BY114" s="238"/>
      <c r="BZ114" s="238"/>
      <c r="CA114" s="238"/>
      <c r="CB114" s="238"/>
      <c r="CC114" s="238"/>
      <c r="CD114" s="238"/>
      <c r="CE114" s="238"/>
      <c r="CF114" s="238"/>
      <c r="CG114" s="238"/>
      <c r="CH114" s="238"/>
      <c r="CI114" s="238"/>
      <c r="CJ114" s="238"/>
      <c r="CK114" s="238"/>
      <c r="CL114" s="238"/>
      <c r="CM114" s="238"/>
      <c r="CN114" s="238"/>
      <c r="CO114" s="238"/>
      <c r="CP114" s="238"/>
      <c r="CQ114" s="238"/>
      <c r="CR114" s="238"/>
      <c r="CS114" s="238"/>
      <c r="CT114" s="238"/>
      <c r="CU114" s="238"/>
      <c r="CV114" s="238"/>
      <c r="CW114" s="238"/>
      <c r="CX114" s="238"/>
      <c r="CY114" s="238"/>
      <c r="CZ114" s="238"/>
      <c r="DA114" s="238"/>
      <c r="DB114" s="238"/>
      <c r="DC114" s="238"/>
      <c r="DD114" s="238"/>
      <c r="DE114" s="238"/>
      <c r="DF114" s="238"/>
      <c r="DG114" s="238"/>
      <c r="DH114" s="238"/>
      <c r="DI114" s="238"/>
      <c r="DJ114" s="238"/>
      <c r="DK114" s="238"/>
      <c r="DL114" s="238"/>
      <c r="DM114" s="238"/>
      <c r="DN114" s="238"/>
      <c r="DO114" s="238"/>
      <c r="DP114" s="238"/>
      <c r="DQ114" s="238"/>
      <c r="DR114" s="238"/>
      <c r="DS114" s="238"/>
      <c r="DT114" s="238"/>
      <c r="DU114" s="238"/>
      <c r="DV114" s="238"/>
      <c r="DW114" s="238"/>
      <c r="DX114" s="238"/>
      <c r="DY114" s="238"/>
      <c r="DZ114" s="238"/>
      <c r="EA114" s="238"/>
      <c r="EB114" s="238"/>
      <c r="EC114" s="238"/>
      <c r="ED114" s="238"/>
      <c r="EE114" s="238"/>
      <c r="EF114" s="238"/>
      <c r="EG114" s="238"/>
      <c r="EH114" s="238"/>
      <c r="EI114" s="238"/>
      <c r="EJ114" s="238"/>
      <c r="EK114" s="238"/>
      <c r="EL114" s="238"/>
      <c r="EM114" s="238"/>
      <c r="EN114" s="238"/>
      <c r="EO114" s="238"/>
      <c r="EP114" s="238"/>
      <c r="EQ114" s="238"/>
      <c r="ER114" s="238"/>
      <c r="ES114" s="238"/>
      <c r="ET114" s="238"/>
      <c r="EU114" s="238"/>
      <c r="EV114" s="238"/>
      <c r="EW114" s="238"/>
      <c r="EX114" s="238"/>
      <c r="EY114" s="238"/>
      <c r="EZ114" s="238"/>
      <c r="FA114" s="238"/>
      <c r="FB114" s="238"/>
      <c r="FC114" s="238"/>
      <c r="FD114" s="238"/>
      <c r="FE114" s="238"/>
      <c r="FF114" s="238"/>
      <c r="FG114" s="238"/>
      <c r="FH114" s="238"/>
      <c r="FI114" s="238"/>
      <c r="FJ114" s="238"/>
      <c r="FK114" s="238"/>
      <c r="FL114" s="238"/>
      <c r="FM114" s="238"/>
      <c r="FN114" s="238"/>
      <c r="FO114" s="238"/>
      <c r="FP114" s="238"/>
      <c r="FQ114" s="238"/>
      <c r="FR114" s="238"/>
      <c r="FS114" s="238"/>
      <c r="FT114" s="238"/>
      <c r="FU114" s="238"/>
      <c r="FV114" s="238"/>
      <c r="FW114" s="238"/>
      <c r="FX114" s="238"/>
      <c r="FY114" s="238"/>
      <c r="FZ114" s="238"/>
      <c r="GA114" s="238"/>
      <c r="GB114" s="238"/>
      <c r="GC114" s="238"/>
      <c r="GD114" s="238"/>
      <c r="GE114" s="238"/>
    </row>
    <row r="115" spans="2:187" s="145" customFormat="1" ht="16.5" customHeight="1">
      <c r="B115" s="230">
        <v>109</v>
      </c>
      <c r="C115" s="321" t="s">
        <v>448</v>
      </c>
      <c r="D115" s="321" t="s">
        <v>340</v>
      </c>
      <c r="E115" s="321" t="s">
        <v>279</v>
      </c>
      <c r="F115" s="321" t="s">
        <v>303</v>
      </c>
      <c r="G115" s="544">
        <v>4</v>
      </c>
      <c r="H115" s="543">
        <v>400000</v>
      </c>
      <c r="I115" s="231">
        <f t="shared" si="1"/>
        <v>75000</v>
      </c>
      <c r="J115" s="262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8"/>
      <c r="AY115" s="238"/>
      <c r="AZ115" s="238"/>
      <c r="BA115" s="238"/>
      <c r="BB115" s="238"/>
      <c r="BC115" s="238"/>
      <c r="BD115" s="238"/>
      <c r="BE115" s="238"/>
      <c r="BF115" s="238"/>
      <c r="BG115" s="238"/>
      <c r="BH115" s="238"/>
      <c r="BI115" s="238"/>
      <c r="BJ115" s="238"/>
      <c r="BK115" s="238"/>
      <c r="BL115" s="238"/>
      <c r="BM115" s="238"/>
      <c r="BN115" s="238"/>
      <c r="BO115" s="238"/>
      <c r="BP115" s="238"/>
      <c r="BQ115" s="238"/>
      <c r="BR115" s="238"/>
      <c r="BS115" s="238"/>
      <c r="BT115" s="238"/>
      <c r="BU115" s="238"/>
      <c r="BV115" s="238"/>
      <c r="BW115" s="238"/>
      <c r="BX115" s="238"/>
      <c r="BY115" s="238"/>
      <c r="BZ115" s="238"/>
      <c r="CA115" s="238"/>
      <c r="CB115" s="238"/>
      <c r="CC115" s="238"/>
      <c r="CD115" s="238"/>
      <c r="CE115" s="238"/>
      <c r="CF115" s="238"/>
      <c r="CG115" s="238"/>
      <c r="CH115" s="238"/>
      <c r="CI115" s="238"/>
      <c r="CJ115" s="238"/>
      <c r="CK115" s="238"/>
      <c r="CL115" s="238"/>
      <c r="CM115" s="238"/>
      <c r="CN115" s="238"/>
      <c r="CO115" s="238"/>
      <c r="CP115" s="238"/>
      <c r="CQ115" s="238"/>
      <c r="CR115" s="238"/>
      <c r="CS115" s="238"/>
      <c r="CT115" s="238"/>
      <c r="CU115" s="238"/>
      <c r="CV115" s="238"/>
      <c r="CW115" s="238"/>
      <c r="CX115" s="238"/>
      <c r="CY115" s="238"/>
      <c r="CZ115" s="238"/>
      <c r="DA115" s="238"/>
      <c r="DB115" s="238"/>
      <c r="DC115" s="238"/>
      <c r="DD115" s="238"/>
      <c r="DE115" s="238"/>
      <c r="DF115" s="238"/>
      <c r="DG115" s="238"/>
      <c r="DH115" s="238"/>
      <c r="DI115" s="238"/>
      <c r="DJ115" s="238"/>
      <c r="DK115" s="238"/>
      <c r="DL115" s="238"/>
      <c r="DM115" s="238"/>
      <c r="DN115" s="238"/>
      <c r="DO115" s="238"/>
      <c r="DP115" s="238"/>
      <c r="DQ115" s="238"/>
      <c r="DR115" s="238"/>
      <c r="DS115" s="238"/>
      <c r="DT115" s="238"/>
      <c r="DU115" s="238"/>
      <c r="DV115" s="238"/>
      <c r="DW115" s="238"/>
      <c r="DX115" s="238"/>
      <c r="DY115" s="238"/>
      <c r="DZ115" s="238"/>
      <c r="EA115" s="238"/>
      <c r="EB115" s="238"/>
      <c r="EC115" s="238"/>
      <c r="ED115" s="238"/>
      <c r="EE115" s="238"/>
      <c r="EF115" s="238"/>
      <c r="EG115" s="238"/>
      <c r="EH115" s="238"/>
      <c r="EI115" s="238"/>
      <c r="EJ115" s="238"/>
      <c r="EK115" s="238"/>
      <c r="EL115" s="238"/>
      <c r="EM115" s="238"/>
      <c r="EN115" s="238"/>
      <c r="EO115" s="238"/>
      <c r="EP115" s="238"/>
      <c r="EQ115" s="238"/>
      <c r="ER115" s="238"/>
      <c r="ES115" s="238"/>
      <c r="ET115" s="238"/>
      <c r="EU115" s="238"/>
      <c r="EV115" s="238"/>
      <c r="EW115" s="238"/>
      <c r="EX115" s="238"/>
      <c r="EY115" s="238"/>
      <c r="EZ115" s="238"/>
      <c r="FA115" s="238"/>
      <c r="FB115" s="238"/>
      <c r="FC115" s="238"/>
      <c r="FD115" s="238"/>
      <c r="FE115" s="238"/>
      <c r="FF115" s="238"/>
      <c r="FG115" s="238"/>
      <c r="FH115" s="238"/>
      <c r="FI115" s="238"/>
      <c r="FJ115" s="238"/>
      <c r="FK115" s="238"/>
      <c r="FL115" s="238"/>
      <c r="FM115" s="238"/>
      <c r="FN115" s="238"/>
      <c r="FO115" s="238"/>
      <c r="FP115" s="238"/>
      <c r="FQ115" s="238"/>
      <c r="FR115" s="238"/>
      <c r="FS115" s="238"/>
      <c r="FT115" s="238"/>
      <c r="FU115" s="238"/>
      <c r="FV115" s="238"/>
      <c r="FW115" s="238"/>
      <c r="FX115" s="238"/>
      <c r="FY115" s="238"/>
      <c r="FZ115" s="238"/>
      <c r="GA115" s="238"/>
      <c r="GB115" s="238"/>
      <c r="GC115" s="238"/>
      <c r="GD115" s="238"/>
      <c r="GE115" s="238"/>
    </row>
    <row r="116" spans="2:187" s="145" customFormat="1" ht="16.5" customHeight="1">
      <c r="B116" s="230">
        <v>110</v>
      </c>
      <c r="C116" s="321" t="s">
        <v>683</v>
      </c>
      <c r="D116" s="321" t="s">
        <v>684</v>
      </c>
      <c r="E116" s="321" t="s">
        <v>333</v>
      </c>
      <c r="F116" s="321" t="s">
        <v>311</v>
      </c>
      <c r="G116" s="544">
        <v>1</v>
      </c>
      <c r="H116" s="543">
        <v>372700</v>
      </c>
      <c r="I116" s="231">
        <f t="shared" si="1"/>
        <v>69881.25</v>
      </c>
      <c r="J116" s="262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  <c r="AU116" s="238"/>
      <c r="AV116" s="238"/>
      <c r="AW116" s="238"/>
      <c r="AX116" s="238"/>
      <c r="AY116" s="238"/>
      <c r="AZ116" s="238"/>
      <c r="BA116" s="238"/>
      <c r="BB116" s="238"/>
      <c r="BC116" s="238"/>
      <c r="BD116" s="238"/>
      <c r="BE116" s="238"/>
      <c r="BF116" s="238"/>
      <c r="BG116" s="238"/>
      <c r="BH116" s="238"/>
      <c r="BI116" s="238"/>
      <c r="BJ116" s="238"/>
      <c r="BK116" s="238"/>
      <c r="BL116" s="238"/>
      <c r="BM116" s="238"/>
      <c r="BN116" s="238"/>
      <c r="BO116" s="238"/>
      <c r="BP116" s="238"/>
      <c r="BQ116" s="238"/>
      <c r="BR116" s="238"/>
      <c r="BS116" s="238"/>
      <c r="BT116" s="238"/>
      <c r="BU116" s="238"/>
      <c r="BV116" s="238"/>
      <c r="BW116" s="238"/>
      <c r="BX116" s="238"/>
      <c r="BY116" s="238"/>
      <c r="BZ116" s="238"/>
      <c r="CA116" s="238"/>
      <c r="CB116" s="238"/>
      <c r="CC116" s="238"/>
      <c r="CD116" s="238"/>
      <c r="CE116" s="238"/>
      <c r="CF116" s="238"/>
      <c r="CG116" s="238"/>
      <c r="CH116" s="238"/>
      <c r="CI116" s="238"/>
      <c r="CJ116" s="238"/>
      <c r="CK116" s="238"/>
      <c r="CL116" s="238"/>
      <c r="CM116" s="238"/>
      <c r="CN116" s="238"/>
      <c r="CO116" s="238"/>
      <c r="CP116" s="238"/>
      <c r="CQ116" s="238"/>
      <c r="CR116" s="238"/>
      <c r="CS116" s="238"/>
      <c r="CT116" s="238"/>
      <c r="CU116" s="238"/>
      <c r="CV116" s="238"/>
      <c r="CW116" s="238"/>
      <c r="CX116" s="238"/>
      <c r="CY116" s="238"/>
      <c r="CZ116" s="238"/>
      <c r="DA116" s="238"/>
      <c r="DB116" s="238"/>
      <c r="DC116" s="238"/>
      <c r="DD116" s="238"/>
      <c r="DE116" s="238"/>
      <c r="DF116" s="238"/>
      <c r="DG116" s="238"/>
      <c r="DH116" s="238"/>
      <c r="DI116" s="238"/>
      <c r="DJ116" s="238"/>
      <c r="DK116" s="238"/>
      <c r="DL116" s="238"/>
      <c r="DM116" s="238"/>
      <c r="DN116" s="238"/>
      <c r="DO116" s="238"/>
      <c r="DP116" s="238"/>
      <c r="DQ116" s="238"/>
      <c r="DR116" s="238"/>
      <c r="DS116" s="238"/>
      <c r="DT116" s="238"/>
      <c r="DU116" s="238"/>
      <c r="DV116" s="238"/>
      <c r="DW116" s="238"/>
      <c r="DX116" s="238"/>
      <c r="DY116" s="238"/>
      <c r="DZ116" s="238"/>
      <c r="EA116" s="238"/>
      <c r="EB116" s="238"/>
      <c r="EC116" s="238"/>
      <c r="ED116" s="238"/>
      <c r="EE116" s="238"/>
      <c r="EF116" s="238"/>
      <c r="EG116" s="238"/>
      <c r="EH116" s="238"/>
      <c r="EI116" s="238"/>
      <c r="EJ116" s="238"/>
      <c r="EK116" s="238"/>
      <c r="EL116" s="238"/>
      <c r="EM116" s="238"/>
      <c r="EN116" s="238"/>
      <c r="EO116" s="238"/>
      <c r="EP116" s="238"/>
      <c r="EQ116" s="238"/>
      <c r="ER116" s="238"/>
      <c r="ES116" s="238"/>
      <c r="ET116" s="238"/>
      <c r="EU116" s="238"/>
      <c r="EV116" s="238"/>
      <c r="EW116" s="238"/>
      <c r="EX116" s="238"/>
      <c r="EY116" s="238"/>
      <c r="EZ116" s="238"/>
      <c r="FA116" s="238"/>
      <c r="FB116" s="238"/>
      <c r="FC116" s="238"/>
      <c r="FD116" s="238"/>
      <c r="FE116" s="238"/>
      <c r="FF116" s="238"/>
      <c r="FG116" s="238"/>
      <c r="FH116" s="238"/>
      <c r="FI116" s="238"/>
      <c r="FJ116" s="238"/>
      <c r="FK116" s="238"/>
      <c r="FL116" s="238"/>
      <c r="FM116" s="238"/>
      <c r="FN116" s="238"/>
      <c r="FO116" s="238"/>
      <c r="FP116" s="238"/>
      <c r="FQ116" s="238"/>
      <c r="FR116" s="238"/>
      <c r="FS116" s="238"/>
      <c r="FT116" s="238"/>
      <c r="FU116" s="238"/>
      <c r="FV116" s="238"/>
      <c r="FW116" s="238"/>
      <c r="FX116" s="238"/>
      <c r="FY116" s="238"/>
      <c r="FZ116" s="238"/>
      <c r="GA116" s="238"/>
      <c r="GB116" s="238"/>
      <c r="GC116" s="238"/>
      <c r="GD116" s="238"/>
      <c r="GE116" s="238"/>
    </row>
    <row r="117" spans="2:187" s="171" customFormat="1" ht="16.5" customHeight="1">
      <c r="B117" s="230">
        <v>111</v>
      </c>
      <c r="C117" s="321" t="s">
        <v>683</v>
      </c>
      <c r="D117" s="321" t="s">
        <v>685</v>
      </c>
      <c r="E117" s="321" t="s">
        <v>153</v>
      </c>
      <c r="F117" s="321" t="s">
        <v>331</v>
      </c>
      <c r="G117" s="544">
        <v>1</v>
      </c>
      <c r="H117" s="543">
        <v>500000</v>
      </c>
      <c r="I117" s="231">
        <f t="shared" si="1"/>
        <v>93750</v>
      </c>
      <c r="J117" s="300"/>
    </row>
    <row r="118" spans="2:187" s="171" customFormat="1" ht="16.5" customHeight="1">
      <c r="B118" s="230">
        <v>112</v>
      </c>
      <c r="C118" s="321" t="s">
        <v>453</v>
      </c>
      <c r="D118" s="321" t="s">
        <v>312</v>
      </c>
      <c r="E118" s="321" t="s">
        <v>310</v>
      </c>
      <c r="F118" s="321" t="s">
        <v>301</v>
      </c>
      <c r="G118" s="544">
        <v>1</v>
      </c>
      <c r="H118" s="543">
        <v>100000</v>
      </c>
      <c r="I118" s="231">
        <f t="shared" si="1"/>
        <v>18750</v>
      </c>
      <c r="J118" s="300"/>
    </row>
    <row r="119" spans="2:187" s="171" customFormat="1" ht="16.5" customHeight="1">
      <c r="B119" s="230">
        <v>113</v>
      </c>
      <c r="C119" s="321" t="s">
        <v>453</v>
      </c>
      <c r="D119" s="321" t="s">
        <v>382</v>
      </c>
      <c r="E119" s="321" t="s">
        <v>252</v>
      </c>
      <c r="F119" s="321" t="s">
        <v>294</v>
      </c>
      <c r="G119" s="544">
        <v>1</v>
      </c>
      <c r="H119" s="543">
        <v>40300</v>
      </c>
      <c r="I119" s="231">
        <f t="shared" si="1"/>
        <v>7556.25</v>
      </c>
      <c r="J119" s="300"/>
    </row>
    <row r="120" spans="2:187" s="171" customFormat="1" ht="16.5" customHeight="1">
      <c r="B120" s="230">
        <v>114</v>
      </c>
      <c r="C120" s="321" t="s">
        <v>453</v>
      </c>
      <c r="D120" s="321" t="s">
        <v>630</v>
      </c>
      <c r="E120" s="321" t="s">
        <v>238</v>
      </c>
      <c r="F120" s="321" t="s">
        <v>294</v>
      </c>
      <c r="G120" s="544">
        <v>1</v>
      </c>
      <c r="H120" s="543">
        <v>100000</v>
      </c>
      <c r="I120" s="231">
        <f t="shared" si="1"/>
        <v>18750</v>
      </c>
      <c r="J120" s="300"/>
    </row>
    <row r="121" spans="2:187" s="171" customFormat="1" ht="16.5" customHeight="1">
      <c r="B121" s="230">
        <v>115</v>
      </c>
      <c r="C121" s="321" t="s">
        <v>453</v>
      </c>
      <c r="D121" s="321" t="s">
        <v>347</v>
      </c>
      <c r="E121" s="321" t="s">
        <v>249</v>
      </c>
      <c r="F121" s="321" t="s">
        <v>294</v>
      </c>
      <c r="G121" s="544">
        <v>1</v>
      </c>
      <c r="H121" s="543">
        <v>100000</v>
      </c>
      <c r="I121" s="231">
        <f t="shared" si="1"/>
        <v>18750</v>
      </c>
      <c r="J121" s="300"/>
    </row>
    <row r="122" spans="2:187" s="171" customFormat="1" ht="16.5" customHeight="1">
      <c r="B122" s="230">
        <v>116</v>
      </c>
      <c r="C122" s="321" t="s">
        <v>453</v>
      </c>
      <c r="D122" s="321" t="s">
        <v>686</v>
      </c>
      <c r="E122" s="321" t="s">
        <v>270</v>
      </c>
      <c r="F122" s="321" t="s">
        <v>291</v>
      </c>
      <c r="G122" s="544">
        <v>2</v>
      </c>
      <c r="H122" s="543">
        <v>200000</v>
      </c>
      <c r="I122" s="231">
        <f t="shared" ref="I122:I177" si="2">H122*25%*75%</f>
        <v>37500</v>
      </c>
      <c r="J122" s="300"/>
    </row>
    <row r="123" spans="2:187" s="145" customFormat="1" ht="16.5" customHeight="1">
      <c r="B123" s="230">
        <v>117</v>
      </c>
      <c r="C123" s="321" t="s">
        <v>453</v>
      </c>
      <c r="D123" s="321" t="s">
        <v>629</v>
      </c>
      <c r="E123" s="321" t="s">
        <v>278</v>
      </c>
      <c r="F123" s="321" t="s">
        <v>294</v>
      </c>
      <c r="G123" s="544">
        <v>1</v>
      </c>
      <c r="H123" s="543">
        <v>40300</v>
      </c>
      <c r="I123" s="231">
        <f t="shared" si="2"/>
        <v>7556.25</v>
      </c>
      <c r="J123" s="212"/>
    </row>
    <row r="124" spans="2:187" s="145" customFormat="1" ht="16.5" customHeight="1">
      <c r="B124" s="230">
        <v>118</v>
      </c>
      <c r="C124" s="321" t="s">
        <v>453</v>
      </c>
      <c r="D124" s="321" t="s">
        <v>638</v>
      </c>
      <c r="E124" s="321" t="s">
        <v>345</v>
      </c>
      <c r="F124" s="321" t="s">
        <v>294</v>
      </c>
      <c r="G124" s="544">
        <v>1</v>
      </c>
      <c r="H124" s="543">
        <v>40300</v>
      </c>
      <c r="I124" s="231">
        <f t="shared" si="2"/>
        <v>7556.25</v>
      </c>
      <c r="J124" s="212"/>
    </row>
    <row r="125" spans="2:187" s="145" customFormat="1" ht="16.5" customHeight="1">
      <c r="B125" s="230">
        <v>119</v>
      </c>
      <c r="C125" s="321" t="s">
        <v>453</v>
      </c>
      <c r="D125" s="321" t="s">
        <v>688</v>
      </c>
      <c r="E125" s="321" t="s">
        <v>264</v>
      </c>
      <c r="F125" s="321" t="s">
        <v>292</v>
      </c>
      <c r="G125" s="544">
        <v>3</v>
      </c>
      <c r="H125" s="543">
        <v>300000</v>
      </c>
      <c r="I125" s="231">
        <f t="shared" si="2"/>
        <v>56250</v>
      </c>
      <c r="J125" s="212"/>
    </row>
    <row r="126" spans="2:187" s="171" customFormat="1" ht="16.5" customHeight="1">
      <c r="B126" s="230">
        <v>120</v>
      </c>
      <c r="C126" s="321" t="s">
        <v>453</v>
      </c>
      <c r="D126" s="321" t="s">
        <v>686</v>
      </c>
      <c r="E126" s="321" t="s">
        <v>270</v>
      </c>
      <c r="F126" s="321" t="s">
        <v>292</v>
      </c>
      <c r="G126" s="544">
        <v>3</v>
      </c>
      <c r="H126" s="543">
        <v>300000</v>
      </c>
      <c r="I126" s="231">
        <f t="shared" si="2"/>
        <v>56250</v>
      </c>
      <c r="J126" s="300"/>
    </row>
    <row r="127" spans="2:187" s="171" customFormat="1" ht="16.5" customHeight="1">
      <c r="B127" s="230">
        <v>121</v>
      </c>
      <c r="C127" s="321" t="s">
        <v>453</v>
      </c>
      <c r="D127" s="321" t="s">
        <v>689</v>
      </c>
      <c r="E127" s="321" t="s">
        <v>249</v>
      </c>
      <c r="F127" s="321" t="s">
        <v>292</v>
      </c>
      <c r="G127" s="544">
        <v>4</v>
      </c>
      <c r="H127" s="543">
        <v>400000</v>
      </c>
      <c r="I127" s="231">
        <f t="shared" si="2"/>
        <v>75000</v>
      </c>
      <c r="J127" s="300"/>
    </row>
    <row r="128" spans="2:187" s="171" customFormat="1" ht="16.5" customHeight="1">
      <c r="B128" s="230">
        <v>122</v>
      </c>
      <c r="C128" s="321" t="s">
        <v>453</v>
      </c>
      <c r="D128" s="321" t="s">
        <v>401</v>
      </c>
      <c r="E128" s="321" t="s">
        <v>279</v>
      </c>
      <c r="F128" s="321" t="s">
        <v>294</v>
      </c>
      <c r="G128" s="544">
        <v>1</v>
      </c>
      <c r="H128" s="543">
        <v>40300</v>
      </c>
      <c r="I128" s="231">
        <f t="shared" si="2"/>
        <v>7556.25</v>
      </c>
      <c r="J128" s="300"/>
    </row>
    <row r="129" spans="2:10" s="171" customFormat="1" ht="16.5" customHeight="1">
      <c r="B129" s="230">
        <v>123</v>
      </c>
      <c r="C129" s="321" t="s">
        <v>453</v>
      </c>
      <c r="D129" s="321" t="s">
        <v>594</v>
      </c>
      <c r="E129" s="321" t="s">
        <v>262</v>
      </c>
      <c r="F129" s="321" t="s">
        <v>292</v>
      </c>
      <c r="G129" s="544">
        <v>5</v>
      </c>
      <c r="H129" s="543">
        <v>500000</v>
      </c>
      <c r="I129" s="231">
        <f t="shared" si="2"/>
        <v>93750</v>
      </c>
      <c r="J129" s="300"/>
    </row>
    <row r="130" spans="2:10" s="171" customFormat="1" ht="16.5" customHeight="1">
      <c r="B130" s="230">
        <v>124</v>
      </c>
      <c r="C130" s="321" t="s">
        <v>453</v>
      </c>
      <c r="D130" s="321" t="s">
        <v>374</v>
      </c>
      <c r="E130" s="321" t="s">
        <v>235</v>
      </c>
      <c r="F130" s="321" t="s">
        <v>294</v>
      </c>
      <c r="G130" s="544">
        <v>1</v>
      </c>
      <c r="H130" s="543">
        <v>40300</v>
      </c>
      <c r="I130" s="231">
        <f t="shared" si="2"/>
        <v>7556.25</v>
      </c>
      <c r="J130" s="300"/>
    </row>
    <row r="131" spans="2:10" s="171" customFormat="1" ht="16.5" customHeight="1">
      <c r="B131" s="230">
        <v>125</v>
      </c>
      <c r="C131" s="321" t="s">
        <v>453</v>
      </c>
      <c r="D131" s="321" t="s">
        <v>594</v>
      </c>
      <c r="E131" s="321" t="s">
        <v>262</v>
      </c>
      <c r="F131" s="321" t="s">
        <v>291</v>
      </c>
      <c r="G131" s="544">
        <v>5</v>
      </c>
      <c r="H131" s="543">
        <v>500000</v>
      </c>
      <c r="I131" s="231">
        <f t="shared" si="2"/>
        <v>93750</v>
      </c>
      <c r="J131" s="300"/>
    </row>
    <row r="132" spans="2:10" s="145" customFormat="1" ht="16.5" customHeight="1">
      <c r="B132" s="230">
        <v>126</v>
      </c>
      <c r="C132" s="321" t="s">
        <v>453</v>
      </c>
      <c r="D132" s="321" t="s">
        <v>608</v>
      </c>
      <c r="E132" s="321" t="s">
        <v>307</v>
      </c>
      <c r="F132" s="321" t="s">
        <v>331</v>
      </c>
      <c r="G132" s="544">
        <v>1</v>
      </c>
      <c r="H132" s="543">
        <v>500000</v>
      </c>
      <c r="I132" s="231">
        <f t="shared" si="2"/>
        <v>93750</v>
      </c>
      <c r="J132" s="212"/>
    </row>
    <row r="133" spans="2:10" s="145" customFormat="1" ht="16.5" customHeight="1">
      <c r="B133" s="230">
        <v>127</v>
      </c>
      <c r="C133" s="321" t="s">
        <v>453</v>
      </c>
      <c r="D133" s="321" t="s">
        <v>692</v>
      </c>
      <c r="E133" s="321" t="s">
        <v>268</v>
      </c>
      <c r="F133" s="321" t="s">
        <v>292</v>
      </c>
      <c r="G133" s="544">
        <v>3</v>
      </c>
      <c r="H133" s="543">
        <v>300000</v>
      </c>
      <c r="I133" s="231">
        <f t="shared" si="2"/>
        <v>56250</v>
      </c>
      <c r="J133" s="212"/>
    </row>
    <row r="134" spans="2:10" s="145" customFormat="1" ht="16.5" customHeight="1">
      <c r="B134" s="230">
        <v>128</v>
      </c>
      <c r="C134" s="321" t="s">
        <v>453</v>
      </c>
      <c r="D134" s="321" t="s">
        <v>326</v>
      </c>
      <c r="E134" s="321" t="s">
        <v>244</v>
      </c>
      <c r="F134" s="321" t="s">
        <v>294</v>
      </c>
      <c r="G134" s="544">
        <v>1</v>
      </c>
      <c r="H134" s="543">
        <v>100000</v>
      </c>
      <c r="I134" s="231">
        <f t="shared" si="2"/>
        <v>18750</v>
      </c>
      <c r="J134" s="212"/>
    </row>
    <row r="135" spans="2:10" s="145" customFormat="1" ht="16.5" customHeight="1">
      <c r="B135" s="230">
        <v>129</v>
      </c>
      <c r="C135" s="321" t="s">
        <v>460</v>
      </c>
      <c r="D135" s="321" t="s">
        <v>694</v>
      </c>
      <c r="E135" s="321" t="s">
        <v>233</v>
      </c>
      <c r="F135" s="321" t="s">
        <v>291</v>
      </c>
      <c r="G135" s="544">
        <v>4</v>
      </c>
      <c r="H135" s="543">
        <v>400000</v>
      </c>
      <c r="I135" s="231">
        <f t="shared" si="2"/>
        <v>75000</v>
      </c>
      <c r="J135" s="212"/>
    </row>
    <row r="136" spans="2:10" s="145" customFormat="1" ht="16.5" customHeight="1">
      <c r="B136" s="230">
        <v>130</v>
      </c>
      <c r="C136" s="321" t="s">
        <v>460</v>
      </c>
      <c r="D136" s="321" t="s">
        <v>696</v>
      </c>
      <c r="E136" s="321" t="s">
        <v>238</v>
      </c>
      <c r="F136" s="321" t="s">
        <v>291</v>
      </c>
      <c r="G136" s="544">
        <v>4</v>
      </c>
      <c r="H136" s="543">
        <v>400000</v>
      </c>
      <c r="I136" s="231">
        <f t="shared" si="2"/>
        <v>75000</v>
      </c>
      <c r="J136" s="212"/>
    </row>
    <row r="137" spans="2:10" s="145" customFormat="1" ht="16.5" customHeight="1">
      <c r="B137" s="230">
        <v>131</v>
      </c>
      <c r="C137" s="321" t="s">
        <v>460</v>
      </c>
      <c r="D137" s="321" t="s">
        <v>698</v>
      </c>
      <c r="E137" s="321" t="s">
        <v>290</v>
      </c>
      <c r="F137" s="321" t="s">
        <v>291</v>
      </c>
      <c r="G137" s="544">
        <v>5</v>
      </c>
      <c r="H137" s="543">
        <v>500000</v>
      </c>
      <c r="I137" s="231">
        <f t="shared" si="2"/>
        <v>93750</v>
      </c>
      <c r="J137" s="212"/>
    </row>
    <row r="138" spans="2:10" s="145" customFormat="1" ht="16.5" customHeight="1">
      <c r="B138" s="230">
        <v>132</v>
      </c>
      <c r="C138" s="321" t="s">
        <v>460</v>
      </c>
      <c r="D138" s="321" t="s">
        <v>694</v>
      </c>
      <c r="E138" s="321" t="s">
        <v>233</v>
      </c>
      <c r="F138" s="321" t="s">
        <v>292</v>
      </c>
      <c r="G138" s="544">
        <v>4</v>
      </c>
      <c r="H138" s="543">
        <v>400000</v>
      </c>
      <c r="I138" s="231">
        <f t="shared" si="2"/>
        <v>75000</v>
      </c>
      <c r="J138" s="212"/>
    </row>
    <row r="139" spans="2:10" s="145" customFormat="1" ht="16.5" customHeight="1">
      <c r="B139" s="230">
        <v>133</v>
      </c>
      <c r="C139" s="321" t="s">
        <v>460</v>
      </c>
      <c r="D139" s="321" t="s">
        <v>698</v>
      </c>
      <c r="E139" s="321" t="s">
        <v>290</v>
      </c>
      <c r="F139" s="321" t="s">
        <v>292</v>
      </c>
      <c r="G139" s="544">
        <v>2</v>
      </c>
      <c r="H139" s="543">
        <v>200000</v>
      </c>
      <c r="I139" s="231">
        <f t="shared" si="2"/>
        <v>37500</v>
      </c>
      <c r="J139" s="212"/>
    </row>
    <row r="140" spans="2:10" s="145" customFormat="1" ht="16.5" customHeight="1">
      <c r="B140" s="230">
        <v>134</v>
      </c>
      <c r="C140" s="321" t="s">
        <v>460</v>
      </c>
      <c r="D140" s="321" t="s">
        <v>701</v>
      </c>
      <c r="E140" s="321" t="s">
        <v>265</v>
      </c>
      <c r="F140" s="321" t="s">
        <v>292</v>
      </c>
      <c r="G140" s="544">
        <v>4</v>
      </c>
      <c r="H140" s="543">
        <v>400000</v>
      </c>
      <c r="I140" s="231">
        <f t="shared" si="2"/>
        <v>75000</v>
      </c>
      <c r="J140" s="212"/>
    </row>
    <row r="141" spans="2:10" s="171" customFormat="1" ht="16.5" customHeight="1">
      <c r="B141" s="230">
        <v>135</v>
      </c>
      <c r="C141" s="321" t="s">
        <v>460</v>
      </c>
      <c r="D141" s="321" t="s">
        <v>644</v>
      </c>
      <c r="E141" s="321" t="s">
        <v>351</v>
      </c>
      <c r="F141" s="321" t="s">
        <v>294</v>
      </c>
      <c r="G141" s="544">
        <v>1</v>
      </c>
      <c r="H141" s="543">
        <v>40300</v>
      </c>
      <c r="I141" s="231">
        <f t="shared" si="2"/>
        <v>7556.25</v>
      </c>
      <c r="J141" s="300"/>
    </row>
    <row r="142" spans="2:10" s="171" customFormat="1" ht="16.5" customHeight="1">
      <c r="B142" s="230">
        <v>136</v>
      </c>
      <c r="C142" s="321" t="s">
        <v>460</v>
      </c>
      <c r="D142" s="321" t="s">
        <v>701</v>
      </c>
      <c r="E142" s="321" t="s">
        <v>265</v>
      </c>
      <c r="F142" s="321" t="s">
        <v>291</v>
      </c>
      <c r="G142" s="544">
        <v>3</v>
      </c>
      <c r="H142" s="543">
        <v>300000</v>
      </c>
      <c r="I142" s="231">
        <f t="shared" si="2"/>
        <v>56250</v>
      </c>
      <c r="J142" s="300"/>
    </row>
    <row r="143" spans="2:10" s="171" customFormat="1" ht="16.5" customHeight="1">
      <c r="B143" s="230">
        <v>137</v>
      </c>
      <c r="C143" s="321" t="s">
        <v>460</v>
      </c>
      <c r="D143" s="321" t="s">
        <v>380</v>
      </c>
      <c r="E143" s="321" t="s">
        <v>351</v>
      </c>
      <c r="F143" s="321" t="s">
        <v>294</v>
      </c>
      <c r="G143" s="544">
        <v>1</v>
      </c>
      <c r="H143" s="543">
        <v>100000</v>
      </c>
      <c r="I143" s="231">
        <f t="shared" si="2"/>
        <v>18750</v>
      </c>
      <c r="J143" s="300"/>
    </row>
    <row r="144" spans="2:10" s="171" customFormat="1" ht="16.5" customHeight="1">
      <c r="B144" s="230">
        <v>138</v>
      </c>
      <c r="C144" s="321" t="s">
        <v>460</v>
      </c>
      <c r="D144" s="321" t="s">
        <v>696</v>
      </c>
      <c r="E144" s="321" t="s">
        <v>238</v>
      </c>
      <c r="F144" s="321" t="s">
        <v>292</v>
      </c>
      <c r="G144" s="544">
        <v>4</v>
      </c>
      <c r="H144" s="543">
        <v>400000</v>
      </c>
      <c r="I144" s="231">
        <f t="shared" si="2"/>
        <v>75000</v>
      </c>
      <c r="J144" s="300"/>
    </row>
    <row r="145" spans="2:10" s="171" customFormat="1" ht="16.5" customHeight="1">
      <c r="B145" s="230">
        <v>139</v>
      </c>
      <c r="C145" s="321" t="s">
        <v>460</v>
      </c>
      <c r="D145" s="321" t="s">
        <v>703</v>
      </c>
      <c r="E145" s="321" t="s">
        <v>675</v>
      </c>
      <c r="F145" s="321" t="s">
        <v>316</v>
      </c>
      <c r="G145" s="544">
        <v>1</v>
      </c>
      <c r="H145" s="543">
        <v>372700</v>
      </c>
      <c r="I145" s="231">
        <f t="shared" si="2"/>
        <v>69881.25</v>
      </c>
      <c r="J145" s="300"/>
    </row>
    <row r="146" spans="2:10" s="171" customFormat="1" ht="16.5" customHeight="1">
      <c r="B146" s="230">
        <v>140</v>
      </c>
      <c r="C146" s="321" t="s">
        <v>460</v>
      </c>
      <c r="D146" s="321" t="s">
        <v>334</v>
      </c>
      <c r="E146" s="321" t="s">
        <v>330</v>
      </c>
      <c r="F146" s="321" t="s">
        <v>331</v>
      </c>
      <c r="G146" s="544">
        <v>1</v>
      </c>
      <c r="H146" s="543">
        <v>500000</v>
      </c>
      <c r="I146" s="231">
        <f t="shared" si="2"/>
        <v>93750</v>
      </c>
      <c r="J146" s="300"/>
    </row>
    <row r="147" spans="2:10" s="171" customFormat="1" ht="16.5" customHeight="1">
      <c r="B147" s="230">
        <v>141</v>
      </c>
      <c r="C147" s="321" t="s">
        <v>469</v>
      </c>
      <c r="D147" s="321" t="s">
        <v>597</v>
      </c>
      <c r="E147" s="321" t="s">
        <v>262</v>
      </c>
      <c r="F147" s="321" t="s">
        <v>291</v>
      </c>
      <c r="G147" s="544">
        <v>1</v>
      </c>
      <c r="H147" s="543">
        <v>100000</v>
      </c>
      <c r="I147" s="231">
        <f t="shared" si="2"/>
        <v>18750</v>
      </c>
      <c r="J147" s="300"/>
    </row>
    <row r="148" spans="2:10" s="171" customFormat="1" ht="16.5" customHeight="1">
      <c r="B148" s="230">
        <v>142</v>
      </c>
      <c r="C148" s="321" t="s">
        <v>469</v>
      </c>
      <c r="D148" s="321" t="s">
        <v>597</v>
      </c>
      <c r="E148" s="321" t="s">
        <v>262</v>
      </c>
      <c r="F148" s="321" t="s">
        <v>292</v>
      </c>
      <c r="G148" s="544">
        <v>2</v>
      </c>
      <c r="H148" s="543">
        <v>200000</v>
      </c>
      <c r="I148" s="231">
        <f t="shared" si="2"/>
        <v>37500</v>
      </c>
      <c r="J148" s="300"/>
    </row>
    <row r="149" spans="2:10" s="171" customFormat="1" ht="16.5" customHeight="1">
      <c r="B149" s="230">
        <v>143</v>
      </c>
      <c r="C149" s="321" t="s">
        <v>469</v>
      </c>
      <c r="D149" s="321" t="s">
        <v>704</v>
      </c>
      <c r="E149" s="321" t="s">
        <v>278</v>
      </c>
      <c r="F149" s="321" t="s">
        <v>313</v>
      </c>
      <c r="G149" s="544">
        <v>1</v>
      </c>
      <c r="H149" s="543">
        <v>200000</v>
      </c>
      <c r="I149" s="231">
        <f t="shared" si="2"/>
        <v>37500</v>
      </c>
      <c r="J149" s="300"/>
    </row>
    <row r="150" spans="2:10" s="171" customFormat="1" ht="16.5" customHeight="1">
      <c r="B150" s="230">
        <v>144</v>
      </c>
      <c r="C150" s="321" t="s">
        <v>469</v>
      </c>
      <c r="D150" s="321" t="s">
        <v>705</v>
      </c>
      <c r="E150" s="321" t="s">
        <v>264</v>
      </c>
      <c r="F150" s="321" t="s">
        <v>292</v>
      </c>
      <c r="G150" s="544">
        <v>1</v>
      </c>
      <c r="H150" s="543">
        <v>100000</v>
      </c>
      <c r="I150" s="231">
        <f t="shared" si="2"/>
        <v>18750</v>
      </c>
      <c r="J150" s="300"/>
    </row>
    <row r="151" spans="2:10" s="145" customFormat="1" ht="16.5" customHeight="1">
      <c r="B151" s="230">
        <v>145</v>
      </c>
      <c r="C151" s="321" t="s">
        <v>469</v>
      </c>
      <c r="D151" s="321" t="s">
        <v>608</v>
      </c>
      <c r="E151" s="321" t="s">
        <v>154</v>
      </c>
      <c r="F151" s="321" t="s">
        <v>323</v>
      </c>
      <c r="G151" s="544">
        <v>1</v>
      </c>
      <c r="H151" s="543">
        <v>101800</v>
      </c>
      <c r="I151" s="231">
        <f t="shared" si="2"/>
        <v>19087.5</v>
      </c>
      <c r="J151" s="212"/>
    </row>
    <row r="152" spans="2:10" s="145" customFormat="1" ht="16.5" customHeight="1">
      <c r="B152" s="230">
        <v>146</v>
      </c>
      <c r="C152" s="321" t="s">
        <v>469</v>
      </c>
      <c r="D152" s="321" t="s">
        <v>707</v>
      </c>
      <c r="E152" s="321" t="s">
        <v>279</v>
      </c>
      <c r="F152" s="321" t="s">
        <v>291</v>
      </c>
      <c r="G152" s="544">
        <v>5</v>
      </c>
      <c r="H152" s="543">
        <v>500000</v>
      </c>
      <c r="I152" s="231">
        <f t="shared" si="2"/>
        <v>93750</v>
      </c>
      <c r="J152" s="212"/>
    </row>
    <row r="153" spans="2:10" s="145" customFormat="1" ht="16.5" customHeight="1">
      <c r="B153" s="230">
        <v>147</v>
      </c>
      <c r="C153" s="321" t="s">
        <v>469</v>
      </c>
      <c r="D153" s="321" t="s">
        <v>710</v>
      </c>
      <c r="E153" s="321" t="s">
        <v>278</v>
      </c>
      <c r="F153" s="321" t="s">
        <v>292</v>
      </c>
      <c r="G153" s="544">
        <v>1</v>
      </c>
      <c r="H153" s="543">
        <v>100000</v>
      </c>
      <c r="I153" s="231">
        <f t="shared" si="2"/>
        <v>18750</v>
      </c>
      <c r="J153" s="212"/>
    </row>
    <row r="154" spans="2:10" s="145" customFormat="1" ht="16.5" customHeight="1">
      <c r="B154" s="230">
        <v>148</v>
      </c>
      <c r="C154" s="321" t="s">
        <v>469</v>
      </c>
      <c r="D154" s="321" t="s">
        <v>704</v>
      </c>
      <c r="E154" s="321" t="s">
        <v>278</v>
      </c>
      <c r="F154" s="321" t="s">
        <v>292</v>
      </c>
      <c r="G154" s="544">
        <v>5</v>
      </c>
      <c r="H154" s="543">
        <v>500000</v>
      </c>
      <c r="I154" s="231">
        <f t="shared" si="2"/>
        <v>93750</v>
      </c>
      <c r="J154" s="212"/>
    </row>
    <row r="155" spans="2:10" s="145" customFormat="1" ht="16.5" customHeight="1">
      <c r="B155" s="230">
        <v>149</v>
      </c>
      <c r="C155" s="321" t="s">
        <v>469</v>
      </c>
      <c r="D155" s="321" t="s">
        <v>711</v>
      </c>
      <c r="E155" s="321" t="s">
        <v>278</v>
      </c>
      <c r="F155" s="321" t="s">
        <v>292</v>
      </c>
      <c r="G155" s="544">
        <v>1</v>
      </c>
      <c r="H155" s="543">
        <v>100000</v>
      </c>
      <c r="I155" s="231">
        <f t="shared" si="2"/>
        <v>18750</v>
      </c>
      <c r="J155" s="212"/>
    </row>
    <row r="156" spans="2:10" s="145" customFormat="1" ht="16.5" customHeight="1">
      <c r="B156" s="230">
        <v>150</v>
      </c>
      <c r="C156" s="321" t="s">
        <v>469</v>
      </c>
      <c r="D156" s="321" t="s">
        <v>712</v>
      </c>
      <c r="E156" s="321" t="s">
        <v>330</v>
      </c>
      <c r="F156" s="321" t="s">
        <v>291</v>
      </c>
      <c r="G156" s="544">
        <v>1</v>
      </c>
      <c r="H156" s="543">
        <v>100000</v>
      </c>
      <c r="I156" s="231">
        <f t="shared" si="2"/>
        <v>18750</v>
      </c>
      <c r="J156" s="212"/>
    </row>
    <row r="157" spans="2:10" s="145" customFormat="1" ht="16.5" customHeight="1">
      <c r="B157" s="230">
        <v>151</v>
      </c>
      <c r="C157" s="321" t="s">
        <v>469</v>
      </c>
      <c r="D157" s="321" t="s">
        <v>713</v>
      </c>
      <c r="E157" s="321" t="s">
        <v>298</v>
      </c>
      <c r="F157" s="321" t="s">
        <v>291</v>
      </c>
      <c r="G157" s="544">
        <v>8</v>
      </c>
      <c r="H157" s="543">
        <v>800000</v>
      </c>
      <c r="I157" s="231">
        <f t="shared" si="2"/>
        <v>150000</v>
      </c>
      <c r="J157" s="212"/>
    </row>
    <row r="158" spans="2:10" s="145" customFormat="1" ht="16.5" customHeight="1">
      <c r="B158" s="230">
        <v>152</v>
      </c>
      <c r="C158" s="321" t="s">
        <v>469</v>
      </c>
      <c r="D158" s="321" t="s">
        <v>596</v>
      </c>
      <c r="E158" s="321" t="s">
        <v>228</v>
      </c>
      <c r="F158" s="321" t="s">
        <v>292</v>
      </c>
      <c r="G158" s="544">
        <v>4</v>
      </c>
      <c r="H158" s="543">
        <v>400000</v>
      </c>
      <c r="I158" s="231">
        <f t="shared" si="2"/>
        <v>75000</v>
      </c>
      <c r="J158" s="212"/>
    </row>
    <row r="159" spans="2:10" s="145" customFormat="1" ht="16.5" customHeight="1">
      <c r="B159" s="230">
        <v>153</v>
      </c>
      <c r="C159" s="321" t="s">
        <v>469</v>
      </c>
      <c r="D159" s="321" t="s">
        <v>707</v>
      </c>
      <c r="E159" s="321" t="s">
        <v>279</v>
      </c>
      <c r="F159" s="321" t="s">
        <v>292</v>
      </c>
      <c r="G159" s="544">
        <v>1</v>
      </c>
      <c r="H159" s="543">
        <v>100000</v>
      </c>
      <c r="I159" s="231">
        <f t="shared" si="2"/>
        <v>18750</v>
      </c>
      <c r="J159" s="212"/>
    </row>
    <row r="160" spans="2:10" s="145" customFormat="1" ht="16.5" customHeight="1">
      <c r="B160" s="230">
        <v>154</v>
      </c>
      <c r="C160" s="321" t="s">
        <v>469</v>
      </c>
      <c r="D160" s="321" t="s">
        <v>705</v>
      </c>
      <c r="E160" s="321" t="s">
        <v>264</v>
      </c>
      <c r="F160" s="321" t="s">
        <v>291</v>
      </c>
      <c r="G160" s="544">
        <v>1</v>
      </c>
      <c r="H160" s="543">
        <v>100000</v>
      </c>
      <c r="I160" s="231">
        <f t="shared" si="2"/>
        <v>18750</v>
      </c>
      <c r="J160" s="212"/>
    </row>
    <row r="161" spans="2:10" s="145" customFormat="1" ht="16.5" customHeight="1">
      <c r="B161" s="230">
        <v>155</v>
      </c>
      <c r="C161" s="321" t="s">
        <v>469</v>
      </c>
      <c r="D161" s="321" t="s">
        <v>596</v>
      </c>
      <c r="E161" s="321" t="s">
        <v>228</v>
      </c>
      <c r="F161" s="321" t="s">
        <v>291</v>
      </c>
      <c r="G161" s="544">
        <v>4</v>
      </c>
      <c r="H161" s="543">
        <v>400000</v>
      </c>
      <c r="I161" s="231">
        <f t="shared" si="2"/>
        <v>75000</v>
      </c>
      <c r="J161" s="212"/>
    </row>
    <row r="162" spans="2:10" s="145" customFormat="1" ht="16.5" customHeight="1">
      <c r="B162" s="230">
        <v>156</v>
      </c>
      <c r="C162" s="321" t="s">
        <v>469</v>
      </c>
      <c r="D162" s="321" t="s">
        <v>608</v>
      </c>
      <c r="E162" s="321" t="s">
        <v>154</v>
      </c>
      <c r="F162" s="321" t="s">
        <v>292</v>
      </c>
      <c r="G162" s="544">
        <v>5</v>
      </c>
      <c r="H162" s="543">
        <v>500000</v>
      </c>
      <c r="I162" s="231">
        <f t="shared" si="2"/>
        <v>93750</v>
      </c>
      <c r="J162" s="212"/>
    </row>
    <row r="163" spans="2:10" s="145" customFormat="1" ht="16.5" customHeight="1">
      <c r="B163" s="230">
        <v>157</v>
      </c>
      <c r="C163" s="321" t="s">
        <v>469</v>
      </c>
      <c r="D163" s="321" t="s">
        <v>715</v>
      </c>
      <c r="E163" s="321" t="s">
        <v>233</v>
      </c>
      <c r="F163" s="321" t="s">
        <v>292</v>
      </c>
      <c r="G163" s="544">
        <v>1</v>
      </c>
      <c r="H163" s="543">
        <v>100000</v>
      </c>
      <c r="I163" s="231">
        <f t="shared" si="2"/>
        <v>18750</v>
      </c>
      <c r="J163" s="212"/>
    </row>
    <row r="164" spans="2:10" s="145" customFormat="1" ht="16.5" customHeight="1">
      <c r="B164" s="230">
        <v>158</v>
      </c>
      <c r="C164" s="321" t="s">
        <v>469</v>
      </c>
      <c r="D164" s="321" t="s">
        <v>711</v>
      </c>
      <c r="E164" s="321" t="s">
        <v>278</v>
      </c>
      <c r="F164" s="321" t="s">
        <v>291</v>
      </c>
      <c r="G164" s="544">
        <v>1</v>
      </c>
      <c r="H164" s="543">
        <v>100000</v>
      </c>
      <c r="I164" s="231">
        <f t="shared" si="2"/>
        <v>18750</v>
      </c>
      <c r="J164" s="212"/>
    </row>
    <row r="165" spans="2:10" s="145" customFormat="1" ht="16.5" customHeight="1">
      <c r="B165" s="230">
        <v>159</v>
      </c>
      <c r="C165" s="321" t="s">
        <v>469</v>
      </c>
      <c r="D165" s="321" t="s">
        <v>712</v>
      </c>
      <c r="E165" s="321" t="s">
        <v>330</v>
      </c>
      <c r="F165" s="321" t="s">
        <v>292</v>
      </c>
      <c r="G165" s="544">
        <v>1</v>
      </c>
      <c r="H165" s="543">
        <v>100000</v>
      </c>
      <c r="I165" s="231">
        <f t="shared" si="2"/>
        <v>18750</v>
      </c>
      <c r="J165" s="212"/>
    </row>
    <row r="166" spans="2:10" s="145" customFormat="1" ht="16.5" customHeight="1">
      <c r="B166" s="230">
        <v>160</v>
      </c>
      <c r="C166" s="321" t="s">
        <v>469</v>
      </c>
      <c r="D166" s="321" t="s">
        <v>713</v>
      </c>
      <c r="E166" s="321" t="s">
        <v>298</v>
      </c>
      <c r="F166" s="321" t="s">
        <v>292</v>
      </c>
      <c r="G166" s="544">
        <v>5</v>
      </c>
      <c r="H166" s="543">
        <v>500000</v>
      </c>
      <c r="I166" s="231">
        <f t="shared" si="2"/>
        <v>93750</v>
      </c>
      <c r="J166" s="212"/>
    </row>
    <row r="167" spans="2:10" s="145" customFormat="1" ht="16.5" customHeight="1">
      <c r="B167" s="230">
        <v>161</v>
      </c>
      <c r="C167" s="321" t="s">
        <v>469</v>
      </c>
      <c r="D167" s="321" t="s">
        <v>563</v>
      </c>
      <c r="E167" s="321" t="s">
        <v>290</v>
      </c>
      <c r="F167" s="321" t="s">
        <v>292</v>
      </c>
      <c r="G167" s="544">
        <v>4</v>
      </c>
      <c r="H167" s="543">
        <v>400000</v>
      </c>
      <c r="I167" s="231">
        <f t="shared" si="2"/>
        <v>75000</v>
      </c>
      <c r="J167" s="212"/>
    </row>
    <row r="168" spans="2:10" s="145" customFormat="1" ht="16.5" customHeight="1">
      <c r="B168" s="230">
        <v>162</v>
      </c>
      <c r="C168" s="321" t="s">
        <v>469</v>
      </c>
      <c r="D168" s="321" t="s">
        <v>715</v>
      </c>
      <c r="E168" s="321" t="s">
        <v>233</v>
      </c>
      <c r="F168" s="321" t="s">
        <v>291</v>
      </c>
      <c r="G168" s="544">
        <v>1</v>
      </c>
      <c r="H168" s="543">
        <v>100000</v>
      </c>
      <c r="I168" s="231">
        <f t="shared" si="2"/>
        <v>18750</v>
      </c>
      <c r="J168" s="212"/>
    </row>
    <row r="169" spans="2:10" s="145" customFormat="1" ht="16.5" customHeight="1">
      <c r="B169" s="230">
        <v>163</v>
      </c>
      <c r="C169" s="321" t="s">
        <v>469</v>
      </c>
      <c r="D169" s="321" t="s">
        <v>717</v>
      </c>
      <c r="E169" s="321" t="s">
        <v>319</v>
      </c>
      <c r="F169" s="321" t="s">
        <v>718</v>
      </c>
      <c r="G169" s="544">
        <v>1</v>
      </c>
      <c r="H169" s="543">
        <v>262900</v>
      </c>
      <c r="I169" s="231">
        <f t="shared" si="2"/>
        <v>49293.75</v>
      </c>
      <c r="J169" s="212"/>
    </row>
    <row r="170" spans="2:10" s="145" customFormat="1" ht="16.5" customHeight="1">
      <c r="B170" s="230">
        <v>164</v>
      </c>
      <c r="C170" s="321" t="s">
        <v>469</v>
      </c>
      <c r="D170" s="321" t="s">
        <v>710</v>
      </c>
      <c r="E170" s="321" t="s">
        <v>278</v>
      </c>
      <c r="F170" s="321" t="s">
        <v>291</v>
      </c>
      <c r="G170" s="544">
        <v>1</v>
      </c>
      <c r="H170" s="543">
        <v>100000</v>
      </c>
      <c r="I170" s="231">
        <f t="shared" si="2"/>
        <v>18750</v>
      </c>
      <c r="J170" s="212"/>
    </row>
    <row r="171" spans="2:10" s="145" customFormat="1" ht="16.5" customHeight="1">
      <c r="B171" s="230">
        <v>165</v>
      </c>
      <c r="C171" s="321" t="s">
        <v>469</v>
      </c>
      <c r="D171" s="321" t="s">
        <v>704</v>
      </c>
      <c r="E171" s="321" t="s">
        <v>278</v>
      </c>
      <c r="F171" s="321" t="s">
        <v>291</v>
      </c>
      <c r="G171" s="544">
        <v>15</v>
      </c>
      <c r="H171" s="543">
        <v>1500000</v>
      </c>
      <c r="I171" s="231">
        <f t="shared" si="2"/>
        <v>281250</v>
      </c>
      <c r="J171" s="212"/>
    </row>
    <row r="172" spans="2:10" s="145" customFormat="1" ht="16.5" customHeight="1">
      <c r="B172" s="230">
        <v>166</v>
      </c>
      <c r="C172" s="321" t="s">
        <v>469</v>
      </c>
      <c r="D172" s="321" t="s">
        <v>647</v>
      </c>
      <c r="E172" s="321" t="s">
        <v>290</v>
      </c>
      <c r="F172" s="321" t="s">
        <v>303</v>
      </c>
      <c r="G172" s="544">
        <v>1</v>
      </c>
      <c r="H172" s="543">
        <v>100000</v>
      </c>
      <c r="I172" s="231">
        <f t="shared" si="2"/>
        <v>18750</v>
      </c>
      <c r="J172" s="212"/>
    </row>
    <row r="173" spans="2:10" s="145" customFormat="1" ht="16.5" customHeight="1">
      <c r="B173" s="230">
        <v>167</v>
      </c>
      <c r="C173" s="321" t="s">
        <v>469</v>
      </c>
      <c r="D173" s="321" t="s">
        <v>608</v>
      </c>
      <c r="E173" s="321" t="s">
        <v>154</v>
      </c>
      <c r="F173" s="321" t="s">
        <v>291</v>
      </c>
      <c r="G173" s="544">
        <v>11</v>
      </c>
      <c r="H173" s="543">
        <v>1100000</v>
      </c>
      <c r="I173" s="231">
        <f t="shared" si="2"/>
        <v>206250</v>
      </c>
      <c r="J173" s="212"/>
    </row>
    <row r="174" spans="2:10" s="145" customFormat="1" ht="16.5" customHeight="1">
      <c r="B174" s="230">
        <v>168</v>
      </c>
      <c r="C174" s="321" t="s">
        <v>469</v>
      </c>
      <c r="D174" s="321" t="s">
        <v>721</v>
      </c>
      <c r="E174" s="321" t="s">
        <v>375</v>
      </c>
      <c r="F174" s="321" t="s">
        <v>338</v>
      </c>
      <c r="G174" s="544">
        <v>1</v>
      </c>
      <c r="H174" s="543">
        <v>257000</v>
      </c>
      <c r="I174" s="231">
        <f t="shared" si="2"/>
        <v>48187.5</v>
      </c>
      <c r="J174" s="212"/>
    </row>
    <row r="175" spans="2:10" s="145" customFormat="1" ht="16.5" customHeight="1">
      <c r="B175" s="230">
        <v>169</v>
      </c>
      <c r="C175" s="321" t="s">
        <v>469</v>
      </c>
      <c r="D175" s="321" t="s">
        <v>722</v>
      </c>
      <c r="E175" s="321" t="s">
        <v>241</v>
      </c>
      <c r="F175" s="321" t="s">
        <v>357</v>
      </c>
      <c r="G175" s="544">
        <v>1</v>
      </c>
      <c r="H175" s="543">
        <v>282000</v>
      </c>
      <c r="I175" s="231">
        <f t="shared" si="2"/>
        <v>52875</v>
      </c>
      <c r="J175" s="212"/>
    </row>
    <row r="176" spans="2:10" s="145" customFormat="1" ht="16.5" customHeight="1">
      <c r="B176" s="230">
        <v>170</v>
      </c>
      <c r="C176" s="321" t="s">
        <v>476</v>
      </c>
      <c r="D176" s="321" t="s">
        <v>676</v>
      </c>
      <c r="E176" s="321" t="s">
        <v>238</v>
      </c>
      <c r="F176" s="321" t="s">
        <v>294</v>
      </c>
      <c r="G176" s="544">
        <v>1</v>
      </c>
      <c r="H176" s="543">
        <v>40300</v>
      </c>
      <c r="I176" s="231">
        <f t="shared" si="2"/>
        <v>7556.25</v>
      </c>
      <c r="J176" s="212"/>
    </row>
    <row r="177" spans="2:187" s="145" customFormat="1" ht="16.5" customHeight="1">
      <c r="B177" s="230">
        <v>171</v>
      </c>
      <c r="C177" s="321" t="s">
        <v>476</v>
      </c>
      <c r="D177" s="321" t="s">
        <v>726</v>
      </c>
      <c r="E177" s="321" t="s">
        <v>264</v>
      </c>
      <c r="F177" s="321" t="s">
        <v>292</v>
      </c>
      <c r="G177" s="544">
        <v>5</v>
      </c>
      <c r="H177" s="543">
        <v>500000</v>
      </c>
      <c r="I177" s="231">
        <f t="shared" si="2"/>
        <v>93750</v>
      </c>
      <c r="J177" s="212"/>
    </row>
    <row r="178" spans="2:187" s="145" customFormat="1" ht="16.5" customHeight="1">
      <c r="B178" s="230">
        <v>172</v>
      </c>
      <c r="C178" s="321" t="s">
        <v>476</v>
      </c>
      <c r="D178" s="321" t="s">
        <v>598</v>
      </c>
      <c r="E178" s="321" t="s">
        <v>262</v>
      </c>
      <c r="F178" s="321" t="s">
        <v>291</v>
      </c>
      <c r="G178" s="544">
        <v>8</v>
      </c>
      <c r="H178" s="543">
        <v>800000</v>
      </c>
      <c r="I178" s="231">
        <f t="shared" ref="I178:I234" si="3">H178*25%*75%</f>
        <v>150000</v>
      </c>
      <c r="J178" s="212"/>
    </row>
    <row r="179" spans="2:187" s="145" customFormat="1" ht="16.5" customHeight="1">
      <c r="B179" s="230">
        <v>173</v>
      </c>
      <c r="C179" s="321" t="s">
        <v>476</v>
      </c>
      <c r="D179" s="321" t="s">
        <v>635</v>
      </c>
      <c r="E179" s="321" t="s">
        <v>330</v>
      </c>
      <c r="F179" s="321" t="s">
        <v>294</v>
      </c>
      <c r="G179" s="544">
        <v>1</v>
      </c>
      <c r="H179" s="543">
        <v>100000</v>
      </c>
      <c r="I179" s="231">
        <f t="shared" si="3"/>
        <v>18750</v>
      </c>
      <c r="J179" s="212"/>
    </row>
    <row r="180" spans="2:187" s="145" customFormat="1" ht="16.5" customHeight="1">
      <c r="B180" s="230">
        <v>174</v>
      </c>
      <c r="C180" s="321" t="s">
        <v>476</v>
      </c>
      <c r="D180" s="321" t="s">
        <v>726</v>
      </c>
      <c r="E180" s="321" t="s">
        <v>264</v>
      </c>
      <c r="F180" s="321" t="s">
        <v>291</v>
      </c>
      <c r="G180" s="544">
        <v>7</v>
      </c>
      <c r="H180" s="543">
        <v>700000</v>
      </c>
      <c r="I180" s="231">
        <f t="shared" si="3"/>
        <v>131250</v>
      </c>
      <c r="J180" s="212"/>
    </row>
    <row r="181" spans="2:187" s="145" customFormat="1" ht="16.5" customHeight="1">
      <c r="B181" s="230">
        <v>175</v>
      </c>
      <c r="C181" s="321" t="s">
        <v>476</v>
      </c>
      <c r="D181" s="321" t="s">
        <v>728</v>
      </c>
      <c r="E181" s="321" t="s">
        <v>234</v>
      </c>
      <c r="F181" s="321" t="s">
        <v>291</v>
      </c>
      <c r="G181" s="544">
        <v>3</v>
      </c>
      <c r="H181" s="543">
        <v>300000</v>
      </c>
      <c r="I181" s="231">
        <f t="shared" si="3"/>
        <v>56250</v>
      </c>
      <c r="J181" s="212"/>
    </row>
    <row r="182" spans="2:187" s="145" customFormat="1" ht="16.5" customHeight="1">
      <c r="B182" s="230">
        <v>176</v>
      </c>
      <c r="C182" s="321" t="s">
        <v>476</v>
      </c>
      <c r="D182" s="321" t="s">
        <v>729</v>
      </c>
      <c r="E182" s="321" t="s">
        <v>265</v>
      </c>
      <c r="F182" s="321" t="s">
        <v>292</v>
      </c>
      <c r="G182" s="544">
        <v>3</v>
      </c>
      <c r="H182" s="543">
        <v>300000</v>
      </c>
      <c r="I182" s="231">
        <f t="shared" si="3"/>
        <v>56250</v>
      </c>
      <c r="J182" s="212"/>
    </row>
    <row r="183" spans="2:187" s="145" customFormat="1" ht="16.5" customHeight="1">
      <c r="B183" s="230">
        <v>177</v>
      </c>
      <c r="C183" s="321" t="s">
        <v>476</v>
      </c>
      <c r="D183" s="321" t="s">
        <v>728</v>
      </c>
      <c r="E183" s="321" t="s">
        <v>234</v>
      </c>
      <c r="F183" s="321" t="s">
        <v>292</v>
      </c>
      <c r="G183" s="544">
        <v>3</v>
      </c>
      <c r="H183" s="543">
        <v>300000</v>
      </c>
      <c r="I183" s="231">
        <f t="shared" si="3"/>
        <v>56250</v>
      </c>
      <c r="J183" s="262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238"/>
      <c r="AP183" s="238"/>
      <c r="AQ183" s="238"/>
      <c r="AR183" s="238"/>
      <c r="AS183" s="238"/>
      <c r="AT183" s="238"/>
      <c r="AU183" s="238"/>
      <c r="AV183" s="238"/>
      <c r="AW183" s="238"/>
      <c r="AX183" s="238"/>
      <c r="AY183" s="238"/>
      <c r="AZ183" s="238"/>
      <c r="BA183" s="238"/>
      <c r="BB183" s="238"/>
      <c r="BC183" s="238"/>
      <c r="BD183" s="238"/>
      <c r="BE183" s="238"/>
      <c r="BF183" s="238"/>
      <c r="BG183" s="238"/>
      <c r="BH183" s="238"/>
      <c r="BI183" s="238"/>
      <c r="BJ183" s="238"/>
      <c r="BK183" s="238"/>
      <c r="BL183" s="238"/>
      <c r="BM183" s="238"/>
      <c r="BN183" s="238"/>
      <c r="BO183" s="238"/>
      <c r="BP183" s="238"/>
      <c r="BQ183" s="238"/>
      <c r="BR183" s="238"/>
      <c r="BS183" s="238"/>
      <c r="BT183" s="238"/>
      <c r="BU183" s="238"/>
      <c r="BV183" s="238"/>
      <c r="BW183" s="238"/>
      <c r="BX183" s="238"/>
      <c r="BY183" s="238"/>
      <c r="BZ183" s="238"/>
      <c r="CA183" s="238"/>
      <c r="CB183" s="238"/>
      <c r="CC183" s="238"/>
      <c r="CD183" s="238"/>
      <c r="CE183" s="238"/>
      <c r="CF183" s="238"/>
      <c r="CG183" s="238"/>
      <c r="CH183" s="238"/>
      <c r="CI183" s="238"/>
      <c r="CJ183" s="238"/>
      <c r="CK183" s="238"/>
      <c r="CL183" s="238"/>
      <c r="CM183" s="238"/>
      <c r="CN183" s="238"/>
      <c r="CO183" s="238"/>
      <c r="CP183" s="238"/>
      <c r="CQ183" s="238"/>
      <c r="CR183" s="238"/>
      <c r="CS183" s="238"/>
      <c r="CT183" s="238"/>
      <c r="CU183" s="238"/>
      <c r="CV183" s="238"/>
      <c r="CW183" s="238"/>
      <c r="CX183" s="238"/>
      <c r="CY183" s="238"/>
      <c r="CZ183" s="238"/>
      <c r="DA183" s="238"/>
      <c r="DB183" s="238"/>
      <c r="DC183" s="238"/>
      <c r="DD183" s="238"/>
      <c r="DE183" s="238"/>
      <c r="DF183" s="238"/>
      <c r="DG183" s="238"/>
      <c r="DH183" s="238"/>
      <c r="DI183" s="238"/>
      <c r="DJ183" s="238"/>
      <c r="DK183" s="238"/>
      <c r="DL183" s="238"/>
      <c r="DM183" s="238"/>
      <c r="DN183" s="238"/>
      <c r="DO183" s="238"/>
      <c r="DP183" s="238"/>
      <c r="DQ183" s="238"/>
      <c r="DR183" s="238"/>
      <c r="DS183" s="238"/>
      <c r="DT183" s="238"/>
      <c r="DU183" s="238"/>
      <c r="DV183" s="238"/>
      <c r="DW183" s="238"/>
      <c r="DX183" s="238"/>
      <c r="DY183" s="238"/>
      <c r="DZ183" s="238"/>
      <c r="EA183" s="238"/>
      <c r="EB183" s="238"/>
      <c r="EC183" s="238"/>
      <c r="ED183" s="238"/>
      <c r="EE183" s="238"/>
      <c r="EF183" s="238"/>
      <c r="EG183" s="238"/>
      <c r="EH183" s="238"/>
      <c r="EI183" s="238"/>
      <c r="EJ183" s="238"/>
      <c r="EK183" s="238"/>
      <c r="EL183" s="238"/>
      <c r="EM183" s="238"/>
      <c r="EN183" s="238"/>
      <c r="EO183" s="238"/>
      <c r="EP183" s="238"/>
      <c r="EQ183" s="238"/>
      <c r="ER183" s="238"/>
      <c r="ES183" s="238"/>
      <c r="ET183" s="238"/>
      <c r="EU183" s="238"/>
      <c r="EV183" s="238"/>
      <c r="EW183" s="238"/>
      <c r="EX183" s="238"/>
      <c r="EY183" s="238"/>
      <c r="EZ183" s="238"/>
      <c r="FA183" s="238"/>
      <c r="FB183" s="238"/>
      <c r="FC183" s="238"/>
      <c r="FD183" s="238"/>
      <c r="FE183" s="238"/>
      <c r="FF183" s="238"/>
      <c r="FG183" s="238"/>
      <c r="FH183" s="238"/>
      <c r="FI183" s="238"/>
      <c r="FJ183" s="238"/>
      <c r="FK183" s="238"/>
      <c r="FL183" s="238"/>
      <c r="FM183" s="238"/>
      <c r="FN183" s="238"/>
      <c r="FO183" s="238"/>
      <c r="FP183" s="238"/>
      <c r="FQ183" s="238"/>
      <c r="FR183" s="238"/>
      <c r="FS183" s="238"/>
      <c r="FT183" s="238"/>
      <c r="FU183" s="238"/>
      <c r="FV183" s="238"/>
      <c r="FW183" s="238"/>
      <c r="FX183" s="238"/>
      <c r="FY183" s="238"/>
      <c r="FZ183" s="238"/>
      <c r="GA183" s="238"/>
      <c r="GB183" s="238"/>
      <c r="GC183" s="238"/>
      <c r="GD183" s="238"/>
      <c r="GE183" s="238"/>
    </row>
    <row r="184" spans="2:187" s="145" customFormat="1" ht="16.5" customHeight="1">
      <c r="B184" s="230">
        <v>178</v>
      </c>
      <c r="C184" s="321" t="s">
        <v>476</v>
      </c>
      <c r="D184" s="321" t="s">
        <v>356</v>
      </c>
      <c r="E184" s="321" t="s">
        <v>270</v>
      </c>
      <c r="F184" s="321" t="s">
        <v>301</v>
      </c>
      <c r="G184" s="544">
        <v>1</v>
      </c>
      <c r="H184" s="543">
        <v>100000</v>
      </c>
      <c r="I184" s="231">
        <f t="shared" si="3"/>
        <v>18750</v>
      </c>
      <c r="J184" s="212"/>
    </row>
    <row r="185" spans="2:187" s="145" customFormat="1" ht="16.5" customHeight="1">
      <c r="B185" s="230">
        <v>179</v>
      </c>
      <c r="C185" s="321" t="s">
        <v>476</v>
      </c>
      <c r="D185" s="321" t="s">
        <v>669</v>
      </c>
      <c r="E185" s="321" t="s">
        <v>154</v>
      </c>
      <c r="F185" s="321" t="s">
        <v>294</v>
      </c>
      <c r="G185" s="544">
        <v>1</v>
      </c>
      <c r="H185" s="543">
        <v>100000</v>
      </c>
      <c r="I185" s="231">
        <f t="shared" si="3"/>
        <v>18750</v>
      </c>
      <c r="J185" s="212"/>
    </row>
    <row r="186" spans="2:187" s="145" customFormat="1" ht="16.5" customHeight="1">
      <c r="B186" s="230">
        <v>180</v>
      </c>
      <c r="C186" s="321" t="s">
        <v>476</v>
      </c>
      <c r="D186" s="321" t="s">
        <v>730</v>
      </c>
      <c r="E186" s="321" t="s">
        <v>375</v>
      </c>
      <c r="F186" s="321" t="s">
        <v>322</v>
      </c>
      <c r="G186" s="544">
        <v>1</v>
      </c>
      <c r="H186" s="543">
        <v>400000</v>
      </c>
      <c r="I186" s="231">
        <f t="shared" si="3"/>
        <v>75000</v>
      </c>
      <c r="J186" s="212"/>
    </row>
    <row r="187" spans="2:187" s="145" customFormat="1" ht="16.5" customHeight="1">
      <c r="B187" s="230">
        <v>181</v>
      </c>
      <c r="C187" s="321" t="s">
        <v>476</v>
      </c>
      <c r="D187" s="321" t="s">
        <v>598</v>
      </c>
      <c r="E187" s="321" t="s">
        <v>262</v>
      </c>
      <c r="F187" s="321" t="s">
        <v>292</v>
      </c>
      <c r="G187" s="544">
        <v>4</v>
      </c>
      <c r="H187" s="543">
        <v>400000</v>
      </c>
      <c r="I187" s="231">
        <f t="shared" si="3"/>
        <v>75000</v>
      </c>
      <c r="J187" s="212"/>
    </row>
    <row r="188" spans="2:187" s="145" customFormat="1" ht="16.5" customHeight="1">
      <c r="B188" s="230">
        <v>182</v>
      </c>
      <c r="C188" s="321" t="s">
        <v>476</v>
      </c>
      <c r="D188" s="321" t="s">
        <v>361</v>
      </c>
      <c r="E188" s="321" t="s">
        <v>273</v>
      </c>
      <c r="F188" s="321" t="s">
        <v>294</v>
      </c>
      <c r="G188" s="544">
        <v>1</v>
      </c>
      <c r="H188" s="543">
        <v>100000</v>
      </c>
      <c r="I188" s="231">
        <f t="shared" si="3"/>
        <v>18750</v>
      </c>
      <c r="J188" s="212"/>
    </row>
    <row r="189" spans="2:187" s="145" customFormat="1" ht="16.5" customHeight="1">
      <c r="B189" s="230">
        <v>183</v>
      </c>
      <c r="C189" s="321" t="s">
        <v>476</v>
      </c>
      <c r="D189" s="321" t="s">
        <v>732</v>
      </c>
      <c r="E189" s="321" t="s">
        <v>674</v>
      </c>
      <c r="F189" s="321" t="s">
        <v>292</v>
      </c>
      <c r="G189" s="544">
        <v>2</v>
      </c>
      <c r="H189" s="543">
        <v>200000</v>
      </c>
      <c r="I189" s="231">
        <f t="shared" si="3"/>
        <v>37500</v>
      </c>
      <c r="J189" s="212"/>
    </row>
    <row r="190" spans="2:187" s="145" customFormat="1" ht="16.5" customHeight="1">
      <c r="B190" s="230">
        <v>184</v>
      </c>
      <c r="C190" s="321" t="s">
        <v>482</v>
      </c>
      <c r="D190" s="321" t="s">
        <v>585</v>
      </c>
      <c r="E190" s="321" t="s">
        <v>133</v>
      </c>
      <c r="F190" s="321" t="s">
        <v>294</v>
      </c>
      <c r="G190" s="544">
        <v>1</v>
      </c>
      <c r="H190" s="543">
        <v>40300</v>
      </c>
      <c r="I190" s="231">
        <f t="shared" si="3"/>
        <v>7556.25</v>
      </c>
      <c r="J190" s="212"/>
    </row>
    <row r="191" spans="2:187" s="145" customFormat="1" ht="16.5" customHeight="1">
      <c r="B191" s="230">
        <v>185</v>
      </c>
      <c r="C191" s="321" t="s">
        <v>482</v>
      </c>
      <c r="D191" s="321" t="s">
        <v>560</v>
      </c>
      <c r="E191" s="321" t="s">
        <v>235</v>
      </c>
      <c r="F191" s="321" t="s">
        <v>291</v>
      </c>
      <c r="G191" s="544">
        <v>2</v>
      </c>
      <c r="H191" s="543">
        <v>200000</v>
      </c>
      <c r="I191" s="231">
        <f t="shared" si="3"/>
        <v>37500</v>
      </c>
      <c r="J191" s="212"/>
    </row>
    <row r="192" spans="2:187" s="145" customFormat="1" ht="16.5" customHeight="1">
      <c r="B192" s="230">
        <v>186</v>
      </c>
      <c r="C192" s="321" t="s">
        <v>482</v>
      </c>
      <c r="D192" s="321" t="s">
        <v>384</v>
      </c>
      <c r="E192" s="321" t="s">
        <v>236</v>
      </c>
      <c r="F192" s="321" t="s">
        <v>301</v>
      </c>
      <c r="G192" s="544">
        <v>1</v>
      </c>
      <c r="H192" s="543">
        <v>100000</v>
      </c>
      <c r="I192" s="231">
        <f t="shared" si="3"/>
        <v>18750</v>
      </c>
      <c r="J192" s="212"/>
    </row>
    <row r="193" spans="2:187" s="145" customFormat="1" ht="16.5" customHeight="1">
      <c r="B193" s="230">
        <v>187</v>
      </c>
      <c r="C193" s="321" t="s">
        <v>482</v>
      </c>
      <c r="D193" s="321" t="s">
        <v>599</v>
      </c>
      <c r="E193" s="321" t="s">
        <v>296</v>
      </c>
      <c r="F193" s="321" t="s">
        <v>292</v>
      </c>
      <c r="G193" s="544">
        <v>2</v>
      </c>
      <c r="H193" s="543">
        <v>200000</v>
      </c>
      <c r="I193" s="231">
        <f t="shared" si="3"/>
        <v>37500</v>
      </c>
      <c r="J193" s="212"/>
    </row>
    <row r="194" spans="2:187" s="145" customFormat="1" ht="16.5" customHeight="1">
      <c r="B194" s="230">
        <v>188</v>
      </c>
      <c r="C194" s="321" t="s">
        <v>482</v>
      </c>
      <c r="D194" s="321" t="s">
        <v>734</v>
      </c>
      <c r="E194" s="321" t="s">
        <v>243</v>
      </c>
      <c r="F194" s="321" t="s">
        <v>323</v>
      </c>
      <c r="G194" s="544">
        <v>1</v>
      </c>
      <c r="H194" s="543">
        <v>101800</v>
      </c>
      <c r="I194" s="231">
        <f t="shared" si="3"/>
        <v>19087.5</v>
      </c>
      <c r="J194" s="212"/>
    </row>
    <row r="195" spans="2:187" s="145" customFormat="1" ht="16.5" customHeight="1">
      <c r="B195" s="230">
        <v>189</v>
      </c>
      <c r="C195" s="321" t="s">
        <v>482</v>
      </c>
      <c r="D195" s="321" t="s">
        <v>601</v>
      </c>
      <c r="E195" s="321" t="s">
        <v>327</v>
      </c>
      <c r="F195" s="321" t="s">
        <v>292</v>
      </c>
      <c r="G195" s="544">
        <v>4</v>
      </c>
      <c r="H195" s="543">
        <v>400000</v>
      </c>
      <c r="I195" s="231">
        <f t="shared" si="3"/>
        <v>75000</v>
      </c>
      <c r="J195" s="212"/>
    </row>
    <row r="196" spans="2:187" s="145" customFormat="1" ht="16.5" customHeight="1">
      <c r="B196" s="230">
        <v>190</v>
      </c>
      <c r="C196" s="321" t="s">
        <v>482</v>
      </c>
      <c r="D196" s="321" t="s">
        <v>735</v>
      </c>
      <c r="E196" s="321" t="s">
        <v>284</v>
      </c>
      <c r="F196" s="321" t="s">
        <v>292</v>
      </c>
      <c r="G196" s="544">
        <v>2</v>
      </c>
      <c r="H196" s="543">
        <v>200000</v>
      </c>
      <c r="I196" s="231">
        <f t="shared" si="3"/>
        <v>37500</v>
      </c>
      <c r="J196" s="212"/>
    </row>
    <row r="197" spans="2:187" s="145" customFormat="1" ht="16.5" customHeight="1">
      <c r="B197" s="230">
        <v>191</v>
      </c>
      <c r="C197" s="321" t="s">
        <v>482</v>
      </c>
      <c r="D197" s="321" t="s">
        <v>736</v>
      </c>
      <c r="E197" s="321" t="s">
        <v>270</v>
      </c>
      <c r="F197" s="321" t="s">
        <v>291</v>
      </c>
      <c r="G197" s="544">
        <v>1</v>
      </c>
      <c r="H197" s="543">
        <v>100000</v>
      </c>
      <c r="I197" s="231">
        <f t="shared" si="3"/>
        <v>18750</v>
      </c>
      <c r="J197" s="262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238"/>
      <c r="AD197" s="238"/>
      <c r="AE197" s="238"/>
      <c r="AF197" s="238"/>
      <c r="AG197" s="238"/>
      <c r="AH197" s="238"/>
      <c r="AI197" s="238"/>
      <c r="AJ197" s="238"/>
      <c r="AK197" s="238"/>
      <c r="AL197" s="238"/>
      <c r="AM197" s="238"/>
      <c r="AN197" s="238"/>
      <c r="AO197" s="238"/>
      <c r="AP197" s="238"/>
      <c r="AQ197" s="238"/>
      <c r="AR197" s="238"/>
      <c r="AS197" s="238"/>
      <c r="AT197" s="238"/>
      <c r="AU197" s="238"/>
      <c r="AV197" s="238"/>
      <c r="AW197" s="238"/>
      <c r="AX197" s="238"/>
      <c r="AY197" s="238"/>
      <c r="AZ197" s="238"/>
      <c r="BA197" s="238"/>
      <c r="BB197" s="238"/>
      <c r="BC197" s="238"/>
      <c r="BD197" s="238"/>
      <c r="BE197" s="238"/>
      <c r="BF197" s="238"/>
      <c r="BG197" s="238"/>
      <c r="BH197" s="238"/>
      <c r="BI197" s="238"/>
      <c r="BJ197" s="238"/>
      <c r="BK197" s="238"/>
      <c r="BL197" s="238"/>
      <c r="BM197" s="238"/>
      <c r="BN197" s="238"/>
      <c r="BO197" s="238"/>
      <c r="BP197" s="238"/>
      <c r="BQ197" s="238"/>
      <c r="BR197" s="238"/>
      <c r="BS197" s="238"/>
      <c r="BT197" s="238"/>
      <c r="BU197" s="238"/>
      <c r="BV197" s="238"/>
      <c r="BW197" s="238"/>
      <c r="BX197" s="238"/>
      <c r="BY197" s="238"/>
      <c r="BZ197" s="238"/>
      <c r="CA197" s="238"/>
      <c r="CB197" s="238"/>
      <c r="CC197" s="238"/>
      <c r="CD197" s="238"/>
      <c r="CE197" s="238"/>
      <c r="CF197" s="238"/>
      <c r="CG197" s="238"/>
      <c r="CH197" s="238"/>
      <c r="CI197" s="238"/>
      <c r="CJ197" s="238"/>
      <c r="CK197" s="238"/>
      <c r="CL197" s="238"/>
      <c r="CM197" s="238"/>
      <c r="CN197" s="238"/>
      <c r="CO197" s="238"/>
      <c r="CP197" s="238"/>
      <c r="CQ197" s="238"/>
      <c r="CR197" s="238"/>
      <c r="CS197" s="238"/>
      <c r="CT197" s="238"/>
      <c r="CU197" s="238"/>
      <c r="CV197" s="238"/>
      <c r="CW197" s="238"/>
      <c r="CX197" s="238"/>
      <c r="CY197" s="238"/>
      <c r="CZ197" s="238"/>
      <c r="DA197" s="238"/>
      <c r="DB197" s="238"/>
      <c r="DC197" s="238"/>
      <c r="DD197" s="238"/>
      <c r="DE197" s="238"/>
      <c r="DF197" s="238"/>
      <c r="DG197" s="238"/>
      <c r="DH197" s="238"/>
      <c r="DI197" s="238"/>
      <c r="DJ197" s="238"/>
      <c r="DK197" s="238"/>
      <c r="DL197" s="238"/>
      <c r="DM197" s="238"/>
      <c r="DN197" s="238"/>
      <c r="DO197" s="238"/>
      <c r="DP197" s="238"/>
      <c r="DQ197" s="238"/>
      <c r="DR197" s="238"/>
      <c r="DS197" s="238"/>
      <c r="DT197" s="238"/>
      <c r="DU197" s="238"/>
      <c r="DV197" s="238"/>
      <c r="DW197" s="238"/>
      <c r="DX197" s="238"/>
      <c r="DY197" s="238"/>
      <c r="DZ197" s="238"/>
      <c r="EA197" s="238"/>
      <c r="EB197" s="238"/>
      <c r="EC197" s="238"/>
      <c r="ED197" s="238"/>
      <c r="EE197" s="238"/>
      <c r="EF197" s="238"/>
      <c r="EG197" s="238"/>
      <c r="EH197" s="238"/>
      <c r="EI197" s="238"/>
      <c r="EJ197" s="238"/>
      <c r="EK197" s="238"/>
      <c r="EL197" s="238"/>
      <c r="EM197" s="238"/>
      <c r="EN197" s="238"/>
      <c r="EO197" s="238"/>
      <c r="EP197" s="238"/>
      <c r="EQ197" s="238"/>
      <c r="ER197" s="238"/>
      <c r="ES197" s="238"/>
      <c r="ET197" s="238"/>
      <c r="EU197" s="238"/>
      <c r="EV197" s="238"/>
      <c r="EW197" s="238"/>
      <c r="EX197" s="238"/>
      <c r="EY197" s="238"/>
      <c r="EZ197" s="238"/>
      <c r="FA197" s="238"/>
      <c r="FB197" s="238"/>
      <c r="FC197" s="238"/>
      <c r="FD197" s="238"/>
      <c r="FE197" s="238"/>
      <c r="FF197" s="238"/>
      <c r="FG197" s="238"/>
      <c r="FH197" s="238"/>
      <c r="FI197" s="238"/>
      <c r="FJ197" s="238"/>
      <c r="FK197" s="238"/>
      <c r="FL197" s="238"/>
      <c r="FM197" s="238"/>
      <c r="FN197" s="238"/>
      <c r="FO197" s="238"/>
      <c r="FP197" s="238"/>
      <c r="FQ197" s="238"/>
      <c r="FR197" s="238"/>
      <c r="FS197" s="238"/>
      <c r="FT197" s="238"/>
      <c r="FU197" s="238"/>
      <c r="FV197" s="238"/>
      <c r="FW197" s="238"/>
      <c r="FX197" s="238"/>
      <c r="FY197" s="238"/>
      <c r="FZ197" s="238"/>
      <c r="GA197" s="238"/>
      <c r="GB197" s="238"/>
      <c r="GC197" s="238"/>
      <c r="GD197" s="238"/>
      <c r="GE197" s="238"/>
    </row>
    <row r="198" spans="2:187" s="145" customFormat="1" ht="16.5" customHeight="1">
      <c r="B198" s="230">
        <v>192</v>
      </c>
      <c r="C198" s="321" t="s">
        <v>482</v>
      </c>
      <c r="D198" s="321" t="s">
        <v>734</v>
      </c>
      <c r="E198" s="321" t="s">
        <v>243</v>
      </c>
      <c r="F198" s="321" t="s">
        <v>291</v>
      </c>
      <c r="G198" s="544">
        <v>2</v>
      </c>
      <c r="H198" s="543">
        <v>200000</v>
      </c>
      <c r="I198" s="231">
        <f t="shared" si="3"/>
        <v>37500</v>
      </c>
      <c r="J198" s="262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  <c r="AC198" s="238"/>
      <c r="AD198" s="238"/>
      <c r="AE198" s="238"/>
      <c r="AF198" s="238"/>
      <c r="AG198" s="238"/>
      <c r="AH198" s="238"/>
      <c r="AI198" s="238"/>
      <c r="AJ198" s="238"/>
      <c r="AK198" s="238"/>
      <c r="AL198" s="238"/>
      <c r="AM198" s="238"/>
      <c r="AN198" s="238"/>
      <c r="AO198" s="238"/>
      <c r="AP198" s="238"/>
      <c r="AQ198" s="238"/>
      <c r="AR198" s="238"/>
      <c r="AS198" s="238"/>
      <c r="AT198" s="238"/>
      <c r="AU198" s="238"/>
      <c r="AV198" s="238"/>
      <c r="AW198" s="238"/>
      <c r="AX198" s="238"/>
      <c r="AY198" s="238"/>
      <c r="AZ198" s="238"/>
      <c r="BA198" s="238"/>
      <c r="BB198" s="238"/>
      <c r="BC198" s="238"/>
      <c r="BD198" s="238"/>
      <c r="BE198" s="238"/>
      <c r="BF198" s="238"/>
      <c r="BG198" s="238"/>
      <c r="BH198" s="238"/>
      <c r="BI198" s="238"/>
      <c r="BJ198" s="238"/>
      <c r="BK198" s="238"/>
      <c r="BL198" s="238"/>
      <c r="BM198" s="238"/>
      <c r="BN198" s="238"/>
      <c r="BO198" s="238"/>
      <c r="BP198" s="238"/>
      <c r="BQ198" s="238"/>
      <c r="BR198" s="238"/>
      <c r="BS198" s="238"/>
      <c r="BT198" s="238"/>
      <c r="BU198" s="238"/>
      <c r="BV198" s="238"/>
      <c r="BW198" s="238"/>
      <c r="BX198" s="238"/>
      <c r="BY198" s="238"/>
      <c r="BZ198" s="238"/>
      <c r="CA198" s="238"/>
      <c r="CB198" s="238"/>
      <c r="CC198" s="238"/>
      <c r="CD198" s="238"/>
      <c r="CE198" s="238"/>
      <c r="CF198" s="238"/>
      <c r="CG198" s="238"/>
      <c r="CH198" s="238"/>
      <c r="CI198" s="238"/>
      <c r="CJ198" s="238"/>
      <c r="CK198" s="238"/>
      <c r="CL198" s="238"/>
      <c r="CM198" s="238"/>
      <c r="CN198" s="238"/>
      <c r="CO198" s="238"/>
      <c r="CP198" s="238"/>
      <c r="CQ198" s="238"/>
      <c r="CR198" s="238"/>
      <c r="CS198" s="238"/>
      <c r="CT198" s="238"/>
      <c r="CU198" s="238"/>
      <c r="CV198" s="238"/>
      <c r="CW198" s="238"/>
      <c r="CX198" s="238"/>
      <c r="CY198" s="238"/>
      <c r="CZ198" s="238"/>
      <c r="DA198" s="238"/>
      <c r="DB198" s="238"/>
      <c r="DC198" s="238"/>
      <c r="DD198" s="238"/>
      <c r="DE198" s="238"/>
      <c r="DF198" s="238"/>
      <c r="DG198" s="238"/>
      <c r="DH198" s="238"/>
      <c r="DI198" s="238"/>
      <c r="DJ198" s="238"/>
      <c r="DK198" s="238"/>
      <c r="DL198" s="238"/>
      <c r="DM198" s="238"/>
      <c r="DN198" s="238"/>
      <c r="DO198" s="238"/>
      <c r="DP198" s="238"/>
      <c r="DQ198" s="238"/>
      <c r="DR198" s="238"/>
      <c r="DS198" s="238"/>
      <c r="DT198" s="238"/>
      <c r="DU198" s="238"/>
      <c r="DV198" s="238"/>
      <c r="DW198" s="238"/>
      <c r="DX198" s="238"/>
      <c r="DY198" s="238"/>
      <c r="DZ198" s="238"/>
      <c r="EA198" s="238"/>
      <c r="EB198" s="238"/>
      <c r="EC198" s="238"/>
      <c r="ED198" s="238"/>
      <c r="EE198" s="238"/>
      <c r="EF198" s="238"/>
      <c r="EG198" s="238"/>
      <c r="EH198" s="238"/>
      <c r="EI198" s="238"/>
      <c r="EJ198" s="238"/>
      <c r="EK198" s="238"/>
      <c r="EL198" s="238"/>
      <c r="EM198" s="238"/>
      <c r="EN198" s="238"/>
      <c r="EO198" s="238"/>
      <c r="EP198" s="238"/>
      <c r="EQ198" s="238"/>
      <c r="ER198" s="238"/>
      <c r="ES198" s="238"/>
      <c r="ET198" s="238"/>
      <c r="EU198" s="238"/>
      <c r="EV198" s="238"/>
      <c r="EW198" s="238"/>
      <c r="EX198" s="238"/>
      <c r="EY198" s="238"/>
      <c r="EZ198" s="238"/>
      <c r="FA198" s="238"/>
      <c r="FB198" s="238"/>
      <c r="FC198" s="238"/>
      <c r="FD198" s="238"/>
      <c r="FE198" s="238"/>
      <c r="FF198" s="238"/>
      <c r="FG198" s="238"/>
      <c r="FH198" s="238"/>
      <c r="FI198" s="238"/>
      <c r="FJ198" s="238"/>
      <c r="FK198" s="238"/>
      <c r="FL198" s="238"/>
      <c r="FM198" s="238"/>
      <c r="FN198" s="238"/>
      <c r="FO198" s="238"/>
      <c r="FP198" s="238"/>
      <c r="FQ198" s="238"/>
      <c r="FR198" s="238"/>
      <c r="FS198" s="238"/>
      <c r="FT198" s="238"/>
      <c r="FU198" s="238"/>
      <c r="FV198" s="238"/>
      <c r="FW198" s="238"/>
      <c r="FX198" s="238"/>
      <c r="FY198" s="238"/>
      <c r="FZ198" s="238"/>
      <c r="GA198" s="238"/>
      <c r="GB198" s="238"/>
      <c r="GC198" s="238"/>
      <c r="GD198" s="238"/>
      <c r="GE198" s="238"/>
    </row>
    <row r="199" spans="2:187" s="145" customFormat="1" ht="16.5" customHeight="1">
      <c r="B199" s="230">
        <v>193</v>
      </c>
      <c r="C199" s="321" t="s">
        <v>482</v>
      </c>
      <c r="D199" s="321" t="s">
        <v>734</v>
      </c>
      <c r="E199" s="321" t="s">
        <v>243</v>
      </c>
      <c r="F199" s="321" t="s">
        <v>323</v>
      </c>
      <c r="G199" s="544">
        <v>1</v>
      </c>
      <c r="H199" s="543">
        <v>101800</v>
      </c>
      <c r="I199" s="231">
        <f t="shared" si="3"/>
        <v>19087.5</v>
      </c>
      <c r="J199" s="212"/>
    </row>
    <row r="200" spans="2:187" s="145" customFormat="1" ht="16.5" customHeight="1">
      <c r="B200" s="230">
        <v>194</v>
      </c>
      <c r="C200" s="321" t="s">
        <v>482</v>
      </c>
      <c r="D200" s="321" t="s">
        <v>737</v>
      </c>
      <c r="E200" s="321" t="s">
        <v>317</v>
      </c>
      <c r="F200" s="321" t="s">
        <v>292</v>
      </c>
      <c r="G200" s="544">
        <v>6</v>
      </c>
      <c r="H200" s="543">
        <v>600000</v>
      </c>
      <c r="I200" s="231">
        <f t="shared" si="3"/>
        <v>112500</v>
      </c>
      <c r="J200" s="212"/>
    </row>
    <row r="201" spans="2:187" s="145" customFormat="1" ht="16.5" customHeight="1">
      <c r="B201" s="230">
        <v>195</v>
      </c>
      <c r="C201" s="321" t="s">
        <v>482</v>
      </c>
      <c r="D201" s="321" t="s">
        <v>599</v>
      </c>
      <c r="E201" s="321" t="s">
        <v>296</v>
      </c>
      <c r="F201" s="321" t="s">
        <v>291</v>
      </c>
      <c r="G201" s="544">
        <v>2</v>
      </c>
      <c r="H201" s="543">
        <v>200000</v>
      </c>
      <c r="I201" s="231">
        <f t="shared" si="3"/>
        <v>37500</v>
      </c>
      <c r="J201" s="212"/>
    </row>
    <row r="202" spans="2:187" s="145" customFormat="1" ht="16.5" customHeight="1">
      <c r="B202" s="230">
        <v>196</v>
      </c>
      <c r="C202" s="321" t="s">
        <v>482</v>
      </c>
      <c r="D202" s="321" t="s">
        <v>740</v>
      </c>
      <c r="E202" s="321" t="s">
        <v>243</v>
      </c>
      <c r="F202" s="321" t="s">
        <v>291</v>
      </c>
      <c r="G202" s="544">
        <v>6</v>
      </c>
      <c r="H202" s="543">
        <v>600000</v>
      </c>
      <c r="I202" s="231">
        <f t="shared" si="3"/>
        <v>112500</v>
      </c>
      <c r="J202" s="212"/>
    </row>
    <row r="203" spans="2:187" s="145" customFormat="1" ht="16.5" customHeight="1">
      <c r="B203" s="230">
        <v>197</v>
      </c>
      <c r="C203" s="321" t="s">
        <v>482</v>
      </c>
      <c r="D203" s="321" t="s">
        <v>266</v>
      </c>
      <c r="E203" s="321" t="s">
        <v>238</v>
      </c>
      <c r="F203" s="321" t="s">
        <v>291</v>
      </c>
      <c r="G203" s="544">
        <v>1</v>
      </c>
      <c r="H203" s="543">
        <v>100000</v>
      </c>
      <c r="I203" s="231">
        <f t="shared" si="3"/>
        <v>18750</v>
      </c>
      <c r="J203" s="262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  <c r="AE203" s="238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38"/>
      <c r="AR203" s="238"/>
      <c r="AS203" s="238"/>
      <c r="AT203" s="238"/>
      <c r="AU203" s="238"/>
      <c r="AV203" s="238"/>
      <c r="AW203" s="238"/>
      <c r="AX203" s="238"/>
      <c r="AY203" s="238"/>
      <c r="AZ203" s="238"/>
      <c r="BA203" s="238"/>
      <c r="BB203" s="238"/>
      <c r="BC203" s="238"/>
      <c r="BD203" s="238"/>
      <c r="BE203" s="238"/>
      <c r="BF203" s="238"/>
      <c r="BG203" s="238"/>
      <c r="BH203" s="238"/>
      <c r="BI203" s="238"/>
      <c r="BJ203" s="238"/>
      <c r="BK203" s="238"/>
      <c r="BL203" s="238"/>
      <c r="BM203" s="238"/>
      <c r="BN203" s="238"/>
      <c r="BO203" s="238"/>
      <c r="BP203" s="238"/>
      <c r="BQ203" s="238"/>
      <c r="BR203" s="238"/>
      <c r="BS203" s="238"/>
      <c r="BT203" s="238"/>
      <c r="BU203" s="238"/>
      <c r="BV203" s="238"/>
      <c r="BW203" s="238"/>
      <c r="BX203" s="238"/>
      <c r="BY203" s="238"/>
      <c r="BZ203" s="238"/>
      <c r="CA203" s="238"/>
      <c r="CB203" s="238"/>
      <c r="CC203" s="238"/>
      <c r="CD203" s="238"/>
      <c r="CE203" s="238"/>
      <c r="CF203" s="238"/>
      <c r="CG203" s="238"/>
      <c r="CH203" s="238"/>
      <c r="CI203" s="238"/>
      <c r="CJ203" s="238"/>
      <c r="CK203" s="238"/>
      <c r="CL203" s="238"/>
      <c r="CM203" s="238"/>
      <c r="CN203" s="238"/>
      <c r="CO203" s="238"/>
      <c r="CP203" s="238"/>
      <c r="CQ203" s="238"/>
      <c r="CR203" s="238"/>
      <c r="CS203" s="238"/>
      <c r="CT203" s="238"/>
      <c r="CU203" s="238"/>
      <c r="CV203" s="238"/>
      <c r="CW203" s="238"/>
      <c r="CX203" s="238"/>
      <c r="CY203" s="238"/>
      <c r="CZ203" s="238"/>
      <c r="DA203" s="238"/>
      <c r="DB203" s="238"/>
      <c r="DC203" s="238"/>
      <c r="DD203" s="238"/>
      <c r="DE203" s="238"/>
      <c r="DF203" s="238"/>
      <c r="DG203" s="238"/>
      <c r="DH203" s="238"/>
      <c r="DI203" s="238"/>
      <c r="DJ203" s="238"/>
      <c r="DK203" s="238"/>
      <c r="DL203" s="238"/>
      <c r="DM203" s="238"/>
      <c r="DN203" s="238"/>
      <c r="DO203" s="238"/>
      <c r="DP203" s="238"/>
      <c r="DQ203" s="238"/>
      <c r="DR203" s="238"/>
      <c r="DS203" s="238"/>
      <c r="DT203" s="238"/>
      <c r="DU203" s="238"/>
      <c r="DV203" s="238"/>
      <c r="DW203" s="238"/>
      <c r="DX203" s="238"/>
      <c r="DY203" s="238"/>
      <c r="DZ203" s="238"/>
      <c r="EA203" s="238"/>
      <c r="EB203" s="238"/>
      <c r="EC203" s="238"/>
      <c r="ED203" s="238"/>
      <c r="EE203" s="238"/>
      <c r="EF203" s="238"/>
      <c r="EG203" s="238"/>
      <c r="EH203" s="238"/>
      <c r="EI203" s="238"/>
      <c r="EJ203" s="238"/>
      <c r="EK203" s="238"/>
      <c r="EL203" s="238"/>
      <c r="EM203" s="238"/>
      <c r="EN203" s="238"/>
      <c r="EO203" s="238"/>
      <c r="EP203" s="238"/>
      <c r="EQ203" s="238"/>
      <c r="ER203" s="238"/>
      <c r="ES203" s="238"/>
      <c r="ET203" s="238"/>
      <c r="EU203" s="238"/>
      <c r="EV203" s="238"/>
      <c r="EW203" s="238"/>
      <c r="EX203" s="238"/>
      <c r="EY203" s="238"/>
      <c r="EZ203" s="238"/>
      <c r="FA203" s="238"/>
      <c r="FB203" s="238"/>
      <c r="FC203" s="238"/>
      <c r="FD203" s="238"/>
      <c r="FE203" s="238"/>
      <c r="FF203" s="238"/>
      <c r="FG203" s="238"/>
      <c r="FH203" s="238"/>
      <c r="FI203" s="238"/>
      <c r="FJ203" s="238"/>
      <c r="FK203" s="238"/>
      <c r="FL203" s="238"/>
      <c r="FM203" s="238"/>
      <c r="FN203" s="238"/>
      <c r="FO203" s="238"/>
      <c r="FP203" s="238"/>
      <c r="FQ203" s="238"/>
      <c r="FR203" s="238"/>
      <c r="FS203" s="238"/>
      <c r="FT203" s="238"/>
      <c r="FU203" s="238"/>
      <c r="FV203" s="238"/>
      <c r="FW203" s="238"/>
      <c r="FX203" s="238"/>
      <c r="FY203" s="238"/>
      <c r="FZ203" s="238"/>
      <c r="GA203" s="238"/>
      <c r="GB203" s="238"/>
      <c r="GC203" s="238"/>
      <c r="GD203" s="238"/>
      <c r="GE203" s="238"/>
    </row>
    <row r="204" spans="2:187" s="145" customFormat="1" ht="16.5" customHeight="1">
      <c r="B204" s="230">
        <v>198</v>
      </c>
      <c r="C204" s="321" t="s">
        <v>482</v>
      </c>
      <c r="D204" s="321" t="s">
        <v>741</v>
      </c>
      <c r="E204" s="321" t="s">
        <v>299</v>
      </c>
      <c r="F204" s="321" t="s">
        <v>322</v>
      </c>
      <c r="G204" s="544">
        <v>1</v>
      </c>
      <c r="H204" s="543">
        <v>257000</v>
      </c>
      <c r="I204" s="231">
        <f t="shared" si="3"/>
        <v>48187.5</v>
      </c>
      <c r="J204" s="262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238"/>
      <c r="AD204" s="238"/>
      <c r="AE204" s="238"/>
      <c r="AF204" s="238"/>
      <c r="AG204" s="238"/>
      <c r="AH204" s="238"/>
      <c r="AI204" s="238"/>
      <c r="AJ204" s="238"/>
      <c r="AK204" s="238"/>
      <c r="AL204" s="238"/>
      <c r="AM204" s="238"/>
      <c r="AN204" s="238"/>
      <c r="AO204" s="238"/>
      <c r="AP204" s="238"/>
      <c r="AQ204" s="238"/>
      <c r="AR204" s="238"/>
      <c r="AS204" s="238"/>
      <c r="AT204" s="238"/>
      <c r="AU204" s="238"/>
      <c r="AV204" s="238"/>
      <c r="AW204" s="238"/>
      <c r="AX204" s="238"/>
      <c r="AY204" s="238"/>
      <c r="AZ204" s="238"/>
      <c r="BA204" s="238"/>
      <c r="BB204" s="238"/>
      <c r="BC204" s="238"/>
      <c r="BD204" s="238"/>
      <c r="BE204" s="238"/>
      <c r="BF204" s="238"/>
      <c r="BG204" s="238"/>
      <c r="BH204" s="238"/>
      <c r="BI204" s="238"/>
      <c r="BJ204" s="238"/>
      <c r="BK204" s="238"/>
      <c r="BL204" s="238"/>
      <c r="BM204" s="238"/>
      <c r="BN204" s="238"/>
      <c r="BO204" s="238"/>
      <c r="BP204" s="238"/>
      <c r="BQ204" s="238"/>
      <c r="BR204" s="238"/>
      <c r="BS204" s="238"/>
      <c r="BT204" s="238"/>
      <c r="BU204" s="238"/>
      <c r="BV204" s="238"/>
      <c r="BW204" s="238"/>
      <c r="BX204" s="238"/>
      <c r="BY204" s="238"/>
      <c r="BZ204" s="238"/>
      <c r="CA204" s="238"/>
      <c r="CB204" s="238"/>
      <c r="CC204" s="238"/>
      <c r="CD204" s="238"/>
      <c r="CE204" s="238"/>
      <c r="CF204" s="238"/>
      <c r="CG204" s="238"/>
      <c r="CH204" s="238"/>
      <c r="CI204" s="238"/>
      <c r="CJ204" s="238"/>
      <c r="CK204" s="238"/>
      <c r="CL204" s="238"/>
      <c r="CM204" s="238"/>
      <c r="CN204" s="238"/>
      <c r="CO204" s="238"/>
      <c r="CP204" s="238"/>
      <c r="CQ204" s="238"/>
      <c r="CR204" s="238"/>
      <c r="CS204" s="238"/>
      <c r="CT204" s="238"/>
      <c r="CU204" s="238"/>
      <c r="CV204" s="238"/>
      <c r="CW204" s="238"/>
      <c r="CX204" s="238"/>
      <c r="CY204" s="238"/>
      <c r="CZ204" s="238"/>
      <c r="DA204" s="238"/>
      <c r="DB204" s="238"/>
      <c r="DC204" s="238"/>
      <c r="DD204" s="238"/>
      <c r="DE204" s="238"/>
      <c r="DF204" s="238"/>
      <c r="DG204" s="238"/>
      <c r="DH204" s="238"/>
      <c r="DI204" s="238"/>
      <c r="DJ204" s="238"/>
      <c r="DK204" s="238"/>
      <c r="DL204" s="238"/>
      <c r="DM204" s="238"/>
      <c r="DN204" s="238"/>
      <c r="DO204" s="238"/>
      <c r="DP204" s="238"/>
      <c r="DQ204" s="238"/>
      <c r="DR204" s="238"/>
      <c r="DS204" s="238"/>
      <c r="DT204" s="238"/>
      <c r="DU204" s="238"/>
      <c r="DV204" s="238"/>
      <c r="DW204" s="238"/>
      <c r="DX204" s="238"/>
      <c r="DY204" s="238"/>
      <c r="DZ204" s="238"/>
      <c r="EA204" s="238"/>
      <c r="EB204" s="238"/>
      <c r="EC204" s="238"/>
      <c r="ED204" s="238"/>
      <c r="EE204" s="238"/>
      <c r="EF204" s="238"/>
      <c r="EG204" s="238"/>
      <c r="EH204" s="238"/>
      <c r="EI204" s="238"/>
      <c r="EJ204" s="238"/>
      <c r="EK204" s="238"/>
      <c r="EL204" s="238"/>
      <c r="EM204" s="238"/>
      <c r="EN204" s="238"/>
      <c r="EO204" s="238"/>
      <c r="EP204" s="238"/>
      <c r="EQ204" s="238"/>
      <c r="ER204" s="238"/>
      <c r="ES204" s="238"/>
      <c r="ET204" s="238"/>
      <c r="EU204" s="238"/>
      <c r="EV204" s="238"/>
      <c r="EW204" s="238"/>
      <c r="EX204" s="238"/>
      <c r="EY204" s="238"/>
      <c r="EZ204" s="238"/>
      <c r="FA204" s="238"/>
      <c r="FB204" s="238"/>
      <c r="FC204" s="238"/>
      <c r="FD204" s="238"/>
      <c r="FE204" s="238"/>
      <c r="FF204" s="238"/>
      <c r="FG204" s="238"/>
      <c r="FH204" s="238"/>
      <c r="FI204" s="238"/>
      <c r="FJ204" s="238"/>
      <c r="FK204" s="238"/>
      <c r="FL204" s="238"/>
      <c r="FM204" s="238"/>
      <c r="FN204" s="238"/>
      <c r="FO204" s="238"/>
      <c r="FP204" s="238"/>
      <c r="FQ204" s="238"/>
      <c r="FR204" s="238"/>
      <c r="FS204" s="238"/>
      <c r="FT204" s="238"/>
      <c r="FU204" s="238"/>
      <c r="FV204" s="238"/>
      <c r="FW204" s="238"/>
      <c r="FX204" s="238"/>
      <c r="FY204" s="238"/>
      <c r="FZ204" s="238"/>
      <c r="GA204" s="238"/>
      <c r="GB204" s="238"/>
      <c r="GC204" s="238"/>
      <c r="GD204" s="238"/>
      <c r="GE204" s="238"/>
    </row>
    <row r="205" spans="2:187" s="145" customFormat="1" ht="16.5" customHeight="1">
      <c r="B205" s="230">
        <v>199</v>
      </c>
      <c r="C205" s="321" t="s">
        <v>482</v>
      </c>
      <c r="D205" s="321" t="s">
        <v>266</v>
      </c>
      <c r="E205" s="321" t="s">
        <v>238</v>
      </c>
      <c r="F205" s="321" t="s">
        <v>292</v>
      </c>
      <c r="G205" s="544">
        <v>1</v>
      </c>
      <c r="H205" s="543">
        <v>100000</v>
      </c>
      <c r="I205" s="231">
        <f t="shared" si="3"/>
        <v>18750</v>
      </c>
      <c r="J205" s="262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238"/>
      <c r="AD205" s="238"/>
      <c r="AE205" s="238"/>
      <c r="AF205" s="238"/>
      <c r="AG205" s="238"/>
      <c r="AH205" s="238"/>
      <c r="AI205" s="238"/>
      <c r="AJ205" s="238"/>
      <c r="AK205" s="238"/>
      <c r="AL205" s="238"/>
      <c r="AM205" s="238"/>
      <c r="AN205" s="238"/>
      <c r="AO205" s="238"/>
      <c r="AP205" s="238"/>
      <c r="AQ205" s="238"/>
      <c r="AR205" s="238"/>
      <c r="AS205" s="238"/>
      <c r="AT205" s="238"/>
      <c r="AU205" s="238"/>
      <c r="AV205" s="238"/>
      <c r="AW205" s="238"/>
      <c r="AX205" s="238"/>
      <c r="AY205" s="238"/>
      <c r="AZ205" s="238"/>
      <c r="BA205" s="238"/>
      <c r="BB205" s="238"/>
      <c r="BC205" s="238"/>
      <c r="BD205" s="238"/>
      <c r="BE205" s="238"/>
      <c r="BF205" s="238"/>
      <c r="BG205" s="238"/>
      <c r="BH205" s="238"/>
      <c r="BI205" s="238"/>
      <c r="BJ205" s="238"/>
      <c r="BK205" s="238"/>
      <c r="BL205" s="238"/>
      <c r="BM205" s="238"/>
      <c r="BN205" s="238"/>
      <c r="BO205" s="238"/>
      <c r="BP205" s="238"/>
      <c r="BQ205" s="238"/>
      <c r="BR205" s="238"/>
      <c r="BS205" s="238"/>
      <c r="BT205" s="238"/>
      <c r="BU205" s="238"/>
      <c r="BV205" s="238"/>
      <c r="BW205" s="238"/>
      <c r="BX205" s="238"/>
      <c r="BY205" s="238"/>
      <c r="BZ205" s="238"/>
      <c r="CA205" s="238"/>
      <c r="CB205" s="238"/>
      <c r="CC205" s="238"/>
      <c r="CD205" s="238"/>
      <c r="CE205" s="238"/>
      <c r="CF205" s="238"/>
      <c r="CG205" s="238"/>
      <c r="CH205" s="238"/>
      <c r="CI205" s="238"/>
      <c r="CJ205" s="238"/>
      <c r="CK205" s="238"/>
      <c r="CL205" s="238"/>
      <c r="CM205" s="238"/>
      <c r="CN205" s="238"/>
      <c r="CO205" s="238"/>
      <c r="CP205" s="238"/>
      <c r="CQ205" s="238"/>
      <c r="CR205" s="238"/>
      <c r="CS205" s="238"/>
      <c r="CT205" s="238"/>
      <c r="CU205" s="238"/>
      <c r="CV205" s="238"/>
      <c r="CW205" s="238"/>
      <c r="CX205" s="238"/>
      <c r="CY205" s="238"/>
      <c r="CZ205" s="238"/>
      <c r="DA205" s="238"/>
      <c r="DB205" s="238"/>
      <c r="DC205" s="238"/>
      <c r="DD205" s="238"/>
      <c r="DE205" s="238"/>
      <c r="DF205" s="238"/>
      <c r="DG205" s="238"/>
      <c r="DH205" s="238"/>
      <c r="DI205" s="238"/>
      <c r="DJ205" s="238"/>
      <c r="DK205" s="238"/>
      <c r="DL205" s="238"/>
      <c r="DM205" s="238"/>
      <c r="DN205" s="238"/>
      <c r="DO205" s="238"/>
      <c r="DP205" s="238"/>
      <c r="DQ205" s="238"/>
      <c r="DR205" s="238"/>
      <c r="DS205" s="238"/>
      <c r="DT205" s="238"/>
      <c r="DU205" s="238"/>
      <c r="DV205" s="238"/>
      <c r="DW205" s="238"/>
      <c r="DX205" s="238"/>
      <c r="DY205" s="238"/>
      <c r="DZ205" s="238"/>
      <c r="EA205" s="238"/>
      <c r="EB205" s="238"/>
      <c r="EC205" s="238"/>
      <c r="ED205" s="238"/>
      <c r="EE205" s="238"/>
      <c r="EF205" s="238"/>
      <c r="EG205" s="238"/>
      <c r="EH205" s="238"/>
      <c r="EI205" s="238"/>
      <c r="EJ205" s="238"/>
      <c r="EK205" s="238"/>
      <c r="EL205" s="238"/>
      <c r="EM205" s="238"/>
      <c r="EN205" s="238"/>
      <c r="EO205" s="238"/>
      <c r="EP205" s="238"/>
      <c r="EQ205" s="238"/>
      <c r="ER205" s="238"/>
      <c r="ES205" s="238"/>
      <c r="ET205" s="238"/>
      <c r="EU205" s="238"/>
      <c r="EV205" s="238"/>
      <c r="EW205" s="238"/>
      <c r="EX205" s="238"/>
      <c r="EY205" s="238"/>
      <c r="EZ205" s="238"/>
      <c r="FA205" s="238"/>
      <c r="FB205" s="238"/>
      <c r="FC205" s="238"/>
      <c r="FD205" s="238"/>
      <c r="FE205" s="238"/>
      <c r="FF205" s="238"/>
      <c r="FG205" s="238"/>
      <c r="FH205" s="238"/>
      <c r="FI205" s="238"/>
      <c r="FJ205" s="238"/>
      <c r="FK205" s="238"/>
      <c r="FL205" s="238"/>
      <c r="FM205" s="238"/>
      <c r="FN205" s="238"/>
      <c r="FO205" s="238"/>
      <c r="FP205" s="238"/>
      <c r="FQ205" s="238"/>
      <c r="FR205" s="238"/>
      <c r="FS205" s="238"/>
      <c r="FT205" s="238"/>
      <c r="FU205" s="238"/>
      <c r="FV205" s="238"/>
      <c r="FW205" s="238"/>
      <c r="FX205" s="238"/>
      <c r="FY205" s="238"/>
      <c r="FZ205" s="238"/>
      <c r="GA205" s="238"/>
      <c r="GB205" s="238"/>
      <c r="GC205" s="238"/>
      <c r="GD205" s="238"/>
      <c r="GE205" s="238"/>
    </row>
    <row r="206" spans="2:187" s="145" customFormat="1" ht="16.5" customHeight="1">
      <c r="B206" s="230">
        <v>200</v>
      </c>
      <c r="C206" s="321" t="s">
        <v>482</v>
      </c>
      <c r="D206" s="321" t="s">
        <v>627</v>
      </c>
      <c r="E206" s="321" t="s">
        <v>231</v>
      </c>
      <c r="F206" s="321" t="s">
        <v>331</v>
      </c>
      <c r="G206" s="544">
        <v>1</v>
      </c>
      <c r="H206" s="543">
        <v>500000</v>
      </c>
      <c r="I206" s="231">
        <f t="shared" si="3"/>
        <v>93750</v>
      </c>
      <c r="J206" s="262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238"/>
      <c r="AD206" s="238"/>
      <c r="AE206" s="238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38"/>
      <c r="AR206" s="238"/>
      <c r="AS206" s="238"/>
      <c r="AT206" s="238"/>
      <c r="AU206" s="238"/>
      <c r="AV206" s="238"/>
      <c r="AW206" s="238"/>
      <c r="AX206" s="238"/>
      <c r="AY206" s="238"/>
      <c r="AZ206" s="238"/>
      <c r="BA206" s="238"/>
      <c r="BB206" s="238"/>
      <c r="BC206" s="238"/>
      <c r="BD206" s="238"/>
      <c r="BE206" s="238"/>
      <c r="BF206" s="238"/>
      <c r="BG206" s="238"/>
      <c r="BH206" s="238"/>
      <c r="BI206" s="238"/>
      <c r="BJ206" s="238"/>
      <c r="BK206" s="238"/>
      <c r="BL206" s="238"/>
      <c r="BM206" s="238"/>
      <c r="BN206" s="238"/>
      <c r="BO206" s="238"/>
      <c r="BP206" s="238"/>
      <c r="BQ206" s="238"/>
      <c r="BR206" s="238"/>
      <c r="BS206" s="238"/>
      <c r="BT206" s="238"/>
      <c r="BU206" s="238"/>
      <c r="BV206" s="238"/>
      <c r="BW206" s="238"/>
      <c r="BX206" s="238"/>
      <c r="BY206" s="238"/>
      <c r="BZ206" s="238"/>
      <c r="CA206" s="238"/>
      <c r="CB206" s="238"/>
      <c r="CC206" s="238"/>
      <c r="CD206" s="238"/>
      <c r="CE206" s="238"/>
      <c r="CF206" s="238"/>
      <c r="CG206" s="238"/>
      <c r="CH206" s="238"/>
      <c r="CI206" s="238"/>
      <c r="CJ206" s="238"/>
      <c r="CK206" s="238"/>
      <c r="CL206" s="238"/>
      <c r="CM206" s="238"/>
      <c r="CN206" s="238"/>
      <c r="CO206" s="238"/>
      <c r="CP206" s="238"/>
      <c r="CQ206" s="238"/>
      <c r="CR206" s="238"/>
      <c r="CS206" s="238"/>
      <c r="CT206" s="238"/>
      <c r="CU206" s="238"/>
      <c r="CV206" s="238"/>
      <c r="CW206" s="238"/>
      <c r="CX206" s="238"/>
      <c r="CY206" s="238"/>
      <c r="CZ206" s="238"/>
      <c r="DA206" s="238"/>
      <c r="DB206" s="238"/>
      <c r="DC206" s="238"/>
      <c r="DD206" s="238"/>
      <c r="DE206" s="238"/>
      <c r="DF206" s="238"/>
      <c r="DG206" s="238"/>
      <c r="DH206" s="238"/>
      <c r="DI206" s="238"/>
      <c r="DJ206" s="238"/>
      <c r="DK206" s="238"/>
      <c r="DL206" s="238"/>
      <c r="DM206" s="238"/>
      <c r="DN206" s="238"/>
      <c r="DO206" s="238"/>
      <c r="DP206" s="238"/>
      <c r="DQ206" s="238"/>
      <c r="DR206" s="238"/>
      <c r="DS206" s="238"/>
      <c r="DT206" s="238"/>
      <c r="DU206" s="238"/>
      <c r="DV206" s="238"/>
      <c r="DW206" s="238"/>
      <c r="DX206" s="238"/>
      <c r="DY206" s="238"/>
      <c r="DZ206" s="238"/>
      <c r="EA206" s="238"/>
      <c r="EB206" s="238"/>
      <c r="EC206" s="238"/>
      <c r="ED206" s="238"/>
      <c r="EE206" s="238"/>
      <c r="EF206" s="238"/>
      <c r="EG206" s="238"/>
      <c r="EH206" s="238"/>
      <c r="EI206" s="238"/>
      <c r="EJ206" s="238"/>
      <c r="EK206" s="238"/>
      <c r="EL206" s="238"/>
      <c r="EM206" s="238"/>
      <c r="EN206" s="238"/>
      <c r="EO206" s="238"/>
      <c r="EP206" s="238"/>
      <c r="EQ206" s="238"/>
      <c r="ER206" s="238"/>
      <c r="ES206" s="238"/>
      <c r="ET206" s="238"/>
      <c r="EU206" s="238"/>
      <c r="EV206" s="238"/>
      <c r="EW206" s="238"/>
      <c r="EX206" s="238"/>
      <c r="EY206" s="238"/>
      <c r="EZ206" s="238"/>
      <c r="FA206" s="238"/>
      <c r="FB206" s="238"/>
      <c r="FC206" s="238"/>
      <c r="FD206" s="238"/>
      <c r="FE206" s="238"/>
      <c r="FF206" s="238"/>
      <c r="FG206" s="238"/>
      <c r="FH206" s="238"/>
      <c r="FI206" s="238"/>
      <c r="FJ206" s="238"/>
      <c r="FK206" s="238"/>
      <c r="FL206" s="238"/>
      <c r="FM206" s="238"/>
      <c r="FN206" s="238"/>
      <c r="FO206" s="238"/>
      <c r="FP206" s="238"/>
      <c r="FQ206" s="238"/>
      <c r="FR206" s="238"/>
      <c r="FS206" s="238"/>
      <c r="FT206" s="238"/>
      <c r="FU206" s="238"/>
      <c r="FV206" s="238"/>
      <c r="FW206" s="238"/>
      <c r="FX206" s="238"/>
      <c r="FY206" s="238"/>
      <c r="FZ206" s="238"/>
      <c r="GA206" s="238"/>
      <c r="GB206" s="238"/>
      <c r="GC206" s="238"/>
      <c r="GD206" s="238"/>
      <c r="GE206" s="238"/>
    </row>
    <row r="207" spans="2:187" s="145" customFormat="1" ht="16.5" customHeight="1">
      <c r="B207" s="230">
        <v>201</v>
      </c>
      <c r="C207" s="321" t="s">
        <v>482</v>
      </c>
      <c r="D207" s="321" t="s">
        <v>600</v>
      </c>
      <c r="E207" s="321" t="s">
        <v>239</v>
      </c>
      <c r="F207" s="321" t="s">
        <v>292</v>
      </c>
      <c r="G207" s="544">
        <v>4</v>
      </c>
      <c r="H207" s="543">
        <v>400000</v>
      </c>
      <c r="I207" s="231">
        <f t="shared" si="3"/>
        <v>75000</v>
      </c>
      <c r="J207" s="262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  <c r="AC207" s="238"/>
      <c r="AD207" s="238"/>
      <c r="AE207" s="238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38"/>
      <c r="AR207" s="238"/>
      <c r="AS207" s="238"/>
      <c r="AT207" s="238"/>
      <c r="AU207" s="238"/>
      <c r="AV207" s="238"/>
      <c r="AW207" s="238"/>
      <c r="AX207" s="238"/>
      <c r="AY207" s="238"/>
      <c r="AZ207" s="238"/>
      <c r="BA207" s="238"/>
      <c r="BB207" s="238"/>
      <c r="BC207" s="238"/>
      <c r="BD207" s="238"/>
      <c r="BE207" s="238"/>
      <c r="BF207" s="238"/>
      <c r="BG207" s="238"/>
      <c r="BH207" s="238"/>
      <c r="BI207" s="238"/>
      <c r="BJ207" s="238"/>
      <c r="BK207" s="238"/>
      <c r="BL207" s="238"/>
      <c r="BM207" s="238"/>
      <c r="BN207" s="238"/>
      <c r="BO207" s="238"/>
      <c r="BP207" s="238"/>
      <c r="BQ207" s="238"/>
      <c r="BR207" s="238"/>
      <c r="BS207" s="238"/>
      <c r="BT207" s="238"/>
      <c r="BU207" s="238"/>
      <c r="BV207" s="238"/>
      <c r="BW207" s="238"/>
      <c r="BX207" s="238"/>
      <c r="BY207" s="238"/>
      <c r="BZ207" s="238"/>
      <c r="CA207" s="238"/>
      <c r="CB207" s="238"/>
      <c r="CC207" s="238"/>
      <c r="CD207" s="238"/>
      <c r="CE207" s="238"/>
      <c r="CF207" s="238"/>
      <c r="CG207" s="238"/>
      <c r="CH207" s="238"/>
      <c r="CI207" s="238"/>
      <c r="CJ207" s="238"/>
      <c r="CK207" s="238"/>
      <c r="CL207" s="238"/>
      <c r="CM207" s="238"/>
      <c r="CN207" s="238"/>
      <c r="CO207" s="238"/>
      <c r="CP207" s="238"/>
      <c r="CQ207" s="238"/>
      <c r="CR207" s="238"/>
      <c r="CS207" s="238"/>
      <c r="CT207" s="238"/>
      <c r="CU207" s="238"/>
      <c r="CV207" s="238"/>
      <c r="CW207" s="238"/>
      <c r="CX207" s="238"/>
      <c r="CY207" s="238"/>
      <c r="CZ207" s="238"/>
      <c r="DA207" s="238"/>
      <c r="DB207" s="238"/>
      <c r="DC207" s="238"/>
      <c r="DD207" s="238"/>
      <c r="DE207" s="238"/>
      <c r="DF207" s="238"/>
      <c r="DG207" s="238"/>
      <c r="DH207" s="238"/>
      <c r="DI207" s="238"/>
      <c r="DJ207" s="238"/>
      <c r="DK207" s="238"/>
      <c r="DL207" s="238"/>
      <c r="DM207" s="238"/>
      <c r="DN207" s="238"/>
      <c r="DO207" s="238"/>
      <c r="DP207" s="238"/>
      <c r="DQ207" s="238"/>
      <c r="DR207" s="238"/>
      <c r="DS207" s="238"/>
      <c r="DT207" s="238"/>
      <c r="DU207" s="238"/>
      <c r="DV207" s="238"/>
      <c r="DW207" s="238"/>
      <c r="DX207" s="238"/>
      <c r="DY207" s="238"/>
      <c r="DZ207" s="238"/>
      <c r="EA207" s="238"/>
      <c r="EB207" s="238"/>
      <c r="EC207" s="238"/>
      <c r="ED207" s="238"/>
      <c r="EE207" s="238"/>
      <c r="EF207" s="238"/>
      <c r="EG207" s="238"/>
      <c r="EH207" s="238"/>
      <c r="EI207" s="238"/>
      <c r="EJ207" s="238"/>
      <c r="EK207" s="238"/>
      <c r="EL207" s="238"/>
      <c r="EM207" s="238"/>
      <c r="EN207" s="238"/>
      <c r="EO207" s="238"/>
      <c r="EP207" s="238"/>
      <c r="EQ207" s="238"/>
      <c r="ER207" s="238"/>
      <c r="ES207" s="238"/>
      <c r="ET207" s="238"/>
      <c r="EU207" s="238"/>
      <c r="EV207" s="238"/>
      <c r="EW207" s="238"/>
      <c r="EX207" s="238"/>
      <c r="EY207" s="238"/>
      <c r="EZ207" s="238"/>
      <c r="FA207" s="238"/>
      <c r="FB207" s="238"/>
      <c r="FC207" s="238"/>
      <c r="FD207" s="238"/>
      <c r="FE207" s="238"/>
      <c r="FF207" s="238"/>
      <c r="FG207" s="238"/>
      <c r="FH207" s="238"/>
      <c r="FI207" s="238"/>
      <c r="FJ207" s="238"/>
      <c r="FK207" s="238"/>
      <c r="FL207" s="238"/>
      <c r="FM207" s="238"/>
      <c r="FN207" s="238"/>
      <c r="FO207" s="238"/>
      <c r="FP207" s="238"/>
      <c r="FQ207" s="238"/>
      <c r="FR207" s="238"/>
      <c r="FS207" s="238"/>
      <c r="FT207" s="238"/>
      <c r="FU207" s="238"/>
      <c r="FV207" s="238"/>
      <c r="FW207" s="238"/>
      <c r="FX207" s="238"/>
      <c r="FY207" s="238"/>
      <c r="FZ207" s="238"/>
      <c r="GA207" s="238"/>
      <c r="GB207" s="238"/>
      <c r="GC207" s="238"/>
      <c r="GD207" s="238"/>
      <c r="GE207" s="238"/>
    </row>
    <row r="208" spans="2:187" s="145" customFormat="1" ht="16.5" customHeight="1">
      <c r="B208" s="230">
        <v>202</v>
      </c>
      <c r="C208" s="321" t="s">
        <v>482</v>
      </c>
      <c r="D208" s="321" t="s">
        <v>560</v>
      </c>
      <c r="E208" s="321" t="s">
        <v>235</v>
      </c>
      <c r="F208" s="321" t="s">
        <v>292</v>
      </c>
      <c r="G208" s="544">
        <v>2</v>
      </c>
      <c r="H208" s="543">
        <v>200000</v>
      </c>
      <c r="I208" s="231">
        <f t="shared" si="3"/>
        <v>37500</v>
      </c>
      <c r="J208" s="212"/>
    </row>
    <row r="209" spans="2:187" s="145" customFormat="1" ht="16.5" customHeight="1">
      <c r="B209" s="230">
        <v>203</v>
      </c>
      <c r="C209" s="321" t="s">
        <v>482</v>
      </c>
      <c r="D209" s="321" t="s">
        <v>740</v>
      </c>
      <c r="E209" s="321" t="s">
        <v>243</v>
      </c>
      <c r="F209" s="321" t="s">
        <v>292</v>
      </c>
      <c r="G209" s="544">
        <v>6</v>
      </c>
      <c r="H209" s="543">
        <v>600000</v>
      </c>
      <c r="I209" s="231">
        <f t="shared" si="3"/>
        <v>112500</v>
      </c>
      <c r="J209" s="212"/>
    </row>
    <row r="210" spans="2:187" s="145" customFormat="1" ht="16.5" customHeight="1">
      <c r="B210" s="230">
        <v>204</v>
      </c>
      <c r="C210" s="321" t="s">
        <v>482</v>
      </c>
      <c r="D210" s="321" t="s">
        <v>736</v>
      </c>
      <c r="E210" s="321" t="s">
        <v>270</v>
      </c>
      <c r="F210" s="321" t="s">
        <v>292</v>
      </c>
      <c r="G210" s="544">
        <v>1</v>
      </c>
      <c r="H210" s="543">
        <v>100000</v>
      </c>
      <c r="I210" s="231">
        <f t="shared" si="3"/>
        <v>18750</v>
      </c>
      <c r="J210" s="212"/>
    </row>
    <row r="211" spans="2:187" s="145" customFormat="1" ht="16.5" customHeight="1">
      <c r="B211" s="230">
        <v>205</v>
      </c>
      <c r="C211" s="321" t="s">
        <v>482</v>
      </c>
      <c r="D211" s="321" t="s">
        <v>742</v>
      </c>
      <c r="E211" s="321" t="s">
        <v>293</v>
      </c>
      <c r="F211" s="321" t="s">
        <v>331</v>
      </c>
      <c r="G211" s="544">
        <v>1</v>
      </c>
      <c r="H211" s="543">
        <v>372700</v>
      </c>
      <c r="I211" s="231">
        <f t="shared" si="3"/>
        <v>69881.25</v>
      </c>
      <c r="J211" s="212"/>
    </row>
    <row r="212" spans="2:187" s="145" customFormat="1" ht="16.5" customHeight="1">
      <c r="B212" s="230">
        <v>206</v>
      </c>
      <c r="C212" s="321" t="s">
        <v>491</v>
      </c>
      <c r="D212" s="321" t="s">
        <v>586</v>
      </c>
      <c r="E212" s="321" t="s">
        <v>249</v>
      </c>
      <c r="F212" s="321" t="s">
        <v>291</v>
      </c>
      <c r="G212" s="544">
        <v>2</v>
      </c>
      <c r="H212" s="543">
        <v>200000</v>
      </c>
      <c r="I212" s="231">
        <f t="shared" si="3"/>
        <v>37500</v>
      </c>
      <c r="J212" s="262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  <c r="AV212" s="238"/>
      <c r="AW212" s="238"/>
      <c r="AX212" s="238"/>
      <c r="AY212" s="238"/>
      <c r="AZ212" s="238"/>
      <c r="BA212" s="238"/>
      <c r="BB212" s="238"/>
      <c r="BC212" s="238"/>
      <c r="BD212" s="238"/>
      <c r="BE212" s="238"/>
      <c r="BF212" s="238"/>
      <c r="BG212" s="238"/>
      <c r="BH212" s="238"/>
      <c r="BI212" s="238"/>
      <c r="BJ212" s="238"/>
      <c r="BK212" s="238"/>
      <c r="BL212" s="238"/>
      <c r="BM212" s="238"/>
      <c r="BN212" s="238"/>
      <c r="BO212" s="238"/>
      <c r="BP212" s="238"/>
      <c r="BQ212" s="238"/>
      <c r="BR212" s="238"/>
      <c r="BS212" s="238"/>
      <c r="BT212" s="238"/>
      <c r="BU212" s="238"/>
      <c r="BV212" s="238"/>
      <c r="BW212" s="238"/>
      <c r="BX212" s="238"/>
      <c r="BY212" s="238"/>
      <c r="BZ212" s="238"/>
      <c r="CA212" s="238"/>
      <c r="CB212" s="238"/>
      <c r="CC212" s="238"/>
      <c r="CD212" s="238"/>
      <c r="CE212" s="238"/>
      <c r="CF212" s="238"/>
      <c r="CG212" s="238"/>
      <c r="CH212" s="238"/>
      <c r="CI212" s="238"/>
      <c r="CJ212" s="238"/>
      <c r="CK212" s="238"/>
      <c r="CL212" s="238"/>
      <c r="CM212" s="238"/>
      <c r="CN212" s="238"/>
      <c r="CO212" s="238"/>
      <c r="CP212" s="238"/>
      <c r="CQ212" s="238"/>
      <c r="CR212" s="238"/>
      <c r="CS212" s="238"/>
      <c r="CT212" s="238"/>
      <c r="CU212" s="238"/>
      <c r="CV212" s="238"/>
      <c r="CW212" s="238"/>
      <c r="CX212" s="238"/>
      <c r="CY212" s="238"/>
      <c r="CZ212" s="238"/>
      <c r="DA212" s="238"/>
      <c r="DB212" s="238"/>
      <c r="DC212" s="238"/>
      <c r="DD212" s="238"/>
      <c r="DE212" s="238"/>
      <c r="DF212" s="238"/>
      <c r="DG212" s="238"/>
      <c r="DH212" s="238"/>
      <c r="DI212" s="238"/>
      <c r="DJ212" s="238"/>
      <c r="DK212" s="238"/>
      <c r="DL212" s="238"/>
      <c r="DM212" s="238"/>
      <c r="DN212" s="238"/>
      <c r="DO212" s="238"/>
      <c r="DP212" s="238"/>
      <c r="DQ212" s="238"/>
      <c r="DR212" s="238"/>
      <c r="DS212" s="238"/>
      <c r="DT212" s="238"/>
      <c r="DU212" s="238"/>
      <c r="DV212" s="238"/>
      <c r="DW212" s="238"/>
      <c r="DX212" s="238"/>
      <c r="DY212" s="238"/>
      <c r="DZ212" s="238"/>
      <c r="EA212" s="238"/>
      <c r="EB212" s="238"/>
      <c r="EC212" s="238"/>
      <c r="ED212" s="238"/>
      <c r="EE212" s="238"/>
      <c r="EF212" s="238"/>
      <c r="EG212" s="238"/>
      <c r="EH212" s="238"/>
      <c r="EI212" s="238"/>
      <c r="EJ212" s="238"/>
      <c r="EK212" s="238"/>
      <c r="EL212" s="238"/>
      <c r="EM212" s="238"/>
      <c r="EN212" s="238"/>
      <c r="EO212" s="238"/>
      <c r="EP212" s="238"/>
      <c r="EQ212" s="238"/>
      <c r="ER212" s="238"/>
      <c r="ES212" s="238"/>
      <c r="ET212" s="238"/>
      <c r="EU212" s="238"/>
      <c r="EV212" s="238"/>
      <c r="EW212" s="238"/>
      <c r="EX212" s="238"/>
      <c r="EY212" s="238"/>
      <c r="EZ212" s="238"/>
      <c r="FA212" s="238"/>
      <c r="FB212" s="238"/>
      <c r="FC212" s="238"/>
      <c r="FD212" s="238"/>
      <c r="FE212" s="238"/>
      <c r="FF212" s="238"/>
      <c r="FG212" s="238"/>
      <c r="FH212" s="238"/>
      <c r="FI212" s="238"/>
      <c r="FJ212" s="238"/>
      <c r="FK212" s="238"/>
      <c r="FL212" s="238"/>
      <c r="FM212" s="238"/>
      <c r="FN212" s="238"/>
      <c r="FO212" s="238"/>
      <c r="FP212" s="238"/>
      <c r="FQ212" s="238"/>
      <c r="FR212" s="238"/>
      <c r="FS212" s="238"/>
      <c r="FT212" s="238"/>
      <c r="FU212" s="238"/>
      <c r="FV212" s="238"/>
      <c r="FW212" s="238"/>
      <c r="FX212" s="238"/>
      <c r="FY212" s="238"/>
      <c r="FZ212" s="238"/>
      <c r="GA212" s="238"/>
      <c r="GB212" s="238"/>
      <c r="GC212" s="238"/>
      <c r="GD212" s="238"/>
      <c r="GE212" s="238"/>
    </row>
    <row r="213" spans="2:187" s="145" customFormat="1" ht="16.5" customHeight="1">
      <c r="B213" s="230">
        <v>207</v>
      </c>
      <c r="C213" s="321" t="s">
        <v>491</v>
      </c>
      <c r="D213" s="321" t="s">
        <v>586</v>
      </c>
      <c r="E213" s="321" t="s">
        <v>249</v>
      </c>
      <c r="F213" s="321" t="s">
        <v>292</v>
      </c>
      <c r="G213" s="544">
        <v>2</v>
      </c>
      <c r="H213" s="543">
        <v>200000</v>
      </c>
      <c r="I213" s="231">
        <f t="shared" si="3"/>
        <v>37500</v>
      </c>
      <c r="J213" s="262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  <c r="AE213" s="238"/>
      <c r="AF213" s="238"/>
      <c r="AG213" s="238"/>
      <c r="AH213" s="238"/>
      <c r="AI213" s="238"/>
      <c r="AJ213" s="238"/>
      <c r="AK213" s="238"/>
      <c r="AL213" s="238"/>
      <c r="AM213" s="238"/>
      <c r="AN213" s="238"/>
      <c r="AO213" s="238"/>
      <c r="AP213" s="238"/>
      <c r="AQ213" s="238"/>
      <c r="AR213" s="238"/>
      <c r="AS213" s="238"/>
      <c r="AT213" s="238"/>
      <c r="AU213" s="238"/>
      <c r="AV213" s="238"/>
      <c r="AW213" s="238"/>
      <c r="AX213" s="238"/>
      <c r="AY213" s="238"/>
      <c r="AZ213" s="238"/>
      <c r="BA213" s="238"/>
      <c r="BB213" s="238"/>
      <c r="BC213" s="238"/>
      <c r="BD213" s="238"/>
      <c r="BE213" s="238"/>
      <c r="BF213" s="238"/>
      <c r="BG213" s="238"/>
      <c r="BH213" s="238"/>
      <c r="BI213" s="238"/>
      <c r="BJ213" s="238"/>
      <c r="BK213" s="238"/>
      <c r="BL213" s="238"/>
      <c r="BM213" s="238"/>
      <c r="BN213" s="238"/>
      <c r="BO213" s="238"/>
      <c r="BP213" s="238"/>
      <c r="BQ213" s="238"/>
      <c r="BR213" s="238"/>
      <c r="BS213" s="238"/>
      <c r="BT213" s="238"/>
      <c r="BU213" s="238"/>
      <c r="BV213" s="238"/>
      <c r="BW213" s="238"/>
      <c r="BX213" s="238"/>
      <c r="BY213" s="238"/>
      <c r="BZ213" s="238"/>
      <c r="CA213" s="238"/>
      <c r="CB213" s="238"/>
      <c r="CC213" s="238"/>
      <c r="CD213" s="238"/>
      <c r="CE213" s="238"/>
      <c r="CF213" s="238"/>
      <c r="CG213" s="238"/>
      <c r="CH213" s="238"/>
      <c r="CI213" s="238"/>
      <c r="CJ213" s="238"/>
      <c r="CK213" s="238"/>
      <c r="CL213" s="238"/>
      <c r="CM213" s="238"/>
      <c r="CN213" s="238"/>
      <c r="CO213" s="238"/>
      <c r="CP213" s="238"/>
      <c r="CQ213" s="238"/>
      <c r="CR213" s="238"/>
      <c r="CS213" s="238"/>
      <c r="CT213" s="238"/>
      <c r="CU213" s="238"/>
      <c r="CV213" s="238"/>
      <c r="CW213" s="238"/>
      <c r="CX213" s="238"/>
      <c r="CY213" s="238"/>
      <c r="CZ213" s="238"/>
      <c r="DA213" s="238"/>
      <c r="DB213" s="238"/>
      <c r="DC213" s="238"/>
      <c r="DD213" s="238"/>
      <c r="DE213" s="238"/>
      <c r="DF213" s="238"/>
      <c r="DG213" s="238"/>
      <c r="DH213" s="238"/>
      <c r="DI213" s="238"/>
      <c r="DJ213" s="238"/>
      <c r="DK213" s="238"/>
      <c r="DL213" s="238"/>
      <c r="DM213" s="238"/>
      <c r="DN213" s="238"/>
      <c r="DO213" s="238"/>
      <c r="DP213" s="238"/>
      <c r="DQ213" s="238"/>
      <c r="DR213" s="238"/>
      <c r="DS213" s="238"/>
      <c r="DT213" s="238"/>
      <c r="DU213" s="238"/>
      <c r="DV213" s="238"/>
      <c r="DW213" s="238"/>
      <c r="DX213" s="238"/>
      <c r="DY213" s="238"/>
      <c r="DZ213" s="238"/>
      <c r="EA213" s="238"/>
      <c r="EB213" s="238"/>
      <c r="EC213" s="238"/>
      <c r="ED213" s="238"/>
      <c r="EE213" s="238"/>
      <c r="EF213" s="238"/>
      <c r="EG213" s="238"/>
      <c r="EH213" s="238"/>
      <c r="EI213" s="238"/>
      <c r="EJ213" s="238"/>
      <c r="EK213" s="238"/>
      <c r="EL213" s="238"/>
      <c r="EM213" s="238"/>
      <c r="EN213" s="238"/>
      <c r="EO213" s="238"/>
      <c r="EP213" s="238"/>
      <c r="EQ213" s="238"/>
      <c r="ER213" s="238"/>
      <c r="ES213" s="238"/>
      <c r="ET213" s="238"/>
      <c r="EU213" s="238"/>
      <c r="EV213" s="238"/>
      <c r="EW213" s="238"/>
      <c r="EX213" s="238"/>
      <c r="EY213" s="238"/>
      <c r="EZ213" s="238"/>
      <c r="FA213" s="238"/>
      <c r="FB213" s="238"/>
      <c r="FC213" s="238"/>
      <c r="FD213" s="238"/>
      <c r="FE213" s="238"/>
      <c r="FF213" s="238"/>
      <c r="FG213" s="238"/>
      <c r="FH213" s="238"/>
      <c r="FI213" s="238"/>
      <c r="FJ213" s="238"/>
      <c r="FK213" s="238"/>
      <c r="FL213" s="238"/>
      <c r="FM213" s="238"/>
      <c r="FN213" s="238"/>
      <c r="FO213" s="238"/>
      <c r="FP213" s="238"/>
      <c r="FQ213" s="238"/>
      <c r="FR213" s="238"/>
      <c r="FS213" s="238"/>
      <c r="FT213" s="238"/>
      <c r="FU213" s="238"/>
      <c r="FV213" s="238"/>
      <c r="FW213" s="238"/>
      <c r="FX213" s="238"/>
      <c r="FY213" s="238"/>
      <c r="FZ213" s="238"/>
      <c r="GA213" s="238"/>
      <c r="GB213" s="238"/>
      <c r="GC213" s="238"/>
      <c r="GD213" s="238"/>
      <c r="GE213" s="238"/>
    </row>
    <row r="214" spans="2:187" s="145" customFormat="1" ht="16.5" customHeight="1">
      <c r="B214" s="230">
        <v>208</v>
      </c>
      <c r="C214" s="321" t="s">
        <v>491</v>
      </c>
      <c r="D214" s="321" t="s">
        <v>586</v>
      </c>
      <c r="E214" s="321" t="s">
        <v>249</v>
      </c>
      <c r="F214" s="321" t="s">
        <v>643</v>
      </c>
      <c r="G214" s="544">
        <v>1</v>
      </c>
      <c r="H214" s="543">
        <v>101800</v>
      </c>
      <c r="I214" s="231">
        <f t="shared" si="3"/>
        <v>19087.5</v>
      </c>
      <c r="J214" s="262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238"/>
      <c r="AD214" s="238"/>
      <c r="AE214" s="238"/>
      <c r="AF214" s="238"/>
      <c r="AG214" s="238"/>
      <c r="AH214" s="238"/>
      <c r="AI214" s="238"/>
      <c r="AJ214" s="238"/>
      <c r="AK214" s="238"/>
      <c r="AL214" s="238"/>
      <c r="AM214" s="238"/>
      <c r="AN214" s="238"/>
      <c r="AO214" s="238"/>
      <c r="AP214" s="238"/>
      <c r="AQ214" s="238"/>
      <c r="AR214" s="238"/>
      <c r="AS214" s="238"/>
      <c r="AT214" s="238"/>
      <c r="AU214" s="238"/>
      <c r="AV214" s="238"/>
      <c r="AW214" s="238"/>
      <c r="AX214" s="238"/>
      <c r="AY214" s="238"/>
      <c r="AZ214" s="238"/>
      <c r="BA214" s="238"/>
      <c r="BB214" s="238"/>
      <c r="BC214" s="238"/>
      <c r="BD214" s="238"/>
      <c r="BE214" s="238"/>
      <c r="BF214" s="238"/>
      <c r="BG214" s="238"/>
      <c r="BH214" s="238"/>
      <c r="BI214" s="238"/>
      <c r="BJ214" s="238"/>
      <c r="BK214" s="238"/>
      <c r="BL214" s="238"/>
      <c r="BM214" s="238"/>
      <c r="BN214" s="238"/>
      <c r="BO214" s="238"/>
      <c r="BP214" s="238"/>
      <c r="BQ214" s="238"/>
      <c r="BR214" s="238"/>
      <c r="BS214" s="238"/>
      <c r="BT214" s="238"/>
      <c r="BU214" s="238"/>
      <c r="BV214" s="238"/>
      <c r="BW214" s="238"/>
      <c r="BX214" s="238"/>
      <c r="BY214" s="238"/>
      <c r="BZ214" s="238"/>
      <c r="CA214" s="238"/>
      <c r="CB214" s="238"/>
      <c r="CC214" s="238"/>
      <c r="CD214" s="238"/>
      <c r="CE214" s="238"/>
      <c r="CF214" s="238"/>
      <c r="CG214" s="238"/>
      <c r="CH214" s="238"/>
      <c r="CI214" s="238"/>
      <c r="CJ214" s="238"/>
      <c r="CK214" s="238"/>
      <c r="CL214" s="238"/>
      <c r="CM214" s="238"/>
      <c r="CN214" s="238"/>
      <c r="CO214" s="238"/>
      <c r="CP214" s="238"/>
      <c r="CQ214" s="238"/>
      <c r="CR214" s="238"/>
      <c r="CS214" s="238"/>
      <c r="CT214" s="238"/>
      <c r="CU214" s="238"/>
      <c r="CV214" s="238"/>
      <c r="CW214" s="238"/>
      <c r="CX214" s="238"/>
      <c r="CY214" s="238"/>
      <c r="CZ214" s="238"/>
      <c r="DA214" s="238"/>
      <c r="DB214" s="238"/>
      <c r="DC214" s="238"/>
      <c r="DD214" s="238"/>
      <c r="DE214" s="238"/>
      <c r="DF214" s="238"/>
      <c r="DG214" s="238"/>
      <c r="DH214" s="238"/>
      <c r="DI214" s="238"/>
      <c r="DJ214" s="238"/>
      <c r="DK214" s="238"/>
      <c r="DL214" s="238"/>
      <c r="DM214" s="238"/>
      <c r="DN214" s="238"/>
      <c r="DO214" s="238"/>
      <c r="DP214" s="238"/>
      <c r="DQ214" s="238"/>
      <c r="DR214" s="238"/>
      <c r="DS214" s="238"/>
      <c r="DT214" s="238"/>
      <c r="DU214" s="238"/>
      <c r="DV214" s="238"/>
      <c r="DW214" s="238"/>
      <c r="DX214" s="238"/>
      <c r="DY214" s="238"/>
      <c r="DZ214" s="238"/>
      <c r="EA214" s="238"/>
      <c r="EB214" s="238"/>
      <c r="EC214" s="238"/>
      <c r="ED214" s="238"/>
      <c r="EE214" s="238"/>
      <c r="EF214" s="238"/>
      <c r="EG214" s="238"/>
      <c r="EH214" s="238"/>
      <c r="EI214" s="238"/>
      <c r="EJ214" s="238"/>
      <c r="EK214" s="238"/>
      <c r="EL214" s="238"/>
      <c r="EM214" s="238"/>
      <c r="EN214" s="238"/>
      <c r="EO214" s="238"/>
      <c r="EP214" s="238"/>
      <c r="EQ214" s="238"/>
      <c r="ER214" s="238"/>
      <c r="ES214" s="238"/>
      <c r="ET214" s="238"/>
      <c r="EU214" s="238"/>
      <c r="EV214" s="238"/>
      <c r="EW214" s="238"/>
      <c r="EX214" s="238"/>
      <c r="EY214" s="238"/>
      <c r="EZ214" s="238"/>
      <c r="FA214" s="238"/>
      <c r="FB214" s="238"/>
      <c r="FC214" s="238"/>
      <c r="FD214" s="238"/>
      <c r="FE214" s="238"/>
      <c r="FF214" s="238"/>
      <c r="FG214" s="238"/>
      <c r="FH214" s="238"/>
      <c r="FI214" s="238"/>
      <c r="FJ214" s="238"/>
      <c r="FK214" s="238"/>
      <c r="FL214" s="238"/>
      <c r="FM214" s="238"/>
      <c r="FN214" s="238"/>
      <c r="FO214" s="238"/>
      <c r="FP214" s="238"/>
      <c r="FQ214" s="238"/>
      <c r="FR214" s="238"/>
      <c r="FS214" s="238"/>
      <c r="FT214" s="238"/>
      <c r="FU214" s="238"/>
      <c r="FV214" s="238"/>
      <c r="FW214" s="238"/>
      <c r="FX214" s="238"/>
      <c r="FY214" s="238"/>
      <c r="FZ214" s="238"/>
      <c r="GA214" s="238"/>
      <c r="GB214" s="238"/>
      <c r="GC214" s="238"/>
      <c r="GD214" s="238"/>
      <c r="GE214" s="238"/>
    </row>
    <row r="215" spans="2:187" s="145" customFormat="1" ht="16.5" customHeight="1">
      <c r="B215" s="230">
        <v>209</v>
      </c>
      <c r="C215" s="321" t="s">
        <v>494</v>
      </c>
      <c r="D215" s="321" t="s">
        <v>745</v>
      </c>
      <c r="E215" s="321" t="s">
        <v>238</v>
      </c>
      <c r="F215" s="321" t="s">
        <v>292</v>
      </c>
      <c r="G215" s="544">
        <v>3</v>
      </c>
      <c r="H215" s="543">
        <v>300000</v>
      </c>
      <c r="I215" s="231">
        <f t="shared" si="3"/>
        <v>56250</v>
      </c>
      <c r="J215" s="262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  <c r="AC215" s="238"/>
      <c r="AD215" s="238"/>
      <c r="AE215" s="238"/>
      <c r="AF215" s="238"/>
      <c r="AG215" s="238"/>
      <c r="AH215" s="238"/>
      <c r="AI215" s="238"/>
      <c r="AJ215" s="238"/>
      <c r="AK215" s="238"/>
      <c r="AL215" s="238"/>
      <c r="AM215" s="238"/>
      <c r="AN215" s="238"/>
      <c r="AO215" s="238"/>
      <c r="AP215" s="238"/>
      <c r="AQ215" s="238"/>
      <c r="AR215" s="238"/>
      <c r="AS215" s="238"/>
      <c r="AT215" s="238"/>
      <c r="AU215" s="238"/>
      <c r="AV215" s="238"/>
      <c r="AW215" s="238"/>
      <c r="AX215" s="238"/>
      <c r="AY215" s="238"/>
      <c r="AZ215" s="238"/>
      <c r="BA215" s="238"/>
      <c r="BB215" s="238"/>
      <c r="BC215" s="238"/>
      <c r="BD215" s="238"/>
      <c r="BE215" s="238"/>
      <c r="BF215" s="238"/>
      <c r="BG215" s="238"/>
      <c r="BH215" s="238"/>
      <c r="BI215" s="238"/>
      <c r="BJ215" s="238"/>
      <c r="BK215" s="238"/>
      <c r="BL215" s="238"/>
      <c r="BM215" s="238"/>
      <c r="BN215" s="238"/>
      <c r="BO215" s="238"/>
      <c r="BP215" s="238"/>
      <c r="BQ215" s="238"/>
      <c r="BR215" s="238"/>
      <c r="BS215" s="238"/>
      <c r="BT215" s="238"/>
      <c r="BU215" s="238"/>
      <c r="BV215" s="238"/>
      <c r="BW215" s="238"/>
      <c r="BX215" s="238"/>
      <c r="BY215" s="238"/>
      <c r="BZ215" s="238"/>
      <c r="CA215" s="238"/>
      <c r="CB215" s="238"/>
      <c r="CC215" s="238"/>
      <c r="CD215" s="238"/>
      <c r="CE215" s="238"/>
      <c r="CF215" s="238"/>
      <c r="CG215" s="238"/>
      <c r="CH215" s="238"/>
      <c r="CI215" s="238"/>
      <c r="CJ215" s="238"/>
      <c r="CK215" s="238"/>
      <c r="CL215" s="238"/>
      <c r="CM215" s="238"/>
      <c r="CN215" s="238"/>
      <c r="CO215" s="238"/>
      <c r="CP215" s="238"/>
      <c r="CQ215" s="238"/>
      <c r="CR215" s="238"/>
      <c r="CS215" s="238"/>
      <c r="CT215" s="238"/>
      <c r="CU215" s="238"/>
      <c r="CV215" s="238"/>
      <c r="CW215" s="238"/>
      <c r="CX215" s="238"/>
      <c r="CY215" s="238"/>
      <c r="CZ215" s="238"/>
      <c r="DA215" s="238"/>
      <c r="DB215" s="238"/>
      <c r="DC215" s="238"/>
      <c r="DD215" s="238"/>
      <c r="DE215" s="238"/>
      <c r="DF215" s="238"/>
      <c r="DG215" s="238"/>
      <c r="DH215" s="238"/>
      <c r="DI215" s="238"/>
      <c r="DJ215" s="238"/>
      <c r="DK215" s="238"/>
      <c r="DL215" s="238"/>
      <c r="DM215" s="238"/>
      <c r="DN215" s="238"/>
      <c r="DO215" s="238"/>
      <c r="DP215" s="238"/>
      <c r="DQ215" s="238"/>
      <c r="DR215" s="238"/>
      <c r="DS215" s="238"/>
      <c r="DT215" s="238"/>
      <c r="DU215" s="238"/>
      <c r="DV215" s="238"/>
      <c r="DW215" s="238"/>
      <c r="DX215" s="238"/>
      <c r="DY215" s="238"/>
      <c r="DZ215" s="238"/>
      <c r="EA215" s="238"/>
      <c r="EB215" s="238"/>
      <c r="EC215" s="238"/>
      <c r="ED215" s="238"/>
      <c r="EE215" s="238"/>
      <c r="EF215" s="238"/>
      <c r="EG215" s="238"/>
      <c r="EH215" s="238"/>
      <c r="EI215" s="238"/>
      <c r="EJ215" s="238"/>
      <c r="EK215" s="238"/>
      <c r="EL215" s="238"/>
      <c r="EM215" s="238"/>
      <c r="EN215" s="238"/>
      <c r="EO215" s="238"/>
      <c r="EP215" s="238"/>
      <c r="EQ215" s="238"/>
      <c r="ER215" s="238"/>
      <c r="ES215" s="238"/>
      <c r="ET215" s="238"/>
      <c r="EU215" s="238"/>
      <c r="EV215" s="238"/>
      <c r="EW215" s="238"/>
      <c r="EX215" s="238"/>
      <c r="EY215" s="238"/>
      <c r="EZ215" s="238"/>
      <c r="FA215" s="238"/>
      <c r="FB215" s="238"/>
      <c r="FC215" s="238"/>
      <c r="FD215" s="238"/>
      <c r="FE215" s="238"/>
      <c r="FF215" s="238"/>
      <c r="FG215" s="238"/>
      <c r="FH215" s="238"/>
      <c r="FI215" s="238"/>
      <c r="FJ215" s="238"/>
      <c r="FK215" s="238"/>
      <c r="FL215" s="238"/>
      <c r="FM215" s="238"/>
      <c r="FN215" s="238"/>
      <c r="FO215" s="238"/>
      <c r="FP215" s="238"/>
      <c r="FQ215" s="238"/>
      <c r="FR215" s="238"/>
      <c r="FS215" s="238"/>
      <c r="FT215" s="238"/>
      <c r="FU215" s="238"/>
      <c r="FV215" s="238"/>
      <c r="FW215" s="238"/>
      <c r="FX215" s="238"/>
      <c r="FY215" s="238"/>
      <c r="FZ215" s="238"/>
      <c r="GA215" s="238"/>
      <c r="GB215" s="238"/>
      <c r="GC215" s="238"/>
      <c r="GD215" s="238"/>
      <c r="GE215" s="238"/>
    </row>
    <row r="216" spans="2:187" s="145" customFormat="1" ht="16.5" customHeight="1">
      <c r="B216" s="230">
        <v>210</v>
      </c>
      <c r="C216" s="321" t="s">
        <v>494</v>
      </c>
      <c r="D216" s="321" t="s">
        <v>745</v>
      </c>
      <c r="E216" s="321" t="s">
        <v>238</v>
      </c>
      <c r="F216" s="321" t="s">
        <v>291</v>
      </c>
      <c r="G216" s="544">
        <v>3</v>
      </c>
      <c r="H216" s="543">
        <v>300000</v>
      </c>
      <c r="I216" s="231">
        <f t="shared" si="3"/>
        <v>56250</v>
      </c>
      <c r="J216" s="262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  <c r="AC216" s="238"/>
      <c r="AD216" s="238"/>
      <c r="AE216" s="238"/>
      <c r="AF216" s="238"/>
      <c r="AG216" s="238"/>
      <c r="AH216" s="238"/>
      <c r="AI216" s="238"/>
      <c r="AJ216" s="238"/>
      <c r="AK216" s="238"/>
      <c r="AL216" s="238"/>
      <c r="AM216" s="238"/>
      <c r="AN216" s="238"/>
      <c r="AO216" s="238"/>
      <c r="AP216" s="238"/>
      <c r="AQ216" s="238"/>
      <c r="AR216" s="238"/>
      <c r="AS216" s="238"/>
      <c r="AT216" s="238"/>
      <c r="AU216" s="238"/>
      <c r="AV216" s="238"/>
      <c r="AW216" s="238"/>
      <c r="AX216" s="238"/>
      <c r="AY216" s="238"/>
      <c r="AZ216" s="238"/>
      <c r="BA216" s="238"/>
      <c r="BB216" s="238"/>
      <c r="BC216" s="238"/>
      <c r="BD216" s="238"/>
      <c r="BE216" s="238"/>
      <c r="BF216" s="238"/>
      <c r="BG216" s="238"/>
      <c r="BH216" s="238"/>
      <c r="BI216" s="238"/>
      <c r="BJ216" s="238"/>
      <c r="BK216" s="238"/>
      <c r="BL216" s="238"/>
      <c r="BM216" s="238"/>
      <c r="BN216" s="238"/>
      <c r="BO216" s="238"/>
      <c r="BP216" s="238"/>
      <c r="BQ216" s="238"/>
      <c r="BR216" s="238"/>
      <c r="BS216" s="238"/>
      <c r="BT216" s="238"/>
      <c r="BU216" s="238"/>
      <c r="BV216" s="238"/>
      <c r="BW216" s="238"/>
      <c r="BX216" s="238"/>
      <c r="BY216" s="238"/>
      <c r="BZ216" s="238"/>
      <c r="CA216" s="238"/>
      <c r="CB216" s="238"/>
      <c r="CC216" s="238"/>
      <c r="CD216" s="238"/>
      <c r="CE216" s="238"/>
      <c r="CF216" s="238"/>
      <c r="CG216" s="238"/>
      <c r="CH216" s="238"/>
      <c r="CI216" s="238"/>
      <c r="CJ216" s="238"/>
      <c r="CK216" s="238"/>
      <c r="CL216" s="238"/>
      <c r="CM216" s="238"/>
      <c r="CN216" s="238"/>
      <c r="CO216" s="238"/>
      <c r="CP216" s="238"/>
      <c r="CQ216" s="238"/>
      <c r="CR216" s="238"/>
      <c r="CS216" s="238"/>
      <c r="CT216" s="238"/>
      <c r="CU216" s="238"/>
      <c r="CV216" s="238"/>
      <c r="CW216" s="238"/>
      <c r="CX216" s="238"/>
      <c r="CY216" s="238"/>
      <c r="CZ216" s="238"/>
      <c r="DA216" s="238"/>
      <c r="DB216" s="238"/>
      <c r="DC216" s="238"/>
      <c r="DD216" s="238"/>
      <c r="DE216" s="238"/>
      <c r="DF216" s="238"/>
      <c r="DG216" s="238"/>
      <c r="DH216" s="238"/>
      <c r="DI216" s="238"/>
      <c r="DJ216" s="238"/>
      <c r="DK216" s="238"/>
      <c r="DL216" s="238"/>
      <c r="DM216" s="238"/>
      <c r="DN216" s="238"/>
      <c r="DO216" s="238"/>
      <c r="DP216" s="238"/>
      <c r="DQ216" s="238"/>
      <c r="DR216" s="238"/>
      <c r="DS216" s="238"/>
      <c r="DT216" s="238"/>
      <c r="DU216" s="238"/>
      <c r="DV216" s="238"/>
      <c r="DW216" s="238"/>
      <c r="DX216" s="238"/>
      <c r="DY216" s="238"/>
      <c r="DZ216" s="238"/>
      <c r="EA216" s="238"/>
      <c r="EB216" s="238"/>
      <c r="EC216" s="238"/>
      <c r="ED216" s="238"/>
      <c r="EE216" s="238"/>
      <c r="EF216" s="238"/>
      <c r="EG216" s="238"/>
      <c r="EH216" s="238"/>
      <c r="EI216" s="238"/>
      <c r="EJ216" s="238"/>
      <c r="EK216" s="238"/>
      <c r="EL216" s="238"/>
      <c r="EM216" s="238"/>
      <c r="EN216" s="238"/>
      <c r="EO216" s="238"/>
      <c r="EP216" s="238"/>
      <c r="EQ216" s="238"/>
      <c r="ER216" s="238"/>
      <c r="ES216" s="238"/>
      <c r="ET216" s="238"/>
      <c r="EU216" s="238"/>
      <c r="EV216" s="238"/>
      <c r="EW216" s="238"/>
      <c r="EX216" s="238"/>
      <c r="EY216" s="238"/>
      <c r="EZ216" s="238"/>
      <c r="FA216" s="238"/>
      <c r="FB216" s="238"/>
      <c r="FC216" s="238"/>
      <c r="FD216" s="238"/>
      <c r="FE216" s="238"/>
      <c r="FF216" s="238"/>
      <c r="FG216" s="238"/>
      <c r="FH216" s="238"/>
      <c r="FI216" s="238"/>
      <c r="FJ216" s="238"/>
      <c r="FK216" s="238"/>
      <c r="FL216" s="238"/>
      <c r="FM216" s="238"/>
      <c r="FN216" s="238"/>
      <c r="FO216" s="238"/>
      <c r="FP216" s="238"/>
      <c r="FQ216" s="238"/>
      <c r="FR216" s="238"/>
      <c r="FS216" s="238"/>
      <c r="FT216" s="238"/>
      <c r="FU216" s="238"/>
      <c r="FV216" s="238"/>
      <c r="FW216" s="238"/>
      <c r="FX216" s="238"/>
      <c r="FY216" s="238"/>
      <c r="FZ216" s="238"/>
      <c r="GA216" s="238"/>
      <c r="GB216" s="238"/>
      <c r="GC216" s="238"/>
      <c r="GD216" s="238"/>
      <c r="GE216" s="238"/>
    </row>
    <row r="217" spans="2:187" s="145" customFormat="1" ht="16.5" customHeight="1">
      <c r="B217" s="230">
        <v>211</v>
      </c>
      <c r="C217" s="321" t="s">
        <v>494</v>
      </c>
      <c r="D217" s="321" t="s">
        <v>746</v>
      </c>
      <c r="E217" s="321" t="s">
        <v>246</v>
      </c>
      <c r="F217" s="321" t="s">
        <v>291</v>
      </c>
      <c r="G217" s="544">
        <v>3</v>
      </c>
      <c r="H217" s="543">
        <v>300000</v>
      </c>
      <c r="I217" s="231">
        <f t="shared" si="3"/>
        <v>56250</v>
      </c>
      <c r="J217" s="262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  <c r="AC217" s="238"/>
      <c r="AD217" s="238"/>
      <c r="AE217" s="238"/>
      <c r="AF217" s="238"/>
      <c r="AG217" s="238"/>
      <c r="AH217" s="238"/>
      <c r="AI217" s="238"/>
      <c r="AJ217" s="238"/>
      <c r="AK217" s="238"/>
      <c r="AL217" s="238"/>
      <c r="AM217" s="238"/>
      <c r="AN217" s="238"/>
      <c r="AO217" s="238"/>
      <c r="AP217" s="238"/>
      <c r="AQ217" s="238"/>
      <c r="AR217" s="238"/>
      <c r="AS217" s="238"/>
      <c r="AT217" s="238"/>
      <c r="AU217" s="238"/>
      <c r="AV217" s="238"/>
      <c r="AW217" s="238"/>
      <c r="AX217" s="238"/>
      <c r="AY217" s="238"/>
      <c r="AZ217" s="238"/>
      <c r="BA217" s="238"/>
      <c r="BB217" s="238"/>
      <c r="BC217" s="238"/>
      <c r="BD217" s="238"/>
      <c r="BE217" s="238"/>
      <c r="BF217" s="238"/>
      <c r="BG217" s="238"/>
      <c r="BH217" s="238"/>
      <c r="BI217" s="238"/>
      <c r="BJ217" s="238"/>
      <c r="BK217" s="238"/>
      <c r="BL217" s="238"/>
      <c r="BM217" s="238"/>
      <c r="BN217" s="238"/>
      <c r="BO217" s="238"/>
      <c r="BP217" s="238"/>
      <c r="BQ217" s="238"/>
      <c r="BR217" s="238"/>
      <c r="BS217" s="238"/>
      <c r="BT217" s="238"/>
      <c r="BU217" s="238"/>
      <c r="BV217" s="238"/>
      <c r="BW217" s="238"/>
      <c r="BX217" s="238"/>
      <c r="BY217" s="238"/>
      <c r="BZ217" s="238"/>
      <c r="CA217" s="238"/>
      <c r="CB217" s="238"/>
      <c r="CC217" s="238"/>
      <c r="CD217" s="238"/>
      <c r="CE217" s="238"/>
      <c r="CF217" s="238"/>
      <c r="CG217" s="238"/>
      <c r="CH217" s="238"/>
      <c r="CI217" s="238"/>
      <c r="CJ217" s="238"/>
      <c r="CK217" s="238"/>
      <c r="CL217" s="238"/>
      <c r="CM217" s="238"/>
      <c r="CN217" s="238"/>
      <c r="CO217" s="238"/>
      <c r="CP217" s="238"/>
      <c r="CQ217" s="238"/>
      <c r="CR217" s="238"/>
      <c r="CS217" s="238"/>
      <c r="CT217" s="238"/>
      <c r="CU217" s="238"/>
      <c r="CV217" s="238"/>
      <c r="CW217" s="238"/>
      <c r="CX217" s="238"/>
      <c r="CY217" s="238"/>
      <c r="CZ217" s="238"/>
      <c r="DA217" s="238"/>
      <c r="DB217" s="238"/>
      <c r="DC217" s="238"/>
      <c r="DD217" s="238"/>
      <c r="DE217" s="238"/>
      <c r="DF217" s="238"/>
      <c r="DG217" s="238"/>
      <c r="DH217" s="238"/>
      <c r="DI217" s="238"/>
      <c r="DJ217" s="238"/>
      <c r="DK217" s="238"/>
      <c r="DL217" s="238"/>
      <c r="DM217" s="238"/>
      <c r="DN217" s="238"/>
      <c r="DO217" s="238"/>
      <c r="DP217" s="238"/>
      <c r="DQ217" s="238"/>
      <c r="DR217" s="238"/>
      <c r="DS217" s="238"/>
      <c r="DT217" s="238"/>
      <c r="DU217" s="238"/>
      <c r="DV217" s="238"/>
      <c r="DW217" s="238"/>
      <c r="DX217" s="238"/>
      <c r="DY217" s="238"/>
      <c r="DZ217" s="238"/>
      <c r="EA217" s="238"/>
      <c r="EB217" s="238"/>
      <c r="EC217" s="238"/>
      <c r="ED217" s="238"/>
      <c r="EE217" s="238"/>
      <c r="EF217" s="238"/>
      <c r="EG217" s="238"/>
      <c r="EH217" s="238"/>
      <c r="EI217" s="238"/>
      <c r="EJ217" s="238"/>
      <c r="EK217" s="238"/>
      <c r="EL217" s="238"/>
      <c r="EM217" s="238"/>
      <c r="EN217" s="238"/>
      <c r="EO217" s="238"/>
      <c r="EP217" s="238"/>
      <c r="EQ217" s="238"/>
      <c r="ER217" s="238"/>
      <c r="ES217" s="238"/>
      <c r="ET217" s="238"/>
      <c r="EU217" s="238"/>
      <c r="EV217" s="238"/>
      <c r="EW217" s="238"/>
      <c r="EX217" s="238"/>
      <c r="EY217" s="238"/>
      <c r="EZ217" s="238"/>
      <c r="FA217" s="238"/>
      <c r="FB217" s="238"/>
      <c r="FC217" s="238"/>
      <c r="FD217" s="238"/>
      <c r="FE217" s="238"/>
      <c r="FF217" s="238"/>
      <c r="FG217" s="238"/>
      <c r="FH217" s="238"/>
      <c r="FI217" s="238"/>
      <c r="FJ217" s="238"/>
      <c r="FK217" s="238"/>
      <c r="FL217" s="238"/>
      <c r="FM217" s="238"/>
      <c r="FN217" s="238"/>
      <c r="FO217" s="238"/>
      <c r="FP217" s="238"/>
      <c r="FQ217" s="238"/>
      <c r="FR217" s="238"/>
      <c r="FS217" s="238"/>
      <c r="FT217" s="238"/>
      <c r="FU217" s="238"/>
      <c r="FV217" s="238"/>
      <c r="FW217" s="238"/>
      <c r="FX217" s="238"/>
      <c r="FY217" s="238"/>
      <c r="FZ217" s="238"/>
      <c r="GA217" s="238"/>
      <c r="GB217" s="238"/>
      <c r="GC217" s="238"/>
      <c r="GD217" s="238"/>
      <c r="GE217" s="238"/>
    </row>
    <row r="218" spans="2:187" s="145" customFormat="1" ht="16.5" customHeight="1">
      <c r="B218" s="230">
        <v>212</v>
      </c>
      <c r="C218" s="321" t="s">
        <v>494</v>
      </c>
      <c r="D218" s="321" t="s">
        <v>712</v>
      </c>
      <c r="E218" s="321" t="s">
        <v>330</v>
      </c>
      <c r="F218" s="321" t="s">
        <v>291</v>
      </c>
      <c r="G218" s="544">
        <v>1</v>
      </c>
      <c r="H218" s="543">
        <v>40300</v>
      </c>
      <c r="I218" s="231">
        <f t="shared" si="3"/>
        <v>7556.25</v>
      </c>
      <c r="J218" s="262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238"/>
      <c r="AP218" s="238"/>
      <c r="AQ218" s="238"/>
      <c r="AR218" s="238"/>
      <c r="AS218" s="238"/>
      <c r="AT218" s="238"/>
      <c r="AU218" s="238"/>
      <c r="AV218" s="238"/>
      <c r="AW218" s="238"/>
      <c r="AX218" s="238"/>
      <c r="AY218" s="238"/>
      <c r="AZ218" s="238"/>
      <c r="BA218" s="238"/>
      <c r="BB218" s="238"/>
      <c r="BC218" s="238"/>
      <c r="BD218" s="238"/>
      <c r="BE218" s="238"/>
      <c r="BF218" s="238"/>
      <c r="BG218" s="238"/>
      <c r="BH218" s="238"/>
      <c r="BI218" s="238"/>
      <c r="BJ218" s="238"/>
      <c r="BK218" s="238"/>
      <c r="BL218" s="238"/>
      <c r="BM218" s="238"/>
      <c r="BN218" s="238"/>
      <c r="BO218" s="238"/>
      <c r="BP218" s="238"/>
      <c r="BQ218" s="238"/>
      <c r="BR218" s="238"/>
      <c r="BS218" s="238"/>
      <c r="BT218" s="238"/>
      <c r="BU218" s="238"/>
      <c r="BV218" s="238"/>
      <c r="BW218" s="238"/>
      <c r="BX218" s="238"/>
      <c r="BY218" s="238"/>
      <c r="BZ218" s="238"/>
      <c r="CA218" s="238"/>
      <c r="CB218" s="238"/>
      <c r="CC218" s="238"/>
      <c r="CD218" s="238"/>
      <c r="CE218" s="238"/>
      <c r="CF218" s="238"/>
      <c r="CG218" s="238"/>
      <c r="CH218" s="238"/>
      <c r="CI218" s="238"/>
      <c r="CJ218" s="238"/>
      <c r="CK218" s="238"/>
      <c r="CL218" s="238"/>
      <c r="CM218" s="238"/>
      <c r="CN218" s="238"/>
      <c r="CO218" s="238"/>
      <c r="CP218" s="238"/>
      <c r="CQ218" s="238"/>
      <c r="CR218" s="238"/>
      <c r="CS218" s="238"/>
      <c r="CT218" s="238"/>
      <c r="CU218" s="238"/>
      <c r="CV218" s="238"/>
      <c r="CW218" s="238"/>
      <c r="CX218" s="238"/>
      <c r="CY218" s="238"/>
      <c r="CZ218" s="238"/>
      <c r="DA218" s="238"/>
      <c r="DB218" s="238"/>
      <c r="DC218" s="238"/>
      <c r="DD218" s="238"/>
      <c r="DE218" s="238"/>
      <c r="DF218" s="238"/>
      <c r="DG218" s="238"/>
      <c r="DH218" s="238"/>
      <c r="DI218" s="238"/>
      <c r="DJ218" s="238"/>
      <c r="DK218" s="238"/>
      <c r="DL218" s="238"/>
      <c r="DM218" s="238"/>
      <c r="DN218" s="238"/>
      <c r="DO218" s="238"/>
      <c r="DP218" s="238"/>
      <c r="DQ218" s="238"/>
      <c r="DR218" s="238"/>
      <c r="DS218" s="238"/>
      <c r="DT218" s="238"/>
      <c r="DU218" s="238"/>
      <c r="DV218" s="238"/>
      <c r="DW218" s="238"/>
      <c r="DX218" s="238"/>
      <c r="DY218" s="238"/>
      <c r="DZ218" s="238"/>
      <c r="EA218" s="238"/>
      <c r="EB218" s="238"/>
      <c r="EC218" s="238"/>
      <c r="ED218" s="238"/>
      <c r="EE218" s="238"/>
      <c r="EF218" s="238"/>
      <c r="EG218" s="238"/>
      <c r="EH218" s="238"/>
      <c r="EI218" s="238"/>
      <c r="EJ218" s="238"/>
      <c r="EK218" s="238"/>
      <c r="EL218" s="238"/>
      <c r="EM218" s="238"/>
      <c r="EN218" s="238"/>
      <c r="EO218" s="238"/>
      <c r="EP218" s="238"/>
      <c r="EQ218" s="238"/>
      <c r="ER218" s="238"/>
      <c r="ES218" s="238"/>
      <c r="ET218" s="238"/>
      <c r="EU218" s="238"/>
      <c r="EV218" s="238"/>
      <c r="EW218" s="238"/>
      <c r="EX218" s="238"/>
      <c r="EY218" s="238"/>
      <c r="EZ218" s="238"/>
      <c r="FA218" s="238"/>
      <c r="FB218" s="238"/>
      <c r="FC218" s="238"/>
      <c r="FD218" s="238"/>
      <c r="FE218" s="238"/>
      <c r="FF218" s="238"/>
      <c r="FG218" s="238"/>
      <c r="FH218" s="238"/>
      <c r="FI218" s="238"/>
      <c r="FJ218" s="238"/>
      <c r="FK218" s="238"/>
      <c r="FL218" s="238"/>
      <c r="FM218" s="238"/>
      <c r="FN218" s="238"/>
      <c r="FO218" s="238"/>
      <c r="FP218" s="238"/>
      <c r="FQ218" s="238"/>
      <c r="FR218" s="238"/>
      <c r="FS218" s="238"/>
      <c r="FT218" s="238"/>
      <c r="FU218" s="238"/>
      <c r="FV218" s="238"/>
      <c r="FW218" s="238"/>
      <c r="FX218" s="238"/>
      <c r="FY218" s="238"/>
      <c r="FZ218" s="238"/>
      <c r="GA218" s="238"/>
      <c r="GB218" s="238"/>
      <c r="GC218" s="238"/>
      <c r="GD218" s="238"/>
      <c r="GE218" s="238"/>
    </row>
    <row r="219" spans="2:187" s="145" customFormat="1" ht="16.5" customHeight="1">
      <c r="B219" s="230">
        <v>213</v>
      </c>
      <c r="C219" s="321" t="s">
        <v>494</v>
      </c>
      <c r="D219" s="321" t="s">
        <v>750</v>
      </c>
      <c r="E219" s="321" t="s">
        <v>337</v>
      </c>
      <c r="F219" s="321" t="s">
        <v>292</v>
      </c>
      <c r="G219" s="544">
        <v>4</v>
      </c>
      <c r="H219" s="543">
        <v>400000</v>
      </c>
      <c r="I219" s="231">
        <f t="shared" si="3"/>
        <v>75000</v>
      </c>
      <c r="J219" s="262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  <c r="AC219" s="238"/>
      <c r="AD219" s="238"/>
      <c r="AE219" s="238"/>
      <c r="AF219" s="238"/>
      <c r="AG219" s="238"/>
      <c r="AH219" s="238"/>
      <c r="AI219" s="238"/>
      <c r="AJ219" s="238"/>
      <c r="AK219" s="238"/>
      <c r="AL219" s="238"/>
      <c r="AM219" s="238"/>
      <c r="AN219" s="238"/>
      <c r="AO219" s="238"/>
      <c r="AP219" s="238"/>
      <c r="AQ219" s="238"/>
      <c r="AR219" s="238"/>
      <c r="AS219" s="238"/>
      <c r="AT219" s="238"/>
      <c r="AU219" s="238"/>
      <c r="AV219" s="238"/>
      <c r="AW219" s="238"/>
      <c r="AX219" s="238"/>
      <c r="AY219" s="238"/>
      <c r="AZ219" s="238"/>
      <c r="BA219" s="238"/>
      <c r="BB219" s="238"/>
      <c r="BC219" s="238"/>
      <c r="BD219" s="238"/>
      <c r="BE219" s="238"/>
      <c r="BF219" s="238"/>
      <c r="BG219" s="238"/>
      <c r="BH219" s="238"/>
      <c r="BI219" s="238"/>
      <c r="BJ219" s="238"/>
      <c r="BK219" s="238"/>
      <c r="BL219" s="238"/>
      <c r="BM219" s="238"/>
      <c r="BN219" s="238"/>
      <c r="BO219" s="238"/>
      <c r="BP219" s="238"/>
      <c r="BQ219" s="238"/>
      <c r="BR219" s="238"/>
      <c r="BS219" s="238"/>
      <c r="BT219" s="238"/>
      <c r="BU219" s="238"/>
      <c r="BV219" s="238"/>
      <c r="BW219" s="238"/>
      <c r="BX219" s="238"/>
      <c r="BY219" s="238"/>
      <c r="BZ219" s="238"/>
      <c r="CA219" s="238"/>
      <c r="CB219" s="238"/>
      <c r="CC219" s="238"/>
      <c r="CD219" s="238"/>
      <c r="CE219" s="238"/>
      <c r="CF219" s="238"/>
      <c r="CG219" s="238"/>
      <c r="CH219" s="238"/>
      <c r="CI219" s="238"/>
      <c r="CJ219" s="238"/>
      <c r="CK219" s="238"/>
      <c r="CL219" s="238"/>
      <c r="CM219" s="238"/>
      <c r="CN219" s="238"/>
      <c r="CO219" s="238"/>
      <c r="CP219" s="238"/>
      <c r="CQ219" s="238"/>
      <c r="CR219" s="238"/>
      <c r="CS219" s="238"/>
      <c r="CT219" s="238"/>
      <c r="CU219" s="238"/>
      <c r="CV219" s="238"/>
      <c r="CW219" s="238"/>
      <c r="CX219" s="238"/>
      <c r="CY219" s="238"/>
      <c r="CZ219" s="238"/>
      <c r="DA219" s="238"/>
      <c r="DB219" s="238"/>
      <c r="DC219" s="238"/>
      <c r="DD219" s="238"/>
      <c r="DE219" s="238"/>
      <c r="DF219" s="238"/>
      <c r="DG219" s="238"/>
      <c r="DH219" s="238"/>
      <c r="DI219" s="238"/>
      <c r="DJ219" s="238"/>
      <c r="DK219" s="238"/>
      <c r="DL219" s="238"/>
      <c r="DM219" s="238"/>
      <c r="DN219" s="238"/>
      <c r="DO219" s="238"/>
      <c r="DP219" s="238"/>
      <c r="DQ219" s="238"/>
      <c r="DR219" s="238"/>
      <c r="DS219" s="238"/>
      <c r="DT219" s="238"/>
      <c r="DU219" s="238"/>
      <c r="DV219" s="238"/>
      <c r="DW219" s="238"/>
      <c r="DX219" s="238"/>
      <c r="DY219" s="238"/>
      <c r="DZ219" s="238"/>
      <c r="EA219" s="238"/>
      <c r="EB219" s="238"/>
      <c r="EC219" s="238"/>
      <c r="ED219" s="238"/>
      <c r="EE219" s="238"/>
      <c r="EF219" s="238"/>
      <c r="EG219" s="238"/>
      <c r="EH219" s="238"/>
      <c r="EI219" s="238"/>
      <c r="EJ219" s="238"/>
      <c r="EK219" s="238"/>
      <c r="EL219" s="238"/>
      <c r="EM219" s="238"/>
      <c r="EN219" s="238"/>
      <c r="EO219" s="238"/>
      <c r="EP219" s="238"/>
      <c r="EQ219" s="238"/>
      <c r="ER219" s="238"/>
      <c r="ES219" s="238"/>
      <c r="ET219" s="238"/>
      <c r="EU219" s="238"/>
      <c r="EV219" s="238"/>
      <c r="EW219" s="238"/>
      <c r="EX219" s="238"/>
      <c r="EY219" s="238"/>
      <c r="EZ219" s="238"/>
      <c r="FA219" s="238"/>
      <c r="FB219" s="238"/>
      <c r="FC219" s="238"/>
      <c r="FD219" s="238"/>
      <c r="FE219" s="238"/>
      <c r="FF219" s="238"/>
      <c r="FG219" s="238"/>
      <c r="FH219" s="238"/>
      <c r="FI219" s="238"/>
      <c r="FJ219" s="238"/>
      <c r="FK219" s="238"/>
      <c r="FL219" s="238"/>
      <c r="FM219" s="238"/>
      <c r="FN219" s="238"/>
      <c r="FO219" s="238"/>
      <c r="FP219" s="238"/>
      <c r="FQ219" s="238"/>
      <c r="FR219" s="238"/>
      <c r="FS219" s="238"/>
      <c r="FT219" s="238"/>
      <c r="FU219" s="238"/>
      <c r="FV219" s="238"/>
      <c r="FW219" s="238"/>
      <c r="FX219" s="238"/>
      <c r="FY219" s="238"/>
      <c r="FZ219" s="238"/>
      <c r="GA219" s="238"/>
      <c r="GB219" s="238"/>
      <c r="GC219" s="238"/>
      <c r="GD219" s="238"/>
      <c r="GE219" s="238"/>
    </row>
    <row r="220" spans="2:187" s="145" customFormat="1" ht="16.5" customHeight="1">
      <c r="B220" s="230">
        <v>214</v>
      </c>
      <c r="C220" s="321" t="s">
        <v>494</v>
      </c>
      <c r="D220" s="321" t="s">
        <v>746</v>
      </c>
      <c r="E220" s="321" t="s">
        <v>246</v>
      </c>
      <c r="F220" s="321" t="s">
        <v>292</v>
      </c>
      <c r="G220" s="544">
        <v>4</v>
      </c>
      <c r="H220" s="543">
        <v>400000</v>
      </c>
      <c r="I220" s="231">
        <f t="shared" si="3"/>
        <v>75000</v>
      </c>
      <c r="J220" s="262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  <c r="AC220" s="238"/>
      <c r="AD220" s="238"/>
      <c r="AE220" s="238"/>
      <c r="AF220" s="238"/>
      <c r="AG220" s="238"/>
      <c r="AH220" s="238"/>
      <c r="AI220" s="238"/>
      <c r="AJ220" s="238"/>
      <c r="AK220" s="238"/>
      <c r="AL220" s="238"/>
      <c r="AM220" s="238"/>
      <c r="AN220" s="238"/>
      <c r="AO220" s="238"/>
      <c r="AP220" s="238"/>
      <c r="AQ220" s="238"/>
      <c r="AR220" s="238"/>
      <c r="AS220" s="238"/>
      <c r="AT220" s="238"/>
      <c r="AU220" s="238"/>
      <c r="AV220" s="238"/>
      <c r="AW220" s="238"/>
      <c r="AX220" s="238"/>
      <c r="AY220" s="238"/>
      <c r="AZ220" s="238"/>
      <c r="BA220" s="238"/>
      <c r="BB220" s="238"/>
      <c r="BC220" s="238"/>
      <c r="BD220" s="238"/>
      <c r="BE220" s="238"/>
      <c r="BF220" s="238"/>
      <c r="BG220" s="238"/>
      <c r="BH220" s="238"/>
      <c r="BI220" s="238"/>
      <c r="BJ220" s="238"/>
      <c r="BK220" s="238"/>
      <c r="BL220" s="238"/>
      <c r="BM220" s="238"/>
      <c r="BN220" s="238"/>
      <c r="BO220" s="238"/>
      <c r="BP220" s="238"/>
      <c r="BQ220" s="238"/>
      <c r="BR220" s="238"/>
      <c r="BS220" s="238"/>
      <c r="BT220" s="238"/>
      <c r="BU220" s="238"/>
      <c r="BV220" s="238"/>
      <c r="BW220" s="238"/>
      <c r="BX220" s="238"/>
      <c r="BY220" s="238"/>
      <c r="BZ220" s="238"/>
      <c r="CA220" s="238"/>
      <c r="CB220" s="238"/>
      <c r="CC220" s="238"/>
      <c r="CD220" s="238"/>
      <c r="CE220" s="238"/>
      <c r="CF220" s="238"/>
      <c r="CG220" s="238"/>
      <c r="CH220" s="238"/>
      <c r="CI220" s="238"/>
      <c r="CJ220" s="238"/>
      <c r="CK220" s="238"/>
      <c r="CL220" s="238"/>
      <c r="CM220" s="238"/>
      <c r="CN220" s="238"/>
      <c r="CO220" s="238"/>
      <c r="CP220" s="238"/>
      <c r="CQ220" s="238"/>
      <c r="CR220" s="238"/>
      <c r="CS220" s="238"/>
      <c r="CT220" s="238"/>
      <c r="CU220" s="238"/>
      <c r="CV220" s="238"/>
      <c r="CW220" s="238"/>
      <c r="CX220" s="238"/>
      <c r="CY220" s="238"/>
      <c r="CZ220" s="238"/>
      <c r="DA220" s="238"/>
      <c r="DB220" s="238"/>
      <c r="DC220" s="238"/>
      <c r="DD220" s="238"/>
      <c r="DE220" s="238"/>
      <c r="DF220" s="238"/>
      <c r="DG220" s="238"/>
      <c r="DH220" s="238"/>
      <c r="DI220" s="238"/>
      <c r="DJ220" s="238"/>
      <c r="DK220" s="238"/>
      <c r="DL220" s="238"/>
      <c r="DM220" s="238"/>
      <c r="DN220" s="238"/>
      <c r="DO220" s="238"/>
      <c r="DP220" s="238"/>
      <c r="DQ220" s="238"/>
      <c r="DR220" s="238"/>
      <c r="DS220" s="238"/>
      <c r="DT220" s="238"/>
      <c r="DU220" s="238"/>
      <c r="DV220" s="238"/>
      <c r="DW220" s="238"/>
      <c r="DX220" s="238"/>
      <c r="DY220" s="238"/>
      <c r="DZ220" s="238"/>
      <c r="EA220" s="238"/>
      <c r="EB220" s="238"/>
      <c r="EC220" s="238"/>
      <c r="ED220" s="238"/>
      <c r="EE220" s="238"/>
      <c r="EF220" s="238"/>
      <c r="EG220" s="238"/>
      <c r="EH220" s="238"/>
      <c r="EI220" s="238"/>
      <c r="EJ220" s="238"/>
      <c r="EK220" s="238"/>
      <c r="EL220" s="238"/>
      <c r="EM220" s="238"/>
      <c r="EN220" s="238"/>
      <c r="EO220" s="238"/>
      <c r="EP220" s="238"/>
      <c r="EQ220" s="238"/>
      <c r="ER220" s="238"/>
      <c r="ES220" s="238"/>
      <c r="ET220" s="238"/>
      <c r="EU220" s="238"/>
      <c r="EV220" s="238"/>
      <c r="EW220" s="238"/>
      <c r="EX220" s="238"/>
      <c r="EY220" s="238"/>
      <c r="EZ220" s="238"/>
      <c r="FA220" s="238"/>
      <c r="FB220" s="238"/>
      <c r="FC220" s="238"/>
      <c r="FD220" s="238"/>
      <c r="FE220" s="238"/>
      <c r="FF220" s="238"/>
      <c r="FG220" s="238"/>
      <c r="FH220" s="238"/>
      <c r="FI220" s="238"/>
      <c r="FJ220" s="238"/>
      <c r="FK220" s="238"/>
      <c r="FL220" s="238"/>
      <c r="FM220" s="238"/>
      <c r="FN220" s="238"/>
      <c r="FO220" s="238"/>
      <c r="FP220" s="238"/>
      <c r="FQ220" s="238"/>
      <c r="FR220" s="238"/>
      <c r="FS220" s="238"/>
      <c r="FT220" s="238"/>
      <c r="FU220" s="238"/>
      <c r="FV220" s="238"/>
      <c r="FW220" s="238"/>
      <c r="FX220" s="238"/>
      <c r="FY220" s="238"/>
      <c r="FZ220" s="238"/>
      <c r="GA220" s="238"/>
      <c r="GB220" s="238"/>
      <c r="GC220" s="238"/>
      <c r="GD220" s="238"/>
      <c r="GE220" s="238"/>
    </row>
    <row r="221" spans="2:187" s="145" customFormat="1" ht="16.5" customHeight="1">
      <c r="B221" s="230">
        <v>215</v>
      </c>
      <c r="C221" s="321" t="s">
        <v>494</v>
      </c>
      <c r="D221" s="321" t="s">
        <v>751</v>
      </c>
      <c r="E221" s="321" t="s">
        <v>378</v>
      </c>
      <c r="F221" s="321" t="s">
        <v>292</v>
      </c>
      <c r="G221" s="544">
        <v>4</v>
      </c>
      <c r="H221" s="543">
        <v>400000</v>
      </c>
      <c r="I221" s="231">
        <f t="shared" si="3"/>
        <v>75000</v>
      </c>
      <c r="J221" s="262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  <c r="AC221" s="238"/>
      <c r="AD221" s="238"/>
      <c r="AE221" s="238"/>
      <c r="AF221" s="238"/>
      <c r="AG221" s="238"/>
      <c r="AH221" s="238"/>
      <c r="AI221" s="238"/>
      <c r="AJ221" s="238"/>
      <c r="AK221" s="238"/>
      <c r="AL221" s="238"/>
      <c r="AM221" s="238"/>
      <c r="AN221" s="238"/>
      <c r="AO221" s="238"/>
      <c r="AP221" s="238"/>
      <c r="AQ221" s="238"/>
      <c r="AR221" s="238"/>
      <c r="AS221" s="238"/>
      <c r="AT221" s="238"/>
      <c r="AU221" s="238"/>
      <c r="AV221" s="238"/>
      <c r="AW221" s="238"/>
      <c r="AX221" s="238"/>
      <c r="AY221" s="238"/>
      <c r="AZ221" s="238"/>
      <c r="BA221" s="238"/>
      <c r="BB221" s="238"/>
      <c r="BC221" s="238"/>
      <c r="BD221" s="238"/>
      <c r="BE221" s="238"/>
      <c r="BF221" s="238"/>
      <c r="BG221" s="238"/>
      <c r="BH221" s="238"/>
      <c r="BI221" s="238"/>
      <c r="BJ221" s="238"/>
      <c r="BK221" s="238"/>
      <c r="BL221" s="238"/>
      <c r="BM221" s="238"/>
      <c r="BN221" s="238"/>
      <c r="BO221" s="238"/>
      <c r="BP221" s="238"/>
      <c r="BQ221" s="238"/>
      <c r="BR221" s="238"/>
      <c r="BS221" s="238"/>
      <c r="BT221" s="238"/>
      <c r="BU221" s="238"/>
      <c r="BV221" s="238"/>
      <c r="BW221" s="238"/>
      <c r="BX221" s="238"/>
      <c r="BY221" s="238"/>
      <c r="BZ221" s="238"/>
      <c r="CA221" s="238"/>
      <c r="CB221" s="238"/>
      <c r="CC221" s="238"/>
      <c r="CD221" s="238"/>
      <c r="CE221" s="238"/>
      <c r="CF221" s="238"/>
      <c r="CG221" s="238"/>
      <c r="CH221" s="238"/>
      <c r="CI221" s="238"/>
      <c r="CJ221" s="238"/>
      <c r="CK221" s="238"/>
      <c r="CL221" s="238"/>
      <c r="CM221" s="238"/>
      <c r="CN221" s="238"/>
      <c r="CO221" s="238"/>
      <c r="CP221" s="238"/>
      <c r="CQ221" s="238"/>
      <c r="CR221" s="238"/>
      <c r="CS221" s="238"/>
      <c r="CT221" s="238"/>
      <c r="CU221" s="238"/>
      <c r="CV221" s="238"/>
      <c r="CW221" s="238"/>
      <c r="CX221" s="238"/>
      <c r="CY221" s="238"/>
      <c r="CZ221" s="238"/>
      <c r="DA221" s="238"/>
      <c r="DB221" s="238"/>
      <c r="DC221" s="238"/>
      <c r="DD221" s="238"/>
      <c r="DE221" s="238"/>
      <c r="DF221" s="238"/>
      <c r="DG221" s="238"/>
      <c r="DH221" s="238"/>
      <c r="DI221" s="238"/>
      <c r="DJ221" s="238"/>
      <c r="DK221" s="238"/>
      <c r="DL221" s="238"/>
      <c r="DM221" s="238"/>
      <c r="DN221" s="238"/>
      <c r="DO221" s="238"/>
      <c r="DP221" s="238"/>
      <c r="DQ221" s="238"/>
      <c r="DR221" s="238"/>
      <c r="DS221" s="238"/>
      <c r="DT221" s="238"/>
      <c r="DU221" s="238"/>
      <c r="DV221" s="238"/>
      <c r="DW221" s="238"/>
      <c r="DX221" s="238"/>
      <c r="DY221" s="238"/>
      <c r="DZ221" s="238"/>
      <c r="EA221" s="238"/>
      <c r="EB221" s="238"/>
      <c r="EC221" s="238"/>
      <c r="ED221" s="238"/>
      <c r="EE221" s="238"/>
      <c r="EF221" s="238"/>
      <c r="EG221" s="238"/>
      <c r="EH221" s="238"/>
      <c r="EI221" s="238"/>
      <c r="EJ221" s="238"/>
      <c r="EK221" s="238"/>
      <c r="EL221" s="238"/>
      <c r="EM221" s="238"/>
      <c r="EN221" s="238"/>
      <c r="EO221" s="238"/>
      <c r="EP221" s="238"/>
      <c r="EQ221" s="238"/>
      <c r="ER221" s="238"/>
      <c r="ES221" s="238"/>
      <c r="ET221" s="238"/>
      <c r="EU221" s="238"/>
      <c r="EV221" s="238"/>
      <c r="EW221" s="238"/>
      <c r="EX221" s="238"/>
      <c r="EY221" s="238"/>
      <c r="EZ221" s="238"/>
      <c r="FA221" s="238"/>
      <c r="FB221" s="238"/>
      <c r="FC221" s="238"/>
      <c r="FD221" s="238"/>
      <c r="FE221" s="238"/>
      <c r="FF221" s="238"/>
      <c r="FG221" s="238"/>
      <c r="FH221" s="238"/>
      <c r="FI221" s="238"/>
      <c r="FJ221" s="238"/>
      <c r="FK221" s="238"/>
      <c r="FL221" s="238"/>
      <c r="FM221" s="238"/>
      <c r="FN221" s="238"/>
      <c r="FO221" s="238"/>
      <c r="FP221" s="238"/>
      <c r="FQ221" s="238"/>
      <c r="FR221" s="238"/>
      <c r="FS221" s="238"/>
      <c r="FT221" s="238"/>
      <c r="FU221" s="238"/>
      <c r="FV221" s="238"/>
      <c r="FW221" s="238"/>
      <c r="FX221" s="238"/>
      <c r="FY221" s="238"/>
      <c r="FZ221" s="238"/>
      <c r="GA221" s="238"/>
      <c r="GB221" s="238"/>
      <c r="GC221" s="238"/>
      <c r="GD221" s="238"/>
      <c r="GE221" s="238"/>
    </row>
    <row r="222" spans="2:187" s="145" customFormat="1" ht="16.5" customHeight="1">
      <c r="B222" s="230">
        <v>216</v>
      </c>
      <c r="C222" s="321" t="s">
        <v>494</v>
      </c>
      <c r="D222" s="321" t="s">
        <v>672</v>
      </c>
      <c r="E222" s="321" t="s">
        <v>337</v>
      </c>
      <c r="F222" s="321" t="s">
        <v>291</v>
      </c>
      <c r="G222" s="544">
        <v>1</v>
      </c>
      <c r="H222" s="543">
        <v>100000</v>
      </c>
      <c r="I222" s="231">
        <f t="shared" si="3"/>
        <v>18750</v>
      </c>
      <c r="J222" s="262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  <c r="AC222" s="238"/>
      <c r="AD222" s="238"/>
      <c r="AE222" s="238"/>
      <c r="AF222" s="238"/>
      <c r="AG222" s="238"/>
      <c r="AH222" s="238"/>
      <c r="AI222" s="238"/>
      <c r="AJ222" s="238"/>
      <c r="AK222" s="238"/>
      <c r="AL222" s="238"/>
      <c r="AM222" s="238"/>
      <c r="AN222" s="238"/>
      <c r="AO222" s="238"/>
      <c r="AP222" s="238"/>
      <c r="AQ222" s="238"/>
      <c r="AR222" s="238"/>
      <c r="AS222" s="238"/>
      <c r="AT222" s="238"/>
      <c r="AU222" s="238"/>
      <c r="AV222" s="238"/>
      <c r="AW222" s="238"/>
      <c r="AX222" s="238"/>
      <c r="AY222" s="238"/>
      <c r="AZ222" s="238"/>
      <c r="BA222" s="238"/>
      <c r="BB222" s="238"/>
      <c r="BC222" s="238"/>
      <c r="BD222" s="238"/>
      <c r="BE222" s="238"/>
      <c r="BF222" s="238"/>
      <c r="BG222" s="238"/>
      <c r="BH222" s="238"/>
      <c r="BI222" s="238"/>
      <c r="BJ222" s="238"/>
      <c r="BK222" s="238"/>
      <c r="BL222" s="238"/>
      <c r="BM222" s="238"/>
      <c r="BN222" s="238"/>
      <c r="BO222" s="238"/>
      <c r="BP222" s="238"/>
      <c r="BQ222" s="238"/>
      <c r="BR222" s="238"/>
      <c r="BS222" s="238"/>
      <c r="BT222" s="238"/>
      <c r="BU222" s="238"/>
      <c r="BV222" s="238"/>
      <c r="BW222" s="238"/>
      <c r="BX222" s="238"/>
      <c r="BY222" s="238"/>
      <c r="BZ222" s="238"/>
      <c r="CA222" s="238"/>
      <c r="CB222" s="238"/>
      <c r="CC222" s="238"/>
      <c r="CD222" s="238"/>
      <c r="CE222" s="238"/>
      <c r="CF222" s="238"/>
      <c r="CG222" s="238"/>
      <c r="CH222" s="238"/>
      <c r="CI222" s="238"/>
      <c r="CJ222" s="238"/>
      <c r="CK222" s="238"/>
      <c r="CL222" s="238"/>
      <c r="CM222" s="238"/>
      <c r="CN222" s="238"/>
      <c r="CO222" s="238"/>
      <c r="CP222" s="238"/>
      <c r="CQ222" s="238"/>
      <c r="CR222" s="238"/>
      <c r="CS222" s="238"/>
      <c r="CT222" s="238"/>
      <c r="CU222" s="238"/>
      <c r="CV222" s="238"/>
      <c r="CW222" s="238"/>
      <c r="CX222" s="238"/>
      <c r="CY222" s="238"/>
      <c r="CZ222" s="238"/>
      <c r="DA222" s="238"/>
      <c r="DB222" s="238"/>
      <c r="DC222" s="238"/>
      <c r="DD222" s="238"/>
      <c r="DE222" s="238"/>
      <c r="DF222" s="238"/>
      <c r="DG222" s="238"/>
      <c r="DH222" s="238"/>
      <c r="DI222" s="238"/>
      <c r="DJ222" s="238"/>
      <c r="DK222" s="238"/>
      <c r="DL222" s="238"/>
      <c r="DM222" s="238"/>
      <c r="DN222" s="238"/>
      <c r="DO222" s="238"/>
      <c r="DP222" s="238"/>
      <c r="DQ222" s="238"/>
      <c r="DR222" s="238"/>
      <c r="DS222" s="238"/>
      <c r="DT222" s="238"/>
      <c r="DU222" s="238"/>
      <c r="DV222" s="238"/>
      <c r="DW222" s="238"/>
      <c r="DX222" s="238"/>
      <c r="DY222" s="238"/>
      <c r="DZ222" s="238"/>
      <c r="EA222" s="238"/>
      <c r="EB222" s="238"/>
      <c r="EC222" s="238"/>
      <c r="ED222" s="238"/>
      <c r="EE222" s="238"/>
      <c r="EF222" s="238"/>
      <c r="EG222" s="238"/>
      <c r="EH222" s="238"/>
      <c r="EI222" s="238"/>
      <c r="EJ222" s="238"/>
      <c r="EK222" s="238"/>
      <c r="EL222" s="238"/>
      <c r="EM222" s="238"/>
      <c r="EN222" s="238"/>
      <c r="EO222" s="238"/>
      <c r="EP222" s="238"/>
      <c r="EQ222" s="238"/>
      <c r="ER222" s="238"/>
      <c r="ES222" s="238"/>
      <c r="ET222" s="238"/>
      <c r="EU222" s="238"/>
      <c r="EV222" s="238"/>
      <c r="EW222" s="238"/>
      <c r="EX222" s="238"/>
      <c r="EY222" s="238"/>
      <c r="EZ222" s="238"/>
      <c r="FA222" s="238"/>
      <c r="FB222" s="238"/>
      <c r="FC222" s="238"/>
      <c r="FD222" s="238"/>
      <c r="FE222" s="238"/>
      <c r="FF222" s="238"/>
      <c r="FG222" s="238"/>
      <c r="FH222" s="238"/>
      <c r="FI222" s="238"/>
      <c r="FJ222" s="238"/>
      <c r="FK222" s="238"/>
      <c r="FL222" s="238"/>
      <c r="FM222" s="238"/>
      <c r="FN222" s="238"/>
      <c r="FO222" s="238"/>
      <c r="FP222" s="238"/>
      <c r="FQ222" s="238"/>
      <c r="FR222" s="238"/>
      <c r="FS222" s="238"/>
      <c r="FT222" s="238"/>
      <c r="FU222" s="238"/>
      <c r="FV222" s="238"/>
      <c r="FW222" s="238"/>
      <c r="FX222" s="238"/>
      <c r="FY222" s="238"/>
      <c r="FZ222" s="238"/>
      <c r="GA222" s="238"/>
      <c r="GB222" s="238"/>
      <c r="GC222" s="238"/>
      <c r="GD222" s="238"/>
      <c r="GE222" s="238"/>
    </row>
    <row r="223" spans="2:187" s="145" customFormat="1" ht="16.5" customHeight="1">
      <c r="B223" s="230">
        <v>217</v>
      </c>
      <c r="C223" s="321" t="s">
        <v>494</v>
      </c>
      <c r="D223" s="321" t="s">
        <v>752</v>
      </c>
      <c r="E223" s="321" t="s">
        <v>244</v>
      </c>
      <c r="F223" s="321" t="s">
        <v>359</v>
      </c>
      <c r="G223" s="544">
        <v>1</v>
      </c>
      <c r="H223" s="543">
        <v>400000</v>
      </c>
      <c r="I223" s="231">
        <f t="shared" si="3"/>
        <v>75000</v>
      </c>
      <c r="J223" s="262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  <c r="AC223" s="238"/>
      <c r="AD223" s="238"/>
      <c r="AE223" s="238"/>
      <c r="AF223" s="238"/>
      <c r="AG223" s="238"/>
      <c r="AH223" s="238"/>
      <c r="AI223" s="238"/>
      <c r="AJ223" s="238"/>
      <c r="AK223" s="238"/>
      <c r="AL223" s="238"/>
      <c r="AM223" s="238"/>
      <c r="AN223" s="238"/>
      <c r="AO223" s="238"/>
      <c r="AP223" s="238"/>
      <c r="AQ223" s="238"/>
      <c r="AR223" s="238"/>
      <c r="AS223" s="238"/>
      <c r="AT223" s="238"/>
      <c r="AU223" s="238"/>
      <c r="AV223" s="238"/>
      <c r="AW223" s="238"/>
      <c r="AX223" s="238"/>
      <c r="AY223" s="238"/>
      <c r="AZ223" s="238"/>
      <c r="BA223" s="238"/>
      <c r="BB223" s="238"/>
      <c r="BC223" s="238"/>
      <c r="BD223" s="238"/>
      <c r="BE223" s="238"/>
      <c r="BF223" s="238"/>
      <c r="BG223" s="238"/>
      <c r="BH223" s="238"/>
      <c r="BI223" s="238"/>
      <c r="BJ223" s="238"/>
      <c r="BK223" s="238"/>
      <c r="BL223" s="238"/>
      <c r="BM223" s="238"/>
      <c r="BN223" s="238"/>
      <c r="BO223" s="238"/>
      <c r="BP223" s="238"/>
      <c r="BQ223" s="238"/>
      <c r="BR223" s="238"/>
      <c r="BS223" s="238"/>
      <c r="BT223" s="238"/>
      <c r="BU223" s="238"/>
      <c r="BV223" s="238"/>
      <c r="BW223" s="238"/>
      <c r="BX223" s="238"/>
      <c r="BY223" s="238"/>
      <c r="BZ223" s="238"/>
      <c r="CA223" s="238"/>
      <c r="CB223" s="238"/>
      <c r="CC223" s="238"/>
      <c r="CD223" s="238"/>
      <c r="CE223" s="238"/>
      <c r="CF223" s="238"/>
      <c r="CG223" s="238"/>
      <c r="CH223" s="238"/>
      <c r="CI223" s="238"/>
      <c r="CJ223" s="238"/>
      <c r="CK223" s="238"/>
      <c r="CL223" s="238"/>
      <c r="CM223" s="238"/>
      <c r="CN223" s="238"/>
      <c r="CO223" s="238"/>
      <c r="CP223" s="238"/>
      <c r="CQ223" s="238"/>
      <c r="CR223" s="238"/>
      <c r="CS223" s="238"/>
      <c r="CT223" s="238"/>
      <c r="CU223" s="238"/>
      <c r="CV223" s="238"/>
      <c r="CW223" s="238"/>
      <c r="CX223" s="238"/>
      <c r="CY223" s="238"/>
      <c r="CZ223" s="238"/>
      <c r="DA223" s="238"/>
      <c r="DB223" s="238"/>
      <c r="DC223" s="238"/>
      <c r="DD223" s="238"/>
      <c r="DE223" s="238"/>
      <c r="DF223" s="238"/>
      <c r="DG223" s="238"/>
      <c r="DH223" s="238"/>
      <c r="DI223" s="238"/>
      <c r="DJ223" s="238"/>
      <c r="DK223" s="238"/>
      <c r="DL223" s="238"/>
      <c r="DM223" s="238"/>
      <c r="DN223" s="238"/>
      <c r="DO223" s="238"/>
      <c r="DP223" s="238"/>
      <c r="DQ223" s="238"/>
      <c r="DR223" s="238"/>
      <c r="DS223" s="238"/>
      <c r="DT223" s="238"/>
      <c r="DU223" s="238"/>
      <c r="DV223" s="238"/>
      <c r="DW223" s="238"/>
      <c r="DX223" s="238"/>
      <c r="DY223" s="238"/>
      <c r="DZ223" s="238"/>
      <c r="EA223" s="238"/>
      <c r="EB223" s="238"/>
      <c r="EC223" s="238"/>
      <c r="ED223" s="238"/>
      <c r="EE223" s="238"/>
      <c r="EF223" s="238"/>
      <c r="EG223" s="238"/>
      <c r="EH223" s="238"/>
      <c r="EI223" s="238"/>
      <c r="EJ223" s="238"/>
      <c r="EK223" s="238"/>
      <c r="EL223" s="238"/>
      <c r="EM223" s="238"/>
      <c r="EN223" s="238"/>
      <c r="EO223" s="238"/>
      <c r="EP223" s="238"/>
      <c r="EQ223" s="238"/>
      <c r="ER223" s="238"/>
      <c r="ES223" s="238"/>
      <c r="ET223" s="238"/>
      <c r="EU223" s="238"/>
      <c r="EV223" s="238"/>
      <c r="EW223" s="238"/>
      <c r="EX223" s="238"/>
      <c r="EY223" s="238"/>
      <c r="EZ223" s="238"/>
      <c r="FA223" s="238"/>
      <c r="FB223" s="238"/>
      <c r="FC223" s="238"/>
      <c r="FD223" s="238"/>
      <c r="FE223" s="238"/>
      <c r="FF223" s="238"/>
      <c r="FG223" s="238"/>
      <c r="FH223" s="238"/>
      <c r="FI223" s="238"/>
      <c r="FJ223" s="238"/>
      <c r="FK223" s="238"/>
      <c r="FL223" s="238"/>
      <c r="FM223" s="238"/>
      <c r="FN223" s="238"/>
      <c r="FO223" s="238"/>
      <c r="FP223" s="238"/>
      <c r="FQ223" s="238"/>
      <c r="FR223" s="238"/>
      <c r="FS223" s="238"/>
      <c r="FT223" s="238"/>
      <c r="FU223" s="238"/>
      <c r="FV223" s="238"/>
      <c r="FW223" s="238"/>
      <c r="FX223" s="238"/>
      <c r="FY223" s="238"/>
      <c r="FZ223" s="238"/>
      <c r="GA223" s="238"/>
      <c r="GB223" s="238"/>
      <c r="GC223" s="238"/>
      <c r="GD223" s="238"/>
      <c r="GE223" s="238"/>
    </row>
    <row r="224" spans="2:187" s="145" customFormat="1" ht="16.5" customHeight="1">
      <c r="B224" s="230">
        <v>218</v>
      </c>
      <c r="C224" s="321" t="s">
        <v>494</v>
      </c>
      <c r="D224" s="321" t="s">
        <v>753</v>
      </c>
      <c r="E224" s="321" t="s">
        <v>270</v>
      </c>
      <c r="F224" s="321" t="s">
        <v>292</v>
      </c>
      <c r="G224" s="544">
        <v>1</v>
      </c>
      <c r="H224" s="543">
        <v>100000</v>
      </c>
      <c r="I224" s="231">
        <f t="shared" si="3"/>
        <v>18750</v>
      </c>
      <c r="J224" s="262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/>
      <c r="AD224" s="238"/>
      <c r="AE224" s="238"/>
      <c r="AF224" s="238"/>
      <c r="AG224" s="238"/>
      <c r="AH224" s="238"/>
      <c r="AI224" s="238"/>
      <c r="AJ224" s="238"/>
      <c r="AK224" s="238"/>
      <c r="AL224" s="238"/>
      <c r="AM224" s="238"/>
      <c r="AN224" s="238"/>
      <c r="AO224" s="238"/>
      <c r="AP224" s="238"/>
      <c r="AQ224" s="238"/>
      <c r="AR224" s="238"/>
      <c r="AS224" s="238"/>
      <c r="AT224" s="238"/>
      <c r="AU224" s="238"/>
      <c r="AV224" s="238"/>
      <c r="AW224" s="238"/>
      <c r="AX224" s="238"/>
      <c r="AY224" s="238"/>
      <c r="AZ224" s="238"/>
      <c r="BA224" s="238"/>
      <c r="BB224" s="238"/>
      <c r="BC224" s="238"/>
      <c r="BD224" s="238"/>
      <c r="BE224" s="238"/>
      <c r="BF224" s="238"/>
      <c r="BG224" s="238"/>
      <c r="BH224" s="238"/>
      <c r="BI224" s="238"/>
      <c r="BJ224" s="238"/>
      <c r="BK224" s="238"/>
      <c r="BL224" s="238"/>
      <c r="BM224" s="238"/>
      <c r="BN224" s="238"/>
      <c r="BO224" s="238"/>
      <c r="BP224" s="238"/>
      <c r="BQ224" s="238"/>
      <c r="BR224" s="238"/>
      <c r="BS224" s="238"/>
      <c r="BT224" s="238"/>
      <c r="BU224" s="238"/>
      <c r="BV224" s="238"/>
      <c r="BW224" s="238"/>
      <c r="BX224" s="238"/>
      <c r="BY224" s="238"/>
      <c r="BZ224" s="238"/>
      <c r="CA224" s="238"/>
      <c r="CB224" s="238"/>
      <c r="CC224" s="238"/>
      <c r="CD224" s="238"/>
      <c r="CE224" s="238"/>
      <c r="CF224" s="238"/>
      <c r="CG224" s="238"/>
      <c r="CH224" s="238"/>
      <c r="CI224" s="238"/>
      <c r="CJ224" s="238"/>
      <c r="CK224" s="238"/>
      <c r="CL224" s="238"/>
      <c r="CM224" s="238"/>
      <c r="CN224" s="238"/>
      <c r="CO224" s="238"/>
      <c r="CP224" s="238"/>
      <c r="CQ224" s="238"/>
      <c r="CR224" s="238"/>
      <c r="CS224" s="238"/>
      <c r="CT224" s="238"/>
      <c r="CU224" s="238"/>
      <c r="CV224" s="238"/>
      <c r="CW224" s="238"/>
      <c r="CX224" s="238"/>
      <c r="CY224" s="238"/>
      <c r="CZ224" s="238"/>
      <c r="DA224" s="238"/>
      <c r="DB224" s="238"/>
      <c r="DC224" s="238"/>
      <c r="DD224" s="238"/>
      <c r="DE224" s="238"/>
      <c r="DF224" s="238"/>
      <c r="DG224" s="238"/>
      <c r="DH224" s="238"/>
      <c r="DI224" s="238"/>
      <c r="DJ224" s="238"/>
      <c r="DK224" s="238"/>
      <c r="DL224" s="238"/>
      <c r="DM224" s="238"/>
      <c r="DN224" s="238"/>
      <c r="DO224" s="238"/>
      <c r="DP224" s="238"/>
      <c r="DQ224" s="238"/>
      <c r="DR224" s="238"/>
      <c r="DS224" s="238"/>
      <c r="DT224" s="238"/>
      <c r="DU224" s="238"/>
      <c r="DV224" s="238"/>
      <c r="DW224" s="238"/>
      <c r="DX224" s="238"/>
      <c r="DY224" s="238"/>
      <c r="DZ224" s="238"/>
      <c r="EA224" s="238"/>
      <c r="EB224" s="238"/>
      <c r="EC224" s="238"/>
      <c r="ED224" s="238"/>
      <c r="EE224" s="238"/>
      <c r="EF224" s="238"/>
      <c r="EG224" s="238"/>
      <c r="EH224" s="238"/>
      <c r="EI224" s="238"/>
      <c r="EJ224" s="238"/>
      <c r="EK224" s="238"/>
      <c r="EL224" s="238"/>
      <c r="EM224" s="238"/>
      <c r="EN224" s="238"/>
      <c r="EO224" s="238"/>
      <c r="EP224" s="238"/>
      <c r="EQ224" s="238"/>
      <c r="ER224" s="238"/>
      <c r="ES224" s="238"/>
      <c r="ET224" s="238"/>
      <c r="EU224" s="238"/>
      <c r="EV224" s="238"/>
      <c r="EW224" s="238"/>
      <c r="EX224" s="238"/>
      <c r="EY224" s="238"/>
      <c r="EZ224" s="238"/>
      <c r="FA224" s="238"/>
      <c r="FB224" s="238"/>
      <c r="FC224" s="238"/>
      <c r="FD224" s="238"/>
      <c r="FE224" s="238"/>
      <c r="FF224" s="238"/>
      <c r="FG224" s="238"/>
      <c r="FH224" s="238"/>
      <c r="FI224" s="238"/>
      <c r="FJ224" s="238"/>
      <c r="FK224" s="238"/>
      <c r="FL224" s="238"/>
      <c r="FM224" s="238"/>
      <c r="FN224" s="238"/>
      <c r="FO224" s="238"/>
      <c r="FP224" s="238"/>
      <c r="FQ224" s="238"/>
      <c r="FR224" s="238"/>
      <c r="FS224" s="238"/>
      <c r="FT224" s="238"/>
      <c r="FU224" s="238"/>
      <c r="FV224" s="238"/>
      <c r="FW224" s="238"/>
      <c r="FX224" s="238"/>
      <c r="FY224" s="238"/>
      <c r="FZ224" s="238"/>
      <c r="GA224" s="238"/>
      <c r="GB224" s="238"/>
      <c r="GC224" s="238"/>
      <c r="GD224" s="238"/>
      <c r="GE224" s="238"/>
    </row>
    <row r="225" spans="2:187" s="145" customFormat="1" ht="16.5" customHeight="1">
      <c r="B225" s="230">
        <v>219</v>
      </c>
      <c r="C225" s="321" t="s">
        <v>494</v>
      </c>
      <c r="D225" s="321" t="s">
        <v>588</v>
      </c>
      <c r="E225" s="321" t="s">
        <v>243</v>
      </c>
      <c r="F225" s="321" t="s">
        <v>291</v>
      </c>
      <c r="G225" s="544">
        <v>1</v>
      </c>
      <c r="H225" s="543">
        <v>100000</v>
      </c>
      <c r="I225" s="231">
        <f t="shared" si="3"/>
        <v>18750</v>
      </c>
      <c r="J225" s="262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  <c r="AC225" s="238"/>
      <c r="AD225" s="238"/>
      <c r="AE225" s="238"/>
      <c r="AF225" s="238"/>
      <c r="AG225" s="238"/>
      <c r="AH225" s="238"/>
      <c r="AI225" s="238"/>
      <c r="AJ225" s="238"/>
      <c r="AK225" s="238"/>
      <c r="AL225" s="238"/>
      <c r="AM225" s="238"/>
      <c r="AN225" s="238"/>
      <c r="AO225" s="238"/>
      <c r="AP225" s="238"/>
      <c r="AQ225" s="238"/>
      <c r="AR225" s="238"/>
      <c r="AS225" s="238"/>
      <c r="AT225" s="238"/>
      <c r="AU225" s="238"/>
      <c r="AV225" s="238"/>
      <c r="AW225" s="238"/>
      <c r="AX225" s="238"/>
      <c r="AY225" s="238"/>
      <c r="AZ225" s="238"/>
      <c r="BA225" s="238"/>
      <c r="BB225" s="238"/>
      <c r="BC225" s="238"/>
      <c r="BD225" s="238"/>
      <c r="BE225" s="238"/>
      <c r="BF225" s="238"/>
      <c r="BG225" s="238"/>
      <c r="BH225" s="238"/>
      <c r="BI225" s="238"/>
      <c r="BJ225" s="238"/>
      <c r="BK225" s="238"/>
      <c r="BL225" s="238"/>
      <c r="BM225" s="238"/>
      <c r="BN225" s="238"/>
      <c r="BO225" s="238"/>
      <c r="BP225" s="238"/>
      <c r="BQ225" s="238"/>
      <c r="BR225" s="238"/>
      <c r="BS225" s="238"/>
      <c r="BT225" s="238"/>
      <c r="BU225" s="238"/>
      <c r="BV225" s="238"/>
      <c r="BW225" s="238"/>
      <c r="BX225" s="238"/>
      <c r="BY225" s="238"/>
      <c r="BZ225" s="238"/>
      <c r="CA225" s="238"/>
      <c r="CB225" s="238"/>
      <c r="CC225" s="238"/>
      <c r="CD225" s="238"/>
      <c r="CE225" s="238"/>
      <c r="CF225" s="238"/>
      <c r="CG225" s="238"/>
      <c r="CH225" s="238"/>
      <c r="CI225" s="238"/>
      <c r="CJ225" s="238"/>
      <c r="CK225" s="238"/>
      <c r="CL225" s="238"/>
      <c r="CM225" s="238"/>
      <c r="CN225" s="238"/>
      <c r="CO225" s="238"/>
      <c r="CP225" s="238"/>
      <c r="CQ225" s="238"/>
      <c r="CR225" s="238"/>
      <c r="CS225" s="238"/>
      <c r="CT225" s="238"/>
      <c r="CU225" s="238"/>
      <c r="CV225" s="238"/>
      <c r="CW225" s="238"/>
      <c r="CX225" s="238"/>
      <c r="CY225" s="238"/>
      <c r="CZ225" s="238"/>
      <c r="DA225" s="238"/>
      <c r="DB225" s="238"/>
      <c r="DC225" s="238"/>
      <c r="DD225" s="238"/>
      <c r="DE225" s="238"/>
      <c r="DF225" s="238"/>
      <c r="DG225" s="238"/>
      <c r="DH225" s="238"/>
      <c r="DI225" s="238"/>
      <c r="DJ225" s="238"/>
      <c r="DK225" s="238"/>
      <c r="DL225" s="238"/>
      <c r="DM225" s="238"/>
      <c r="DN225" s="238"/>
      <c r="DO225" s="238"/>
      <c r="DP225" s="238"/>
      <c r="DQ225" s="238"/>
      <c r="DR225" s="238"/>
      <c r="DS225" s="238"/>
      <c r="DT225" s="238"/>
      <c r="DU225" s="238"/>
      <c r="DV225" s="238"/>
      <c r="DW225" s="238"/>
      <c r="DX225" s="238"/>
      <c r="DY225" s="238"/>
      <c r="DZ225" s="238"/>
      <c r="EA225" s="238"/>
      <c r="EB225" s="238"/>
      <c r="EC225" s="238"/>
      <c r="ED225" s="238"/>
      <c r="EE225" s="238"/>
      <c r="EF225" s="238"/>
      <c r="EG225" s="238"/>
      <c r="EH225" s="238"/>
      <c r="EI225" s="238"/>
      <c r="EJ225" s="238"/>
      <c r="EK225" s="238"/>
      <c r="EL225" s="238"/>
      <c r="EM225" s="238"/>
      <c r="EN225" s="238"/>
      <c r="EO225" s="238"/>
      <c r="EP225" s="238"/>
      <c r="EQ225" s="238"/>
      <c r="ER225" s="238"/>
      <c r="ES225" s="238"/>
      <c r="ET225" s="238"/>
      <c r="EU225" s="238"/>
      <c r="EV225" s="238"/>
      <c r="EW225" s="238"/>
      <c r="EX225" s="238"/>
      <c r="EY225" s="238"/>
      <c r="EZ225" s="238"/>
      <c r="FA225" s="238"/>
      <c r="FB225" s="238"/>
      <c r="FC225" s="238"/>
      <c r="FD225" s="238"/>
      <c r="FE225" s="238"/>
      <c r="FF225" s="238"/>
      <c r="FG225" s="238"/>
      <c r="FH225" s="238"/>
      <c r="FI225" s="238"/>
      <c r="FJ225" s="238"/>
      <c r="FK225" s="238"/>
      <c r="FL225" s="238"/>
      <c r="FM225" s="238"/>
      <c r="FN225" s="238"/>
      <c r="FO225" s="238"/>
      <c r="FP225" s="238"/>
      <c r="FQ225" s="238"/>
      <c r="FR225" s="238"/>
      <c r="FS225" s="238"/>
      <c r="FT225" s="238"/>
      <c r="FU225" s="238"/>
      <c r="FV225" s="238"/>
      <c r="FW225" s="238"/>
      <c r="FX225" s="238"/>
      <c r="FY225" s="238"/>
      <c r="FZ225" s="238"/>
      <c r="GA225" s="238"/>
      <c r="GB225" s="238"/>
      <c r="GC225" s="238"/>
      <c r="GD225" s="238"/>
      <c r="GE225" s="238"/>
    </row>
    <row r="226" spans="2:187" s="145" customFormat="1" ht="16.5" customHeight="1">
      <c r="B226" s="230">
        <v>220</v>
      </c>
      <c r="C226" s="321" t="s">
        <v>494</v>
      </c>
      <c r="D226" s="321" t="s">
        <v>754</v>
      </c>
      <c r="E226" s="321" t="s">
        <v>244</v>
      </c>
      <c r="F226" s="321" t="s">
        <v>291</v>
      </c>
      <c r="G226" s="544">
        <v>2</v>
      </c>
      <c r="H226" s="543">
        <v>200000</v>
      </c>
      <c r="I226" s="231">
        <f t="shared" si="3"/>
        <v>37500</v>
      </c>
      <c r="J226" s="262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/>
      <c r="AD226" s="238"/>
      <c r="AE226" s="238"/>
      <c r="AF226" s="238"/>
      <c r="AG226" s="238"/>
      <c r="AH226" s="238"/>
      <c r="AI226" s="238"/>
      <c r="AJ226" s="238"/>
      <c r="AK226" s="238"/>
      <c r="AL226" s="238"/>
      <c r="AM226" s="238"/>
      <c r="AN226" s="238"/>
      <c r="AO226" s="238"/>
      <c r="AP226" s="238"/>
      <c r="AQ226" s="238"/>
      <c r="AR226" s="238"/>
      <c r="AS226" s="238"/>
      <c r="AT226" s="238"/>
      <c r="AU226" s="238"/>
      <c r="AV226" s="238"/>
      <c r="AW226" s="238"/>
      <c r="AX226" s="238"/>
      <c r="AY226" s="238"/>
      <c r="AZ226" s="238"/>
      <c r="BA226" s="238"/>
      <c r="BB226" s="238"/>
      <c r="BC226" s="238"/>
      <c r="BD226" s="238"/>
      <c r="BE226" s="238"/>
      <c r="BF226" s="238"/>
      <c r="BG226" s="238"/>
      <c r="BH226" s="238"/>
      <c r="BI226" s="238"/>
      <c r="BJ226" s="238"/>
      <c r="BK226" s="238"/>
      <c r="BL226" s="238"/>
      <c r="BM226" s="238"/>
      <c r="BN226" s="238"/>
      <c r="BO226" s="238"/>
      <c r="BP226" s="238"/>
      <c r="BQ226" s="238"/>
      <c r="BR226" s="238"/>
      <c r="BS226" s="238"/>
      <c r="BT226" s="238"/>
      <c r="BU226" s="238"/>
      <c r="BV226" s="238"/>
      <c r="BW226" s="238"/>
      <c r="BX226" s="238"/>
      <c r="BY226" s="238"/>
      <c r="BZ226" s="238"/>
      <c r="CA226" s="238"/>
      <c r="CB226" s="238"/>
      <c r="CC226" s="238"/>
      <c r="CD226" s="238"/>
      <c r="CE226" s="238"/>
      <c r="CF226" s="238"/>
      <c r="CG226" s="238"/>
      <c r="CH226" s="238"/>
      <c r="CI226" s="238"/>
      <c r="CJ226" s="238"/>
      <c r="CK226" s="238"/>
      <c r="CL226" s="238"/>
      <c r="CM226" s="238"/>
      <c r="CN226" s="238"/>
      <c r="CO226" s="238"/>
      <c r="CP226" s="238"/>
      <c r="CQ226" s="238"/>
      <c r="CR226" s="238"/>
      <c r="CS226" s="238"/>
      <c r="CT226" s="238"/>
      <c r="CU226" s="238"/>
      <c r="CV226" s="238"/>
      <c r="CW226" s="238"/>
      <c r="CX226" s="238"/>
      <c r="CY226" s="238"/>
      <c r="CZ226" s="238"/>
      <c r="DA226" s="238"/>
      <c r="DB226" s="238"/>
      <c r="DC226" s="238"/>
      <c r="DD226" s="238"/>
      <c r="DE226" s="238"/>
      <c r="DF226" s="238"/>
      <c r="DG226" s="238"/>
      <c r="DH226" s="238"/>
      <c r="DI226" s="238"/>
      <c r="DJ226" s="238"/>
      <c r="DK226" s="238"/>
      <c r="DL226" s="238"/>
      <c r="DM226" s="238"/>
      <c r="DN226" s="238"/>
      <c r="DO226" s="238"/>
      <c r="DP226" s="238"/>
      <c r="DQ226" s="238"/>
      <c r="DR226" s="238"/>
      <c r="DS226" s="238"/>
      <c r="DT226" s="238"/>
      <c r="DU226" s="238"/>
      <c r="DV226" s="238"/>
      <c r="DW226" s="238"/>
      <c r="DX226" s="238"/>
      <c r="DY226" s="238"/>
      <c r="DZ226" s="238"/>
      <c r="EA226" s="238"/>
      <c r="EB226" s="238"/>
      <c r="EC226" s="238"/>
      <c r="ED226" s="238"/>
      <c r="EE226" s="238"/>
      <c r="EF226" s="238"/>
      <c r="EG226" s="238"/>
      <c r="EH226" s="238"/>
      <c r="EI226" s="238"/>
      <c r="EJ226" s="238"/>
      <c r="EK226" s="238"/>
      <c r="EL226" s="238"/>
      <c r="EM226" s="238"/>
      <c r="EN226" s="238"/>
      <c r="EO226" s="238"/>
      <c r="EP226" s="238"/>
      <c r="EQ226" s="238"/>
      <c r="ER226" s="238"/>
      <c r="ES226" s="238"/>
      <c r="ET226" s="238"/>
      <c r="EU226" s="238"/>
      <c r="EV226" s="238"/>
      <c r="EW226" s="238"/>
      <c r="EX226" s="238"/>
      <c r="EY226" s="238"/>
      <c r="EZ226" s="238"/>
      <c r="FA226" s="238"/>
      <c r="FB226" s="238"/>
      <c r="FC226" s="238"/>
      <c r="FD226" s="238"/>
      <c r="FE226" s="238"/>
      <c r="FF226" s="238"/>
      <c r="FG226" s="238"/>
      <c r="FH226" s="238"/>
      <c r="FI226" s="238"/>
      <c r="FJ226" s="238"/>
      <c r="FK226" s="238"/>
      <c r="FL226" s="238"/>
      <c r="FM226" s="238"/>
      <c r="FN226" s="238"/>
      <c r="FO226" s="238"/>
      <c r="FP226" s="238"/>
      <c r="FQ226" s="238"/>
      <c r="FR226" s="238"/>
      <c r="FS226" s="238"/>
      <c r="FT226" s="238"/>
      <c r="FU226" s="238"/>
      <c r="FV226" s="238"/>
      <c r="FW226" s="238"/>
      <c r="FX226" s="238"/>
      <c r="FY226" s="238"/>
      <c r="FZ226" s="238"/>
      <c r="GA226" s="238"/>
      <c r="GB226" s="238"/>
      <c r="GC226" s="238"/>
      <c r="GD226" s="238"/>
      <c r="GE226" s="238"/>
    </row>
    <row r="227" spans="2:187" s="145" customFormat="1" ht="16.5" customHeight="1">
      <c r="B227" s="230">
        <v>221</v>
      </c>
      <c r="C227" s="321" t="s">
        <v>494</v>
      </c>
      <c r="D227" s="321" t="s">
        <v>602</v>
      </c>
      <c r="E227" s="321" t="s">
        <v>228</v>
      </c>
      <c r="F227" s="321" t="s">
        <v>292</v>
      </c>
      <c r="G227" s="544">
        <v>5</v>
      </c>
      <c r="H227" s="543">
        <v>500000</v>
      </c>
      <c r="I227" s="231">
        <f t="shared" si="3"/>
        <v>93750</v>
      </c>
      <c r="J227" s="262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  <c r="AC227" s="238"/>
      <c r="AD227" s="238"/>
      <c r="AE227" s="238"/>
      <c r="AF227" s="238"/>
      <c r="AG227" s="238"/>
      <c r="AH227" s="238"/>
      <c r="AI227" s="238"/>
      <c r="AJ227" s="238"/>
      <c r="AK227" s="238"/>
      <c r="AL227" s="238"/>
      <c r="AM227" s="238"/>
      <c r="AN227" s="238"/>
      <c r="AO227" s="238"/>
      <c r="AP227" s="238"/>
      <c r="AQ227" s="238"/>
      <c r="AR227" s="238"/>
      <c r="AS227" s="238"/>
      <c r="AT227" s="238"/>
      <c r="AU227" s="238"/>
      <c r="AV227" s="238"/>
      <c r="AW227" s="238"/>
      <c r="AX227" s="238"/>
      <c r="AY227" s="238"/>
      <c r="AZ227" s="238"/>
      <c r="BA227" s="238"/>
      <c r="BB227" s="238"/>
      <c r="BC227" s="238"/>
      <c r="BD227" s="238"/>
      <c r="BE227" s="238"/>
      <c r="BF227" s="238"/>
      <c r="BG227" s="238"/>
      <c r="BH227" s="238"/>
      <c r="BI227" s="238"/>
      <c r="BJ227" s="238"/>
      <c r="BK227" s="238"/>
      <c r="BL227" s="238"/>
      <c r="BM227" s="238"/>
      <c r="BN227" s="238"/>
      <c r="BO227" s="238"/>
      <c r="BP227" s="238"/>
      <c r="BQ227" s="238"/>
      <c r="BR227" s="238"/>
      <c r="BS227" s="238"/>
      <c r="BT227" s="238"/>
      <c r="BU227" s="238"/>
      <c r="BV227" s="238"/>
      <c r="BW227" s="238"/>
      <c r="BX227" s="238"/>
      <c r="BY227" s="238"/>
      <c r="BZ227" s="238"/>
      <c r="CA227" s="238"/>
      <c r="CB227" s="238"/>
      <c r="CC227" s="238"/>
      <c r="CD227" s="238"/>
      <c r="CE227" s="238"/>
      <c r="CF227" s="238"/>
      <c r="CG227" s="238"/>
      <c r="CH227" s="238"/>
      <c r="CI227" s="238"/>
      <c r="CJ227" s="238"/>
      <c r="CK227" s="238"/>
      <c r="CL227" s="238"/>
      <c r="CM227" s="238"/>
      <c r="CN227" s="238"/>
      <c r="CO227" s="238"/>
      <c r="CP227" s="238"/>
      <c r="CQ227" s="238"/>
      <c r="CR227" s="238"/>
      <c r="CS227" s="238"/>
      <c r="CT227" s="238"/>
      <c r="CU227" s="238"/>
      <c r="CV227" s="238"/>
      <c r="CW227" s="238"/>
      <c r="CX227" s="238"/>
      <c r="CY227" s="238"/>
      <c r="CZ227" s="238"/>
      <c r="DA227" s="238"/>
      <c r="DB227" s="238"/>
      <c r="DC227" s="238"/>
      <c r="DD227" s="238"/>
      <c r="DE227" s="238"/>
      <c r="DF227" s="238"/>
      <c r="DG227" s="238"/>
      <c r="DH227" s="238"/>
      <c r="DI227" s="238"/>
      <c r="DJ227" s="238"/>
      <c r="DK227" s="238"/>
      <c r="DL227" s="238"/>
      <c r="DM227" s="238"/>
      <c r="DN227" s="238"/>
      <c r="DO227" s="238"/>
      <c r="DP227" s="238"/>
      <c r="DQ227" s="238"/>
      <c r="DR227" s="238"/>
      <c r="DS227" s="238"/>
      <c r="DT227" s="238"/>
      <c r="DU227" s="238"/>
      <c r="DV227" s="238"/>
      <c r="DW227" s="238"/>
      <c r="DX227" s="238"/>
      <c r="DY227" s="238"/>
      <c r="DZ227" s="238"/>
      <c r="EA227" s="238"/>
      <c r="EB227" s="238"/>
      <c r="EC227" s="238"/>
      <c r="ED227" s="238"/>
      <c r="EE227" s="238"/>
      <c r="EF227" s="238"/>
      <c r="EG227" s="238"/>
      <c r="EH227" s="238"/>
      <c r="EI227" s="238"/>
      <c r="EJ227" s="238"/>
      <c r="EK227" s="238"/>
      <c r="EL227" s="238"/>
      <c r="EM227" s="238"/>
      <c r="EN227" s="238"/>
      <c r="EO227" s="238"/>
      <c r="EP227" s="238"/>
      <c r="EQ227" s="238"/>
      <c r="ER227" s="238"/>
      <c r="ES227" s="238"/>
      <c r="ET227" s="238"/>
      <c r="EU227" s="238"/>
      <c r="EV227" s="238"/>
      <c r="EW227" s="238"/>
      <c r="EX227" s="238"/>
      <c r="EY227" s="238"/>
      <c r="EZ227" s="238"/>
      <c r="FA227" s="238"/>
      <c r="FB227" s="238"/>
      <c r="FC227" s="238"/>
      <c r="FD227" s="238"/>
      <c r="FE227" s="238"/>
      <c r="FF227" s="238"/>
      <c r="FG227" s="238"/>
      <c r="FH227" s="238"/>
      <c r="FI227" s="238"/>
      <c r="FJ227" s="238"/>
      <c r="FK227" s="238"/>
      <c r="FL227" s="238"/>
      <c r="FM227" s="238"/>
      <c r="FN227" s="238"/>
      <c r="FO227" s="238"/>
      <c r="FP227" s="238"/>
      <c r="FQ227" s="238"/>
      <c r="FR227" s="238"/>
      <c r="FS227" s="238"/>
      <c r="FT227" s="238"/>
      <c r="FU227" s="238"/>
      <c r="FV227" s="238"/>
      <c r="FW227" s="238"/>
      <c r="FX227" s="238"/>
      <c r="FY227" s="238"/>
      <c r="FZ227" s="238"/>
      <c r="GA227" s="238"/>
      <c r="GB227" s="238"/>
      <c r="GC227" s="238"/>
      <c r="GD227" s="238"/>
      <c r="GE227" s="238"/>
    </row>
    <row r="228" spans="2:187" s="145" customFormat="1" ht="16.5" customHeight="1">
      <c r="B228" s="230">
        <v>222</v>
      </c>
      <c r="C228" s="321" t="s">
        <v>494</v>
      </c>
      <c r="D228" s="321" t="s">
        <v>754</v>
      </c>
      <c r="E228" s="321" t="s">
        <v>244</v>
      </c>
      <c r="F228" s="321" t="s">
        <v>292</v>
      </c>
      <c r="G228" s="544">
        <v>2</v>
      </c>
      <c r="H228" s="543">
        <v>200000</v>
      </c>
      <c r="I228" s="231">
        <f t="shared" si="3"/>
        <v>37500</v>
      </c>
      <c r="J228" s="262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  <c r="AC228" s="238"/>
      <c r="AD228" s="238"/>
      <c r="AE228" s="238"/>
      <c r="AF228" s="238"/>
      <c r="AG228" s="238"/>
      <c r="AH228" s="238"/>
      <c r="AI228" s="238"/>
      <c r="AJ228" s="238"/>
      <c r="AK228" s="238"/>
      <c r="AL228" s="238"/>
      <c r="AM228" s="238"/>
      <c r="AN228" s="238"/>
      <c r="AO228" s="238"/>
      <c r="AP228" s="238"/>
      <c r="AQ228" s="238"/>
      <c r="AR228" s="238"/>
      <c r="AS228" s="238"/>
      <c r="AT228" s="238"/>
      <c r="AU228" s="238"/>
      <c r="AV228" s="238"/>
      <c r="AW228" s="238"/>
      <c r="AX228" s="238"/>
      <c r="AY228" s="238"/>
      <c r="AZ228" s="238"/>
      <c r="BA228" s="238"/>
      <c r="BB228" s="238"/>
      <c r="BC228" s="238"/>
      <c r="BD228" s="238"/>
      <c r="BE228" s="238"/>
      <c r="BF228" s="238"/>
      <c r="BG228" s="238"/>
      <c r="BH228" s="238"/>
      <c r="BI228" s="238"/>
      <c r="BJ228" s="238"/>
      <c r="BK228" s="238"/>
      <c r="BL228" s="238"/>
      <c r="BM228" s="238"/>
      <c r="BN228" s="238"/>
      <c r="BO228" s="238"/>
      <c r="BP228" s="238"/>
      <c r="BQ228" s="238"/>
      <c r="BR228" s="238"/>
      <c r="BS228" s="238"/>
      <c r="BT228" s="238"/>
      <c r="BU228" s="238"/>
      <c r="BV228" s="238"/>
      <c r="BW228" s="238"/>
      <c r="BX228" s="238"/>
      <c r="BY228" s="238"/>
      <c r="BZ228" s="238"/>
      <c r="CA228" s="238"/>
      <c r="CB228" s="238"/>
      <c r="CC228" s="238"/>
      <c r="CD228" s="238"/>
      <c r="CE228" s="238"/>
      <c r="CF228" s="238"/>
      <c r="CG228" s="238"/>
      <c r="CH228" s="238"/>
      <c r="CI228" s="238"/>
      <c r="CJ228" s="238"/>
      <c r="CK228" s="238"/>
      <c r="CL228" s="238"/>
      <c r="CM228" s="238"/>
      <c r="CN228" s="238"/>
      <c r="CO228" s="238"/>
      <c r="CP228" s="238"/>
      <c r="CQ228" s="238"/>
      <c r="CR228" s="238"/>
      <c r="CS228" s="238"/>
      <c r="CT228" s="238"/>
      <c r="CU228" s="238"/>
      <c r="CV228" s="238"/>
      <c r="CW228" s="238"/>
      <c r="CX228" s="238"/>
      <c r="CY228" s="238"/>
      <c r="CZ228" s="238"/>
      <c r="DA228" s="238"/>
      <c r="DB228" s="238"/>
      <c r="DC228" s="238"/>
      <c r="DD228" s="238"/>
      <c r="DE228" s="238"/>
      <c r="DF228" s="238"/>
      <c r="DG228" s="238"/>
      <c r="DH228" s="238"/>
      <c r="DI228" s="238"/>
      <c r="DJ228" s="238"/>
      <c r="DK228" s="238"/>
      <c r="DL228" s="238"/>
      <c r="DM228" s="238"/>
      <c r="DN228" s="238"/>
      <c r="DO228" s="238"/>
      <c r="DP228" s="238"/>
      <c r="DQ228" s="238"/>
      <c r="DR228" s="238"/>
      <c r="DS228" s="238"/>
      <c r="DT228" s="238"/>
      <c r="DU228" s="238"/>
      <c r="DV228" s="238"/>
      <c r="DW228" s="238"/>
      <c r="DX228" s="238"/>
      <c r="DY228" s="238"/>
      <c r="DZ228" s="238"/>
      <c r="EA228" s="238"/>
      <c r="EB228" s="238"/>
      <c r="EC228" s="238"/>
      <c r="ED228" s="238"/>
      <c r="EE228" s="238"/>
      <c r="EF228" s="238"/>
      <c r="EG228" s="238"/>
      <c r="EH228" s="238"/>
      <c r="EI228" s="238"/>
      <c r="EJ228" s="238"/>
      <c r="EK228" s="238"/>
      <c r="EL228" s="238"/>
      <c r="EM228" s="238"/>
      <c r="EN228" s="238"/>
      <c r="EO228" s="238"/>
      <c r="EP228" s="238"/>
      <c r="EQ228" s="238"/>
      <c r="ER228" s="238"/>
      <c r="ES228" s="238"/>
      <c r="ET228" s="238"/>
      <c r="EU228" s="238"/>
      <c r="EV228" s="238"/>
      <c r="EW228" s="238"/>
      <c r="EX228" s="238"/>
      <c r="EY228" s="238"/>
      <c r="EZ228" s="238"/>
      <c r="FA228" s="238"/>
      <c r="FB228" s="238"/>
      <c r="FC228" s="238"/>
      <c r="FD228" s="238"/>
      <c r="FE228" s="238"/>
      <c r="FF228" s="238"/>
      <c r="FG228" s="238"/>
      <c r="FH228" s="238"/>
      <c r="FI228" s="238"/>
      <c r="FJ228" s="238"/>
      <c r="FK228" s="238"/>
      <c r="FL228" s="238"/>
      <c r="FM228" s="238"/>
      <c r="FN228" s="238"/>
      <c r="FO228" s="238"/>
      <c r="FP228" s="238"/>
      <c r="FQ228" s="238"/>
      <c r="FR228" s="238"/>
      <c r="FS228" s="238"/>
      <c r="FT228" s="238"/>
      <c r="FU228" s="238"/>
      <c r="FV228" s="238"/>
      <c r="FW228" s="238"/>
      <c r="FX228" s="238"/>
      <c r="FY228" s="238"/>
      <c r="FZ228" s="238"/>
      <c r="GA228" s="238"/>
      <c r="GB228" s="238"/>
      <c r="GC228" s="238"/>
      <c r="GD228" s="238"/>
      <c r="GE228" s="238"/>
    </row>
    <row r="229" spans="2:187" s="145" customFormat="1" ht="16.5" customHeight="1">
      <c r="B229" s="230">
        <v>223</v>
      </c>
      <c r="C229" s="321" t="s">
        <v>494</v>
      </c>
      <c r="D229" s="321" t="s">
        <v>602</v>
      </c>
      <c r="E229" s="321" t="s">
        <v>228</v>
      </c>
      <c r="F229" s="321" t="s">
        <v>291</v>
      </c>
      <c r="G229" s="544">
        <v>4</v>
      </c>
      <c r="H229" s="543">
        <v>400000</v>
      </c>
      <c r="I229" s="231">
        <f t="shared" si="3"/>
        <v>75000</v>
      </c>
      <c r="J229" s="262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  <c r="AC229" s="238"/>
      <c r="AD229" s="238"/>
      <c r="AE229" s="238"/>
      <c r="AF229" s="238"/>
      <c r="AG229" s="238"/>
      <c r="AH229" s="238"/>
      <c r="AI229" s="238"/>
      <c r="AJ229" s="238"/>
      <c r="AK229" s="238"/>
      <c r="AL229" s="238"/>
      <c r="AM229" s="238"/>
      <c r="AN229" s="238"/>
      <c r="AO229" s="238"/>
      <c r="AP229" s="238"/>
      <c r="AQ229" s="238"/>
      <c r="AR229" s="238"/>
      <c r="AS229" s="238"/>
      <c r="AT229" s="238"/>
      <c r="AU229" s="238"/>
      <c r="AV229" s="238"/>
      <c r="AW229" s="238"/>
      <c r="AX229" s="238"/>
      <c r="AY229" s="238"/>
      <c r="AZ229" s="238"/>
      <c r="BA229" s="238"/>
      <c r="BB229" s="238"/>
      <c r="BC229" s="238"/>
      <c r="BD229" s="238"/>
      <c r="BE229" s="238"/>
      <c r="BF229" s="238"/>
      <c r="BG229" s="238"/>
      <c r="BH229" s="238"/>
      <c r="BI229" s="238"/>
      <c r="BJ229" s="238"/>
      <c r="BK229" s="238"/>
      <c r="BL229" s="238"/>
      <c r="BM229" s="238"/>
      <c r="BN229" s="238"/>
      <c r="BO229" s="238"/>
      <c r="BP229" s="238"/>
      <c r="BQ229" s="238"/>
      <c r="BR229" s="238"/>
      <c r="BS229" s="238"/>
      <c r="BT229" s="238"/>
      <c r="BU229" s="238"/>
      <c r="BV229" s="238"/>
      <c r="BW229" s="238"/>
      <c r="BX229" s="238"/>
      <c r="BY229" s="238"/>
      <c r="BZ229" s="238"/>
      <c r="CA229" s="238"/>
      <c r="CB229" s="238"/>
      <c r="CC229" s="238"/>
      <c r="CD229" s="238"/>
      <c r="CE229" s="238"/>
      <c r="CF229" s="238"/>
      <c r="CG229" s="238"/>
      <c r="CH229" s="238"/>
      <c r="CI229" s="238"/>
      <c r="CJ229" s="238"/>
      <c r="CK229" s="238"/>
      <c r="CL229" s="238"/>
      <c r="CM229" s="238"/>
      <c r="CN229" s="238"/>
      <c r="CO229" s="238"/>
      <c r="CP229" s="238"/>
      <c r="CQ229" s="238"/>
      <c r="CR229" s="238"/>
      <c r="CS229" s="238"/>
      <c r="CT229" s="238"/>
      <c r="CU229" s="238"/>
      <c r="CV229" s="238"/>
      <c r="CW229" s="238"/>
      <c r="CX229" s="238"/>
      <c r="CY229" s="238"/>
      <c r="CZ229" s="238"/>
      <c r="DA229" s="238"/>
      <c r="DB229" s="238"/>
      <c r="DC229" s="238"/>
      <c r="DD229" s="238"/>
      <c r="DE229" s="238"/>
      <c r="DF229" s="238"/>
      <c r="DG229" s="238"/>
      <c r="DH229" s="238"/>
      <c r="DI229" s="238"/>
      <c r="DJ229" s="238"/>
      <c r="DK229" s="238"/>
      <c r="DL229" s="238"/>
      <c r="DM229" s="238"/>
      <c r="DN229" s="238"/>
      <c r="DO229" s="238"/>
      <c r="DP229" s="238"/>
      <c r="DQ229" s="238"/>
      <c r="DR229" s="238"/>
      <c r="DS229" s="238"/>
      <c r="DT229" s="238"/>
      <c r="DU229" s="238"/>
      <c r="DV229" s="238"/>
      <c r="DW229" s="238"/>
      <c r="DX229" s="238"/>
      <c r="DY229" s="238"/>
      <c r="DZ229" s="238"/>
      <c r="EA229" s="238"/>
      <c r="EB229" s="238"/>
      <c r="EC229" s="238"/>
      <c r="ED229" s="238"/>
      <c r="EE229" s="238"/>
      <c r="EF229" s="238"/>
      <c r="EG229" s="238"/>
      <c r="EH229" s="238"/>
      <c r="EI229" s="238"/>
      <c r="EJ229" s="238"/>
      <c r="EK229" s="238"/>
      <c r="EL229" s="238"/>
      <c r="EM229" s="238"/>
      <c r="EN229" s="238"/>
      <c r="EO229" s="238"/>
      <c r="EP229" s="238"/>
      <c r="EQ229" s="238"/>
      <c r="ER229" s="238"/>
      <c r="ES229" s="238"/>
      <c r="ET229" s="238"/>
      <c r="EU229" s="238"/>
      <c r="EV229" s="238"/>
      <c r="EW229" s="238"/>
      <c r="EX229" s="238"/>
      <c r="EY229" s="238"/>
      <c r="EZ229" s="238"/>
      <c r="FA229" s="238"/>
      <c r="FB229" s="238"/>
      <c r="FC229" s="238"/>
      <c r="FD229" s="238"/>
      <c r="FE229" s="238"/>
      <c r="FF229" s="238"/>
      <c r="FG229" s="238"/>
      <c r="FH229" s="238"/>
      <c r="FI229" s="238"/>
      <c r="FJ229" s="238"/>
      <c r="FK229" s="238"/>
      <c r="FL229" s="238"/>
      <c r="FM229" s="238"/>
      <c r="FN229" s="238"/>
      <c r="FO229" s="238"/>
      <c r="FP229" s="238"/>
      <c r="FQ229" s="238"/>
      <c r="FR229" s="238"/>
      <c r="FS229" s="238"/>
      <c r="FT229" s="238"/>
      <c r="FU229" s="238"/>
      <c r="FV229" s="238"/>
      <c r="FW229" s="238"/>
      <c r="FX229" s="238"/>
      <c r="FY229" s="238"/>
      <c r="FZ229" s="238"/>
      <c r="GA229" s="238"/>
      <c r="GB229" s="238"/>
      <c r="GC229" s="238"/>
      <c r="GD229" s="238"/>
      <c r="GE229" s="238"/>
    </row>
    <row r="230" spans="2:187" s="145" customFormat="1" ht="16.5" customHeight="1">
      <c r="B230" s="230">
        <v>224</v>
      </c>
      <c r="C230" s="321" t="s">
        <v>494</v>
      </c>
      <c r="D230" s="321" t="s">
        <v>750</v>
      </c>
      <c r="E230" s="321" t="s">
        <v>337</v>
      </c>
      <c r="F230" s="321" t="s">
        <v>291</v>
      </c>
      <c r="G230" s="544">
        <v>2</v>
      </c>
      <c r="H230" s="543">
        <v>200000</v>
      </c>
      <c r="I230" s="231">
        <f t="shared" si="3"/>
        <v>37500</v>
      </c>
      <c r="J230" s="262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238"/>
      <c r="AD230" s="238"/>
      <c r="AE230" s="238"/>
      <c r="AF230" s="238"/>
      <c r="AG230" s="238"/>
      <c r="AH230" s="238"/>
      <c r="AI230" s="238"/>
      <c r="AJ230" s="238"/>
      <c r="AK230" s="238"/>
      <c r="AL230" s="238"/>
      <c r="AM230" s="238"/>
      <c r="AN230" s="238"/>
      <c r="AO230" s="238"/>
      <c r="AP230" s="238"/>
      <c r="AQ230" s="238"/>
      <c r="AR230" s="238"/>
      <c r="AS230" s="238"/>
      <c r="AT230" s="238"/>
      <c r="AU230" s="238"/>
      <c r="AV230" s="238"/>
      <c r="AW230" s="238"/>
      <c r="AX230" s="238"/>
      <c r="AY230" s="238"/>
      <c r="AZ230" s="238"/>
      <c r="BA230" s="238"/>
      <c r="BB230" s="238"/>
      <c r="BC230" s="238"/>
      <c r="BD230" s="238"/>
      <c r="BE230" s="238"/>
      <c r="BF230" s="238"/>
      <c r="BG230" s="238"/>
      <c r="BH230" s="238"/>
      <c r="BI230" s="238"/>
      <c r="BJ230" s="238"/>
      <c r="BK230" s="238"/>
      <c r="BL230" s="238"/>
      <c r="BM230" s="238"/>
      <c r="BN230" s="238"/>
      <c r="BO230" s="238"/>
      <c r="BP230" s="238"/>
      <c r="BQ230" s="238"/>
      <c r="BR230" s="238"/>
      <c r="BS230" s="238"/>
      <c r="BT230" s="238"/>
      <c r="BU230" s="238"/>
      <c r="BV230" s="238"/>
      <c r="BW230" s="238"/>
      <c r="BX230" s="238"/>
      <c r="BY230" s="238"/>
      <c r="BZ230" s="238"/>
      <c r="CA230" s="238"/>
      <c r="CB230" s="238"/>
      <c r="CC230" s="238"/>
      <c r="CD230" s="238"/>
      <c r="CE230" s="238"/>
      <c r="CF230" s="238"/>
      <c r="CG230" s="238"/>
      <c r="CH230" s="238"/>
      <c r="CI230" s="238"/>
      <c r="CJ230" s="238"/>
      <c r="CK230" s="238"/>
      <c r="CL230" s="238"/>
      <c r="CM230" s="238"/>
      <c r="CN230" s="238"/>
      <c r="CO230" s="238"/>
      <c r="CP230" s="238"/>
      <c r="CQ230" s="238"/>
      <c r="CR230" s="238"/>
      <c r="CS230" s="238"/>
      <c r="CT230" s="238"/>
      <c r="CU230" s="238"/>
      <c r="CV230" s="238"/>
      <c r="CW230" s="238"/>
      <c r="CX230" s="238"/>
      <c r="CY230" s="238"/>
      <c r="CZ230" s="238"/>
      <c r="DA230" s="238"/>
      <c r="DB230" s="238"/>
      <c r="DC230" s="238"/>
      <c r="DD230" s="238"/>
      <c r="DE230" s="238"/>
      <c r="DF230" s="238"/>
      <c r="DG230" s="238"/>
      <c r="DH230" s="238"/>
      <c r="DI230" s="238"/>
      <c r="DJ230" s="238"/>
      <c r="DK230" s="238"/>
      <c r="DL230" s="238"/>
      <c r="DM230" s="238"/>
      <c r="DN230" s="238"/>
      <c r="DO230" s="238"/>
      <c r="DP230" s="238"/>
      <c r="DQ230" s="238"/>
      <c r="DR230" s="238"/>
      <c r="DS230" s="238"/>
      <c r="DT230" s="238"/>
      <c r="DU230" s="238"/>
      <c r="DV230" s="238"/>
      <c r="DW230" s="238"/>
      <c r="DX230" s="238"/>
      <c r="DY230" s="238"/>
      <c r="DZ230" s="238"/>
      <c r="EA230" s="238"/>
      <c r="EB230" s="238"/>
      <c r="EC230" s="238"/>
      <c r="ED230" s="238"/>
      <c r="EE230" s="238"/>
      <c r="EF230" s="238"/>
      <c r="EG230" s="238"/>
      <c r="EH230" s="238"/>
      <c r="EI230" s="238"/>
      <c r="EJ230" s="238"/>
      <c r="EK230" s="238"/>
      <c r="EL230" s="238"/>
      <c r="EM230" s="238"/>
      <c r="EN230" s="238"/>
      <c r="EO230" s="238"/>
      <c r="EP230" s="238"/>
      <c r="EQ230" s="238"/>
      <c r="ER230" s="238"/>
      <c r="ES230" s="238"/>
      <c r="ET230" s="238"/>
      <c r="EU230" s="238"/>
      <c r="EV230" s="238"/>
      <c r="EW230" s="238"/>
      <c r="EX230" s="238"/>
      <c r="EY230" s="238"/>
      <c r="EZ230" s="238"/>
      <c r="FA230" s="238"/>
      <c r="FB230" s="238"/>
      <c r="FC230" s="238"/>
      <c r="FD230" s="238"/>
      <c r="FE230" s="238"/>
      <c r="FF230" s="238"/>
      <c r="FG230" s="238"/>
      <c r="FH230" s="238"/>
      <c r="FI230" s="238"/>
      <c r="FJ230" s="238"/>
      <c r="FK230" s="238"/>
      <c r="FL230" s="238"/>
      <c r="FM230" s="238"/>
      <c r="FN230" s="238"/>
      <c r="FO230" s="238"/>
      <c r="FP230" s="238"/>
      <c r="FQ230" s="238"/>
      <c r="FR230" s="238"/>
      <c r="FS230" s="238"/>
      <c r="FT230" s="238"/>
      <c r="FU230" s="238"/>
      <c r="FV230" s="238"/>
      <c r="FW230" s="238"/>
      <c r="FX230" s="238"/>
      <c r="FY230" s="238"/>
      <c r="FZ230" s="238"/>
      <c r="GA230" s="238"/>
      <c r="GB230" s="238"/>
      <c r="GC230" s="238"/>
      <c r="GD230" s="238"/>
      <c r="GE230" s="238"/>
    </row>
    <row r="231" spans="2:187" s="145" customFormat="1" ht="16.5" customHeight="1">
      <c r="B231" s="230">
        <v>225</v>
      </c>
      <c r="C231" s="321" t="s">
        <v>494</v>
      </c>
      <c r="D231" s="321" t="s">
        <v>681</v>
      </c>
      <c r="E231" s="321" t="s">
        <v>241</v>
      </c>
      <c r="F231" s="321" t="s">
        <v>291</v>
      </c>
      <c r="G231" s="544">
        <v>1</v>
      </c>
      <c r="H231" s="543">
        <v>100000</v>
      </c>
      <c r="I231" s="231">
        <f t="shared" si="3"/>
        <v>18750</v>
      </c>
      <c r="J231" s="262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238"/>
      <c r="AD231" s="238"/>
      <c r="AE231" s="238"/>
      <c r="AF231" s="238"/>
      <c r="AG231" s="238"/>
      <c r="AH231" s="238"/>
      <c r="AI231" s="238"/>
      <c r="AJ231" s="238"/>
      <c r="AK231" s="238"/>
      <c r="AL231" s="238"/>
      <c r="AM231" s="238"/>
      <c r="AN231" s="238"/>
      <c r="AO231" s="238"/>
      <c r="AP231" s="238"/>
      <c r="AQ231" s="238"/>
      <c r="AR231" s="238"/>
      <c r="AS231" s="238"/>
      <c r="AT231" s="238"/>
      <c r="AU231" s="238"/>
      <c r="AV231" s="238"/>
      <c r="AW231" s="238"/>
      <c r="AX231" s="238"/>
      <c r="AY231" s="238"/>
      <c r="AZ231" s="238"/>
      <c r="BA231" s="238"/>
      <c r="BB231" s="238"/>
      <c r="BC231" s="238"/>
      <c r="BD231" s="238"/>
      <c r="BE231" s="238"/>
      <c r="BF231" s="238"/>
      <c r="BG231" s="238"/>
      <c r="BH231" s="238"/>
      <c r="BI231" s="238"/>
      <c r="BJ231" s="238"/>
      <c r="BK231" s="238"/>
      <c r="BL231" s="238"/>
      <c r="BM231" s="238"/>
      <c r="BN231" s="238"/>
      <c r="BO231" s="238"/>
      <c r="BP231" s="238"/>
      <c r="BQ231" s="238"/>
      <c r="BR231" s="238"/>
      <c r="BS231" s="238"/>
      <c r="BT231" s="238"/>
      <c r="BU231" s="238"/>
      <c r="BV231" s="238"/>
      <c r="BW231" s="238"/>
      <c r="BX231" s="238"/>
      <c r="BY231" s="238"/>
      <c r="BZ231" s="238"/>
      <c r="CA231" s="238"/>
      <c r="CB231" s="238"/>
      <c r="CC231" s="238"/>
      <c r="CD231" s="238"/>
      <c r="CE231" s="238"/>
      <c r="CF231" s="238"/>
      <c r="CG231" s="238"/>
      <c r="CH231" s="238"/>
      <c r="CI231" s="238"/>
      <c r="CJ231" s="238"/>
      <c r="CK231" s="238"/>
      <c r="CL231" s="238"/>
      <c r="CM231" s="238"/>
      <c r="CN231" s="238"/>
      <c r="CO231" s="238"/>
      <c r="CP231" s="238"/>
      <c r="CQ231" s="238"/>
      <c r="CR231" s="238"/>
      <c r="CS231" s="238"/>
      <c r="CT231" s="238"/>
      <c r="CU231" s="238"/>
      <c r="CV231" s="238"/>
      <c r="CW231" s="238"/>
      <c r="CX231" s="238"/>
      <c r="CY231" s="238"/>
      <c r="CZ231" s="238"/>
      <c r="DA231" s="238"/>
      <c r="DB231" s="238"/>
      <c r="DC231" s="238"/>
      <c r="DD231" s="238"/>
      <c r="DE231" s="238"/>
      <c r="DF231" s="238"/>
      <c r="DG231" s="238"/>
      <c r="DH231" s="238"/>
      <c r="DI231" s="238"/>
      <c r="DJ231" s="238"/>
      <c r="DK231" s="238"/>
      <c r="DL231" s="238"/>
      <c r="DM231" s="238"/>
      <c r="DN231" s="238"/>
      <c r="DO231" s="238"/>
      <c r="DP231" s="238"/>
      <c r="DQ231" s="238"/>
      <c r="DR231" s="238"/>
      <c r="DS231" s="238"/>
      <c r="DT231" s="238"/>
      <c r="DU231" s="238"/>
      <c r="DV231" s="238"/>
      <c r="DW231" s="238"/>
      <c r="DX231" s="238"/>
      <c r="DY231" s="238"/>
      <c r="DZ231" s="238"/>
      <c r="EA231" s="238"/>
      <c r="EB231" s="238"/>
      <c r="EC231" s="238"/>
      <c r="ED231" s="238"/>
      <c r="EE231" s="238"/>
      <c r="EF231" s="238"/>
      <c r="EG231" s="238"/>
      <c r="EH231" s="238"/>
      <c r="EI231" s="238"/>
      <c r="EJ231" s="238"/>
      <c r="EK231" s="238"/>
      <c r="EL231" s="238"/>
      <c r="EM231" s="238"/>
      <c r="EN231" s="238"/>
      <c r="EO231" s="238"/>
      <c r="EP231" s="238"/>
      <c r="EQ231" s="238"/>
      <c r="ER231" s="238"/>
      <c r="ES231" s="238"/>
      <c r="ET231" s="238"/>
      <c r="EU231" s="238"/>
      <c r="EV231" s="238"/>
      <c r="EW231" s="238"/>
      <c r="EX231" s="238"/>
      <c r="EY231" s="238"/>
      <c r="EZ231" s="238"/>
      <c r="FA231" s="238"/>
      <c r="FB231" s="238"/>
      <c r="FC231" s="238"/>
      <c r="FD231" s="238"/>
      <c r="FE231" s="238"/>
      <c r="FF231" s="238"/>
      <c r="FG231" s="238"/>
      <c r="FH231" s="238"/>
      <c r="FI231" s="238"/>
      <c r="FJ231" s="238"/>
      <c r="FK231" s="238"/>
      <c r="FL231" s="238"/>
      <c r="FM231" s="238"/>
      <c r="FN231" s="238"/>
      <c r="FO231" s="238"/>
      <c r="FP231" s="238"/>
      <c r="FQ231" s="238"/>
      <c r="FR231" s="238"/>
      <c r="FS231" s="238"/>
      <c r="FT231" s="238"/>
      <c r="FU231" s="238"/>
      <c r="FV231" s="238"/>
      <c r="FW231" s="238"/>
      <c r="FX231" s="238"/>
      <c r="FY231" s="238"/>
      <c r="FZ231" s="238"/>
      <c r="GA231" s="238"/>
      <c r="GB231" s="238"/>
      <c r="GC231" s="238"/>
      <c r="GD231" s="238"/>
      <c r="GE231" s="238"/>
    </row>
    <row r="232" spans="2:187" s="145" customFormat="1" ht="16.5" customHeight="1">
      <c r="B232" s="230">
        <v>226</v>
      </c>
      <c r="C232" s="321" t="s">
        <v>494</v>
      </c>
      <c r="D232" s="321" t="s">
        <v>751</v>
      </c>
      <c r="E232" s="321" t="s">
        <v>378</v>
      </c>
      <c r="F232" s="321" t="s">
        <v>291</v>
      </c>
      <c r="G232" s="544">
        <v>3</v>
      </c>
      <c r="H232" s="543">
        <v>300000</v>
      </c>
      <c r="I232" s="231">
        <f t="shared" si="3"/>
        <v>56250</v>
      </c>
      <c r="J232" s="262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  <c r="AC232" s="238"/>
      <c r="AD232" s="238"/>
      <c r="AE232" s="238"/>
      <c r="AF232" s="238"/>
      <c r="AG232" s="238"/>
      <c r="AH232" s="238"/>
      <c r="AI232" s="238"/>
      <c r="AJ232" s="238"/>
      <c r="AK232" s="238"/>
      <c r="AL232" s="238"/>
      <c r="AM232" s="238"/>
      <c r="AN232" s="238"/>
      <c r="AO232" s="238"/>
      <c r="AP232" s="238"/>
      <c r="AQ232" s="238"/>
      <c r="AR232" s="238"/>
      <c r="AS232" s="238"/>
      <c r="AT232" s="238"/>
      <c r="AU232" s="238"/>
      <c r="AV232" s="238"/>
      <c r="AW232" s="238"/>
      <c r="AX232" s="238"/>
      <c r="AY232" s="238"/>
      <c r="AZ232" s="238"/>
      <c r="BA232" s="238"/>
      <c r="BB232" s="238"/>
      <c r="BC232" s="238"/>
      <c r="BD232" s="238"/>
      <c r="BE232" s="238"/>
      <c r="BF232" s="238"/>
      <c r="BG232" s="238"/>
      <c r="BH232" s="238"/>
      <c r="BI232" s="238"/>
      <c r="BJ232" s="238"/>
      <c r="BK232" s="238"/>
      <c r="BL232" s="238"/>
      <c r="BM232" s="238"/>
      <c r="BN232" s="238"/>
      <c r="BO232" s="238"/>
      <c r="BP232" s="238"/>
      <c r="BQ232" s="238"/>
      <c r="BR232" s="238"/>
      <c r="BS232" s="238"/>
      <c r="BT232" s="238"/>
      <c r="BU232" s="238"/>
      <c r="BV232" s="238"/>
      <c r="BW232" s="238"/>
      <c r="BX232" s="238"/>
      <c r="BY232" s="238"/>
      <c r="BZ232" s="238"/>
      <c r="CA232" s="238"/>
      <c r="CB232" s="238"/>
      <c r="CC232" s="238"/>
      <c r="CD232" s="238"/>
      <c r="CE232" s="238"/>
      <c r="CF232" s="238"/>
      <c r="CG232" s="238"/>
      <c r="CH232" s="238"/>
      <c r="CI232" s="238"/>
      <c r="CJ232" s="238"/>
      <c r="CK232" s="238"/>
      <c r="CL232" s="238"/>
      <c r="CM232" s="238"/>
      <c r="CN232" s="238"/>
      <c r="CO232" s="238"/>
      <c r="CP232" s="238"/>
      <c r="CQ232" s="238"/>
      <c r="CR232" s="238"/>
      <c r="CS232" s="238"/>
      <c r="CT232" s="238"/>
      <c r="CU232" s="238"/>
      <c r="CV232" s="238"/>
      <c r="CW232" s="238"/>
      <c r="CX232" s="238"/>
      <c r="CY232" s="238"/>
      <c r="CZ232" s="238"/>
      <c r="DA232" s="238"/>
      <c r="DB232" s="238"/>
      <c r="DC232" s="238"/>
      <c r="DD232" s="238"/>
      <c r="DE232" s="238"/>
      <c r="DF232" s="238"/>
      <c r="DG232" s="238"/>
      <c r="DH232" s="238"/>
      <c r="DI232" s="238"/>
      <c r="DJ232" s="238"/>
      <c r="DK232" s="238"/>
      <c r="DL232" s="238"/>
      <c r="DM232" s="238"/>
      <c r="DN232" s="238"/>
      <c r="DO232" s="238"/>
      <c r="DP232" s="238"/>
      <c r="DQ232" s="238"/>
      <c r="DR232" s="238"/>
      <c r="DS232" s="238"/>
      <c r="DT232" s="238"/>
      <c r="DU232" s="238"/>
      <c r="DV232" s="238"/>
      <c r="DW232" s="238"/>
      <c r="DX232" s="238"/>
      <c r="DY232" s="238"/>
      <c r="DZ232" s="238"/>
      <c r="EA232" s="238"/>
      <c r="EB232" s="238"/>
      <c r="EC232" s="238"/>
      <c r="ED232" s="238"/>
      <c r="EE232" s="238"/>
      <c r="EF232" s="238"/>
      <c r="EG232" s="238"/>
      <c r="EH232" s="238"/>
      <c r="EI232" s="238"/>
      <c r="EJ232" s="238"/>
      <c r="EK232" s="238"/>
      <c r="EL232" s="238"/>
      <c r="EM232" s="238"/>
      <c r="EN232" s="238"/>
      <c r="EO232" s="238"/>
      <c r="EP232" s="238"/>
      <c r="EQ232" s="238"/>
      <c r="ER232" s="238"/>
      <c r="ES232" s="238"/>
      <c r="ET232" s="238"/>
      <c r="EU232" s="238"/>
      <c r="EV232" s="238"/>
      <c r="EW232" s="238"/>
      <c r="EX232" s="238"/>
      <c r="EY232" s="238"/>
      <c r="EZ232" s="238"/>
      <c r="FA232" s="238"/>
      <c r="FB232" s="238"/>
      <c r="FC232" s="238"/>
      <c r="FD232" s="238"/>
      <c r="FE232" s="238"/>
      <c r="FF232" s="238"/>
      <c r="FG232" s="238"/>
      <c r="FH232" s="238"/>
      <c r="FI232" s="238"/>
      <c r="FJ232" s="238"/>
      <c r="FK232" s="238"/>
      <c r="FL232" s="238"/>
      <c r="FM232" s="238"/>
      <c r="FN232" s="238"/>
      <c r="FO232" s="238"/>
      <c r="FP232" s="238"/>
      <c r="FQ232" s="238"/>
      <c r="FR232" s="238"/>
      <c r="FS232" s="238"/>
      <c r="FT232" s="238"/>
      <c r="FU232" s="238"/>
      <c r="FV232" s="238"/>
      <c r="FW232" s="238"/>
      <c r="FX232" s="238"/>
      <c r="FY232" s="238"/>
      <c r="FZ232" s="238"/>
      <c r="GA232" s="238"/>
      <c r="GB232" s="238"/>
      <c r="GC232" s="238"/>
      <c r="GD232" s="238"/>
      <c r="GE232" s="238"/>
    </row>
    <row r="233" spans="2:187" s="145" customFormat="1" ht="16.5" customHeight="1">
      <c r="B233" s="230">
        <v>227</v>
      </c>
      <c r="C233" s="321" t="s">
        <v>494</v>
      </c>
      <c r="D233" s="321" t="s">
        <v>746</v>
      </c>
      <c r="E233" s="321" t="s">
        <v>246</v>
      </c>
      <c r="F233" s="321" t="s">
        <v>313</v>
      </c>
      <c r="G233" s="544">
        <v>1</v>
      </c>
      <c r="H233" s="543">
        <v>200000</v>
      </c>
      <c r="I233" s="231">
        <f t="shared" si="3"/>
        <v>37500</v>
      </c>
      <c r="J233" s="262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  <c r="AC233" s="238"/>
      <c r="AD233" s="238"/>
      <c r="AE233" s="238"/>
      <c r="AF233" s="238"/>
      <c r="AG233" s="238"/>
      <c r="AH233" s="238"/>
      <c r="AI233" s="238"/>
      <c r="AJ233" s="238"/>
      <c r="AK233" s="238"/>
      <c r="AL233" s="238"/>
      <c r="AM233" s="238"/>
      <c r="AN233" s="238"/>
      <c r="AO233" s="238"/>
      <c r="AP233" s="238"/>
      <c r="AQ233" s="238"/>
      <c r="AR233" s="238"/>
      <c r="AS233" s="238"/>
      <c r="AT233" s="238"/>
      <c r="AU233" s="238"/>
      <c r="AV233" s="238"/>
      <c r="AW233" s="238"/>
      <c r="AX233" s="238"/>
      <c r="AY233" s="238"/>
      <c r="AZ233" s="238"/>
      <c r="BA233" s="238"/>
      <c r="BB233" s="238"/>
      <c r="BC233" s="238"/>
      <c r="BD233" s="238"/>
      <c r="BE233" s="238"/>
      <c r="BF233" s="238"/>
      <c r="BG233" s="238"/>
      <c r="BH233" s="238"/>
      <c r="BI233" s="238"/>
      <c r="BJ233" s="238"/>
      <c r="BK233" s="238"/>
      <c r="BL233" s="238"/>
      <c r="BM233" s="238"/>
      <c r="BN233" s="238"/>
      <c r="BO233" s="238"/>
      <c r="BP233" s="238"/>
      <c r="BQ233" s="238"/>
      <c r="BR233" s="238"/>
      <c r="BS233" s="238"/>
      <c r="BT233" s="238"/>
      <c r="BU233" s="238"/>
      <c r="BV233" s="238"/>
      <c r="BW233" s="238"/>
      <c r="BX233" s="238"/>
      <c r="BY233" s="238"/>
      <c r="BZ233" s="238"/>
      <c r="CA233" s="238"/>
      <c r="CB233" s="238"/>
      <c r="CC233" s="238"/>
      <c r="CD233" s="238"/>
      <c r="CE233" s="238"/>
      <c r="CF233" s="238"/>
      <c r="CG233" s="238"/>
      <c r="CH233" s="238"/>
      <c r="CI233" s="238"/>
      <c r="CJ233" s="238"/>
      <c r="CK233" s="238"/>
      <c r="CL233" s="238"/>
      <c r="CM233" s="238"/>
      <c r="CN233" s="238"/>
      <c r="CO233" s="238"/>
      <c r="CP233" s="238"/>
      <c r="CQ233" s="238"/>
      <c r="CR233" s="238"/>
      <c r="CS233" s="238"/>
      <c r="CT233" s="238"/>
      <c r="CU233" s="238"/>
      <c r="CV233" s="238"/>
      <c r="CW233" s="238"/>
      <c r="CX233" s="238"/>
      <c r="CY233" s="238"/>
      <c r="CZ233" s="238"/>
      <c r="DA233" s="238"/>
      <c r="DB233" s="238"/>
      <c r="DC233" s="238"/>
      <c r="DD233" s="238"/>
      <c r="DE233" s="238"/>
      <c r="DF233" s="238"/>
      <c r="DG233" s="238"/>
      <c r="DH233" s="238"/>
      <c r="DI233" s="238"/>
      <c r="DJ233" s="238"/>
      <c r="DK233" s="238"/>
      <c r="DL233" s="238"/>
      <c r="DM233" s="238"/>
      <c r="DN233" s="238"/>
      <c r="DO233" s="238"/>
      <c r="DP233" s="238"/>
      <c r="DQ233" s="238"/>
      <c r="DR233" s="238"/>
      <c r="DS233" s="238"/>
      <c r="DT233" s="238"/>
      <c r="DU233" s="238"/>
      <c r="DV233" s="238"/>
      <c r="DW233" s="238"/>
      <c r="DX233" s="238"/>
      <c r="DY233" s="238"/>
      <c r="DZ233" s="238"/>
      <c r="EA233" s="238"/>
      <c r="EB233" s="238"/>
      <c r="EC233" s="238"/>
      <c r="ED233" s="238"/>
      <c r="EE233" s="238"/>
      <c r="EF233" s="238"/>
      <c r="EG233" s="238"/>
      <c r="EH233" s="238"/>
      <c r="EI233" s="238"/>
      <c r="EJ233" s="238"/>
      <c r="EK233" s="238"/>
      <c r="EL233" s="238"/>
      <c r="EM233" s="238"/>
      <c r="EN233" s="238"/>
      <c r="EO233" s="238"/>
      <c r="EP233" s="238"/>
      <c r="EQ233" s="238"/>
      <c r="ER233" s="238"/>
      <c r="ES233" s="238"/>
      <c r="ET233" s="238"/>
      <c r="EU233" s="238"/>
      <c r="EV233" s="238"/>
      <c r="EW233" s="238"/>
      <c r="EX233" s="238"/>
      <c r="EY233" s="238"/>
      <c r="EZ233" s="238"/>
      <c r="FA233" s="238"/>
      <c r="FB233" s="238"/>
      <c r="FC233" s="238"/>
      <c r="FD233" s="238"/>
      <c r="FE233" s="238"/>
      <c r="FF233" s="238"/>
      <c r="FG233" s="238"/>
      <c r="FH233" s="238"/>
      <c r="FI233" s="238"/>
      <c r="FJ233" s="238"/>
      <c r="FK233" s="238"/>
      <c r="FL233" s="238"/>
      <c r="FM233" s="238"/>
      <c r="FN233" s="238"/>
      <c r="FO233" s="238"/>
      <c r="FP233" s="238"/>
      <c r="FQ233" s="238"/>
      <c r="FR233" s="238"/>
      <c r="FS233" s="238"/>
      <c r="FT233" s="238"/>
      <c r="FU233" s="238"/>
      <c r="FV233" s="238"/>
      <c r="FW233" s="238"/>
      <c r="FX233" s="238"/>
      <c r="FY233" s="238"/>
      <c r="FZ233" s="238"/>
      <c r="GA233" s="238"/>
      <c r="GB233" s="238"/>
      <c r="GC233" s="238"/>
      <c r="GD233" s="238"/>
      <c r="GE233" s="238"/>
    </row>
    <row r="234" spans="2:187" s="145" customFormat="1" ht="16.5" customHeight="1">
      <c r="B234" s="230">
        <v>228</v>
      </c>
      <c r="C234" s="321" t="s">
        <v>500</v>
      </c>
      <c r="D234" s="321" t="s">
        <v>755</v>
      </c>
      <c r="E234" s="321" t="s">
        <v>345</v>
      </c>
      <c r="F234" s="321" t="s">
        <v>313</v>
      </c>
      <c r="G234" s="544">
        <v>1</v>
      </c>
      <c r="H234" s="543">
        <v>200000</v>
      </c>
      <c r="I234" s="231">
        <f t="shared" si="3"/>
        <v>37500</v>
      </c>
      <c r="J234" s="262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  <c r="AC234" s="238"/>
      <c r="AD234" s="238"/>
      <c r="AE234" s="238"/>
      <c r="AF234" s="238"/>
      <c r="AG234" s="238"/>
      <c r="AH234" s="238"/>
      <c r="AI234" s="238"/>
      <c r="AJ234" s="238"/>
      <c r="AK234" s="238"/>
      <c r="AL234" s="238"/>
      <c r="AM234" s="238"/>
      <c r="AN234" s="238"/>
      <c r="AO234" s="238"/>
      <c r="AP234" s="238"/>
      <c r="AQ234" s="238"/>
      <c r="AR234" s="238"/>
      <c r="AS234" s="238"/>
      <c r="AT234" s="238"/>
      <c r="AU234" s="238"/>
      <c r="AV234" s="238"/>
      <c r="AW234" s="238"/>
      <c r="AX234" s="238"/>
      <c r="AY234" s="238"/>
      <c r="AZ234" s="238"/>
      <c r="BA234" s="238"/>
      <c r="BB234" s="238"/>
      <c r="BC234" s="238"/>
      <c r="BD234" s="238"/>
      <c r="BE234" s="238"/>
      <c r="BF234" s="238"/>
      <c r="BG234" s="238"/>
      <c r="BH234" s="238"/>
      <c r="BI234" s="238"/>
      <c r="BJ234" s="238"/>
      <c r="BK234" s="238"/>
      <c r="BL234" s="238"/>
      <c r="BM234" s="238"/>
      <c r="BN234" s="238"/>
      <c r="BO234" s="238"/>
      <c r="BP234" s="238"/>
      <c r="BQ234" s="238"/>
      <c r="BR234" s="238"/>
      <c r="BS234" s="238"/>
      <c r="BT234" s="238"/>
      <c r="BU234" s="238"/>
      <c r="BV234" s="238"/>
      <c r="BW234" s="238"/>
      <c r="BX234" s="238"/>
      <c r="BY234" s="238"/>
      <c r="BZ234" s="238"/>
      <c r="CA234" s="238"/>
      <c r="CB234" s="238"/>
      <c r="CC234" s="238"/>
      <c r="CD234" s="238"/>
      <c r="CE234" s="238"/>
      <c r="CF234" s="238"/>
      <c r="CG234" s="238"/>
      <c r="CH234" s="238"/>
      <c r="CI234" s="238"/>
      <c r="CJ234" s="238"/>
      <c r="CK234" s="238"/>
      <c r="CL234" s="238"/>
      <c r="CM234" s="238"/>
      <c r="CN234" s="238"/>
      <c r="CO234" s="238"/>
      <c r="CP234" s="238"/>
      <c r="CQ234" s="238"/>
      <c r="CR234" s="238"/>
      <c r="CS234" s="238"/>
      <c r="CT234" s="238"/>
      <c r="CU234" s="238"/>
      <c r="CV234" s="238"/>
      <c r="CW234" s="238"/>
      <c r="CX234" s="238"/>
      <c r="CY234" s="238"/>
      <c r="CZ234" s="238"/>
      <c r="DA234" s="238"/>
      <c r="DB234" s="238"/>
      <c r="DC234" s="238"/>
      <c r="DD234" s="238"/>
      <c r="DE234" s="238"/>
      <c r="DF234" s="238"/>
      <c r="DG234" s="238"/>
      <c r="DH234" s="238"/>
      <c r="DI234" s="238"/>
      <c r="DJ234" s="238"/>
      <c r="DK234" s="238"/>
      <c r="DL234" s="238"/>
      <c r="DM234" s="238"/>
      <c r="DN234" s="238"/>
      <c r="DO234" s="238"/>
      <c r="DP234" s="238"/>
      <c r="DQ234" s="238"/>
      <c r="DR234" s="238"/>
      <c r="DS234" s="238"/>
      <c r="DT234" s="238"/>
      <c r="DU234" s="238"/>
      <c r="DV234" s="238"/>
      <c r="DW234" s="238"/>
      <c r="DX234" s="238"/>
      <c r="DY234" s="238"/>
      <c r="DZ234" s="238"/>
      <c r="EA234" s="238"/>
      <c r="EB234" s="238"/>
      <c r="EC234" s="238"/>
      <c r="ED234" s="238"/>
      <c r="EE234" s="238"/>
      <c r="EF234" s="238"/>
      <c r="EG234" s="238"/>
      <c r="EH234" s="238"/>
      <c r="EI234" s="238"/>
      <c r="EJ234" s="238"/>
      <c r="EK234" s="238"/>
      <c r="EL234" s="238"/>
      <c r="EM234" s="238"/>
      <c r="EN234" s="238"/>
      <c r="EO234" s="238"/>
      <c r="EP234" s="238"/>
      <c r="EQ234" s="238"/>
      <c r="ER234" s="238"/>
      <c r="ES234" s="238"/>
      <c r="ET234" s="238"/>
      <c r="EU234" s="238"/>
      <c r="EV234" s="238"/>
      <c r="EW234" s="238"/>
      <c r="EX234" s="238"/>
      <c r="EY234" s="238"/>
      <c r="EZ234" s="238"/>
      <c r="FA234" s="238"/>
      <c r="FB234" s="238"/>
      <c r="FC234" s="238"/>
      <c r="FD234" s="238"/>
      <c r="FE234" s="238"/>
      <c r="FF234" s="238"/>
      <c r="FG234" s="238"/>
      <c r="FH234" s="238"/>
      <c r="FI234" s="238"/>
      <c r="FJ234" s="238"/>
      <c r="FK234" s="238"/>
      <c r="FL234" s="238"/>
      <c r="FM234" s="238"/>
      <c r="FN234" s="238"/>
      <c r="FO234" s="238"/>
      <c r="FP234" s="238"/>
      <c r="FQ234" s="238"/>
      <c r="FR234" s="238"/>
      <c r="FS234" s="238"/>
      <c r="FT234" s="238"/>
      <c r="FU234" s="238"/>
      <c r="FV234" s="238"/>
      <c r="FW234" s="238"/>
      <c r="FX234" s="238"/>
      <c r="FY234" s="238"/>
      <c r="FZ234" s="238"/>
      <c r="GA234" s="238"/>
      <c r="GB234" s="238"/>
      <c r="GC234" s="238"/>
      <c r="GD234" s="238"/>
      <c r="GE234" s="238"/>
    </row>
    <row r="235" spans="2:187" s="145" customFormat="1" ht="16.5" customHeight="1">
      <c r="B235" s="230">
        <v>229</v>
      </c>
      <c r="C235" s="321" t="s">
        <v>500</v>
      </c>
      <c r="D235" s="321" t="s">
        <v>756</v>
      </c>
      <c r="E235" s="321" t="s">
        <v>247</v>
      </c>
      <c r="F235" s="321" t="s">
        <v>291</v>
      </c>
      <c r="G235" s="544">
        <v>3</v>
      </c>
      <c r="H235" s="543">
        <v>300000</v>
      </c>
      <c r="I235" s="231">
        <f t="shared" ref="I235:I294" si="4">H235*25%*75%</f>
        <v>56250</v>
      </c>
      <c r="J235" s="262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  <c r="AC235" s="238"/>
      <c r="AD235" s="238"/>
      <c r="AE235" s="238"/>
      <c r="AF235" s="238"/>
      <c r="AG235" s="238"/>
      <c r="AH235" s="238"/>
      <c r="AI235" s="238"/>
      <c r="AJ235" s="238"/>
      <c r="AK235" s="238"/>
      <c r="AL235" s="238"/>
      <c r="AM235" s="238"/>
      <c r="AN235" s="238"/>
      <c r="AO235" s="238"/>
      <c r="AP235" s="238"/>
      <c r="AQ235" s="238"/>
      <c r="AR235" s="238"/>
      <c r="AS235" s="238"/>
      <c r="AT235" s="238"/>
      <c r="AU235" s="238"/>
      <c r="AV235" s="238"/>
      <c r="AW235" s="238"/>
      <c r="AX235" s="238"/>
      <c r="AY235" s="238"/>
      <c r="AZ235" s="238"/>
      <c r="BA235" s="238"/>
      <c r="BB235" s="238"/>
      <c r="BC235" s="238"/>
      <c r="BD235" s="238"/>
      <c r="BE235" s="238"/>
      <c r="BF235" s="238"/>
      <c r="BG235" s="238"/>
      <c r="BH235" s="238"/>
      <c r="BI235" s="238"/>
      <c r="BJ235" s="238"/>
      <c r="BK235" s="238"/>
      <c r="BL235" s="238"/>
      <c r="BM235" s="238"/>
      <c r="BN235" s="238"/>
      <c r="BO235" s="238"/>
      <c r="BP235" s="238"/>
      <c r="BQ235" s="238"/>
      <c r="BR235" s="238"/>
      <c r="BS235" s="238"/>
      <c r="BT235" s="238"/>
      <c r="BU235" s="238"/>
      <c r="BV235" s="238"/>
      <c r="BW235" s="238"/>
      <c r="BX235" s="238"/>
      <c r="BY235" s="238"/>
      <c r="BZ235" s="238"/>
      <c r="CA235" s="238"/>
      <c r="CB235" s="238"/>
      <c r="CC235" s="238"/>
      <c r="CD235" s="238"/>
      <c r="CE235" s="238"/>
      <c r="CF235" s="238"/>
      <c r="CG235" s="238"/>
      <c r="CH235" s="238"/>
      <c r="CI235" s="238"/>
      <c r="CJ235" s="238"/>
      <c r="CK235" s="238"/>
      <c r="CL235" s="238"/>
      <c r="CM235" s="238"/>
      <c r="CN235" s="238"/>
      <c r="CO235" s="238"/>
      <c r="CP235" s="238"/>
      <c r="CQ235" s="238"/>
      <c r="CR235" s="238"/>
      <c r="CS235" s="238"/>
      <c r="CT235" s="238"/>
      <c r="CU235" s="238"/>
      <c r="CV235" s="238"/>
      <c r="CW235" s="238"/>
      <c r="CX235" s="238"/>
      <c r="CY235" s="238"/>
      <c r="CZ235" s="238"/>
      <c r="DA235" s="238"/>
      <c r="DB235" s="238"/>
      <c r="DC235" s="238"/>
      <c r="DD235" s="238"/>
      <c r="DE235" s="238"/>
      <c r="DF235" s="238"/>
      <c r="DG235" s="238"/>
      <c r="DH235" s="238"/>
      <c r="DI235" s="238"/>
      <c r="DJ235" s="238"/>
      <c r="DK235" s="238"/>
      <c r="DL235" s="238"/>
      <c r="DM235" s="238"/>
      <c r="DN235" s="238"/>
      <c r="DO235" s="238"/>
      <c r="DP235" s="238"/>
      <c r="DQ235" s="238"/>
      <c r="DR235" s="238"/>
      <c r="DS235" s="238"/>
      <c r="DT235" s="238"/>
      <c r="DU235" s="238"/>
      <c r="DV235" s="238"/>
      <c r="DW235" s="238"/>
      <c r="DX235" s="238"/>
      <c r="DY235" s="238"/>
      <c r="DZ235" s="238"/>
      <c r="EA235" s="238"/>
      <c r="EB235" s="238"/>
      <c r="EC235" s="238"/>
      <c r="ED235" s="238"/>
      <c r="EE235" s="238"/>
      <c r="EF235" s="238"/>
      <c r="EG235" s="238"/>
      <c r="EH235" s="238"/>
      <c r="EI235" s="238"/>
      <c r="EJ235" s="238"/>
      <c r="EK235" s="238"/>
      <c r="EL235" s="238"/>
      <c r="EM235" s="238"/>
      <c r="EN235" s="238"/>
      <c r="EO235" s="238"/>
      <c r="EP235" s="238"/>
      <c r="EQ235" s="238"/>
      <c r="ER235" s="238"/>
      <c r="ES235" s="238"/>
      <c r="ET235" s="238"/>
      <c r="EU235" s="238"/>
      <c r="EV235" s="238"/>
      <c r="EW235" s="238"/>
      <c r="EX235" s="238"/>
      <c r="EY235" s="238"/>
      <c r="EZ235" s="238"/>
      <c r="FA235" s="238"/>
      <c r="FB235" s="238"/>
      <c r="FC235" s="238"/>
      <c r="FD235" s="238"/>
      <c r="FE235" s="238"/>
      <c r="FF235" s="238"/>
      <c r="FG235" s="238"/>
      <c r="FH235" s="238"/>
      <c r="FI235" s="238"/>
      <c r="FJ235" s="238"/>
      <c r="FK235" s="238"/>
      <c r="FL235" s="238"/>
      <c r="FM235" s="238"/>
      <c r="FN235" s="238"/>
      <c r="FO235" s="238"/>
      <c r="FP235" s="238"/>
      <c r="FQ235" s="238"/>
      <c r="FR235" s="238"/>
      <c r="FS235" s="238"/>
      <c r="FT235" s="238"/>
      <c r="FU235" s="238"/>
      <c r="FV235" s="238"/>
      <c r="FW235" s="238"/>
      <c r="FX235" s="238"/>
      <c r="FY235" s="238"/>
      <c r="FZ235" s="238"/>
      <c r="GA235" s="238"/>
      <c r="GB235" s="238"/>
      <c r="GC235" s="238"/>
      <c r="GD235" s="238"/>
      <c r="GE235" s="238"/>
    </row>
    <row r="236" spans="2:187" s="145" customFormat="1" ht="16.5" customHeight="1">
      <c r="B236" s="230">
        <v>230</v>
      </c>
      <c r="C236" s="321" t="s">
        <v>500</v>
      </c>
      <c r="D236" s="321" t="s">
        <v>757</v>
      </c>
      <c r="E236" s="321" t="s">
        <v>308</v>
      </c>
      <c r="F236" s="321" t="s">
        <v>291</v>
      </c>
      <c r="G236" s="544">
        <v>2</v>
      </c>
      <c r="H236" s="543">
        <v>200000</v>
      </c>
      <c r="I236" s="231">
        <f t="shared" si="4"/>
        <v>37500</v>
      </c>
      <c r="J236" s="262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  <c r="AC236" s="238"/>
      <c r="AD236" s="238"/>
      <c r="AE236" s="238"/>
      <c r="AF236" s="238"/>
      <c r="AG236" s="238"/>
      <c r="AH236" s="238"/>
      <c r="AI236" s="238"/>
      <c r="AJ236" s="238"/>
      <c r="AK236" s="238"/>
      <c r="AL236" s="238"/>
      <c r="AM236" s="238"/>
      <c r="AN236" s="238"/>
      <c r="AO236" s="238"/>
      <c r="AP236" s="238"/>
      <c r="AQ236" s="238"/>
      <c r="AR236" s="238"/>
      <c r="AS236" s="238"/>
      <c r="AT236" s="238"/>
      <c r="AU236" s="238"/>
      <c r="AV236" s="238"/>
      <c r="AW236" s="238"/>
      <c r="AX236" s="238"/>
      <c r="AY236" s="238"/>
      <c r="AZ236" s="238"/>
      <c r="BA236" s="238"/>
      <c r="BB236" s="238"/>
      <c r="BC236" s="238"/>
      <c r="BD236" s="238"/>
      <c r="BE236" s="238"/>
      <c r="BF236" s="238"/>
      <c r="BG236" s="238"/>
      <c r="BH236" s="238"/>
      <c r="BI236" s="238"/>
      <c r="BJ236" s="238"/>
      <c r="BK236" s="238"/>
      <c r="BL236" s="238"/>
      <c r="BM236" s="238"/>
      <c r="BN236" s="238"/>
      <c r="BO236" s="238"/>
      <c r="BP236" s="238"/>
      <c r="BQ236" s="238"/>
      <c r="BR236" s="238"/>
      <c r="BS236" s="238"/>
      <c r="BT236" s="238"/>
      <c r="BU236" s="238"/>
      <c r="BV236" s="238"/>
      <c r="BW236" s="238"/>
      <c r="BX236" s="238"/>
      <c r="BY236" s="238"/>
      <c r="BZ236" s="238"/>
      <c r="CA236" s="238"/>
      <c r="CB236" s="238"/>
      <c r="CC236" s="238"/>
      <c r="CD236" s="238"/>
      <c r="CE236" s="238"/>
      <c r="CF236" s="238"/>
      <c r="CG236" s="238"/>
      <c r="CH236" s="238"/>
      <c r="CI236" s="238"/>
      <c r="CJ236" s="238"/>
      <c r="CK236" s="238"/>
      <c r="CL236" s="238"/>
      <c r="CM236" s="238"/>
      <c r="CN236" s="238"/>
      <c r="CO236" s="238"/>
      <c r="CP236" s="238"/>
      <c r="CQ236" s="238"/>
      <c r="CR236" s="238"/>
      <c r="CS236" s="238"/>
      <c r="CT236" s="238"/>
      <c r="CU236" s="238"/>
      <c r="CV236" s="238"/>
      <c r="CW236" s="238"/>
      <c r="CX236" s="238"/>
      <c r="CY236" s="238"/>
      <c r="CZ236" s="238"/>
      <c r="DA236" s="238"/>
      <c r="DB236" s="238"/>
      <c r="DC236" s="238"/>
      <c r="DD236" s="238"/>
      <c r="DE236" s="238"/>
      <c r="DF236" s="238"/>
      <c r="DG236" s="238"/>
      <c r="DH236" s="238"/>
      <c r="DI236" s="238"/>
      <c r="DJ236" s="238"/>
      <c r="DK236" s="238"/>
      <c r="DL236" s="238"/>
      <c r="DM236" s="238"/>
      <c r="DN236" s="238"/>
      <c r="DO236" s="238"/>
      <c r="DP236" s="238"/>
      <c r="DQ236" s="238"/>
      <c r="DR236" s="238"/>
      <c r="DS236" s="238"/>
      <c r="DT236" s="238"/>
      <c r="DU236" s="238"/>
      <c r="DV236" s="238"/>
      <c r="DW236" s="238"/>
      <c r="DX236" s="238"/>
      <c r="DY236" s="238"/>
      <c r="DZ236" s="238"/>
      <c r="EA236" s="238"/>
      <c r="EB236" s="238"/>
      <c r="EC236" s="238"/>
      <c r="ED236" s="238"/>
      <c r="EE236" s="238"/>
      <c r="EF236" s="238"/>
      <c r="EG236" s="238"/>
      <c r="EH236" s="238"/>
      <c r="EI236" s="238"/>
      <c r="EJ236" s="238"/>
      <c r="EK236" s="238"/>
      <c r="EL236" s="238"/>
      <c r="EM236" s="238"/>
      <c r="EN236" s="238"/>
      <c r="EO236" s="238"/>
      <c r="EP236" s="238"/>
      <c r="EQ236" s="238"/>
      <c r="ER236" s="238"/>
      <c r="ES236" s="238"/>
      <c r="ET236" s="238"/>
      <c r="EU236" s="238"/>
      <c r="EV236" s="238"/>
      <c r="EW236" s="238"/>
      <c r="EX236" s="238"/>
      <c r="EY236" s="238"/>
      <c r="EZ236" s="238"/>
      <c r="FA236" s="238"/>
      <c r="FB236" s="238"/>
      <c r="FC236" s="238"/>
      <c r="FD236" s="238"/>
      <c r="FE236" s="238"/>
      <c r="FF236" s="238"/>
      <c r="FG236" s="238"/>
      <c r="FH236" s="238"/>
      <c r="FI236" s="238"/>
      <c r="FJ236" s="238"/>
      <c r="FK236" s="238"/>
      <c r="FL236" s="238"/>
      <c r="FM236" s="238"/>
      <c r="FN236" s="238"/>
      <c r="FO236" s="238"/>
      <c r="FP236" s="238"/>
      <c r="FQ236" s="238"/>
      <c r="FR236" s="238"/>
      <c r="FS236" s="238"/>
      <c r="FT236" s="238"/>
      <c r="FU236" s="238"/>
      <c r="FV236" s="238"/>
      <c r="FW236" s="238"/>
      <c r="FX236" s="238"/>
      <c r="FY236" s="238"/>
      <c r="FZ236" s="238"/>
      <c r="GA236" s="238"/>
      <c r="GB236" s="238"/>
      <c r="GC236" s="238"/>
      <c r="GD236" s="238"/>
      <c r="GE236" s="238"/>
    </row>
    <row r="237" spans="2:187" s="145" customFormat="1" ht="16.5" customHeight="1">
      <c r="B237" s="230">
        <v>231</v>
      </c>
      <c r="C237" s="321" t="s">
        <v>500</v>
      </c>
      <c r="D237" s="321" t="s">
        <v>757</v>
      </c>
      <c r="E237" s="321" t="s">
        <v>308</v>
      </c>
      <c r="F237" s="321" t="s">
        <v>292</v>
      </c>
      <c r="G237" s="544">
        <v>4</v>
      </c>
      <c r="H237" s="543">
        <v>400000</v>
      </c>
      <c r="I237" s="231">
        <f t="shared" si="4"/>
        <v>75000</v>
      </c>
      <c r="J237" s="262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  <c r="AC237" s="238"/>
      <c r="AD237" s="238"/>
      <c r="AE237" s="238"/>
      <c r="AF237" s="238"/>
      <c r="AG237" s="238"/>
      <c r="AH237" s="238"/>
      <c r="AI237" s="238"/>
      <c r="AJ237" s="238"/>
      <c r="AK237" s="238"/>
      <c r="AL237" s="238"/>
      <c r="AM237" s="238"/>
      <c r="AN237" s="238"/>
      <c r="AO237" s="238"/>
      <c r="AP237" s="238"/>
      <c r="AQ237" s="238"/>
      <c r="AR237" s="238"/>
      <c r="AS237" s="238"/>
      <c r="AT237" s="238"/>
      <c r="AU237" s="238"/>
      <c r="AV237" s="238"/>
      <c r="AW237" s="238"/>
      <c r="AX237" s="238"/>
      <c r="AY237" s="238"/>
      <c r="AZ237" s="238"/>
      <c r="BA237" s="238"/>
      <c r="BB237" s="238"/>
      <c r="BC237" s="238"/>
      <c r="BD237" s="238"/>
      <c r="BE237" s="238"/>
      <c r="BF237" s="238"/>
      <c r="BG237" s="238"/>
      <c r="BH237" s="238"/>
      <c r="BI237" s="238"/>
      <c r="BJ237" s="238"/>
      <c r="BK237" s="238"/>
      <c r="BL237" s="238"/>
      <c r="BM237" s="238"/>
      <c r="BN237" s="238"/>
      <c r="BO237" s="238"/>
      <c r="BP237" s="238"/>
      <c r="BQ237" s="238"/>
      <c r="BR237" s="238"/>
      <c r="BS237" s="238"/>
      <c r="BT237" s="238"/>
      <c r="BU237" s="238"/>
      <c r="BV237" s="238"/>
      <c r="BW237" s="238"/>
      <c r="BX237" s="238"/>
      <c r="BY237" s="238"/>
      <c r="BZ237" s="238"/>
      <c r="CA237" s="238"/>
      <c r="CB237" s="238"/>
      <c r="CC237" s="238"/>
      <c r="CD237" s="238"/>
      <c r="CE237" s="238"/>
      <c r="CF237" s="238"/>
      <c r="CG237" s="238"/>
      <c r="CH237" s="238"/>
      <c r="CI237" s="238"/>
      <c r="CJ237" s="238"/>
      <c r="CK237" s="238"/>
      <c r="CL237" s="238"/>
      <c r="CM237" s="238"/>
      <c r="CN237" s="238"/>
      <c r="CO237" s="238"/>
      <c r="CP237" s="238"/>
      <c r="CQ237" s="238"/>
      <c r="CR237" s="238"/>
      <c r="CS237" s="238"/>
      <c r="CT237" s="238"/>
      <c r="CU237" s="238"/>
      <c r="CV237" s="238"/>
      <c r="CW237" s="238"/>
      <c r="CX237" s="238"/>
      <c r="CY237" s="238"/>
      <c r="CZ237" s="238"/>
      <c r="DA237" s="238"/>
      <c r="DB237" s="238"/>
      <c r="DC237" s="238"/>
      <c r="DD237" s="238"/>
      <c r="DE237" s="238"/>
      <c r="DF237" s="238"/>
      <c r="DG237" s="238"/>
      <c r="DH237" s="238"/>
      <c r="DI237" s="238"/>
      <c r="DJ237" s="238"/>
      <c r="DK237" s="238"/>
      <c r="DL237" s="238"/>
      <c r="DM237" s="238"/>
      <c r="DN237" s="238"/>
      <c r="DO237" s="238"/>
      <c r="DP237" s="238"/>
      <c r="DQ237" s="238"/>
      <c r="DR237" s="238"/>
      <c r="DS237" s="238"/>
      <c r="DT237" s="238"/>
      <c r="DU237" s="238"/>
      <c r="DV237" s="238"/>
      <c r="DW237" s="238"/>
      <c r="DX237" s="238"/>
      <c r="DY237" s="238"/>
      <c r="DZ237" s="238"/>
      <c r="EA237" s="238"/>
      <c r="EB237" s="238"/>
      <c r="EC237" s="238"/>
      <c r="ED237" s="238"/>
      <c r="EE237" s="238"/>
      <c r="EF237" s="238"/>
      <c r="EG237" s="238"/>
      <c r="EH237" s="238"/>
      <c r="EI237" s="238"/>
      <c r="EJ237" s="238"/>
      <c r="EK237" s="238"/>
      <c r="EL237" s="238"/>
      <c r="EM237" s="238"/>
      <c r="EN237" s="238"/>
      <c r="EO237" s="238"/>
      <c r="EP237" s="238"/>
      <c r="EQ237" s="238"/>
      <c r="ER237" s="238"/>
      <c r="ES237" s="238"/>
      <c r="ET237" s="238"/>
      <c r="EU237" s="238"/>
      <c r="EV237" s="238"/>
      <c r="EW237" s="238"/>
      <c r="EX237" s="238"/>
      <c r="EY237" s="238"/>
      <c r="EZ237" s="238"/>
      <c r="FA237" s="238"/>
      <c r="FB237" s="238"/>
      <c r="FC237" s="238"/>
      <c r="FD237" s="238"/>
      <c r="FE237" s="238"/>
      <c r="FF237" s="238"/>
      <c r="FG237" s="238"/>
      <c r="FH237" s="238"/>
      <c r="FI237" s="238"/>
      <c r="FJ237" s="238"/>
      <c r="FK237" s="238"/>
      <c r="FL237" s="238"/>
      <c r="FM237" s="238"/>
      <c r="FN237" s="238"/>
      <c r="FO237" s="238"/>
      <c r="FP237" s="238"/>
      <c r="FQ237" s="238"/>
      <c r="FR237" s="238"/>
      <c r="FS237" s="238"/>
      <c r="FT237" s="238"/>
      <c r="FU237" s="238"/>
      <c r="FV237" s="238"/>
      <c r="FW237" s="238"/>
      <c r="FX237" s="238"/>
      <c r="FY237" s="238"/>
      <c r="FZ237" s="238"/>
      <c r="GA237" s="238"/>
      <c r="GB237" s="238"/>
      <c r="GC237" s="238"/>
      <c r="GD237" s="238"/>
      <c r="GE237" s="238"/>
    </row>
    <row r="238" spans="2:187" s="145" customFormat="1" ht="16.5" customHeight="1">
      <c r="B238" s="230">
        <v>232</v>
      </c>
      <c r="C238" s="321" t="s">
        <v>500</v>
      </c>
      <c r="D238" s="321" t="s">
        <v>696</v>
      </c>
      <c r="E238" s="321" t="s">
        <v>238</v>
      </c>
      <c r="F238" s="321" t="s">
        <v>291</v>
      </c>
      <c r="G238" s="544">
        <v>1</v>
      </c>
      <c r="H238" s="543">
        <v>40300</v>
      </c>
      <c r="I238" s="231">
        <f t="shared" si="4"/>
        <v>7556.25</v>
      </c>
      <c r="J238" s="262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  <c r="AC238" s="238"/>
      <c r="AD238" s="238"/>
      <c r="AE238" s="238"/>
      <c r="AF238" s="238"/>
      <c r="AG238" s="238"/>
      <c r="AH238" s="238"/>
      <c r="AI238" s="238"/>
      <c r="AJ238" s="238"/>
      <c r="AK238" s="238"/>
      <c r="AL238" s="238"/>
      <c r="AM238" s="238"/>
      <c r="AN238" s="238"/>
      <c r="AO238" s="238"/>
      <c r="AP238" s="238"/>
      <c r="AQ238" s="238"/>
      <c r="AR238" s="238"/>
      <c r="AS238" s="238"/>
      <c r="AT238" s="238"/>
      <c r="AU238" s="238"/>
      <c r="AV238" s="238"/>
      <c r="AW238" s="238"/>
      <c r="AX238" s="238"/>
      <c r="AY238" s="238"/>
      <c r="AZ238" s="238"/>
      <c r="BA238" s="238"/>
      <c r="BB238" s="238"/>
      <c r="BC238" s="238"/>
      <c r="BD238" s="238"/>
      <c r="BE238" s="238"/>
      <c r="BF238" s="238"/>
      <c r="BG238" s="238"/>
      <c r="BH238" s="238"/>
      <c r="BI238" s="238"/>
      <c r="BJ238" s="238"/>
      <c r="BK238" s="238"/>
      <c r="BL238" s="238"/>
      <c r="BM238" s="238"/>
      <c r="BN238" s="238"/>
      <c r="BO238" s="238"/>
      <c r="BP238" s="238"/>
      <c r="BQ238" s="238"/>
      <c r="BR238" s="238"/>
      <c r="BS238" s="238"/>
      <c r="BT238" s="238"/>
      <c r="BU238" s="238"/>
      <c r="BV238" s="238"/>
      <c r="BW238" s="238"/>
      <c r="BX238" s="238"/>
      <c r="BY238" s="238"/>
      <c r="BZ238" s="238"/>
      <c r="CA238" s="238"/>
      <c r="CB238" s="238"/>
      <c r="CC238" s="238"/>
      <c r="CD238" s="238"/>
      <c r="CE238" s="238"/>
      <c r="CF238" s="238"/>
      <c r="CG238" s="238"/>
      <c r="CH238" s="238"/>
      <c r="CI238" s="238"/>
      <c r="CJ238" s="238"/>
      <c r="CK238" s="238"/>
      <c r="CL238" s="238"/>
      <c r="CM238" s="238"/>
      <c r="CN238" s="238"/>
      <c r="CO238" s="238"/>
      <c r="CP238" s="238"/>
      <c r="CQ238" s="238"/>
      <c r="CR238" s="238"/>
      <c r="CS238" s="238"/>
      <c r="CT238" s="238"/>
      <c r="CU238" s="238"/>
      <c r="CV238" s="238"/>
      <c r="CW238" s="238"/>
      <c r="CX238" s="238"/>
      <c r="CY238" s="238"/>
      <c r="CZ238" s="238"/>
      <c r="DA238" s="238"/>
      <c r="DB238" s="238"/>
      <c r="DC238" s="238"/>
      <c r="DD238" s="238"/>
      <c r="DE238" s="238"/>
      <c r="DF238" s="238"/>
      <c r="DG238" s="238"/>
      <c r="DH238" s="238"/>
      <c r="DI238" s="238"/>
      <c r="DJ238" s="238"/>
      <c r="DK238" s="238"/>
      <c r="DL238" s="238"/>
      <c r="DM238" s="238"/>
      <c r="DN238" s="238"/>
      <c r="DO238" s="238"/>
      <c r="DP238" s="238"/>
      <c r="DQ238" s="238"/>
      <c r="DR238" s="238"/>
      <c r="DS238" s="238"/>
      <c r="DT238" s="238"/>
      <c r="DU238" s="238"/>
      <c r="DV238" s="238"/>
      <c r="DW238" s="238"/>
      <c r="DX238" s="238"/>
      <c r="DY238" s="238"/>
      <c r="DZ238" s="238"/>
      <c r="EA238" s="238"/>
      <c r="EB238" s="238"/>
      <c r="EC238" s="238"/>
      <c r="ED238" s="238"/>
      <c r="EE238" s="238"/>
      <c r="EF238" s="238"/>
      <c r="EG238" s="238"/>
      <c r="EH238" s="238"/>
      <c r="EI238" s="238"/>
      <c r="EJ238" s="238"/>
      <c r="EK238" s="238"/>
      <c r="EL238" s="238"/>
      <c r="EM238" s="238"/>
      <c r="EN238" s="238"/>
      <c r="EO238" s="238"/>
      <c r="EP238" s="238"/>
      <c r="EQ238" s="238"/>
      <c r="ER238" s="238"/>
      <c r="ES238" s="238"/>
      <c r="ET238" s="238"/>
      <c r="EU238" s="238"/>
      <c r="EV238" s="238"/>
      <c r="EW238" s="238"/>
      <c r="EX238" s="238"/>
      <c r="EY238" s="238"/>
      <c r="EZ238" s="238"/>
      <c r="FA238" s="238"/>
      <c r="FB238" s="238"/>
      <c r="FC238" s="238"/>
      <c r="FD238" s="238"/>
      <c r="FE238" s="238"/>
      <c r="FF238" s="238"/>
      <c r="FG238" s="238"/>
      <c r="FH238" s="238"/>
      <c r="FI238" s="238"/>
      <c r="FJ238" s="238"/>
      <c r="FK238" s="238"/>
      <c r="FL238" s="238"/>
      <c r="FM238" s="238"/>
      <c r="FN238" s="238"/>
      <c r="FO238" s="238"/>
      <c r="FP238" s="238"/>
      <c r="FQ238" s="238"/>
      <c r="FR238" s="238"/>
      <c r="FS238" s="238"/>
      <c r="FT238" s="238"/>
      <c r="FU238" s="238"/>
      <c r="FV238" s="238"/>
      <c r="FW238" s="238"/>
      <c r="FX238" s="238"/>
      <c r="FY238" s="238"/>
      <c r="FZ238" s="238"/>
      <c r="GA238" s="238"/>
      <c r="GB238" s="238"/>
      <c r="GC238" s="238"/>
      <c r="GD238" s="238"/>
      <c r="GE238" s="238"/>
    </row>
    <row r="239" spans="2:187" s="145" customFormat="1" ht="16.5" customHeight="1">
      <c r="B239" s="230">
        <v>233</v>
      </c>
      <c r="C239" s="321" t="s">
        <v>500</v>
      </c>
      <c r="D239" s="321" t="s">
        <v>755</v>
      </c>
      <c r="E239" s="321" t="s">
        <v>345</v>
      </c>
      <c r="F239" s="321" t="s">
        <v>291</v>
      </c>
      <c r="G239" s="544">
        <v>4</v>
      </c>
      <c r="H239" s="543">
        <v>400000</v>
      </c>
      <c r="I239" s="231">
        <f t="shared" si="4"/>
        <v>75000</v>
      </c>
      <c r="J239" s="212"/>
    </row>
    <row r="240" spans="2:187" s="145" customFormat="1" ht="16.5" customHeight="1">
      <c r="B240" s="230">
        <v>234</v>
      </c>
      <c r="C240" s="321" t="s">
        <v>500</v>
      </c>
      <c r="D240" s="321" t="s">
        <v>759</v>
      </c>
      <c r="E240" s="321" t="s">
        <v>252</v>
      </c>
      <c r="F240" s="321" t="s">
        <v>292</v>
      </c>
      <c r="G240" s="544">
        <v>4</v>
      </c>
      <c r="H240" s="543">
        <v>400000</v>
      </c>
      <c r="I240" s="231">
        <f t="shared" si="4"/>
        <v>75000</v>
      </c>
      <c r="J240" s="212"/>
    </row>
    <row r="241" spans="2:187" s="145" customFormat="1" ht="16.5" customHeight="1">
      <c r="B241" s="230">
        <v>235</v>
      </c>
      <c r="C241" s="321" t="s">
        <v>500</v>
      </c>
      <c r="D241" s="321" t="s">
        <v>760</v>
      </c>
      <c r="E241" s="321" t="s">
        <v>317</v>
      </c>
      <c r="F241" s="321" t="s">
        <v>328</v>
      </c>
      <c r="G241" s="544">
        <v>1</v>
      </c>
      <c r="H241" s="543">
        <v>150000</v>
      </c>
      <c r="I241" s="231">
        <f t="shared" si="4"/>
        <v>28125</v>
      </c>
      <c r="J241" s="212"/>
    </row>
    <row r="242" spans="2:187" s="145" customFormat="1" ht="16.5" customHeight="1">
      <c r="B242" s="230">
        <v>236</v>
      </c>
      <c r="C242" s="321" t="s">
        <v>500</v>
      </c>
      <c r="D242" s="321" t="s">
        <v>339</v>
      </c>
      <c r="E242" s="321" t="s">
        <v>317</v>
      </c>
      <c r="F242" s="321" t="s">
        <v>301</v>
      </c>
      <c r="G242" s="544">
        <v>1</v>
      </c>
      <c r="H242" s="543">
        <v>100000</v>
      </c>
      <c r="I242" s="231">
        <f t="shared" si="4"/>
        <v>18750</v>
      </c>
      <c r="J242" s="212"/>
    </row>
    <row r="243" spans="2:187" s="145" customFormat="1" ht="16.5" customHeight="1">
      <c r="B243" s="230">
        <v>237</v>
      </c>
      <c r="C243" s="321" t="s">
        <v>500</v>
      </c>
      <c r="D243" s="321" t="s">
        <v>320</v>
      </c>
      <c r="E243" s="321" t="s">
        <v>279</v>
      </c>
      <c r="F243" s="321" t="s">
        <v>301</v>
      </c>
      <c r="G243" s="544">
        <v>1</v>
      </c>
      <c r="H243" s="543">
        <v>100000</v>
      </c>
      <c r="I243" s="231">
        <f t="shared" si="4"/>
        <v>18750</v>
      </c>
      <c r="J243" s="212"/>
    </row>
    <row r="244" spans="2:187" s="145" customFormat="1" ht="16.5" customHeight="1">
      <c r="B244" s="230">
        <v>238</v>
      </c>
      <c r="C244" s="321" t="s">
        <v>500</v>
      </c>
      <c r="D244" s="321" t="s">
        <v>761</v>
      </c>
      <c r="E244" s="321" t="s">
        <v>265</v>
      </c>
      <c r="F244" s="321" t="s">
        <v>291</v>
      </c>
      <c r="G244" s="544">
        <v>6</v>
      </c>
      <c r="H244" s="543">
        <v>600000</v>
      </c>
      <c r="I244" s="231">
        <f t="shared" si="4"/>
        <v>112500</v>
      </c>
      <c r="J244" s="212"/>
    </row>
    <row r="245" spans="2:187" s="145" customFormat="1" ht="16.5" customHeight="1">
      <c r="B245" s="230">
        <v>239</v>
      </c>
      <c r="C245" s="321" t="s">
        <v>500</v>
      </c>
      <c r="D245" s="321" t="s">
        <v>756</v>
      </c>
      <c r="E245" s="321" t="s">
        <v>247</v>
      </c>
      <c r="F245" s="321" t="s">
        <v>292</v>
      </c>
      <c r="G245" s="544">
        <v>2</v>
      </c>
      <c r="H245" s="543">
        <v>200000</v>
      </c>
      <c r="I245" s="231">
        <f t="shared" si="4"/>
        <v>37500</v>
      </c>
      <c r="J245" s="212"/>
    </row>
    <row r="246" spans="2:187" s="145" customFormat="1" ht="16.5" customHeight="1">
      <c r="B246" s="230">
        <v>240</v>
      </c>
      <c r="C246" s="321" t="s">
        <v>500</v>
      </c>
      <c r="D246" s="321" t="s">
        <v>325</v>
      </c>
      <c r="E246" s="321" t="s">
        <v>287</v>
      </c>
      <c r="F246" s="321" t="s">
        <v>328</v>
      </c>
      <c r="G246" s="544">
        <v>1</v>
      </c>
      <c r="H246" s="543">
        <v>150000</v>
      </c>
      <c r="I246" s="231">
        <f t="shared" si="4"/>
        <v>28125</v>
      </c>
      <c r="J246" s="212"/>
    </row>
    <row r="247" spans="2:187" s="145" customFormat="1" ht="16.5" customHeight="1">
      <c r="B247" s="230">
        <v>241</v>
      </c>
      <c r="C247" s="321" t="s">
        <v>500</v>
      </c>
      <c r="D247" s="321" t="s">
        <v>360</v>
      </c>
      <c r="E247" s="321" t="s">
        <v>239</v>
      </c>
      <c r="F247" s="321" t="s">
        <v>301</v>
      </c>
      <c r="G247" s="544">
        <v>1</v>
      </c>
      <c r="H247" s="543">
        <v>100000</v>
      </c>
      <c r="I247" s="231">
        <f t="shared" si="4"/>
        <v>18750</v>
      </c>
      <c r="J247" s="212"/>
    </row>
    <row r="248" spans="2:187" s="145" customFormat="1" ht="16.5" customHeight="1">
      <c r="B248" s="230">
        <v>242</v>
      </c>
      <c r="C248" s="321" t="s">
        <v>500</v>
      </c>
      <c r="D248" s="321" t="s">
        <v>761</v>
      </c>
      <c r="E248" s="321" t="s">
        <v>265</v>
      </c>
      <c r="F248" s="321" t="s">
        <v>292</v>
      </c>
      <c r="G248" s="544">
        <v>5</v>
      </c>
      <c r="H248" s="543">
        <v>500000</v>
      </c>
      <c r="I248" s="231">
        <f t="shared" si="4"/>
        <v>93750</v>
      </c>
      <c r="J248" s="212"/>
    </row>
    <row r="249" spans="2:187" s="145" customFormat="1" ht="16.5" customHeight="1">
      <c r="B249" s="230">
        <v>243</v>
      </c>
      <c r="C249" s="321" t="s">
        <v>500</v>
      </c>
      <c r="D249" s="321" t="s">
        <v>603</v>
      </c>
      <c r="E249" s="321" t="s">
        <v>252</v>
      </c>
      <c r="F249" s="321" t="s">
        <v>291</v>
      </c>
      <c r="G249" s="544">
        <v>6</v>
      </c>
      <c r="H249" s="543">
        <v>600000</v>
      </c>
      <c r="I249" s="231">
        <f t="shared" si="4"/>
        <v>112500</v>
      </c>
      <c r="J249" s="212"/>
    </row>
    <row r="250" spans="2:187" s="145" customFormat="1" ht="16.5" customHeight="1">
      <c r="B250" s="230">
        <v>244</v>
      </c>
      <c r="C250" s="321" t="s">
        <v>500</v>
      </c>
      <c r="D250" s="321" t="s">
        <v>755</v>
      </c>
      <c r="E250" s="321" t="s">
        <v>345</v>
      </c>
      <c r="F250" s="321" t="s">
        <v>292</v>
      </c>
      <c r="G250" s="544">
        <v>5</v>
      </c>
      <c r="H250" s="543">
        <v>500000</v>
      </c>
      <c r="I250" s="231">
        <f t="shared" si="4"/>
        <v>93750</v>
      </c>
      <c r="J250" s="212"/>
    </row>
    <row r="251" spans="2:187" s="145" customFormat="1" ht="16.5" customHeight="1">
      <c r="B251" s="230">
        <v>245</v>
      </c>
      <c r="C251" s="321" t="s">
        <v>500</v>
      </c>
      <c r="D251" s="321" t="s">
        <v>603</v>
      </c>
      <c r="E251" s="321" t="s">
        <v>252</v>
      </c>
      <c r="F251" s="321" t="s">
        <v>292</v>
      </c>
      <c r="G251" s="544">
        <v>5</v>
      </c>
      <c r="H251" s="543">
        <v>500000</v>
      </c>
      <c r="I251" s="231">
        <f t="shared" si="4"/>
        <v>93750</v>
      </c>
      <c r="J251" s="212"/>
    </row>
    <row r="252" spans="2:187" s="145" customFormat="1" ht="16.5" customHeight="1">
      <c r="B252" s="230">
        <v>246</v>
      </c>
      <c r="C252" s="321" t="s">
        <v>500</v>
      </c>
      <c r="D252" s="321" t="s">
        <v>762</v>
      </c>
      <c r="E252" s="321" t="s">
        <v>308</v>
      </c>
      <c r="F252" s="321" t="s">
        <v>297</v>
      </c>
      <c r="G252" s="544">
        <v>1</v>
      </c>
      <c r="H252" s="543">
        <v>400000</v>
      </c>
      <c r="I252" s="231">
        <f t="shared" si="4"/>
        <v>75000</v>
      </c>
      <c r="J252" s="212"/>
    </row>
    <row r="253" spans="2:187" s="145" customFormat="1" ht="16.5" customHeight="1">
      <c r="B253" s="230">
        <v>247</v>
      </c>
      <c r="C253" s="321" t="s">
        <v>500</v>
      </c>
      <c r="D253" s="321" t="s">
        <v>605</v>
      </c>
      <c r="E253" s="321" t="s">
        <v>344</v>
      </c>
      <c r="F253" s="321" t="s">
        <v>292</v>
      </c>
      <c r="G253" s="544">
        <v>4</v>
      </c>
      <c r="H253" s="543">
        <v>400000</v>
      </c>
      <c r="I253" s="231">
        <f t="shared" si="4"/>
        <v>75000</v>
      </c>
      <c r="J253" s="212"/>
    </row>
    <row r="254" spans="2:187" s="145" customFormat="1" ht="16.5" customHeight="1">
      <c r="B254" s="230">
        <v>248</v>
      </c>
      <c r="C254" s="321" t="s">
        <v>500</v>
      </c>
      <c r="D254" s="321" t="s">
        <v>605</v>
      </c>
      <c r="E254" s="321" t="s">
        <v>344</v>
      </c>
      <c r="F254" s="321" t="s">
        <v>291</v>
      </c>
      <c r="G254" s="544">
        <v>4</v>
      </c>
      <c r="H254" s="543">
        <v>400000</v>
      </c>
      <c r="I254" s="231">
        <f t="shared" si="4"/>
        <v>75000</v>
      </c>
      <c r="J254" s="262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  <c r="AC254" s="238"/>
      <c r="AD254" s="238"/>
      <c r="AE254" s="238"/>
      <c r="AF254" s="238"/>
      <c r="AG254" s="238"/>
      <c r="AH254" s="238"/>
      <c r="AI254" s="238"/>
      <c r="AJ254" s="238"/>
      <c r="AK254" s="238"/>
      <c r="AL254" s="238"/>
      <c r="AM254" s="238"/>
      <c r="AN254" s="238"/>
      <c r="AO254" s="238"/>
      <c r="AP254" s="238"/>
      <c r="AQ254" s="238"/>
      <c r="AR254" s="238"/>
      <c r="AS254" s="238"/>
      <c r="AT254" s="238"/>
      <c r="AU254" s="238"/>
      <c r="AV254" s="238"/>
      <c r="AW254" s="238"/>
      <c r="AX254" s="238"/>
      <c r="AY254" s="238"/>
      <c r="AZ254" s="238"/>
      <c r="BA254" s="238"/>
      <c r="BB254" s="238"/>
      <c r="BC254" s="238"/>
      <c r="BD254" s="238"/>
      <c r="BE254" s="238"/>
      <c r="BF254" s="238"/>
      <c r="BG254" s="238"/>
      <c r="BH254" s="238"/>
      <c r="BI254" s="238"/>
      <c r="BJ254" s="238"/>
      <c r="BK254" s="238"/>
      <c r="BL254" s="238"/>
      <c r="BM254" s="238"/>
      <c r="BN254" s="238"/>
      <c r="BO254" s="238"/>
      <c r="BP254" s="238"/>
      <c r="BQ254" s="238"/>
      <c r="BR254" s="238"/>
      <c r="BS254" s="238"/>
      <c r="BT254" s="238"/>
      <c r="BU254" s="238"/>
      <c r="BV254" s="238"/>
      <c r="BW254" s="238"/>
      <c r="BX254" s="238"/>
      <c r="BY254" s="238"/>
      <c r="BZ254" s="238"/>
      <c r="CA254" s="238"/>
      <c r="CB254" s="238"/>
      <c r="CC254" s="238"/>
      <c r="CD254" s="238"/>
      <c r="CE254" s="238"/>
      <c r="CF254" s="238"/>
      <c r="CG254" s="238"/>
      <c r="CH254" s="238"/>
      <c r="CI254" s="238"/>
      <c r="CJ254" s="238"/>
      <c r="CK254" s="238"/>
      <c r="CL254" s="238"/>
      <c r="CM254" s="238"/>
      <c r="CN254" s="238"/>
      <c r="CO254" s="238"/>
      <c r="CP254" s="238"/>
      <c r="CQ254" s="238"/>
      <c r="CR254" s="238"/>
      <c r="CS254" s="238"/>
      <c r="CT254" s="238"/>
      <c r="CU254" s="238"/>
      <c r="CV254" s="238"/>
      <c r="CW254" s="238"/>
      <c r="CX254" s="238"/>
      <c r="CY254" s="238"/>
      <c r="CZ254" s="238"/>
      <c r="DA254" s="238"/>
      <c r="DB254" s="238"/>
      <c r="DC254" s="238"/>
      <c r="DD254" s="238"/>
      <c r="DE254" s="238"/>
      <c r="DF254" s="238"/>
      <c r="DG254" s="238"/>
      <c r="DH254" s="238"/>
      <c r="DI254" s="238"/>
      <c r="DJ254" s="238"/>
      <c r="DK254" s="238"/>
      <c r="DL254" s="238"/>
      <c r="DM254" s="238"/>
      <c r="DN254" s="238"/>
      <c r="DO254" s="238"/>
      <c r="DP254" s="238"/>
      <c r="DQ254" s="238"/>
      <c r="DR254" s="238"/>
      <c r="DS254" s="238"/>
      <c r="DT254" s="238"/>
      <c r="DU254" s="238"/>
      <c r="DV254" s="238"/>
      <c r="DW254" s="238"/>
      <c r="DX254" s="238"/>
      <c r="DY254" s="238"/>
      <c r="DZ254" s="238"/>
      <c r="EA254" s="238"/>
      <c r="EB254" s="238"/>
      <c r="EC254" s="238"/>
      <c r="ED254" s="238"/>
      <c r="EE254" s="238"/>
      <c r="EF254" s="238"/>
      <c r="EG254" s="238"/>
      <c r="EH254" s="238"/>
      <c r="EI254" s="238"/>
      <c r="EJ254" s="238"/>
      <c r="EK254" s="238"/>
      <c r="EL254" s="238"/>
      <c r="EM254" s="238"/>
      <c r="EN254" s="238"/>
      <c r="EO254" s="238"/>
      <c r="EP254" s="238"/>
      <c r="EQ254" s="238"/>
      <c r="ER254" s="238"/>
      <c r="ES254" s="238"/>
      <c r="ET254" s="238"/>
      <c r="EU254" s="238"/>
      <c r="EV254" s="238"/>
      <c r="EW254" s="238"/>
      <c r="EX254" s="238"/>
      <c r="EY254" s="238"/>
      <c r="EZ254" s="238"/>
      <c r="FA254" s="238"/>
      <c r="FB254" s="238"/>
      <c r="FC254" s="238"/>
      <c r="FD254" s="238"/>
      <c r="FE254" s="238"/>
      <c r="FF254" s="238"/>
      <c r="FG254" s="238"/>
      <c r="FH254" s="238"/>
      <c r="FI254" s="238"/>
      <c r="FJ254" s="238"/>
      <c r="FK254" s="238"/>
      <c r="FL254" s="238"/>
      <c r="FM254" s="238"/>
      <c r="FN254" s="238"/>
      <c r="FO254" s="238"/>
      <c r="FP254" s="238"/>
      <c r="FQ254" s="238"/>
      <c r="FR254" s="238"/>
      <c r="FS254" s="238"/>
      <c r="FT254" s="238"/>
      <c r="FU254" s="238"/>
      <c r="FV254" s="238"/>
      <c r="FW254" s="238"/>
      <c r="FX254" s="238"/>
      <c r="FY254" s="238"/>
      <c r="FZ254" s="238"/>
      <c r="GA254" s="238"/>
      <c r="GB254" s="238"/>
      <c r="GC254" s="238"/>
      <c r="GD254" s="238"/>
      <c r="GE254" s="238"/>
    </row>
    <row r="255" spans="2:187" s="145" customFormat="1" ht="16.5" customHeight="1">
      <c r="B255" s="230">
        <v>249</v>
      </c>
      <c r="C255" s="321" t="s">
        <v>500</v>
      </c>
      <c r="D255" s="321" t="s">
        <v>340</v>
      </c>
      <c r="E255" s="321" t="s">
        <v>279</v>
      </c>
      <c r="F255" s="321" t="s">
        <v>291</v>
      </c>
      <c r="G255" s="544">
        <v>1</v>
      </c>
      <c r="H255" s="543">
        <v>40300</v>
      </c>
      <c r="I255" s="231">
        <f t="shared" si="4"/>
        <v>7556.25</v>
      </c>
      <c r="J255" s="262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  <c r="AC255" s="238"/>
      <c r="AD255" s="238"/>
      <c r="AE255" s="238"/>
      <c r="AF255" s="238"/>
      <c r="AG255" s="238"/>
      <c r="AH255" s="238"/>
      <c r="AI255" s="238"/>
      <c r="AJ255" s="238"/>
      <c r="AK255" s="238"/>
      <c r="AL255" s="238"/>
      <c r="AM255" s="238"/>
      <c r="AN255" s="238"/>
      <c r="AO255" s="238"/>
      <c r="AP255" s="238"/>
      <c r="AQ255" s="238"/>
      <c r="AR255" s="238"/>
      <c r="AS255" s="238"/>
      <c r="AT255" s="238"/>
      <c r="AU255" s="238"/>
      <c r="AV255" s="238"/>
      <c r="AW255" s="238"/>
      <c r="AX255" s="238"/>
      <c r="AY255" s="238"/>
      <c r="AZ255" s="238"/>
      <c r="BA255" s="238"/>
      <c r="BB255" s="238"/>
      <c r="BC255" s="238"/>
      <c r="BD255" s="238"/>
      <c r="BE255" s="238"/>
      <c r="BF255" s="238"/>
      <c r="BG255" s="238"/>
      <c r="BH255" s="238"/>
      <c r="BI255" s="238"/>
      <c r="BJ255" s="238"/>
      <c r="BK255" s="238"/>
      <c r="BL255" s="238"/>
      <c r="BM255" s="238"/>
      <c r="BN255" s="238"/>
      <c r="BO255" s="238"/>
      <c r="BP255" s="238"/>
      <c r="BQ255" s="238"/>
      <c r="BR255" s="238"/>
      <c r="BS255" s="238"/>
      <c r="BT255" s="238"/>
      <c r="BU255" s="238"/>
      <c r="BV255" s="238"/>
      <c r="BW255" s="238"/>
      <c r="BX255" s="238"/>
      <c r="BY255" s="238"/>
      <c r="BZ255" s="238"/>
      <c r="CA255" s="238"/>
      <c r="CB255" s="238"/>
      <c r="CC255" s="238"/>
      <c r="CD255" s="238"/>
      <c r="CE255" s="238"/>
      <c r="CF255" s="238"/>
      <c r="CG255" s="238"/>
      <c r="CH255" s="238"/>
      <c r="CI255" s="238"/>
      <c r="CJ255" s="238"/>
      <c r="CK255" s="238"/>
      <c r="CL255" s="238"/>
      <c r="CM255" s="238"/>
      <c r="CN255" s="238"/>
      <c r="CO255" s="238"/>
      <c r="CP255" s="238"/>
      <c r="CQ255" s="238"/>
      <c r="CR255" s="238"/>
      <c r="CS255" s="238"/>
      <c r="CT255" s="238"/>
      <c r="CU255" s="238"/>
      <c r="CV255" s="238"/>
      <c r="CW255" s="238"/>
      <c r="CX255" s="238"/>
      <c r="CY255" s="238"/>
      <c r="CZ255" s="238"/>
      <c r="DA255" s="238"/>
      <c r="DB255" s="238"/>
      <c r="DC255" s="238"/>
      <c r="DD255" s="238"/>
      <c r="DE255" s="238"/>
      <c r="DF255" s="238"/>
      <c r="DG255" s="238"/>
      <c r="DH255" s="238"/>
      <c r="DI255" s="238"/>
      <c r="DJ255" s="238"/>
      <c r="DK255" s="238"/>
      <c r="DL255" s="238"/>
      <c r="DM255" s="238"/>
      <c r="DN255" s="238"/>
      <c r="DO255" s="238"/>
      <c r="DP255" s="238"/>
      <c r="DQ255" s="238"/>
      <c r="DR255" s="238"/>
      <c r="DS255" s="238"/>
      <c r="DT255" s="238"/>
      <c r="DU255" s="238"/>
      <c r="DV255" s="238"/>
      <c r="DW255" s="238"/>
      <c r="DX255" s="238"/>
      <c r="DY255" s="238"/>
      <c r="DZ255" s="238"/>
      <c r="EA255" s="238"/>
      <c r="EB255" s="238"/>
      <c r="EC255" s="238"/>
      <c r="ED255" s="238"/>
      <c r="EE255" s="238"/>
      <c r="EF255" s="238"/>
      <c r="EG255" s="238"/>
      <c r="EH255" s="238"/>
      <c r="EI255" s="238"/>
      <c r="EJ255" s="238"/>
      <c r="EK255" s="238"/>
      <c r="EL255" s="238"/>
      <c r="EM255" s="238"/>
      <c r="EN255" s="238"/>
      <c r="EO255" s="238"/>
      <c r="EP255" s="238"/>
      <c r="EQ255" s="238"/>
      <c r="ER255" s="238"/>
      <c r="ES255" s="238"/>
      <c r="ET255" s="238"/>
      <c r="EU255" s="238"/>
      <c r="EV255" s="238"/>
      <c r="EW255" s="238"/>
      <c r="EX255" s="238"/>
      <c r="EY255" s="238"/>
      <c r="EZ255" s="238"/>
      <c r="FA255" s="238"/>
      <c r="FB255" s="238"/>
      <c r="FC255" s="238"/>
      <c r="FD255" s="238"/>
      <c r="FE255" s="238"/>
      <c r="FF255" s="238"/>
      <c r="FG255" s="238"/>
      <c r="FH255" s="238"/>
      <c r="FI255" s="238"/>
      <c r="FJ255" s="238"/>
      <c r="FK255" s="238"/>
      <c r="FL255" s="238"/>
      <c r="FM255" s="238"/>
      <c r="FN255" s="238"/>
      <c r="FO255" s="238"/>
      <c r="FP255" s="238"/>
      <c r="FQ255" s="238"/>
      <c r="FR255" s="238"/>
      <c r="FS255" s="238"/>
      <c r="FT255" s="238"/>
      <c r="FU255" s="238"/>
      <c r="FV255" s="238"/>
      <c r="FW255" s="238"/>
      <c r="FX255" s="238"/>
      <c r="FY255" s="238"/>
      <c r="FZ255" s="238"/>
      <c r="GA255" s="238"/>
      <c r="GB255" s="238"/>
      <c r="GC255" s="238"/>
      <c r="GD255" s="238"/>
      <c r="GE255" s="238"/>
    </row>
    <row r="256" spans="2:187" s="145" customFormat="1" ht="16.5" customHeight="1">
      <c r="B256" s="230">
        <v>250</v>
      </c>
      <c r="C256" s="321" t="s">
        <v>500</v>
      </c>
      <c r="D256" s="321" t="s">
        <v>349</v>
      </c>
      <c r="E256" s="321" t="s">
        <v>318</v>
      </c>
      <c r="F256" s="321" t="s">
        <v>301</v>
      </c>
      <c r="G256" s="544">
        <v>1</v>
      </c>
      <c r="H256" s="543">
        <v>100000</v>
      </c>
      <c r="I256" s="231">
        <f t="shared" si="4"/>
        <v>18750</v>
      </c>
      <c r="J256" s="262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  <c r="AC256" s="238"/>
      <c r="AD256" s="238"/>
      <c r="AE256" s="238"/>
      <c r="AF256" s="238"/>
      <c r="AG256" s="238"/>
      <c r="AH256" s="238"/>
      <c r="AI256" s="238"/>
      <c r="AJ256" s="238"/>
      <c r="AK256" s="238"/>
      <c r="AL256" s="238"/>
      <c r="AM256" s="238"/>
      <c r="AN256" s="238"/>
      <c r="AO256" s="238"/>
      <c r="AP256" s="238"/>
      <c r="AQ256" s="238"/>
      <c r="AR256" s="238"/>
      <c r="AS256" s="238"/>
      <c r="AT256" s="238"/>
      <c r="AU256" s="238"/>
      <c r="AV256" s="238"/>
      <c r="AW256" s="238"/>
      <c r="AX256" s="238"/>
      <c r="AY256" s="238"/>
      <c r="AZ256" s="238"/>
      <c r="BA256" s="238"/>
      <c r="BB256" s="238"/>
      <c r="BC256" s="238"/>
      <c r="BD256" s="238"/>
      <c r="BE256" s="238"/>
      <c r="BF256" s="238"/>
      <c r="BG256" s="238"/>
      <c r="BH256" s="238"/>
      <c r="BI256" s="238"/>
      <c r="BJ256" s="238"/>
      <c r="BK256" s="238"/>
      <c r="BL256" s="238"/>
      <c r="BM256" s="238"/>
      <c r="BN256" s="238"/>
      <c r="BO256" s="238"/>
      <c r="BP256" s="238"/>
      <c r="BQ256" s="238"/>
      <c r="BR256" s="238"/>
      <c r="BS256" s="238"/>
      <c r="BT256" s="238"/>
      <c r="BU256" s="238"/>
      <c r="BV256" s="238"/>
      <c r="BW256" s="238"/>
      <c r="BX256" s="238"/>
      <c r="BY256" s="238"/>
      <c r="BZ256" s="238"/>
      <c r="CA256" s="238"/>
      <c r="CB256" s="238"/>
      <c r="CC256" s="238"/>
      <c r="CD256" s="238"/>
      <c r="CE256" s="238"/>
      <c r="CF256" s="238"/>
      <c r="CG256" s="238"/>
      <c r="CH256" s="238"/>
      <c r="CI256" s="238"/>
      <c r="CJ256" s="238"/>
      <c r="CK256" s="238"/>
      <c r="CL256" s="238"/>
      <c r="CM256" s="238"/>
      <c r="CN256" s="238"/>
      <c r="CO256" s="238"/>
      <c r="CP256" s="238"/>
      <c r="CQ256" s="238"/>
      <c r="CR256" s="238"/>
      <c r="CS256" s="238"/>
      <c r="CT256" s="238"/>
      <c r="CU256" s="238"/>
      <c r="CV256" s="238"/>
      <c r="CW256" s="238"/>
      <c r="CX256" s="238"/>
      <c r="CY256" s="238"/>
      <c r="CZ256" s="238"/>
      <c r="DA256" s="238"/>
      <c r="DB256" s="238"/>
      <c r="DC256" s="238"/>
      <c r="DD256" s="238"/>
      <c r="DE256" s="238"/>
      <c r="DF256" s="238"/>
      <c r="DG256" s="238"/>
      <c r="DH256" s="238"/>
      <c r="DI256" s="238"/>
      <c r="DJ256" s="238"/>
      <c r="DK256" s="238"/>
      <c r="DL256" s="238"/>
      <c r="DM256" s="238"/>
      <c r="DN256" s="238"/>
      <c r="DO256" s="238"/>
      <c r="DP256" s="238"/>
      <c r="DQ256" s="238"/>
      <c r="DR256" s="238"/>
      <c r="DS256" s="238"/>
      <c r="DT256" s="238"/>
      <c r="DU256" s="238"/>
      <c r="DV256" s="238"/>
      <c r="DW256" s="238"/>
      <c r="DX256" s="238"/>
      <c r="DY256" s="238"/>
      <c r="DZ256" s="238"/>
      <c r="EA256" s="238"/>
      <c r="EB256" s="238"/>
      <c r="EC256" s="238"/>
      <c r="ED256" s="238"/>
      <c r="EE256" s="238"/>
      <c r="EF256" s="238"/>
      <c r="EG256" s="238"/>
      <c r="EH256" s="238"/>
      <c r="EI256" s="238"/>
      <c r="EJ256" s="238"/>
      <c r="EK256" s="238"/>
      <c r="EL256" s="238"/>
      <c r="EM256" s="238"/>
      <c r="EN256" s="238"/>
      <c r="EO256" s="238"/>
      <c r="EP256" s="238"/>
      <c r="EQ256" s="238"/>
      <c r="ER256" s="238"/>
      <c r="ES256" s="238"/>
      <c r="ET256" s="238"/>
      <c r="EU256" s="238"/>
      <c r="EV256" s="238"/>
      <c r="EW256" s="238"/>
      <c r="EX256" s="238"/>
      <c r="EY256" s="238"/>
      <c r="EZ256" s="238"/>
      <c r="FA256" s="238"/>
      <c r="FB256" s="238"/>
      <c r="FC256" s="238"/>
      <c r="FD256" s="238"/>
      <c r="FE256" s="238"/>
      <c r="FF256" s="238"/>
      <c r="FG256" s="238"/>
      <c r="FH256" s="238"/>
      <c r="FI256" s="238"/>
      <c r="FJ256" s="238"/>
      <c r="FK256" s="238"/>
      <c r="FL256" s="238"/>
      <c r="FM256" s="238"/>
      <c r="FN256" s="238"/>
      <c r="FO256" s="238"/>
      <c r="FP256" s="238"/>
      <c r="FQ256" s="238"/>
      <c r="FR256" s="238"/>
      <c r="FS256" s="238"/>
      <c r="FT256" s="238"/>
      <c r="FU256" s="238"/>
      <c r="FV256" s="238"/>
      <c r="FW256" s="238"/>
      <c r="FX256" s="238"/>
      <c r="FY256" s="238"/>
      <c r="FZ256" s="238"/>
      <c r="GA256" s="238"/>
      <c r="GB256" s="238"/>
      <c r="GC256" s="238"/>
      <c r="GD256" s="238"/>
      <c r="GE256" s="238"/>
    </row>
    <row r="257" spans="2:187" s="145" customFormat="1" ht="16.5" customHeight="1">
      <c r="B257" s="230">
        <v>251</v>
      </c>
      <c r="C257" s="321" t="s">
        <v>500</v>
      </c>
      <c r="D257" s="321" t="s">
        <v>603</v>
      </c>
      <c r="E257" s="321" t="s">
        <v>252</v>
      </c>
      <c r="F257" s="321" t="s">
        <v>313</v>
      </c>
      <c r="G257" s="544">
        <v>1</v>
      </c>
      <c r="H257" s="543">
        <v>200000</v>
      </c>
      <c r="I257" s="231">
        <f t="shared" si="4"/>
        <v>37500</v>
      </c>
      <c r="J257" s="262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  <c r="AC257" s="238"/>
      <c r="AD257" s="238"/>
      <c r="AE257" s="238"/>
      <c r="AF257" s="238"/>
      <c r="AG257" s="238"/>
      <c r="AH257" s="238"/>
      <c r="AI257" s="238"/>
      <c r="AJ257" s="238"/>
      <c r="AK257" s="238"/>
      <c r="AL257" s="238"/>
      <c r="AM257" s="238"/>
      <c r="AN257" s="238"/>
      <c r="AO257" s="238"/>
      <c r="AP257" s="238"/>
      <c r="AQ257" s="238"/>
      <c r="AR257" s="238"/>
      <c r="AS257" s="238"/>
      <c r="AT257" s="238"/>
      <c r="AU257" s="238"/>
      <c r="AV257" s="238"/>
      <c r="AW257" s="238"/>
      <c r="AX257" s="238"/>
      <c r="AY257" s="238"/>
      <c r="AZ257" s="238"/>
      <c r="BA257" s="238"/>
      <c r="BB257" s="238"/>
      <c r="BC257" s="238"/>
      <c r="BD257" s="238"/>
      <c r="BE257" s="238"/>
      <c r="BF257" s="238"/>
      <c r="BG257" s="238"/>
      <c r="BH257" s="238"/>
      <c r="BI257" s="238"/>
      <c r="BJ257" s="238"/>
      <c r="BK257" s="238"/>
      <c r="BL257" s="238"/>
      <c r="BM257" s="238"/>
      <c r="BN257" s="238"/>
      <c r="BO257" s="238"/>
      <c r="BP257" s="238"/>
      <c r="BQ257" s="238"/>
      <c r="BR257" s="238"/>
      <c r="BS257" s="238"/>
      <c r="BT257" s="238"/>
      <c r="BU257" s="238"/>
      <c r="BV257" s="238"/>
      <c r="BW257" s="238"/>
      <c r="BX257" s="238"/>
      <c r="BY257" s="238"/>
      <c r="BZ257" s="238"/>
      <c r="CA257" s="238"/>
      <c r="CB257" s="238"/>
      <c r="CC257" s="238"/>
      <c r="CD257" s="238"/>
      <c r="CE257" s="238"/>
      <c r="CF257" s="238"/>
      <c r="CG257" s="238"/>
      <c r="CH257" s="238"/>
      <c r="CI257" s="238"/>
      <c r="CJ257" s="238"/>
      <c r="CK257" s="238"/>
      <c r="CL257" s="238"/>
      <c r="CM257" s="238"/>
      <c r="CN257" s="238"/>
      <c r="CO257" s="238"/>
      <c r="CP257" s="238"/>
      <c r="CQ257" s="238"/>
      <c r="CR257" s="238"/>
      <c r="CS257" s="238"/>
      <c r="CT257" s="238"/>
      <c r="CU257" s="238"/>
      <c r="CV257" s="238"/>
      <c r="CW257" s="238"/>
      <c r="CX257" s="238"/>
      <c r="CY257" s="238"/>
      <c r="CZ257" s="238"/>
      <c r="DA257" s="238"/>
      <c r="DB257" s="238"/>
      <c r="DC257" s="238"/>
      <c r="DD257" s="238"/>
      <c r="DE257" s="238"/>
      <c r="DF257" s="238"/>
      <c r="DG257" s="238"/>
      <c r="DH257" s="238"/>
      <c r="DI257" s="238"/>
      <c r="DJ257" s="238"/>
      <c r="DK257" s="238"/>
      <c r="DL257" s="238"/>
      <c r="DM257" s="238"/>
      <c r="DN257" s="238"/>
      <c r="DO257" s="238"/>
      <c r="DP257" s="238"/>
      <c r="DQ257" s="238"/>
      <c r="DR257" s="238"/>
      <c r="DS257" s="238"/>
      <c r="DT257" s="238"/>
      <c r="DU257" s="238"/>
      <c r="DV257" s="238"/>
      <c r="DW257" s="238"/>
      <c r="DX257" s="238"/>
      <c r="DY257" s="238"/>
      <c r="DZ257" s="238"/>
      <c r="EA257" s="238"/>
      <c r="EB257" s="238"/>
      <c r="EC257" s="238"/>
      <c r="ED257" s="238"/>
      <c r="EE257" s="238"/>
      <c r="EF257" s="238"/>
      <c r="EG257" s="238"/>
      <c r="EH257" s="238"/>
      <c r="EI257" s="238"/>
      <c r="EJ257" s="238"/>
      <c r="EK257" s="238"/>
      <c r="EL257" s="238"/>
      <c r="EM257" s="238"/>
      <c r="EN257" s="238"/>
      <c r="EO257" s="238"/>
      <c r="EP257" s="238"/>
      <c r="EQ257" s="238"/>
      <c r="ER257" s="238"/>
      <c r="ES257" s="238"/>
      <c r="ET257" s="238"/>
      <c r="EU257" s="238"/>
      <c r="EV257" s="238"/>
      <c r="EW257" s="238"/>
      <c r="EX257" s="238"/>
      <c r="EY257" s="238"/>
      <c r="EZ257" s="238"/>
      <c r="FA257" s="238"/>
      <c r="FB257" s="238"/>
      <c r="FC257" s="238"/>
      <c r="FD257" s="238"/>
      <c r="FE257" s="238"/>
      <c r="FF257" s="238"/>
      <c r="FG257" s="238"/>
      <c r="FH257" s="238"/>
      <c r="FI257" s="238"/>
      <c r="FJ257" s="238"/>
      <c r="FK257" s="238"/>
      <c r="FL257" s="238"/>
      <c r="FM257" s="238"/>
      <c r="FN257" s="238"/>
      <c r="FO257" s="238"/>
      <c r="FP257" s="238"/>
      <c r="FQ257" s="238"/>
      <c r="FR257" s="238"/>
      <c r="FS257" s="238"/>
      <c r="FT257" s="238"/>
      <c r="FU257" s="238"/>
      <c r="FV257" s="238"/>
      <c r="FW257" s="238"/>
      <c r="FX257" s="238"/>
      <c r="FY257" s="238"/>
      <c r="FZ257" s="238"/>
      <c r="GA257" s="238"/>
      <c r="GB257" s="238"/>
      <c r="GC257" s="238"/>
      <c r="GD257" s="238"/>
      <c r="GE257" s="238"/>
    </row>
    <row r="258" spans="2:187" s="145" customFormat="1" ht="16.5" customHeight="1">
      <c r="B258" s="230">
        <v>252</v>
      </c>
      <c r="C258" s="321" t="s">
        <v>500</v>
      </c>
      <c r="D258" s="321" t="s">
        <v>761</v>
      </c>
      <c r="E258" s="321" t="s">
        <v>265</v>
      </c>
      <c r="F258" s="321" t="s">
        <v>332</v>
      </c>
      <c r="G258" s="544">
        <v>1</v>
      </c>
      <c r="H258" s="543">
        <v>300000</v>
      </c>
      <c r="I258" s="231">
        <f t="shared" si="4"/>
        <v>56250</v>
      </c>
      <c r="J258" s="262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  <c r="AC258" s="238"/>
      <c r="AD258" s="238"/>
      <c r="AE258" s="238"/>
      <c r="AF258" s="238"/>
      <c r="AG258" s="238"/>
      <c r="AH258" s="238"/>
      <c r="AI258" s="238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  <c r="AV258" s="238"/>
      <c r="AW258" s="238"/>
      <c r="AX258" s="238"/>
      <c r="AY258" s="238"/>
      <c r="AZ258" s="238"/>
      <c r="BA258" s="238"/>
      <c r="BB258" s="238"/>
      <c r="BC258" s="238"/>
      <c r="BD258" s="238"/>
      <c r="BE258" s="238"/>
      <c r="BF258" s="238"/>
      <c r="BG258" s="238"/>
      <c r="BH258" s="238"/>
      <c r="BI258" s="238"/>
      <c r="BJ258" s="238"/>
      <c r="BK258" s="238"/>
      <c r="BL258" s="238"/>
      <c r="BM258" s="238"/>
      <c r="BN258" s="238"/>
      <c r="BO258" s="238"/>
      <c r="BP258" s="238"/>
      <c r="BQ258" s="238"/>
      <c r="BR258" s="238"/>
      <c r="BS258" s="238"/>
      <c r="BT258" s="238"/>
      <c r="BU258" s="238"/>
      <c r="BV258" s="238"/>
      <c r="BW258" s="238"/>
      <c r="BX258" s="238"/>
      <c r="BY258" s="238"/>
      <c r="BZ258" s="238"/>
      <c r="CA258" s="238"/>
      <c r="CB258" s="238"/>
      <c r="CC258" s="238"/>
      <c r="CD258" s="238"/>
      <c r="CE258" s="238"/>
      <c r="CF258" s="238"/>
      <c r="CG258" s="238"/>
      <c r="CH258" s="238"/>
      <c r="CI258" s="238"/>
      <c r="CJ258" s="238"/>
      <c r="CK258" s="238"/>
      <c r="CL258" s="238"/>
      <c r="CM258" s="238"/>
      <c r="CN258" s="238"/>
      <c r="CO258" s="238"/>
      <c r="CP258" s="238"/>
      <c r="CQ258" s="238"/>
      <c r="CR258" s="238"/>
      <c r="CS258" s="238"/>
      <c r="CT258" s="238"/>
      <c r="CU258" s="238"/>
      <c r="CV258" s="238"/>
      <c r="CW258" s="238"/>
      <c r="CX258" s="238"/>
      <c r="CY258" s="238"/>
      <c r="CZ258" s="238"/>
      <c r="DA258" s="238"/>
      <c r="DB258" s="238"/>
      <c r="DC258" s="238"/>
      <c r="DD258" s="238"/>
      <c r="DE258" s="238"/>
      <c r="DF258" s="238"/>
      <c r="DG258" s="238"/>
      <c r="DH258" s="238"/>
      <c r="DI258" s="238"/>
      <c r="DJ258" s="238"/>
      <c r="DK258" s="238"/>
      <c r="DL258" s="238"/>
      <c r="DM258" s="238"/>
      <c r="DN258" s="238"/>
      <c r="DO258" s="238"/>
      <c r="DP258" s="238"/>
      <c r="DQ258" s="238"/>
      <c r="DR258" s="238"/>
      <c r="DS258" s="238"/>
      <c r="DT258" s="238"/>
      <c r="DU258" s="238"/>
      <c r="DV258" s="238"/>
      <c r="DW258" s="238"/>
      <c r="DX258" s="238"/>
      <c r="DY258" s="238"/>
      <c r="DZ258" s="238"/>
      <c r="EA258" s="238"/>
      <c r="EB258" s="238"/>
      <c r="EC258" s="238"/>
      <c r="ED258" s="238"/>
      <c r="EE258" s="238"/>
      <c r="EF258" s="238"/>
      <c r="EG258" s="238"/>
      <c r="EH258" s="238"/>
      <c r="EI258" s="238"/>
      <c r="EJ258" s="238"/>
      <c r="EK258" s="238"/>
      <c r="EL258" s="238"/>
      <c r="EM258" s="238"/>
      <c r="EN258" s="238"/>
      <c r="EO258" s="238"/>
      <c r="EP258" s="238"/>
      <c r="EQ258" s="238"/>
      <c r="ER258" s="238"/>
      <c r="ES258" s="238"/>
      <c r="ET258" s="238"/>
      <c r="EU258" s="238"/>
      <c r="EV258" s="238"/>
      <c r="EW258" s="238"/>
      <c r="EX258" s="238"/>
      <c r="EY258" s="238"/>
      <c r="EZ258" s="238"/>
      <c r="FA258" s="238"/>
      <c r="FB258" s="238"/>
      <c r="FC258" s="238"/>
      <c r="FD258" s="238"/>
      <c r="FE258" s="238"/>
      <c r="FF258" s="238"/>
      <c r="FG258" s="238"/>
      <c r="FH258" s="238"/>
      <c r="FI258" s="238"/>
      <c r="FJ258" s="238"/>
      <c r="FK258" s="238"/>
      <c r="FL258" s="238"/>
      <c r="FM258" s="238"/>
      <c r="FN258" s="238"/>
      <c r="FO258" s="238"/>
      <c r="FP258" s="238"/>
      <c r="FQ258" s="238"/>
      <c r="FR258" s="238"/>
      <c r="FS258" s="238"/>
      <c r="FT258" s="238"/>
      <c r="FU258" s="238"/>
      <c r="FV258" s="238"/>
      <c r="FW258" s="238"/>
      <c r="FX258" s="238"/>
      <c r="FY258" s="238"/>
      <c r="FZ258" s="238"/>
      <c r="GA258" s="238"/>
      <c r="GB258" s="238"/>
      <c r="GC258" s="238"/>
      <c r="GD258" s="238"/>
      <c r="GE258" s="238"/>
    </row>
    <row r="259" spans="2:187" s="145" customFormat="1" ht="16.5" customHeight="1">
      <c r="B259" s="230">
        <v>253</v>
      </c>
      <c r="C259" s="321" t="s">
        <v>513</v>
      </c>
      <c r="D259" s="321" t="s">
        <v>763</v>
      </c>
      <c r="E259" s="321" t="s">
        <v>337</v>
      </c>
      <c r="F259" s="321" t="s">
        <v>292</v>
      </c>
      <c r="G259" s="544">
        <v>1</v>
      </c>
      <c r="H259" s="543">
        <v>100000</v>
      </c>
      <c r="I259" s="231">
        <f t="shared" si="4"/>
        <v>18750</v>
      </c>
      <c r="J259" s="262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  <c r="AC259" s="238"/>
      <c r="AD259" s="238"/>
      <c r="AE259" s="238"/>
      <c r="AF259" s="238"/>
      <c r="AG259" s="238"/>
      <c r="AH259" s="238"/>
      <c r="AI259" s="238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  <c r="AV259" s="238"/>
      <c r="AW259" s="238"/>
      <c r="AX259" s="238"/>
      <c r="AY259" s="238"/>
      <c r="AZ259" s="238"/>
      <c r="BA259" s="238"/>
      <c r="BB259" s="238"/>
      <c r="BC259" s="238"/>
      <c r="BD259" s="238"/>
      <c r="BE259" s="238"/>
      <c r="BF259" s="238"/>
      <c r="BG259" s="238"/>
      <c r="BH259" s="238"/>
      <c r="BI259" s="238"/>
      <c r="BJ259" s="238"/>
      <c r="BK259" s="238"/>
      <c r="BL259" s="238"/>
      <c r="BM259" s="238"/>
      <c r="BN259" s="238"/>
      <c r="BO259" s="238"/>
      <c r="BP259" s="238"/>
      <c r="BQ259" s="238"/>
      <c r="BR259" s="238"/>
      <c r="BS259" s="238"/>
      <c r="BT259" s="238"/>
      <c r="BU259" s="238"/>
      <c r="BV259" s="238"/>
      <c r="BW259" s="238"/>
      <c r="BX259" s="238"/>
      <c r="BY259" s="238"/>
      <c r="BZ259" s="238"/>
      <c r="CA259" s="238"/>
      <c r="CB259" s="238"/>
      <c r="CC259" s="238"/>
      <c r="CD259" s="238"/>
      <c r="CE259" s="238"/>
      <c r="CF259" s="238"/>
      <c r="CG259" s="238"/>
      <c r="CH259" s="238"/>
      <c r="CI259" s="238"/>
      <c r="CJ259" s="238"/>
      <c r="CK259" s="238"/>
      <c r="CL259" s="238"/>
      <c r="CM259" s="238"/>
      <c r="CN259" s="238"/>
      <c r="CO259" s="238"/>
      <c r="CP259" s="238"/>
      <c r="CQ259" s="238"/>
      <c r="CR259" s="238"/>
      <c r="CS259" s="238"/>
      <c r="CT259" s="238"/>
      <c r="CU259" s="238"/>
      <c r="CV259" s="238"/>
      <c r="CW259" s="238"/>
      <c r="CX259" s="238"/>
      <c r="CY259" s="238"/>
      <c r="CZ259" s="238"/>
      <c r="DA259" s="238"/>
      <c r="DB259" s="238"/>
      <c r="DC259" s="238"/>
      <c r="DD259" s="238"/>
      <c r="DE259" s="238"/>
      <c r="DF259" s="238"/>
      <c r="DG259" s="238"/>
      <c r="DH259" s="238"/>
      <c r="DI259" s="238"/>
      <c r="DJ259" s="238"/>
      <c r="DK259" s="238"/>
      <c r="DL259" s="238"/>
      <c r="DM259" s="238"/>
      <c r="DN259" s="238"/>
      <c r="DO259" s="238"/>
      <c r="DP259" s="238"/>
      <c r="DQ259" s="238"/>
      <c r="DR259" s="238"/>
      <c r="DS259" s="238"/>
      <c r="DT259" s="238"/>
      <c r="DU259" s="238"/>
      <c r="DV259" s="238"/>
      <c r="DW259" s="238"/>
      <c r="DX259" s="238"/>
      <c r="DY259" s="238"/>
      <c r="DZ259" s="238"/>
      <c r="EA259" s="238"/>
      <c r="EB259" s="238"/>
      <c r="EC259" s="238"/>
      <c r="ED259" s="238"/>
      <c r="EE259" s="238"/>
      <c r="EF259" s="238"/>
      <c r="EG259" s="238"/>
      <c r="EH259" s="238"/>
      <c r="EI259" s="238"/>
      <c r="EJ259" s="238"/>
      <c r="EK259" s="238"/>
      <c r="EL259" s="238"/>
      <c r="EM259" s="238"/>
      <c r="EN259" s="238"/>
      <c r="EO259" s="238"/>
      <c r="EP259" s="238"/>
      <c r="EQ259" s="238"/>
      <c r="ER259" s="238"/>
      <c r="ES259" s="238"/>
      <c r="ET259" s="238"/>
      <c r="EU259" s="238"/>
      <c r="EV259" s="238"/>
      <c r="EW259" s="238"/>
      <c r="EX259" s="238"/>
      <c r="EY259" s="238"/>
      <c r="EZ259" s="238"/>
      <c r="FA259" s="238"/>
      <c r="FB259" s="238"/>
      <c r="FC259" s="238"/>
      <c r="FD259" s="238"/>
      <c r="FE259" s="238"/>
      <c r="FF259" s="238"/>
      <c r="FG259" s="238"/>
      <c r="FH259" s="238"/>
      <c r="FI259" s="238"/>
      <c r="FJ259" s="238"/>
      <c r="FK259" s="238"/>
      <c r="FL259" s="238"/>
      <c r="FM259" s="238"/>
      <c r="FN259" s="238"/>
      <c r="FO259" s="238"/>
      <c r="FP259" s="238"/>
      <c r="FQ259" s="238"/>
      <c r="FR259" s="238"/>
      <c r="FS259" s="238"/>
      <c r="FT259" s="238"/>
      <c r="FU259" s="238"/>
      <c r="FV259" s="238"/>
      <c r="FW259" s="238"/>
      <c r="FX259" s="238"/>
      <c r="FY259" s="238"/>
      <c r="FZ259" s="238"/>
      <c r="GA259" s="238"/>
      <c r="GB259" s="238"/>
      <c r="GC259" s="238"/>
      <c r="GD259" s="238"/>
      <c r="GE259" s="238"/>
    </row>
    <row r="260" spans="2:187" s="145" customFormat="1" ht="16.5" customHeight="1">
      <c r="B260" s="230">
        <v>254</v>
      </c>
      <c r="C260" s="321" t="s">
        <v>513</v>
      </c>
      <c r="D260" s="321" t="s">
        <v>253</v>
      </c>
      <c r="E260" s="321" t="s">
        <v>133</v>
      </c>
      <c r="F260" s="321" t="s">
        <v>291</v>
      </c>
      <c r="G260" s="544">
        <v>1</v>
      </c>
      <c r="H260" s="543">
        <v>100000</v>
      </c>
      <c r="I260" s="231">
        <f t="shared" si="4"/>
        <v>18750</v>
      </c>
      <c r="J260" s="262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  <c r="AC260" s="238"/>
      <c r="AD260" s="238"/>
      <c r="AE260" s="238"/>
      <c r="AF260" s="238"/>
      <c r="AG260" s="238"/>
      <c r="AH260" s="238"/>
      <c r="AI260" s="238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  <c r="AV260" s="238"/>
      <c r="AW260" s="238"/>
      <c r="AX260" s="238"/>
      <c r="AY260" s="238"/>
      <c r="AZ260" s="238"/>
      <c r="BA260" s="238"/>
      <c r="BB260" s="238"/>
      <c r="BC260" s="238"/>
      <c r="BD260" s="238"/>
      <c r="BE260" s="238"/>
      <c r="BF260" s="238"/>
      <c r="BG260" s="238"/>
      <c r="BH260" s="238"/>
      <c r="BI260" s="238"/>
      <c r="BJ260" s="238"/>
      <c r="BK260" s="238"/>
      <c r="BL260" s="238"/>
      <c r="BM260" s="238"/>
      <c r="BN260" s="238"/>
      <c r="BO260" s="238"/>
      <c r="BP260" s="238"/>
      <c r="BQ260" s="238"/>
      <c r="BR260" s="238"/>
      <c r="BS260" s="238"/>
      <c r="BT260" s="238"/>
      <c r="BU260" s="238"/>
      <c r="BV260" s="238"/>
      <c r="BW260" s="238"/>
      <c r="BX260" s="238"/>
      <c r="BY260" s="238"/>
      <c r="BZ260" s="238"/>
      <c r="CA260" s="238"/>
      <c r="CB260" s="238"/>
      <c r="CC260" s="238"/>
      <c r="CD260" s="238"/>
      <c r="CE260" s="238"/>
      <c r="CF260" s="238"/>
      <c r="CG260" s="238"/>
      <c r="CH260" s="238"/>
      <c r="CI260" s="238"/>
      <c r="CJ260" s="238"/>
      <c r="CK260" s="238"/>
      <c r="CL260" s="238"/>
      <c r="CM260" s="238"/>
      <c r="CN260" s="238"/>
      <c r="CO260" s="238"/>
      <c r="CP260" s="238"/>
      <c r="CQ260" s="238"/>
      <c r="CR260" s="238"/>
      <c r="CS260" s="238"/>
      <c r="CT260" s="238"/>
      <c r="CU260" s="238"/>
      <c r="CV260" s="238"/>
      <c r="CW260" s="238"/>
      <c r="CX260" s="238"/>
      <c r="CY260" s="238"/>
      <c r="CZ260" s="238"/>
      <c r="DA260" s="238"/>
      <c r="DB260" s="238"/>
      <c r="DC260" s="238"/>
      <c r="DD260" s="238"/>
      <c r="DE260" s="238"/>
      <c r="DF260" s="238"/>
      <c r="DG260" s="238"/>
      <c r="DH260" s="238"/>
      <c r="DI260" s="238"/>
      <c r="DJ260" s="238"/>
      <c r="DK260" s="238"/>
      <c r="DL260" s="238"/>
      <c r="DM260" s="238"/>
      <c r="DN260" s="238"/>
      <c r="DO260" s="238"/>
      <c r="DP260" s="238"/>
      <c r="DQ260" s="238"/>
      <c r="DR260" s="238"/>
      <c r="DS260" s="238"/>
      <c r="DT260" s="238"/>
      <c r="DU260" s="238"/>
      <c r="DV260" s="238"/>
      <c r="DW260" s="238"/>
      <c r="DX260" s="238"/>
      <c r="DY260" s="238"/>
      <c r="DZ260" s="238"/>
      <c r="EA260" s="238"/>
      <c r="EB260" s="238"/>
      <c r="EC260" s="238"/>
      <c r="ED260" s="238"/>
      <c r="EE260" s="238"/>
      <c r="EF260" s="238"/>
      <c r="EG260" s="238"/>
      <c r="EH260" s="238"/>
      <c r="EI260" s="238"/>
      <c r="EJ260" s="238"/>
      <c r="EK260" s="238"/>
      <c r="EL260" s="238"/>
      <c r="EM260" s="238"/>
      <c r="EN260" s="238"/>
      <c r="EO260" s="238"/>
      <c r="EP260" s="238"/>
      <c r="EQ260" s="238"/>
      <c r="ER260" s="238"/>
      <c r="ES260" s="238"/>
      <c r="ET260" s="238"/>
      <c r="EU260" s="238"/>
      <c r="EV260" s="238"/>
      <c r="EW260" s="238"/>
      <c r="EX260" s="238"/>
      <c r="EY260" s="238"/>
      <c r="EZ260" s="238"/>
      <c r="FA260" s="238"/>
      <c r="FB260" s="238"/>
      <c r="FC260" s="238"/>
      <c r="FD260" s="238"/>
      <c r="FE260" s="238"/>
      <c r="FF260" s="238"/>
      <c r="FG260" s="238"/>
      <c r="FH260" s="238"/>
      <c r="FI260" s="238"/>
      <c r="FJ260" s="238"/>
      <c r="FK260" s="238"/>
      <c r="FL260" s="238"/>
      <c r="FM260" s="238"/>
      <c r="FN260" s="238"/>
      <c r="FO260" s="238"/>
      <c r="FP260" s="238"/>
      <c r="FQ260" s="238"/>
      <c r="FR260" s="238"/>
      <c r="FS260" s="238"/>
      <c r="FT260" s="238"/>
      <c r="FU260" s="238"/>
      <c r="FV260" s="238"/>
      <c r="FW260" s="238"/>
      <c r="FX260" s="238"/>
      <c r="FY260" s="238"/>
      <c r="FZ260" s="238"/>
      <c r="GA260" s="238"/>
      <c r="GB260" s="238"/>
      <c r="GC260" s="238"/>
      <c r="GD260" s="238"/>
      <c r="GE260" s="238"/>
    </row>
    <row r="261" spans="2:187" s="145" customFormat="1" ht="16.5" customHeight="1">
      <c r="B261" s="230">
        <v>255</v>
      </c>
      <c r="C261" s="321" t="s">
        <v>513</v>
      </c>
      <c r="D261" s="321" t="s">
        <v>364</v>
      </c>
      <c r="E261" s="321" t="s">
        <v>304</v>
      </c>
      <c r="F261" s="321" t="s">
        <v>292</v>
      </c>
      <c r="G261" s="544">
        <v>2</v>
      </c>
      <c r="H261" s="543">
        <v>200000</v>
      </c>
      <c r="I261" s="231">
        <f t="shared" si="4"/>
        <v>37500</v>
      </c>
      <c r="J261" s="262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  <c r="AC261" s="238"/>
      <c r="AD261" s="238"/>
      <c r="AE261" s="238"/>
      <c r="AF261" s="238"/>
      <c r="AG261" s="238"/>
      <c r="AH261" s="238"/>
      <c r="AI261" s="238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  <c r="AV261" s="238"/>
      <c r="AW261" s="238"/>
      <c r="AX261" s="238"/>
      <c r="AY261" s="238"/>
      <c r="AZ261" s="238"/>
      <c r="BA261" s="238"/>
      <c r="BB261" s="238"/>
      <c r="BC261" s="238"/>
      <c r="BD261" s="238"/>
      <c r="BE261" s="238"/>
      <c r="BF261" s="238"/>
      <c r="BG261" s="238"/>
      <c r="BH261" s="238"/>
      <c r="BI261" s="238"/>
      <c r="BJ261" s="238"/>
      <c r="BK261" s="238"/>
      <c r="BL261" s="238"/>
      <c r="BM261" s="238"/>
      <c r="BN261" s="238"/>
      <c r="BO261" s="238"/>
      <c r="BP261" s="238"/>
      <c r="BQ261" s="238"/>
      <c r="BR261" s="238"/>
      <c r="BS261" s="238"/>
      <c r="BT261" s="238"/>
      <c r="BU261" s="238"/>
      <c r="BV261" s="238"/>
      <c r="BW261" s="238"/>
      <c r="BX261" s="238"/>
      <c r="BY261" s="238"/>
      <c r="BZ261" s="238"/>
      <c r="CA261" s="238"/>
      <c r="CB261" s="238"/>
      <c r="CC261" s="238"/>
      <c r="CD261" s="238"/>
      <c r="CE261" s="238"/>
      <c r="CF261" s="238"/>
      <c r="CG261" s="238"/>
      <c r="CH261" s="238"/>
      <c r="CI261" s="238"/>
      <c r="CJ261" s="238"/>
      <c r="CK261" s="238"/>
      <c r="CL261" s="238"/>
      <c r="CM261" s="238"/>
      <c r="CN261" s="238"/>
      <c r="CO261" s="238"/>
      <c r="CP261" s="238"/>
      <c r="CQ261" s="238"/>
      <c r="CR261" s="238"/>
      <c r="CS261" s="238"/>
      <c r="CT261" s="238"/>
      <c r="CU261" s="238"/>
      <c r="CV261" s="238"/>
      <c r="CW261" s="238"/>
      <c r="CX261" s="238"/>
      <c r="CY261" s="238"/>
      <c r="CZ261" s="238"/>
      <c r="DA261" s="238"/>
      <c r="DB261" s="238"/>
      <c r="DC261" s="238"/>
      <c r="DD261" s="238"/>
      <c r="DE261" s="238"/>
      <c r="DF261" s="238"/>
      <c r="DG261" s="238"/>
      <c r="DH261" s="238"/>
      <c r="DI261" s="238"/>
      <c r="DJ261" s="238"/>
      <c r="DK261" s="238"/>
      <c r="DL261" s="238"/>
      <c r="DM261" s="238"/>
      <c r="DN261" s="238"/>
      <c r="DO261" s="238"/>
      <c r="DP261" s="238"/>
      <c r="DQ261" s="238"/>
      <c r="DR261" s="238"/>
      <c r="DS261" s="238"/>
      <c r="DT261" s="238"/>
      <c r="DU261" s="238"/>
      <c r="DV261" s="238"/>
      <c r="DW261" s="238"/>
      <c r="DX261" s="238"/>
      <c r="DY261" s="238"/>
      <c r="DZ261" s="238"/>
      <c r="EA261" s="238"/>
      <c r="EB261" s="238"/>
      <c r="EC261" s="238"/>
      <c r="ED261" s="238"/>
      <c r="EE261" s="238"/>
      <c r="EF261" s="238"/>
      <c r="EG261" s="238"/>
      <c r="EH261" s="238"/>
      <c r="EI261" s="238"/>
      <c r="EJ261" s="238"/>
      <c r="EK261" s="238"/>
      <c r="EL261" s="238"/>
      <c r="EM261" s="238"/>
      <c r="EN261" s="238"/>
      <c r="EO261" s="238"/>
      <c r="EP261" s="238"/>
      <c r="EQ261" s="238"/>
      <c r="ER261" s="238"/>
      <c r="ES261" s="238"/>
      <c r="ET261" s="238"/>
      <c r="EU261" s="238"/>
      <c r="EV261" s="238"/>
      <c r="EW261" s="238"/>
      <c r="EX261" s="238"/>
      <c r="EY261" s="238"/>
      <c r="EZ261" s="238"/>
      <c r="FA261" s="238"/>
      <c r="FB261" s="238"/>
      <c r="FC261" s="238"/>
      <c r="FD261" s="238"/>
      <c r="FE261" s="238"/>
      <c r="FF261" s="238"/>
      <c r="FG261" s="238"/>
      <c r="FH261" s="238"/>
      <c r="FI261" s="238"/>
      <c r="FJ261" s="238"/>
      <c r="FK261" s="238"/>
      <c r="FL261" s="238"/>
      <c r="FM261" s="238"/>
      <c r="FN261" s="238"/>
      <c r="FO261" s="238"/>
      <c r="FP261" s="238"/>
      <c r="FQ261" s="238"/>
      <c r="FR261" s="238"/>
      <c r="FS261" s="238"/>
      <c r="FT261" s="238"/>
      <c r="FU261" s="238"/>
      <c r="FV261" s="238"/>
      <c r="FW261" s="238"/>
      <c r="FX261" s="238"/>
      <c r="FY261" s="238"/>
      <c r="FZ261" s="238"/>
      <c r="GA261" s="238"/>
      <c r="GB261" s="238"/>
      <c r="GC261" s="238"/>
      <c r="GD261" s="238"/>
      <c r="GE261" s="238"/>
    </row>
    <row r="262" spans="2:187" s="145" customFormat="1" ht="16.5" customHeight="1">
      <c r="B262" s="230">
        <v>256</v>
      </c>
      <c r="C262" s="321" t="s">
        <v>513</v>
      </c>
      <c r="D262" s="321" t="s">
        <v>698</v>
      </c>
      <c r="E262" s="321" t="s">
        <v>290</v>
      </c>
      <c r="F262" s="321" t="s">
        <v>291</v>
      </c>
      <c r="G262" s="544">
        <v>1</v>
      </c>
      <c r="H262" s="543">
        <v>100000</v>
      </c>
      <c r="I262" s="231">
        <f t="shared" si="4"/>
        <v>18750</v>
      </c>
      <c r="J262" s="262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  <c r="AC262" s="238"/>
      <c r="AD262" s="238"/>
      <c r="AE262" s="238"/>
      <c r="AF262" s="238"/>
      <c r="AG262" s="238"/>
      <c r="AH262" s="238"/>
      <c r="AI262" s="238"/>
      <c r="AJ262" s="238"/>
      <c r="AK262" s="238"/>
      <c r="AL262" s="238"/>
      <c r="AM262" s="238"/>
      <c r="AN262" s="238"/>
      <c r="AO262" s="238"/>
      <c r="AP262" s="238"/>
      <c r="AQ262" s="238"/>
      <c r="AR262" s="238"/>
      <c r="AS262" s="238"/>
      <c r="AT262" s="238"/>
      <c r="AU262" s="238"/>
      <c r="AV262" s="238"/>
      <c r="AW262" s="238"/>
      <c r="AX262" s="238"/>
      <c r="AY262" s="238"/>
      <c r="AZ262" s="238"/>
      <c r="BA262" s="238"/>
      <c r="BB262" s="238"/>
      <c r="BC262" s="238"/>
      <c r="BD262" s="238"/>
      <c r="BE262" s="238"/>
      <c r="BF262" s="238"/>
      <c r="BG262" s="238"/>
      <c r="BH262" s="238"/>
      <c r="BI262" s="238"/>
      <c r="BJ262" s="238"/>
      <c r="BK262" s="238"/>
      <c r="BL262" s="238"/>
      <c r="BM262" s="238"/>
      <c r="BN262" s="238"/>
      <c r="BO262" s="238"/>
      <c r="BP262" s="238"/>
      <c r="BQ262" s="238"/>
      <c r="BR262" s="238"/>
      <c r="BS262" s="238"/>
      <c r="BT262" s="238"/>
      <c r="BU262" s="238"/>
      <c r="BV262" s="238"/>
      <c r="BW262" s="238"/>
      <c r="BX262" s="238"/>
      <c r="BY262" s="238"/>
      <c r="BZ262" s="238"/>
      <c r="CA262" s="238"/>
      <c r="CB262" s="238"/>
      <c r="CC262" s="238"/>
      <c r="CD262" s="238"/>
      <c r="CE262" s="238"/>
      <c r="CF262" s="238"/>
      <c r="CG262" s="238"/>
      <c r="CH262" s="238"/>
      <c r="CI262" s="238"/>
      <c r="CJ262" s="238"/>
      <c r="CK262" s="238"/>
      <c r="CL262" s="238"/>
      <c r="CM262" s="238"/>
      <c r="CN262" s="238"/>
      <c r="CO262" s="238"/>
      <c r="CP262" s="238"/>
      <c r="CQ262" s="238"/>
      <c r="CR262" s="238"/>
      <c r="CS262" s="238"/>
      <c r="CT262" s="238"/>
      <c r="CU262" s="238"/>
      <c r="CV262" s="238"/>
      <c r="CW262" s="238"/>
      <c r="CX262" s="238"/>
      <c r="CY262" s="238"/>
      <c r="CZ262" s="238"/>
      <c r="DA262" s="238"/>
      <c r="DB262" s="238"/>
      <c r="DC262" s="238"/>
      <c r="DD262" s="238"/>
      <c r="DE262" s="238"/>
      <c r="DF262" s="238"/>
      <c r="DG262" s="238"/>
      <c r="DH262" s="238"/>
      <c r="DI262" s="238"/>
      <c r="DJ262" s="238"/>
      <c r="DK262" s="238"/>
      <c r="DL262" s="238"/>
      <c r="DM262" s="238"/>
      <c r="DN262" s="238"/>
      <c r="DO262" s="238"/>
      <c r="DP262" s="238"/>
      <c r="DQ262" s="238"/>
      <c r="DR262" s="238"/>
      <c r="DS262" s="238"/>
      <c r="DT262" s="238"/>
      <c r="DU262" s="238"/>
      <c r="DV262" s="238"/>
      <c r="DW262" s="238"/>
      <c r="DX262" s="238"/>
      <c r="DY262" s="238"/>
      <c r="DZ262" s="238"/>
      <c r="EA262" s="238"/>
      <c r="EB262" s="238"/>
      <c r="EC262" s="238"/>
      <c r="ED262" s="238"/>
      <c r="EE262" s="238"/>
      <c r="EF262" s="238"/>
      <c r="EG262" s="238"/>
      <c r="EH262" s="238"/>
      <c r="EI262" s="238"/>
      <c r="EJ262" s="238"/>
      <c r="EK262" s="238"/>
      <c r="EL262" s="238"/>
      <c r="EM262" s="238"/>
      <c r="EN262" s="238"/>
      <c r="EO262" s="238"/>
      <c r="EP262" s="238"/>
      <c r="EQ262" s="238"/>
      <c r="ER262" s="238"/>
      <c r="ES262" s="238"/>
      <c r="ET262" s="238"/>
      <c r="EU262" s="238"/>
      <c r="EV262" s="238"/>
      <c r="EW262" s="238"/>
      <c r="EX262" s="238"/>
      <c r="EY262" s="238"/>
      <c r="EZ262" s="238"/>
      <c r="FA262" s="238"/>
      <c r="FB262" s="238"/>
      <c r="FC262" s="238"/>
      <c r="FD262" s="238"/>
      <c r="FE262" s="238"/>
      <c r="FF262" s="238"/>
      <c r="FG262" s="238"/>
      <c r="FH262" s="238"/>
      <c r="FI262" s="238"/>
      <c r="FJ262" s="238"/>
      <c r="FK262" s="238"/>
      <c r="FL262" s="238"/>
      <c r="FM262" s="238"/>
      <c r="FN262" s="238"/>
      <c r="FO262" s="238"/>
      <c r="FP262" s="238"/>
      <c r="FQ262" s="238"/>
      <c r="FR262" s="238"/>
      <c r="FS262" s="238"/>
      <c r="FT262" s="238"/>
      <c r="FU262" s="238"/>
      <c r="FV262" s="238"/>
      <c r="FW262" s="238"/>
      <c r="FX262" s="238"/>
      <c r="FY262" s="238"/>
      <c r="FZ262" s="238"/>
      <c r="GA262" s="238"/>
      <c r="GB262" s="238"/>
      <c r="GC262" s="238"/>
      <c r="GD262" s="238"/>
      <c r="GE262" s="238"/>
    </row>
    <row r="263" spans="2:187" s="145" customFormat="1" ht="16.5" customHeight="1">
      <c r="B263" s="230">
        <v>257</v>
      </c>
      <c r="C263" s="321" t="s">
        <v>513</v>
      </c>
      <c r="D263" s="321" t="s">
        <v>763</v>
      </c>
      <c r="E263" s="321" t="s">
        <v>337</v>
      </c>
      <c r="F263" s="321" t="s">
        <v>291</v>
      </c>
      <c r="G263" s="544">
        <v>1</v>
      </c>
      <c r="H263" s="543">
        <v>100000</v>
      </c>
      <c r="I263" s="231">
        <f t="shared" si="4"/>
        <v>18750</v>
      </c>
      <c r="J263" s="262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  <c r="AC263" s="238"/>
      <c r="AD263" s="238"/>
      <c r="AE263" s="238"/>
      <c r="AF263" s="238"/>
      <c r="AG263" s="238"/>
      <c r="AH263" s="238"/>
      <c r="AI263" s="238"/>
      <c r="AJ263" s="238"/>
      <c r="AK263" s="238"/>
      <c r="AL263" s="238"/>
      <c r="AM263" s="238"/>
      <c r="AN263" s="238"/>
      <c r="AO263" s="238"/>
      <c r="AP263" s="238"/>
      <c r="AQ263" s="238"/>
      <c r="AR263" s="238"/>
      <c r="AS263" s="238"/>
      <c r="AT263" s="238"/>
      <c r="AU263" s="238"/>
      <c r="AV263" s="238"/>
      <c r="AW263" s="238"/>
      <c r="AX263" s="238"/>
      <c r="AY263" s="238"/>
      <c r="AZ263" s="238"/>
      <c r="BA263" s="238"/>
      <c r="BB263" s="238"/>
      <c r="BC263" s="238"/>
      <c r="BD263" s="238"/>
      <c r="BE263" s="238"/>
      <c r="BF263" s="238"/>
      <c r="BG263" s="238"/>
      <c r="BH263" s="238"/>
      <c r="BI263" s="238"/>
      <c r="BJ263" s="238"/>
      <c r="BK263" s="238"/>
      <c r="BL263" s="238"/>
      <c r="BM263" s="238"/>
      <c r="BN263" s="238"/>
      <c r="BO263" s="238"/>
      <c r="BP263" s="238"/>
      <c r="BQ263" s="238"/>
      <c r="BR263" s="238"/>
      <c r="BS263" s="238"/>
      <c r="BT263" s="238"/>
      <c r="BU263" s="238"/>
      <c r="BV263" s="238"/>
      <c r="BW263" s="238"/>
      <c r="BX263" s="238"/>
      <c r="BY263" s="238"/>
      <c r="BZ263" s="238"/>
      <c r="CA263" s="238"/>
      <c r="CB263" s="238"/>
      <c r="CC263" s="238"/>
      <c r="CD263" s="238"/>
      <c r="CE263" s="238"/>
      <c r="CF263" s="238"/>
      <c r="CG263" s="238"/>
      <c r="CH263" s="238"/>
      <c r="CI263" s="238"/>
      <c r="CJ263" s="238"/>
      <c r="CK263" s="238"/>
      <c r="CL263" s="238"/>
      <c r="CM263" s="238"/>
      <c r="CN263" s="238"/>
      <c r="CO263" s="238"/>
      <c r="CP263" s="238"/>
      <c r="CQ263" s="238"/>
      <c r="CR263" s="238"/>
      <c r="CS263" s="238"/>
      <c r="CT263" s="238"/>
      <c r="CU263" s="238"/>
      <c r="CV263" s="238"/>
      <c r="CW263" s="238"/>
      <c r="CX263" s="238"/>
      <c r="CY263" s="238"/>
      <c r="CZ263" s="238"/>
      <c r="DA263" s="238"/>
      <c r="DB263" s="238"/>
      <c r="DC263" s="238"/>
      <c r="DD263" s="238"/>
      <c r="DE263" s="238"/>
      <c r="DF263" s="238"/>
      <c r="DG263" s="238"/>
      <c r="DH263" s="238"/>
      <c r="DI263" s="238"/>
      <c r="DJ263" s="238"/>
      <c r="DK263" s="238"/>
      <c r="DL263" s="238"/>
      <c r="DM263" s="238"/>
      <c r="DN263" s="238"/>
      <c r="DO263" s="238"/>
      <c r="DP263" s="238"/>
      <c r="DQ263" s="238"/>
      <c r="DR263" s="238"/>
      <c r="DS263" s="238"/>
      <c r="DT263" s="238"/>
      <c r="DU263" s="238"/>
      <c r="DV263" s="238"/>
      <c r="DW263" s="238"/>
      <c r="DX263" s="238"/>
      <c r="DY263" s="238"/>
      <c r="DZ263" s="238"/>
      <c r="EA263" s="238"/>
      <c r="EB263" s="238"/>
      <c r="EC263" s="238"/>
      <c r="ED263" s="238"/>
      <c r="EE263" s="238"/>
      <c r="EF263" s="238"/>
      <c r="EG263" s="238"/>
      <c r="EH263" s="238"/>
      <c r="EI263" s="238"/>
      <c r="EJ263" s="238"/>
      <c r="EK263" s="238"/>
      <c r="EL263" s="238"/>
      <c r="EM263" s="238"/>
      <c r="EN263" s="238"/>
      <c r="EO263" s="238"/>
      <c r="EP263" s="238"/>
      <c r="EQ263" s="238"/>
      <c r="ER263" s="238"/>
      <c r="ES263" s="238"/>
      <c r="ET263" s="238"/>
      <c r="EU263" s="238"/>
      <c r="EV263" s="238"/>
      <c r="EW263" s="238"/>
      <c r="EX263" s="238"/>
      <c r="EY263" s="238"/>
      <c r="EZ263" s="238"/>
      <c r="FA263" s="238"/>
      <c r="FB263" s="238"/>
      <c r="FC263" s="238"/>
      <c r="FD263" s="238"/>
      <c r="FE263" s="238"/>
      <c r="FF263" s="238"/>
      <c r="FG263" s="238"/>
      <c r="FH263" s="238"/>
      <c r="FI263" s="238"/>
      <c r="FJ263" s="238"/>
      <c r="FK263" s="238"/>
      <c r="FL263" s="238"/>
      <c r="FM263" s="238"/>
      <c r="FN263" s="238"/>
      <c r="FO263" s="238"/>
      <c r="FP263" s="238"/>
      <c r="FQ263" s="238"/>
      <c r="FR263" s="238"/>
      <c r="FS263" s="238"/>
      <c r="FT263" s="238"/>
      <c r="FU263" s="238"/>
      <c r="FV263" s="238"/>
      <c r="FW263" s="238"/>
      <c r="FX263" s="238"/>
      <c r="FY263" s="238"/>
      <c r="FZ263" s="238"/>
      <c r="GA263" s="238"/>
      <c r="GB263" s="238"/>
      <c r="GC263" s="238"/>
      <c r="GD263" s="238"/>
      <c r="GE263" s="238"/>
    </row>
    <row r="264" spans="2:187" s="145" customFormat="1" ht="16.5" customHeight="1">
      <c r="B264" s="230">
        <v>258</v>
      </c>
      <c r="C264" s="321" t="s">
        <v>513</v>
      </c>
      <c r="D264" s="321" t="s">
        <v>764</v>
      </c>
      <c r="E264" s="321" t="s">
        <v>242</v>
      </c>
      <c r="F264" s="321" t="s">
        <v>291</v>
      </c>
      <c r="G264" s="544">
        <v>1</v>
      </c>
      <c r="H264" s="543">
        <v>100000</v>
      </c>
      <c r="I264" s="231">
        <f t="shared" si="4"/>
        <v>18750</v>
      </c>
      <c r="J264" s="262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  <c r="AC264" s="238"/>
      <c r="AD264" s="238"/>
      <c r="AE264" s="238"/>
      <c r="AF264" s="238"/>
      <c r="AG264" s="238"/>
      <c r="AH264" s="238"/>
      <c r="AI264" s="238"/>
      <c r="AJ264" s="238"/>
      <c r="AK264" s="238"/>
      <c r="AL264" s="238"/>
      <c r="AM264" s="238"/>
      <c r="AN264" s="238"/>
      <c r="AO264" s="238"/>
      <c r="AP264" s="238"/>
      <c r="AQ264" s="238"/>
      <c r="AR264" s="238"/>
      <c r="AS264" s="238"/>
      <c r="AT264" s="238"/>
      <c r="AU264" s="238"/>
      <c r="AV264" s="238"/>
      <c r="AW264" s="238"/>
      <c r="AX264" s="238"/>
      <c r="AY264" s="238"/>
      <c r="AZ264" s="238"/>
      <c r="BA264" s="238"/>
      <c r="BB264" s="238"/>
      <c r="BC264" s="238"/>
      <c r="BD264" s="238"/>
      <c r="BE264" s="238"/>
      <c r="BF264" s="238"/>
      <c r="BG264" s="238"/>
      <c r="BH264" s="238"/>
      <c r="BI264" s="238"/>
      <c r="BJ264" s="238"/>
      <c r="BK264" s="238"/>
      <c r="BL264" s="238"/>
      <c r="BM264" s="238"/>
      <c r="BN264" s="238"/>
      <c r="BO264" s="238"/>
      <c r="BP264" s="238"/>
      <c r="BQ264" s="238"/>
      <c r="BR264" s="238"/>
      <c r="BS264" s="238"/>
      <c r="BT264" s="238"/>
      <c r="BU264" s="238"/>
      <c r="BV264" s="238"/>
      <c r="BW264" s="238"/>
      <c r="BX264" s="238"/>
      <c r="BY264" s="238"/>
      <c r="BZ264" s="238"/>
      <c r="CA264" s="238"/>
      <c r="CB264" s="238"/>
      <c r="CC264" s="238"/>
      <c r="CD264" s="238"/>
      <c r="CE264" s="238"/>
      <c r="CF264" s="238"/>
      <c r="CG264" s="238"/>
      <c r="CH264" s="238"/>
      <c r="CI264" s="238"/>
      <c r="CJ264" s="238"/>
      <c r="CK264" s="238"/>
      <c r="CL264" s="238"/>
      <c r="CM264" s="238"/>
      <c r="CN264" s="238"/>
      <c r="CO264" s="238"/>
      <c r="CP264" s="238"/>
      <c r="CQ264" s="238"/>
      <c r="CR264" s="238"/>
      <c r="CS264" s="238"/>
      <c r="CT264" s="238"/>
      <c r="CU264" s="238"/>
      <c r="CV264" s="238"/>
      <c r="CW264" s="238"/>
      <c r="CX264" s="238"/>
      <c r="CY264" s="238"/>
      <c r="CZ264" s="238"/>
      <c r="DA264" s="238"/>
      <c r="DB264" s="238"/>
      <c r="DC264" s="238"/>
      <c r="DD264" s="238"/>
      <c r="DE264" s="238"/>
      <c r="DF264" s="238"/>
      <c r="DG264" s="238"/>
      <c r="DH264" s="238"/>
      <c r="DI264" s="238"/>
      <c r="DJ264" s="238"/>
      <c r="DK264" s="238"/>
      <c r="DL264" s="238"/>
      <c r="DM264" s="238"/>
      <c r="DN264" s="238"/>
      <c r="DO264" s="238"/>
      <c r="DP264" s="238"/>
      <c r="DQ264" s="238"/>
      <c r="DR264" s="238"/>
      <c r="DS264" s="238"/>
      <c r="DT264" s="238"/>
      <c r="DU264" s="238"/>
      <c r="DV264" s="238"/>
      <c r="DW264" s="238"/>
      <c r="DX264" s="238"/>
      <c r="DY264" s="238"/>
      <c r="DZ264" s="238"/>
      <c r="EA264" s="238"/>
      <c r="EB264" s="238"/>
      <c r="EC264" s="238"/>
      <c r="ED264" s="238"/>
      <c r="EE264" s="238"/>
      <c r="EF264" s="238"/>
      <c r="EG264" s="238"/>
      <c r="EH264" s="238"/>
      <c r="EI264" s="238"/>
      <c r="EJ264" s="238"/>
      <c r="EK264" s="238"/>
      <c r="EL264" s="238"/>
      <c r="EM264" s="238"/>
      <c r="EN264" s="238"/>
      <c r="EO264" s="238"/>
      <c r="EP264" s="238"/>
      <c r="EQ264" s="238"/>
      <c r="ER264" s="238"/>
      <c r="ES264" s="238"/>
      <c r="ET264" s="238"/>
      <c r="EU264" s="238"/>
      <c r="EV264" s="238"/>
      <c r="EW264" s="238"/>
      <c r="EX264" s="238"/>
      <c r="EY264" s="238"/>
      <c r="EZ264" s="238"/>
      <c r="FA264" s="238"/>
      <c r="FB264" s="238"/>
      <c r="FC264" s="238"/>
      <c r="FD264" s="238"/>
      <c r="FE264" s="238"/>
      <c r="FF264" s="238"/>
      <c r="FG264" s="238"/>
      <c r="FH264" s="238"/>
      <c r="FI264" s="238"/>
      <c r="FJ264" s="238"/>
      <c r="FK264" s="238"/>
      <c r="FL264" s="238"/>
      <c r="FM264" s="238"/>
      <c r="FN264" s="238"/>
      <c r="FO264" s="238"/>
      <c r="FP264" s="238"/>
      <c r="FQ264" s="238"/>
      <c r="FR264" s="238"/>
      <c r="FS264" s="238"/>
      <c r="FT264" s="238"/>
      <c r="FU264" s="238"/>
      <c r="FV264" s="238"/>
      <c r="FW264" s="238"/>
      <c r="FX264" s="238"/>
      <c r="FY264" s="238"/>
      <c r="FZ264" s="238"/>
      <c r="GA264" s="238"/>
      <c r="GB264" s="238"/>
      <c r="GC264" s="238"/>
      <c r="GD264" s="238"/>
      <c r="GE264" s="238"/>
    </row>
    <row r="265" spans="2:187" s="145" customFormat="1" ht="16.5" customHeight="1">
      <c r="B265" s="230">
        <v>259</v>
      </c>
      <c r="C265" s="321" t="s">
        <v>513</v>
      </c>
      <c r="D265" s="321" t="s">
        <v>253</v>
      </c>
      <c r="E265" s="321" t="s">
        <v>133</v>
      </c>
      <c r="F265" s="321" t="s">
        <v>292</v>
      </c>
      <c r="G265" s="544">
        <v>1</v>
      </c>
      <c r="H265" s="543">
        <v>100000</v>
      </c>
      <c r="I265" s="231">
        <f t="shared" si="4"/>
        <v>18750</v>
      </c>
      <c r="J265" s="262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  <c r="AC265" s="238"/>
      <c r="AD265" s="238"/>
      <c r="AE265" s="238"/>
      <c r="AF265" s="238"/>
      <c r="AG265" s="238"/>
      <c r="AH265" s="238"/>
      <c r="AI265" s="238"/>
      <c r="AJ265" s="238"/>
      <c r="AK265" s="238"/>
      <c r="AL265" s="238"/>
      <c r="AM265" s="238"/>
      <c r="AN265" s="238"/>
      <c r="AO265" s="238"/>
      <c r="AP265" s="238"/>
      <c r="AQ265" s="238"/>
      <c r="AR265" s="238"/>
      <c r="AS265" s="238"/>
      <c r="AT265" s="238"/>
      <c r="AU265" s="238"/>
      <c r="AV265" s="238"/>
      <c r="AW265" s="238"/>
      <c r="AX265" s="238"/>
      <c r="AY265" s="238"/>
      <c r="AZ265" s="238"/>
      <c r="BA265" s="238"/>
      <c r="BB265" s="238"/>
      <c r="BC265" s="238"/>
      <c r="BD265" s="238"/>
      <c r="BE265" s="238"/>
      <c r="BF265" s="238"/>
      <c r="BG265" s="238"/>
      <c r="BH265" s="238"/>
      <c r="BI265" s="238"/>
      <c r="BJ265" s="238"/>
      <c r="BK265" s="238"/>
      <c r="BL265" s="238"/>
      <c r="BM265" s="238"/>
      <c r="BN265" s="238"/>
      <c r="BO265" s="238"/>
      <c r="BP265" s="238"/>
      <c r="BQ265" s="238"/>
      <c r="BR265" s="238"/>
      <c r="BS265" s="238"/>
      <c r="BT265" s="238"/>
      <c r="BU265" s="238"/>
      <c r="BV265" s="238"/>
      <c r="BW265" s="238"/>
      <c r="BX265" s="238"/>
      <c r="BY265" s="238"/>
      <c r="BZ265" s="238"/>
      <c r="CA265" s="238"/>
      <c r="CB265" s="238"/>
      <c r="CC265" s="238"/>
      <c r="CD265" s="238"/>
      <c r="CE265" s="238"/>
      <c r="CF265" s="238"/>
      <c r="CG265" s="238"/>
      <c r="CH265" s="238"/>
      <c r="CI265" s="238"/>
      <c r="CJ265" s="238"/>
      <c r="CK265" s="238"/>
      <c r="CL265" s="238"/>
      <c r="CM265" s="238"/>
      <c r="CN265" s="238"/>
      <c r="CO265" s="238"/>
      <c r="CP265" s="238"/>
      <c r="CQ265" s="238"/>
      <c r="CR265" s="238"/>
      <c r="CS265" s="238"/>
      <c r="CT265" s="238"/>
      <c r="CU265" s="238"/>
      <c r="CV265" s="238"/>
      <c r="CW265" s="238"/>
      <c r="CX265" s="238"/>
      <c r="CY265" s="238"/>
      <c r="CZ265" s="238"/>
      <c r="DA265" s="238"/>
      <c r="DB265" s="238"/>
      <c r="DC265" s="238"/>
      <c r="DD265" s="238"/>
      <c r="DE265" s="238"/>
      <c r="DF265" s="238"/>
      <c r="DG265" s="238"/>
      <c r="DH265" s="238"/>
      <c r="DI265" s="238"/>
      <c r="DJ265" s="238"/>
      <c r="DK265" s="238"/>
      <c r="DL265" s="238"/>
      <c r="DM265" s="238"/>
      <c r="DN265" s="238"/>
      <c r="DO265" s="238"/>
      <c r="DP265" s="238"/>
      <c r="DQ265" s="238"/>
      <c r="DR265" s="238"/>
      <c r="DS265" s="238"/>
      <c r="DT265" s="238"/>
      <c r="DU265" s="238"/>
      <c r="DV265" s="238"/>
      <c r="DW265" s="238"/>
      <c r="DX265" s="238"/>
      <c r="DY265" s="238"/>
      <c r="DZ265" s="238"/>
      <c r="EA265" s="238"/>
      <c r="EB265" s="238"/>
      <c r="EC265" s="238"/>
      <c r="ED265" s="238"/>
      <c r="EE265" s="238"/>
      <c r="EF265" s="238"/>
      <c r="EG265" s="238"/>
      <c r="EH265" s="238"/>
      <c r="EI265" s="238"/>
      <c r="EJ265" s="238"/>
      <c r="EK265" s="238"/>
      <c r="EL265" s="238"/>
      <c r="EM265" s="238"/>
      <c r="EN265" s="238"/>
      <c r="EO265" s="238"/>
      <c r="EP265" s="238"/>
      <c r="EQ265" s="238"/>
      <c r="ER265" s="238"/>
      <c r="ES265" s="238"/>
      <c r="ET265" s="238"/>
      <c r="EU265" s="238"/>
      <c r="EV265" s="238"/>
      <c r="EW265" s="238"/>
      <c r="EX265" s="238"/>
      <c r="EY265" s="238"/>
      <c r="EZ265" s="238"/>
      <c r="FA265" s="238"/>
      <c r="FB265" s="238"/>
      <c r="FC265" s="238"/>
      <c r="FD265" s="238"/>
      <c r="FE265" s="238"/>
      <c r="FF265" s="238"/>
      <c r="FG265" s="238"/>
      <c r="FH265" s="238"/>
      <c r="FI265" s="238"/>
      <c r="FJ265" s="238"/>
      <c r="FK265" s="238"/>
      <c r="FL265" s="238"/>
      <c r="FM265" s="238"/>
      <c r="FN265" s="238"/>
      <c r="FO265" s="238"/>
      <c r="FP265" s="238"/>
      <c r="FQ265" s="238"/>
      <c r="FR265" s="238"/>
      <c r="FS265" s="238"/>
      <c r="FT265" s="238"/>
      <c r="FU265" s="238"/>
      <c r="FV265" s="238"/>
      <c r="FW265" s="238"/>
      <c r="FX265" s="238"/>
      <c r="FY265" s="238"/>
      <c r="FZ265" s="238"/>
      <c r="GA265" s="238"/>
      <c r="GB265" s="238"/>
      <c r="GC265" s="238"/>
      <c r="GD265" s="238"/>
      <c r="GE265" s="238"/>
    </row>
    <row r="266" spans="2:187" s="145" customFormat="1" ht="16.5" customHeight="1">
      <c r="B266" s="230">
        <v>260</v>
      </c>
      <c r="C266" s="321" t="s">
        <v>513</v>
      </c>
      <c r="D266" s="321" t="s">
        <v>607</v>
      </c>
      <c r="E266" s="321" t="s">
        <v>276</v>
      </c>
      <c r="F266" s="321" t="s">
        <v>291</v>
      </c>
      <c r="G266" s="544">
        <v>1</v>
      </c>
      <c r="H266" s="543">
        <v>100000</v>
      </c>
      <c r="I266" s="231">
        <f t="shared" si="4"/>
        <v>18750</v>
      </c>
      <c r="J266" s="262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  <c r="AC266" s="238"/>
      <c r="AD266" s="238"/>
      <c r="AE266" s="238"/>
      <c r="AF266" s="238"/>
      <c r="AG266" s="238"/>
      <c r="AH266" s="238"/>
      <c r="AI266" s="238"/>
      <c r="AJ266" s="238"/>
      <c r="AK266" s="238"/>
      <c r="AL266" s="238"/>
      <c r="AM266" s="238"/>
      <c r="AN266" s="238"/>
      <c r="AO266" s="238"/>
      <c r="AP266" s="238"/>
      <c r="AQ266" s="238"/>
      <c r="AR266" s="238"/>
      <c r="AS266" s="238"/>
      <c r="AT266" s="238"/>
      <c r="AU266" s="238"/>
      <c r="AV266" s="238"/>
      <c r="AW266" s="238"/>
      <c r="AX266" s="238"/>
      <c r="AY266" s="238"/>
      <c r="AZ266" s="238"/>
      <c r="BA266" s="238"/>
      <c r="BB266" s="238"/>
      <c r="BC266" s="238"/>
      <c r="BD266" s="238"/>
      <c r="BE266" s="238"/>
      <c r="BF266" s="238"/>
      <c r="BG266" s="238"/>
      <c r="BH266" s="238"/>
      <c r="BI266" s="238"/>
      <c r="BJ266" s="238"/>
      <c r="BK266" s="238"/>
      <c r="BL266" s="238"/>
      <c r="BM266" s="238"/>
      <c r="BN266" s="238"/>
      <c r="BO266" s="238"/>
      <c r="BP266" s="238"/>
      <c r="BQ266" s="238"/>
      <c r="BR266" s="238"/>
      <c r="BS266" s="238"/>
      <c r="BT266" s="238"/>
      <c r="BU266" s="238"/>
      <c r="BV266" s="238"/>
      <c r="BW266" s="238"/>
      <c r="BX266" s="238"/>
      <c r="BY266" s="238"/>
      <c r="BZ266" s="238"/>
      <c r="CA266" s="238"/>
      <c r="CB266" s="238"/>
      <c r="CC266" s="238"/>
      <c r="CD266" s="238"/>
      <c r="CE266" s="238"/>
      <c r="CF266" s="238"/>
      <c r="CG266" s="238"/>
      <c r="CH266" s="238"/>
      <c r="CI266" s="238"/>
      <c r="CJ266" s="238"/>
      <c r="CK266" s="238"/>
      <c r="CL266" s="238"/>
      <c r="CM266" s="238"/>
      <c r="CN266" s="238"/>
      <c r="CO266" s="238"/>
      <c r="CP266" s="238"/>
      <c r="CQ266" s="238"/>
      <c r="CR266" s="238"/>
      <c r="CS266" s="238"/>
      <c r="CT266" s="238"/>
      <c r="CU266" s="238"/>
      <c r="CV266" s="238"/>
      <c r="CW266" s="238"/>
      <c r="CX266" s="238"/>
      <c r="CY266" s="238"/>
      <c r="CZ266" s="238"/>
      <c r="DA266" s="238"/>
      <c r="DB266" s="238"/>
      <c r="DC266" s="238"/>
      <c r="DD266" s="238"/>
      <c r="DE266" s="238"/>
      <c r="DF266" s="238"/>
      <c r="DG266" s="238"/>
      <c r="DH266" s="238"/>
      <c r="DI266" s="238"/>
      <c r="DJ266" s="238"/>
      <c r="DK266" s="238"/>
      <c r="DL266" s="238"/>
      <c r="DM266" s="238"/>
      <c r="DN266" s="238"/>
      <c r="DO266" s="238"/>
      <c r="DP266" s="238"/>
      <c r="DQ266" s="238"/>
      <c r="DR266" s="238"/>
      <c r="DS266" s="238"/>
      <c r="DT266" s="238"/>
      <c r="DU266" s="238"/>
      <c r="DV266" s="238"/>
      <c r="DW266" s="238"/>
      <c r="DX266" s="238"/>
      <c r="DY266" s="238"/>
      <c r="DZ266" s="238"/>
      <c r="EA266" s="238"/>
      <c r="EB266" s="238"/>
      <c r="EC266" s="238"/>
      <c r="ED266" s="238"/>
      <c r="EE266" s="238"/>
      <c r="EF266" s="238"/>
      <c r="EG266" s="238"/>
      <c r="EH266" s="238"/>
      <c r="EI266" s="238"/>
      <c r="EJ266" s="238"/>
      <c r="EK266" s="238"/>
      <c r="EL266" s="238"/>
      <c r="EM266" s="238"/>
      <c r="EN266" s="238"/>
      <c r="EO266" s="238"/>
      <c r="EP266" s="238"/>
      <c r="EQ266" s="238"/>
      <c r="ER266" s="238"/>
      <c r="ES266" s="238"/>
      <c r="ET266" s="238"/>
      <c r="EU266" s="238"/>
      <c r="EV266" s="238"/>
      <c r="EW266" s="238"/>
      <c r="EX266" s="238"/>
      <c r="EY266" s="238"/>
      <c r="EZ266" s="238"/>
      <c r="FA266" s="238"/>
      <c r="FB266" s="238"/>
      <c r="FC266" s="238"/>
      <c r="FD266" s="238"/>
      <c r="FE266" s="238"/>
      <c r="FF266" s="238"/>
      <c r="FG266" s="238"/>
      <c r="FH266" s="238"/>
      <c r="FI266" s="238"/>
      <c r="FJ266" s="238"/>
      <c r="FK266" s="238"/>
      <c r="FL266" s="238"/>
      <c r="FM266" s="238"/>
      <c r="FN266" s="238"/>
      <c r="FO266" s="238"/>
      <c r="FP266" s="238"/>
      <c r="FQ266" s="238"/>
      <c r="FR266" s="238"/>
      <c r="FS266" s="238"/>
      <c r="FT266" s="238"/>
      <c r="FU266" s="238"/>
      <c r="FV266" s="238"/>
      <c r="FW266" s="238"/>
      <c r="FX266" s="238"/>
      <c r="FY266" s="238"/>
      <c r="FZ266" s="238"/>
      <c r="GA266" s="238"/>
      <c r="GB266" s="238"/>
      <c r="GC266" s="238"/>
      <c r="GD266" s="238"/>
      <c r="GE266" s="238"/>
    </row>
    <row r="267" spans="2:187" s="145" customFormat="1" ht="16.5" customHeight="1">
      <c r="B267" s="230">
        <v>261</v>
      </c>
      <c r="C267" s="321" t="s">
        <v>513</v>
      </c>
      <c r="D267" s="321" t="s">
        <v>703</v>
      </c>
      <c r="E267" s="321" t="s">
        <v>675</v>
      </c>
      <c r="F267" s="321" t="s">
        <v>303</v>
      </c>
      <c r="G267" s="544">
        <v>1</v>
      </c>
      <c r="H267" s="543">
        <v>64300</v>
      </c>
      <c r="I267" s="231">
        <f t="shared" si="4"/>
        <v>12056.25</v>
      </c>
      <c r="J267" s="262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  <c r="AC267" s="238"/>
      <c r="AD267" s="238"/>
      <c r="AE267" s="238"/>
      <c r="AF267" s="238"/>
      <c r="AG267" s="238"/>
      <c r="AH267" s="238"/>
      <c r="AI267" s="238"/>
      <c r="AJ267" s="238"/>
      <c r="AK267" s="238"/>
      <c r="AL267" s="238"/>
      <c r="AM267" s="238"/>
      <c r="AN267" s="238"/>
      <c r="AO267" s="238"/>
      <c r="AP267" s="238"/>
      <c r="AQ267" s="238"/>
      <c r="AR267" s="238"/>
      <c r="AS267" s="238"/>
      <c r="AT267" s="238"/>
      <c r="AU267" s="238"/>
      <c r="AV267" s="238"/>
      <c r="AW267" s="238"/>
      <c r="AX267" s="238"/>
      <c r="AY267" s="238"/>
      <c r="AZ267" s="238"/>
      <c r="BA267" s="238"/>
      <c r="BB267" s="238"/>
      <c r="BC267" s="238"/>
      <c r="BD267" s="238"/>
      <c r="BE267" s="238"/>
      <c r="BF267" s="238"/>
      <c r="BG267" s="238"/>
      <c r="BH267" s="238"/>
      <c r="BI267" s="238"/>
      <c r="BJ267" s="238"/>
      <c r="BK267" s="238"/>
      <c r="BL267" s="238"/>
      <c r="BM267" s="238"/>
      <c r="BN267" s="238"/>
      <c r="BO267" s="238"/>
      <c r="BP267" s="238"/>
      <c r="BQ267" s="238"/>
      <c r="BR267" s="238"/>
      <c r="BS267" s="238"/>
      <c r="BT267" s="238"/>
      <c r="BU267" s="238"/>
      <c r="BV267" s="238"/>
      <c r="BW267" s="238"/>
      <c r="BX267" s="238"/>
      <c r="BY267" s="238"/>
      <c r="BZ267" s="238"/>
      <c r="CA267" s="238"/>
      <c r="CB267" s="238"/>
      <c r="CC267" s="238"/>
      <c r="CD267" s="238"/>
      <c r="CE267" s="238"/>
      <c r="CF267" s="238"/>
      <c r="CG267" s="238"/>
      <c r="CH267" s="238"/>
      <c r="CI267" s="238"/>
      <c r="CJ267" s="238"/>
      <c r="CK267" s="238"/>
      <c r="CL267" s="238"/>
      <c r="CM267" s="238"/>
      <c r="CN267" s="238"/>
      <c r="CO267" s="238"/>
      <c r="CP267" s="238"/>
      <c r="CQ267" s="238"/>
      <c r="CR267" s="238"/>
      <c r="CS267" s="238"/>
      <c r="CT267" s="238"/>
      <c r="CU267" s="238"/>
      <c r="CV267" s="238"/>
      <c r="CW267" s="238"/>
      <c r="CX267" s="238"/>
      <c r="CY267" s="238"/>
      <c r="CZ267" s="238"/>
      <c r="DA267" s="238"/>
      <c r="DB267" s="238"/>
      <c r="DC267" s="238"/>
      <c r="DD267" s="238"/>
      <c r="DE267" s="238"/>
      <c r="DF267" s="238"/>
      <c r="DG267" s="238"/>
      <c r="DH267" s="238"/>
      <c r="DI267" s="238"/>
      <c r="DJ267" s="238"/>
      <c r="DK267" s="238"/>
      <c r="DL267" s="238"/>
      <c r="DM267" s="238"/>
      <c r="DN267" s="238"/>
      <c r="DO267" s="238"/>
      <c r="DP267" s="238"/>
      <c r="DQ267" s="238"/>
      <c r="DR267" s="238"/>
      <c r="DS267" s="238"/>
      <c r="DT267" s="238"/>
      <c r="DU267" s="238"/>
      <c r="DV267" s="238"/>
      <c r="DW267" s="238"/>
      <c r="DX267" s="238"/>
      <c r="DY267" s="238"/>
      <c r="DZ267" s="238"/>
      <c r="EA267" s="238"/>
      <c r="EB267" s="238"/>
      <c r="EC267" s="238"/>
      <c r="ED267" s="238"/>
      <c r="EE267" s="238"/>
      <c r="EF267" s="238"/>
      <c r="EG267" s="238"/>
      <c r="EH267" s="238"/>
      <c r="EI267" s="238"/>
      <c r="EJ267" s="238"/>
      <c r="EK267" s="238"/>
      <c r="EL267" s="238"/>
      <c r="EM267" s="238"/>
      <c r="EN267" s="238"/>
      <c r="EO267" s="238"/>
      <c r="EP267" s="238"/>
      <c r="EQ267" s="238"/>
      <c r="ER267" s="238"/>
      <c r="ES267" s="238"/>
      <c r="ET267" s="238"/>
      <c r="EU267" s="238"/>
      <c r="EV267" s="238"/>
      <c r="EW267" s="238"/>
      <c r="EX267" s="238"/>
      <c r="EY267" s="238"/>
      <c r="EZ267" s="238"/>
      <c r="FA267" s="238"/>
      <c r="FB267" s="238"/>
      <c r="FC267" s="238"/>
      <c r="FD267" s="238"/>
      <c r="FE267" s="238"/>
      <c r="FF267" s="238"/>
      <c r="FG267" s="238"/>
      <c r="FH267" s="238"/>
      <c r="FI267" s="238"/>
      <c r="FJ267" s="238"/>
      <c r="FK267" s="238"/>
      <c r="FL267" s="238"/>
      <c r="FM267" s="238"/>
      <c r="FN267" s="238"/>
      <c r="FO267" s="238"/>
      <c r="FP267" s="238"/>
      <c r="FQ267" s="238"/>
      <c r="FR267" s="238"/>
      <c r="FS267" s="238"/>
      <c r="FT267" s="238"/>
      <c r="FU267" s="238"/>
      <c r="FV267" s="238"/>
      <c r="FW267" s="238"/>
      <c r="FX267" s="238"/>
      <c r="FY267" s="238"/>
      <c r="FZ267" s="238"/>
      <c r="GA267" s="238"/>
      <c r="GB267" s="238"/>
      <c r="GC267" s="238"/>
      <c r="GD267" s="238"/>
      <c r="GE267" s="238"/>
    </row>
    <row r="268" spans="2:187" s="145" customFormat="1" ht="16.5" customHeight="1">
      <c r="B268" s="230">
        <v>262</v>
      </c>
      <c r="C268" s="321" t="s">
        <v>513</v>
      </c>
      <c r="D268" s="321" t="s">
        <v>364</v>
      </c>
      <c r="E268" s="321" t="s">
        <v>304</v>
      </c>
      <c r="F268" s="321" t="s">
        <v>291</v>
      </c>
      <c r="G268" s="544">
        <v>4</v>
      </c>
      <c r="H268" s="543">
        <v>400000</v>
      </c>
      <c r="I268" s="231">
        <f t="shared" si="4"/>
        <v>75000</v>
      </c>
      <c r="J268" s="262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  <c r="AC268" s="238"/>
      <c r="AD268" s="238"/>
      <c r="AE268" s="238"/>
      <c r="AF268" s="238"/>
      <c r="AG268" s="238"/>
      <c r="AH268" s="238"/>
      <c r="AI268" s="238"/>
      <c r="AJ268" s="238"/>
      <c r="AK268" s="238"/>
      <c r="AL268" s="238"/>
      <c r="AM268" s="238"/>
      <c r="AN268" s="238"/>
      <c r="AO268" s="238"/>
      <c r="AP268" s="238"/>
      <c r="AQ268" s="238"/>
      <c r="AR268" s="238"/>
      <c r="AS268" s="238"/>
      <c r="AT268" s="238"/>
      <c r="AU268" s="238"/>
      <c r="AV268" s="238"/>
      <c r="AW268" s="238"/>
      <c r="AX268" s="238"/>
      <c r="AY268" s="238"/>
      <c r="AZ268" s="238"/>
      <c r="BA268" s="238"/>
      <c r="BB268" s="238"/>
      <c r="BC268" s="238"/>
      <c r="BD268" s="238"/>
      <c r="BE268" s="238"/>
      <c r="BF268" s="238"/>
      <c r="BG268" s="238"/>
      <c r="BH268" s="238"/>
      <c r="BI268" s="238"/>
      <c r="BJ268" s="238"/>
      <c r="BK268" s="238"/>
      <c r="BL268" s="238"/>
      <c r="BM268" s="238"/>
      <c r="BN268" s="238"/>
      <c r="BO268" s="238"/>
      <c r="BP268" s="238"/>
      <c r="BQ268" s="238"/>
      <c r="BR268" s="238"/>
      <c r="BS268" s="238"/>
      <c r="BT268" s="238"/>
      <c r="BU268" s="238"/>
      <c r="BV268" s="238"/>
      <c r="BW268" s="238"/>
      <c r="BX268" s="238"/>
      <c r="BY268" s="238"/>
      <c r="BZ268" s="238"/>
      <c r="CA268" s="238"/>
      <c r="CB268" s="238"/>
      <c r="CC268" s="238"/>
      <c r="CD268" s="238"/>
      <c r="CE268" s="238"/>
      <c r="CF268" s="238"/>
      <c r="CG268" s="238"/>
      <c r="CH268" s="238"/>
      <c r="CI268" s="238"/>
      <c r="CJ268" s="238"/>
      <c r="CK268" s="238"/>
      <c r="CL268" s="238"/>
      <c r="CM268" s="238"/>
      <c r="CN268" s="238"/>
      <c r="CO268" s="238"/>
      <c r="CP268" s="238"/>
      <c r="CQ268" s="238"/>
      <c r="CR268" s="238"/>
      <c r="CS268" s="238"/>
      <c r="CT268" s="238"/>
      <c r="CU268" s="238"/>
      <c r="CV268" s="238"/>
      <c r="CW268" s="238"/>
      <c r="CX268" s="238"/>
      <c r="CY268" s="238"/>
      <c r="CZ268" s="238"/>
      <c r="DA268" s="238"/>
      <c r="DB268" s="238"/>
      <c r="DC268" s="238"/>
      <c r="DD268" s="238"/>
      <c r="DE268" s="238"/>
      <c r="DF268" s="238"/>
      <c r="DG268" s="238"/>
      <c r="DH268" s="238"/>
      <c r="DI268" s="238"/>
      <c r="DJ268" s="238"/>
      <c r="DK268" s="238"/>
      <c r="DL268" s="238"/>
      <c r="DM268" s="238"/>
      <c r="DN268" s="238"/>
      <c r="DO268" s="238"/>
      <c r="DP268" s="238"/>
      <c r="DQ268" s="238"/>
      <c r="DR268" s="238"/>
      <c r="DS268" s="238"/>
      <c r="DT268" s="238"/>
      <c r="DU268" s="238"/>
      <c r="DV268" s="238"/>
      <c r="DW268" s="238"/>
      <c r="DX268" s="238"/>
      <c r="DY268" s="238"/>
      <c r="DZ268" s="238"/>
      <c r="EA268" s="238"/>
      <c r="EB268" s="238"/>
      <c r="EC268" s="238"/>
      <c r="ED268" s="238"/>
      <c r="EE268" s="238"/>
      <c r="EF268" s="238"/>
      <c r="EG268" s="238"/>
      <c r="EH268" s="238"/>
      <c r="EI268" s="238"/>
      <c r="EJ268" s="238"/>
      <c r="EK268" s="238"/>
      <c r="EL268" s="238"/>
      <c r="EM268" s="238"/>
      <c r="EN268" s="238"/>
      <c r="EO268" s="238"/>
      <c r="EP268" s="238"/>
      <c r="EQ268" s="238"/>
      <c r="ER268" s="238"/>
      <c r="ES268" s="238"/>
      <c r="ET268" s="238"/>
      <c r="EU268" s="238"/>
      <c r="EV268" s="238"/>
      <c r="EW268" s="238"/>
      <c r="EX268" s="238"/>
      <c r="EY268" s="238"/>
      <c r="EZ268" s="238"/>
      <c r="FA268" s="238"/>
      <c r="FB268" s="238"/>
      <c r="FC268" s="238"/>
      <c r="FD268" s="238"/>
      <c r="FE268" s="238"/>
      <c r="FF268" s="238"/>
      <c r="FG268" s="238"/>
      <c r="FH268" s="238"/>
      <c r="FI268" s="238"/>
      <c r="FJ268" s="238"/>
      <c r="FK268" s="238"/>
      <c r="FL268" s="238"/>
      <c r="FM268" s="238"/>
      <c r="FN268" s="238"/>
      <c r="FO268" s="238"/>
      <c r="FP268" s="238"/>
      <c r="FQ268" s="238"/>
      <c r="FR268" s="238"/>
      <c r="FS268" s="238"/>
      <c r="FT268" s="238"/>
      <c r="FU268" s="238"/>
      <c r="FV268" s="238"/>
      <c r="FW268" s="238"/>
      <c r="FX268" s="238"/>
      <c r="FY268" s="238"/>
      <c r="FZ268" s="238"/>
      <c r="GA268" s="238"/>
      <c r="GB268" s="238"/>
      <c r="GC268" s="238"/>
      <c r="GD268" s="238"/>
      <c r="GE268" s="238"/>
    </row>
    <row r="269" spans="2:187" s="145" customFormat="1" ht="16.5" customHeight="1">
      <c r="B269" s="230">
        <v>263</v>
      </c>
      <c r="C269" s="321" t="s">
        <v>513</v>
      </c>
      <c r="D269" s="321" t="s">
        <v>766</v>
      </c>
      <c r="E269" s="321" t="s">
        <v>246</v>
      </c>
      <c r="F269" s="321" t="s">
        <v>292</v>
      </c>
      <c r="G269" s="544">
        <v>1</v>
      </c>
      <c r="H269" s="543">
        <v>100000</v>
      </c>
      <c r="I269" s="231">
        <f t="shared" si="4"/>
        <v>18750</v>
      </c>
      <c r="J269" s="262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238"/>
      <c r="AP269" s="238"/>
      <c r="AQ269" s="238"/>
      <c r="AR269" s="238"/>
      <c r="AS269" s="238"/>
      <c r="AT269" s="238"/>
      <c r="AU269" s="238"/>
      <c r="AV269" s="238"/>
      <c r="AW269" s="238"/>
      <c r="AX269" s="238"/>
      <c r="AY269" s="238"/>
      <c r="AZ269" s="238"/>
      <c r="BA269" s="238"/>
      <c r="BB269" s="238"/>
      <c r="BC269" s="238"/>
      <c r="BD269" s="238"/>
      <c r="BE269" s="238"/>
      <c r="BF269" s="238"/>
      <c r="BG269" s="238"/>
      <c r="BH269" s="238"/>
      <c r="BI269" s="238"/>
      <c r="BJ269" s="238"/>
      <c r="BK269" s="238"/>
      <c r="BL269" s="238"/>
      <c r="BM269" s="238"/>
      <c r="BN269" s="238"/>
      <c r="BO269" s="238"/>
      <c r="BP269" s="238"/>
      <c r="BQ269" s="238"/>
      <c r="BR269" s="238"/>
      <c r="BS269" s="238"/>
      <c r="BT269" s="238"/>
      <c r="BU269" s="238"/>
      <c r="BV269" s="238"/>
      <c r="BW269" s="238"/>
      <c r="BX269" s="238"/>
      <c r="BY269" s="238"/>
      <c r="BZ269" s="238"/>
      <c r="CA269" s="238"/>
      <c r="CB269" s="238"/>
      <c r="CC269" s="238"/>
      <c r="CD269" s="238"/>
      <c r="CE269" s="238"/>
      <c r="CF269" s="238"/>
      <c r="CG269" s="238"/>
      <c r="CH269" s="238"/>
      <c r="CI269" s="238"/>
      <c r="CJ269" s="238"/>
      <c r="CK269" s="238"/>
      <c r="CL269" s="238"/>
      <c r="CM269" s="238"/>
      <c r="CN269" s="238"/>
      <c r="CO269" s="238"/>
      <c r="CP269" s="238"/>
      <c r="CQ269" s="238"/>
      <c r="CR269" s="238"/>
      <c r="CS269" s="238"/>
      <c r="CT269" s="238"/>
      <c r="CU269" s="238"/>
      <c r="CV269" s="238"/>
      <c r="CW269" s="238"/>
      <c r="CX269" s="238"/>
      <c r="CY269" s="238"/>
      <c r="CZ269" s="238"/>
      <c r="DA269" s="238"/>
      <c r="DB269" s="238"/>
      <c r="DC269" s="238"/>
      <c r="DD269" s="238"/>
      <c r="DE269" s="238"/>
      <c r="DF269" s="238"/>
      <c r="DG269" s="238"/>
      <c r="DH269" s="238"/>
      <c r="DI269" s="238"/>
      <c r="DJ269" s="238"/>
      <c r="DK269" s="238"/>
      <c r="DL269" s="238"/>
      <c r="DM269" s="238"/>
      <c r="DN269" s="238"/>
      <c r="DO269" s="238"/>
      <c r="DP269" s="238"/>
      <c r="DQ269" s="238"/>
      <c r="DR269" s="238"/>
      <c r="DS269" s="238"/>
      <c r="DT269" s="238"/>
      <c r="DU269" s="238"/>
      <c r="DV269" s="238"/>
      <c r="DW269" s="238"/>
      <c r="DX269" s="238"/>
      <c r="DY269" s="238"/>
      <c r="DZ269" s="238"/>
      <c r="EA269" s="238"/>
      <c r="EB269" s="238"/>
      <c r="EC269" s="238"/>
      <c r="ED269" s="238"/>
      <c r="EE269" s="238"/>
      <c r="EF269" s="238"/>
      <c r="EG269" s="238"/>
      <c r="EH269" s="238"/>
      <c r="EI269" s="238"/>
      <c r="EJ269" s="238"/>
      <c r="EK269" s="238"/>
      <c r="EL269" s="238"/>
      <c r="EM269" s="238"/>
      <c r="EN269" s="238"/>
      <c r="EO269" s="238"/>
      <c r="EP269" s="238"/>
      <c r="EQ269" s="238"/>
      <c r="ER269" s="238"/>
      <c r="ES269" s="238"/>
      <c r="ET269" s="238"/>
      <c r="EU269" s="238"/>
      <c r="EV269" s="238"/>
      <c r="EW269" s="238"/>
      <c r="EX269" s="238"/>
      <c r="EY269" s="238"/>
      <c r="EZ269" s="238"/>
      <c r="FA269" s="238"/>
      <c r="FB269" s="238"/>
      <c r="FC269" s="238"/>
      <c r="FD269" s="238"/>
      <c r="FE269" s="238"/>
      <c r="FF269" s="238"/>
      <c r="FG269" s="238"/>
      <c r="FH269" s="238"/>
      <c r="FI269" s="238"/>
      <c r="FJ269" s="238"/>
      <c r="FK269" s="238"/>
      <c r="FL269" s="238"/>
      <c r="FM269" s="238"/>
      <c r="FN269" s="238"/>
      <c r="FO269" s="238"/>
      <c r="FP269" s="238"/>
      <c r="FQ269" s="238"/>
      <c r="FR269" s="238"/>
      <c r="FS269" s="238"/>
      <c r="FT269" s="238"/>
      <c r="FU269" s="238"/>
      <c r="FV269" s="238"/>
      <c r="FW269" s="238"/>
      <c r="FX269" s="238"/>
      <c r="FY269" s="238"/>
      <c r="FZ269" s="238"/>
      <c r="GA269" s="238"/>
      <c r="GB269" s="238"/>
      <c r="GC269" s="238"/>
      <c r="GD269" s="238"/>
      <c r="GE269" s="238"/>
    </row>
    <row r="270" spans="2:187" s="145" customFormat="1" ht="16.5" customHeight="1">
      <c r="B270" s="230">
        <v>264</v>
      </c>
      <c r="C270" s="321" t="s">
        <v>513</v>
      </c>
      <c r="D270" s="321" t="s">
        <v>768</v>
      </c>
      <c r="E270" s="321" t="s">
        <v>335</v>
      </c>
      <c r="F270" s="321" t="s">
        <v>291</v>
      </c>
      <c r="G270" s="544">
        <v>3</v>
      </c>
      <c r="H270" s="543">
        <v>300000</v>
      </c>
      <c r="I270" s="231">
        <f t="shared" si="4"/>
        <v>56250</v>
      </c>
      <c r="J270" s="262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  <c r="AC270" s="238"/>
      <c r="AD270" s="238"/>
      <c r="AE270" s="238"/>
      <c r="AF270" s="238"/>
      <c r="AG270" s="238"/>
      <c r="AH270" s="238"/>
      <c r="AI270" s="238"/>
      <c r="AJ270" s="238"/>
      <c r="AK270" s="238"/>
      <c r="AL270" s="238"/>
      <c r="AM270" s="238"/>
      <c r="AN270" s="238"/>
      <c r="AO270" s="238"/>
      <c r="AP270" s="238"/>
      <c r="AQ270" s="238"/>
      <c r="AR270" s="238"/>
      <c r="AS270" s="238"/>
      <c r="AT270" s="238"/>
      <c r="AU270" s="238"/>
      <c r="AV270" s="238"/>
      <c r="AW270" s="238"/>
      <c r="AX270" s="238"/>
      <c r="AY270" s="238"/>
      <c r="AZ270" s="238"/>
      <c r="BA270" s="238"/>
      <c r="BB270" s="238"/>
      <c r="BC270" s="238"/>
      <c r="BD270" s="238"/>
      <c r="BE270" s="238"/>
      <c r="BF270" s="238"/>
      <c r="BG270" s="238"/>
      <c r="BH270" s="238"/>
      <c r="BI270" s="238"/>
      <c r="BJ270" s="238"/>
      <c r="BK270" s="238"/>
      <c r="BL270" s="238"/>
      <c r="BM270" s="238"/>
      <c r="BN270" s="238"/>
      <c r="BO270" s="238"/>
      <c r="BP270" s="238"/>
      <c r="BQ270" s="238"/>
      <c r="BR270" s="238"/>
      <c r="BS270" s="238"/>
      <c r="BT270" s="238"/>
      <c r="BU270" s="238"/>
      <c r="BV270" s="238"/>
      <c r="BW270" s="238"/>
      <c r="BX270" s="238"/>
      <c r="BY270" s="238"/>
      <c r="BZ270" s="238"/>
      <c r="CA270" s="238"/>
      <c r="CB270" s="238"/>
      <c r="CC270" s="238"/>
      <c r="CD270" s="238"/>
      <c r="CE270" s="238"/>
      <c r="CF270" s="238"/>
      <c r="CG270" s="238"/>
      <c r="CH270" s="238"/>
      <c r="CI270" s="238"/>
      <c r="CJ270" s="238"/>
      <c r="CK270" s="238"/>
      <c r="CL270" s="238"/>
      <c r="CM270" s="238"/>
      <c r="CN270" s="238"/>
      <c r="CO270" s="238"/>
      <c r="CP270" s="238"/>
      <c r="CQ270" s="238"/>
      <c r="CR270" s="238"/>
      <c r="CS270" s="238"/>
      <c r="CT270" s="238"/>
      <c r="CU270" s="238"/>
      <c r="CV270" s="238"/>
      <c r="CW270" s="238"/>
      <c r="CX270" s="238"/>
      <c r="CY270" s="238"/>
      <c r="CZ270" s="238"/>
      <c r="DA270" s="238"/>
      <c r="DB270" s="238"/>
      <c r="DC270" s="238"/>
      <c r="DD270" s="238"/>
      <c r="DE270" s="238"/>
      <c r="DF270" s="238"/>
      <c r="DG270" s="238"/>
      <c r="DH270" s="238"/>
      <c r="DI270" s="238"/>
      <c r="DJ270" s="238"/>
      <c r="DK270" s="238"/>
      <c r="DL270" s="238"/>
      <c r="DM270" s="238"/>
      <c r="DN270" s="238"/>
      <c r="DO270" s="238"/>
      <c r="DP270" s="238"/>
      <c r="DQ270" s="238"/>
      <c r="DR270" s="238"/>
      <c r="DS270" s="238"/>
      <c r="DT270" s="238"/>
      <c r="DU270" s="238"/>
      <c r="DV270" s="238"/>
      <c r="DW270" s="238"/>
      <c r="DX270" s="238"/>
      <c r="DY270" s="238"/>
      <c r="DZ270" s="238"/>
      <c r="EA270" s="238"/>
      <c r="EB270" s="238"/>
      <c r="EC270" s="238"/>
      <c r="ED270" s="238"/>
      <c r="EE270" s="238"/>
      <c r="EF270" s="238"/>
      <c r="EG270" s="238"/>
      <c r="EH270" s="238"/>
      <c r="EI270" s="238"/>
      <c r="EJ270" s="238"/>
      <c r="EK270" s="238"/>
      <c r="EL270" s="238"/>
      <c r="EM270" s="238"/>
      <c r="EN270" s="238"/>
      <c r="EO270" s="238"/>
      <c r="EP270" s="238"/>
      <c r="EQ270" s="238"/>
      <c r="ER270" s="238"/>
      <c r="ES270" s="238"/>
      <c r="ET270" s="238"/>
      <c r="EU270" s="238"/>
      <c r="EV270" s="238"/>
      <c r="EW270" s="238"/>
      <c r="EX270" s="238"/>
      <c r="EY270" s="238"/>
      <c r="EZ270" s="238"/>
      <c r="FA270" s="238"/>
      <c r="FB270" s="238"/>
      <c r="FC270" s="238"/>
      <c r="FD270" s="238"/>
      <c r="FE270" s="238"/>
      <c r="FF270" s="238"/>
      <c r="FG270" s="238"/>
      <c r="FH270" s="238"/>
      <c r="FI270" s="238"/>
      <c r="FJ270" s="238"/>
      <c r="FK270" s="238"/>
      <c r="FL270" s="238"/>
      <c r="FM270" s="238"/>
      <c r="FN270" s="238"/>
      <c r="FO270" s="238"/>
      <c r="FP270" s="238"/>
      <c r="FQ270" s="238"/>
      <c r="FR270" s="238"/>
      <c r="FS270" s="238"/>
      <c r="FT270" s="238"/>
      <c r="FU270" s="238"/>
      <c r="FV270" s="238"/>
      <c r="FW270" s="238"/>
      <c r="FX270" s="238"/>
      <c r="FY270" s="238"/>
      <c r="FZ270" s="238"/>
      <c r="GA270" s="238"/>
      <c r="GB270" s="238"/>
      <c r="GC270" s="238"/>
      <c r="GD270" s="238"/>
      <c r="GE270" s="238"/>
    </row>
    <row r="271" spans="2:187" s="145" customFormat="1" ht="16.5" customHeight="1">
      <c r="B271" s="230">
        <v>265</v>
      </c>
      <c r="C271" s="321" t="s">
        <v>513</v>
      </c>
      <c r="D271" s="321" t="s">
        <v>768</v>
      </c>
      <c r="E271" s="321" t="s">
        <v>335</v>
      </c>
      <c r="F271" s="321" t="s">
        <v>292</v>
      </c>
      <c r="G271" s="544">
        <v>2</v>
      </c>
      <c r="H271" s="543">
        <v>200000</v>
      </c>
      <c r="I271" s="231">
        <f t="shared" si="4"/>
        <v>37500</v>
      </c>
      <c r="J271" s="212"/>
    </row>
    <row r="272" spans="2:187" s="145" customFormat="1" ht="16.5" customHeight="1">
      <c r="B272" s="230">
        <v>266</v>
      </c>
      <c r="C272" s="321" t="s">
        <v>513</v>
      </c>
      <c r="D272" s="321" t="s">
        <v>766</v>
      </c>
      <c r="E272" s="321" t="s">
        <v>246</v>
      </c>
      <c r="F272" s="321" t="s">
        <v>291</v>
      </c>
      <c r="G272" s="544">
        <v>1</v>
      </c>
      <c r="H272" s="543">
        <v>100000</v>
      </c>
      <c r="I272" s="231">
        <f t="shared" si="4"/>
        <v>18750</v>
      </c>
      <c r="J272" s="212"/>
    </row>
    <row r="273" spans="2:10" s="145" customFormat="1" ht="16.5" customHeight="1">
      <c r="B273" s="230">
        <v>267</v>
      </c>
      <c r="C273" s="321" t="s">
        <v>513</v>
      </c>
      <c r="D273" s="321" t="s">
        <v>560</v>
      </c>
      <c r="E273" s="321" t="s">
        <v>235</v>
      </c>
      <c r="F273" s="321" t="s">
        <v>294</v>
      </c>
      <c r="G273" s="544">
        <v>1</v>
      </c>
      <c r="H273" s="543">
        <v>40300</v>
      </c>
      <c r="I273" s="231">
        <f t="shared" si="4"/>
        <v>7556.25</v>
      </c>
      <c r="J273" s="212"/>
    </row>
    <row r="274" spans="2:10" s="145" customFormat="1" ht="16.5" customHeight="1">
      <c r="B274" s="230">
        <v>268</v>
      </c>
      <c r="C274" s="321" t="s">
        <v>513</v>
      </c>
      <c r="D274" s="321" t="s">
        <v>764</v>
      </c>
      <c r="E274" s="321" t="s">
        <v>242</v>
      </c>
      <c r="F274" s="321" t="s">
        <v>292</v>
      </c>
      <c r="G274" s="544">
        <v>1</v>
      </c>
      <c r="H274" s="543">
        <v>100000</v>
      </c>
      <c r="I274" s="231">
        <f t="shared" si="4"/>
        <v>18750</v>
      </c>
      <c r="J274" s="212"/>
    </row>
    <row r="275" spans="2:10" s="145" customFormat="1" ht="16.5" customHeight="1">
      <c r="B275" s="230">
        <v>269</v>
      </c>
      <c r="C275" s="321" t="s">
        <v>513</v>
      </c>
      <c r="D275" s="321" t="s">
        <v>606</v>
      </c>
      <c r="E275" s="321" t="s">
        <v>247</v>
      </c>
      <c r="F275" s="321" t="s">
        <v>313</v>
      </c>
      <c r="G275" s="544">
        <v>1</v>
      </c>
      <c r="H275" s="543">
        <v>200000</v>
      </c>
      <c r="I275" s="231">
        <f t="shared" si="4"/>
        <v>37500</v>
      </c>
      <c r="J275" s="212"/>
    </row>
    <row r="276" spans="2:10" s="145" customFormat="1" ht="16.5" customHeight="1">
      <c r="B276" s="230">
        <v>270</v>
      </c>
      <c r="C276" s="321" t="s">
        <v>520</v>
      </c>
      <c r="D276" s="321" t="s">
        <v>701</v>
      </c>
      <c r="E276" s="321" t="s">
        <v>265</v>
      </c>
      <c r="F276" s="321" t="s">
        <v>329</v>
      </c>
      <c r="G276" s="544">
        <v>1</v>
      </c>
      <c r="H276" s="543">
        <v>120000</v>
      </c>
      <c r="I276" s="231">
        <f t="shared" si="4"/>
        <v>22500</v>
      </c>
      <c r="J276" s="212"/>
    </row>
    <row r="277" spans="2:10" s="145" customFormat="1" ht="16.5" customHeight="1">
      <c r="B277" s="230">
        <v>271</v>
      </c>
      <c r="C277" s="321" t="s">
        <v>520</v>
      </c>
      <c r="D277" s="321" t="s">
        <v>771</v>
      </c>
      <c r="E277" s="321" t="s">
        <v>299</v>
      </c>
      <c r="F277" s="321" t="s">
        <v>291</v>
      </c>
      <c r="G277" s="544">
        <v>2</v>
      </c>
      <c r="H277" s="543">
        <v>200000</v>
      </c>
      <c r="I277" s="231">
        <f t="shared" si="4"/>
        <v>37500</v>
      </c>
      <c r="J277" s="212"/>
    </row>
    <row r="278" spans="2:10" s="145" customFormat="1" ht="16.5" customHeight="1">
      <c r="B278" s="230">
        <v>272</v>
      </c>
      <c r="C278" s="321" t="s">
        <v>520</v>
      </c>
      <c r="D278" s="321" t="s">
        <v>772</v>
      </c>
      <c r="E278" s="321" t="s">
        <v>236</v>
      </c>
      <c r="F278" s="321" t="s">
        <v>323</v>
      </c>
      <c r="G278" s="544">
        <v>1</v>
      </c>
      <c r="H278" s="543">
        <v>101800</v>
      </c>
      <c r="I278" s="231">
        <f t="shared" si="4"/>
        <v>19087.5</v>
      </c>
      <c r="J278" s="212"/>
    </row>
    <row r="279" spans="2:10" s="145" customFormat="1" ht="16.5" customHeight="1">
      <c r="B279" s="230">
        <v>273</v>
      </c>
      <c r="C279" s="321" t="s">
        <v>520</v>
      </c>
      <c r="D279" s="321" t="s">
        <v>773</v>
      </c>
      <c r="E279" s="321" t="s">
        <v>242</v>
      </c>
      <c r="F279" s="321" t="s">
        <v>292</v>
      </c>
      <c r="G279" s="544">
        <v>5</v>
      </c>
      <c r="H279" s="543">
        <v>500000</v>
      </c>
      <c r="I279" s="231">
        <f t="shared" si="4"/>
        <v>93750</v>
      </c>
      <c r="J279" s="212"/>
    </row>
    <row r="280" spans="2:10" s="145" customFormat="1" ht="16.5" customHeight="1">
      <c r="B280" s="230">
        <v>274</v>
      </c>
      <c r="C280" s="321" t="s">
        <v>520</v>
      </c>
      <c r="D280" s="321" t="s">
        <v>686</v>
      </c>
      <c r="E280" s="321" t="s">
        <v>270</v>
      </c>
      <c r="F280" s="321" t="s">
        <v>329</v>
      </c>
      <c r="G280" s="544">
        <v>1</v>
      </c>
      <c r="H280" s="543">
        <v>120000</v>
      </c>
      <c r="I280" s="231">
        <f t="shared" si="4"/>
        <v>22500</v>
      </c>
      <c r="J280" s="212"/>
    </row>
    <row r="281" spans="2:10" s="145" customFormat="1" ht="16.5" customHeight="1">
      <c r="B281" s="230">
        <v>275</v>
      </c>
      <c r="C281" s="321" t="s">
        <v>520</v>
      </c>
      <c r="D281" s="321" t="s">
        <v>773</v>
      </c>
      <c r="E281" s="321" t="s">
        <v>242</v>
      </c>
      <c r="F281" s="321" t="s">
        <v>291</v>
      </c>
      <c r="G281" s="544">
        <v>5</v>
      </c>
      <c r="H281" s="543">
        <v>500000</v>
      </c>
      <c r="I281" s="231">
        <f t="shared" si="4"/>
        <v>93750</v>
      </c>
      <c r="J281" s="212"/>
    </row>
    <row r="282" spans="2:10" s="145" customFormat="1" ht="16.5" customHeight="1">
      <c r="B282" s="230">
        <v>276</v>
      </c>
      <c r="C282" s="321" t="s">
        <v>520</v>
      </c>
      <c r="D282" s="321" t="s">
        <v>772</v>
      </c>
      <c r="E282" s="321" t="s">
        <v>236</v>
      </c>
      <c r="F282" s="321" t="s">
        <v>292</v>
      </c>
      <c r="G282" s="544">
        <v>7</v>
      </c>
      <c r="H282" s="543">
        <v>700000</v>
      </c>
      <c r="I282" s="231">
        <f t="shared" si="4"/>
        <v>131250</v>
      </c>
      <c r="J282" s="212"/>
    </row>
    <row r="283" spans="2:10" s="145" customFormat="1" ht="16.5" customHeight="1">
      <c r="B283" s="230">
        <v>277</v>
      </c>
      <c r="C283" s="321" t="s">
        <v>520</v>
      </c>
      <c r="D283" s="321" t="s">
        <v>774</v>
      </c>
      <c r="E283" s="321" t="s">
        <v>264</v>
      </c>
      <c r="F283" s="321" t="s">
        <v>292</v>
      </c>
      <c r="G283" s="544">
        <v>4</v>
      </c>
      <c r="H283" s="543">
        <v>400000</v>
      </c>
      <c r="I283" s="231">
        <f t="shared" si="4"/>
        <v>75000</v>
      </c>
      <c r="J283" s="212"/>
    </row>
    <row r="284" spans="2:10" s="145" customFormat="1" ht="16.5" customHeight="1">
      <c r="B284" s="230">
        <v>278</v>
      </c>
      <c r="C284" s="321" t="s">
        <v>520</v>
      </c>
      <c r="D284" s="321" t="s">
        <v>776</v>
      </c>
      <c r="E284" s="321" t="s">
        <v>243</v>
      </c>
      <c r="F284" s="321" t="s">
        <v>291</v>
      </c>
      <c r="G284" s="544">
        <v>5</v>
      </c>
      <c r="H284" s="543">
        <v>500000</v>
      </c>
      <c r="I284" s="231">
        <f t="shared" si="4"/>
        <v>93750</v>
      </c>
      <c r="J284" s="212"/>
    </row>
    <row r="285" spans="2:10" s="145" customFormat="1" ht="16.5" customHeight="1">
      <c r="B285" s="230">
        <v>279</v>
      </c>
      <c r="C285" s="321" t="s">
        <v>520</v>
      </c>
      <c r="D285" s="321" t="s">
        <v>774</v>
      </c>
      <c r="E285" s="321" t="s">
        <v>264</v>
      </c>
      <c r="F285" s="321" t="s">
        <v>291</v>
      </c>
      <c r="G285" s="544">
        <v>4</v>
      </c>
      <c r="H285" s="543">
        <v>400000</v>
      </c>
      <c r="I285" s="231">
        <f t="shared" si="4"/>
        <v>75000</v>
      </c>
      <c r="J285" s="212"/>
    </row>
    <row r="286" spans="2:10" s="145" customFormat="1" ht="16.5" customHeight="1">
      <c r="B286" s="230">
        <v>280</v>
      </c>
      <c r="C286" s="321" t="s">
        <v>520</v>
      </c>
      <c r="D286" s="321" t="s">
        <v>771</v>
      </c>
      <c r="E286" s="321" t="s">
        <v>299</v>
      </c>
      <c r="F286" s="321" t="s">
        <v>292</v>
      </c>
      <c r="G286" s="544">
        <v>3</v>
      </c>
      <c r="H286" s="543">
        <v>300000</v>
      </c>
      <c r="I286" s="231">
        <f t="shared" si="4"/>
        <v>56250</v>
      </c>
      <c r="J286" s="212"/>
    </row>
    <row r="287" spans="2:10" s="145" customFormat="1" ht="16.5" customHeight="1">
      <c r="B287" s="230">
        <v>281</v>
      </c>
      <c r="C287" s="321" t="s">
        <v>520</v>
      </c>
      <c r="D287" s="321" t="s">
        <v>608</v>
      </c>
      <c r="E287" s="321" t="s">
        <v>154</v>
      </c>
      <c r="F287" s="321" t="s">
        <v>329</v>
      </c>
      <c r="G287" s="544">
        <v>1</v>
      </c>
      <c r="H287" s="543">
        <v>120000</v>
      </c>
      <c r="I287" s="231">
        <f t="shared" si="4"/>
        <v>22500</v>
      </c>
      <c r="J287" s="212"/>
    </row>
    <row r="288" spans="2:10" s="145" customFormat="1" ht="16.5" customHeight="1">
      <c r="B288" s="230">
        <v>282</v>
      </c>
      <c r="C288" s="321" t="s">
        <v>520</v>
      </c>
      <c r="D288" s="321" t="s">
        <v>777</v>
      </c>
      <c r="E288" s="321" t="s">
        <v>309</v>
      </c>
      <c r="F288" s="321" t="s">
        <v>297</v>
      </c>
      <c r="G288" s="544">
        <v>1</v>
      </c>
      <c r="H288" s="543">
        <v>400000</v>
      </c>
      <c r="I288" s="231">
        <f t="shared" si="4"/>
        <v>75000</v>
      </c>
      <c r="J288" s="212"/>
    </row>
    <row r="289" spans="2:10" s="145" customFormat="1" ht="16.5" customHeight="1">
      <c r="B289" s="230">
        <v>283</v>
      </c>
      <c r="C289" s="321" t="s">
        <v>520</v>
      </c>
      <c r="D289" s="321" t="s">
        <v>772</v>
      </c>
      <c r="E289" s="321" t="s">
        <v>236</v>
      </c>
      <c r="F289" s="321" t="s">
        <v>291</v>
      </c>
      <c r="G289" s="544">
        <v>7</v>
      </c>
      <c r="H289" s="543">
        <v>700000</v>
      </c>
      <c r="I289" s="231">
        <f t="shared" si="4"/>
        <v>131250</v>
      </c>
      <c r="J289" s="212"/>
    </row>
    <row r="290" spans="2:10" s="145" customFormat="1" ht="16.5" customHeight="1">
      <c r="B290" s="230">
        <v>284</v>
      </c>
      <c r="C290" s="321" t="s">
        <v>520</v>
      </c>
      <c r="D290" s="321" t="s">
        <v>608</v>
      </c>
      <c r="E290" s="321" t="s">
        <v>228</v>
      </c>
      <c r="F290" s="321" t="s">
        <v>292</v>
      </c>
      <c r="G290" s="544">
        <v>4</v>
      </c>
      <c r="H290" s="543">
        <v>400000</v>
      </c>
      <c r="I290" s="231">
        <f t="shared" si="4"/>
        <v>75000</v>
      </c>
      <c r="J290" s="212"/>
    </row>
    <row r="291" spans="2:10" s="145" customFormat="1" ht="16.5" customHeight="1">
      <c r="B291" s="230">
        <v>285</v>
      </c>
      <c r="C291" s="321" t="s">
        <v>520</v>
      </c>
      <c r="D291" s="321" t="s">
        <v>350</v>
      </c>
      <c r="E291" s="321" t="s">
        <v>273</v>
      </c>
      <c r="F291" s="321" t="s">
        <v>291</v>
      </c>
      <c r="G291" s="544">
        <v>1</v>
      </c>
      <c r="H291" s="543">
        <v>100000</v>
      </c>
      <c r="I291" s="231">
        <f t="shared" si="4"/>
        <v>18750</v>
      </c>
      <c r="J291" s="212"/>
    </row>
    <row r="292" spans="2:10" s="145" customFormat="1" ht="16.5" customHeight="1">
      <c r="B292" s="230">
        <v>286</v>
      </c>
      <c r="C292" s="321" t="s">
        <v>520</v>
      </c>
      <c r="D292" s="321" t="s">
        <v>711</v>
      </c>
      <c r="E292" s="321" t="s">
        <v>278</v>
      </c>
      <c r="F292" s="321" t="s">
        <v>294</v>
      </c>
      <c r="G292" s="544">
        <v>1</v>
      </c>
      <c r="H292" s="543">
        <v>100000</v>
      </c>
      <c r="I292" s="231">
        <f t="shared" si="4"/>
        <v>18750</v>
      </c>
      <c r="J292" s="212"/>
    </row>
    <row r="293" spans="2:10" s="145" customFormat="1" ht="16.5" customHeight="1">
      <c r="B293" s="230">
        <v>287</v>
      </c>
      <c r="C293" s="321" t="s">
        <v>520</v>
      </c>
      <c r="D293" s="321" t="s">
        <v>596</v>
      </c>
      <c r="E293" s="321" t="s">
        <v>228</v>
      </c>
      <c r="F293" s="321" t="s">
        <v>329</v>
      </c>
      <c r="G293" s="544">
        <v>1</v>
      </c>
      <c r="H293" s="543">
        <v>120000</v>
      </c>
      <c r="I293" s="231">
        <f t="shared" si="4"/>
        <v>22500</v>
      </c>
      <c r="J293" s="212"/>
    </row>
    <row r="294" spans="2:10" s="145" customFormat="1" ht="16.5" customHeight="1">
      <c r="B294" s="230">
        <v>288</v>
      </c>
      <c r="C294" s="321" t="s">
        <v>520</v>
      </c>
      <c r="D294" s="321" t="s">
        <v>608</v>
      </c>
      <c r="E294" s="321" t="s">
        <v>228</v>
      </c>
      <c r="F294" s="321" t="s">
        <v>291</v>
      </c>
      <c r="G294" s="544">
        <v>4</v>
      </c>
      <c r="H294" s="543">
        <v>400000</v>
      </c>
      <c r="I294" s="231">
        <f t="shared" si="4"/>
        <v>75000</v>
      </c>
      <c r="J294" s="212"/>
    </row>
    <row r="295" spans="2:10" s="145" customFormat="1" ht="16.5" customHeight="1">
      <c r="B295" s="230">
        <v>289</v>
      </c>
      <c r="C295" s="321" t="s">
        <v>520</v>
      </c>
      <c r="D295" s="321" t="s">
        <v>776</v>
      </c>
      <c r="E295" s="321" t="s">
        <v>243</v>
      </c>
      <c r="F295" s="321" t="s">
        <v>292</v>
      </c>
      <c r="G295" s="544">
        <v>6</v>
      </c>
      <c r="H295" s="543">
        <v>600000</v>
      </c>
      <c r="I295" s="231">
        <f t="shared" ref="I295:I443" si="5">H295*25%*75%</f>
        <v>112500</v>
      </c>
      <c r="J295" s="212"/>
    </row>
    <row r="296" spans="2:10" s="145" customFormat="1" ht="16.5" customHeight="1">
      <c r="B296" s="230">
        <v>290</v>
      </c>
      <c r="C296" s="321" t="s">
        <v>528</v>
      </c>
      <c r="D296" s="321" t="s">
        <v>779</v>
      </c>
      <c r="E296" s="321" t="s">
        <v>236</v>
      </c>
      <c r="F296" s="321" t="s">
        <v>292</v>
      </c>
      <c r="G296" s="544">
        <v>2</v>
      </c>
      <c r="H296" s="543">
        <v>200000</v>
      </c>
      <c r="I296" s="231">
        <f t="shared" si="5"/>
        <v>37500</v>
      </c>
      <c r="J296" s="212"/>
    </row>
    <row r="297" spans="2:10" s="145" customFormat="1" ht="16.5" customHeight="1">
      <c r="B297" s="230">
        <v>291</v>
      </c>
      <c r="C297" s="321" t="s">
        <v>528</v>
      </c>
      <c r="D297" s="321" t="s">
        <v>780</v>
      </c>
      <c r="E297" s="321" t="s">
        <v>674</v>
      </c>
      <c r="F297" s="321" t="s">
        <v>294</v>
      </c>
      <c r="G297" s="544">
        <v>1</v>
      </c>
      <c r="H297" s="543">
        <v>100000</v>
      </c>
      <c r="I297" s="231">
        <f t="shared" si="5"/>
        <v>18750</v>
      </c>
      <c r="J297" s="212"/>
    </row>
    <row r="298" spans="2:10" s="145" customFormat="1" ht="16.5" customHeight="1">
      <c r="B298" s="230">
        <v>292</v>
      </c>
      <c r="C298" s="321" t="s">
        <v>528</v>
      </c>
      <c r="D298" s="321" t="s">
        <v>598</v>
      </c>
      <c r="E298" s="321" t="s">
        <v>262</v>
      </c>
      <c r="F298" s="321" t="s">
        <v>291</v>
      </c>
      <c r="G298" s="544">
        <v>1</v>
      </c>
      <c r="H298" s="543">
        <v>100000</v>
      </c>
      <c r="I298" s="231">
        <f t="shared" si="5"/>
        <v>18750</v>
      </c>
      <c r="J298" s="212"/>
    </row>
    <row r="299" spans="2:10" s="145" customFormat="1" ht="16.5" customHeight="1">
      <c r="B299" s="230">
        <v>293</v>
      </c>
      <c r="C299" s="321" t="s">
        <v>528</v>
      </c>
      <c r="D299" s="321" t="s">
        <v>781</v>
      </c>
      <c r="E299" s="321" t="s">
        <v>278</v>
      </c>
      <c r="F299" s="321" t="s">
        <v>291</v>
      </c>
      <c r="G299" s="544">
        <v>6</v>
      </c>
      <c r="H299" s="543">
        <v>600000</v>
      </c>
      <c r="I299" s="231">
        <f t="shared" si="5"/>
        <v>112500</v>
      </c>
      <c r="J299" s="212"/>
    </row>
    <row r="300" spans="2:10" s="145" customFormat="1" ht="16.5" customHeight="1">
      <c r="B300" s="230">
        <v>294</v>
      </c>
      <c r="C300" s="321" t="s">
        <v>528</v>
      </c>
      <c r="D300" s="321" t="s">
        <v>782</v>
      </c>
      <c r="E300" s="321" t="s">
        <v>235</v>
      </c>
      <c r="F300" s="321" t="s">
        <v>292</v>
      </c>
      <c r="G300" s="544">
        <v>2</v>
      </c>
      <c r="H300" s="543">
        <v>200000</v>
      </c>
      <c r="I300" s="231">
        <f t="shared" si="5"/>
        <v>37500</v>
      </c>
      <c r="J300" s="212"/>
    </row>
    <row r="301" spans="2:10" s="145" customFormat="1" ht="16.5" customHeight="1">
      <c r="B301" s="230">
        <v>295</v>
      </c>
      <c r="C301" s="321" t="s">
        <v>528</v>
      </c>
      <c r="D301" s="321" t="s">
        <v>783</v>
      </c>
      <c r="E301" s="321" t="s">
        <v>244</v>
      </c>
      <c r="F301" s="321" t="s">
        <v>292</v>
      </c>
      <c r="G301" s="544">
        <v>2</v>
      </c>
      <c r="H301" s="543">
        <v>200000</v>
      </c>
      <c r="I301" s="231">
        <f t="shared" si="5"/>
        <v>37500</v>
      </c>
      <c r="J301" s="212"/>
    </row>
    <row r="302" spans="2:10" s="145" customFormat="1" ht="16.5" customHeight="1">
      <c r="B302" s="230">
        <v>296</v>
      </c>
      <c r="C302" s="321" t="s">
        <v>528</v>
      </c>
      <c r="D302" s="321" t="s">
        <v>784</v>
      </c>
      <c r="E302" s="321" t="s">
        <v>298</v>
      </c>
      <c r="F302" s="321" t="s">
        <v>292</v>
      </c>
      <c r="G302" s="544">
        <v>1</v>
      </c>
      <c r="H302" s="543">
        <v>100000</v>
      </c>
      <c r="I302" s="231">
        <f t="shared" si="5"/>
        <v>18750</v>
      </c>
      <c r="J302" s="212"/>
    </row>
    <row r="303" spans="2:10" s="145" customFormat="1" ht="16.5" customHeight="1">
      <c r="B303" s="230">
        <v>297</v>
      </c>
      <c r="C303" s="321" t="s">
        <v>528</v>
      </c>
      <c r="D303" s="321" t="s">
        <v>787</v>
      </c>
      <c r="E303" s="321" t="s">
        <v>235</v>
      </c>
      <c r="F303" s="321" t="s">
        <v>292</v>
      </c>
      <c r="G303" s="544">
        <v>3</v>
      </c>
      <c r="H303" s="543">
        <v>300000</v>
      </c>
      <c r="I303" s="231">
        <f t="shared" si="5"/>
        <v>56250</v>
      </c>
      <c r="J303" s="212"/>
    </row>
    <row r="304" spans="2:10" s="145" customFormat="1" ht="16.5" customHeight="1">
      <c r="B304" s="230">
        <v>298</v>
      </c>
      <c r="C304" s="321" t="s">
        <v>528</v>
      </c>
      <c r="D304" s="321" t="s">
        <v>782</v>
      </c>
      <c r="E304" s="321" t="s">
        <v>235</v>
      </c>
      <c r="F304" s="321" t="s">
        <v>291</v>
      </c>
      <c r="G304" s="544">
        <v>2</v>
      </c>
      <c r="H304" s="543">
        <v>200000</v>
      </c>
      <c r="I304" s="231">
        <f t="shared" si="5"/>
        <v>37500</v>
      </c>
      <c r="J304" s="212"/>
    </row>
    <row r="305" spans="2:10" s="145" customFormat="1" ht="16.5" customHeight="1">
      <c r="B305" s="230">
        <v>299</v>
      </c>
      <c r="C305" s="321" t="s">
        <v>528</v>
      </c>
      <c r="D305" s="321" t="s">
        <v>710</v>
      </c>
      <c r="E305" s="321" t="s">
        <v>278</v>
      </c>
      <c r="F305" s="321" t="s">
        <v>291</v>
      </c>
      <c r="G305" s="544">
        <v>1</v>
      </c>
      <c r="H305" s="543">
        <v>100000</v>
      </c>
      <c r="I305" s="231">
        <f t="shared" si="5"/>
        <v>18750</v>
      </c>
      <c r="J305" s="212"/>
    </row>
    <row r="306" spans="2:10" s="145" customFormat="1" ht="16.5" customHeight="1">
      <c r="B306" s="230">
        <v>300</v>
      </c>
      <c r="C306" s="321" t="s">
        <v>528</v>
      </c>
      <c r="D306" s="321" t="s">
        <v>790</v>
      </c>
      <c r="E306" s="321" t="s">
        <v>249</v>
      </c>
      <c r="F306" s="321" t="s">
        <v>291</v>
      </c>
      <c r="G306" s="544">
        <v>1</v>
      </c>
      <c r="H306" s="543">
        <v>100000</v>
      </c>
      <c r="I306" s="231">
        <f t="shared" si="5"/>
        <v>18750</v>
      </c>
      <c r="J306" s="212"/>
    </row>
    <row r="307" spans="2:10" s="145" customFormat="1" ht="16.5" customHeight="1">
      <c r="B307" s="230">
        <v>301</v>
      </c>
      <c r="C307" s="321" t="s">
        <v>528</v>
      </c>
      <c r="D307" s="321" t="s">
        <v>791</v>
      </c>
      <c r="E307" s="321" t="s">
        <v>365</v>
      </c>
      <c r="F307" s="321" t="s">
        <v>292</v>
      </c>
      <c r="G307" s="544">
        <v>2</v>
      </c>
      <c r="H307" s="543">
        <v>200000</v>
      </c>
      <c r="I307" s="231">
        <f t="shared" si="5"/>
        <v>37500</v>
      </c>
      <c r="J307" s="212"/>
    </row>
    <row r="308" spans="2:10" s="145" customFormat="1" ht="16.5" customHeight="1">
      <c r="B308" s="230">
        <v>302</v>
      </c>
      <c r="C308" s="321" t="s">
        <v>528</v>
      </c>
      <c r="D308" s="321" t="s">
        <v>791</v>
      </c>
      <c r="E308" s="321" t="s">
        <v>365</v>
      </c>
      <c r="F308" s="321" t="s">
        <v>291</v>
      </c>
      <c r="G308" s="544">
        <v>2</v>
      </c>
      <c r="H308" s="543">
        <v>200000</v>
      </c>
      <c r="I308" s="231">
        <f t="shared" si="5"/>
        <v>37500</v>
      </c>
      <c r="J308" s="212"/>
    </row>
    <row r="309" spans="2:10" s="145" customFormat="1" ht="16.5" customHeight="1">
      <c r="B309" s="230">
        <v>303</v>
      </c>
      <c r="C309" s="321" t="s">
        <v>528</v>
      </c>
      <c r="D309" s="321" t="s">
        <v>787</v>
      </c>
      <c r="E309" s="321" t="s">
        <v>235</v>
      </c>
      <c r="F309" s="321" t="s">
        <v>291</v>
      </c>
      <c r="G309" s="544">
        <v>3</v>
      </c>
      <c r="H309" s="543">
        <v>300000</v>
      </c>
      <c r="I309" s="231">
        <f t="shared" si="5"/>
        <v>56250</v>
      </c>
      <c r="J309" s="212"/>
    </row>
    <row r="310" spans="2:10" s="145" customFormat="1" ht="16.5" customHeight="1">
      <c r="B310" s="230">
        <v>304</v>
      </c>
      <c r="C310" s="321" t="s">
        <v>528</v>
      </c>
      <c r="D310" s="321" t="s">
        <v>383</v>
      </c>
      <c r="E310" s="321" t="s">
        <v>308</v>
      </c>
      <c r="F310" s="321" t="s">
        <v>291</v>
      </c>
      <c r="G310" s="544">
        <v>1</v>
      </c>
      <c r="H310" s="543">
        <v>100000</v>
      </c>
      <c r="I310" s="231">
        <f t="shared" si="5"/>
        <v>18750</v>
      </c>
      <c r="J310" s="212"/>
    </row>
    <row r="311" spans="2:10" s="145" customFormat="1" ht="16.5" customHeight="1">
      <c r="B311" s="230">
        <v>305</v>
      </c>
      <c r="C311" s="321" t="s">
        <v>528</v>
      </c>
      <c r="D311" s="321" t="s">
        <v>783</v>
      </c>
      <c r="E311" s="321" t="s">
        <v>244</v>
      </c>
      <c r="F311" s="321" t="s">
        <v>291</v>
      </c>
      <c r="G311" s="544">
        <v>3</v>
      </c>
      <c r="H311" s="543">
        <v>300000</v>
      </c>
      <c r="I311" s="231">
        <f t="shared" si="5"/>
        <v>56250</v>
      </c>
      <c r="J311" s="212"/>
    </row>
    <row r="312" spans="2:10" s="145" customFormat="1" ht="16.5" customHeight="1">
      <c r="B312" s="230">
        <v>306</v>
      </c>
      <c r="C312" s="321" t="s">
        <v>528</v>
      </c>
      <c r="D312" s="321" t="s">
        <v>784</v>
      </c>
      <c r="E312" s="321" t="s">
        <v>298</v>
      </c>
      <c r="F312" s="321" t="s">
        <v>291</v>
      </c>
      <c r="G312" s="544">
        <v>1</v>
      </c>
      <c r="H312" s="543">
        <v>100000</v>
      </c>
      <c r="I312" s="231">
        <f t="shared" si="5"/>
        <v>18750</v>
      </c>
      <c r="J312" s="212"/>
    </row>
    <row r="313" spans="2:10" s="145" customFormat="1" ht="16.5" customHeight="1">
      <c r="B313" s="230">
        <v>307</v>
      </c>
      <c r="C313" s="321" t="s">
        <v>528</v>
      </c>
      <c r="D313" s="321" t="s">
        <v>738</v>
      </c>
      <c r="E313" s="321" t="s">
        <v>256</v>
      </c>
      <c r="F313" s="321" t="s">
        <v>291</v>
      </c>
      <c r="G313" s="544">
        <v>1</v>
      </c>
      <c r="H313" s="543">
        <v>100000</v>
      </c>
      <c r="I313" s="231">
        <f t="shared" si="5"/>
        <v>18750</v>
      </c>
      <c r="J313" s="212"/>
    </row>
    <row r="314" spans="2:10" s="145" customFormat="1" ht="16.5" customHeight="1">
      <c r="B314" s="230">
        <v>308</v>
      </c>
      <c r="C314" s="321" t="s">
        <v>528</v>
      </c>
      <c r="D314" s="321" t="s">
        <v>728</v>
      </c>
      <c r="E314" s="321" t="s">
        <v>234</v>
      </c>
      <c r="F314" s="321" t="s">
        <v>294</v>
      </c>
      <c r="G314" s="544">
        <v>1</v>
      </c>
      <c r="H314" s="543">
        <v>40300</v>
      </c>
      <c r="I314" s="231">
        <f t="shared" si="5"/>
        <v>7556.25</v>
      </c>
      <c r="J314" s="212"/>
    </row>
    <row r="315" spans="2:10" s="145" customFormat="1" ht="16.5" customHeight="1">
      <c r="B315" s="230">
        <v>309</v>
      </c>
      <c r="C315" s="321" t="s">
        <v>528</v>
      </c>
      <c r="D315" s="321" t="s">
        <v>791</v>
      </c>
      <c r="E315" s="321" t="s">
        <v>365</v>
      </c>
      <c r="F315" s="321" t="s">
        <v>323</v>
      </c>
      <c r="G315" s="544">
        <v>1</v>
      </c>
      <c r="H315" s="543">
        <v>101800</v>
      </c>
      <c r="I315" s="231">
        <f t="shared" si="5"/>
        <v>19087.5</v>
      </c>
      <c r="J315" s="212"/>
    </row>
    <row r="316" spans="2:10" s="145" customFormat="1" ht="16.5" customHeight="1">
      <c r="B316" s="230">
        <v>310</v>
      </c>
      <c r="C316" s="321" t="s">
        <v>528</v>
      </c>
      <c r="D316" s="321" t="s">
        <v>659</v>
      </c>
      <c r="E316" s="321" t="s">
        <v>234</v>
      </c>
      <c r="F316" s="321" t="s">
        <v>291</v>
      </c>
      <c r="G316" s="544">
        <v>2</v>
      </c>
      <c r="H316" s="543">
        <v>200000</v>
      </c>
      <c r="I316" s="231">
        <f t="shared" si="5"/>
        <v>37500</v>
      </c>
      <c r="J316" s="212"/>
    </row>
    <row r="317" spans="2:10" s="145" customFormat="1" ht="16.5" customHeight="1">
      <c r="B317" s="230">
        <v>311</v>
      </c>
      <c r="C317" s="321" t="s">
        <v>528</v>
      </c>
      <c r="D317" s="321" t="s">
        <v>659</v>
      </c>
      <c r="E317" s="321" t="s">
        <v>234</v>
      </c>
      <c r="F317" s="321" t="s">
        <v>292</v>
      </c>
      <c r="G317" s="544">
        <v>2</v>
      </c>
      <c r="H317" s="543">
        <v>200000</v>
      </c>
      <c r="I317" s="231">
        <f t="shared" si="5"/>
        <v>37500</v>
      </c>
      <c r="J317" s="212"/>
    </row>
    <row r="318" spans="2:10" s="145" customFormat="1" ht="16.5" customHeight="1">
      <c r="B318" s="230">
        <v>312</v>
      </c>
      <c r="C318" s="321" t="s">
        <v>528</v>
      </c>
      <c r="D318" s="321" t="s">
        <v>781</v>
      </c>
      <c r="E318" s="321" t="s">
        <v>278</v>
      </c>
      <c r="F318" s="321" t="s">
        <v>292</v>
      </c>
      <c r="G318" s="544">
        <v>2</v>
      </c>
      <c r="H318" s="543">
        <v>200000</v>
      </c>
      <c r="I318" s="231">
        <f t="shared" si="5"/>
        <v>37500</v>
      </c>
      <c r="J318" s="212"/>
    </row>
    <row r="319" spans="2:10" s="145" customFormat="1" ht="16.5" customHeight="1">
      <c r="B319" s="230">
        <v>313</v>
      </c>
      <c r="C319" s="321" t="s">
        <v>528</v>
      </c>
      <c r="D319" s="321" t="s">
        <v>185</v>
      </c>
      <c r="E319" s="321" t="s">
        <v>307</v>
      </c>
      <c r="F319" s="321" t="s">
        <v>294</v>
      </c>
      <c r="G319" s="544">
        <v>1</v>
      </c>
      <c r="H319" s="543">
        <v>100000</v>
      </c>
      <c r="I319" s="231">
        <f t="shared" si="5"/>
        <v>18750</v>
      </c>
      <c r="J319" s="212"/>
    </row>
    <row r="320" spans="2:10" s="145" customFormat="1" ht="16.5" customHeight="1">
      <c r="B320" s="230">
        <v>314</v>
      </c>
      <c r="C320" s="321" t="s">
        <v>528</v>
      </c>
      <c r="D320" s="321" t="s">
        <v>384</v>
      </c>
      <c r="E320" s="321" t="s">
        <v>236</v>
      </c>
      <c r="F320" s="321" t="s">
        <v>301</v>
      </c>
      <c r="G320" s="544">
        <v>1</v>
      </c>
      <c r="H320" s="543">
        <v>100000</v>
      </c>
      <c r="I320" s="231">
        <f t="shared" si="5"/>
        <v>18750</v>
      </c>
      <c r="J320" s="212"/>
    </row>
    <row r="321" spans="2:10" s="145" customFormat="1" ht="16.5" customHeight="1">
      <c r="B321" s="230">
        <v>315</v>
      </c>
      <c r="C321" s="321" t="s">
        <v>528</v>
      </c>
      <c r="D321" s="321" t="s">
        <v>779</v>
      </c>
      <c r="E321" s="321" t="s">
        <v>236</v>
      </c>
      <c r="F321" s="321" t="s">
        <v>291</v>
      </c>
      <c r="G321" s="544">
        <v>2</v>
      </c>
      <c r="H321" s="543">
        <v>200000</v>
      </c>
      <c r="I321" s="231">
        <f t="shared" si="5"/>
        <v>37500</v>
      </c>
      <c r="J321" s="212"/>
    </row>
    <row r="322" spans="2:10" s="145" customFormat="1" ht="16.5" customHeight="1">
      <c r="B322" s="230">
        <v>316</v>
      </c>
      <c r="C322" s="321" t="s">
        <v>528</v>
      </c>
      <c r="D322" s="321" t="s">
        <v>794</v>
      </c>
      <c r="E322" s="321" t="s">
        <v>234</v>
      </c>
      <c r="F322" s="321" t="s">
        <v>322</v>
      </c>
      <c r="G322" s="544">
        <v>1</v>
      </c>
      <c r="H322" s="543">
        <v>400000</v>
      </c>
      <c r="I322" s="231">
        <f t="shared" si="5"/>
        <v>75000</v>
      </c>
      <c r="J322" s="212"/>
    </row>
    <row r="323" spans="2:10" s="145" customFormat="1" ht="16.5" customHeight="1">
      <c r="B323" s="230">
        <v>317</v>
      </c>
      <c r="C323" s="321" t="s">
        <v>528</v>
      </c>
      <c r="D323" s="321" t="s">
        <v>795</v>
      </c>
      <c r="E323" s="321" t="s">
        <v>299</v>
      </c>
      <c r="F323" s="321" t="s">
        <v>313</v>
      </c>
      <c r="G323" s="544">
        <v>1</v>
      </c>
      <c r="H323" s="543">
        <v>200000</v>
      </c>
      <c r="I323" s="231">
        <f t="shared" si="5"/>
        <v>37500</v>
      </c>
      <c r="J323" s="212"/>
    </row>
    <row r="324" spans="2:10" s="145" customFormat="1" ht="16.5" customHeight="1">
      <c r="B324" s="230">
        <v>318</v>
      </c>
      <c r="C324" s="321" t="s">
        <v>528</v>
      </c>
      <c r="D324" s="321" t="s">
        <v>796</v>
      </c>
      <c r="E324" s="321" t="s">
        <v>284</v>
      </c>
      <c r="F324" s="321" t="s">
        <v>313</v>
      </c>
      <c r="G324" s="544">
        <v>1</v>
      </c>
      <c r="H324" s="543">
        <v>200000</v>
      </c>
      <c r="I324" s="231">
        <f t="shared" si="5"/>
        <v>37500</v>
      </c>
      <c r="J324" s="212"/>
    </row>
    <row r="325" spans="2:10" s="145" customFormat="1" ht="16.5" customHeight="1">
      <c r="B325" s="230">
        <v>319</v>
      </c>
      <c r="C325" s="321" t="s">
        <v>532</v>
      </c>
      <c r="D325" s="321" t="s">
        <v>797</v>
      </c>
      <c r="E325" s="321" t="s">
        <v>231</v>
      </c>
      <c r="F325" s="321" t="s">
        <v>291</v>
      </c>
      <c r="G325" s="544">
        <v>1</v>
      </c>
      <c r="H325" s="543">
        <v>100000</v>
      </c>
      <c r="I325" s="231">
        <f t="shared" si="5"/>
        <v>18750</v>
      </c>
      <c r="J325" s="212"/>
    </row>
    <row r="326" spans="2:10" s="145" customFormat="1" ht="16.5" customHeight="1">
      <c r="B326" s="230">
        <v>320</v>
      </c>
      <c r="C326" s="321" t="s">
        <v>532</v>
      </c>
      <c r="D326" s="321" t="s">
        <v>797</v>
      </c>
      <c r="E326" s="321" t="s">
        <v>231</v>
      </c>
      <c r="F326" s="321" t="s">
        <v>292</v>
      </c>
      <c r="G326" s="544">
        <v>1</v>
      </c>
      <c r="H326" s="543">
        <v>100000</v>
      </c>
      <c r="I326" s="231">
        <f t="shared" si="5"/>
        <v>18750</v>
      </c>
      <c r="J326" s="212"/>
    </row>
    <row r="327" spans="2:10" s="145" customFormat="1" ht="16.5" customHeight="1">
      <c r="B327" s="230">
        <v>321</v>
      </c>
      <c r="C327" s="321" t="s">
        <v>532</v>
      </c>
      <c r="D327" s="321" t="s">
        <v>798</v>
      </c>
      <c r="E327" s="321" t="s">
        <v>235</v>
      </c>
      <c r="F327" s="321" t="s">
        <v>322</v>
      </c>
      <c r="G327" s="544">
        <v>1</v>
      </c>
      <c r="H327" s="543">
        <v>257000</v>
      </c>
      <c r="I327" s="231">
        <f t="shared" si="5"/>
        <v>48187.5</v>
      </c>
      <c r="J327" s="212"/>
    </row>
    <row r="328" spans="2:10" s="145" customFormat="1" ht="16.5" customHeight="1">
      <c r="B328" s="230">
        <v>322</v>
      </c>
      <c r="C328" s="321" t="s">
        <v>534</v>
      </c>
      <c r="D328" s="321" t="s">
        <v>611</v>
      </c>
      <c r="E328" s="321" t="s">
        <v>270</v>
      </c>
      <c r="F328" s="321" t="s">
        <v>291</v>
      </c>
      <c r="G328" s="544">
        <v>6</v>
      </c>
      <c r="H328" s="543">
        <v>600000</v>
      </c>
      <c r="I328" s="231">
        <f t="shared" si="5"/>
        <v>112500</v>
      </c>
      <c r="J328" s="212"/>
    </row>
    <row r="329" spans="2:10" s="145" customFormat="1" ht="16.5" customHeight="1">
      <c r="B329" s="230">
        <v>323</v>
      </c>
      <c r="C329" s="321" t="s">
        <v>534</v>
      </c>
      <c r="D329" s="321" t="s">
        <v>612</v>
      </c>
      <c r="E329" s="321" t="s">
        <v>335</v>
      </c>
      <c r="F329" s="321" t="s">
        <v>292</v>
      </c>
      <c r="G329" s="544">
        <v>1</v>
      </c>
      <c r="H329" s="543">
        <v>100000</v>
      </c>
      <c r="I329" s="231">
        <f t="shared" si="5"/>
        <v>18750</v>
      </c>
      <c r="J329" s="212"/>
    </row>
    <row r="330" spans="2:10" s="145" customFormat="1" ht="16.5" customHeight="1">
      <c r="B330" s="230">
        <v>324</v>
      </c>
      <c r="C330" s="321" t="s">
        <v>534</v>
      </c>
      <c r="D330" s="321" t="s">
        <v>799</v>
      </c>
      <c r="E330" s="321" t="s">
        <v>262</v>
      </c>
      <c r="F330" s="321" t="s">
        <v>291</v>
      </c>
      <c r="G330" s="544">
        <v>3</v>
      </c>
      <c r="H330" s="543">
        <v>300000</v>
      </c>
      <c r="I330" s="231">
        <f t="shared" si="5"/>
        <v>56250</v>
      </c>
      <c r="J330" s="212"/>
    </row>
    <row r="331" spans="2:10" s="145" customFormat="1" ht="16.5" customHeight="1">
      <c r="B331" s="230">
        <v>325</v>
      </c>
      <c r="C331" s="321" t="s">
        <v>534</v>
      </c>
      <c r="D331" s="321" t="s">
        <v>368</v>
      </c>
      <c r="E331" s="321" t="s">
        <v>246</v>
      </c>
      <c r="F331" s="321" t="s">
        <v>346</v>
      </c>
      <c r="G331" s="544">
        <v>1</v>
      </c>
      <c r="H331" s="543">
        <v>200000</v>
      </c>
      <c r="I331" s="231">
        <f t="shared" si="5"/>
        <v>37500</v>
      </c>
      <c r="J331" s="212"/>
    </row>
    <row r="332" spans="2:10" s="145" customFormat="1" ht="16.5" customHeight="1">
      <c r="B332" s="230">
        <v>326</v>
      </c>
      <c r="C332" s="321" t="s">
        <v>534</v>
      </c>
      <c r="D332" s="321" t="s">
        <v>800</v>
      </c>
      <c r="E332" s="321" t="s">
        <v>288</v>
      </c>
      <c r="F332" s="321" t="s">
        <v>292</v>
      </c>
      <c r="G332" s="544">
        <v>5</v>
      </c>
      <c r="H332" s="543">
        <v>500000</v>
      </c>
      <c r="I332" s="231">
        <f t="shared" si="5"/>
        <v>93750</v>
      </c>
      <c r="J332" s="212"/>
    </row>
    <row r="333" spans="2:10" s="145" customFormat="1" ht="16.5" customHeight="1">
      <c r="B333" s="230">
        <v>327</v>
      </c>
      <c r="C333" s="321" t="s">
        <v>534</v>
      </c>
      <c r="D333" s="321" t="s">
        <v>563</v>
      </c>
      <c r="E333" s="321" t="s">
        <v>290</v>
      </c>
      <c r="F333" s="321" t="s">
        <v>292</v>
      </c>
      <c r="G333" s="544">
        <v>5</v>
      </c>
      <c r="H333" s="543">
        <v>500000</v>
      </c>
      <c r="I333" s="231">
        <f t="shared" si="5"/>
        <v>93750</v>
      </c>
      <c r="J333" s="212"/>
    </row>
    <row r="334" spans="2:10" s="145" customFormat="1" ht="16.5" customHeight="1">
      <c r="B334" s="230">
        <v>328</v>
      </c>
      <c r="C334" s="321" t="s">
        <v>534</v>
      </c>
      <c r="D334" s="321" t="s">
        <v>801</v>
      </c>
      <c r="E334" s="321" t="s">
        <v>235</v>
      </c>
      <c r="F334" s="321" t="s">
        <v>291</v>
      </c>
      <c r="G334" s="544">
        <v>2</v>
      </c>
      <c r="H334" s="543">
        <v>200000</v>
      </c>
      <c r="I334" s="231">
        <f t="shared" si="5"/>
        <v>37500</v>
      </c>
      <c r="J334" s="212"/>
    </row>
    <row r="335" spans="2:10" s="145" customFormat="1" ht="16.5" customHeight="1">
      <c r="B335" s="230">
        <v>329</v>
      </c>
      <c r="C335" s="321" t="s">
        <v>534</v>
      </c>
      <c r="D335" s="321" t="s">
        <v>803</v>
      </c>
      <c r="E335" s="321" t="s">
        <v>308</v>
      </c>
      <c r="F335" s="321" t="s">
        <v>331</v>
      </c>
      <c r="G335" s="544">
        <v>1</v>
      </c>
      <c r="H335" s="543">
        <v>372700</v>
      </c>
      <c r="I335" s="231">
        <f t="shared" si="5"/>
        <v>69881.25</v>
      </c>
      <c r="J335" s="212"/>
    </row>
    <row r="336" spans="2:10" s="145" customFormat="1" ht="16.5" customHeight="1">
      <c r="B336" s="230">
        <v>330</v>
      </c>
      <c r="C336" s="321" t="s">
        <v>534</v>
      </c>
      <c r="D336" s="321" t="s">
        <v>804</v>
      </c>
      <c r="E336" s="321" t="s">
        <v>304</v>
      </c>
      <c r="F336" s="321" t="s">
        <v>291</v>
      </c>
      <c r="G336" s="544">
        <v>3</v>
      </c>
      <c r="H336" s="543">
        <v>300000</v>
      </c>
      <c r="I336" s="231">
        <f t="shared" si="5"/>
        <v>56250</v>
      </c>
      <c r="J336" s="212"/>
    </row>
    <row r="337" spans="2:10" s="145" customFormat="1" ht="16.5" customHeight="1">
      <c r="B337" s="230">
        <v>331</v>
      </c>
      <c r="C337" s="321" t="s">
        <v>534</v>
      </c>
      <c r="D337" s="321" t="s">
        <v>804</v>
      </c>
      <c r="E337" s="321" t="s">
        <v>304</v>
      </c>
      <c r="F337" s="321" t="s">
        <v>292</v>
      </c>
      <c r="G337" s="544">
        <v>1</v>
      </c>
      <c r="H337" s="543">
        <v>100000</v>
      </c>
      <c r="I337" s="231">
        <f t="shared" si="5"/>
        <v>18750</v>
      </c>
      <c r="J337" s="212"/>
    </row>
    <row r="338" spans="2:10" s="145" customFormat="1" ht="16.5" customHeight="1">
      <c r="B338" s="230">
        <v>332</v>
      </c>
      <c r="C338" s="321" t="s">
        <v>534</v>
      </c>
      <c r="D338" s="321" t="s">
        <v>805</v>
      </c>
      <c r="E338" s="321" t="s">
        <v>241</v>
      </c>
      <c r="F338" s="321" t="s">
        <v>806</v>
      </c>
      <c r="G338" s="544">
        <v>1</v>
      </c>
      <c r="H338" s="543">
        <v>600000</v>
      </c>
      <c r="I338" s="231">
        <f t="shared" si="5"/>
        <v>112500</v>
      </c>
      <c r="J338" s="212"/>
    </row>
    <row r="339" spans="2:10" s="145" customFormat="1" ht="16.5" customHeight="1">
      <c r="B339" s="230">
        <v>333</v>
      </c>
      <c r="C339" s="321" t="s">
        <v>534</v>
      </c>
      <c r="D339" s="321" t="s">
        <v>808</v>
      </c>
      <c r="E339" s="321" t="s">
        <v>309</v>
      </c>
      <c r="F339" s="321" t="s">
        <v>297</v>
      </c>
      <c r="G339" s="544">
        <v>1</v>
      </c>
      <c r="H339" s="543">
        <v>400000</v>
      </c>
      <c r="I339" s="231">
        <f t="shared" si="5"/>
        <v>75000</v>
      </c>
      <c r="J339" s="212"/>
    </row>
    <row r="340" spans="2:10" s="145" customFormat="1" ht="16.5" customHeight="1">
      <c r="B340" s="230">
        <v>334</v>
      </c>
      <c r="C340" s="321" t="s">
        <v>534</v>
      </c>
      <c r="D340" s="321" t="s">
        <v>744</v>
      </c>
      <c r="E340" s="321" t="s">
        <v>238</v>
      </c>
      <c r="F340" s="321" t="s">
        <v>291</v>
      </c>
      <c r="G340" s="544">
        <v>1</v>
      </c>
      <c r="H340" s="543">
        <v>40300</v>
      </c>
      <c r="I340" s="231">
        <f t="shared" si="5"/>
        <v>7556.25</v>
      </c>
      <c r="J340" s="212"/>
    </row>
    <row r="341" spans="2:10" s="145" customFormat="1" ht="16.5" customHeight="1">
      <c r="B341" s="230">
        <v>335</v>
      </c>
      <c r="C341" s="321" t="s">
        <v>534</v>
      </c>
      <c r="D341" s="321" t="s">
        <v>611</v>
      </c>
      <c r="E341" s="321" t="s">
        <v>270</v>
      </c>
      <c r="F341" s="321" t="s">
        <v>643</v>
      </c>
      <c r="G341" s="544">
        <v>1</v>
      </c>
      <c r="H341" s="543">
        <v>101800</v>
      </c>
      <c r="I341" s="231">
        <f t="shared" si="5"/>
        <v>19087.5</v>
      </c>
      <c r="J341" s="212"/>
    </row>
    <row r="342" spans="2:10" s="145" customFormat="1" ht="16.5" customHeight="1">
      <c r="B342" s="230">
        <v>336</v>
      </c>
      <c r="C342" s="321" t="s">
        <v>534</v>
      </c>
      <c r="D342" s="321" t="s">
        <v>810</v>
      </c>
      <c r="E342" s="321" t="s">
        <v>234</v>
      </c>
      <c r="F342" s="321" t="s">
        <v>376</v>
      </c>
      <c r="G342" s="544">
        <v>1</v>
      </c>
      <c r="H342" s="543">
        <v>400000</v>
      </c>
      <c r="I342" s="231">
        <f t="shared" si="5"/>
        <v>75000</v>
      </c>
      <c r="J342" s="212"/>
    </row>
    <row r="343" spans="2:10" s="145" customFormat="1" ht="16.5" customHeight="1">
      <c r="B343" s="230">
        <v>337</v>
      </c>
      <c r="C343" s="321" t="s">
        <v>534</v>
      </c>
      <c r="D343" s="321" t="s">
        <v>811</v>
      </c>
      <c r="E343" s="321" t="s">
        <v>154</v>
      </c>
      <c r="F343" s="321" t="s">
        <v>291</v>
      </c>
      <c r="G343" s="544">
        <v>3</v>
      </c>
      <c r="H343" s="543">
        <v>300000</v>
      </c>
      <c r="I343" s="231">
        <f t="shared" si="5"/>
        <v>56250</v>
      </c>
      <c r="J343" s="212"/>
    </row>
    <row r="344" spans="2:10" s="145" customFormat="1" ht="16.5" customHeight="1">
      <c r="B344" s="230">
        <v>338</v>
      </c>
      <c r="C344" s="321" t="s">
        <v>534</v>
      </c>
      <c r="D344" s="321" t="s">
        <v>801</v>
      </c>
      <c r="E344" s="321" t="s">
        <v>235</v>
      </c>
      <c r="F344" s="321" t="s">
        <v>292</v>
      </c>
      <c r="G344" s="544">
        <v>2</v>
      </c>
      <c r="H344" s="543">
        <v>200000</v>
      </c>
      <c r="I344" s="231">
        <f t="shared" si="5"/>
        <v>37500</v>
      </c>
      <c r="J344" s="212"/>
    </row>
    <row r="345" spans="2:10" s="145" customFormat="1" ht="16.5" customHeight="1">
      <c r="B345" s="230">
        <v>339</v>
      </c>
      <c r="C345" s="321" t="s">
        <v>534</v>
      </c>
      <c r="D345" s="321" t="s">
        <v>811</v>
      </c>
      <c r="E345" s="321" t="s">
        <v>154</v>
      </c>
      <c r="F345" s="321" t="s">
        <v>292</v>
      </c>
      <c r="G345" s="544">
        <v>5</v>
      </c>
      <c r="H345" s="543">
        <v>500000</v>
      </c>
      <c r="I345" s="231">
        <f t="shared" si="5"/>
        <v>93750</v>
      </c>
      <c r="J345" s="212"/>
    </row>
    <row r="346" spans="2:10" s="145" customFormat="1" ht="16.5" customHeight="1">
      <c r="B346" s="230">
        <v>340</v>
      </c>
      <c r="C346" s="321" t="s">
        <v>534</v>
      </c>
      <c r="D346" s="321" t="s">
        <v>672</v>
      </c>
      <c r="E346" s="321" t="s">
        <v>337</v>
      </c>
      <c r="F346" s="321" t="s">
        <v>291</v>
      </c>
      <c r="G346" s="544">
        <v>1</v>
      </c>
      <c r="H346" s="543">
        <v>100000</v>
      </c>
      <c r="I346" s="231">
        <f t="shared" si="5"/>
        <v>18750</v>
      </c>
      <c r="J346" s="212"/>
    </row>
    <row r="347" spans="2:10" s="145" customFormat="1" ht="16.5" customHeight="1">
      <c r="B347" s="230">
        <v>341</v>
      </c>
      <c r="C347" s="321" t="s">
        <v>534</v>
      </c>
      <c r="D347" s="321" t="s">
        <v>808</v>
      </c>
      <c r="E347" s="321" t="s">
        <v>309</v>
      </c>
      <c r="F347" s="321" t="s">
        <v>292</v>
      </c>
      <c r="G347" s="544">
        <v>3</v>
      </c>
      <c r="H347" s="543">
        <v>300000</v>
      </c>
      <c r="I347" s="231">
        <f t="shared" si="5"/>
        <v>56250</v>
      </c>
      <c r="J347" s="212"/>
    </row>
    <row r="348" spans="2:10" s="145" customFormat="1" ht="16.5" customHeight="1">
      <c r="B348" s="230">
        <v>342</v>
      </c>
      <c r="C348" s="321" t="s">
        <v>534</v>
      </c>
      <c r="D348" s="321" t="s">
        <v>752</v>
      </c>
      <c r="E348" s="321" t="s">
        <v>244</v>
      </c>
      <c r="F348" s="321" t="s">
        <v>359</v>
      </c>
      <c r="G348" s="544">
        <v>1</v>
      </c>
      <c r="H348" s="543">
        <v>400000</v>
      </c>
      <c r="I348" s="231">
        <f t="shared" si="5"/>
        <v>75000</v>
      </c>
      <c r="J348" s="212"/>
    </row>
    <row r="349" spans="2:10" s="145" customFormat="1" ht="16.5" customHeight="1">
      <c r="B349" s="230">
        <v>343</v>
      </c>
      <c r="C349" s="321" t="s">
        <v>534</v>
      </c>
      <c r="D349" s="321" t="s">
        <v>812</v>
      </c>
      <c r="E349" s="321" t="s">
        <v>318</v>
      </c>
      <c r="F349" s="321" t="s">
        <v>291</v>
      </c>
      <c r="G349" s="544">
        <v>1</v>
      </c>
      <c r="H349" s="543">
        <v>100000</v>
      </c>
      <c r="I349" s="231">
        <f t="shared" si="5"/>
        <v>18750</v>
      </c>
      <c r="J349" s="212"/>
    </row>
    <row r="350" spans="2:10" s="145" customFormat="1" ht="16.5" customHeight="1">
      <c r="B350" s="230">
        <v>344</v>
      </c>
      <c r="C350" s="321" t="s">
        <v>534</v>
      </c>
      <c r="D350" s="321" t="s">
        <v>563</v>
      </c>
      <c r="E350" s="321" t="s">
        <v>290</v>
      </c>
      <c r="F350" s="321" t="s">
        <v>291</v>
      </c>
      <c r="G350" s="544">
        <v>4</v>
      </c>
      <c r="H350" s="543">
        <v>400000</v>
      </c>
      <c r="I350" s="231">
        <f t="shared" si="5"/>
        <v>75000</v>
      </c>
      <c r="J350" s="212"/>
    </row>
    <row r="351" spans="2:10" s="145" customFormat="1" ht="16.5" customHeight="1">
      <c r="B351" s="230">
        <v>345</v>
      </c>
      <c r="C351" s="321" t="s">
        <v>534</v>
      </c>
      <c r="D351" s="321" t="s">
        <v>253</v>
      </c>
      <c r="E351" s="321" t="s">
        <v>133</v>
      </c>
      <c r="F351" s="321" t="s">
        <v>291</v>
      </c>
      <c r="G351" s="544">
        <v>1</v>
      </c>
      <c r="H351" s="543">
        <v>40300</v>
      </c>
      <c r="I351" s="231">
        <f t="shared" si="5"/>
        <v>7556.25</v>
      </c>
      <c r="J351" s="212"/>
    </row>
    <row r="352" spans="2:10" s="145" customFormat="1" ht="16.5" customHeight="1">
      <c r="B352" s="230">
        <v>346</v>
      </c>
      <c r="C352" s="321" t="s">
        <v>534</v>
      </c>
      <c r="D352" s="321" t="s">
        <v>610</v>
      </c>
      <c r="E352" s="321" t="s">
        <v>249</v>
      </c>
      <c r="F352" s="321" t="s">
        <v>291</v>
      </c>
      <c r="G352" s="544">
        <v>5</v>
      </c>
      <c r="H352" s="543">
        <v>500000</v>
      </c>
      <c r="I352" s="231">
        <f t="shared" si="5"/>
        <v>93750</v>
      </c>
      <c r="J352" s="212"/>
    </row>
    <row r="353" spans="2:10" s="145" customFormat="1" ht="16.5" customHeight="1">
      <c r="B353" s="230">
        <v>347</v>
      </c>
      <c r="C353" s="321" t="s">
        <v>534</v>
      </c>
      <c r="D353" s="321" t="s">
        <v>611</v>
      </c>
      <c r="E353" s="321" t="s">
        <v>270</v>
      </c>
      <c r="F353" s="321" t="s">
        <v>292</v>
      </c>
      <c r="G353" s="544">
        <v>6</v>
      </c>
      <c r="H353" s="543">
        <v>600000</v>
      </c>
      <c r="I353" s="231">
        <f t="shared" si="5"/>
        <v>112500</v>
      </c>
      <c r="J353" s="212"/>
    </row>
    <row r="354" spans="2:10" s="145" customFormat="1" ht="16.5" customHeight="1">
      <c r="B354" s="230">
        <v>348</v>
      </c>
      <c r="C354" s="321" t="s">
        <v>534</v>
      </c>
      <c r="D354" s="321" t="s">
        <v>799</v>
      </c>
      <c r="E354" s="321" t="s">
        <v>262</v>
      </c>
      <c r="F354" s="321" t="s">
        <v>292</v>
      </c>
      <c r="G354" s="544">
        <v>1</v>
      </c>
      <c r="H354" s="543">
        <v>100000</v>
      </c>
      <c r="I354" s="231">
        <f t="shared" si="5"/>
        <v>18750</v>
      </c>
      <c r="J354" s="212"/>
    </row>
    <row r="355" spans="2:10" s="145" customFormat="1" ht="16.5" customHeight="1">
      <c r="B355" s="230">
        <v>349</v>
      </c>
      <c r="C355" s="321" t="s">
        <v>534</v>
      </c>
      <c r="D355" s="321" t="s">
        <v>369</v>
      </c>
      <c r="E355" s="321" t="s">
        <v>228</v>
      </c>
      <c r="F355" s="321" t="s">
        <v>346</v>
      </c>
      <c r="G355" s="544">
        <v>1</v>
      </c>
      <c r="H355" s="543">
        <v>200000</v>
      </c>
      <c r="I355" s="231">
        <f t="shared" si="5"/>
        <v>37500</v>
      </c>
      <c r="J355" s="212"/>
    </row>
    <row r="356" spans="2:10" s="145" customFormat="1" ht="16.5" customHeight="1">
      <c r="B356" s="230">
        <v>350</v>
      </c>
      <c r="C356" s="321" t="s">
        <v>534</v>
      </c>
      <c r="D356" s="321" t="s">
        <v>816</v>
      </c>
      <c r="E356" s="321" t="s">
        <v>265</v>
      </c>
      <c r="F356" s="321" t="s">
        <v>291</v>
      </c>
      <c r="G356" s="544">
        <v>1</v>
      </c>
      <c r="H356" s="543">
        <v>40300</v>
      </c>
      <c r="I356" s="231">
        <f t="shared" si="5"/>
        <v>7556.25</v>
      </c>
      <c r="J356" s="212"/>
    </row>
    <row r="357" spans="2:10" s="145" customFormat="1" ht="16.5" customHeight="1">
      <c r="B357" s="230">
        <v>351</v>
      </c>
      <c r="C357" s="321" t="s">
        <v>534</v>
      </c>
      <c r="D357" s="321" t="s">
        <v>817</v>
      </c>
      <c r="E357" s="321" t="s">
        <v>675</v>
      </c>
      <c r="F357" s="321" t="s">
        <v>292</v>
      </c>
      <c r="G357" s="544">
        <v>3</v>
      </c>
      <c r="H357" s="543">
        <v>300000</v>
      </c>
      <c r="I357" s="231">
        <f t="shared" si="5"/>
        <v>56250</v>
      </c>
      <c r="J357" s="212"/>
    </row>
    <row r="358" spans="2:10" s="145" customFormat="1" ht="16.5" customHeight="1">
      <c r="B358" s="230">
        <v>352</v>
      </c>
      <c r="C358" s="321" t="s">
        <v>534</v>
      </c>
      <c r="D358" s="321" t="s">
        <v>610</v>
      </c>
      <c r="E358" s="321" t="s">
        <v>249</v>
      </c>
      <c r="F358" s="321" t="s">
        <v>292</v>
      </c>
      <c r="G358" s="544">
        <v>6</v>
      </c>
      <c r="H358" s="543">
        <v>600000</v>
      </c>
      <c r="I358" s="231">
        <f t="shared" si="5"/>
        <v>112500</v>
      </c>
      <c r="J358" s="212"/>
    </row>
    <row r="359" spans="2:10" s="145" customFormat="1" ht="16.5" customHeight="1">
      <c r="B359" s="230">
        <v>353</v>
      </c>
      <c r="C359" s="321" t="s">
        <v>534</v>
      </c>
      <c r="D359" s="321" t="s">
        <v>612</v>
      </c>
      <c r="E359" s="321" t="s">
        <v>335</v>
      </c>
      <c r="F359" s="321" t="s">
        <v>291</v>
      </c>
      <c r="G359" s="544">
        <v>5</v>
      </c>
      <c r="H359" s="543">
        <v>500000</v>
      </c>
      <c r="I359" s="231">
        <f t="shared" si="5"/>
        <v>93750</v>
      </c>
      <c r="J359" s="212"/>
    </row>
    <row r="360" spans="2:10" s="145" customFormat="1" ht="16.5" customHeight="1">
      <c r="B360" s="230">
        <v>354</v>
      </c>
      <c r="C360" s="321" t="s">
        <v>534</v>
      </c>
      <c r="D360" s="321" t="s">
        <v>818</v>
      </c>
      <c r="E360" s="321" t="s">
        <v>264</v>
      </c>
      <c r="F360" s="321" t="s">
        <v>291</v>
      </c>
      <c r="G360" s="544">
        <v>2</v>
      </c>
      <c r="H360" s="543">
        <v>200000</v>
      </c>
      <c r="I360" s="231">
        <f t="shared" si="5"/>
        <v>37500</v>
      </c>
      <c r="J360" s="212"/>
    </row>
    <row r="361" spans="2:10" s="145" customFormat="1" ht="16.5" customHeight="1">
      <c r="B361" s="230">
        <v>355</v>
      </c>
      <c r="C361" s="321" t="s">
        <v>534</v>
      </c>
      <c r="D361" s="321" t="s">
        <v>800</v>
      </c>
      <c r="E361" s="321" t="s">
        <v>288</v>
      </c>
      <c r="F361" s="321" t="s">
        <v>291</v>
      </c>
      <c r="G361" s="544">
        <v>4</v>
      </c>
      <c r="H361" s="543">
        <v>400000</v>
      </c>
      <c r="I361" s="231">
        <f t="shared" si="5"/>
        <v>75000</v>
      </c>
      <c r="J361" s="212"/>
    </row>
    <row r="362" spans="2:10" s="145" customFormat="1" ht="16.5" customHeight="1">
      <c r="B362" s="230">
        <v>356</v>
      </c>
      <c r="C362" s="321" t="s">
        <v>534</v>
      </c>
      <c r="D362" s="321" t="s">
        <v>817</v>
      </c>
      <c r="E362" s="321" t="s">
        <v>675</v>
      </c>
      <c r="F362" s="321" t="s">
        <v>291</v>
      </c>
      <c r="G362" s="544">
        <v>3</v>
      </c>
      <c r="H362" s="543">
        <v>300000</v>
      </c>
      <c r="I362" s="231">
        <f t="shared" si="5"/>
        <v>56250</v>
      </c>
      <c r="J362" s="212"/>
    </row>
    <row r="363" spans="2:10" s="145" customFormat="1" ht="16.5" customHeight="1">
      <c r="B363" s="230">
        <v>357</v>
      </c>
      <c r="C363" s="321" t="s">
        <v>538</v>
      </c>
      <c r="D363" s="321" t="s">
        <v>820</v>
      </c>
      <c r="E363" s="321" t="s">
        <v>235</v>
      </c>
      <c r="F363" s="321" t="s">
        <v>292</v>
      </c>
      <c r="G363" s="544">
        <v>1</v>
      </c>
      <c r="H363" s="543">
        <v>100000</v>
      </c>
      <c r="I363" s="231">
        <f t="shared" si="5"/>
        <v>18750</v>
      </c>
      <c r="J363" s="212"/>
    </row>
    <row r="364" spans="2:10" s="145" customFormat="1" ht="16.5" customHeight="1">
      <c r="B364" s="230">
        <v>358</v>
      </c>
      <c r="C364" s="321" t="s">
        <v>538</v>
      </c>
      <c r="D364" s="321" t="s">
        <v>821</v>
      </c>
      <c r="E364" s="321" t="s">
        <v>270</v>
      </c>
      <c r="F364" s="321" t="s">
        <v>291</v>
      </c>
      <c r="G364" s="544">
        <v>1</v>
      </c>
      <c r="H364" s="543">
        <v>100000</v>
      </c>
      <c r="I364" s="231">
        <f t="shared" si="5"/>
        <v>18750</v>
      </c>
      <c r="J364" s="212"/>
    </row>
    <row r="365" spans="2:10" s="145" customFormat="1" ht="16.5" customHeight="1">
      <c r="B365" s="230">
        <v>359</v>
      </c>
      <c r="C365" s="321" t="s">
        <v>538</v>
      </c>
      <c r="D365" s="321" t="s">
        <v>823</v>
      </c>
      <c r="E365" s="321" t="s">
        <v>336</v>
      </c>
      <c r="F365" s="321" t="s">
        <v>291</v>
      </c>
      <c r="G365" s="544">
        <v>4</v>
      </c>
      <c r="H365" s="543">
        <v>400000</v>
      </c>
      <c r="I365" s="231">
        <f t="shared" si="5"/>
        <v>75000</v>
      </c>
      <c r="J365" s="212"/>
    </row>
    <row r="366" spans="2:10" s="145" customFormat="1" ht="16.5" customHeight="1">
      <c r="B366" s="230">
        <v>360</v>
      </c>
      <c r="C366" s="321" t="s">
        <v>538</v>
      </c>
      <c r="D366" s="321" t="s">
        <v>820</v>
      </c>
      <c r="E366" s="321" t="s">
        <v>235</v>
      </c>
      <c r="F366" s="321" t="s">
        <v>291</v>
      </c>
      <c r="G366" s="544">
        <v>1</v>
      </c>
      <c r="H366" s="543">
        <v>100000</v>
      </c>
      <c r="I366" s="231">
        <f t="shared" si="5"/>
        <v>18750</v>
      </c>
      <c r="J366" s="212"/>
    </row>
    <row r="367" spans="2:10" s="145" customFormat="1" ht="16.5" customHeight="1">
      <c r="B367" s="230">
        <v>361</v>
      </c>
      <c r="C367" s="321" t="s">
        <v>538</v>
      </c>
      <c r="D367" s="321" t="s">
        <v>613</v>
      </c>
      <c r="E367" s="321" t="s">
        <v>317</v>
      </c>
      <c r="F367" s="321" t="s">
        <v>292</v>
      </c>
      <c r="G367" s="544">
        <v>5</v>
      </c>
      <c r="H367" s="543">
        <v>500000</v>
      </c>
      <c r="I367" s="231">
        <f t="shared" si="5"/>
        <v>93750</v>
      </c>
      <c r="J367" s="212"/>
    </row>
    <row r="368" spans="2:10" s="145" customFormat="1" ht="16.5" customHeight="1">
      <c r="B368" s="230">
        <v>362</v>
      </c>
      <c r="C368" s="321" t="s">
        <v>538</v>
      </c>
      <c r="D368" s="321" t="s">
        <v>569</v>
      </c>
      <c r="E368" s="321" t="s">
        <v>330</v>
      </c>
      <c r="F368" s="321" t="s">
        <v>292</v>
      </c>
      <c r="G368" s="544">
        <v>5</v>
      </c>
      <c r="H368" s="543">
        <v>500000</v>
      </c>
      <c r="I368" s="231">
        <f t="shared" si="5"/>
        <v>93750</v>
      </c>
      <c r="J368" s="212"/>
    </row>
    <row r="369" spans="2:10" s="145" customFormat="1" ht="16.5" customHeight="1">
      <c r="B369" s="230">
        <v>363</v>
      </c>
      <c r="C369" s="321" t="s">
        <v>538</v>
      </c>
      <c r="D369" s="321" t="s">
        <v>757</v>
      </c>
      <c r="E369" s="321" t="s">
        <v>308</v>
      </c>
      <c r="F369" s="321" t="s">
        <v>291</v>
      </c>
      <c r="G369" s="544">
        <v>1</v>
      </c>
      <c r="H369" s="543">
        <v>40300</v>
      </c>
      <c r="I369" s="231">
        <f t="shared" si="5"/>
        <v>7556.25</v>
      </c>
      <c r="J369" s="212"/>
    </row>
    <row r="370" spans="2:10" s="145" customFormat="1" ht="16.5" customHeight="1">
      <c r="B370" s="230">
        <v>364</v>
      </c>
      <c r="C370" s="321" t="s">
        <v>538</v>
      </c>
      <c r="D370" s="321" t="s">
        <v>613</v>
      </c>
      <c r="E370" s="321" t="s">
        <v>317</v>
      </c>
      <c r="F370" s="321" t="s">
        <v>291</v>
      </c>
      <c r="G370" s="544">
        <v>5</v>
      </c>
      <c r="H370" s="543">
        <v>500000</v>
      </c>
      <c r="I370" s="231">
        <f t="shared" si="5"/>
        <v>93750</v>
      </c>
      <c r="J370" s="212"/>
    </row>
    <row r="371" spans="2:10" s="145" customFormat="1" ht="16.5" customHeight="1">
      <c r="B371" s="230">
        <v>365</v>
      </c>
      <c r="C371" s="321" t="s">
        <v>538</v>
      </c>
      <c r="D371" s="321" t="s">
        <v>569</v>
      </c>
      <c r="E371" s="321" t="s">
        <v>330</v>
      </c>
      <c r="F371" s="321" t="s">
        <v>291</v>
      </c>
      <c r="G371" s="544">
        <v>9</v>
      </c>
      <c r="H371" s="543">
        <v>900000</v>
      </c>
      <c r="I371" s="231">
        <f t="shared" si="5"/>
        <v>168750</v>
      </c>
      <c r="J371" s="212"/>
    </row>
    <row r="372" spans="2:10" s="145" customFormat="1" ht="16.5" customHeight="1">
      <c r="B372" s="230">
        <v>366</v>
      </c>
      <c r="C372" s="321" t="s">
        <v>538</v>
      </c>
      <c r="D372" s="321" t="s">
        <v>504</v>
      </c>
      <c r="E372" s="321" t="s">
        <v>154</v>
      </c>
      <c r="F372" s="321" t="s">
        <v>291</v>
      </c>
      <c r="G372" s="544">
        <v>4</v>
      </c>
      <c r="H372" s="543">
        <v>400000</v>
      </c>
      <c r="I372" s="231">
        <f t="shared" si="5"/>
        <v>75000</v>
      </c>
      <c r="J372" s="212"/>
    </row>
    <row r="373" spans="2:10" s="145" customFormat="1" ht="16.5" customHeight="1">
      <c r="B373" s="230">
        <v>367</v>
      </c>
      <c r="C373" s="321" t="s">
        <v>538</v>
      </c>
      <c r="D373" s="321" t="s">
        <v>783</v>
      </c>
      <c r="E373" s="321" t="s">
        <v>244</v>
      </c>
      <c r="F373" s="321" t="s">
        <v>294</v>
      </c>
      <c r="G373" s="544">
        <v>1</v>
      </c>
      <c r="H373" s="543">
        <v>100000</v>
      </c>
      <c r="I373" s="231">
        <f t="shared" si="5"/>
        <v>18750</v>
      </c>
      <c r="J373" s="212"/>
    </row>
    <row r="374" spans="2:10" s="145" customFormat="1" ht="16.5" customHeight="1">
      <c r="B374" s="230">
        <v>368</v>
      </c>
      <c r="C374" s="321" t="s">
        <v>538</v>
      </c>
      <c r="D374" s="321" t="s">
        <v>614</v>
      </c>
      <c r="E374" s="321" t="s">
        <v>133</v>
      </c>
      <c r="F374" s="321" t="s">
        <v>291</v>
      </c>
      <c r="G374" s="544">
        <v>13</v>
      </c>
      <c r="H374" s="543">
        <v>1300000</v>
      </c>
      <c r="I374" s="231">
        <f t="shared" si="5"/>
        <v>243750</v>
      </c>
      <c r="J374" s="212"/>
    </row>
    <row r="375" spans="2:10" s="145" customFormat="1" ht="16.5" customHeight="1">
      <c r="B375" s="230">
        <v>369</v>
      </c>
      <c r="C375" s="321" t="s">
        <v>538</v>
      </c>
      <c r="D375" s="321" t="s">
        <v>614</v>
      </c>
      <c r="E375" s="321" t="s">
        <v>133</v>
      </c>
      <c r="F375" s="321" t="s">
        <v>292</v>
      </c>
      <c r="G375" s="544">
        <v>5</v>
      </c>
      <c r="H375" s="543">
        <v>500000</v>
      </c>
      <c r="I375" s="231">
        <f t="shared" si="5"/>
        <v>93750</v>
      </c>
      <c r="J375" s="212"/>
    </row>
    <row r="376" spans="2:10" s="145" customFormat="1" ht="16.5" customHeight="1">
      <c r="B376" s="230">
        <v>370</v>
      </c>
      <c r="C376" s="321" t="s">
        <v>538</v>
      </c>
      <c r="D376" s="321" t="s">
        <v>626</v>
      </c>
      <c r="E376" s="321" t="s">
        <v>335</v>
      </c>
      <c r="F376" s="321" t="s">
        <v>316</v>
      </c>
      <c r="G376" s="544">
        <v>1</v>
      </c>
      <c r="H376" s="543">
        <v>500000</v>
      </c>
      <c r="I376" s="231">
        <f t="shared" si="5"/>
        <v>93750</v>
      </c>
      <c r="J376" s="212"/>
    </row>
    <row r="377" spans="2:10" s="145" customFormat="1" ht="16.5" customHeight="1">
      <c r="B377" s="230">
        <v>371</v>
      </c>
      <c r="C377" s="321" t="s">
        <v>538</v>
      </c>
      <c r="D377" s="321" t="s">
        <v>824</v>
      </c>
      <c r="E377" s="321" t="s">
        <v>262</v>
      </c>
      <c r="F377" s="321" t="s">
        <v>297</v>
      </c>
      <c r="G377" s="544">
        <v>1</v>
      </c>
      <c r="H377" s="543">
        <v>400000</v>
      </c>
      <c r="I377" s="231">
        <f t="shared" si="5"/>
        <v>75000</v>
      </c>
      <c r="J377" s="212"/>
    </row>
    <row r="378" spans="2:10" s="145" customFormat="1" ht="16.5" customHeight="1">
      <c r="B378" s="230">
        <v>372</v>
      </c>
      <c r="C378" s="321" t="s">
        <v>538</v>
      </c>
      <c r="D378" s="321" t="s">
        <v>605</v>
      </c>
      <c r="E378" s="321" t="s">
        <v>344</v>
      </c>
      <c r="F378" s="321" t="s">
        <v>291</v>
      </c>
      <c r="G378" s="544">
        <v>1</v>
      </c>
      <c r="H378" s="543">
        <v>40300</v>
      </c>
      <c r="I378" s="231">
        <f t="shared" si="5"/>
        <v>7556.25</v>
      </c>
      <c r="J378" s="212"/>
    </row>
    <row r="379" spans="2:10" s="145" customFormat="1" ht="16.5" customHeight="1">
      <c r="B379" s="230">
        <v>373</v>
      </c>
      <c r="C379" s="321" t="s">
        <v>538</v>
      </c>
      <c r="D379" s="321" t="s">
        <v>504</v>
      </c>
      <c r="E379" s="321" t="s">
        <v>154</v>
      </c>
      <c r="F379" s="321" t="s">
        <v>292</v>
      </c>
      <c r="G379" s="544">
        <v>4</v>
      </c>
      <c r="H379" s="543">
        <v>400000</v>
      </c>
      <c r="I379" s="231">
        <f t="shared" si="5"/>
        <v>75000</v>
      </c>
      <c r="J379" s="212"/>
    </row>
    <row r="380" spans="2:10" s="145" customFormat="1" ht="16.5" customHeight="1">
      <c r="B380" s="230">
        <v>374</v>
      </c>
      <c r="C380" s="321" t="s">
        <v>538</v>
      </c>
      <c r="D380" s="321" t="s">
        <v>740</v>
      </c>
      <c r="E380" s="321" t="s">
        <v>243</v>
      </c>
      <c r="F380" s="321" t="s">
        <v>294</v>
      </c>
      <c r="G380" s="544">
        <v>1</v>
      </c>
      <c r="H380" s="543">
        <v>100000</v>
      </c>
      <c r="I380" s="231">
        <f t="shared" si="5"/>
        <v>18750</v>
      </c>
      <c r="J380" s="212"/>
    </row>
    <row r="381" spans="2:10" s="145" customFormat="1" ht="16.5" customHeight="1">
      <c r="B381" s="230">
        <v>375</v>
      </c>
      <c r="C381" s="321" t="s">
        <v>538</v>
      </c>
      <c r="D381" s="321" t="s">
        <v>823</v>
      </c>
      <c r="E381" s="321" t="s">
        <v>336</v>
      </c>
      <c r="F381" s="321" t="s">
        <v>292</v>
      </c>
      <c r="G381" s="544">
        <v>4</v>
      </c>
      <c r="H381" s="543">
        <v>400000</v>
      </c>
      <c r="I381" s="231">
        <f t="shared" si="5"/>
        <v>75000</v>
      </c>
      <c r="J381" s="212"/>
    </row>
    <row r="382" spans="2:10" s="145" customFormat="1" ht="16.5" customHeight="1">
      <c r="B382" s="230">
        <v>376</v>
      </c>
      <c r="C382" s="321" t="s">
        <v>538</v>
      </c>
      <c r="D382" s="321" t="s">
        <v>644</v>
      </c>
      <c r="E382" s="321" t="s">
        <v>351</v>
      </c>
      <c r="F382" s="321" t="s">
        <v>301</v>
      </c>
      <c r="G382" s="544">
        <v>1</v>
      </c>
      <c r="H382" s="543">
        <v>100000</v>
      </c>
      <c r="I382" s="231">
        <f t="shared" si="5"/>
        <v>18750</v>
      </c>
      <c r="J382" s="212"/>
    </row>
    <row r="383" spans="2:10" s="145" customFormat="1" ht="16.5" customHeight="1">
      <c r="B383" s="230">
        <v>377</v>
      </c>
      <c r="C383" s="321" t="s">
        <v>538</v>
      </c>
      <c r="D383" s="321" t="s">
        <v>613</v>
      </c>
      <c r="E383" s="321" t="s">
        <v>317</v>
      </c>
      <c r="F383" s="321" t="s">
        <v>313</v>
      </c>
      <c r="G383" s="544">
        <v>1</v>
      </c>
      <c r="H383" s="543">
        <v>200000</v>
      </c>
      <c r="I383" s="231">
        <f t="shared" si="5"/>
        <v>37500</v>
      </c>
      <c r="J383" s="212"/>
    </row>
    <row r="384" spans="2:10" s="145" customFormat="1" ht="16.5" customHeight="1">
      <c r="B384" s="230">
        <v>378</v>
      </c>
      <c r="C384" s="321" t="s">
        <v>615</v>
      </c>
      <c r="D384" s="321" t="s">
        <v>825</v>
      </c>
      <c r="E384" s="321" t="s">
        <v>343</v>
      </c>
      <c r="F384" s="321" t="s">
        <v>291</v>
      </c>
      <c r="G384" s="544">
        <v>7</v>
      </c>
      <c r="H384" s="543">
        <v>700000</v>
      </c>
      <c r="I384" s="231">
        <f t="shared" si="5"/>
        <v>131250</v>
      </c>
      <c r="J384" s="212"/>
    </row>
    <row r="385" spans="2:10" s="145" customFormat="1" ht="16.5" customHeight="1">
      <c r="B385" s="230">
        <v>379</v>
      </c>
      <c r="C385" s="321" t="s">
        <v>615</v>
      </c>
      <c r="D385" s="321" t="s">
        <v>250</v>
      </c>
      <c r="E385" s="321" t="s">
        <v>264</v>
      </c>
      <c r="F385" s="321" t="s">
        <v>291</v>
      </c>
      <c r="G385" s="544">
        <v>1</v>
      </c>
      <c r="H385" s="543">
        <v>100000</v>
      </c>
      <c r="I385" s="231">
        <f t="shared" si="5"/>
        <v>18750</v>
      </c>
      <c r="J385" s="212"/>
    </row>
    <row r="386" spans="2:10" s="145" customFormat="1" ht="16.5" customHeight="1">
      <c r="B386" s="230">
        <v>380</v>
      </c>
      <c r="C386" s="321" t="s">
        <v>615</v>
      </c>
      <c r="D386" s="321" t="s">
        <v>826</v>
      </c>
      <c r="E386" s="321" t="s">
        <v>256</v>
      </c>
      <c r="F386" s="321" t="s">
        <v>348</v>
      </c>
      <c r="G386" s="544">
        <v>1</v>
      </c>
      <c r="H386" s="543">
        <v>372700</v>
      </c>
      <c r="I386" s="231">
        <f t="shared" si="5"/>
        <v>69881.25</v>
      </c>
      <c r="J386" s="212"/>
    </row>
    <row r="387" spans="2:10" s="145" customFormat="1" ht="16.5" customHeight="1">
      <c r="B387" s="230">
        <v>381</v>
      </c>
      <c r="C387" s="321" t="s">
        <v>615</v>
      </c>
      <c r="D387" s="321" t="s">
        <v>825</v>
      </c>
      <c r="E387" s="321" t="s">
        <v>343</v>
      </c>
      <c r="F387" s="321" t="s">
        <v>292</v>
      </c>
      <c r="G387" s="544">
        <v>5</v>
      </c>
      <c r="H387" s="543">
        <v>500000</v>
      </c>
      <c r="I387" s="231">
        <f t="shared" si="5"/>
        <v>93750</v>
      </c>
      <c r="J387" s="212"/>
    </row>
    <row r="388" spans="2:10" s="145" customFormat="1" ht="16.5" customHeight="1">
      <c r="B388" s="230">
        <v>382</v>
      </c>
      <c r="C388" s="321" t="s">
        <v>615</v>
      </c>
      <c r="D388" s="321" t="s">
        <v>827</v>
      </c>
      <c r="E388" s="321" t="s">
        <v>327</v>
      </c>
      <c r="F388" s="321" t="s">
        <v>292</v>
      </c>
      <c r="G388" s="544">
        <v>5</v>
      </c>
      <c r="H388" s="543">
        <v>500000</v>
      </c>
      <c r="I388" s="231">
        <f t="shared" si="5"/>
        <v>93750</v>
      </c>
      <c r="J388" s="212"/>
    </row>
    <row r="389" spans="2:10" s="145" customFormat="1" ht="16.5" customHeight="1">
      <c r="B389" s="230">
        <v>383</v>
      </c>
      <c r="C389" s="321" t="s">
        <v>615</v>
      </c>
      <c r="D389" s="321" t="s">
        <v>616</v>
      </c>
      <c r="E389" s="321" t="s">
        <v>271</v>
      </c>
      <c r="F389" s="321" t="s">
        <v>292</v>
      </c>
      <c r="G389" s="544">
        <v>5</v>
      </c>
      <c r="H389" s="543">
        <v>500000</v>
      </c>
      <c r="I389" s="231">
        <f t="shared" si="5"/>
        <v>93750</v>
      </c>
      <c r="J389" s="212"/>
    </row>
    <row r="390" spans="2:10" s="145" customFormat="1" ht="16.5" customHeight="1">
      <c r="B390" s="230">
        <v>384</v>
      </c>
      <c r="C390" s="321" t="s">
        <v>615</v>
      </c>
      <c r="D390" s="321" t="s">
        <v>828</v>
      </c>
      <c r="E390" s="321" t="s">
        <v>284</v>
      </c>
      <c r="F390" s="321" t="s">
        <v>829</v>
      </c>
      <c r="G390" s="544">
        <v>1</v>
      </c>
      <c r="H390" s="543">
        <v>257000</v>
      </c>
      <c r="I390" s="231">
        <f t="shared" si="5"/>
        <v>48187.5</v>
      </c>
      <c r="J390" s="212"/>
    </row>
    <row r="391" spans="2:10" s="145" customFormat="1" ht="16.5" customHeight="1">
      <c r="B391" s="230">
        <v>385</v>
      </c>
      <c r="C391" s="321" t="s">
        <v>615</v>
      </c>
      <c r="D391" s="321" t="s">
        <v>831</v>
      </c>
      <c r="E391" s="321" t="s">
        <v>246</v>
      </c>
      <c r="F391" s="321" t="s">
        <v>291</v>
      </c>
      <c r="G391" s="544">
        <v>1</v>
      </c>
      <c r="H391" s="543">
        <v>40300</v>
      </c>
      <c r="I391" s="231">
        <f t="shared" si="5"/>
        <v>7556.25</v>
      </c>
      <c r="J391" s="212"/>
    </row>
    <row r="392" spans="2:10" s="145" customFormat="1" ht="16.5" customHeight="1">
      <c r="B392" s="230">
        <v>386</v>
      </c>
      <c r="C392" s="321" t="s">
        <v>615</v>
      </c>
      <c r="D392" s="321" t="s">
        <v>616</v>
      </c>
      <c r="E392" s="321" t="s">
        <v>271</v>
      </c>
      <c r="F392" s="321" t="s">
        <v>291</v>
      </c>
      <c r="G392" s="544">
        <v>5</v>
      </c>
      <c r="H392" s="543">
        <v>500000</v>
      </c>
      <c r="I392" s="231">
        <f t="shared" si="5"/>
        <v>93750</v>
      </c>
      <c r="J392" s="212"/>
    </row>
    <row r="393" spans="2:10" s="145" customFormat="1" ht="16.5" customHeight="1">
      <c r="B393" s="230">
        <v>387</v>
      </c>
      <c r="C393" s="321" t="s">
        <v>615</v>
      </c>
      <c r="D393" s="321" t="s">
        <v>827</v>
      </c>
      <c r="E393" s="321" t="s">
        <v>327</v>
      </c>
      <c r="F393" s="321" t="s">
        <v>291</v>
      </c>
      <c r="G393" s="544">
        <v>3</v>
      </c>
      <c r="H393" s="543">
        <v>300000</v>
      </c>
      <c r="I393" s="231">
        <f t="shared" si="5"/>
        <v>56250</v>
      </c>
      <c r="J393" s="212"/>
    </row>
    <row r="394" spans="2:10" s="145" customFormat="1" ht="16.5" customHeight="1">
      <c r="B394" s="230">
        <v>388</v>
      </c>
      <c r="C394" s="321" t="s">
        <v>545</v>
      </c>
      <c r="D394" s="321" t="s">
        <v>746</v>
      </c>
      <c r="E394" s="321" t="s">
        <v>246</v>
      </c>
      <c r="F394" s="321" t="s">
        <v>294</v>
      </c>
      <c r="G394" s="544">
        <v>1</v>
      </c>
      <c r="H394" s="543">
        <v>100000</v>
      </c>
      <c r="I394" s="231">
        <f t="shared" si="5"/>
        <v>18750</v>
      </c>
      <c r="J394" s="212"/>
    </row>
    <row r="395" spans="2:10" s="145" customFormat="1" ht="16.5" customHeight="1">
      <c r="B395" s="230">
        <v>389</v>
      </c>
      <c r="C395" s="321" t="s">
        <v>545</v>
      </c>
      <c r="D395" s="321" t="s">
        <v>676</v>
      </c>
      <c r="E395" s="321" t="s">
        <v>238</v>
      </c>
      <c r="F395" s="321" t="s">
        <v>301</v>
      </c>
      <c r="G395" s="544">
        <v>1</v>
      </c>
      <c r="H395" s="543">
        <v>100000</v>
      </c>
      <c r="I395" s="231">
        <f t="shared" si="5"/>
        <v>18750</v>
      </c>
      <c r="J395" s="212"/>
    </row>
    <row r="396" spans="2:10" s="145" customFormat="1" ht="16.5" customHeight="1">
      <c r="B396" s="230">
        <v>390</v>
      </c>
      <c r="C396" s="321" t="s">
        <v>545</v>
      </c>
      <c r="D396" s="321" t="s">
        <v>833</v>
      </c>
      <c r="E396" s="321" t="s">
        <v>267</v>
      </c>
      <c r="F396" s="321" t="s">
        <v>294</v>
      </c>
      <c r="G396" s="544">
        <v>1</v>
      </c>
      <c r="H396" s="543">
        <v>100000</v>
      </c>
      <c r="I396" s="231">
        <f t="shared" si="5"/>
        <v>18750</v>
      </c>
      <c r="J396" s="212"/>
    </row>
    <row r="397" spans="2:10" s="145" customFormat="1" ht="16.5" customHeight="1">
      <c r="B397" s="230">
        <v>391</v>
      </c>
      <c r="C397" s="321" t="s">
        <v>545</v>
      </c>
      <c r="D397" s="321" t="s">
        <v>569</v>
      </c>
      <c r="E397" s="321" t="s">
        <v>279</v>
      </c>
      <c r="F397" s="321" t="s">
        <v>291</v>
      </c>
      <c r="G397" s="544">
        <v>3</v>
      </c>
      <c r="H397" s="543">
        <v>300000</v>
      </c>
      <c r="I397" s="231">
        <f t="shared" si="5"/>
        <v>56250</v>
      </c>
      <c r="J397" s="212"/>
    </row>
    <row r="398" spans="2:10" s="145" customFormat="1" ht="16.5" customHeight="1">
      <c r="B398" s="230">
        <v>392</v>
      </c>
      <c r="C398" s="321" t="s">
        <v>545</v>
      </c>
      <c r="D398" s="321" t="s">
        <v>315</v>
      </c>
      <c r="E398" s="321" t="s">
        <v>264</v>
      </c>
      <c r="F398" s="321" t="s">
        <v>301</v>
      </c>
      <c r="G398" s="544">
        <v>1</v>
      </c>
      <c r="H398" s="543">
        <v>100000</v>
      </c>
      <c r="I398" s="231">
        <f t="shared" si="5"/>
        <v>18750</v>
      </c>
      <c r="J398" s="212"/>
    </row>
    <row r="399" spans="2:10" s="145" customFormat="1" ht="16.5" customHeight="1">
      <c r="B399" s="230">
        <v>393</v>
      </c>
      <c r="C399" s="321" t="s">
        <v>545</v>
      </c>
      <c r="D399" s="321" t="s">
        <v>834</v>
      </c>
      <c r="E399" s="321" t="s">
        <v>231</v>
      </c>
      <c r="F399" s="321" t="s">
        <v>292</v>
      </c>
      <c r="G399" s="544">
        <v>1</v>
      </c>
      <c r="H399" s="543">
        <v>100000</v>
      </c>
      <c r="I399" s="231">
        <f t="shared" si="5"/>
        <v>18750</v>
      </c>
      <c r="J399" s="212"/>
    </row>
    <row r="400" spans="2:10" s="145" customFormat="1" ht="16.5" customHeight="1">
      <c r="B400" s="230">
        <v>394</v>
      </c>
      <c r="C400" s="321" t="s">
        <v>545</v>
      </c>
      <c r="D400" s="321" t="s">
        <v>834</v>
      </c>
      <c r="E400" s="321" t="s">
        <v>231</v>
      </c>
      <c r="F400" s="321" t="s">
        <v>291</v>
      </c>
      <c r="G400" s="544">
        <v>1</v>
      </c>
      <c r="H400" s="543">
        <v>100000</v>
      </c>
      <c r="I400" s="231">
        <f t="shared" si="5"/>
        <v>18750</v>
      </c>
      <c r="J400" s="212"/>
    </row>
    <row r="401" spans="2:10" s="145" customFormat="1" ht="16.5" customHeight="1">
      <c r="B401" s="230">
        <v>395</v>
      </c>
      <c r="C401" s="321" t="s">
        <v>545</v>
      </c>
      <c r="D401" s="321" t="s">
        <v>784</v>
      </c>
      <c r="E401" s="321" t="s">
        <v>298</v>
      </c>
      <c r="F401" s="321" t="s">
        <v>294</v>
      </c>
      <c r="G401" s="544">
        <v>1</v>
      </c>
      <c r="H401" s="543">
        <v>40300</v>
      </c>
      <c r="I401" s="231">
        <f t="shared" si="5"/>
        <v>7556.25</v>
      </c>
      <c r="J401" s="212"/>
    </row>
    <row r="402" spans="2:10" s="145" customFormat="1" ht="16.5" customHeight="1">
      <c r="B402" s="230">
        <v>396</v>
      </c>
      <c r="C402" s="321" t="s">
        <v>545</v>
      </c>
      <c r="D402" s="321" t="s">
        <v>617</v>
      </c>
      <c r="E402" s="321" t="s">
        <v>302</v>
      </c>
      <c r="F402" s="321" t="s">
        <v>292</v>
      </c>
      <c r="G402" s="544">
        <v>5</v>
      </c>
      <c r="H402" s="543">
        <v>500000</v>
      </c>
      <c r="I402" s="231">
        <f t="shared" si="5"/>
        <v>93750</v>
      </c>
      <c r="J402" s="212"/>
    </row>
    <row r="403" spans="2:10" s="145" customFormat="1" ht="16.5" customHeight="1">
      <c r="B403" s="230">
        <v>397</v>
      </c>
      <c r="C403" s="321" t="s">
        <v>545</v>
      </c>
      <c r="D403" s="321" t="s">
        <v>569</v>
      </c>
      <c r="E403" s="321" t="s">
        <v>279</v>
      </c>
      <c r="F403" s="321" t="s">
        <v>292</v>
      </c>
      <c r="G403" s="544">
        <v>5</v>
      </c>
      <c r="H403" s="543">
        <v>500000</v>
      </c>
      <c r="I403" s="231">
        <f t="shared" si="5"/>
        <v>93750</v>
      </c>
      <c r="J403" s="212"/>
    </row>
    <row r="404" spans="2:10" s="145" customFormat="1" ht="16.5" customHeight="1">
      <c r="B404" s="230">
        <v>398</v>
      </c>
      <c r="C404" s="321" t="s">
        <v>545</v>
      </c>
      <c r="D404" s="321" t="s">
        <v>768</v>
      </c>
      <c r="E404" s="321" t="s">
        <v>335</v>
      </c>
      <c r="F404" s="321" t="s">
        <v>294</v>
      </c>
      <c r="G404" s="544">
        <v>1</v>
      </c>
      <c r="H404" s="543">
        <v>40300</v>
      </c>
      <c r="I404" s="231">
        <f t="shared" si="5"/>
        <v>7556.25</v>
      </c>
      <c r="J404" s="212"/>
    </row>
    <row r="405" spans="2:10" s="145" customFormat="1" ht="16.5" customHeight="1">
      <c r="B405" s="230">
        <v>399</v>
      </c>
      <c r="C405" s="321" t="s">
        <v>545</v>
      </c>
      <c r="D405" s="321" t="s">
        <v>835</v>
      </c>
      <c r="E405" s="321" t="s">
        <v>280</v>
      </c>
      <c r="F405" s="321" t="s">
        <v>292</v>
      </c>
      <c r="G405" s="544">
        <v>2</v>
      </c>
      <c r="H405" s="543">
        <v>200000</v>
      </c>
      <c r="I405" s="231">
        <f t="shared" si="5"/>
        <v>37500</v>
      </c>
      <c r="J405" s="212"/>
    </row>
    <row r="406" spans="2:10" s="145" customFormat="1" ht="16.5" customHeight="1">
      <c r="B406" s="230">
        <v>400</v>
      </c>
      <c r="C406" s="321" t="s">
        <v>545</v>
      </c>
      <c r="D406" s="321" t="s">
        <v>761</v>
      </c>
      <c r="E406" s="321" t="s">
        <v>265</v>
      </c>
      <c r="F406" s="321" t="s">
        <v>294</v>
      </c>
      <c r="G406" s="544">
        <v>1</v>
      </c>
      <c r="H406" s="543">
        <v>40300</v>
      </c>
      <c r="I406" s="231">
        <f t="shared" si="5"/>
        <v>7556.25</v>
      </c>
      <c r="J406" s="212"/>
    </row>
    <row r="407" spans="2:10" s="145" customFormat="1" ht="16.5" customHeight="1">
      <c r="B407" s="230">
        <v>401</v>
      </c>
      <c r="C407" s="321" t="s">
        <v>545</v>
      </c>
      <c r="D407" s="321" t="s">
        <v>837</v>
      </c>
      <c r="E407" s="321" t="s">
        <v>324</v>
      </c>
      <c r="F407" s="321" t="s">
        <v>291</v>
      </c>
      <c r="G407" s="544">
        <v>4</v>
      </c>
      <c r="H407" s="543">
        <v>400000</v>
      </c>
      <c r="I407" s="231">
        <f t="shared" si="5"/>
        <v>75000</v>
      </c>
      <c r="J407" s="212"/>
    </row>
    <row r="408" spans="2:10" s="145" customFormat="1" ht="16.5" customHeight="1">
      <c r="B408" s="230">
        <v>402</v>
      </c>
      <c r="C408" s="321" t="s">
        <v>545</v>
      </c>
      <c r="D408" s="321" t="s">
        <v>835</v>
      </c>
      <c r="E408" s="321" t="s">
        <v>280</v>
      </c>
      <c r="F408" s="321" t="s">
        <v>291</v>
      </c>
      <c r="G408" s="544">
        <v>3</v>
      </c>
      <c r="H408" s="543">
        <v>300000</v>
      </c>
      <c r="I408" s="231">
        <f t="shared" si="5"/>
        <v>56250</v>
      </c>
      <c r="J408" s="212"/>
    </row>
    <row r="409" spans="2:10" s="145" customFormat="1" ht="16.5" customHeight="1">
      <c r="B409" s="230">
        <v>403</v>
      </c>
      <c r="C409" s="321" t="s">
        <v>545</v>
      </c>
      <c r="D409" s="321" t="s">
        <v>839</v>
      </c>
      <c r="E409" s="321" t="s">
        <v>154</v>
      </c>
      <c r="F409" s="321" t="s">
        <v>291</v>
      </c>
      <c r="G409" s="544">
        <v>1</v>
      </c>
      <c r="H409" s="543">
        <v>100000</v>
      </c>
      <c r="I409" s="231">
        <f t="shared" si="5"/>
        <v>18750</v>
      </c>
      <c r="J409" s="212"/>
    </row>
    <row r="410" spans="2:10" s="145" customFormat="1" ht="16.5" customHeight="1">
      <c r="B410" s="230">
        <v>404</v>
      </c>
      <c r="C410" s="321" t="s">
        <v>545</v>
      </c>
      <c r="D410" s="321" t="s">
        <v>776</v>
      </c>
      <c r="E410" s="321" t="s">
        <v>243</v>
      </c>
      <c r="F410" s="321" t="s">
        <v>294</v>
      </c>
      <c r="G410" s="544">
        <v>1</v>
      </c>
      <c r="H410" s="543">
        <v>100000</v>
      </c>
      <c r="I410" s="231">
        <f t="shared" si="5"/>
        <v>18750</v>
      </c>
      <c r="J410" s="212"/>
    </row>
    <row r="411" spans="2:10" s="145" customFormat="1" ht="16.5" customHeight="1">
      <c r="B411" s="230">
        <v>405</v>
      </c>
      <c r="C411" s="321" t="s">
        <v>545</v>
      </c>
      <c r="D411" s="321" t="s">
        <v>840</v>
      </c>
      <c r="E411" s="321" t="s">
        <v>251</v>
      </c>
      <c r="F411" s="321" t="s">
        <v>294</v>
      </c>
      <c r="G411" s="544">
        <v>1</v>
      </c>
      <c r="H411" s="543">
        <v>40300</v>
      </c>
      <c r="I411" s="231">
        <f t="shared" si="5"/>
        <v>7556.25</v>
      </c>
      <c r="J411" s="212"/>
    </row>
    <row r="412" spans="2:10" s="145" customFormat="1" ht="16.5" customHeight="1">
      <c r="B412" s="230">
        <v>406</v>
      </c>
      <c r="C412" s="321" t="s">
        <v>545</v>
      </c>
      <c r="D412" s="321" t="s">
        <v>617</v>
      </c>
      <c r="E412" s="321" t="s">
        <v>302</v>
      </c>
      <c r="F412" s="321" t="s">
        <v>291</v>
      </c>
      <c r="G412" s="544">
        <v>3</v>
      </c>
      <c r="H412" s="543">
        <v>300000</v>
      </c>
      <c r="I412" s="231">
        <f t="shared" si="5"/>
        <v>56250</v>
      </c>
      <c r="J412" s="212"/>
    </row>
    <row r="413" spans="2:10" s="145" customFormat="1" ht="16.5" customHeight="1">
      <c r="B413" s="230">
        <v>407</v>
      </c>
      <c r="C413" s="321" t="s">
        <v>545</v>
      </c>
      <c r="D413" s="321" t="s">
        <v>837</v>
      </c>
      <c r="E413" s="321" t="s">
        <v>324</v>
      </c>
      <c r="F413" s="321" t="s">
        <v>292</v>
      </c>
      <c r="G413" s="544">
        <v>5</v>
      </c>
      <c r="H413" s="543">
        <v>500000</v>
      </c>
      <c r="I413" s="231">
        <f t="shared" si="5"/>
        <v>93750</v>
      </c>
      <c r="J413" s="212"/>
    </row>
    <row r="414" spans="2:10" s="145" customFormat="1" ht="16.5" customHeight="1">
      <c r="B414" s="230">
        <v>408</v>
      </c>
      <c r="C414" s="321" t="s">
        <v>618</v>
      </c>
      <c r="D414" s="321" t="s">
        <v>364</v>
      </c>
      <c r="E414" s="321" t="s">
        <v>304</v>
      </c>
      <c r="F414" s="321" t="s">
        <v>291</v>
      </c>
      <c r="G414" s="544">
        <v>1</v>
      </c>
      <c r="H414" s="543">
        <v>100000</v>
      </c>
      <c r="I414" s="231">
        <f t="shared" si="5"/>
        <v>18750</v>
      </c>
      <c r="J414" s="212"/>
    </row>
    <row r="415" spans="2:10" s="145" customFormat="1" ht="16.5" customHeight="1">
      <c r="B415" s="230">
        <v>409</v>
      </c>
      <c r="C415" s="321" t="s">
        <v>618</v>
      </c>
      <c r="D415" s="321" t="s">
        <v>843</v>
      </c>
      <c r="E415" s="321" t="s">
        <v>256</v>
      </c>
      <c r="F415" s="321" t="s">
        <v>376</v>
      </c>
      <c r="G415" s="544">
        <v>1</v>
      </c>
      <c r="H415" s="543">
        <v>400000</v>
      </c>
      <c r="I415" s="231">
        <f t="shared" si="5"/>
        <v>75000</v>
      </c>
      <c r="J415" s="212"/>
    </row>
    <row r="416" spans="2:10" s="145" customFormat="1" ht="16.5" customHeight="1">
      <c r="B416" s="230">
        <v>410</v>
      </c>
      <c r="C416" s="321" t="s">
        <v>618</v>
      </c>
      <c r="D416" s="321" t="s">
        <v>844</v>
      </c>
      <c r="E416" s="321" t="s">
        <v>283</v>
      </c>
      <c r="F416" s="321" t="s">
        <v>292</v>
      </c>
      <c r="G416" s="544">
        <v>1</v>
      </c>
      <c r="H416" s="543">
        <v>100000</v>
      </c>
      <c r="I416" s="231">
        <f t="shared" si="5"/>
        <v>18750</v>
      </c>
      <c r="J416" s="212"/>
    </row>
    <row r="417" spans="2:10" s="145" customFormat="1" ht="16.5" customHeight="1">
      <c r="B417" s="230">
        <v>411</v>
      </c>
      <c r="C417" s="321" t="s">
        <v>618</v>
      </c>
      <c r="D417" s="321" t="s">
        <v>621</v>
      </c>
      <c r="E417" s="321" t="s">
        <v>330</v>
      </c>
      <c r="F417" s="321" t="s">
        <v>292</v>
      </c>
      <c r="G417" s="544">
        <v>5</v>
      </c>
      <c r="H417" s="543">
        <v>500000</v>
      </c>
      <c r="I417" s="231">
        <f t="shared" si="5"/>
        <v>93750</v>
      </c>
      <c r="J417" s="212"/>
    </row>
    <row r="418" spans="2:10" s="145" customFormat="1" ht="16.5" customHeight="1">
      <c r="B418" s="230">
        <v>412</v>
      </c>
      <c r="C418" s="321" t="s">
        <v>618</v>
      </c>
      <c r="D418" s="321" t="s">
        <v>790</v>
      </c>
      <c r="E418" s="321" t="s">
        <v>249</v>
      </c>
      <c r="F418" s="321" t="s">
        <v>291</v>
      </c>
      <c r="G418" s="544">
        <v>1</v>
      </c>
      <c r="H418" s="543">
        <v>100000</v>
      </c>
      <c r="I418" s="231">
        <f t="shared" si="5"/>
        <v>18750</v>
      </c>
      <c r="J418" s="212"/>
    </row>
    <row r="419" spans="2:10" s="145" customFormat="1" ht="16.5" customHeight="1">
      <c r="B419" s="230">
        <v>413</v>
      </c>
      <c r="C419" s="321" t="s">
        <v>618</v>
      </c>
      <c r="D419" s="321" t="s">
        <v>844</v>
      </c>
      <c r="E419" s="321" t="s">
        <v>283</v>
      </c>
      <c r="F419" s="321" t="s">
        <v>291</v>
      </c>
      <c r="G419" s="544">
        <v>1</v>
      </c>
      <c r="H419" s="543">
        <v>100000</v>
      </c>
      <c r="I419" s="231">
        <f t="shared" si="5"/>
        <v>18750</v>
      </c>
      <c r="J419" s="212"/>
    </row>
    <row r="420" spans="2:10" s="145" customFormat="1" ht="16.5" customHeight="1">
      <c r="B420" s="230">
        <v>414</v>
      </c>
      <c r="C420" s="321" t="s">
        <v>618</v>
      </c>
      <c r="D420" s="321" t="s">
        <v>848</v>
      </c>
      <c r="E420" s="321" t="s">
        <v>236</v>
      </c>
      <c r="F420" s="321" t="s">
        <v>292</v>
      </c>
      <c r="G420" s="544">
        <v>5</v>
      </c>
      <c r="H420" s="543">
        <v>500000</v>
      </c>
      <c r="I420" s="231">
        <f t="shared" si="5"/>
        <v>93750</v>
      </c>
      <c r="J420" s="212"/>
    </row>
    <row r="421" spans="2:10" s="145" customFormat="1" ht="16.5" customHeight="1">
      <c r="B421" s="230">
        <v>415</v>
      </c>
      <c r="C421" s="321" t="s">
        <v>618</v>
      </c>
      <c r="D421" s="321" t="s">
        <v>619</v>
      </c>
      <c r="E421" s="321" t="s">
        <v>153</v>
      </c>
      <c r="F421" s="321" t="s">
        <v>292</v>
      </c>
      <c r="G421" s="544">
        <v>5</v>
      </c>
      <c r="H421" s="543">
        <v>500000</v>
      </c>
      <c r="I421" s="231">
        <f t="shared" si="5"/>
        <v>93750</v>
      </c>
      <c r="J421" s="212"/>
    </row>
    <row r="422" spans="2:10" s="145" customFormat="1" ht="16.5" customHeight="1">
      <c r="B422" s="230">
        <v>416</v>
      </c>
      <c r="C422" s="321" t="s">
        <v>618</v>
      </c>
      <c r="D422" s="321" t="s">
        <v>849</v>
      </c>
      <c r="E422" s="321" t="s">
        <v>251</v>
      </c>
      <c r="F422" s="321" t="s">
        <v>291</v>
      </c>
      <c r="G422" s="544">
        <v>3</v>
      </c>
      <c r="H422" s="543">
        <v>300000</v>
      </c>
      <c r="I422" s="231">
        <f t="shared" si="5"/>
        <v>56250</v>
      </c>
      <c r="J422" s="212"/>
    </row>
    <row r="423" spans="2:10" s="145" customFormat="1" ht="16.5" customHeight="1">
      <c r="B423" s="230">
        <v>417</v>
      </c>
      <c r="C423" s="321" t="s">
        <v>618</v>
      </c>
      <c r="D423" s="321" t="s">
        <v>850</v>
      </c>
      <c r="E423" s="321" t="s">
        <v>264</v>
      </c>
      <c r="F423" s="321" t="s">
        <v>292</v>
      </c>
      <c r="G423" s="544">
        <v>1</v>
      </c>
      <c r="H423" s="543">
        <v>100000</v>
      </c>
      <c r="I423" s="231">
        <f t="shared" si="5"/>
        <v>18750</v>
      </c>
      <c r="J423" s="212"/>
    </row>
    <row r="424" spans="2:10" s="145" customFormat="1" ht="16.5" customHeight="1">
      <c r="B424" s="230">
        <v>418</v>
      </c>
      <c r="C424" s="321" t="s">
        <v>618</v>
      </c>
      <c r="D424" s="321" t="s">
        <v>849</v>
      </c>
      <c r="E424" s="321" t="s">
        <v>251</v>
      </c>
      <c r="F424" s="321" t="s">
        <v>292</v>
      </c>
      <c r="G424" s="544">
        <v>3</v>
      </c>
      <c r="H424" s="543">
        <v>300000</v>
      </c>
      <c r="I424" s="231">
        <f t="shared" si="5"/>
        <v>56250</v>
      </c>
      <c r="J424" s="212"/>
    </row>
    <row r="425" spans="2:10" s="145" customFormat="1" ht="16.5" customHeight="1">
      <c r="B425" s="230">
        <v>419</v>
      </c>
      <c r="C425" s="321" t="s">
        <v>618</v>
      </c>
      <c r="D425" s="321" t="s">
        <v>848</v>
      </c>
      <c r="E425" s="321" t="s">
        <v>236</v>
      </c>
      <c r="F425" s="321" t="s">
        <v>291</v>
      </c>
      <c r="G425" s="544">
        <v>8</v>
      </c>
      <c r="H425" s="543">
        <v>800000</v>
      </c>
      <c r="I425" s="231">
        <f t="shared" si="5"/>
        <v>150000</v>
      </c>
      <c r="J425" s="212"/>
    </row>
    <row r="426" spans="2:10" s="145" customFormat="1" ht="16.5" customHeight="1">
      <c r="B426" s="230">
        <v>420</v>
      </c>
      <c r="C426" s="321" t="s">
        <v>618</v>
      </c>
      <c r="D426" s="321" t="s">
        <v>730</v>
      </c>
      <c r="E426" s="321" t="s">
        <v>298</v>
      </c>
      <c r="F426" s="321" t="s">
        <v>292</v>
      </c>
      <c r="G426" s="544">
        <v>2</v>
      </c>
      <c r="H426" s="543">
        <v>200000</v>
      </c>
      <c r="I426" s="231">
        <f t="shared" si="5"/>
        <v>37500</v>
      </c>
      <c r="J426" s="212"/>
    </row>
    <row r="427" spans="2:10" s="145" customFormat="1" ht="16.5" customHeight="1">
      <c r="B427" s="230">
        <v>421</v>
      </c>
      <c r="C427" s="321" t="s">
        <v>618</v>
      </c>
      <c r="D427" s="321" t="s">
        <v>628</v>
      </c>
      <c r="E427" s="321" t="s">
        <v>295</v>
      </c>
      <c r="F427" s="321" t="s">
        <v>301</v>
      </c>
      <c r="G427" s="544">
        <v>1</v>
      </c>
      <c r="H427" s="543">
        <v>100000</v>
      </c>
      <c r="I427" s="231">
        <f t="shared" si="5"/>
        <v>18750</v>
      </c>
      <c r="J427" s="212"/>
    </row>
    <row r="428" spans="2:10" s="145" customFormat="1" ht="16.5" customHeight="1">
      <c r="B428" s="230">
        <v>422</v>
      </c>
      <c r="C428" s="321" t="s">
        <v>618</v>
      </c>
      <c r="D428" s="321" t="s">
        <v>730</v>
      </c>
      <c r="E428" s="321" t="s">
        <v>298</v>
      </c>
      <c r="F428" s="321" t="s">
        <v>291</v>
      </c>
      <c r="G428" s="544">
        <v>3</v>
      </c>
      <c r="H428" s="543">
        <v>300000</v>
      </c>
      <c r="I428" s="231">
        <f t="shared" si="5"/>
        <v>56250</v>
      </c>
      <c r="J428" s="212"/>
    </row>
    <row r="429" spans="2:10" s="145" customFormat="1" ht="16.5" customHeight="1">
      <c r="B429" s="230">
        <v>423</v>
      </c>
      <c r="C429" s="321" t="s">
        <v>618</v>
      </c>
      <c r="D429" s="321" t="s">
        <v>597</v>
      </c>
      <c r="E429" s="321" t="s">
        <v>262</v>
      </c>
      <c r="F429" s="321" t="s">
        <v>291</v>
      </c>
      <c r="G429" s="544">
        <v>1</v>
      </c>
      <c r="H429" s="543">
        <v>40300</v>
      </c>
      <c r="I429" s="231">
        <f t="shared" si="5"/>
        <v>7556.25</v>
      </c>
      <c r="J429" s="212"/>
    </row>
    <row r="430" spans="2:10" s="145" customFormat="1" ht="16.5" customHeight="1">
      <c r="B430" s="230">
        <v>424</v>
      </c>
      <c r="C430" s="321" t="s">
        <v>618</v>
      </c>
      <c r="D430" s="321" t="s">
        <v>851</v>
      </c>
      <c r="E430" s="321" t="s">
        <v>262</v>
      </c>
      <c r="F430" s="321" t="s">
        <v>292</v>
      </c>
      <c r="G430" s="544">
        <v>5</v>
      </c>
      <c r="H430" s="543">
        <v>500000</v>
      </c>
      <c r="I430" s="231">
        <f t="shared" si="5"/>
        <v>93750</v>
      </c>
      <c r="J430" s="212"/>
    </row>
    <row r="431" spans="2:10" s="145" customFormat="1" ht="16.5" customHeight="1">
      <c r="B431" s="230">
        <v>425</v>
      </c>
      <c r="C431" s="321" t="s">
        <v>618</v>
      </c>
      <c r="D431" s="321" t="s">
        <v>850</v>
      </c>
      <c r="E431" s="321" t="s">
        <v>264</v>
      </c>
      <c r="F431" s="321" t="s">
        <v>291</v>
      </c>
      <c r="G431" s="544">
        <v>1</v>
      </c>
      <c r="H431" s="543">
        <v>100000</v>
      </c>
      <c r="I431" s="231">
        <f t="shared" si="5"/>
        <v>18750</v>
      </c>
      <c r="J431" s="212"/>
    </row>
    <row r="432" spans="2:10" s="145" customFormat="1" ht="16.5" customHeight="1">
      <c r="B432" s="230">
        <v>426</v>
      </c>
      <c r="C432" s="321" t="s">
        <v>618</v>
      </c>
      <c r="D432" s="321" t="s">
        <v>602</v>
      </c>
      <c r="E432" s="321" t="s">
        <v>228</v>
      </c>
      <c r="F432" s="321" t="s">
        <v>291</v>
      </c>
      <c r="G432" s="544">
        <v>1</v>
      </c>
      <c r="H432" s="543">
        <v>40300</v>
      </c>
      <c r="I432" s="231">
        <f t="shared" si="5"/>
        <v>7556.25</v>
      </c>
      <c r="J432" s="212"/>
    </row>
    <row r="433" spans="2:10" s="145" customFormat="1" ht="16.5" customHeight="1">
      <c r="B433" s="230">
        <v>427</v>
      </c>
      <c r="C433" s="321" t="s">
        <v>618</v>
      </c>
      <c r="D433" s="321" t="s">
        <v>314</v>
      </c>
      <c r="E433" s="321" t="s">
        <v>299</v>
      </c>
      <c r="F433" s="321" t="s">
        <v>291</v>
      </c>
      <c r="G433" s="544">
        <v>3</v>
      </c>
      <c r="H433" s="543">
        <v>300000</v>
      </c>
      <c r="I433" s="231">
        <f t="shared" si="5"/>
        <v>56250</v>
      </c>
      <c r="J433" s="212"/>
    </row>
    <row r="434" spans="2:10" s="145" customFormat="1" ht="16.5" customHeight="1">
      <c r="B434" s="230">
        <v>428</v>
      </c>
      <c r="C434" s="321" t="s">
        <v>618</v>
      </c>
      <c r="D434" s="321" t="s">
        <v>619</v>
      </c>
      <c r="E434" s="321" t="s">
        <v>153</v>
      </c>
      <c r="F434" s="321" t="s">
        <v>291</v>
      </c>
      <c r="G434" s="544">
        <v>5</v>
      </c>
      <c r="H434" s="543">
        <v>500000</v>
      </c>
      <c r="I434" s="231">
        <f t="shared" si="5"/>
        <v>93750</v>
      </c>
      <c r="J434" s="212"/>
    </row>
    <row r="435" spans="2:10" s="145" customFormat="1" ht="16.5" customHeight="1">
      <c r="B435" s="230">
        <v>429</v>
      </c>
      <c r="C435" s="321" t="s">
        <v>618</v>
      </c>
      <c r="D435" s="321" t="s">
        <v>314</v>
      </c>
      <c r="E435" s="321" t="s">
        <v>299</v>
      </c>
      <c r="F435" s="321" t="s">
        <v>292</v>
      </c>
      <c r="G435" s="544">
        <v>3</v>
      </c>
      <c r="H435" s="543">
        <v>300000</v>
      </c>
      <c r="I435" s="231">
        <f t="shared" si="5"/>
        <v>56250</v>
      </c>
      <c r="J435" s="212"/>
    </row>
    <row r="436" spans="2:10" s="145" customFormat="1" ht="16.5" customHeight="1">
      <c r="B436" s="230">
        <v>430</v>
      </c>
      <c r="C436" s="321" t="s">
        <v>618</v>
      </c>
      <c r="D436" s="321" t="s">
        <v>620</v>
      </c>
      <c r="E436" s="321" t="s">
        <v>240</v>
      </c>
      <c r="F436" s="321" t="s">
        <v>643</v>
      </c>
      <c r="G436" s="544">
        <v>1</v>
      </c>
      <c r="H436" s="543">
        <v>101800</v>
      </c>
      <c r="I436" s="231">
        <f t="shared" si="5"/>
        <v>19087.5</v>
      </c>
      <c r="J436" s="212"/>
    </row>
    <row r="437" spans="2:10" s="145" customFormat="1" ht="16.5" customHeight="1">
      <c r="B437" s="230">
        <v>431</v>
      </c>
      <c r="C437" s="321" t="s">
        <v>622</v>
      </c>
      <c r="D437" s="321" t="s">
        <v>852</v>
      </c>
      <c r="E437" s="321" t="s">
        <v>330</v>
      </c>
      <c r="F437" s="321" t="s">
        <v>291</v>
      </c>
      <c r="G437" s="544">
        <v>1</v>
      </c>
      <c r="H437" s="543">
        <v>100000</v>
      </c>
      <c r="I437" s="231">
        <f t="shared" si="5"/>
        <v>18750</v>
      </c>
      <c r="J437" s="212"/>
    </row>
    <row r="438" spans="2:10" s="145" customFormat="1" ht="16.5" customHeight="1">
      <c r="B438" s="230">
        <v>432</v>
      </c>
      <c r="C438" s="321" t="s">
        <v>622</v>
      </c>
      <c r="D438" s="321" t="s">
        <v>853</v>
      </c>
      <c r="E438" s="321" t="s">
        <v>351</v>
      </c>
      <c r="F438" s="321" t="s">
        <v>292</v>
      </c>
      <c r="G438" s="544">
        <v>1</v>
      </c>
      <c r="H438" s="543">
        <v>100000</v>
      </c>
      <c r="I438" s="231">
        <f t="shared" si="5"/>
        <v>18750</v>
      </c>
      <c r="J438" s="212"/>
    </row>
    <row r="439" spans="2:10" s="145" customFormat="1" ht="16.5" customHeight="1">
      <c r="B439" s="230">
        <v>433</v>
      </c>
      <c r="C439" s="321" t="s">
        <v>622</v>
      </c>
      <c r="D439" s="321" t="s">
        <v>274</v>
      </c>
      <c r="E439" s="321" t="s">
        <v>280</v>
      </c>
      <c r="F439" s="321" t="s">
        <v>292</v>
      </c>
      <c r="G439" s="544">
        <v>10</v>
      </c>
      <c r="H439" s="543">
        <v>1000000</v>
      </c>
      <c r="I439" s="231">
        <f t="shared" si="5"/>
        <v>187500</v>
      </c>
      <c r="J439" s="212"/>
    </row>
    <row r="440" spans="2:10" s="145" customFormat="1" ht="16.5" customHeight="1">
      <c r="B440" s="230">
        <v>434</v>
      </c>
      <c r="C440" s="321" t="s">
        <v>622</v>
      </c>
      <c r="D440" s="321" t="s">
        <v>853</v>
      </c>
      <c r="E440" s="321" t="s">
        <v>351</v>
      </c>
      <c r="F440" s="321" t="s">
        <v>291</v>
      </c>
      <c r="G440" s="544">
        <v>2</v>
      </c>
      <c r="H440" s="543">
        <v>200000</v>
      </c>
      <c r="I440" s="231">
        <f t="shared" si="5"/>
        <v>37500</v>
      </c>
      <c r="J440" s="212"/>
    </row>
    <row r="441" spans="2:10" s="145" customFormat="1" ht="16.5" customHeight="1">
      <c r="B441" s="230">
        <v>435</v>
      </c>
      <c r="C441" s="321" t="s">
        <v>622</v>
      </c>
      <c r="D441" s="321" t="s">
        <v>274</v>
      </c>
      <c r="E441" s="321" t="s">
        <v>280</v>
      </c>
      <c r="F441" s="321" t="s">
        <v>303</v>
      </c>
      <c r="G441" s="544">
        <v>4</v>
      </c>
      <c r="H441" s="543">
        <v>400000</v>
      </c>
      <c r="I441" s="231">
        <f t="shared" si="5"/>
        <v>75000</v>
      </c>
      <c r="J441" s="212"/>
    </row>
    <row r="442" spans="2:10" s="145" customFormat="1" ht="16.5" customHeight="1">
      <c r="B442" s="230">
        <v>436</v>
      </c>
      <c r="C442" s="321" t="s">
        <v>622</v>
      </c>
      <c r="D442" s="321" t="s">
        <v>274</v>
      </c>
      <c r="E442" s="321" t="s">
        <v>280</v>
      </c>
      <c r="F442" s="321" t="s">
        <v>313</v>
      </c>
      <c r="G442" s="544">
        <v>1</v>
      </c>
      <c r="H442" s="543">
        <v>200000</v>
      </c>
      <c r="I442" s="231">
        <f t="shared" si="5"/>
        <v>37500</v>
      </c>
      <c r="J442" s="212"/>
    </row>
    <row r="443" spans="2:10" s="145" customFormat="1" ht="16.5" customHeight="1">
      <c r="B443" s="230">
        <v>437</v>
      </c>
      <c r="C443" s="321" t="s">
        <v>854</v>
      </c>
      <c r="D443" s="321" t="s">
        <v>855</v>
      </c>
      <c r="E443" s="321" t="s">
        <v>234</v>
      </c>
      <c r="F443" s="321" t="s">
        <v>357</v>
      </c>
      <c r="G443" s="544">
        <v>1</v>
      </c>
      <c r="H443" s="543">
        <v>282000</v>
      </c>
      <c r="I443" s="231">
        <f t="shared" si="5"/>
        <v>52875</v>
      </c>
      <c r="J443" s="212"/>
    </row>
    <row r="444" spans="2:10" s="238" customFormat="1" ht="16.5" customHeight="1">
      <c r="B444" s="386">
        <v>438</v>
      </c>
      <c r="C444" s="383" t="s">
        <v>422</v>
      </c>
      <c r="D444" s="383" t="s">
        <v>585</v>
      </c>
      <c r="E444" s="383" t="s">
        <v>133</v>
      </c>
      <c r="F444" s="383" t="s">
        <v>385</v>
      </c>
      <c r="G444" s="384">
        <v>2</v>
      </c>
      <c r="H444" s="385">
        <v>32000</v>
      </c>
      <c r="I444" s="261">
        <f t="shared" ref="I444:I464" si="6">H444*21.25%</f>
        <v>6800</v>
      </c>
      <c r="J444" s="262"/>
    </row>
    <row r="445" spans="2:10" s="238" customFormat="1" ht="16.5" customHeight="1">
      <c r="B445" s="386">
        <v>439</v>
      </c>
      <c r="C445" s="383" t="s">
        <v>422</v>
      </c>
      <c r="D445" s="383" t="s">
        <v>586</v>
      </c>
      <c r="E445" s="383" t="s">
        <v>249</v>
      </c>
      <c r="F445" s="383" t="s">
        <v>385</v>
      </c>
      <c r="G445" s="384">
        <v>8</v>
      </c>
      <c r="H445" s="385">
        <v>280000</v>
      </c>
      <c r="I445" s="261">
        <f t="shared" si="6"/>
        <v>59500</v>
      </c>
      <c r="J445" s="262"/>
    </row>
    <row r="446" spans="2:10" s="238" customFormat="1" ht="16.5" customHeight="1">
      <c r="B446" s="386">
        <v>440</v>
      </c>
      <c r="C446" s="383" t="s">
        <v>422</v>
      </c>
      <c r="D446" s="383" t="s">
        <v>587</v>
      </c>
      <c r="E446" s="383" t="s">
        <v>280</v>
      </c>
      <c r="F446" s="383" t="s">
        <v>385</v>
      </c>
      <c r="G446" s="384">
        <v>2</v>
      </c>
      <c r="H446" s="385">
        <v>70000</v>
      </c>
      <c r="I446" s="261">
        <f t="shared" si="6"/>
        <v>14875</v>
      </c>
      <c r="J446" s="262"/>
    </row>
    <row r="447" spans="2:10" s="238" customFormat="1" ht="16.5" customHeight="1">
      <c r="B447" s="386">
        <v>441</v>
      </c>
      <c r="C447" s="383" t="s">
        <v>422</v>
      </c>
      <c r="D447" s="383" t="s">
        <v>587</v>
      </c>
      <c r="E447" s="383" t="s">
        <v>280</v>
      </c>
      <c r="F447" s="383" t="s">
        <v>385</v>
      </c>
      <c r="G447" s="384">
        <v>4</v>
      </c>
      <c r="H447" s="385">
        <v>140000</v>
      </c>
      <c r="I447" s="261">
        <f t="shared" si="6"/>
        <v>29750</v>
      </c>
      <c r="J447" s="262"/>
    </row>
    <row r="448" spans="2:10" s="238" customFormat="1" ht="16.5" customHeight="1">
      <c r="B448" s="386">
        <v>442</v>
      </c>
      <c r="C448" s="383" t="s">
        <v>422</v>
      </c>
      <c r="D448" s="383" t="s">
        <v>586</v>
      </c>
      <c r="E448" s="383" t="s">
        <v>249</v>
      </c>
      <c r="F448" s="383" t="s">
        <v>385</v>
      </c>
      <c r="G448" s="384">
        <v>5</v>
      </c>
      <c r="H448" s="385">
        <v>175000</v>
      </c>
      <c r="I448" s="261">
        <f t="shared" si="6"/>
        <v>37187.5</v>
      </c>
      <c r="J448" s="262"/>
    </row>
    <row r="449" spans="2:10" s="238" customFormat="1" ht="16.5" customHeight="1">
      <c r="B449" s="386">
        <v>443</v>
      </c>
      <c r="C449" s="383" t="s">
        <v>422</v>
      </c>
      <c r="D449" s="383" t="s">
        <v>585</v>
      </c>
      <c r="E449" s="383" t="s">
        <v>133</v>
      </c>
      <c r="F449" s="383" t="s">
        <v>385</v>
      </c>
      <c r="G449" s="384">
        <v>3</v>
      </c>
      <c r="H449" s="385">
        <v>48000</v>
      </c>
      <c r="I449" s="261">
        <f t="shared" si="6"/>
        <v>10200</v>
      </c>
      <c r="J449" s="262"/>
    </row>
    <row r="450" spans="2:10" s="238" customFormat="1" ht="16.5" customHeight="1">
      <c r="B450" s="386">
        <v>444</v>
      </c>
      <c r="C450" s="383" t="s">
        <v>422</v>
      </c>
      <c r="D450" s="383" t="s">
        <v>585</v>
      </c>
      <c r="E450" s="383" t="s">
        <v>133</v>
      </c>
      <c r="F450" s="383" t="s">
        <v>385</v>
      </c>
      <c r="G450" s="384">
        <v>2</v>
      </c>
      <c r="H450" s="385">
        <v>32000</v>
      </c>
      <c r="I450" s="261">
        <f t="shared" si="6"/>
        <v>6800</v>
      </c>
      <c r="J450" s="262"/>
    </row>
    <row r="451" spans="2:10" s="238" customFormat="1" ht="16.5" customHeight="1">
      <c r="B451" s="386">
        <v>445</v>
      </c>
      <c r="C451" s="383" t="s">
        <v>422</v>
      </c>
      <c r="D451" s="383" t="s">
        <v>586</v>
      </c>
      <c r="E451" s="383" t="s">
        <v>249</v>
      </c>
      <c r="F451" s="383" t="s">
        <v>385</v>
      </c>
      <c r="G451" s="384">
        <v>7</v>
      </c>
      <c r="H451" s="385">
        <v>245000</v>
      </c>
      <c r="I451" s="261">
        <f t="shared" si="6"/>
        <v>52062.5</v>
      </c>
      <c r="J451" s="262"/>
    </row>
    <row r="452" spans="2:10" s="238" customFormat="1" ht="16.5" customHeight="1">
      <c r="B452" s="386">
        <v>446</v>
      </c>
      <c r="C452" s="383" t="s">
        <v>422</v>
      </c>
      <c r="D452" s="383" t="s">
        <v>586</v>
      </c>
      <c r="E452" s="383" t="s">
        <v>249</v>
      </c>
      <c r="F452" s="383" t="s">
        <v>385</v>
      </c>
      <c r="G452" s="384">
        <v>10</v>
      </c>
      <c r="H452" s="385">
        <v>350000</v>
      </c>
      <c r="I452" s="261">
        <f t="shared" si="6"/>
        <v>74375</v>
      </c>
      <c r="J452" s="262"/>
    </row>
    <row r="453" spans="2:10" s="238" customFormat="1" ht="16.5" customHeight="1">
      <c r="B453" s="386">
        <v>447</v>
      </c>
      <c r="C453" s="383" t="s">
        <v>422</v>
      </c>
      <c r="D453" s="383" t="s">
        <v>587</v>
      </c>
      <c r="E453" s="383" t="s">
        <v>280</v>
      </c>
      <c r="F453" s="383" t="s">
        <v>385</v>
      </c>
      <c r="G453" s="384">
        <v>3</v>
      </c>
      <c r="H453" s="385">
        <v>105000</v>
      </c>
      <c r="I453" s="261">
        <f t="shared" si="6"/>
        <v>22312.5</v>
      </c>
      <c r="J453" s="262"/>
    </row>
    <row r="454" spans="2:10" s="238" customFormat="1" ht="16.5" customHeight="1">
      <c r="B454" s="386">
        <v>448</v>
      </c>
      <c r="C454" s="383" t="s">
        <v>422</v>
      </c>
      <c r="D454" s="383" t="s">
        <v>586</v>
      </c>
      <c r="E454" s="383" t="s">
        <v>249</v>
      </c>
      <c r="F454" s="383" t="s">
        <v>385</v>
      </c>
      <c r="G454" s="384">
        <v>1</v>
      </c>
      <c r="H454" s="385">
        <v>35000</v>
      </c>
      <c r="I454" s="261">
        <f t="shared" si="6"/>
        <v>7437.5</v>
      </c>
      <c r="J454" s="262"/>
    </row>
    <row r="455" spans="2:10" s="238" customFormat="1" ht="16.5" customHeight="1">
      <c r="B455" s="386">
        <v>449</v>
      </c>
      <c r="C455" s="383" t="s">
        <v>422</v>
      </c>
      <c r="D455" s="383" t="s">
        <v>586</v>
      </c>
      <c r="E455" s="383" t="s">
        <v>249</v>
      </c>
      <c r="F455" s="383" t="s">
        <v>385</v>
      </c>
      <c r="G455" s="384">
        <v>3</v>
      </c>
      <c r="H455" s="385">
        <v>105000</v>
      </c>
      <c r="I455" s="261">
        <f t="shared" si="6"/>
        <v>22312.5</v>
      </c>
      <c r="J455" s="262"/>
    </row>
    <row r="456" spans="2:10" s="238" customFormat="1" ht="16.5" customHeight="1">
      <c r="B456" s="386">
        <v>450</v>
      </c>
      <c r="C456" s="383" t="s">
        <v>422</v>
      </c>
      <c r="D456" s="383" t="s">
        <v>586</v>
      </c>
      <c r="E456" s="383" t="s">
        <v>249</v>
      </c>
      <c r="F456" s="383" t="s">
        <v>385</v>
      </c>
      <c r="G456" s="384">
        <v>1</v>
      </c>
      <c r="H456" s="385">
        <v>35000</v>
      </c>
      <c r="I456" s="261">
        <f t="shared" si="6"/>
        <v>7437.5</v>
      </c>
      <c r="J456" s="262"/>
    </row>
    <row r="457" spans="2:10" s="238" customFormat="1" ht="16.5" customHeight="1">
      <c r="B457" s="386">
        <v>451</v>
      </c>
      <c r="C457" s="383" t="s">
        <v>422</v>
      </c>
      <c r="D457" s="383" t="s">
        <v>587</v>
      </c>
      <c r="E457" s="383" t="s">
        <v>280</v>
      </c>
      <c r="F457" s="383" t="s">
        <v>385</v>
      </c>
      <c r="G457" s="384">
        <v>3</v>
      </c>
      <c r="H457" s="385">
        <v>105000</v>
      </c>
      <c r="I457" s="261">
        <f t="shared" si="6"/>
        <v>22312.5</v>
      </c>
      <c r="J457" s="262"/>
    </row>
    <row r="458" spans="2:10" s="238" customFormat="1" ht="16.5" customHeight="1">
      <c r="B458" s="386">
        <v>452</v>
      </c>
      <c r="C458" s="383" t="s">
        <v>422</v>
      </c>
      <c r="D458" s="383" t="s">
        <v>585</v>
      </c>
      <c r="E458" s="383" t="s">
        <v>133</v>
      </c>
      <c r="F458" s="383" t="s">
        <v>385</v>
      </c>
      <c r="G458" s="384">
        <v>2</v>
      </c>
      <c r="H458" s="385">
        <v>32000</v>
      </c>
      <c r="I458" s="261">
        <f t="shared" si="6"/>
        <v>6800</v>
      </c>
      <c r="J458" s="262"/>
    </row>
    <row r="459" spans="2:10" s="238" customFormat="1" ht="16.5" customHeight="1">
      <c r="B459" s="386">
        <v>453</v>
      </c>
      <c r="C459" s="383" t="s">
        <v>422</v>
      </c>
      <c r="D459" s="383" t="s">
        <v>587</v>
      </c>
      <c r="E459" s="383" t="s">
        <v>280</v>
      </c>
      <c r="F459" s="383" t="s">
        <v>385</v>
      </c>
      <c r="G459" s="384">
        <v>3</v>
      </c>
      <c r="H459" s="385">
        <v>105000</v>
      </c>
      <c r="I459" s="261">
        <f t="shared" si="6"/>
        <v>22312.5</v>
      </c>
      <c r="J459" s="262"/>
    </row>
    <row r="460" spans="2:10" s="238" customFormat="1" ht="16.5" customHeight="1">
      <c r="B460" s="386">
        <v>454</v>
      </c>
      <c r="C460" s="383" t="s">
        <v>422</v>
      </c>
      <c r="D460" s="383" t="s">
        <v>585</v>
      </c>
      <c r="E460" s="383" t="s">
        <v>133</v>
      </c>
      <c r="F460" s="383" t="s">
        <v>385</v>
      </c>
      <c r="G460" s="384">
        <v>2</v>
      </c>
      <c r="H460" s="385">
        <v>32000</v>
      </c>
      <c r="I460" s="261">
        <f t="shared" si="6"/>
        <v>6800</v>
      </c>
      <c r="J460" s="262"/>
    </row>
    <row r="461" spans="2:10" s="238" customFormat="1" ht="16.5" customHeight="1">
      <c r="B461" s="386">
        <v>455</v>
      </c>
      <c r="C461" s="383" t="s">
        <v>422</v>
      </c>
      <c r="D461" s="383" t="s">
        <v>585</v>
      </c>
      <c r="E461" s="383" t="s">
        <v>133</v>
      </c>
      <c r="F461" s="383" t="s">
        <v>385</v>
      </c>
      <c r="G461" s="384">
        <v>1</v>
      </c>
      <c r="H461" s="385">
        <v>16000</v>
      </c>
      <c r="I461" s="261">
        <f t="shared" si="6"/>
        <v>3400</v>
      </c>
      <c r="J461" s="262"/>
    </row>
    <row r="462" spans="2:10" s="238" customFormat="1" ht="16.5" customHeight="1">
      <c r="B462" s="386">
        <v>456</v>
      </c>
      <c r="C462" s="383" t="s">
        <v>422</v>
      </c>
      <c r="D462" s="383" t="s">
        <v>587</v>
      </c>
      <c r="E462" s="383" t="s">
        <v>280</v>
      </c>
      <c r="F462" s="383" t="s">
        <v>385</v>
      </c>
      <c r="G462" s="384">
        <v>1</v>
      </c>
      <c r="H462" s="385">
        <v>35000</v>
      </c>
      <c r="I462" s="261">
        <f t="shared" si="6"/>
        <v>7437.5</v>
      </c>
      <c r="J462" s="262"/>
    </row>
    <row r="463" spans="2:10" s="238" customFormat="1" ht="16.5" customHeight="1">
      <c r="B463" s="386">
        <v>457</v>
      </c>
      <c r="C463" s="383" t="s">
        <v>422</v>
      </c>
      <c r="D463" s="383" t="s">
        <v>585</v>
      </c>
      <c r="E463" s="383" t="s">
        <v>133</v>
      </c>
      <c r="F463" s="383" t="s">
        <v>385</v>
      </c>
      <c r="G463" s="384">
        <v>1</v>
      </c>
      <c r="H463" s="385">
        <v>16000</v>
      </c>
      <c r="I463" s="261">
        <f t="shared" si="6"/>
        <v>3400</v>
      </c>
      <c r="J463" s="262"/>
    </row>
    <row r="464" spans="2:10" s="238" customFormat="1" ht="16.5" customHeight="1">
      <c r="B464" s="386">
        <v>458</v>
      </c>
      <c r="C464" s="383" t="s">
        <v>422</v>
      </c>
      <c r="D464" s="383" t="s">
        <v>587</v>
      </c>
      <c r="E464" s="383" t="s">
        <v>280</v>
      </c>
      <c r="F464" s="383" t="s">
        <v>385</v>
      </c>
      <c r="G464" s="384">
        <v>2</v>
      </c>
      <c r="H464" s="385">
        <v>70000</v>
      </c>
      <c r="I464" s="261">
        <f t="shared" si="6"/>
        <v>14875</v>
      </c>
      <c r="J464" s="262"/>
    </row>
    <row r="465" spans="2:10" s="238" customFormat="1" ht="16.5" customHeight="1">
      <c r="B465" s="386">
        <v>459</v>
      </c>
      <c r="C465" s="383" t="s">
        <v>422</v>
      </c>
      <c r="D465" s="383" t="s">
        <v>585</v>
      </c>
      <c r="E465" s="383" t="s">
        <v>133</v>
      </c>
      <c r="F465" s="383" t="s">
        <v>385</v>
      </c>
      <c r="G465" s="384">
        <v>2</v>
      </c>
      <c r="H465" s="385">
        <v>32000</v>
      </c>
      <c r="I465" s="261">
        <f t="shared" ref="I465:I638" si="7">H465*21.25%</f>
        <v>6800</v>
      </c>
      <c r="J465" s="262"/>
    </row>
    <row r="466" spans="2:10" s="238" customFormat="1" ht="16.5" customHeight="1">
      <c r="B466" s="386">
        <v>460</v>
      </c>
      <c r="C466" s="383" t="s">
        <v>422</v>
      </c>
      <c r="D466" s="383" t="s">
        <v>586</v>
      </c>
      <c r="E466" s="383" t="s">
        <v>249</v>
      </c>
      <c r="F466" s="383" t="s">
        <v>385</v>
      </c>
      <c r="G466" s="384">
        <v>8</v>
      </c>
      <c r="H466" s="385">
        <v>280000</v>
      </c>
      <c r="I466" s="261">
        <f t="shared" si="7"/>
        <v>59500</v>
      </c>
      <c r="J466" s="262"/>
    </row>
    <row r="467" spans="2:10" s="238" customFormat="1" ht="16.5" customHeight="1">
      <c r="B467" s="386">
        <v>461</v>
      </c>
      <c r="C467" s="383" t="s">
        <v>426</v>
      </c>
      <c r="D467" s="383" t="s">
        <v>588</v>
      </c>
      <c r="E467" s="383" t="s">
        <v>243</v>
      </c>
      <c r="F467" s="383" t="s">
        <v>385</v>
      </c>
      <c r="G467" s="384">
        <v>2</v>
      </c>
      <c r="H467" s="385">
        <v>70000</v>
      </c>
      <c r="I467" s="261">
        <f t="shared" si="7"/>
        <v>14875</v>
      </c>
      <c r="J467" s="262"/>
    </row>
    <row r="468" spans="2:10" s="238" customFormat="1" ht="16.5" customHeight="1">
      <c r="B468" s="386">
        <v>462</v>
      </c>
      <c r="C468" s="383" t="s">
        <v>426</v>
      </c>
      <c r="D468" s="383" t="s">
        <v>401</v>
      </c>
      <c r="E468" s="383" t="s">
        <v>279</v>
      </c>
      <c r="F468" s="383" t="s">
        <v>385</v>
      </c>
      <c r="G468" s="384">
        <v>5</v>
      </c>
      <c r="H468" s="385">
        <v>80000</v>
      </c>
      <c r="I468" s="261">
        <f t="shared" si="7"/>
        <v>17000</v>
      </c>
      <c r="J468" s="262"/>
    </row>
    <row r="469" spans="2:10" s="238" customFormat="1" ht="16.5" customHeight="1">
      <c r="B469" s="386">
        <v>463</v>
      </c>
      <c r="C469" s="383" t="s">
        <v>426</v>
      </c>
      <c r="D469" s="383" t="s">
        <v>401</v>
      </c>
      <c r="E469" s="383" t="s">
        <v>279</v>
      </c>
      <c r="F469" s="383" t="s">
        <v>385</v>
      </c>
      <c r="G469" s="384">
        <v>4</v>
      </c>
      <c r="H469" s="385">
        <v>64000</v>
      </c>
      <c r="I469" s="261">
        <f t="shared" si="7"/>
        <v>13600</v>
      </c>
      <c r="J469" s="262"/>
    </row>
    <row r="470" spans="2:10" s="238" customFormat="1" ht="16.5" customHeight="1">
      <c r="B470" s="386">
        <v>464</v>
      </c>
      <c r="C470" s="383" t="s">
        <v>426</v>
      </c>
      <c r="D470" s="383" t="s">
        <v>401</v>
      </c>
      <c r="E470" s="383" t="s">
        <v>279</v>
      </c>
      <c r="F470" s="383" t="s">
        <v>385</v>
      </c>
      <c r="G470" s="384">
        <v>3</v>
      </c>
      <c r="H470" s="385">
        <v>48000</v>
      </c>
      <c r="I470" s="261">
        <f t="shared" si="7"/>
        <v>10200</v>
      </c>
      <c r="J470" s="262"/>
    </row>
    <row r="471" spans="2:10" s="238" customFormat="1" ht="16.5" customHeight="1">
      <c r="B471" s="386">
        <v>465</v>
      </c>
      <c r="C471" s="383" t="s">
        <v>426</v>
      </c>
      <c r="D471" s="383" t="s">
        <v>401</v>
      </c>
      <c r="E471" s="383" t="s">
        <v>279</v>
      </c>
      <c r="F471" s="383" t="s">
        <v>385</v>
      </c>
      <c r="G471" s="384">
        <v>2</v>
      </c>
      <c r="H471" s="385">
        <v>32000</v>
      </c>
      <c r="I471" s="261">
        <f t="shared" si="7"/>
        <v>6800</v>
      </c>
      <c r="J471" s="262"/>
    </row>
    <row r="472" spans="2:10" s="238" customFormat="1" ht="16.5" customHeight="1">
      <c r="B472" s="386">
        <v>466</v>
      </c>
      <c r="C472" s="383" t="s">
        <v>426</v>
      </c>
      <c r="D472" s="383" t="s">
        <v>401</v>
      </c>
      <c r="E472" s="383" t="s">
        <v>279</v>
      </c>
      <c r="F472" s="383" t="s">
        <v>385</v>
      </c>
      <c r="G472" s="384">
        <v>2</v>
      </c>
      <c r="H472" s="385">
        <v>32000</v>
      </c>
      <c r="I472" s="261">
        <f t="shared" si="7"/>
        <v>6800</v>
      </c>
      <c r="J472" s="262"/>
    </row>
    <row r="473" spans="2:10" s="238" customFormat="1" ht="16.5" customHeight="1">
      <c r="B473" s="386">
        <v>467</v>
      </c>
      <c r="C473" s="383" t="s">
        <v>426</v>
      </c>
      <c r="D473" s="383" t="s">
        <v>401</v>
      </c>
      <c r="E473" s="383" t="s">
        <v>279</v>
      </c>
      <c r="F473" s="383" t="s">
        <v>385</v>
      </c>
      <c r="G473" s="384">
        <v>2</v>
      </c>
      <c r="H473" s="385">
        <v>32000</v>
      </c>
      <c r="I473" s="261">
        <f t="shared" si="7"/>
        <v>6800</v>
      </c>
      <c r="J473" s="262"/>
    </row>
    <row r="474" spans="2:10" s="238" customFormat="1" ht="16.5" customHeight="1">
      <c r="B474" s="386">
        <v>468</v>
      </c>
      <c r="C474" s="383" t="s">
        <v>432</v>
      </c>
      <c r="D474" s="383" t="s">
        <v>589</v>
      </c>
      <c r="E474" s="383" t="s">
        <v>252</v>
      </c>
      <c r="F474" s="383" t="s">
        <v>385</v>
      </c>
      <c r="G474" s="384">
        <v>1</v>
      </c>
      <c r="H474" s="385">
        <v>16000</v>
      </c>
      <c r="I474" s="261">
        <f t="shared" si="7"/>
        <v>3400</v>
      </c>
      <c r="J474" s="262"/>
    </row>
    <row r="475" spans="2:10" s="238" customFormat="1" ht="16.5" customHeight="1">
      <c r="B475" s="386">
        <v>469</v>
      </c>
      <c r="C475" s="383" t="s">
        <v>442</v>
      </c>
      <c r="D475" s="383" t="s">
        <v>590</v>
      </c>
      <c r="E475" s="383" t="s">
        <v>242</v>
      </c>
      <c r="F475" s="383" t="s">
        <v>385</v>
      </c>
      <c r="G475" s="384">
        <v>1</v>
      </c>
      <c r="H475" s="385">
        <v>35000</v>
      </c>
      <c r="I475" s="261">
        <f t="shared" si="7"/>
        <v>7437.5</v>
      </c>
      <c r="J475" s="262"/>
    </row>
    <row r="476" spans="2:10" s="238" customFormat="1" ht="16.5" customHeight="1">
      <c r="B476" s="386">
        <v>470</v>
      </c>
      <c r="C476" s="383" t="s">
        <v>442</v>
      </c>
      <c r="D476" s="383" t="s">
        <v>590</v>
      </c>
      <c r="E476" s="383" t="s">
        <v>242</v>
      </c>
      <c r="F476" s="383" t="s">
        <v>385</v>
      </c>
      <c r="G476" s="384">
        <v>2</v>
      </c>
      <c r="H476" s="385">
        <v>70000</v>
      </c>
      <c r="I476" s="261">
        <f t="shared" si="7"/>
        <v>14875</v>
      </c>
      <c r="J476" s="262"/>
    </row>
    <row r="477" spans="2:10" s="238" customFormat="1" ht="16.5" customHeight="1">
      <c r="B477" s="386">
        <v>471</v>
      </c>
      <c r="C477" s="383" t="s">
        <v>442</v>
      </c>
      <c r="D477" s="383" t="s">
        <v>591</v>
      </c>
      <c r="E477" s="383" t="s">
        <v>310</v>
      </c>
      <c r="F477" s="383" t="s">
        <v>385</v>
      </c>
      <c r="G477" s="384">
        <v>2</v>
      </c>
      <c r="H477" s="385">
        <v>32000</v>
      </c>
      <c r="I477" s="261">
        <f t="shared" si="7"/>
        <v>6800</v>
      </c>
      <c r="J477" s="262"/>
    </row>
    <row r="478" spans="2:10" s="238" customFormat="1" ht="16.5" customHeight="1">
      <c r="B478" s="386">
        <v>472</v>
      </c>
      <c r="C478" s="383" t="s">
        <v>442</v>
      </c>
      <c r="D478" s="383" t="s">
        <v>591</v>
      </c>
      <c r="E478" s="383" t="s">
        <v>310</v>
      </c>
      <c r="F478" s="383" t="s">
        <v>385</v>
      </c>
      <c r="G478" s="384">
        <v>1</v>
      </c>
      <c r="H478" s="385">
        <v>16000</v>
      </c>
      <c r="I478" s="261">
        <f t="shared" si="7"/>
        <v>3400</v>
      </c>
      <c r="J478" s="262"/>
    </row>
    <row r="479" spans="2:10" s="238" customFormat="1" ht="16.5" customHeight="1">
      <c r="B479" s="386">
        <v>473</v>
      </c>
      <c r="C479" s="383" t="s">
        <v>442</v>
      </c>
      <c r="D479" s="383" t="s">
        <v>591</v>
      </c>
      <c r="E479" s="383" t="s">
        <v>310</v>
      </c>
      <c r="F479" s="383" t="s">
        <v>385</v>
      </c>
      <c r="G479" s="384">
        <v>2</v>
      </c>
      <c r="H479" s="385">
        <v>32000</v>
      </c>
      <c r="I479" s="261">
        <f t="shared" si="7"/>
        <v>6800</v>
      </c>
      <c r="J479" s="262"/>
    </row>
    <row r="480" spans="2:10" s="238" customFormat="1" ht="16.5" customHeight="1">
      <c r="B480" s="386">
        <v>474</v>
      </c>
      <c r="C480" s="383" t="s">
        <v>442</v>
      </c>
      <c r="D480" s="383" t="s">
        <v>591</v>
      </c>
      <c r="E480" s="383" t="s">
        <v>310</v>
      </c>
      <c r="F480" s="383" t="s">
        <v>385</v>
      </c>
      <c r="G480" s="384">
        <v>2</v>
      </c>
      <c r="H480" s="385">
        <v>32000</v>
      </c>
      <c r="I480" s="261">
        <f t="shared" si="7"/>
        <v>6800</v>
      </c>
      <c r="J480" s="262"/>
    </row>
    <row r="481" spans="2:10" s="238" customFormat="1" ht="16.5" customHeight="1">
      <c r="B481" s="386">
        <v>475</v>
      </c>
      <c r="C481" s="383" t="s">
        <v>442</v>
      </c>
      <c r="D481" s="383" t="s">
        <v>591</v>
      </c>
      <c r="E481" s="383" t="s">
        <v>310</v>
      </c>
      <c r="F481" s="383" t="s">
        <v>385</v>
      </c>
      <c r="G481" s="384">
        <v>1</v>
      </c>
      <c r="H481" s="385">
        <v>16000</v>
      </c>
      <c r="I481" s="261">
        <f t="shared" si="7"/>
        <v>3400</v>
      </c>
      <c r="J481" s="262"/>
    </row>
    <row r="482" spans="2:10" s="238" customFormat="1" ht="16.5" customHeight="1">
      <c r="B482" s="386">
        <v>476</v>
      </c>
      <c r="C482" s="383" t="s">
        <v>442</v>
      </c>
      <c r="D482" s="383" t="s">
        <v>591</v>
      </c>
      <c r="E482" s="383" t="s">
        <v>310</v>
      </c>
      <c r="F482" s="383" t="s">
        <v>385</v>
      </c>
      <c r="G482" s="384">
        <v>1</v>
      </c>
      <c r="H482" s="385">
        <v>16000</v>
      </c>
      <c r="I482" s="261">
        <f t="shared" si="7"/>
        <v>3400</v>
      </c>
      <c r="J482" s="262"/>
    </row>
    <row r="483" spans="2:10" s="238" customFormat="1" ht="16.5" customHeight="1">
      <c r="B483" s="386">
        <v>477</v>
      </c>
      <c r="C483" s="383" t="s">
        <v>442</v>
      </c>
      <c r="D483" s="383" t="s">
        <v>591</v>
      </c>
      <c r="E483" s="383" t="s">
        <v>310</v>
      </c>
      <c r="F483" s="383" t="s">
        <v>385</v>
      </c>
      <c r="G483" s="384">
        <v>2</v>
      </c>
      <c r="H483" s="385">
        <v>32000</v>
      </c>
      <c r="I483" s="261">
        <f t="shared" si="7"/>
        <v>6800</v>
      </c>
      <c r="J483" s="262"/>
    </row>
    <row r="484" spans="2:10" s="238" customFormat="1" ht="16.5" customHeight="1">
      <c r="B484" s="386">
        <v>478</v>
      </c>
      <c r="C484" s="383" t="s">
        <v>448</v>
      </c>
      <c r="D484" s="383" t="s">
        <v>592</v>
      </c>
      <c r="E484" s="383" t="s">
        <v>280</v>
      </c>
      <c r="F484" s="383" t="s">
        <v>385</v>
      </c>
      <c r="G484" s="384">
        <v>2</v>
      </c>
      <c r="H484" s="385">
        <v>70000</v>
      </c>
      <c r="I484" s="261">
        <f t="shared" si="7"/>
        <v>14875</v>
      </c>
      <c r="J484" s="262"/>
    </row>
    <row r="485" spans="2:10" s="238" customFormat="1" ht="16.5" customHeight="1">
      <c r="B485" s="386">
        <v>479</v>
      </c>
      <c r="C485" s="383" t="s">
        <v>448</v>
      </c>
      <c r="D485" s="383" t="s">
        <v>593</v>
      </c>
      <c r="E485" s="383" t="s">
        <v>247</v>
      </c>
      <c r="F485" s="383" t="s">
        <v>385</v>
      </c>
      <c r="G485" s="384">
        <v>1</v>
      </c>
      <c r="H485" s="385">
        <v>35000</v>
      </c>
      <c r="I485" s="261">
        <f t="shared" si="7"/>
        <v>7437.5</v>
      </c>
      <c r="J485" s="262"/>
    </row>
    <row r="486" spans="2:10" s="238" customFormat="1" ht="16.5" customHeight="1">
      <c r="B486" s="386">
        <v>480</v>
      </c>
      <c r="C486" s="383" t="s">
        <v>448</v>
      </c>
      <c r="D486" s="383" t="s">
        <v>592</v>
      </c>
      <c r="E486" s="383" t="s">
        <v>280</v>
      </c>
      <c r="F486" s="383" t="s">
        <v>385</v>
      </c>
      <c r="G486" s="384">
        <v>2</v>
      </c>
      <c r="H486" s="385">
        <v>70000</v>
      </c>
      <c r="I486" s="261">
        <f t="shared" si="7"/>
        <v>14875</v>
      </c>
      <c r="J486" s="262"/>
    </row>
    <row r="487" spans="2:10" s="238" customFormat="1" ht="16.5" customHeight="1">
      <c r="B487" s="386">
        <v>481</v>
      </c>
      <c r="C487" s="383" t="s">
        <v>448</v>
      </c>
      <c r="D487" s="383" t="s">
        <v>592</v>
      </c>
      <c r="E487" s="383" t="s">
        <v>280</v>
      </c>
      <c r="F487" s="383" t="s">
        <v>385</v>
      </c>
      <c r="G487" s="384">
        <v>1</v>
      </c>
      <c r="H487" s="385">
        <v>35000</v>
      </c>
      <c r="I487" s="261">
        <f t="shared" si="7"/>
        <v>7437.5</v>
      </c>
      <c r="J487" s="262"/>
    </row>
    <row r="488" spans="2:10" s="238" customFormat="1" ht="16.5" customHeight="1">
      <c r="B488" s="386">
        <v>482</v>
      </c>
      <c r="C488" s="383" t="s">
        <v>453</v>
      </c>
      <c r="D488" s="383" t="s">
        <v>594</v>
      </c>
      <c r="E488" s="383" t="s">
        <v>262</v>
      </c>
      <c r="F488" s="383" t="s">
        <v>385</v>
      </c>
      <c r="G488" s="384">
        <v>2</v>
      </c>
      <c r="H488" s="385">
        <v>32000</v>
      </c>
      <c r="I488" s="261">
        <f t="shared" si="7"/>
        <v>6800</v>
      </c>
      <c r="J488" s="262"/>
    </row>
    <row r="489" spans="2:10" s="238" customFormat="1" ht="16.5" customHeight="1">
      <c r="B489" s="386">
        <v>483</v>
      </c>
      <c r="C489" s="383" t="s">
        <v>453</v>
      </c>
      <c r="D489" s="383" t="s">
        <v>594</v>
      </c>
      <c r="E489" s="383" t="s">
        <v>262</v>
      </c>
      <c r="F489" s="383" t="s">
        <v>385</v>
      </c>
      <c r="G489" s="384">
        <v>1</v>
      </c>
      <c r="H489" s="385">
        <v>16000</v>
      </c>
      <c r="I489" s="261">
        <f t="shared" si="7"/>
        <v>3400</v>
      </c>
      <c r="J489" s="262"/>
    </row>
    <row r="490" spans="2:10" s="238" customFormat="1" ht="16.5" customHeight="1">
      <c r="B490" s="386">
        <v>484</v>
      </c>
      <c r="C490" s="383" t="s">
        <v>453</v>
      </c>
      <c r="D490" s="383" t="s">
        <v>594</v>
      </c>
      <c r="E490" s="383" t="s">
        <v>262</v>
      </c>
      <c r="F490" s="383" t="s">
        <v>385</v>
      </c>
      <c r="G490" s="384">
        <v>2</v>
      </c>
      <c r="H490" s="385">
        <v>32000</v>
      </c>
      <c r="I490" s="261">
        <f t="shared" si="7"/>
        <v>6800</v>
      </c>
      <c r="J490" s="262"/>
    </row>
    <row r="491" spans="2:10" s="238" customFormat="1" ht="16.5" customHeight="1">
      <c r="B491" s="386">
        <v>485</v>
      </c>
      <c r="C491" s="383" t="s">
        <v>453</v>
      </c>
      <c r="D491" s="383" t="s">
        <v>594</v>
      </c>
      <c r="E491" s="383" t="s">
        <v>262</v>
      </c>
      <c r="F491" s="383" t="s">
        <v>385</v>
      </c>
      <c r="G491" s="384">
        <v>2</v>
      </c>
      <c r="H491" s="385">
        <v>32000</v>
      </c>
      <c r="I491" s="261">
        <f t="shared" si="7"/>
        <v>6800</v>
      </c>
      <c r="J491" s="262"/>
    </row>
    <row r="492" spans="2:10" s="238" customFormat="1" ht="16.5" customHeight="1">
      <c r="B492" s="386">
        <v>486</v>
      </c>
      <c r="C492" s="383" t="s">
        <v>453</v>
      </c>
      <c r="D492" s="383" t="s">
        <v>594</v>
      </c>
      <c r="E492" s="383" t="s">
        <v>262</v>
      </c>
      <c r="F492" s="383" t="s">
        <v>385</v>
      </c>
      <c r="G492" s="384">
        <v>1</v>
      </c>
      <c r="H492" s="385">
        <v>16000</v>
      </c>
      <c r="I492" s="261">
        <f t="shared" si="7"/>
        <v>3400</v>
      </c>
      <c r="J492" s="262"/>
    </row>
    <row r="493" spans="2:10" s="238" customFormat="1" ht="16.5" customHeight="1">
      <c r="B493" s="386">
        <v>487</v>
      </c>
      <c r="C493" s="383" t="s">
        <v>453</v>
      </c>
      <c r="D493" s="383" t="s">
        <v>594</v>
      </c>
      <c r="E493" s="383" t="s">
        <v>262</v>
      </c>
      <c r="F493" s="383" t="s">
        <v>385</v>
      </c>
      <c r="G493" s="384">
        <v>2</v>
      </c>
      <c r="H493" s="385">
        <v>32000</v>
      </c>
      <c r="I493" s="261">
        <f t="shared" si="7"/>
        <v>6800</v>
      </c>
      <c r="J493" s="262"/>
    </row>
    <row r="494" spans="2:10" s="238" customFormat="1" ht="16.5" customHeight="1">
      <c r="B494" s="386">
        <v>488</v>
      </c>
      <c r="C494" s="383" t="s">
        <v>453</v>
      </c>
      <c r="D494" s="383" t="s">
        <v>594</v>
      </c>
      <c r="E494" s="383" t="s">
        <v>262</v>
      </c>
      <c r="F494" s="383" t="s">
        <v>385</v>
      </c>
      <c r="G494" s="384">
        <v>2</v>
      </c>
      <c r="H494" s="385">
        <v>32000</v>
      </c>
      <c r="I494" s="261">
        <f t="shared" si="7"/>
        <v>6800</v>
      </c>
      <c r="J494" s="262"/>
    </row>
    <row r="495" spans="2:10" s="238" customFormat="1" ht="16.5" customHeight="1">
      <c r="B495" s="386">
        <v>489</v>
      </c>
      <c r="C495" s="383" t="s">
        <v>469</v>
      </c>
      <c r="D495" s="383" t="s">
        <v>595</v>
      </c>
      <c r="E495" s="383" t="s">
        <v>247</v>
      </c>
      <c r="F495" s="383" t="s">
        <v>385</v>
      </c>
      <c r="G495" s="384">
        <v>3</v>
      </c>
      <c r="H495" s="385">
        <v>105000</v>
      </c>
      <c r="I495" s="261">
        <f t="shared" si="7"/>
        <v>22312.5</v>
      </c>
      <c r="J495" s="262"/>
    </row>
    <row r="496" spans="2:10" s="238" customFormat="1" ht="16.5" customHeight="1">
      <c r="B496" s="386">
        <v>490</v>
      </c>
      <c r="C496" s="383" t="s">
        <v>469</v>
      </c>
      <c r="D496" s="383" t="s">
        <v>596</v>
      </c>
      <c r="E496" s="383" t="s">
        <v>228</v>
      </c>
      <c r="F496" s="383" t="s">
        <v>385</v>
      </c>
      <c r="G496" s="384">
        <v>2</v>
      </c>
      <c r="H496" s="385">
        <v>70000</v>
      </c>
      <c r="I496" s="261">
        <f t="shared" si="7"/>
        <v>14875</v>
      </c>
      <c r="J496" s="262"/>
    </row>
    <row r="497" spans="2:10" s="238" customFormat="1" ht="16.5" customHeight="1">
      <c r="B497" s="386">
        <v>491</v>
      </c>
      <c r="C497" s="383" t="s">
        <v>469</v>
      </c>
      <c r="D497" s="383" t="s">
        <v>596</v>
      </c>
      <c r="E497" s="383" t="s">
        <v>228</v>
      </c>
      <c r="F497" s="383" t="s">
        <v>385</v>
      </c>
      <c r="G497" s="384">
        <v>2</v>
      </c>
      <c r="H497" s="385">
        <v>70000</v>
      </c>
      <c r="I497" s="261">
        <f t="shared" si="7"/>
        <v>14875</v>
      </c>
      <c r="J497" s="262"/>
    </row>
    <row r="498" spans="2:10" s="238" customFormat="1" ht="16.5" customHeight="1">
      <c r="B498" s="386">
        <v>492</v>
      </c>
      <c r="C498" s="383" t="s">
        <v>469</v>
      </c>
      <c r="D498" s="383" t="s">
        <v>595</v>
      </c>
      <c r="E498" s="383" t="s">
        <v>247</v>
      </c>
      <c r="F498" s="383" t="s">
        <v>385</v>
      </c>
      <c r="G498" s="384">
        <v>5</v>
      </c>
      <c r="H498" s="385">
        <v>175000</v>
      </c>
      <c r="I498" s="261">
        <f t="shared" si="7"/>
        <v>37187.5</v>
      </c>
      <c r="J498" s="262"/>
    </row>
    <row r="499" spans="2:10" s="238" customFormat="1" ht="16.5" customHeight="1">
      <c r="B499" s="386">
        <v>493</v>
      </c>
      <c r="C499" s="383" t="s">
        <v>469</v>
      </c>
      <c r="D499" s="383" t="s">
        <v>595</v>
      </c>
      <c r="E499" s="383" t="s">
        <v>247</v>
      </c>
      <c r="F499" s="383" t="s">
        <v>385</v>
      </c>
      <c r="G499" s="384">
        <v>4</v>
      </c>
      <c r="H499" s="385">
        <v>140000</v>
      </c>
      <c r="I499" s="261">
        <f t="shared" si="7"/>
        <v>29750</v>
      </c>
      <c r="J499" s="262"/>
    </row>
    <row r="500" spans="2:10" s="238" customFormat="1" ht="16.5" customHeight="1">
      <c r="B500" s="386">
        <v>494</v>
      </c>
      <c r="C500" s="383" t="s">
        <v>469</v>
      </c>
      <c r="D500" s="383" t="s">
        <v>597</v>
      </c>
      <c r="E500" s="383" t="s">
        <v>262</v>
      </c>
      <c r="F500" s="383" t="s">
        <v>385</v>
      </c>
      <c r="G500" s="384">
        <v>2</v>
      </c>
      <c r="H500" s="385">
        <v>32000</v>
      </c>
      <c r="I500" s="261">
        <f t="shared" si="7"/>
        <v>6800</v>
      </c>
      <c r="J500" s="262"/>
    </row>
    <row r="501" spans="2:10" s="238" customFormat="1" ht="16.5" customHeight="1">
      <c r="B501" s="386">
        <v>495</v>
      </c>
      <c r="C501" s="383" t="s">
        <v>469</v>
      </c>
      <c r="D501" s="383" t="s">
        <v>595</v>
      </c>
      <c r="E501" s="383" t="s">
        <v>247</v>
      </c>
      <c r="F501" s="383" t="s">
        <v>385</v>
      </c>
      <c r="G501" s="384">
        <v>4</v>
      </c>
      <c r="H501" s="385">
        <v>140000</v>
      </c>
      <c r="I501" s="261">
        <f t="shared" si="7"/>
        <v>29750</v>
      </c>
      <c r="J501" s="262"/>
    </row>
    <row r="502" spans="2:10" s="238" customFormat="1" ht="16.5" customHeight="1">
      <c r="B502" s="386">
        <v>496</v>
      </c>
      <c r="C502" s="383" t="s">
        <v>469</v>
      </c>
      <c r="D502" s="383" t="s">
        <v>597</v>
      </c>
      <c r="E502" s="383" t="s">
        <v>262</v>
      </c>
      <c r="F502" s="383" t="s">
        <v>385</v>
      </c>
      <c r="G502" s="384">
        <v>2</v>
      </c>
      <c r="H502" s="385">
        <v>32000</v>
      </c>
      <c r="I502" s="261">
        <f t="shared" si="7"/>
        <v>6800</v>
      </c>
      <c r="J502" s="262"/>
    </row>
    <row r="503" spans="2:10" s="238" customFormat="1" ht="16.5" customHeight="1">
      <c r="B503" s="386">
        <v>497</v>
      </c>
      <c r="C503" s="383" t="s">
        <v>469</v>
      </c>
      <c r="D503" s="383" t="s">
        <v>596</v>
      </c>
      <c r="E503" s="383" t="s">
        <v>228</v>
      </c>
      <c r="F503" s="383" t="s">
        <v>385</v>
      </c>
      <c r="G503" s="384">
        <v>2</v>
      </c>
      <c r="H503" s="385">
        <v>70000</v>
      </c>
      <c r="I503" s="261">
        <f t="shared" si="7"/>
        <v>14875</v>
      </c>
      <c r="J503" s="262"/>
    </row>
    <row r="504" spans="2:10" s="238" customFormat="1" ht="16.5" customHeight="1">
      <c r="B504" s="386">
        <v>498</v>
      </c>
      <c r="C504" s="383" t="s">
        <v>469</v>
      </c>
      <c r="D504" s="383" t="s">
        <v>595</v>
      </c>
      <c r="E504" s="383" t="s">
        <v>247</v>
      </c>
      <c r="F504" s="383" t="s">
        <v>385</v>
      </c>
      <c r="G504" s="384">
        <v>4</v>
      </c>
      <c r="H504" s="385">
        <v>140000</v>
      </c>
      <c r="I504" s="261">
        <f t="shared" si="7"/>
        <v>29750</v>
      </c>
      <c r="J504" s="262"/>
    </row>
    <row r="505" spans="2:10" s="238" customFormat="1" ht="16.5" customHeight="1">
      <c r="B505" s="386">
        <v>499</v>
      </c>
      <c r="C505" s="383" t="s">
        <v>469</v>
      </c>
      <c r="D505" s="383" t="s">
        <v>595</v>
      </c>
      <c r="E505" s="383" t="s">
        <v>247</v>
      </c>
      <c r="F505" s="383" t="s">
        <v>385</v>
      </c>
      <c r="G505" s="384">
        <v>5</v>
      </c>
      <c r="H505" s="385">
        <v>175000</v>
      </c>
      <c r="I505" s="261">
        <f t="shared" si="7"/>
        <v>37187.5</v>
      </c>
      <c r="J505" s="262"/>
    </row>
    <row r="506" spans="2:10" s="238" customFormat="1" ht="16.5" customHeight="1">
      <c r="B506" s="386">
        <v>500</v>
      </c>
      <c r="C506" s="383" t="s">
        <v>469</v>
      </c>
      <c r="D506" s="383" t="s">
        <v>595</v>
      </c>
      <c r="E506" s="383" t="s">
        <v>247</v>
      </c>
      <c r="F506" s="383" t="s">
        <v>385</v>
      </c>
      <c r="G506" s="384">
        <v>2</v>
      </c>
      <c r="H506" s="385">
        <v>70000</v>
      </c>
      <c r="I506" s="261">
        <f t="shared" si="7"/>
        <v>14875</v>
      </c>
      <c r="J506" s="262"/>
    </row>
    <row r="507" spans="2:10" s="238" customFormat="1" ht="16.5" customHeight="1">
      <c r="B507" s="386">
        <v>501</v>
      </c>
      <c r="C507" s="383" t="s">
        <v>469</v>
      </c>
      <c r="D507" s="383" t="s">
        <v>595</v>
      </c>
      <c r="E507" s="383" t="s">
        <v>247</v>
      </c>
      <c r="F507" s="383" t="s">
        <v>385</v>
      </c>
      <c r="G507" s="384">
        <v>2</v>
      </c>
      <c r="H507" s="385">
        <v>70000</v>
      </c>
      <c r="I507" s="261">
        <f t="shared" si="7"/>
        <v>14875</v>
      </c>
      <c r="J507" s="262"/>
    </row>
    <row r="508" spans="2:10" s="238" customFormat="1" ht="16.5" customHeight="1">
      <c r="B508" s="386">
        <v>502</v>
      </c>
      <c r="C508" s="383" t="s">
        <v>469</v>
      </c>
      <c r="D508" s="383" t="s">
        <v>596</v>
      </c>
      <c r="E508" s="383" t="s">
        <v>228</v>
      </c>
      <c r="F508" s="383" t="s">
        <v>385</v>
      </c>
      <c r="G508" s="384">
        <v>2</v>
      </c>
      <c r="H508" s="385">
        <v>70000</v>
      </c>
      <c r="I508" s="261">
        <f t="shared" si="7"/>
        <v>14875</v>
      </c>
      <c r="J508" s="262"/>
    </row>
    <row r="509" spans="2:10" s="238" customFormat="1" ht="16.5" customHeight="1">
      <c r="B509" s="386">
        <v>503</v>
      </c>
      <c r="C509" s="383" t="s">
        <v>476</v>
      </c>
      <c r="D509" s="383" t="s">
        <v>598</v>
      </c>
      <c r="E509" s="383" t="s">
        <v>262</v>
      </c>
      <c r="F509" s="383" t="s">
        <v>385</v>
      </c>
      <c r="G509" s="384">
        <v>2</v>
      </c>
      <c r="H509" s="385">
        <v>70000</v>
      </c>
      <c r="I509" s="261">
        <f t="shared" si="7"/>
        <v>14875</v>
      </c>
      <c r="J509" s="262"/>
    </row>
    <row r="510" spans="2:10" s="238" customFormat="1" ht="16.5" customHeight="1">
      <c r="B510" s="386">
        <v>504</v>
      </c>
      <c r="C510" s="383" t="s">
        <v>476</v>
      </c>
      <c r="D510" s="383" t="s">
        <v>598</v>
      </c>
      <c r="E510" s="383" t="s">
        <v>262</v>
      </c>
      <c r="F510" s="383" t="s">
        <v>385</v>
      </c>
      <c r="G510" s="384">
        <v>1</v>
      </c>
      <c r="H510" s="385">
        <v>35000</v>
      </c>
      <c r="I510" s="261">
        <f t="shared" si="7"/>
        <v>7437.5</v>
      </c>
      <c r="J510" s="262"/>
    </row>
    <row r="511" spans="2:10" s="238" customFormat="1" ht="16.5" customHeight="1">
      <c r="B511" s="386">
        <v>505</v>
      </c>
      <c r="C511" s="383" t="s">
        <v>476</v>
      </c>
      <c r="D511" s="383" t="s">
        <v>598</v>
      </c>
      <c r="E511" s="383" t="s">
        <v>262</v>
      </c>
      <c r="F511" s="383" t="s">
        <v>385</v>
      </c>
      <c r="G511" s="384">
        <v>1</v>
      </c>
      <c r="H511" s="385">
        <v>35000</v>
      </c>
      <c r="I511" s="261">
        <f t="shared" si="7"/>
        <v>7437.5</v>
      </c>
      <c r="J511" s="262"/>
    </row>
    <row r="512" spans="2:10" s="238" customFormat="1" ht="16.5" customHeight="1">
      <c r="B512" s="386">
        <v>506</v>
      </c>
      <c r="C512" s="383" t="s">
        <v>482</v>
      </c>
      <c r="D512" s="383" t="s">
        <v>599</v>
      </c>
      <c r="E512" s="383" t="s">
        <v>296</v>
      </c>
      <c r="F512" s="383" t="s">
        <v>385</v>
      </c>
      <c r="G512" s="384">
        <v>1</v>
      </c>
      <c r="H512" s="385">
        <v>35000</v>
      </c>
      <c r="I512" s="261">
        <f t="shared" si="7"/>
        <v>7437.5</v>
      </c>
      <c r="J512" s="262"/>
    </row>
    <row r="513" spans="2:10" s="238" customFormat="1" ht="16.5" customHeight="1">
      <c r="B513" s="386">
        <v>507</v>
      </c>
      <c r="C513" s="383" t="s">
        <v>482</v>
      </c>
      <c r="D513" s="383" t="s">
        <v>600</v>
      </c>
      <c r="E513" s="383" t="s">
        <v>239</v>
      </c>
      <c r="F513" s="383" t="s">
        <v>385</v>
      </c>
      <c r="G513" s="384">
        <v>2</v>
      </c>
      <c r="H513" s="385">
        <v>32000</v>
      </c>
      <c r="I513" s="261">
        <f t="shared" si="7"/>
        <v>6800</v>
      </c>
      <c r="J513" s="262"/>
    </row>
    <row r="514" spans="2:10" s="238" customFormat="1" ht="16.5" customHeight="1">
      <c r="B514" s="386">
        <v>508</v>
      </c>
      <c r="C514" s="383" t="s">
        <v>482</v>
      </c>
      <c r="D514" s="383" t="s">
        <v>600</v>
      </c>
      <c r="E514" s="383" t="s">
        <v>239</v>
      </c>
      <c r="F514" s="383" t="s">
        <v>385</v>
      </c>
      <c r="G514" s="384">
        <v>4</v>
      </c>
      <c r="H514" s="385">
        <v>64000</v>
      </c>
      <c r="I514" s="261">
        <f t="shared" si="7"/>
        <v>13600</v>
      </c>
      <c r="J514" s="262"/>
    </row>
    <row r="515" spans="2:10" s="238" customFormat="1" ht="16.5" customHeight="1">
      <c r="B515" s="386">
        <v>509</v>
      </c>
      <c r="C515" s="383" t="s">
        <v>482</v>
      </c>
      <c r="D515" s="383" t="s">
        <v>600</v>
      </c>
      <c r="E515" s="383" t="s">
        <v>239</v>
      </c>
      <c r="F515" s="383" t="s">
        <v>385</v>
      </c>
      <c r="G515" s="384">
        <v>2</v>
      </c>
      <c r="H515" s="385">
        <v>32000</v>
      </c>
      <c r="I515" s="261">
        <f t="shared" si="7"/>
        <v>6800</v>
      </c>
      <c r="J515" s="262"/>
    </row>
    <row r="516" spans="2:10" s="238" customFormat="1" ht="16.5" customHeight="1">
      <c r="B516" s="386">
        <v>510</v>
      </c>
      <c r="C516" s="383" t="s">
        <v>482</v>
      </c>
      <c r="D516" s="383" t="s">
        <v>599</v>
      </c>
      <c r="E516" s="383" t="s">
        <v>296</v>
      </c>
      <c r="F516" s="383" t="s">
        <v>385</v>
      </c>
      <c r="G516" s="384">
        <v>1</v>
      </c>
      <c r="H516" s="385">
        <v>35000</v>
      </c>
      <c r="I516" s="261">
        <f t="shared" si="7"/>
        <v>7437.5</v>
      </c>
      <c r="J516" s="262"/>
    </row>
    <row r="517" spans="2:10" s="238" customFormat="1" ht="16.5" customHeight="1">
      <c r="B517" s="386">
        <v>511</v>
      </c>
      <c r="C517" s="383" t="s">
        <v>482</v>
      </c>
      <c r="D517" s="383" t="s">
        <v>600</v>
      </c>
      <c r="E517" s="383" t="s">
        <v>239</v>
      </c>
      <c r="F517" s="383" t="s">
        <v>385</v>
      </c>
      <c r="G517" s="384">
        <v>4</v>
      </c>
      <c r="H517" s="385">
        <v>64000</v>
      </c>
      <c r="I517" s="261">
        <f t="shared" si="7"/>
        <v>13600</v>
      </c>
      <c r="J517" s="262"/>
    </row>
    <row r="518" spans="2:10" s="238" customFormat="1" ht="16.5" customHeight="1">
      <c r="B518" s="386">
        <v>512</v>
      </c>
      <c r="C518" s="383" t="s">
        <v>482</v>
      </c>
      <c r="D518" s="383" t="s">
        <v>600</v>
      </c>
      <c r="E518" s="383" t="s">
        <v>239</v>
      </c>
      <c r="F518" s="383" t="s">
        <v>385</v>
      </c>
      <c r="G518" s="384">
        <v>4</v>
      </c>
      <c r="H518" s="385">
        <v>64000</v>
      </c>
      <c r="I518" s="261">
        <f t="shared" si="7"/>
        <v>13600</v>
      </c>
      <c r="J518" s="262"/>
    </row>
    <row r="519" spans="2:10" s="238" customFormat="1" ht="16.5" customHeight="1">
      <c r="B519" s="386">
        <v>513</v>
      </c>
      <c r="C519" s="383" t="s">
        <v>482</v>
      </c>
      <c r="D519" s="383" t="s">
        <v>600</v>
      </c>
      <c r="E519" s="383" t="s">
        <v>239</v>
      </c>
      <c r="F519" s="383" t="s">
        <v>385</v>
      </c>
      <c r="G519" s="384">
        <v>2</v>
      </c>
      <c r="H519" s="385">
        <v>32000</v>
      </c>
      <c r="I519" s="261">
        <f t="shared" si="7"/>
        <v>6800</v>
      </c>
      <c r="J519" s="262"/>
    </row>
    <row r="520" spans="2:10" s="238" customFormat="1" ht="16.5" customHeight="1">
      <c r="B520" s="386">
        <v>514</v>
      </c>
      <c r="C520" s="383" t="s">
        <v>482</v>
      </c>
      <c r="D520" s="383" t="s">
        <v>601</v>
      </c>
      <c r="E520" s="383" t="s">
        <v>327</v>
      </c>
      <c r="F520" s="383" t="s">
        <v>385</v>
      </c>
      <c r="G520" s="384">
        <v>3</v>
      </c>
      <c r="H520" s="385">
        <v>105000</v>
      </c>
      <c r="I520" s="261">
        <f t="shared" si="7"/>
        <v>22312.5</v>
      </c>
      <c r="J520" s="262"/>
    </row>
    <row r="521" spans="2:10" s="238" customFormat="1" ht="16.5" customHeight="1">
      <c r="B521" s="386">
        <v>515</v>
      </c>
      <c r="C521" s="383" t="s">
        <v>491</v>
      </c>
      <c r="D521" s="383" t="s">
        <v>586</v>
      </c>
      <c r="E521" s="383" t="s">
        <v>249</v>
      </c>
      <c r="F521" s="383" t="s">
        <v>385</v>
      </c>
      <c r="G521" s="384">
        <v>1</v>
      </c>
      <c r="H521" s="385">
        <v>16000</v>
      </c>
      <c r="I521" s="261">
        <f t="shared" si="7"/>
        <v>3400</v>
      </c>
      <c r="J521" s="262"/>
    </row>
    <row r="522" spans="2:10" s="238" customFormat="1" ht="16.5" customHeight="1">
      <c r="B522" s="386">
        <v>516</v>
      </c>
      <c r="C522" s="383" t="s">
        <v>491</v>
      </c>
      <c r="D522" s="383" t="s">
        <v>586</v>
      </c>
      <c r="E522" s="383" t="s">
        <v>249</v>
      </c>
      <c r="F522" s="383" t="s">
        <v>385</v>
      </c>
      <c r="G522" s="384">
        <v>2</v>
      </c>
      <c r="H522" s="385">
        <v>32000</v>
      </c>
      <c r="I522" s="261">
        <f t="shared" si="7"/>
        <v>6800</v>
      </c>
      <c r="J522" s="262"/>
    </row>
    <row r="523" spans="2:10" s="238" customFormat="1" ht="16.5" customHeight="1">
      <c r="B523" s="386">
        <v>517</v>
      </c>
      <c r="C523" s="383" t="s">
        <v>494</v>
      </c>
      <c r="D523" s="383" t="s">
        <v>602</v>
      </c>
      <c r="E523" s="383" t="s">
        <v>228</v>
      </c>
      <c r="F523" s="383" t="s">
        <v>385</v>
      </c>
      <c r="G523" s="384">
        <v>1</v>
      </c>
      <c r="H523" s="385">
        <v>16000</v>
      </c>
      <c r="I523" s="261">
        <f t="shared" si="7"/>
        <v>3400</v>
      </c>
      <c r="J523" s="262"/>
    </row>
    <row r="524" spans="2:10" s="238" customFormat="1" ht="16.5" customHeight="1">
      <c r="B524" s="386">
        <v>518</v>
      </c>
      <c r="C524" s="383" t="s">
        <v>494</v>
      </c>
      <c r="D524" s="383" t="s">
        <v>602</v>
      </c>
      <c r="E524" s="383" t="s">
        <v>228</v>
      </c>
      <c r="F524" s="383" t="s">
        <v>385</v>
      </c>
      <c r="G524" s="384">
        <v>2</v>
      </c>
      <c r="H524" s="385">
        <v>32000</v>
      </c>
      <c r="I524" s="261">
        <f t="shared" si="7"/>
        <v>6800</v>
      </c>
      <c r="J524" s="262"/>
    </row>
    <row r="525" spans="2:10" s="238" customFormat="1" ht="16.5" customHeight="1">
      <c r="B525" s="386">
        <v>519</v>
      </c>
      <c r="C525" s="383" t="s">
        <v>494</v>
      </c>
      <c r="D525" s="383" t="s">
        <v>602</v>
      </c>
      <c r="E525" s="383" t="s">
        <v>228</v>
      </c>
      <c r="F525" s="383" t="s">
        <v>385</v>
      </c>
      <c r="G525" s="384">
        <v>2</v>
      </c>
      <c r="H525" s="385">
        <v>32000</v>
      </c>
      <c r="I525" s="261">
        <f t="shared" si="7"/>
        <v>6800</v>
      </c>
      <c r="J525" s="262"/>
    </row>
    <row r="526" spans="2:10" s="238" customFormat="1" ht="16.5" customHeight="1">
      <c r="B526" s="386">
        <v>520</v>
      </c>
      <c r="C526" s="383" t="s">
        <v>494</v>
      </c>
      <c r="D526" s="383" t="s">
        <v>602</v>
      </c>
      <c r="E526" s="383" t="s">
        <v>228</v>
      </c>
      <c r="F526" s="383" t="s">
        <v>385</v>
      </c>
      <c r="G526" s="384">
        <v>4</v>
      </c>
      <c r="H526" s="385">
        <v>64000</v>
      </c>
      <c r="I526" s="261">
        <f t="shared" si="7"/>
        <v>13600</v>
      </c>
      <c r="J526" s="262"/>
    </row>
    <row r="527" spans="2:10" s="238" customFormat="1" ht="16.5" customHeight="1">
      <c r="B527" s="386">
        <v>521</v>
      </c>
      <c r="C527" s="383" t="s">
        <v>494</v>
      </c>
      <c r="D527" s="383" t="s">
        <v>602</v>
      </c>
      <c r="E527" s="383" t="s">
        <v>228</v>
      </c>
      <c r="F527" s="383" t="s">
        <v>385</v>
      </c>
      <c r="G527" s="384">
        <v>3</v>
      </c>
      <c r="H527" s="385">
        <v>48000</v>
      </c>
      <c r="I527" s="261">
        <f t="shared" si="7"/>
        <v>10200</v>
      </c>
      <c r="J527" s="262"/>
    </row>
    <row r="528" spans="2:10" s="238" customFormat="1" ht="16.5" customHeight="1">
      <c r="B528" s="386">
        <v>522</v>
      </c>
      <c r="C528" s="383" t="s">
        <v>494</v>
      </c>
      <c r="D528" s="383" t="s">
        <v>602</v>
      </c>
      <c r="E528" s="383" t="s">
        <v>228</v>
      </c>
      <c r="F528" s="383" t="s">
        <v>385</v>
      </c>
      <c r="G528" s="384">
        <v>2</v>
      </c>
      <c r="H528" s="385">
        <v>32000</v>
      </c>
      <c r="I528" s="261">
        <f t="shared" si="7"/>
        <v>6800</v>
      </c>
      <c r="J528" s="262"/>
    </row>
    <row r="529" spans="2:10" s="238" customFormat="1" ht="16.5" customHeight="1">
      <c r="B529" s="386">
        <v>523</v>
      </c>
      <c r="C529" s="383" t="s">
        <v>494</v>
      </c>
      <c r="D529" s="383" t="s">
        <v>602</v>
      </c>
      <c r="E529" s="383" t="s">
        <v>228</v>
      </c>
      <c r="F529" s="383" t="s">
        <v>385</v>
      </c>
      <c r="G529" s="384">
        <v>2</v>
      </c>
      <c r="H529" s="385">
        <v>32000</v>
      </c>
      <c r="I529" s="261">
        <f t="shared" si="7"/>
        <v>6800</v>
      </c>
      <c r="J529" s="262"/>
    </row>
    <row r="530" spans="2:10" s="238" customFormat="1" ht="16.5" customHeight="1">
      <c r="B530" s="386">
        <v>524</v>
      </c>
      <c r="C530" s="383" t="s">
        <v>500</v>
      </c>
      <c r="D530" s="383" t="s">
        <v>603</v>
      </c>
      <c r="E530" s="383" t="s">
        <v>252</v>
      </c>
      <c r="F530" s="383" t="s">
        <v>385</v>
      </c>
      <c r="G530" s="384">
        <v>4</v>
      </c>
      <c r="H530" s="385">
        <v>140000</v>
      </c>
      <c r="I530" s="261">
        <f t="shared" si="7"/>
        <v>29750</v>
      </c>
      <c r="J530" s="262"/>
    </row>
    <row r="531" spans="2:10" s="238" customFormat="1" ht="16.5" customHeight="1">
      <c r="B531" s="386">
        <v>525</v>
      </c>
      <c r="C531" s="383" t="s">
        <v>500</v>
      </c>
      <c r="D531" s="383" t="s">
        <v>603</v>
      </c>
      <c r="E531" s="383" t="s">
        <v>252</v>
      </c>
      <c r="F531" s="383" t="s">
        <v>385</v>
      </c>
      <c r="G531" s="384">
        <v>2</v>
      </c>
      <c r="H531" s="385">
        <v>70000</v>
      </c>
      <c r="I531" s="261">
        <f t="shared" si="7"/>
        <v>14875</v>
      </c>
      <c r="J531" s="262"/>
    </row>
    <row r="532" spans="2:10" s="238" customFormat="1" ht="16.5" customHeight="1">
      <c r="B532" s="386">
        <v>526</v>
      </c>
      <c r="C532" s="383" t="s">
        <v>500</v>
      </c>
      <c r="D532" s="383" t="s">
        <v>604</v>
      </c>
      <c r="E532" s="383" t="s">
        <v>317</v>
      </c>
      <c r="F532" s="383" t="s">
        <v>385</v>
      </c>
      <c r="G532" s="384">
        <v>1</v>
      </c>
      <c r="H532" s="385">
        <v>35000</v>
      </c>
      <c r="I532" s="261">
        <f t="shared" si="7"/>
        <v>7437.5</v>
      </c>
      <c r="J532" s="262"/>
    </row>
    <row r="533" spans="2:10" s="238" customFormat="1" ht="16.5" customHeight="1">
      <c r="B533" s="386">
        <v>527</v>
      </c>
      <c r="C533" s="383" t="s">
        <v>500</v>
      </c>
      <c r="D533" s="383" t="s">
        <v>603</v>
      </c>
      <c r="E533" s="383" t="s">
        <v>252</v>
      </c>
      <c r="F533" s="383" t="s">
        <v>385</v>
      </c>
      <c r="G533" s="384">
        <v>4</v>
      </c>
      <c r="H533" s="385">
        <v>140000</v>
      </c>
      <c r="I533" s="261">
        <f t="shared" si="7"/>
        <v>29750</v>
      </c>
      <c r="J533" s="262"/>
    </row>
    <row r="534" spans="2:10" s="238" customFormat="1" ht="16.5" customHeight="1">
      <c r="B534" s="386">
        <v>528</v>
      </c>
      <c r="C534" s="383" t="s">
        <v>500</v>
      </c>
      <c r="D534" s="383" t="s">
        <v>603</v>
      </c>
      <c r="E534" s="383" t="s">
        <v>252</v>
      </c>
      <c r="F534" s="383" t="s">
        <v>385</v>
      </c>
      <c r="G534" s="384">
        <v>2</v>
      </c>
      <c r="H534" s="385">
        <v>70000</v>
      </c>
      <c r="I534" s="261">
        <f t="shared" si="7"/>
        <v>14875</v>
      </c>
      <c r="J534" s="262"/>
    </row>
    <row r="535" spans="2:10" s="238" customFormat="1" ht="16.5" customHeight="1">
      <c r="B535" s="386">
        <v>529</v>
      </c>
      <c r="C535" s="383" t="s">
        <v>500</v>
      </c>
      <c r="D535" s="383" t="s">
        <v>603</v>
      </c>
      <c r="E535" s="383" t="s">
        <v>252</v>
      </c>
      <c r="F535" s="383" t="s">
        <v>385</v>
      </c>
      <c r="G535" s="384">
        <v>6</v>
      </c>
      <c r="H535" s="385">
        <v>210000</v>
      </c>
      <c r="I535" s="261">
        <f t="shared" si="7"/>
        <v>44625</v>
      </c>
      <c r="J535" s="262"/>
    </row>
    <row r="536" spans="2:10" s="238" customFormat="1" ht="16.5" customHeight="1">
      <c r="B536" s="386">
        <v>530</v>
      </c>
      <c r="C536" s="383" t="s">
        <v>500</v>
      </c>
      <c r="D536" s="383" t="s">
        <v>603</v>
      </c>
      <c r="E536" s="383" t="s">
        <v>252</v>
      </c>
      <c r="F536" s="383" t="s">
        <v>385</v>
      </c>
      <c r="G536" s="384">
        <v>4</v>
      </c>
      <c r="H536" s="385">
        <v>140000</v>
      </c>
      <c r="I536" s="261">
        <f t="shared" si="7"/>
        <v>29750</v>
      </c>
      <c r="J536" s="262"/>
    </row>
    <row r="537" spans="2:10" s="238" customFormat="1" ht="16.5" customHeight="1">
      <c r="B537" s="386">
        <v>531</v>
      </c>
      <c r="C537" s="383" t="s">
        <v>500</v>
      </c>
      <c r="D537" s="383" t="s">
        <v>603</v>
      </c>
      <c r="E537" s="383" t="s">
        <v>252</v>
      </c>
      <c r="F537" s="383" t="s">
        <v>385</v>
      </c>
      <c r="G537" s="384">
        <v>7</v>
      </c>
      <c r="H537" s="385">
        <v>245000</v>
      </c>
      <c r="I537" s="261">
        <f t="shared" si="7"/>
        <v>52062.5</v>
      </c>
      <c r="J537" s="262"/>
    </row>
    <row r="538" spans="2:10" s="238" customFormat="1" ht="16.5" customHeight="1">
      <c r="B538" s="386">
        <v>532</v>
      </c>
      <c r="C538" s="383" t="s">
        <v>500</v>
      </c>
      <c r="D538" s="383" t="s">
        <v>603</v>
      </c>
      <c r="E538" s="383" t="s">
        <v>252</v>
      </c>
      <c r="F538" s="383" t="s">
        <v>385</v>
      </c>
      <c r="G538" s="384">
        <v>2</v>
      </c>
      <c r="H538" s="385">
        <v>70000</v>
      </c>
      <c r="I538" s="261">
        <f t="shared" si="7"/>
        <v>14875</v>
      </c>
      <c r="J538" s="262"/>
    </row>
    <row r="539" spans="2:10" s="238" customFormat="1" ht="16.5" customHeight="1">
      <c r="B539" s="386">
        <v>533</v>
      </c>
      <c r="C539" s="383" t="s">
        <v>500</v>
      </c>
      <c r="D539" s="383" t="s">
        <v>603</v>
      </c>
      <c r="E539" s="383" t="s">
        <v>252</v>
      </c>
      <c r="F539" s="383" t="s">
        <v>385</v>
      </c>
      <c r="G539" s="384">
        <v>3</v>
      </c>
      <c r="H539" s="385">
        <v>105000</v>
      </c>
      <c r="I539" s="261">
        <f t="shared" si="7"/>
        <v>22312.5</v>
      </c>
      <c r="J539" s="262"/>
    </row>
    <row r="540" spans="2:10" s="238" customFormat="1" ht="16.5" customHeight="1">
      <c r="B540" s="386">
        <v>534</v>
      </c>
      <c r="C540" s="383" t="s">
        <v>500</v>
      </c>
      <c r="D540" s="383" t="s">
        <v>605</v>
      </c>
      <c r="E540" s="383" t="s">
        <v>344</v>
      </c>
      <c r="F540" s="383" t="s">
        <v>385</v>
      </c>
      <c r="G540" s="384">
        <v>1</v>
      </c>
      <c r="H540" s="385">
        <v>16000</v>
      </c>
      <c r="I540" s="261">
        <f t="shared" si="7"/>
        <v>3400</v>
      </c>
      <c r="J540" s="262"/>
    </row>
    <row r="541" spans="2:10" s="238" customFormat="1" ht="16.5" customHeight="1">
      <c r="B541" s="386">
        <v>535</v>
      </c>
      <c r="C541" s="383" t="s">
        <v>500</v>
      </c>
      <c r="D541" s="383" t="s">
        <v>605</v>
      </c>
      <c r="E541" s="383" t="s">
        <v>344</v>
      </c>
      <c r="F541" s="383" t="s">
        <v>385</v>
      </c>
      <c r="G541" s="384">
        <v>2</v>
      </c>
      <c r="H541" s="385">
        <v>32000</v>
      </c>
      <c r="I541" s="261">
        <f t="shared" si="7"/>
        <v>6800</v>
      </c>
      <c r="J541" s="262"/>
    </row>
    <row r="542" spans="2:10" s="238" customFormat="1" ht="16.5" customHeight="1">
      <c r="B542" s="386">
        <v>536</v>
      </c>
      <c r="C542" s="383" t="s">
        <v>500</v>
      </c>
      <c r="D542" s="383" t="s">
        <v>605</v>
      </c>
      <c r="E542" s="383" t="s">
        <v>344</v>
      </c>
      <c r="F542" s="383" t="s">
        <v>385</v>
      </c>
      <c r="G542" s="384">
        <v>2</v>
      </c>
      <c r="H542" s="385">
        <v>32000</v>
      </c>
      <c r="I542" s="261">
        <f t="shared" si="7"/>
        <v>6800</v>
      </c>
      <c r="J542" s="262"/>
    </row>
    <row r="543" spans="2:10" s="238" customFormat="1" ht="16.5" customHeight="1">
      <c r="B543" s="386">
        <v>537</v>
      </c>
      <c r="C543" s="383" t="s">
        <v>500</v>
      </c>
      <c r="D543" s="383" t="s">
        <v>605</v>
      </c>
      <c r="E543" s="383" t="s">
        <v>344</v>
      </c>
      <c r="F543" s="383" t="s">
        <v>385</v>
      </c>
      <c r="G543" s="384">
        <v>1</v>
      </c>
      <c r="H543" s="385">
        <v>16000</v>
      </c>
      <c r="I543" s="261">
        <f t="shared" si="7"/>
        <v>3400</v>
      </c>
      <c r="J543" s="262"/>
    </row>
    <row r="544" spans="2:10" s="238" customFormat="1" ht="16.5" customHeight="1">
      <c r="B544" s="386">
        <v>538</v>
      </c>
      <c r="C544" s="383" t="s">
        <v>500</v>
      </c>
      <c r="D544" s="383" t="s">
        <v>605</v>
      </c>
      <c r="E544" s="383" t="s">
        <v>344</v>
      </c>
      <c r="F544" s="383" t="s">
        <v>385</v>
      </c>
      <c r="G544" s="384">
        <v>2</v>
      </c>
      <c r="H544" s="385">
        <v>32000</v>
      </c>
      <c r="I544" s="261">
        <f t="shared" si="7"/>
        <v>6800</v>
      </c>
      <c r="J544" s="262"/>
    </row>
    <row r="545" spans="2:10" s="238" customFormat="1" ht="16.5" customHeight="1">
      <c r="B545" s="386">
        <v>539</v>
      </c>
      <c r="C545" s="383" t="s">
        <v>500</v>
      </c>
      <c r="D545" s="383" t="s">
        <v>605</v>
      </c>
      <c r="E545" s="383" t="s">
        <v>344</v>
      </c>
      <c r="F545" s="383" t="s">
        <v>385</v>
      </c>
      <c r="G545" s="384">
        <v>2</v>
      </c>
      <c r="H545" s="385">
        <v>32000</v>
      </c>
      <c r="I545" s="261">
        <f t="shared" si="7"/>
        <v>6800</v>
      </c>
      <c r="J545" s="262"/>
    </row>
    <row r="546" spans="2:10" s="238" customFormat="1" ht="16.5" customHeight="1">
      <c r="B546" s="386">
        <v>540</v>
      </c>
      <c r="C546" s="383" t="s">
        <v>500</v>
      </c>
      <c r="D546" s="383" t="s">
        <v>605</v>
      </c>
      <c r="E546" s="383" t="s">
        <v>344</v>
      </c>
      <c r="F546" s="383" t="s">
        <v>385</v>
      </c>
      <c r="G546" s="384">
        <v>2</v>
      </c>
      <c r="H546" s="385">
        <v>32000</v>
      </c>
      <c r="I546" s="261">
        <f t="shared" si="7"/>
        <v>6800</v>
      </c>
      <c r="J546" s="262"/>
    </row>
    <row r="547" spans="2:10" s="238" customFormat="1" ht="16.5" customHeight="1">
      <c r="B547" s="386">
        <v>541</v>
      </c>
      <c r="C547" s="383" t="s">
        <v>513</v>
      </c>
      <c r="D547" s="383" t="s">
        <v>606</v>
      </c>
      <c r="E547" s="383" t="s">
        <v>247</v>
      </c>
      <c r="F547" s="383" t="s">
        <v>385</v>
      </c>
      <c r="G547" s="384">
        <v>2</v>
      </c>
      <c r="H547" s="385">
        <v>32000</v>
      </c>
      <c r="I547" s="261">
        <f t="shared" si="7"/>
        <v>6800</v>
      </c>
      <c r="J547" s="262"/>
    </row>
    <row r="548" spans="2:10" s="238" customFormat="1" ht="16.5" customHeight="1">
      <c r="B548" s="386">
        <v>542</v>
      </c>
      <c r="C548" s="383" t="s">
        <v>513</v>
      </c>
      <c r="D548" s="383" t="s">
        <v>607</v>
      </c>
      <c r="E548" s="383" t="s">
        <v>276</v>
      </c>
      <c r="F548" s="383" t="s">
        <v>385</v>
      </c>
      <c r="G548" s="384">
        <v>1</v>
      </c>
      <c r="H548" s="385">
        <v>16000</v>
      </c>
      <c r="I548" s="261">
        <f t="shared" si="7"/>
        <v>3400</v>
      </c>
      <c r="J548" s="262"/>
    </row>
    <row r="549" spans="2:10" s="238" customFormat="1" ht="16.5" customHeight="1">
      <c r="B549" s="386">
        <v>543</v>
      </c>
      <c r="C549" s="383" t="s">
        <v>513</v>
      </c>
      <c r="D549" s="383" t="s">
        <v>606</v>
      </c>
      <c r="E549" s="383" t="s">
        <v>247</v>
      </c>
      <c r="F549" s="383" t="s">
        <v>385</v>
      </c>
      <c r="G549" s="384">
        <v>3</v>
      </c>
      <c r="H549" s="385">
        <v>48000</v>
      </c>
      <c r="I549" s="261">
        <f t="shared" si="7"/>
        <v>10200</v>
      </c>
      <c r="J549" s="262"/>
    </row>
    <row r="550" spans="2:10" s="238" customFormat="1" ht="16.5" customHeight="1">
      <c r="B550" s="386">
        <v>544</v>
      </c>
      <c r="C550" s="383" t="s">
        <v>513</v>
      </c>
      <c r="D550" s="383" t="s">
        <v>607</v>
      </c>
      <c r="E550" s="383" t="s">
        <v>276</v>
      </c>
      <c r="F550" s="383" t="s">
        <v>385</v>
      </c>
      <c r="G550" s="384">
        <v>1</v>
      </c>
      <c r="H550" s="385">
        <v>16000</v>
      </c>
      <c r="I550" s="261">
        <f t="shared" si="7"/>
        <v>3400</v>
      </c>
      <c r="J550" s="262"/>
    </row>
    <row r="551" spans="2:10" s="238" customFormat="1" ht="16.5" customHeight="1">
      <c r="B551" s="386">
        <v>545</v>
      </c>
      <c r="C551" s="383" t="s">
        <v>513</v>
      </c>
      <c r="D551" s="383" t="s">
        <v>606</v>
      </c>
      <c r="E551" s="383" t="s">
        <v>247</v>
      </c>
      <c r="F551" s="383" t="s">
        <v>385</v>
      </c>
      <c r="G551" s="384">
        <v>3</v>
      </c>
      <c r="H551" s="385">
        <v>48000</v>
      </c>
      <c r="I551" s="261">
        <f t="shared" si="7"/>
        <v>10200</v>
      </c>
      <c r="J551" s="262"/>
    </row>
    <row r="552" spans="2:10" s="238" customFormat="1" ht="16.5" customHeight="1">
      <c r="B552" s="386">
        <v>546</v>
      </c>
      <c r="C552" s="383" t="s">
        <v>513</v>
      </c>
      <c r="D552" s="383" t="s">
        <v>607</v>
      </c>
      <c r="E552" s="383" t="s">
        <v>276</v>
      </c>
      <c r="F552" s="383" t="s">
        <v>385</v>
      </c>
      <c r="G552" s="384">
        <v>1</v>
      </c>
      <c r="H552" s="385">
        <v>16000</v>
      </c>
      <c r="I552" s="261">
        <f t="shared" si="7"/>
        <v>3400</v>
      </c>
      <c r="J552" s="262"/>
    </row>
    <row r="553" spans="2:10" s="238" customFormat="1" ht="16.5" customHeight="1">
      <c r="B553" s="386">
        <v>547</v>
      </c>
      <c r="C553" s="383" t="s">
        <v>513</v>
      </c>
      <c r="D553" s="383" t="s">
        <v>606</v>
      </c>
      <c r="E553" s="383" t="s">
        <v>247</v>
      </c>
      <c r="F553" s="383" t="s">
        <v>385</v>
      </c>
      <c r="G553" s="384">
        <v>2</v>
      </c>
      <c r="H553" s="385">
        <v>32000</v>
      </c>
      <c r="I553" s="261">
        <f t="shared" si="7"/>
        <v>6800</v>
      </c>
      <c r="J553" s="262"/>
    </row>
    <row r="554" spans="2:10" s="238" customFormat="1" ht="16.5" customHeight="1">
      <c r="B554" s="386">
        <v>548</v>
      </c>
      <c r="C554" s="383" t="s">
        <v>513</v>
      </c>
      <c r="D554" s="383" t="s">
        <v>606</v>
      </c>
      <c r="E554" s="383" t="s">
        <v>247</v>
      </c>
      <c r="F554" s="383" t="s">
        <v>385</v>
      </c>
      <c r="G554" s="384">
        <v>2</v>
      </c>
      <c r="H554" s="385">
        <v>32000</v>
      </c>
      <c r="I554" s="261">
        <f t="shared" si="7"/>
        <v>6800</v>
      </c>
      <c r="J554" s="262"/>
    </row>
    <row r="555" spans="2:10" s="238" customFormat="1" ht="16.5" customHeight="1">
      <c r="B555" s="386">
        <v>549</v>
      </c>
      <c r="C555" s="383" t="s">
        <v>513</v>
      </c>
      <c r="D555" s="383" t="s">
        <v>606</v>
      </c>
      <c r="E555" s="383" t="s">
        <v>247</v>
      </c>
      <c r="F555" s="383" t="s">
        <v>385</v>
      </c>
      <c r="G555" s="384">
        <v>2</v>
      </c>
      <c r="H555" s="385">
        <v>32000</v>
      </c>
      <c r="I555" s="261">
        <f t="shared" si="7"/>
        <v>6800</v>
      </c>
      <c r="J555" s="262"/>
    </row>
    <row r="556" spans="2:10" s="238" customFormat="1" ht="16.5" customHeight="1">
      <c r="B556" s="386">
        <v>550</v>
      </c>
      <c r="C556" s="383" t="s">
        <v>520</v>
      </c>
      <c r="D556" s="383" t="s">
        <v>608</v>
      </c>
      <c r="E556" s="383" t="s">
        <v>228</v>
      </c>
      <c r="F556" s="383" t="s">
        <v>385</v>
      </c>
      <c r="G556" s="384">
        <v>2</v>
      </c>
      <c r="H556" s="385">
        <v>32000</v>
      </c>
      <c r="I556" s="261">
        <f t="shared" si="7"/>
        <v>6800</v>
      </c>
      <c r="J556" s="262"/>
    </row>
    <row r="557" spans="2:10" s="238" customFormat="1" ht="16.5" customHeight="1">
      <c r="B557" s="386">
        <v>551</v>
      </c>
      <c r="C557" s="383" t="s">
        <v>520</v>
      </c>
      <c r="D557" s="383" t="s">
        <v>608</v>
      </c>
      <c r="E557" s="383" t="s">
        <v>228</v>
      </c>
      <c r="F557" s="383" t="s">
        <v>385</v>
      </c>
      <c r="G557" s="384">
        <v>2</v>
      </c>
      <c r="H557" s="385">
        <v>32000</v>
      </c>
      <c r="I557" s="261">
        <f t="shared" si="7"/>
        <v>6800</v>
      </c>
      <c r="J557" s="262"/>
    </row>
    <row r="558" spans="2:10" s="238" customFormat="1" ht="16.5" customHeight="1">
      <c r="B558" s="386">
        <v>552</v>
      </c>
      <c r="C558" s="383" t="s">
        <v>520</v>
      </c>
      <c r="D558" s="383" t="s">
        <v>608</v>
      </c>
      <c r="E558" s="383" t="s">
        <v>228</v>
      </c>
      <c r="F558" s="383" t="s">
        <v>385</v>
      </c>
      <c r="G558" s="384">
        <v>1</v>
      </c>
      <c r="H558" s="385">
        <v>16000</v>
      </c>
      <c r="I558" s="261">
        <f t="shared" si="7"/>
        <v>3400</v>
      </c>
      <c r="J558" s="262"/>
    </row>
    <row r="559" spans="2:10" s="238" customFormat="1" ht="16.5" customHeight="1">
      <c r="B559" s="386">
        <v>553</v>
      </c>
      <c r="C559" s="383" t="s">
        <v>532</v>
      </c>
      <c r="D559" s="383" t="s">
        <v>609</v>
      </c>
      <c r="E559" s="383" t="s">
        <v>343</v>
      </c>
      <c r="F559" s="383" t="s">
        <v>385</v>
      </c>
      <c r="G559" s="384">
        <v>1</v>
      </c>
      <c r="H559" s="385">
        <v>35000</v>
      </c>
      <c r="I559" s="261">
        <f t="shared" si="7"/>
        <v>7437.5</v>
      </c>
      <c r="J559" s="262"/>
    </row>
    <row r="560" spans="2:10" s="238" customFormat="1" ht="16.5" customHeight="1">
      <c r="B560" s="386">
        <v>554</v>
      </c>
      <c r="C560" s="383" t="s">
        <v>532</v>
      </c>
      <c r="D560" s="383" t="s">
        <v>609</v>
      </c>
      <c r="E560" s="383" t="s">
        <v>343</v>
      </c>
      <c r="F560" s="383" t="s">
        <v>385</v>
      </c>
      <c r="G560" s="384">
        <v>2</v>
      </c>
      <c r="H560" s="385">
        <v>32000</v>
      </c>
      <c r="I560" s="261">
        <f t="shared" si="7"/>
        <v>6800</v>
      </c>
      <c r="J560" s="262"/>
    </row>
    <row r="561" spans="2:10" s="238" customFormat="1" ht="16.5" customHeight="1">
      <c r="B561" s="386">
        <v>555</v>
      </c>
      <c r="C561" s="383" t="s">
        <v>532</v>
      </c>
      <c r="D561" s="383" t="s">
        <v>609</v>
      </c>
      <c r="E561" s="383" t="s">
        <v>343</v>
      </c>
      <c r="F561" s="383" t="s">
        <v>385</v>
      </c>
      <c r="G561" s="384">
        <v>2</v>
      </c>
      <c r="H561" s="385">
        <v>32000</v>
      </c>
      <c r="I561" s="261">
        <f t="shared" si="7"/>
        <v>6800</v>
      </c>
      <c r="J561" s="262"/>
    </row>
    <row r="562" spans="2:10" s="238" customFormat="1" ht="16.5" customHeight="1">
      <c r="B562" s="386">
        <v>556</v>
      </c>
      <c r="C562" s="383" t="s">
        <v>534</v>
      </c>
      <c r="D562" s="383" t="s">
        <v>610</v>
      </c>
      <c r="E562" s="383" t="s">
        <v>249</v>
      </c>
      <c r="F562" s="383" t="s">
        <v>385</v>
      </c>
      <c r="G562" s="384">
        <v>2</v>
      </c>
      <c r="H562" s="385">
        <v>70000</v>
      </c>
      <c r="I562" s="261">
        <f t="shared" si="7"/>
        <v>14875</v>
      </c>
      <c r="J562" s="262"/>
    </row>
    <row r="563" spans="2:10" s="238" customFormat="1" ht="16.5" customHeight="1">
      <c r="B563" s="386">
        <v>557</v>
      </c>
      <c r="C563" s="383" t="s">
        <v>534</v>
      </c>
      <c r="D563" s="383" t="s">
        <v>610</v>
      </c>
      <c r="E563" s="383" t="s">
        <v>249</v>
      </c>
      <c r="F563" s="383" t="s">
        <v>385</v>
      </c>
      <c r="G563" s="384">
        <v>2</v>
      </c>
      <c r="H563" s="385">
        <v>70000</v>
      </c>
      <c r="I563" s="261">
        <f t="shared" si="7"/>
        <v>14875</v>
      </c>
      <c r="J563" s="262"/>
    </row>
    <row r="564" spans="2:10" s="238" customFormat="1" ht="16.5" customHeight="1">
      <c r="B564" s="386">
        <v>558</v>
      </c>
      <c r="C564" s="383" t="s">
        <v>534</v>
      </c>
      <c r="D564" s="383" t="s">
        <v>610</v>
      </c>
      <c r="E564" s="383" t="s">
        <v>249</v>
      </c>
      <c r="F564" s="383" t="s">
        <v>385</v>
      </c>
      <c r="G564" s="384">
        <v>1</v>
      </c>
      <c r="H564" s="385">
        <v>35000</v>
      </c>
      <c r="I564" s="261">
        <f t="shared" si="7"/>
        <v>7437.5</v>
      </c>
      <c r="J564" s="262"/>
    </row>
    <row r="565" spans="2:10" s="238" customFormat="1" ht="16.5" customHeight="1">
      <c r="B565" s="386">
        <v>559</v>
      </c>
      <c r="C565" s="383" t="s">
        <v>534</v>
      </c>
      <c r="D565" s="383" t="s">
        <v>610</v>
      </c>
      <c r="E565" s="383" t="s">
        <v>249</v>
      </c>
      <c r="F565" s="383" t="s">
        <v>385</v>
      </c>
      <c r="G565" s="384">
        <v>2</v>
      </c>
      <c r="H565" s="385">
        <v>70000</v>
      </c>
      <c r="I565" s="261">
        <f t="shared" si="7"/>
        <v>14875</v>
      </c>
      <c r="J565" s="262"/>
    </row>
    <row r="566" spans="2:10" s="238" customFormat="1" ht="16.5" customHeight="1">
      <c r="B566" s="386">
        <v>560</v>
      </c>
      <c r="C566" s="383" t="s">
        <v>534</v>
      </c>
      <c r="D566" s="383" t="s">
        <v>610</v>
      </c>
      <c r="E566" s="383" t="s">
        <v>249</v>
      </c>
      <c r="F566" s="383" t="s">
        <v>385</v>
      </c>
      <c r="G566" s="384">
        <v>2</v>
      </c>
      <c r="H566" s="385">
        <v>70000</v>
      </c>
      <c r="I566" s="261">
        <f t="shared" si="7"/>
        <v>14875</v>
      </c>
      <c r="J566" s="262"/>
    </row>
    <row r="567" spans="2:10" s="238" customFormat="1" ht="16.5" customHeight="1">
      <c r="B567" s="386">
        <v>561</v>
      </c>
      <c r="C567" s="383" t="s">
        <v>534</v>
      </c>
      <c r="D567" s="383" t="s">
        <v>610</v>
      </c>
      <c r="E567" s="383" t="s">
        <v>249</v>
      </c>
      <c r="F567" s="383" t="s">
        <v>385</v>
      </c>
      <c r="G567" s="384">
        <v>1</v>
      </c>
      <c r="H567" s="385">
        <v>35000</v>
      </c>
      <c r="I567" s="261">
        <f t="shared" si="7"/>
        <v>7437.5</v>
      </c>
      <c r="J567" s="262"/>
    </row>
    <row r="568" spans="2:10" s="238" customFormat="1" ht="16.5" customHeight="1">
      <c r="B568" s="386">
        <v>562</v>
      </c>
      <c r="C568" s="383" t="s">
        <v>534</v>
      </c>
      <c r="D568" s="383" t="s">
        <v>610</v>
      </c>
      <c r="E568" s="383" t="s">
        <v>249</v>
      </c>
      <c r="F568" s="383" t="s">
        <v>385</v>
      </c>
      <c r="G568" s="384">
        <v>1</v>
      </c>
      <c r="H568" s="385">
        <v>35000</v>
      </c>
      <c r="I568" s="261">
        <f t="shared" si="7"/>
        <v>7437.5</v>
      </c>
      <c r="J568" s="262"/>
    </row>
    <row r="569" spans="2:10" s="238" customFormat="1" ht="16.5" customHeight="1">
      <c r="B569" s="386">
        <v>563</v>
      </c>
      <c r="C569" s="383" t="s">
        <v>534</v>
      </c>
      <c r="D569" s="383" t="s">
        <v>611</v>
      </c>
      <c r="E569" s="383" t="s">
        <v>270</v>
      </c>
      <c r="F569" s="383" t="s">
        <v>385</v>
      </c>
      <c r="G569" s="384">
        <v>1</v>
      </c>
      <c r="H569" s="385">
        <v>35000</v>
      </c>
      <c r="I569" s="261">
        <f t="shared" si="7"/>
        <v>7437.5</v>
      </c>
      <c r="J569" s="262"/>
    </row>
    <row r="570" spans="2:10" s="238" customFormat="1" ht="16.5" customHeight="1">
      <c r="B570" s="386">
        <v>564</v>
      </c>
      <c r="C570" s="383" t="s">
        <v>534</v>
      </c>
      <c r="D570" s="383" t="s">
        <v>610</v>
      </c>
      <c r="E570" s="383" t="s">
        <v>249</v>
      </c>
      <c r="F570" s="383" t="s">
        <v>385</v>
      </c>
      <c r="G570" s="384">
        <v>2</v>
      </c>
      <c r="H570" s="385">
        <v>70000</v>
      </c>
      <c r="I570" s="261">
        <f t="shared" si="7"/>
        <v>14875</v>
      </c>
      <c r="J570" s="262"/>
    </row>
    <row r="571" spans="2:10" s="238" customFormat="1" ht="16.5" customHeight="1">
      <c r="B571" s="386">
        <v>565</v>
      </c>
      <c r="C571" s="383" t="s">
        <v>534</v>
      </c>
      <c r="D571" s="383" t="s">
        <v>612</v>
      </c>
      <c r="E571" s="383" t="s">
        <v>335</v>
      </c>
      <c r="F571" s="383" t="s">
        <v>385</v>
      </c>
      <c r="G571" s="384">
        <v>2</v>
      </c>
      <c r="H571" s="385">
        <v>32000</v>
      </c>
      <c r="I571" s="261">
        <f t="shared" si="7"/>
        <v>6800</v>
      </c>
      <c r="J571" s="262"/>
    </row>
    <row r="572" spans="2:10" s="238" customFormat="1" ht="16.5" customHeight="1">
      <c r="B572" s="386">
        <v>566</v>
      </c>
      <c r="C572" s="383" t="s">
        <v>534</v>
      </c>
      <c r="D572" s="383" t="s">
        <v>612</v>
      </c>
      <c r="E572" s="383" t="s">
        <v>335</v>
      </c>
      <c r="F572" s="383" t="s">
        <v>385</v>
      </c>
      <c r="G572" s="384">
        <v>2</v>
      </c>
      <c r="H572" s="385">
        <v>32000</v>
      </c>
      <c r="I572" s="261">
        <f t="shared" si="7"/>
        <v>6800</v>
      </c>
      <c r="J572" s="262"/>
    </row>
    <row r="573" spans="2:10" s="238" customFormat="1" ht="16.5" customHeight="1">
      <c r="B573" s="386">
        <v>567</v>
      </c>
      <c r="C573" s="383" t="s">
        <v>534</v>
      </c>
      <c r="D573" s="383" t="s">
        <v>612</v>
      </c>
      <c r="E573" s="383" t="s">
        <v>335</v>
      </c>
      <c r="F573" s="383" t="s">
        <v>385</v>
      </c>
      <c r="G573" s="384">
        <v>1</v>
      </c>
      <c r="H573" s="385">
        <v>16000</v>
      </c>
      <c r="I573" s="261">
        <f t="shared" si="7"/>
        <v>3400</v>
      </c>
      <c r="J573" s="262"/>
    </row>
    <row r="574" spans="2:10" s="238" customFormat="1" ht="16.5" customHeight="1">
      <c r="B574" s="386">
        <v>568</v>
      </c>
      <c r="C574" s="383" t="s">
        <v>534</v>
      </c>
      <c r="D574" s="383" t="s">
        <v>612</v>
      </c>
      <c r="E574" s="383" t="s">
        <v>335</v>
      </c>
      <c r="F574" s="383" t="s">
        <v>385</v>
      </c>
      <c r="G574" s="384">
        <v>2</v>
      </c>
      <c r="H574" s="385">
        <v>32000</v>
      </c>
      <c r="I574" s="261">
        <f t="shared" si="7"/>
        <v>6800</v>
      </c>
      <c r="J574" s="262"/>
    </row>
    <row r="575" spans="2:10" s="238" customFormat="1" ht="16.5" customHeight="1">
      <c r="B575" s="386">
        <v>569</v>
      </c>
      <c r="C575" s="383" t="s">
        <v>534</v>
      </c>
      <c r="D575" s="383" t="s">
        <v>612</v>
      </c>
      <c r="E575" s="383" t="s">
        <v>335</v>
      </c>
      <c r="F575" s="383" t="s">
        <v>385</v>
      </c>
      <c r="G575" s="384">
        <v>2</v>
      </c>
      <c r="H575" s="385">
        <v>32000</v>
      </c>
      <c r="I575" s="261">
        <f t="shared" si="7"/>
        <v>6800</v>
      </c>
      <c r="J575" s="262"/>
    </row>
    <row r="576" spans="2:10" s="238" customFormat="1" ht="16.5" customHeight="1">
      <c r="B576" s="386">
        <v>570</v>
      </c>
      <c r="C576" s="383" t="s">
        <v>534</v>
      </c>
      <c r="D576" s="383" t="s">
        <v>612</v>
      </c>
      <c r="E576" s="383" t="s">
        <v>335</v>
      </c>
      <c r="F576" s="383" t="s">
        <v>385</v>
      </c>
      <c r="G576" s="384">
        <v>1</v>
      </c>
      <c r="H576" s="385">
        <v>16000</v>
      </c>
      <c r="I576" s="261">
        <f t="shared" si="7"/>
        <v>3400</v>
      </c>
      <c r="J576" s="262"/>
    </row>
    <row r="577" spans="2:10" s="238" customFormat="1" ht="16.5" customHeight="1">
      <c r="B577" s="386">
        <v>571</v>
      </c>
      <c r="C577" s="383" t="s">
        <v>534</v>
      </c>
      <c r="D577" s="383" t="s">
        <v>612</v>
      </c>
      <c r="E577" s="383" t="s">
        <v>335</v>
      </c>
      <c r="F577" s="383" t="s">
        <v>385</v>
      </c>
      <c r="G577" s="384">
        <v>4</v>
      </c>
      <c r="H577" s="385">
        <v>64000</v>
      </c>
      <c r="I577" s="261">
        <f t="shared" si="7"/>
        <v>13600</v>
      </c>
      <c r="J577" s="262"/>
    </row>
    <row r="578" spans="2:10" s="238" customFormat="1" ht="16.5" customHeight="1">
      <c r="B578" s="386">
        <v>572</v>
      </c>
      <c r="C578" s="383" t="s">
        <v>538</v>
      </c>
      <c r="D578" s="383" t="s">
        <v>613</v>
      </c>
      <c r="E578" s="383" t="s">
        <v>317</v>
      </c>
      <c r="F578" s="383" t="s">
        <v>385</v>
      </c>
      <c r="G578" s="384">
        <v>1</v>
      </c>
      <c r="H578" s="385">
        <v>16000</v>
      </c>
      <c r="I578" s="261">
        <f t="shared" si="7"/>
        <v>3400</v>
      </c>
      <c r="J578" s="262"/>
    </row>
    <row r="579" spans="2:10" s="238" customFormat="1" ht="16.5" customHeight="1">
      <c r="B579" s="386">
        <v>573</v>
      </c>
      <c r="C579" s="383" t="s">
        <v>538</v>
      </c>
      <c r="D579" s="383" t="s">
        <v>614</v>
      </c>
      <c r="E579" s="383" t="s">
        <v>133</v>
      </c>
      <c r="F579" s="383" t="s">
        <v>385</v>
      </c>
      <c r="G579" s="384">
        <v>1</v>
      </c>
      <c r="H579" s="385">
        <v>16000</v>
      </c>
      <c r="I579" s="261">
        <f t="shared" si="7"/>
        <v>3400</v>
      </c>
      <c r="J579" s="262"/>
    </row>
    <row r="580" spans="2:10" s="238" customFormat="1" ht="16.5" customHeight="1">
      <c r="B580" s="386">
        <v>574</v>
      </c>
      <c r="C580" s="383" t="s">
        <v>538</v>
      </c>
      <c r="D580" s="383" t="s">
        <v>569</v>
      </c>
      <c r="E580" s="383" t="s">
        <v>330</v>
      </c>
      <c r="F580" s="383" t="s">
        <v>385</v>
      </c>
      <c r="G580" s="384">
        <v>6</v>
      </c>
      <c r="H580" s="385">
        <v>210000</v>
      </c>
      <c r="I580" s="261">
        <f t="shared" si="7"/>
        <v>44625</v>
      </c>
      <c r="J580" s="262"/>
    </row>
    <row r="581" spans="2:10" s="238" customFormat="1" ht="16.5" customHeight="1">
      <c r="B581" s="386">
        <v>575</v>
      </c>
      <c r="C581" s="383" t="s">
        <v>538</v>
      </c>
      <c r="D581" s="383" t="s">
        <v>613</v>
      </c>
      <c r="E581" s="383" t="s">
        <v>317</v>
      </c>
      <c r="F581" s="383" t="s">
        <v>385</v>
      </c>
      <c r="G581" s="384">
        <v>1</v>
      </c>
      <c r="H581" s="385">
        <v>16000</v>
      </c>
      <c r="I581" s="261">
        <f t="shared" si="7"/>
        <v>3400</v>
      </c>
      <c r="J581" s="262"/>
    </row>
    <row r="582" spans="2:10" s="238" customFormat="1" ht="16.5" customHeight="1">
      <c r="B582" s="386">
        <v>576</v>
      </c>
      <c r="C582" s="383" t="s">
        <v>538</v>
      </c>
      <c r="D582" s="383" t="s">
        <v>614</v>
      </c>
      <c r="E582" s="383" t="s">
        <v>133</v>
      </c>
      <c r="F582" s="383" t="s">
        <v>385</v>
      </c>
      <c r="G582" s="384">
        <v>5</v>
      </c>
      <c r="H582" s="385">
        <v>80000</v>
      </c>
      <c r="I582" s="261">
        <f t="shared" si="7"/>
        <v>17000</v>
      </c>
      <c r="J582" s="262"/>
    </row>
    <row r="583" spans="2:10" s="238" customFormat="1" ht="16.5" customHeight="1">
      <c r="B583" s="386">
        <v>577</v>
      </c>
      <c r="C583" s="383" t="s">
        <v>538</v>
      </c>
      <c r="D583" s="383" t="s">
        <v>614</v>
      </c>
      <c r="E583" s="383" t="s">
        <v>133</v>
      </c>
      <c r="F583" s="383" t="s">
        <v>385</v>
      </c>
      <c r="G583" s="384">
        <v>5</v>
      </c>
      <c r="H583" s="385">
        <v>80000</v>
      </c>
      <c r="I583" s="261">
        <f t="shared" si="7"/>
        <v>17000</v>
      </c>
      <c r="J583" s="262"/>
    </row>
    <row r="584" spans="2:10" s="238" customFormat="1" ht="16.5" customHeight="1">
      <c r="B584" s="386">
        <v>578</v>
      </c>
      <c r="C584" s="383" t="s">
        <v>538</v>
      </c>
      <c r="D584" s="383" t="s">
        <v>569</v>
      </c>
      <c r="E584" s="383" t="s">
        <v>330</v>
      </c>
      <c r="F584" s="383" t="s">
        <v>385</v>
      </c>
      <c r="G584" s="384">
        <v>5</v>
      </c>
      <c r="H584" s="385">
        <v>175000</v>
      </c>
      <c r="I584" s="261">
        <f t="shared" si="7"/>
        <v>37187.5</v>
      </c>
      <c r="J584" s="262"/>
    </row>
    <row r="585" spans="2:10" s="238" customFormat="1" ht="16.5" customHeight="1">
      <c r="B585" s="386">
        <v>579</v>
      </c>
      <c r="C585" s="383" t="s">
        <v>538</v>
      </c>
      <c r="D585" s="383" t="s">
        <v>569</v>
      </c>
      <c r="E585" s="383" t="s">
        <v>330</v>
      </c>
      <c r="F585" s="383" t="s">
        <v>385</v>
      </c>
      <c r="G585" s="384">
        <v>4</v>
      </c>
      <c r="H585" s="385">
        <v>140000</v>
      </c>
      <c r="I585" s="261">
        <f t="shared" si="7"/>
        <v>29750</v>
      </c>
      <c r="J585" s="262"/>
    </row>
    <row r="586" spans="2:10" s="238" customFormat="1" ht="16.5" customHeight="1">
      <c r="B586" s="386">
        <v>580</v>
      </c>
      <c r="C586" s="383" t="s">
        <v>538</v>
      </c>
      <c r="D586" s="383" t="s">
        <v>569</v>
      </c>
      <c r="E586" s="383" t="s">
        <v>330</v>
      </c>
      <c r="F586" s="383" t="s">
        <v>385</v>
      </c>
      <c r="G586" s="384">
        <v>4</v>
      </c>
      <c r="H586" s="385">
        <v>140000</v>
      </c>
      <c r="I586" s="261">
        <f t="shared" si="7"/>
        <v>29750</v>
      </c>
      <c r="J586" s="262"/>
    </row>
    <row r="587" spans="2:10" s="238" customFormat="1" ht="16.5" customHeight="1">
      <c r="B587" s="386">
        <v>581</v>
      </c>
      <c r="C587" s="383" t="s">
        <v>538</v>
      </c>
      <c r="D587" s="383" t="s">
        <v>569</v>
      </c>
      <c r="E587" s="383" t="s">
        <v>330</v>
      </c>
      <c r="F587" s="383" t="s">
        <v>385</v>
      </c>
      <c r="G587" s="384">
        <v>5</v>
      </c>
      <c r="H587" s="385">
        <v>175000</v>
      </c>
      <c r="I587" s="261">
        <f t="shared" si="7"/>
        <v>37187.5</v>
      </c>
      <c r="J587" s="262"/>
    </row>
    <row r="588" spans="2:10" s="238" customFormat="1" ht="16.5" customHeight="1">
      <c r="B588" s="386">
        <v>582</v>
      </c>
      <c r="C588" s="383" t="s">
        <v>538</v>
      </c>
      <c r="D588" s="383" t="s">
        <v>614</v>
      </c>
      <c r="E588" s="383" t="s">
        <v>133</v>
      </c>
      <c r="F588" s="383" t="s">
        <v>385</v>
      </c>
      <c r="G588" s="384">
        <v>6</v>
      </c>
      <c r="H588" s="385">
        <v>96000</v>
      </c>
      <c r="I588" s="261">
        <f t="shared" si="7"/>
        <v>20400</v>
      </c>
      <c r="J588" s="262"/>
    </row>
    <row r="589" spans="2:10" s="238" customFormat="1" ht="16.5" customHeight="1">
      <c r="B589" s="386">
        <v>583</v>
      </c>
      <c r="C589" s="383" t="s">
        <v>538</v>
      </c>
      <c r="D589" s="383" t="s">
        <v>614</v>
      </c>
      <c r="E589" s="383" t="s">
        <v>133</v>
      </c>
      <c r="F589" s="383" t="s">
        <v>385</v>
      </c>
      <c r="G589" s="384">
        <v>4</v>
      </c>
      <c r="H589" s="385">
        <v>64000</v>
      </c>
      <c r="I589" s="261">
        <f t="shared" si="7"/>
        <v>13600</v>
      </c>
      <c r="J589" s="262"/>
    </row>
    <row r="590" spans="2:10" s="238" customFormat="1" ht="16.5" customHeight="1">
      <c r="B590" s="386">
        <v>584</v>
      </c>
      <c r="C590" s="383" t="s">
        <v>538</v>
      </c>
      <c r="D590" s="383" t="s">
        <v>569</v>
      </c>
      <c r="E590" s="383" t="s">
        <v>330</v>
      </c>
      <c r="F590" s="383" t="s">
        <v>385</v>
      </c>
      <c r="G590" s="384">
        <v>5</v>
      </c>
      <c r="H590" s="385">
        <v>175000</v>
      </c>
      <c r="I590" s="261">
        <f t="shared" si="7"/>
        <v>37187.5</v>
      </c>
      <c r="J590" s="262"/>
    </row>
    <row r="591" spans="2:10" s="238" customFormat="1" ht="16.5" customHeight="1">
      <c r="B591" s="386">
        <v>585</v>
      </c>
      <c r="C591" s="383" t="s">
        <v>538</v>
      </c>
      <c r="D591" s="383" t="s">
        <v>613</v>
      </c>
      <c r="E591" s="383" t="s">
        <v>317</v>
      </c>
      <c r="F591" s="383" t="s">
        <v>385</v>
      </c>
      <c r="G591" s="384">
        <v>1</v>
      </c>
      <c r="H591" s="385">
        <v>16000</v>
      </c>
      <c r="I591" s="261">
        <f t="shared" si="7"/>
        <v>3400</v>
      </c>
      <c r="J591" s="262"/>
    </row>
    <row r="592" spans="2:10" s="238" customFormat="1" ht="16.5" customHeight="1">
      <c r="B592" s="386">
        <v>586</v>
      </c>
      <c r="C592" s="383" t="s">
        <v>538</v>
      </c>
      <c r="D592" s="383" t="s">
        <v>614</v>
      </c>
      <c r="E592" s="383" t="s">
        <v>133</v>
      </c>
      <c r="F592" s="383" t="s">
        <v>385</v>
      </c>
      <c r="G592" s="384">
        <v>2</v>
      </c>
      <c r="H592" s="385">
        <v>32000</v>
      </c>
      <c r="I592" s="261">
        <f t="shared" si="7"/>
        <v>6800</v>
      </c>
      <c r="J592" s="262"/>
    </row>
    <row r="593" spans="2:10" s="238" customFormat="1" ht="16.5" customHeight="1">
      <c r="B593" s="386">
        <v>587</v>
      </c>
      <c r="C593" s="383" t="s">
        <v>538</v>
      </c>
      <c r="D593" s="383" t="s">
        <v>569</v>
      </c>
      <c r="E593" s="383" t="s">
        <v>330</v>
      </c>
      <c r="F593" s="383" t="s">
        <v>385</v>
      </c>
      <c r="G593" s="384">
        <v>4</v>
      </c>
      <c r="H593" s="385">
        <v>140000</v>
      </c>
      <c r="I593" s="261">
        <f t="shared" si="7"/>
        <v>29750</v>
      </c>
      <c r="J593" s="262"/>
    </row>
    <row r="594" spans="2:10" s="238" customFormat="1" ht="16.5" customHeight="1">
      <c r="B594" s="386">
        <v>588</v>
      </c>
      <c r="C594" s="383" t="s">
        <v>538</v>
      </c>
      <c r="D594" s="383" t="s">
        <v>614</v>
      </c>
      <c r="E594" s="383" t="s">
        <v>133</v>
      </c>
      <c r="F594" s="383" t="s">
        <v>385</v>
      </c>
      <c r="G594" s="384">
        <v>3</v>
      </c>
      <c r="H594" s="385">
        <v>48000</v>
      </c>
      <c r="I594" s="261">
        <f t="shared" si="7"/>
        <v>10200</v>
      </c>
      <c r="J594" s="262"/>
    </row>
    <row r="595" spans="2:10" s="238" customFormat="1">
      <c r="B595" s="386">
        <v>589</v>
      </c>
      <c r="C595" s="383" t="s">
        <v>538</v>
      </c>
      <c r="D595" s="383" t="s">
        <v>569</v>
      </c>
      <c r="E595" s="383" t="s">
        <v>330</v>
      </c>
      <c r="F595" s="383" t="s">
        <v>385</v>
      </c>
      <c r="G595" s="384">
        <v>4</v>
      </c>
      <c r="H595" s="385">
        <v>140000</v>
      </c>
      <c r="I595" s="261">
        <f t="shared" si="7"/>
        <v>29750</v>
      </c>
      <c r="J595" s="262"/>
    </row>
    <row r="596" spans="2:10" s="238" customFormat="1">
      <c r="B596" s="386">
        <v>590</v>
      </c>
      <c r="C596" s="383" t="s">
        <v>538</v>
      </c>
      <c r="D596" s="383" t="s">
        <v>614</v>
      </c>
      <c r="E596" s="383" t="s">
        <v>133</v>
      </c>
      <c r="F596" s="383" t="s">
        <v>385</v>
      </c>
      <c r="G596" s="384">
        <v>4</v>
      </c>
      <c r="H596" s="385">
        <v>64000</v>
      </c>
      <c r="I596" s="261">
        <f t="shared" si="7"/>
        <v>13600</v>
      </c>
      <c r="J596" s="262"/>
    </row>
    <row r="597" spans="2:10" s="238" customFormat="1" ht="16.5" customHeight="1">
      <c r="B597" s="386">
        <v>591</v>
      </c>
      <c r="C597" s="383" t="s">
        <v>538</v>
      </c>
      <c r="D597" s="383" t="s">
        <v>614</v>
      </c>
      <c r="E597" s="383" t="s">
        <v>133</v>
      </c>
      <c r="F597" s="383" t="s">
        <v>385</v>
      </c>
      <c r="G597" s="384">
        <v>4</v>
      </c>
      <c r="H597" s="385">
        <v>64000</v>
      </c>
      <c r="I597" s="261">
        <f t="shared" si="7"/>
        <v>13600</v>
      </c>
      <c r="J597" s="262"/>
    </row>
    <row r="598" spans="2:10" s="238" customFormat="1" ht="16.5" customHeight="1">
      <c r="B598" s="386">
        <v>592</v>
      </c>
      <c r="C598" s="383" t="s">
        <v>538</v>
      </c>
      <c r="D598" s="383" t="s">
        <v>504</v>
      </c>
      <c r="E598" s="383" t="s">
        <v>154</v>
      </c>
      <c r="F598" s="383" t="s">
        <v>385</v>
      </c>
      <c r="G598" s="384">
        <v>4</v>
      </c>
      <c r="H598" s="385">
        <v>64000</v>
      </c>
      <c r="I598" s="261">
        <f t="shared" si="7"/>
        <v>13600</v>
      </c>
      <c r="J598" s="262"/>
    </row>
    <row r="599" spans="2:10" s="238" customFormat="1" ht="16.5" customHeight="1">
      <c r="B599" s="386">
        <v>593</v>
      </c>
      <c r="C599" s="383" t="s">
        <v>538</v>
      </c>
      <c r="D599" s="383" t="s">
        <v>504</v>
      </c>
      <c r="E599" s="383" t="s">
        <v>154</v>
      </c>
      <c r="F599" s="383" t="s">
        <v>385</v>
      </c>
      <c r="G599" s="384">
        <v>1</v>
      </c>
      <c r="H599" s="385">
        <v>16000</v>
      </c>
      <c r="I599" s="261">
        <f t="shared" si="7"/>
        <v>3400</v>
      </c>
      <c r="J599" s="262"/>
    </row>
    <row r="600" spans="2:10" s="238" customFormat="1" ht="16.5" customHeight="1">
      <c r="B600" s="386">
        <v>594</v>
      </c>
      <c r="C600" s="383" t="s">
        <v>538</v>
      </c>
      <c r="D600" s="383" t="s">
        <v>504</v>
      </c>
      <c r="E600" s="383" t="s">
        <v>154</v>
      </c>
      <c r="F600" s="383" t="s">
        <v>385</v>
      </c>
      <c r="G600" s="384">
        <v>1</v>
      </c>
      <c r="H600" s="385">
        <v>16000</v>
      </c>
      <c r="I600" s="261">
        <f t="shared" si="7"/>
        <v>3400</v>
      </c>
      <c r="J600" s="262"/>
    </row>
    <row r="601" spans="2:10" s="238" customFormat="1" ht="16.5" customHeight="1">
      <c r="B601" s="386">
        <v>595</v>
      </c>
      <c r="C601" s="383" t="s">
        <v>538</v>
      </c>
      <c r="D601" s="383" t="s">
        <v>504</v>
      </c>
      <c r="E601" s="383" t="s">
        <v>154</v>
      </c>
      <c r="F601" s="383" t="s">
        <v>385</v>
      </c>
      <c r="G601" s="384">
        <v>2</v>
      </c>
      <c r="H601" s="385">
        <v>32000</v>
      </c>
      <c r="I601" s="261">
        <f t="shared" si="7"/>
        <v>6800</v>
      </c>
      <c r="J601" s="262"/>
    </row>
    <row r="602" spans="2:10" s="238" customFormat="1" ht="16.5" customHeight="1">
      <c r="B602" s="386">
        <v>596</v>
      </c>
      <c r="C602" s="383" t="s">
        <v>538</v>
      </c>
      <c r="D602" s="383" t="s">
        <v>504</v>
      </c>
      <c r="E602" s="383" t="s">
        <v>154</v>
      </c>
      <c r="F602" s="383" t="s">
        <v>385</v>
      </c>
      <c r="G602" s="384">
        <v>1</v>
      </c>
      <c r="H602" s="385">
        <v>16000</v>
      </c>
      <c r="I602" s="261">
        <f t="shared" si="7"/>
        <v>3400</v>
      </c>
      <c r="J602" s="262"/>
    </row>
    <row r="603" spans="2:10" s="238" customFormat="1" ht="16.5" customHeight="1">
      <c r="B603" s="386">
        <v>597</v>
      </c>
      <c r="C603" s="383" t="s">
        <v>538</v>
      </c>
      <c r="D603" s="383" t="s">
        <v>504</v>
      </c>
      <c r="E603" s="383" t="s">
        <v>154</v>
      </c>
      <c r="F603" s="383" t="s">
        <v>385</v>
      </c>
      <c r="G603" s="384">
        <v>4</v>
      </c>
      <c r="H603" s="385">
        <v>64000</v>
      </c>
      <c r="I603" s="261">
        <f t="shared" si="7"/>
        <v>13600</v>
      </c>
      <c r="J603" s="262"/>
    </row>
    <row r="604" spans="2:10" s="238" customFormat="1" ht="16.5" customHeight="1">
      <c r="B604" s="386">
        <v>598</v>
      </c>
      <c r="C604" s="383" t="s">
        <v>538</v>
      </c>
      <c r="D604" s="383" t="s">
        <v>504</v>
      </c>
      <c r="E604" s="383" t="s">
        <v>154</v>
      </c>
      <c r="F604" s="383" t="s">
        <v>385</v>
      </c>
      <c r="G604" s="384">
        <v>2</v>
      </c>
      <c r="H604" s="385">
        <v>32000</v>
      </c>
      <c r="I604" s="261">
        <f t="shared" si="7"/>
        <v>6800</v>
      </c>
      <c r="J604" s="262"/>
    </row>
    <row r="605" spans="2:10" s="238" customFormat="1" ht="16.5" customHeight="1">
      <c r="B605" s="386">
        <v>599</v>
      </c>
      <c r="C605" s="383" t="s">
        <v>615</v>
      </c>
      <c r="D605" s="383" t="s">
        <v>616</v>
      </c>
      <c r="E605" s="383" t="s">
        <v>271</v>
      </c>
      <c r="F605" s="383" t="s">
        <v>385</v>
      </c>
      <c r="G605" s="384">
        <v>1</v>
      </c>
      <c r="H605" s="385">
        <v>35000</v>
      </c>
      <c r="I605" s="261">
        <f t="shared" si="7"/>
        <v>7437.5</v>
      </c>
      <c r="J605" s="262"/>
    </row>
    <row r="606" spans="2:10" s="238" customFormat="1" ht="16.5" customHeight="1">
      <c r="B606" s="386">
        <v>600</v>
      </c>
      <c r="C606" s="383" t="s">
        <v>545</v>
      </c>
      <c r="D606" s="383" t="s">
        <v>617</v>
      </c>
      <c r="E606" s="383" t="s">
        <v>302</v>
      </c>
      <c r="F606" s="383" t="s">
        <v>385</v>
      </c>
      <c r="G606" s="384">
        <v>4</v>
      </c>
      <c r="H606" s="385">
        <v>64000</v>
      </c>
      <c r="I606" s="261">
        <f t="shared" si="7"/>
        <v>13600</v>
      </c>
      <c r="J606" s="262"/>
    </row>
    <row r="607" spans="2:10" s="238" customFormat="1" ht="16.5" customHeight="1">
      <c r="B607" s="386">
        <v>601</v>
      </c>
      <c r="C607" s="383" t="s">
        <v>545</v>
      </c>
      <c r="D607" s="383" t="s">
        <v>617</v>
      </c>
      <c r="E607" s="383" t="s">
        <v>302</v>
      </c>
      <c r="F607" s="383" t="s">
        <v>385</v>
      </c>
      <c r="G607" s="384">
        <v>1</v>
      </c>
      <c r="H607" s="385">
        <v>16000</v>
      </c>
      <c r="I607" s="261">
        <f t="shared" si="7"/>
        <v>3400</v>
      </c>
      <c r="J607" s="262"/>
    </row>
    <row r="608" spans="2:10" s="238" customFormat="1" ht="16.5" customHeight="1">
      <c r="B608" s="386">
        <v>602</v>
      </c>
      <c r="C608" s="383" t="s">
        <v>545</v>
      </c>
      <c r="D608" s="383" t="s">
        <v>617</v>
      </c>
      <c r="E608" s="383" t="s">
        <v>302</v>
      </c>
      <c r="F608" s="383" t="s">
        <v>385</v>
      </c>
      <c r="G608" s="384">
        <v>4</v>
      </c>
      <c r="H608" s="385">
        <v>64000</v>
      </c>
      <c r="I608" s="261">
        <f t="shared" si="7"/>
        <v>13600</v>
      </c>
      <c r="J608" s="262"/>
    </row>
    <row r="609" spans="2:10" s="238" customFormat="1" ht="16.5" customHeight="1">
      <c r="B609" s="386">
        <v>603</v>
      </c>
      <c r="C609" s="383" t="s">
        <v>545</v>
      </c>
      <c r="D609" s="383" t="s">
        <v>617</v>
      </c>
      <c r="E609" s="383" t="s">
        <v>302</v>
      </c>
      <c r="F609" s="383" t="s">
        <v>385</v>
      </c>
      <c r="G609" s="384">
        <v>4</v>
      </c>
      <c r="H609" s="385">
        <v>64000</v>
      </c>
      <c r="I609" s="261">
        <f t="shared" si="7"/>
        <v>13600</v>
      </c>
      <c r="J609" s="262"/>
    </row>
    <row r="610" spans="2:10" s="238" customFormat="1">
      <c r="B610" s="386">
        <v>604</v>
      </c>
      <c r="C610" s="383" t="s">
        <v>545</v>
      </c>
      <c r="D610" s="383" t="s">
        <v>617</v>
      </c>
      <c r="E610" s="383" t="s">
        <v>302</v>
      </c>
      <c r="F610" s="383" t="s">
        <v>385</v>
      </c>
      <c r="G610" s="384">
        <v>2</v>
      </c>
      <c r="H610" s="385">
        <v>32000</v>
      </c>
      <c r="I610" s="261">
        <f t="shared" si="7"/>
        <v>6800</v>
      </c>
      <c r="J610" s="262"/>
    </row>
    <row r="611" spans="2:10" s="238" customFormat="1" ht="16.5" customHeight="1">
      <c r="B611" s="386">
        <v>605</v>
      </c>
      <c r="C611" s="383" t="s">
        <v>545</v>
      </c>
      <c r="D611" s="383" t="s">
        <v>617</v>
      </c>
      <c r="E611" s="383" t="s">
        <v>302</v>
      </c>
      <c r="F611" s="383" t="s">
        <v>385</v>
      </c>
      <c r="G611" s="384">
        <v>2</v>
      </c>
      <c r="H611" s="385">
        <v>32000</v>
      </c>
      <c r="I611" s="261">
        <f t="shared" si="7"/>
        <v>6800</v>
      </c>
      <c r="J611" s="262"/>
    </row>
    <row r="612" spans="2:10" s="238" customFormat="1" ht="16.5" customHeight="1">
      <c r="B612" s="386">
        <v>606</v>
      </c>
      <c r="C612" s="383" t="s">
        <v>545</v>
      </c>
      <c r="D612" s="383" t="s">
        <v>617</v>
      </c>
      <c r="E612" s="383" t="s">
        <v>302</v>
      </c>
      <c r="F612" s="383" t="s">
        <v>385</v>
      </c>
      <c r="G612" s="384">
        <v>2</v>
      </c>
      <c r="H612" s="385">
        <v>32000</v>
      </c>
      <c r="I612" s="261">
        <f t="shared" si="7"/>
        <v>6800</v>
      </c>
      <c r="J612" s="262"/>
    </row>
    <row r="613" spans="2:10" s="238" customFormat="1" ht="16.5" customHeight="1">
      <c r="B613" s="386">
        <v>607</v>
      </c>
      <c r="C613" s="383" t="s">
        <v>618</v>
      </c>
      <c r="D613" s="383" t="s">
        <v>619</v>
      </c>
      <c r="E613" s="383" t="s">
        <v>153</v>
      </c>
      <c r="F613" s="383" t="s">
        <v>385</v>
      </c>
      <c r="G613" s="384">
        <v>4</v>
      </c>
      <c r="H613" s="385">
        <v>140000</v>
      </c>
      <c r="I613" s="261">
        <f t="shared" si="7"/>
        <v>29750</v>
      </c>
      <c r="J613" s="262"/>
    </row>
    <row r="614" spans="2:10" s="238" customFormat="1" ht="16.5" customHeight="1">
      <c r="B614" s="386">
        <v>608</v>
      </c>
      <c r="C614" s="383" t="s">
        <v>618</v>
      </c>
      <c r="D614" s="383" t="s">
        <v>619</v>
      </c>
      <c r="E614" s="383" t="s">
        <v>153</v>
      </c>
      <c r="F614" s="383" t="s">
        <v>385</v>
      </c>
      <c r="G614" s="384">
        <v>6</v>
      </c>
      <c r="H614" s="385">
        <v>210000</v>
      </c>
      <c r="I614" s="261">
        <f t="shared" si="7"/>
        <v>44625</v>
      </c>
      <c r="J614" s="262"/>
    </row>
    <row r="615" spans="2:10" s="238" customFormat="1" ht="16.5" customHeight="1">
      <c r="B615" s="386">
        <v>609</v>
      </c>
      <c r="C615" s="383" t="s">
        <v>618</v>
      </c>
      <c r="D615" s="383" t="s">
        <v>619</v>
      </c>
      <c r="E615" s="383" t="s">
        <v>153</v>
      </c>
      <c r="F615" s="383" t="s">
        <v>385</v>
      </c>
      <c r="G615" s="384">
        <v>4</v>
      </c>
      <c r="H615" s="385">
        <v>140000</v>
      </c>
      <c r="I615" s="261">
        <f t="shared" si="7"/>
        <v>29750</v>
      </c>
      <c r="J615" s="262"/>
    </row>
    <row r="616" spans="2:10" s="238" customFormat="1" ht="16.5" customHeight="1">
      <c r="B616" s="386">
        <v>610</v>
      </c>
      <c r="C616" s="383" t="s">
        <v>618</v>
      </c>
      <c r="D616" s="383" t="s">
        <v>619</v>
      </c>
      <c r="E616" s="383" t="s">
        <v>153</v>
      </c>
      <c r="F616" s="383" t="s">
        <v>385</v>
      </c>
      <c r="G616" s="384">
        <v>10</v>
      </c>
      <c r="H616" s="385">
        <v>350000</v>
      </c>
      <c r="I616" s="261">
        <f t="shared" si="7"/>
        <v>74375</v>
      </c>
      <c r="J616" s="262"/>
    </row>
    <row r="617" spans="2:10" s="238" customFormat="1" ht="16.5" customHeight="1">
      <c r="B617" s="386">
        <v>611</v>
      </c>
      <c r="C617" s="383" t="s">
        <v>618</v>
      </c>
      <c r="D617" s="383" t="s">
        <v>619</v>
      </c>
      <c r="E617" s="383" t="s">
        <v>153</v>
      </c>
      <c r="F617" s="383" t="s">
        <v>385</v>
      </c>
      <c r="G617" s="384">
        <v>1</v>
      </c>
      <c r="H617" s="385">
        <v>35000</v>
      </c>
      <c r="I617" s="261">
        <f t="shared" si="7"/>
        <v>7437.5</v>
      </c>
      <c r="J617" s="262"/>
    </row>
    <row r="618" spans="2:10" s="238" customFormat="1" ht="16.5" customHeight="1">
      <c r="B618" s="386">
        <v>612</v>
      </c>
      <c r="C618" s="383" t="s">
        <v>618</v>
      </c>
      <c r="D618" s="383" t="s">
        <v>619</v>
      </c>
      <c r="E618" s="383" t="s">
        <v>153</v>
      </c>
      <c r="F618" s="383" t="s">
        <v>385</v>
      </c>
      <c r="G618" s="384">
        <v>8</v>
      </c>
      <c r="H618" s="385">
        <v>280000</v>
      </c>
      <c r="I618" s="261">
        <f t="shared" si="7"/>
        <v>59500</v>
      </c>
      <c r="J618" s="262"/>
    </row>
    <row r="619" spans="2:10" s="238" customFormat="1" ht="16.5" customHeight="1">
      <c r="B619" s="386">
        <v>613</v>
      </c>
      <c r="C619" s="383" t="s">
        <v>618</v>
      </c>
      <c r="D619" s="383" t="s">
        <v>619</v>
      </c>
      <c r="E619" s="383" t="s">
        <v>153</v>
      </c>
      <c r="F619" s="383" t="s">
        <v>385</v>
      </c>
      <c r="G619" s="384">
        <v>4</v>
      </c>
      <c r="H619" s="385">
        <v>140000</v>
      </c>
      <c r="I619" s="261">
        <f t="shared" si="7"/>
        <v>29750</v>
      </c>
      <c r="J619" s="262"/>
    </row>
    <row r="620" spans="2:10" s="238" customFormat="1" ht="16.5" customHeight="1">
      <c r="B620" s="386">
        <v>614</v>
      </c>
      <c r="C620" s="383" t="s">
        <v>618</v>
      </c>
      <c r="D620" s="383" t="s">
        <v>620</v>
      </c>
      <c r="E620" s="383" t="s">
        <v>240</v>
      </c>
      <c r="F620" s="383" t="s">
        <v>385</v>
      </c>
      <c r="G620" s="384">
        <v>1</v>
      </c>
      <c r="H620" s="385">
        <v>16000</v>
      </c>
      <c r="I620" s="261">
        <f t="shared" si="7"/>
        <v>3400</v>
      </c>
      <c r="J620" s="262"/>
    </row>
    <row r="621" spans="2:10" s="238" customFormat="1" ht="16.5" customHeight="1">
      <c r="B621" s="386">
        <v>615</v>
      </c>
      <c r="C621" s="383" t="s">
        <v>618</v>
      </c>
      <c r="D621" s="383" t="s">
        <v>619</v>
      </c>
      <c r="E621" s="383" t="s">
        <v>153</v>
      </c>
      <c r="F621" s="383" t="s">
        <v>385</v>
      </c>
      <c r="G621" s="384">
        <v>4</v>
      </c>
      <c r="H621" s="385">
        <v>140000</v>
      </c>
      <c r="I621" s="261">
        <f t="shared" si="7"/>
        <v>29750</v>
      </c>
      <c r="J621" s="262"/>
    </row>
    <row r="622" spans="2:10" s="238" customFormat="1" ht="16.5" customHeight="1">
      <c r="B622" s="386">
        <v>616</v>
      </c>
      <c r="C622" s="383" t="s">
        <v>618</v>
      </c>
      <c r="D622" s="383" t="s">
        <v>619</v>
      </c>
      <c r="E622" s="383" t="s">
        <v>153</v>
      </c>
      <c r="F622" s="383" t="s">
        <v>385</v>
      </c>
      <c r="G622" s="384">
        <v>2</v>
      </c>
      <c r="H622" s="385">
        <v>70000</v>
      </c>
      <c r="I622" s="261">
        <f t="shared" si="7"/>
        <v>14875</v>
      </c>
      <c r="J622" s="262"/>
    </row>
    <row r="623" spans="2:10" s="238" customFormat="1" ht="16.5" customHeight="1">
      <c r="B623" s="386">
        <v>617</v>
      </c>
      <c r="C623" s="383" t="s">
        <v>618</v>
      </c>
      <c r="D623" s="383" t="s">
        <v>620</v>
      </c>
      <c r="E623" s="383" t="s">
        <v>240</v>
      </c>
      <c r="F623" s="383" t="s">
        <v>385</v>
      </c>
      <c r="G623" s="384">
        <v>1</v>
      </c>
      <c r="H623" s="385">
        <v>16000</v>
      </c>
      <c r="I623" s="261">
        <f t="shared" si="7"/>
        <v>3400</v>
      </c>
      <c r="J623" s="262"/>
    </row>
    <row r="624" spans="2:10" s="238" customFormat="1" ht="16.5" customHeight="1">
      <c r="B624" s="386">
        <v>618</v>
      </c>
      <c r="C624" s="383" t="s">
        <v>618</v>
      </c>
      <c r="D624" s="383" t="s">
        <v>621</v>
      </c>
      <c r="E624" s="383" t="s">
        <v>330</v>
      </c>
      <c r="F624" s="383" t="s">
        <v>385</v>
      </c>
      <c r="G624" s="384">
        <v>2</v>
      </c>
      <c r="H624" s="385">
        <v>32000</v>
      </c>
      <c r="I624" s="261">
        <f t="shared" si="7"/>
        <v>6800</v>
      </c>
      <c r="J624" s="262"/>
    </row>
    <row r="625" spans="2:10" s="238" customFormat="1" ht="16.5" customHeight="1">
      <c r="B625" s="386">
        <v>619</v>
      </c>
      <c r="C625" s="383" t="s">
        <v>618</v>
      </c>
      <c r="D625" s="383" t="s">
        <v>621</v>
      </c>
      <c r="E625" s="383" t="s">
        <v>330</v>
      </c>
      <c r="F625" s="383" t="s">
        <v>385</v>
      </c>
      <c r="G625" s="384">
        <v>2</v>
      </c>
      <c r="H625" s="385">
        <v>32000</v>
      </c>
      <c r="I625" s="261">
        <f t="shared" si="7"/>
        <v>6800</v>
      </c>
      <c r="J625" s="262"/>
    </row>
    <row r="626" spans="2:10" s="238" customFormat="1" ht="16.5" customHeight="1">
      <c r="B626" s="386">
        <v>620</v>
      </c>
      <c r="C626" s="383" t="s">
        <v>618</v>
      </c>
      <c r="D626" s="383" t="s">
        <v>621</v>
      </c>
      <c r="E626" s="383" t="s">
        <v>330</v>
      </c>
      <c r="F626" s="383" t="s">
        <v>385</v>
      </c>
      <c r="G626" s="384">
        <v>2</v>
      </c>
      <c r="H626" s="385">
        <v>32000</v>
      </c>
      <c r="I626" s="261">
        <f t="shared" si="7"/>
        <v>6800</v>
      </c>
      <c r="J626" s="262"/>
    </row>
    <row r="627" spans="2:10" s="238" customFormat="1" ht="16.5" customHeight="1">
      <c r="B627" s="386">
        <v>621</v>
      </c>
      <c r="C627" s="383" t="s">
        <v>618</v>
      </c>
      <c r="D627" s="383" t="s">
        <v>621</v>
      </c>
      <c r="E627" s="383" t="s">
        <v>330</v>
      </c>
      <c r="F627" s="383" t="s">
        <v>385</v>
      </c>
      <c r="G627" s="384">
        <v>2</v>
      </c>
      <c r="H627" s="385">
        <v>32000</v>
      </c>
      <c r="I627" s="261">
        <f t="shared" si="7"/>
        <v>6800</v>
      </c>
      <c r="J627" s="262"/>
    </row>
    <row r="628" spans="2:10" s="238" customFormat="1" ht="16.5" customHeight="1">
      <c r="B628" s="386">
        <v>622</v>
      </c>
      <c r="C628" s="383" t="s">
        <v>618</v>
      </c>
      <c r="D628" s="383" t="s">
        <v>621</v>
      </c>
      <c r="E628" s="383" t="s">
        <v>330</v>
      </c>
      <c r="F628" s="383" t="s">
        <v>385</v>
      </c>
      <c r="G628" s="384">
        <v>4</v>
      </c>
      <c r="H628" s="385">
        <v>64000</v>
      </c>
      <c r="I628" s="261">
        <f t="shared" si="7"/>
        <v>13600</v>
      </c>
      <c r="J628" s="262"/>
    </row>
    <row r="629" spans="2:10" s="238" customFormat="1" ht="16.5" customHeight="1">
      <c r="B629" s="386">
        <v>623</v>
      </c>
      <c r="C629" s="383" t="s">
        <v>618</v>
      </c>
      <c r="D629" s="383" t="s">
        <v>621</v>
      </c>
      <c r="E629" s="383" t="s">
        <v>330</v>
      </c>
      <c r="F629" s="383" t="s">
        <v>385</v>
      </c>
      <c r="G629" s="384">
        <v>2</v>
      </c>
      <c r="H629" s="385">
        <v>32000</v>
      </c>
      <c r="I629" s="261">
        <f t="shared" si="7"/>
        <v>6800</v>
      </c>
      <c r="J629" s="262"/>
    </row>
    <row r="630" spans="2:10" s="238" customFormat="1" ht="16.5" customHeight="1">
      <c r="B630" s="386">
        <v>624</v>
      </c>
      <c r="C630" s="383" t="s">
        <v>622</v>
      </c>
      <c r="D630" s="383" t="s">
        <v>274</v>
      </c>
      <c r="E630" s="383" t="s">
        <v>280</v>
      </c>
      <c r="F630" s="383" t="s">
        <v>385</v>
      </c>
      <c r="G630" s="384">
        <v>2</v>
      </c>
      <c r="H630" s="385">
        <v>70000</v>
      </c>
      <c r="I630" s="261">
        <f t="shared" si="7"/>
        <v>14875</v>
      </c>
      <c r="J630" s="262"/>
    </row>
    <row r="631" spans="2:10" s="238" customFormat="1" ht="16.5" customHeight="1">
      <c r="B631" s="386">
        <v>625</v>
      </c>
      <c r="C631" s="383" t="s">
        <v>622</v>
      </c>
      <c r="D631" s="383" t="s">
        <v>274</v>
      </c>
      <c r="E631" s="383" t="s">
        <v>280</v>
      </c>
      <c r="F631" s="383" t="s">
        <v>385</v>
      </c>
      <c r="G631" s="384">
        <v>6</v>
      </c>
      <c r="H631" s="385">
        <v>210000</v>
      </c>
      <c r="I631" s="261">
        <f t="shared" si="7"/>
        <v>44625</v>
      </c>
      <c r="J631" s="262"/>
    </row>
    <row r="632" spans="2:10" s="238" customFormat="1" ht="16.5" customHeight="1">
      <c r="B632" s="386">
        <v>626</v>
      </c>
      <c r="C632" s="383" t="s">
        <v>622</v>
      </c>
      <c r="D632" s="383" t="s">
        <v>274</v>
      </c>
      <c r="E632" s="383" t="s">
        <v>280</v>
      </c>
      <c r="F632" s="383" t="s">
        <v>385</v>
      </c>
      <c r="G632" s="384">
        <v>6</v>
      </c>
      <c r="H632" s="385">
        <v>210000</v>
      </c>
      <c r="I632" s="261">
        <f t="shared" si="7"/>
        <v>44625</v>
      </c>
      <c r="J632" s="262"/>
    </row>
    <row r="633" spans="2:10" s="238" customFormat="1" ht="16.5" customHeight="1">
      <c r="B633" s="386">
        <v>627</v>
      </c>
      <c r="C633" s="383" t="s">
        <v>622</v>
      </c>
      <c r="D633" s="383" t="s">
        <v>274</v>
      </c>
      <c r="E633" s="383" t="s">
        <v>280</v>
      </c>
      <c r="F633" s="383" t="s">
        <v>385</v>
      </c>
      <c r="G633" s="384">
        <v>4</v>
      </c>
      <c r="H633" s="385">
        <v>140000</v>
      </c>
      <c r="I633" s="261">
        <f t="shared" si="7"/>
        <v>29750</v>
      </c>
      <c r="J633" s="262"/>
    </row>
    <row r="634" spans="2:10" s="238" customFormat="1" ht="16.5" customHeight="1">
      <c r="B634" s="386">
        <v>628</v>
      </c>
      <c r="C634" s="383" t="s">
        <v>622</v>
      </c>
      <c r="D634" s="383" t="s">
        <v>274</v>
      </c>
      <c r="E634" s="383" t="s">
        <v>280</v>
      </c>
      <c r="F634" s="383" t="s">
        <v>385</v>
      </c>
      <c r="G634" s="384">
        <v>4</v>
      </c>
      <c r="H634" s="385">
        <v>140000</v>
      </c>
      <c r="I634" s="261">
        <f t="shared" si="7"/>
        <v>29750</v>
      </c>
      <c r="J634" s="262"/>
    </row>
    <row r="635" spans="2:10" s="238" customFormat="1" ht="16.5" customHeight="1">
      <c r="B635" s="386">
        <v>629</v>
      </c>
      <c r="C635" s="383" t="s">
        <v>622</v>
      </c>
      <c r="D635" s="383" t="s">
        <v>274</v>
      </c>
      <c r="E635" s="383" t="s">
        <v>280</v>
      </c>
      <c r="F635" s="383" t="s">
        <v>385</v>
      </c>
      <c r="G635" s="384">
        <v>4</v>
      </c>
      <c r="H635" s="385">
        <v>140000</v>
      </c>
      <c r="I635" s="261">
        <f t="shared" si="7"/>
        <v>29750</v>
      </c>
      <c r="J635" s="262"/>
    </row>
    <row r="636" spans="2:10" s="238" customFormat="1" ht="16.5" customHeight="1">
      <c r="B636" s="386">
        <v>630</v>
      </c>
      <c r="C636" s="383" t="s">
        <v>622</v>
      </c>
      <c r="D636" s="383" t="s">
        <v>274</v>
      </c>
      <c r="E636" s="383" t="s">
        <v>280</v>
      </c>
      <c r="F636" s="383" t="s">
        <v>385</v>
      </c>
      <c r="G636" s="384">
        <v>3</v>
      </c>
      <c r="H636" s="385">
        <v>105000</v>
      </c>
      <c r="I636" s="261">
        <f t="shared" si="7"/>
        <v>22312.5</v>
      </c>
      <c r="J636" s="262"/>
    </row>
    <row r="637" spans="2:10" s="238" customFormat="1" ht="16.5" customHeight="1">
      <c r="B637" s="386">
        <v>631</v>
      </c>
      <c r="C637" s="542" t="s">
        <v>622</v>
      </c>
      <c r="D637" s="542" t="s">
        <v>274</v>
      </c>
      <c r="E637" s="542" t="s">
        <v>280</v>
      </c>
      <c r="F637" s="371" t="s">
        <v>385</v>
      </c>
      <c r="G637" s="553">
        <v>2</v>
      </c>
      <c r="H637" s="372">
        <v>70000</v>
      </c>
      <c r="I637" s="261">
        <f t="shared" si="7"/>
        <v>14875</v>
      </c>
      <c r="J637" s="262"/>
    </row>
    <row r="638" spans="2:10" s="238" customFormat="1" ht="16.5" customHeight="1">
      <c r="B638" s="386">
        <v>632</v>
      </c>
      <c r="C638" s="542" t="s">
        <v>622</v>
      </c>
      <c r="D638" s="542" t="s">
        <v>274</v>
      </c>
      <c r="E638" s="542" t="s">
        <v>280</v>
      </c>
      <c r="F638" s="371" t="s">
        <v>385</v>
      </c>
      <c r="G638" s="553">
        <v>1</v>
      </c>
      <c r="H638" s="372">
        <v>35000</v>
      </c>
      <c r="I638" s="261">
        <f t="shared" si="7"/>
        <v>7437.5</v>
      </c>
      <c r="J638" s="262"/>
    </row>
    <row r="639" spans="2:10" s="238" customFormat="1">
      <c r="B639" s="230">
        <v>633</v>
      </c>
      <c r="C639" s="550" t="s">
        <v>618</v>
      </c>
      <c r="D639" s="550" t="s">
        <v>880</v>
      </c>
      <c r="E639" s="550" t="s">
        <v>307</v>
      </c>
      <c r="F639" s="550" t="s">
        <v>306</v>
      </c>
      <c r="G639" s="273">
        <v>1</v>
      </c>
      <c r="H639" s="551">
        <v>342000</v>
      </c>
      <c r="I639" s="231">
        <f>H639*25%*75%</f>
        <v>64125</v>
      </c>
      <c r="J639" s="262"/>
    </row>
    <row r="640" spans="2:10" s="145" customFormat="1" ht="16.5" customHeight="1">
      <c r="B640" s="232"/>
      <c r="C640" s="273"/>
      <c r="D640" s="234" t="s">
        <v>83</v>
      </c>
      <c r="E640" s="273"/>
      <c r="F640" s="234"/>
      <c r="G640" s="233">
        <f>SUBTOTAL(9,G7:G639)</f>
        <v>1673</v>
      </c>
      <c r="H640" s="233">
        <f t="shared" ref="H640:I640" si="8">SUBTOTAL(9,H7:H639)</f>
        <v>141689600</v>
      </c>
      <c r="I640" s="233">
        <f t="shared" si="8"/>
        <v>26907475</v>
      </c>
    </row>
    <row r="641" spans="2:11" ht="18.75" customHeight="1">
      <c r="B641" s="248"/>
      <c r="C641" s="290"/>
      <c r="D641" s="249"/>
      <c r="E641" s="285"/>
      <c r="F641" s="601" t="s">
        <v>882</v>
      </c>
      <c r="G641" s="601"/>
      <c r="H641" s="601"/>
      <c r="I641" s="601"/>
      <c r="J641" s="151"/>
    </row>
    <row r="642" spans="2:11" ht="15.75">
      <c r="B642" s="603" t="s">
        <v>35</v>
      </c>
      <c r="C642" s="603"/>
      <c r="D642" s="603"/>
      <c r="E642" s="286"/>
      <c r="F642" s="577" t="s">
        <v>113</v>
      </c>
      <c r="G642" s="577"/>
      <c r="H642" s="577"/>
      <c r="I642" s="577"/>
      <c r="J642" s="117"/>
    </row>
    <row r="643" spans="2:11" ht="18.75">
      <c r="B643" s="250"/>
      <c r="C643" s="250"/>
      <c r="D643" s="250"/>
      <c r="E643" s="286"/>
      <c r="F643" s="251"/>
      <c r="G643" s="320"/>
      <c r="H643" s="606"/>
      <c r="I643" s="606"/>
      <c r="J643" s="124"/>
    </row>
    <row r="644" spans="2:11" ht="18.75">
      <c r="B644" s="250"/>
      <c r="C644" s="250"/>
      <c r="D644" s="250"/>
      <c r="E644" s="286"/>
      <c r="F644" s="256"/>
      <c r="G644" s="320"/>
      <c r="H644" s="605"/>
      <c r="I644" s="605"/>
      <c r="J644" s="124"/>
    </row>
    <row r="645" spans="2:11" ht="18.75">
      <c r="B645" s="248"/>
      <c r="C645" s="290"/>
      <c r="D645" s="252"/>
      <c r="E645" s="287"/>
      <c r="F645" s="253"/>
      <c r="G645" s="322"/>
      <c r="H645" s="227"/>
      <c r="I645" s="227"/>
      <c r="J645" s="124"/>
    </row>
    <row r="646" spans="2:11" ht="15.75">
      <c r="B646" s="604" t="s">
        <v>96</v>
      </c>
      <c r="C646" s="604"/>
      <c r="D646" s="604"/>
      <c r="E646" s="287"/>
      <c r="F646" s="602" t="s">
        <v>143</v>
      </c>
      <c r="G646" s="602"/>
      <c r="H646" s="602"/>
      <c r="I646" s="602"/>
      <c r="J646" s="152"/>
      <c r="K646" s="145"/>
    </row>
    <row r="647" spans="2:11" ht="15.75">
      <c r="B647" s="248"/>
      <c r="C647" s="290"/>
      <c r="D647" s="252"/>
      <c r="E647" s="287"/>
      <c r="F647" s="210"/>
      <c r="G647" s="250"/>
      <c r="H647" s="254"/>
      <c r="I647" s="252"/>
    </row>
    <row r="648" spans="2:11">
      <c r="E648" s="154"/>
      <c r="F648" s="154"/>
      <c r="G648" s="213"/>
      <c r="H648" s="99"/>
      <c r="I648" s="173"/>
    </row>
    <row r="649" spans="2:11">
      <c r="E649" s="154"/>
      <c r="F649" s="154"/>
      <c r="G649" s="213"/>
      <c r="H649" s="173"/>
    </row>
    <row r="650" spans="2:11">
      <c r="E650" s="154"/>
      <c r="F650" s="154"/>
      <c r="G650" s="213"/>
      <c r="H650" s="99"/>
    </row>
    <row r="651" spans="2:11">
      <c r="E651" s="154"/>
      <c r="F651" s="154"/>
      <c r="G651" s="213"/>
      <c r="H651" s="99"/>
    </row>
    <row r="652" spans="2:11">
      <c r="E652" s="154"/>
      <c r="F652" s="154"/>
      <c r="G652" s="213"/>
      <c r="H652" s="99"/>
    </row>
    <row r="653" spans="2:11">
      <c r="E653" s="154"/>
      <c r="F653" s="154"/>
      <c r="G653" s="213"/>
      <c r="H653" s="99"/>
    </row>
    <row r="654" spans="2:11">
      <c r="E654" s="154"/>
      <c r="F654" s="154"/>
      <c r="G654" s="213"/>
      <c r="H654" s="99"/>
    </row>
    <row r="655" spans="2:11">
      <c r="E655" s="154"/>
      <c r="F655" s="154"/>
      <c r="G655" s="213"/>
      <c r="H655" s="99"/>
    </row>
    <row r="656" spans="2:11">
      <c r="E656" s="154"/>
      <c r="F656" s="154"/>
      <c r="G656" s="213"/>
      <c r="H656" s="99"/>
    </row>
    <row r="657" spans="5:8">
      <c r="E657" s="154"/>
      <c r="F657" s="154"/>
      <c r="G657" s="213"/>
      <c r="H657" s="99"/>
    </row>
    <row r="658" spans="5:8">
      <c r="E658" s="154"/>
      <c r="F658" s="154"/>
      <c r="G658" s="213"/>
      <c r="H658" s="99"/>
    </row>
    <row r="659" spans="5:8">
      <c r="E659" s="154"/>
      <c r="F659" s="154"/>
      <c r="G659" s="213"/>
      <c r="H659" s="99"/>
    </row>
    <row r="660" spans="5:8">
      <c r="E660" s="154"/>
      <c r="F660" s="154"/>
      <c r="G660" s="213"/>
      <c r="H660" s="99"/>
    </row>
    <row r="661" spans="5:8">
      <c r="E661" s="154"/>
      <c r="F661" s="154"/>
      <c r="G661" s="213"/>
      <c r="H661" s="99"/>
    </row>
    <row r="662" spans="5:8">
      <c r="E662" s="154"/>
      <c r="F662" s="154"/>
      <c r="G662" s="213"/>
      <c r="H662" s="99"/>
    </row>
    <row r="663" spans="5:8">
      <c r="E663" s="154"/>
      <c r="F663" s="154"/>
      <c r="G663" s="213"/>
      <c r="H663" s="99"/>
    </row>
    <row r="664" spans="5:8">
      <c r="E664" s="154"/>
      <c r="F664" s="154"/>
      <c r="G664" s="213"/>
      <c r="H664" s="99"/>
    </row>
    <row r="665" spans="5:8">
      <c r="E665" s="154"/>
      <c r="F665" s="154"/>
      <c r="G665" s="213"/>
      <c r="H665" s="99"/>
    </row>
    <row r="666" spans="5:8">
      <c r="E666" s="154"/>
      <c r="F666" s="154"/>
      <c r="G666" s="213"/>
      <c r="H666" s="99"/>
    </row>
    <row r="667" spans="5:8">
      <c r="E667" s="154"/>
      <c r="F667" s="154"/>
      <c r="G667" s="213"/>
      <c r="H667" s="99"/>
    </row>
    <row r="668" spans="5:8">
      <c r="E668" s="154"/>
      <c r="F668" s="154"/>
      <c r="G668" s="213"/>
      <c r="H668" s="99"/>
    </row>
    <row r="669" spans="5:8">
      <c r="E669" s="154"/>
      <c r="F669" s="154"/>
      <c r="G669" s="213"/>
      <c r="H669" s="99"/>
    </row>
    <row r="670" spans="5:8">
      <c r="E670" s="154"/>
      <c r="F670" s="154"/>
      <c r="G670" s="213"/>
      <c r="H670" s="99"/>
    </row>
    <row r="671" spans="5:8">
      <c r="E671" s="154"/>
      <c r="F671" s="154"/>
      <c r="G671" s="213"/>
      <c r="H671" s="99"/>
    </row>
    <row r="672" spans="5:8">
      <c r="E672" s="154"/>
      <c r="F672" s="154"/>
      <c r="G672" s="213"/>
      <c r="H672" s="99"/>
    </row>
    <row r="673" spans="5:8">
      <c r="E673" s="154"/>
      <c r="F673" s="154"/>
      <c r="G673" s="213"/>
      <c r="H673" s="99"/>
    </row>
    <row r="674" spans="5:8">
      <c r="E674" s="154"/>
      <c r="F674" s="154"/>
      <c r="G674" s="213"/>
      <c r="H674" s="99"/>
    </row>
    <row r="675" spans="5:8">
      <c r="E675" s="154"/>
      <c r="F675" s="154"/>
      <c r="G675" s="213"/>
      <c r="H675" s="99"/>
    </row>
    <row r="676" spans="5:8">
      <c r="E676" s="154"/>
      <c r="F676" s="154"/>
      <c r="G676" s="213"/>
      <c r="H676" s="99"/>
    </row>
    <row r="677" spans="5:8">
      <c r="E677" s="154"/>
      <c r="F677" s="154"/>
      <c r="G677" s="213"/>
      <c r="H677" s="99"/>
    </row>
    <row r="678" spans="5:8">
      <c r="E678" s="154"/>
      <c r="F678" s="154"/>
      <c r="G678" s="213"/>
      <c r="H678" s="99"/>
    </row>
    <row r="679" spans="5:8">
      <c r="E679" s="154"/>
      <c r="F679" s="154"/>
      <c r="G679" s="213"/>
      <c r="H679" s="99"/>
    </row>
    <row r="680" spans="5:8">
      <c r="E680" s="154"/>
      <c r="F680" s="154"/>
      <c r="G680" s="213"/>
      <c r="H680" s="99"/>
    </row>
    <row r="681" spans="5:8">
      <c r="E681" s="154"/>
      <c r="F681" s="154"/>
      <c r="G681" s="213"/>
      <c r="H681" s="99"/>
    </row>
    <row r="682" spans="5:8">
      <c r="E682" s="154"/>
      <c r="F682" s="154"/>
      <c r="G682" s="213"/>
      <c r="H682" s="99"/>
    </row>
    <row r="683" spans="5:8">
      <c r="E683" s="154"/>
      <c r="F683" s="154"/>
      <c r="G683" s="213"/>
      <c r="H683" s="99"/>
    </row>
    <row r="684" spans="5:8">
      <c r="E684" s="154"/>
      <c r="F684" s="154"/>
      <c r="G684" s="213"/>
      <c r="H684" s="99"/>
    </row>
    <row r="685" spans="5:8">
      <c r="E685" s="154"/>
      <c r="F685" s="154"/>
      <c r="G685" s="213"/>
      <c r="H685" s="99"/>
    </row>
    <row r="686" spans="5:8">
      <c r="E686" s="154"/>
      <c r="F686" s="154"/>
      <c r="G686" s="213"/>
      <c r="H686" s="99"/>
    </row>
    <row r="687" spans="5:8">
      <c r="E687" s="154"/>
      <c r="F687" s="154"/>
      <c r="G687" s="213"/>
      <c r="H687" s="99"/>
    </row>
    <row r="688" spans="5:8">
      <c r="E688" s="154"/>
      <c r="F688" s="154"/>
      <c r="G688" s="213"/>
      <c r="H688" s="99"/>
    </row>
    <row r="689" spans="5:8">
      <c r="E689" s="154"/>
      <c r="F689" s="154"/>
      <c r="G689" s="213"/>
      <c r="H689" s="99"/>
    </row>
    <row r="690" spans="5:8">
      <c r="E690" s="154"/>
      <c r="F690" s="154"/>
      <c r="G690" s="213"/>
      <c r="H690" s="99"/>
    </row>
    <row r="691" spans="5:8">
      <c r="E691" s="154"/>
      <c r="F691" s="154"/>
      <c r="G691" s="213"/>
      <c r="H691" s="99"/>
    </row>
    <row r="692" spans="5:8">
      <c r="E692" s="154"/>
      <c r="F692" s="154"/>
      <c r="G692" s="213"/>
      <c r="H692" s="99"/>
    </row>
    <row r="693" spans="5:8">
      <c r="E693" s="154"/>
      <c r="F693" s="154"/>
      <c r="G693" s="213"/>
      <c r="H693" s="99"/>
    </row>
    <row r="694" spans="5:8">
      <c r="E694" s="154"/>
      <c r="F694" s="154"/>
      <c r="G694" s="213"/>
      <c r="H694" s="99"/>
    </row>
    <row r="695" spans="5:8">
      <c r="E695" s="154"/>
      <c r="F695" s="154"/>
      <c r="G695" s="213"/>
      <c r="H695" s="99"/>
    </row>
    <row r="696" spans="5:8">
      <c r="E696" s="154"/>
      <c r="F696" s="154"/>
      <c r="G696" s="213"/>
      <c r="H696" s="99"/>
    </row>
    <row r="697" spans="5:8">
      <c r="E697" s="154"/>
      <c r="F697" s="154"/>
      <c r="G697" s="213"/>
      <c r="H697" s="99"/>
    </row>
    <row r="698" spans="5:8">
      <c r="E698" s="154"/>
      <c r="F698" s="154"/>
      <c r="G698" s="213"/>
      <c r="H698" s="99"/>
    </row>
    <row r="699" spans="5:8">
      <c r="E699" s="154"/>
      <c r="F699" s="154"/>
      <c r="G699" s="213"/>
      <c r="H699" s="99"/>
    </row>
    <row r="700" spans="5:8">
      <c r="E700" s="154"/>
      <c r="F700" s="154"/>
      <c r="G700" s="213"/>
      <c r="H700" s="99"/>
    </row>
    <row r="701" spans="5:8">
      <c r="E701" s="154"/>
      <c r="F701" s="154"/>
      <c r="G701" s="213"/>
      <c r="H701" s="99"/>
    </row>
    <row r="702" spans="5:8">
      <c r="E702" s="154"/>
      <c r="F702" s="154"/>
      <c r="G702" s="213"/>
      <c r="H702" s="99"/>
    </row>
    <row r="703" spans="5:8">
      <c r="E703" s="154"/>
      <c r="F703" s="154"/>
      <c r="G703" s="213"/>
      <c r="H703" s="99"/>
    </row>
    <row r="704" spans="5:8">
      <c r="E704" s="154"/>
      <c r="F704" s="154"/>
      <c r="G704" s="213"/>
      <c r="H704" s="99"/>
    </row>
    <row r="705" spans="5:8">
      <c r="E705" s="154"/>
      <c r="F705" s="154"/>
      <c r="G705" s="213"/>
      <c r="H705" s="99"/>
    </row>
    <row r="706" spans="5:8">
      <c r="E706" s="154"/>
      <c r="F706" s="154"/>
      <c r="G706" s="213"/>
      <c r="H706" s="99"/>
    </row>
    <row r="707" spans="5:8">
      <c r="E707" s="154"/>
      <c r="F707" s="154"/>
      <c r="G707" s="213"/>
      <c r="H707" s="99"/>
    </row>
    <row r="708" spans="5:8">
      <c r="E708" s="154"/>
      <c r="F708" s="154"/>
      <c r="G708" s="213"/>
      <c r="H708" s="99"/>
    </row>
    <row r="709" spans="5:8">
      <c r="E709" s="154"/>
      <c r="F709" s="154"/>
      <c r="G709" s="213"/>
      <c r="H709" s="99"/>
    </row>
    <row r="710" spans="5:8">
      <c r="E710" s="154"/>
      <c r="F710" s="154"/>
      <c r="G710" s="213"/>
      <c r="H710" s="99"/>
    </row>
    <row r="711" spans="5:8">
      <c r="E711" s="154"/>
      <c r="F711" s="154"/>
      <c r="G711" s="213"/>
      <c r="H711" s="99"/>
    </row>
    <row r="712" spans="5:8">
      <c r="E712" s="154"/>
      <c r="F712" s="154"/>
      <c r="G712" s="213"/>
      <c r="H712" s="99"/>
    </row>
    <row r="713" spans="5:8">
      <c r="E713" s="154"/>
      <c r="F713" s="154"/>
      <c r="G713" s="213"/>
      <c r="H713" s="99"/>
    </row>
    <row r="714" spans="5:8">
      <c r="E714" s="154"/>
      <c r="F714" s="154"/>
      <c r="G714" s="213"/>
      <c r="H714" s="99"/>
    </row>
    <row r="715" spans="5:8">
      <c r="E715" s="154"/>
      <c r="F715" s="154"/>
      <c r="G715" s="213"/>
      <c r="H715" s="99"/>
    </row>
    <row r="716" spans="5:8">
      <c r="E716" s="154"/>
      <c r="F716" s="154"/>
      <c r="G716" s="213"/>
      <c r="H716" s="99"/>
    </row>
    <row r="717" spans="5:8">
      <c r="E717" s="154"/>
      <c r="F717" s="154"/>
      <c r="G717" s="213"/>
      <c r="H717" s="99"/>
    </row>
    <row r="718" spans="5:8">
      <c r="E718" s="154"/>
      <c r="F718" s="154"/>
      <c r="G718" s="213"/>
      <c r="H718" s="99"/>
    </row>
    <row r="719" spans="5:8">
      <c r="E719" s="154"/>
      <c r="F719" s="154"/>
      <c r="G719" s="213"/>
      <c r="H719" s="99"/>
    </row>
    <row r="720" spans="5:8">
      <c r="E720" s="154"/>
      <c r="F720" s="154"/>
      <c r="G720" s="213"/>
      <c r="H720" s="99"/>
    </row>
    <row r="721" spans="5:8">
      <c r="E721" s="154"/>
      <c r="F721" s="154"/>
      <c r="G721" s="213"/>
      <c r="H721" s="99"/>
    </row>
    <row r="722" spans="5:8">
      <c r="E722" s="154"/>
      <c r="F722" s="154"/>
      <c r="G722" s="213"/>
      <c r="H722" s="99"/>
    </row>
    <row r="723" spans="5:8">
      <c r="E723" s="154"/>
      <c r="F723" s="154"/>
      <c r="G723" s="213"/>
      <c r="H723" s="99"/>
    </row>
    <row r="724" spans="5:8">
      <c r="E724" s="154"/>
      <c r="F724" s="154"/>
      <c r="G724" s="213"/>
      <c r="H724" s="99"/>
    </row>
    <row r="725" spans="5:8">
      <c r="E725" s="154"/>
      <c r="F725" s="154"/>
      <c r="G725" s="213"/>
      <c r="H725" s="99"/>
    </row>
    <row r="726" spans="5:8">
      <c r="E726" s="154"/>
      <c r="F726" s="154"/>
      <c r="G726" s="213"/>
      <c r="H726" s="99"/>
    </row>
    <row r="727" spans="5:8">
      <c r="E727" s="154"/>
      <c r="F727" s="154"/>
      <c r="G727" s="213"/>
      <c r="H727" s="99"/>
    </row>
    <row r="728" spans="5:8">
      <c r="E728" s="154"/>
      <c r="F728" s="154"/>
      <c r="G728" s="213"/>
      <c r="H728" s="99"/>
    </row>
    <row r="729" spans="5:8">
      <c r="E729" s="154"/>
      <c r="F729" s="154"/>
      <c r="G729" s="213"/>
      <c r="H729" s="99"/>
    </row>
    <row r="730" spans="5:8">
      <c r="E730" s="154"/>
      <c r="F730" s="154"/>
      <c r="G730" s="213"/>
      <c r="H730" s="99"/>
    </row>
    <row r="731" spans="5:8">
      <c r="E731" s="154"/>
      <c r="F731" s="154"/>
      <c r="G731" s="213"/>
      <c r="H731" s="99"/>
    </row>
    <row r="732" spans="5:8">
      <c r="E732" s="154"/>
      <c r="F732" s="154"/>
      <c r="G732" s="213"/>
      <c r="H732" s="99"/>
    </row>
    <row r="733" spans="5:8">
      <c r="E733" s="154"/>
      <c r="F733" s="154"/>
      <c r="G733" s="213"/>
      <c r="H733" s="99"/>
    </row>
    <row r="734" spans="5:8">
      <c r="E734" s="154"/>
      <c r="F734" s="154"/>
      <c r="G734" s="213"/>
      <c r="H734" s="99"/>
    </row>
    <row r="735" spans="5:8">
      <c r="E735" s="154"/>
      <c r="F735" s="154"/>
      <c r="G735" s="213"/>
      <c r="H735" s="99"/>
    </row>
    <row r="736" spans="5:8">
      <c r="E736" s="154"/>
      <c r="F736" s="154"/>
      <c r="G736" s="213"/>
      <c r="H736" s="99"/>
    </row>
    <row r="737" spans="5:8">
      <c r="E737" s="154"/>
      <c r="F737" s="154"/>
      <c r="G737" s="213"/>
      <c r="H737" s="99"/>
    </row>
    <row r="738" spans="5:8">
      <c r="E738" s="154"/>
      <c r="F738" s="154"/>
      <c r="G738" s="213"/>
      <c r="H738" s="99"/>
    </row>
    <row r="739" spans="5:8">
      <c r="E739" s="154"/>
      <c r="F739" s="154"/>
      <c r="G739" s="213"/>
      <c r="H739" s="99"/>
    </row>
    <row r="740" spans="5:8">
      <c r="E740" s="154"/>
      <c r="F740" s="154"/>
      <c r="G740" s="213"/>
      <c r="H740" s="99"/>
    </row>
    <row r="741" spans="5:8">
      <c r="E741" s="154"/>
      <c r="F741" s="154"/>
      <c r="G741" s="213"/>
      <c r="H741" s="99"/>
    </row>
    <row r="742" spans="5:8">
      <c r="E742" s="154"/>
      <c r="F742" s="154"/>
      <c r="G742" s="213"/>
      <c r="H742" s="99"/>
    </row>
    <row r="743" spans="5:8">
      <c r="E743" s="154"/>
      <c r="F743" s="154"/>
      <c r="G743" s="213"/>
      <c r="H743" s="99"/>
    </row>
    <row r="744" spans="5:8">
      <c r="E744" s="154"/>
      <c r="F744" s="154"/>
      <c r="G744" s="213"/>
      <c r="H744" s="99"/>
    </row>
    <row r="745" spans="5:8">
      <c r="E745" s="154"/>
      <c r="F745" s="154"/>
      <c r="G745" s="213"/>
      <c r="H745" s="99"/>
    </row>
    <row r="746" spans="5:8">
      <c r="E746" s="154"/>
      <c r="F746" s="154"/>
      <c r="G746" s="213"/>
      <c r="H746" s="99"/>
    </row>
    <row r="747" spans="5:8">
      <c r="E747" s="154"/>
      <c r="F747" s="154"/>
      <c r="G747" s="213"/>
      <c r="H747" s="99"/>
    </row>
    <row r="748" spans="5:8">
      <c r="E748" s="154"/>
      <c r="F748" s="154"/>
      <c r="G748" s="213"/>
      <c r="H748" s="99"/>
    </row>
    <row r="749" spans="5:8">
      <c r="E749" s="154"/>
      <c r="F749" s="154"/>
      <c r="G749" s="213"/>
      <c r="H749" s="99"/>
    </row>
    <row r="750" spans="5:8">
      <c r="E750" s="154"/>
      <c r="F750" s="154"/>
      <c r="G750" s="213"/>
      <c r="H750" s="99"/>
    </row>
    <row r="751" spans="5:8">
      <c r="E751" s="154"/>
      <c r="F751" s="154"/>
      <c r="G751" s="213"/>
      <c r="H751" s="99"/>
    </row>
    <row r="752" spans="5:8">
      <c r="E752" s="154"/>
      <c r="F752" s="154"/>
      <c r="G752" s="213"/>
      <c r="H752" s="99"/>
    </row>
    <row r="753" spans="5:8">
      <c r="E753" s="154"/>
      <c r="F753" s="154"/>
      <c r="G753" s="213"/>
      <c r="H753" s="99"/>
    </row>
    <row r="754" spans="5:8">
      <c r="E754" s="154"/>
      <c r="F754" s="154"/>
      <c r="G754" s="213"/>
      <c r="H754" s="99"/>
    </row>
    <row r="755" spans="5:8">
      <c r="E755" s="154"/>
      <c r="F755" s="154"/>
      <c r="G755" s="213"/>
      <c r="H755" s="99"/>
    </row>
    <row r="756" spans="5:8">
      <c r="E756" s="154"/>
      <c r="F756" s="154"/>
      <c r="G756" s="213"/>
      <c r="H756" s="99"/>
    </row>
    <row r="757" spans="5:8">
      <c r="E757" s="154"/>
      <c r="F757" s="154"/>
      <c r="G757" s="213"/>
      <c r="H757" s="99"/>
    </row>
    <row r="758" spans="5:8">
      <c r="E758" s="154"/>
      <c r="F758" s="154"/>
      <c r="G758" s="213"/>
      <c r="H758" s="99"/>
    </row>
    <row r="759" spans="5:8">
      <c r="E759" s="154"/>
      <c r="F759" s="154"/>
      <c r="G759" s="213"/>
      <c r="H759" s="99"/>
    </row>
    <row r="760" spans="5:8">
      <c r="E760" s="154"/>
      <c r="F760" s="154"/>
      <c r="G760" s="213"/>
      <c r="H760" s="99"/>
    </row>
    <row r="761" spans="5:8">
      <c r="E761" s="154"/>
      <c r="F761" s="154"/>
      <c r="G761" s="213"/>
      <c r="H761" s="99"/>
    </row>
    <row r="762" spans="5:8">
      <c r="E762" s="154"/>
      <c r="F762" s="154"/>
      <c r="G762" s="213"/>
      <c r="H762" s="99"/>
    </row>
    <row r="763" spans="5:8">
      <c r="E763" s="154"/>
      <c r="F763" s="154"/>
      <c r="G763" s="213"/>
      <c r="H763" s="99"/>
    </row>
    <row r="764" spans="5:8">
      <c r="E764" s="154"/>
      <c r="F764" s="154"/>
      <c r="G764" s="213"/>
      <c r="H764" s="99"/>
    </row>
    <row r="765" spans="5:8">
      <c r="E765" s="154"/>
      <c r="F765" s="154"/>
      <c r="G765" s="213"/>
      <c r="H765" s="99"/>
    </row>
    <row r="766" spans="5:8">
      <c r="E766" s="154"/>
      <c r="F766" s="154"/>
      <c r="G766" s="213"/>
      <c r="H766" s="99"/>
    </row>
    <row r="767" spans="5:8">
      <c r="E767" s="154"/>
      <c r="F767" s="154"/>
      <c r="G767" s="213"/>
      <c r="H767" s="99"/>
    </row>
    <row r="768" spans="5:8">
      <c r="E768" s="154"/>
      <c r="F768" s="154"/>
      <c r="G768" s="213"/>
      <c r="H768" s="99"/>
    </row>
    <row r="769" spans="5:8">
      <c r="E769" s="154"/>
      <c r="F769" s="154"/>
      <c r="G769" s="213"/>
      <c r="H769" s="99"/>
    </row>
    <row r="770" spans="5:8">
      <c r="E770" s="154"/>
      <c r="F770" s="154"/>
      <c r="G770" s="213"/>
      <c r="H770" s="99"/>
    </row>
    <row r="771" spans="5:8">
      <c r="E771" s="154"/>
      <c r="F771" s="154"/>
      <c r="G771" s="213"/>
      <c r="H771" s="99"/>
    </row>
    <row r="772" spans="5:8">
      <c r="E772" s="154"/>
      <c r="F772" s="154"/>
      <c r="G772" s="213"/>
      <c r="H772" s="99"/>
    </row>
    <row r="773" spans="5:8">
      <c r="E773" s="154"/>
      <c r="F773" s="154"/>
      <c r="G773" s="213"/>
      <c r="H773" s="99"/>
    </row>
    <row r="774" spans="5:8">
      <c r="E774" s="154"/>
      <c r="F774" s="154"/>
      <c r="G774" s="213"/>
      <c r="H774" s="99"/>
    </row>
    <row r="775" spans="5:8">
      <c r="E775" s="154"/>
      <c r="F775" s="154"/>
      <c r="G775" s="213"/>
      <c r="H775" s="99"/>
    </row>
    <row r="776" spans="5:8">
      <c r="E776" s="154"/>
      <c r="F776" s="154"/>
      <c r="G776" s="213"/>
      <c r="H776" s="99"/>
    </row>
    <row r="777" spans="5:8">
      <c r="E777" s="154"/>
      <c r="F777" s="154"/>
      <c r="G777" s="213"/>
      <c r="H777" s="99"/>
    </row>
    <row r="778" spans="5:8">
      <c r="E778" s="154"/>
      <c r="F778" s="154"/>
      <c r="G778" s="213"/>
      <c r="H778" s="99"/>
    </row>
    <row r="779" spans="5:8">
      <c r="E779" s="154"/>
      <c r="F779" s="154"/>
      <c r="G779" s="213"/>
      <c r="H779" s="99"/>
    </row>
    <row r="780" spans="5:8">
      <c r="E780" s="154"/>
      <c r="F780" s="154"/>
      <c r="G780" s="213"/>
      <c r="H780" s="99"/>
    </row>
    <row r="781" spans="5:8">
      <c r="E781" s="154"/>
      <c r="F781" s="154"/>
      <c r="G781" s="213"/>
      <c r="H781" s="99"/>
    </row>
    <row r="782" spans="5:8">
      <c r="E782" s="154"/>
      <c r="F782" s="154"/>
      <c r="G782" s="213"/>
      <c r="H782" s="99"/>
    </row>
    <row r="783" spans="5:8">
      <c r="E783" s="154"/>
      <c r="F783" s="154"/>
      <c r="G783" s="213"/>
      <c r="H783" s="99"/>
    </row>
    <row r="784" spans="5:8">
      <c r="E784" s="154"/>
      <c r="F784" s="154"/>
      <c r="G784" s="213"/>
      <c r="H784" s="99"/>
    </row>
    <row r="785" spans="5:8">
      <c r="E785" s="154"/>
      <c r="F785" s="154"/>
      <c r="G785" s="213"/>
      <c r="H785" s="99"/>
    </row>
    <row r="786" spans="5:8">
      <c r="E786" s="154"/>
      <c r="F786" s="154"/>
      <c r="G786" s="213"/>
      <c r="H786" s="99"/>
    </row>
    <row r="787" spans="5:8">
      <c r="E787" s="154"/>
      <c r="F787" s="154"/>
      <c r="G787" s="213"/>
      <c r="H787" s="99"/>
    </row>
    <row r="788" spans="5:8">
      <c r="E788" s="154"/>
      <c r="F788" s="154"/>
      <c r="G788" s="213"/>
      <c r="H788" s="99"/>
    </row>
    <row r="789" spans="5:8">
      <c r="E789" s="154"/>
      <c r="F789" s="154"/>
      <c r="G789" s="213"/>
      <c r="H789" s="99"/>
    </row>
    <row r="790" spans="5:8">
      <c r="E790" s="154"/>
      <c r="F790" s="154"/>
      <c r="G790" s="213"/>
      <c r="H790" s="99"/>
    </row>
    <row r="791" spans="5:8">
      <c r="E791" s="154"/>
      <c r="F791" s="154"/>
      <c r="G791" s="213"/>
      <c r="H791" s="99"/>
    </row>
    <row r="792" spans="5:8">
      <c r="E792" s="154"/>
      <c r="F792" s="154"/>
      <c r="G792" s="213"/>
      <c r="H792" s="99"/>
    </row>
    <row r="793" spans="5:8">
      <c r="E793" s="154"/>
      <c r="F793" s="154"/>
      <c r="G793" s="213"/>
      <c r="H793" s="99"/>
    </row>
    <row r="794" spans="5:8">
      <c r="E794" s="154"/>
      <c r="F794" s="154"/>
      <c r="G794" s="213"/>
      <c r="H794" s="99"/>
    </row>
    <row r="795" spans="5:8">
      <c r="E795" s="154"/>
      <c r="F795" s="154"/>
      <c r="G795" s="213"/>
      <c r="H795" s="99"/>
    </row>
    <row r="796" spans="5:8">
      <c r="E796" s="154"/>
      <c r="F796" s="154"/>
      <c r="G796" s="213"/>
      <c r="H796" s="99"/>
    </row>
    <row r="797" spans="5:8">
      <c r="E797" s="154"/>
      <c r="F797" s="154"/>
      <c r="G797" s="213"/>
      <c r="H797" s="99"/>
    </row>
    <row r="798" spans="5:8">
      <c r="E798" s="154"/>
      <c r="F798" s="154"/>
      <c r="G798" s="213"/>
      <c r="H798" s="99"/>
    </row>
    <row r="799" spans="5:8">
      <c r="E799" s="154"/>
      <c r="F799" s="154"/>
      <c r="G799" s="213"/>
      <c r="H799" s="99"/>
    </row>
    <row r="800" spans="5:8">
      <c r="E800" s="154"/>
      <c r="F800" s="154"/>
      <c r="G800" s="213"/>
      <c r="H800" s="99"/>
    </row>
    <row r="801" spans="5:8">
      <c r="E801" s="154"/>
      <c r="F801" s="154"/>
      <c r="G801" s="213"/>
      <c r="H801" s="99"/>
    </row>
    <row r="802" spans="5:8">
      <c r="E802" s="154"/>
      <c r="F802" s="154"/>
      <c r="G802" s="213"/>
      <c r="H802" s="99"/>
    </row>
    <row r="803" spans="5:8">
      <c r="E803" s="154"/>
      <c r="F803" s="154"/>
      <c r="G803" s="213"/>
      <c r="H803" s="99"/>
    </row>
    <row r="804" spans="5:8">
      <c r="E804" s="154"/>
      <c r="F804" s="154"/>
      <c r="G804" s="213"/>
      <c r="H804" s="99"/>
    </row>
    <row r="805" spans="5:8">
      <c r="E805" s="154"/>
      <c r="F805" s="154"/>
      <c r="G805" s="213"/>
      <c r="H805" s="99"/>
    </row>
    <row r="806" spans="5:8">
      <c r="E806" s="154"/>
      <c r="F806" s="154"/>
      <c r="G806" s="213"/>
      <c r="H806" s="99"/>
    </row>
    <row r="807" spans="5:8">
      <c r="E807" s="154"/>
      <c r="F807" s="154"/>
      <c r="G807" s="213"/>
      <c r="H807" s="99"/>
    </row>
    <row r="808" spans="5:8">
      <c r="E808" s="154"/>
      <c r="F808" s="154"/>
      <c r="G808" s="213"/>
      <c r="H808" s="99"/>
    </row>
    <row r="809" spans="5:8">
      <c r="E809" s="154"/>
      <c r="F809" s="154"/>
      <c r="G809" s="213"/>
      <c r="H809" s="99"/>
    </row>
    <row r="810" spans="5:8">
      <c r="E810" s="154"/>
      <c r="F810" s="154"/>
      <c r="G810" s="213"/>
      <c r="H810" s="99"/>
    </row>
    <row r="811" spans="5:8">
      <c r="E811" s="154"/>
      <c r="F811" s="154"/>
      <c r="G811" s="213"/>
      <c r="H811" s="99"/>
    </row>
    <row r="812" spans="5:8">
      <c r="E812" s="154"/>
      <c r="F812" s="154"/>
      <c r="G812" s="213"/>
      <c r="H812" s="99"/>
    </row>
    <row r="813" spans="5:8">
      <c r="E813" s="154"/>
      <c r="F813" s="154"/>
      <c r="G813" s="213"/>
      <c r="H813" s="99"/>
    </row>
    <row r="814" spans="5:8">
      <c r="E814" s="154"/>
      <c r="F814" s="154"/>
      <c r="G814" s="213"/>
      <c r="H814" s="99"/>
    </row>
    <row r="815" spans="5:8">
      <c r="E815" s="154"/>
      <c r="F815" s="154"/>
      <c r="G815" s="213"/>
      <c r="H815" s="99"/>
    </row>
    <row r="816" spans="5:8">
      <c r="E816" s="154"/>
      <c r="F816" s="154"/>
      <c r="G816" s="213"/>
      <c r="H816" s="99"/>
    </row>
    <row r="817" spans="5:8">
      <c r="E817" s="154"/>
      <c r="F817" s="154"/>
      <c r="G817" s="213"/>
      <c r="H817" s="99"/>
    </row>
    <row r="818" spans="5:8">
      <c r="E818" s="154"/>
      <c r="F818" s="154"/>
      <c r="G818" s="213"/>
      <c r="H818" s="99"/>
    </row>
    <row r="819" spans="5:8">
      <c r="E819" s="154"/>
      <c r="F819" s="154"/>
      <c r="G819" s="213"/>
      <c r="H819" s="99"/>
    </row>
    <row r="820" spans="5:8">
      <c r="E820" s="154"/>
      <c r="F820" s="154"/>
      <c r="G820" s="213"/>
      <c r="H820" s="99"/>
    </row>
    <row r="821" spans="5:8">
      <c r="E821" s="154"/>
      <c r="F821" s="154"/>
      <c r="G821" s="213"/>
      <c r="H821" s="99"/>
    </row>
    <row r="822" spans="5:8">
      <c r="E822" s="154"/>
      <c r="F822" s="154"/>
      <c r="G822" s="213"/>
      <c r="H822" s="99"/>
    </row>
    <row r="823" spans="5:8">
      <c r="E823" s="154"/>
      <c r="F823" s="154"/>
      <c r="G823" s="213"/>
      <c r="H823" s="99"/>
    </row>
    <row r="824" spans="5:8">
      <c r="E824" s="154"/>
      <c r="F824" s="154"/>
      <c r="G824" s="213"/>
      <c r="H824" s="99"/>
    </row>
    <row r="825" spans="5:8">
      <c r="E825" s="154"/>
      <c r="F825" s="154"/>
      <c r="G825" s="213"/>
      <c r="H825" s="99"/>
    </row>
    <row r="826" spans="5:8">
      <c r="E826" s="154"/>
      <c r="F826" s="154"/>
      <c r="G826" s="213"/>
      <c r="H826" s="99"/>
    </row>
    <row r="827" spans="5:8">
      <c r="E827" s="154"/>
      <c r="F827" s="154"/>
      <c r="G827" s="213"/>
      <c r="H827" s="99"/>
    </row>
    <row r="828" spans="5:8">
      <c r="E828" s="154"/>
      <c r="F828" s="154"/>
      <c r="G828" s="213"/>
      <c r="H828" s="99"/>
    </row>
    <row r="829" spans="5:8">
      <c r="E829" s="154"/>
      <c r="F829" s="154"/>
      <c r="G829" s="213"/>
      <c r="H829" s="99"/>
    </row>
    <row r="830" spans="5:8">
      <c r="E830" s="154"/>
      <c r="F830" s="154"/>
      <c r="G830" s="213"/>
      <c r="H830" s="99"/>
    </row>
    <row r="831" spans="5:8">
      <c r="E831" s="154"/>
      <c r="F831" s="154"/>
      <c r="G831" s="213"/>
      <c r="H831" s="99"/>
    </row>
    <row r="832" spans="5:8">
      <c r="E832" s="154"/>
      <c r="F832" s="154"/>
      <c r="G832" s="213"/>
      <c r="H832" s="99"/>
    </row>
    <row r="833" spans="5:8">
      <c r="E833" s="154"/>
      <c r="F833" s="154"/>
      <c r="G833" s="213"/>
      <c r="H833" s="99"/>
    </row>
    <row r="834" spans="5:8">
      <c r="E834" s="154"/>
      <c r="F834" s="154"/>
      <c r="G834" s="213"/>
      <c r="H834" s="99"/>
    </row>
    <row r="835" spans="5:8">
      <c r="E835" s="154"/>
      <c r="F835" s="154"/>
      <c r="G835" s="213"/>
      <c r="H835" s="99"/>
    </row>
    <row r="836" spans="5:8">
      <c r="E836" s="154"/>
      <c r="F836" s="154"/>
      <c r="G836" s="213"/>
      <c r="H836" s="99"/>
    </row>
    <row r="837" spans="5:8">
      <c r="E837" s="154"/>
      <c r="F837" s="154"/>
      <c r="G837" s="213"/>
      <c r="H837" s="99"/>
    </row>
    <row r="838" spans="5:8">
      <c r="E838" s="154"/>
      <c r="F838" s="154"/>
      <c r="G838" s="213"/>
      <c r="H838" s="99"/>
    </row>
    <row r="839" spans="5:8">
      <c r="E839" s="154"/>
      <c r="F839" s="154"/>
      <c r="G839" s="213"/>
      <c r="H839" s="99"/>
    </row>
    <row r="840" spans="5:8">
      <c r="E840" s="154"/>
      <c r="F840" s="154"/>
      <c r="G840" s="213"/>
      <c r="H840" s="99"/>
    </row>
    <row r="841" spans="5:8">
      <c r="E841" s="154"/>
      <c r="F841" s="154"/>
      <c r="G841" s="213"/>
      <c r="H841" s="99"/>
    </row>
    <row r="842" spans="5:8">
      <c r="E842" s="154"/>
      <c r="F842" s="154"/>
      <c r="G842" s="213"/>
      <c r="H842" s="99"/>
    </row>
    <row r="843" spans="5:8">
      <c r="E843" s="154"/>
      <c r="F843" s="154"/>
      <c r="G843" s="213"/>
      <c r="H843" s="99"/>
    </row>
    <row r="844" spans="5:8">
      <c r="E844" s="154"/>
      <c r="F844" s="154"/>
      <c r="G844" s="213"/>
      <c r="H844" s="99"/>
    </row>
    <row r="845" spans="5:8">
      <c r="E845" s="154"/>
      <c r="F845" s="154"/>
      <c r="G845" s="213"/>
      <c r="H845" s="99"/>
    </row>
    <row r="846" spans="5:8">
      <c r="E846" s="154"/>
      <c r="F846" s="154"/>
      <c r="G846" s="213"/>
      <c r="H846" s="99"/>
    </row>
    <row r="847" spans="5:8">
      <c r="E847" s="154"/>
      <c r="F847" s="154"/>
      <c r="G847" s="213"/>
      <c r="H847" s="99"/>
    </row>
    <row r="848" spans="5:8">
      <c r="E848" s="154"/>
      <c r="F848" s="154"/>
      <c r="G848" s="213"/>
      <c r="H848" s="99"/>
    </row>
    <row r="849" spans="5:8">
      <c r="E849" s="154"/>
      <c r="F849" s="154"/>
      <c r="G849" s="213"/>
      <c r="H849" s="99"/>
    </row>
    <row r="850" spans="5:8">
      <c r="E850" s="154"/>
      <c r="F850" s="154"/>
      <c r="G850" s="213"/>
      <c r="H850" s="99"/>
    </row>
    <row r="851" spans="5:8">
      <c r="E851" s="154"/>
      <c r="F851" s="154"/>
      <c r="G851" s="213"/>
      <c r="H851" s="99"/>
    </row>
    <row r="852" spans="5:8">
      <c r="E852" s="154"/>
      <c r="F852" s="154"/>
      <c r="G852" s="213"/>
      <c r="H852" s="99"/>
    </row>
    <row r="853" spans="5:8">
      <c r="E853" s="154"/>
      <c r="F853" s="154"/>
      <c r="G853" s="213"/>
      <c r="H853" s="99"/>
    </row>
    <row r="854" spans="5:8">
      <c r="E854" s="154"/>
      <c r="F854" s="154"/>
      <c r="G854" s="213"/>
      <c r="H854" s="99"/>
    </row>
    <row r="855" spans="5:8">
      <c r="E855" s="154"/>
      <c r="F855" s="154"/>
      <c r="G855" s="213"/>
      <c r="H855" s="99"/>
    </row>
    <row r="856" spans="5:8">
      <c r="E856" s="154"/>
      <c r="F856" s="154"/>
      <c r="G856" s="213"/>
      <c r="H856" s="99"/>
    </row>
    <row r="857" spans="5:8">
      <c r="E857" s="154"/>
      <c r="F857" s="154"/>
      <c r="G857" s="213"/>
      <c r="H857" s="99"/>
    </row>
    <row r="858" spans="5:8">
      <c r="E858" s="154"/>
      <c r="F858" s="154"/>
      <c r="G858" s="213"/>
      <c r="H858" s="99"/>
    </row>
    <row r="859" spans="5:8">
      <c r="E859" s="154"/>
      <c r="F859" s="154"/>
      <c r="G859" s="213"/>
      <c r="H859" s="99"/>
    </row>
    <row r="860" spans="5:8">
      <c r="E860" s="154"/>
      <c r="F860" s="154"/>
      <c r="G860" s="213"/>
      <c r="H860" s="99"/>
    </row>
    <row r="861" spans="5:8">
      <c r="E861" s="154"/>
      <c r="F861" s="154"/>
      <c r="G861" s="213"/>
      <c r="H861" s="99"/>
    </row>
    <row r="862" spans="5:8">
      <c r="E862" s="154"/>
      <c r="F862" s="154"/>
      <c r="G862" s="213"/>
      <c r="H862" s="99"/>
    </row>
    <row r="863" spans="5:8">
      <c r="E863" s="154"/>
      <c r="F863" s="154"/>
      <c r="G863" s="213"/>
      <c r="H863" s="99"/>
    </row>
    <row r="864" spans="5:8">
      <c r="E864" s="154"/>
      <c r="F864" s="154"/>
      <c r="G864" s="213"/>
      <c r="H864" s="99"/>
    </row>
    <row r="865" spans="5:8">
      <c r="E865" s="154"/>
      <c r="F865" s="154"/>
      <c r="G865" s="213"/>
      <c r="H865" s="99"/>
    </row>
    <row r="866" spans="5:8">
      <c r="E866" s="154"/>
      <c r="F866" s="154"/>
      <c r="G866" s="213"/>
      <c r="H866" s="99"/>
    </row>
    <row r="867" spans="5:8">
      <c r="E867" s="154"/>
      <c r="F867" s="154"/>
      <c r="G867" s="213"/>
      <c r="H867" s="99"/>
    </row>
    <row r="868" spans="5:8">
      <c r="E868" s="154"/>
      <c r="F868" s="154"/>
      <c r="G868" s="213"/>
      <c r="H868" s="99"/>
    </row>
    <row r="869" spans="5:8">
      <c r="E869" s="154"/>
      <c r="F869" s="154"/>
      <c r="G869" s="213"/>
      <c r="H869" s="99"/>
    </row>
    <row r="870" spans="5:8">
      <c r="E870" s="154"/>
      <c r="F870" s="154"/>
      <c r="G870" s="213"/>
      <c r="H870" s="99"/>
    </row>
    <row r="871" spans="5:8">
      <c r="E871" s="154"/>
      <c r="F871" s="154"/>
      <c r="G871" s="213"/>
      <c r="H871" s="99"/>
    </row>
    <row r="872" spans="5:8">
      <c r="E872" s="154"/>
      <c r="F872" s="154"/>
      <c r="G872" s="213"/>
      <c r="H872" s="99"/>
    </row>
    <row r="873" spans="5:8">
      <c r="E873" s="154"/>
      <c r="F873" s="154"/>
      <c r="G873" s="213"/>
      <c r="H873" s="99"/>
    </row>
    <row r="874" spans="5:8">
      <c r="E874" s="154"/>
      <c r="F874" s="154"/>
      <c r="G874" s="213"/>
      <c r="H874" s="99"/>
    </row>
    <row r="875" spans="5:8">
      <c r="E875" s="154"/>
      <c r="F875" s="154"/>
      <c r="G875" s="213"/>
      <c r="H875" s="99"/>
    </row>
    <row r="876" spans="5:8">
      <c r="E876" s="154"/>
      <c r="F876" s="154"/>
      <c r="G876" s="213"/>
      <c r="H876" s="99"/>
    </row>
    <row r="877" spans="5:8">
      <c r="E877" s="154"/>
      <c r="F877" s="154"/>
      <c r="G877" s="213"/>
      <c r="H877" s="99"/>
    </row>
    <row r="878" spans="5:8">
      <c r="E878" s="154"/>
      <c r="F878" s="154"/>
      <c r="G878" s="213"/>
      <c r="H878" s="99"/>
    </row>
    <row r="879" spans="5:8">
      <c r="E879" s="154"/>
      <c r="F879" s="154"/>
      <c r="G879" s="213"/>
      <c r="H879" s="99"/>
    </row>
    <row r="880" spans="5:8">
      <c r="E880" s="154"/>
      <c r="F880" s="154"/>
      <c r="G880" s="213"/>
      <c r="H880" s="99"/>
    </row>
    <row r="881" spans="5:8">
      <c r="E881" s="154"/>
      <c r="F881" s="154"/>
      <c r="G881" s="213"/>
      <c r="H881" s="99"/>
    </row>
    <row r="882" spans="5:8">
      <c r="E882" s="154"/>
      <c r="F882" s="154"/>
      <c r="G882" s="213"/>
      <c r="H882" s="99"/>
    </row>
    <row r="883" spans="5:8">
      <c r="E883" s="154"/>
      <c r="F883" s="154"/>
      <c r="G883" s="213"/>
      <c r="H883" s="99"/>
    </row>
    <row r="884" spans="5:8">
      <c r="E884" s="154"/>
      <c r="F884" s="154"/>
      <c r="G884" s="213"/>
      <c r="H884" s="99"/>
    </row>
    <row r="885" spans="5:8">
      <c r="E885" s="154"/>
      <c r="F885" s="154"/>
      <c r="G885" s="213"/>
      <c r="H885" s="99"/>
    </row>
    <row r="886" spans="5:8">
      <c r="E886" s="154"/>
      <c r="F886" s="154"/>
      <c r="G886" s="213"/>
      <c r="H886" s="99"/>
    </row>
    <row r="887" spans="5:8">
      <c r="E887" s="154"/>
      <c r="F887" s="154"/>
      <c r="G887" s="213"/>
      <c r="H887" s="99"/>
    </row>
    <row r="888" spans="5:8">
      <c r="E888" s="154"/>
      <c r="F888" s="154"/>
      <c r="G888" s="213"/>
      <c r="H888" s="99"/>
    </row>
    <row r="889" spans="5:8">
      <c r="E889" s="154"/>
      <c r="F889" s="154"/>
      <c r="G889" s="213"/>
      <c r="H889" s="99"/>
    </row>
    <row r="890" spans="5:8">
      <c r="E890" s="154"/>
      <c r="F890" s="154"/>
      <c r="G890" s="213"/>
      <c r="H890" s="99"/>
    </row>
    <row r="891" spans="5:8">
      <c r="E891" s="154"/>
      <c r="F891" s="154"/>
      <c r="G891" s="213"/>
      <c r="H891" s="99"/>
    </row>
    <row r="892" spans="5:8">
      <c r="E892" s="154"/>
      <c r="F892" s="154"/>
      <c r="G892" s="213"/>
      <c r="H892" s="99"/>
    </row>
    <row r="893" spans="5:8">
      <c r="E893" s="154"/>
      <c r="F893" s="154"/>
      <c r="G893" s="213"/>
      <c r="H893" s="99"/>
    </row>
    <row r="894" spans="5:8">
      <c r="E894" s="154"/>
      <c r="F894" s="154"/>
      <c r="G894" s="213"/>
      <c r="H894" s="99"/>
    </row>
    <row r="895" spans="5:8">
      <c r="E895" s="154"/>
      <c r="F895" s="154"/>
      <c r="G895" s="213"/>
      <c r="H895" s="99"/>
    </row>
    <row r="896" spans="5:8">
      <c r="E896" s="154"/>
      <c r="F896" s="154"/>
      <c r="G896" s="213"/>
      <c r="H896" s="99"/>
    </row>
    <row r="897" spans="5:8">
      <c r="E897" s="154"/>
      <c r="F897" s="154"/>
      <c r="G897" s="213"/>
      <c r="H897" s="99"/>
    </row>
    <row r="898" spans="5:8">
      <c r="E898" s="154"/>
      <c r="F898" s="154"/>
      <c r="G898" s="213"/>
      <c r="H898" s="99"/>
    </row>
    <row r="899" spans="5:8">
      <c r="E899" s="154"/>
      <c r="F899" s="154"/>
      <c r="G899" s="213"/>
      <c r="H899" s="99"/>
    </row>
    <row r="900" spans="5:8">
      <c r="E900" s="154"/>
      <c r="F900" s="154"/>
      <c r="G900" s="213"/>
      <c r="H900" s="99"/>
    </row>
    <row r="901" spans="5:8">
      <c r="E901" s="154"/>
      <c r="F901" s="154"/>
      <c r="G901" s="213"/>
      <c r="H901" s="99"/>
    </row>
    <row r="902" spans="5:8">
      <c r="E902" s="154"/>
      <c r="F902" s="154"/>
      <c r="G902" s="213"/>
      <c r="H902" s="99"/>
    </row>
    <row r="903" spans="5:8">
      <c r="E903" s="154"/>
      <c r="F903" s="154"/>
      <c r="G903" s="213"/>
      <c r="H903" s="99"/>
    </row>
    <row r="904" spans="5:8">
      <c r="E904" s="154"/>
      <c r="F904" s="154"/>
      <c r="G904" s="213"/>
      <c r="H904" s="99"/>
    </row>
    <row r="905" spans="5:8">
      <c r="E905" s="154"/>
      <c r="F905" s="154"/>
      <c r="G905" s="213"/>
      <c r="H905" s="99"/>
    </row>
    <row r="906" spans="5:8">
      <c r="E906" s="154"/>
      <c r="F906" s="154"/>
      <c r="G906" s="213"/>
      <c r="H906" s="99"/>
    </row>
    <row r="907" spans="5:8">
      <c r="E907" s="154"/>
      <c r="F907" s="154"/>
      <c r="G907" s="213"/>
      <c r="H907" s="99"/>
    </row>
    <row r="908" spans="5:8">
      <c r="E908" s="154"/>
      <c r="F908" s="154"/>
      <c r="G908" s="213"/>
      <c r="H908" s="99"/>
    </row>
    <row r="909" spans="5:8">
      <c r="E909" s="154"/>
      <c r="F909" s="154"/>
      <c r="G909" s="213"/>
      <c r="H909" s="99"/>
    </row>
    <row r="910" spans="5:8">
      <c r="E910" s="154"/>
      <c r="F910" s="154"/>
      <c r="G910" s="213"/>
      <c r="H910" s="99"/>
    </row>
    <row r="911" spans="5:8">
      <c r="E911" s="154"/>
      <c r="F911" s="154"/>
      <c r="G911" s="213"/>
      <c r="H911" s="99"/>
    </row>
    <row r="912" spans="5:8">
      <c r="E912" s="154"/>
      <c r="F912" s="154"/>
      <c r="G912" s="213"/>
      <c r="H912" s="99"/>
    </row>
    <row r="913" spans="5:8">
      <c r="E913" s="154"/>
      <c r="F913" s="154"/>
      <c r="G913" s="213"/>
      <c r="H913" s="99"/>
    </row>
    <row r="914" spans="5:8">
      <c r="E914" s="154"/>
      <c r="F914" s="154"/>
      <c r="G914" s="213"/>
      <c r="H914" s="99"/>
    </row>
    <row r="915" spans="5:8">
      <c r="E915" s="154"/>
      <c r="F915" s="154"/>
      <c r="G915" s="213"/>
      <c r="H915" s="99"/>
    </row>
    <row r="916" spans="5:8">
      <c r="E916" s="154"/>
      <c r="F916" s="154"/>
      <c r="G916" s="213"/>
      <c r="H916" s="99"/>
    </row>
    <row r="917" spans="5:8">
      <c r="E917" s="154"/>
      <c r="F917" s="154"/>
      <c r="G917" s="213"/>
      <c r="H917" s="99"/>
    </row>
    <row r="918" spans="5:8">
      <c r="E918" s="154"/>
      <c r="F918" s="154"/>
      <c r="G918" s="213"/>
      <c r="H918" s="99"/>
    </row>
    <row r="919" spans="5:8">
      <c r="E919" s="154"/>
      <c r="F919" s="154"/>
      <c r="G919" s="213"/>
      <c r="H919" s="99"/>
    </row>
    <row r="920" spans="5:8">
      <c r="E920" s="154"/>
      <c r="F920" s="154"/>
      <c r="G920" s="213"/>
      <c r="H920" s="99"/>
    </row>
    <row r="921" spans="5:8">
      <c r="E921" s="154"/>
      <c r="F921" s="154"/>
      <c r="G921" s="213"/>
      <c r="H921" s="99"/>
    </row>
  </sheetData>
  <autoFilter ref="B5:I642" xr:uid="{00000000-0009-0000-0000-000007000000}"/>
  <sortState xmlns:xlrd2="http://schemas.microsoft.com/office/spreadsheetml/2017/richdata2" ref="B7:GE638">
    <sortCondition ref="F7:F638"/>
  </sortState>
  <mergeCells count="17">
    <mergeCell ref="F641:I641"/>
    <mergeCell ref="F642:I642"/>
    <mergeCell ref="F646:I646"/>
    <mergeCell ref="B642:D642"/>
    <mergeCell ref="B646:D646"/>
    <mergeCell ref="H644:I644"/>
    <mergeCell ref="H643:I643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66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view="pageLayout" zoomScaleNormal="100" workbookViewId="0">
      <selection activeCell="D14" sqref="D14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575" t="s">
        <v>0</v>
      </c>
      <c r="B1" s="575"/>
    </row>
    <row r="2" spans="1:8" ht="16.5">
      <c r="A2" s="574" t="s">
        <v>44</v>
      </c>
      <c r="B2" s="574"/>
    </row>
    <row r="3" spans="1:8" ht="20.25">
      <c r="B3" s="596" t="s">
        <v>395</v>
      </c>
      <c r="C3" s="596"/>
      <c r="D3" s="596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thuat'!I640/10</f>
        <v>2690747.5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2690747.5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2" si="0">D8</f>
        <v>2690747.5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2690747.5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2690747.5</v>
      </c>
      <c r="E11" s="80"/>
      <c r="F11" s="33"/>
    </row>
    <row r="12" spans="1:8" ht="17.25" thickBot="1">
      <c r="A12" s="6">
        <v>6</v>
      </c>
      <c r="B12" s="79" t="s">
        <v>112</v>
      </c>
      <c r="C12" s="87" t="s">
        <v>27</v>
      </c>
      <c r="D12" s="11">
        <f t="shared" si="0"/>
        <v>2690747.5</v>
      </c>
      <c r="E12" s="80"/>
      <c r="F12" s="33"/>
    </row>
    <row r="13" spans="1:8" ht="17.25" thickBot="1">
      <c r="A13" s="265">
        <v>7</v>
      </c>
      <c r="B13" s="79" t="s">
        <v>93</v>
      </c>
      <c r="C13" s="87" t="s">
        <v>27</v>
      </c>
      <c r="D13" s="11">
        <f>D12</f>
        <v>2690747.5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>D12</f>
        <v>2690747.5</v>
      </c>
      <c r="E14" s="80"/>
      <c r="F14" s="33"/>
    </row>
    <row r="15" spans="1:8" ht="17.25" thickBot="1">
      <c r="A15" s="6">
        <v>9</v>
      </c>
      <c r="B15" s="79" t="s">
        <v>135</v>
      </c>
      <c r="C15" s="87" t="s">
        <v>27</v>
      </c>
      <c r="D15" s="11">
        <f>D14</f>
        <v>2690747.5</v>
      </c>
      <c r="E15" s="80"/>
      <c r="F15" s="33"/>
    </row>
    <row r="16" spans="1:8" ht="17.25" thickBot="1">
      <c r="A16" s="265">
        <v>10</v>
      </c>
      <c r="B16" s="79" t="s">
        <v>134</v>
      </c>
      <c r="C16" s="87" t="s">
        <v>27</v>
      </c>
      <c r="D16" s="11">
        <f>D15</f>
        <v>2690747.5</v>
      </c>
      <c r="E16" s="80"/>
      <c r="F16" s="33"/>
    </row>
    <row r="17" spans="1:7" ht="17.25" thickBot="1">
      <c r="A17" s="7"/>
      <c r="B17" s="44" t="s">
        <v>28</v>
      </c>
      <c r="C17" s="8"/>
      <c r="D17" s="11">
        <f>SUM(D7:D16)</f>
        <v>26907475</v>
      </c>
      <c r="E17" s="12"/>
      <c r="F17" s="45">
        <f>SUM(F7:F8)</f>
        <v>39</v>
      </c>
      <c r="G17" s="43"/>
    </row>
    <row r="18" spans="1:7" ht="27.75" customHeight="1">
      <c r="A18" s="1"/>
      <c r="B18" s="43"/>
    </row>
    <row r="19" spans="1:7">
      <c r="D19" s="578" t="s">
        <v>158</v>
      </c>
      <c r="E19" s="578"/>
    </row>
    <row r="20" spans="1:7">
      <c r="A20" s="594" t="s">
        <v>20</v>
      </c>
      <c r="B20" s="594"/>
      <c r="D20" s="595" t="s">
        <v>21</v>
      </c>
      <c r="E20" s="595"/>
    </row>
    <row r="23" spans="1:7">
      <c r="E23" s="41"/>
    </row>
    <row r="24" spans="1:7">
      <c r="C24" s="46"/>
    </row>
  </sheetData>
  <mergeCells count="6">
    <mergeCell ref="A1:B1"/>
    <mergeCell ref="A2:B2"/>
    <mergeCell ref="B3:D3"/>
    <mergeCell ref="D19:E19"/>
    <mergeCell ref="A20:B20"/>
    <mergeCell ref="D20:E20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117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E1" sqref="E1:E1048576"/>
    </sheetView>
  </sheetViews>
  <sheetFormatPr defaultColWidth="4.7109375" defaultRowHeight="12.75"/>
  <cols>
    <col min="1" max="1" width="5.42578125" style="145" customWidth="1"/>
    <col min="2" max="2" width="11.5703125" style="213" customWidth="1"/>
    <col min="3" max="3" width="31" style="144" bestFit="1" customWidth="1"/>
    <col min="4" max="4" width="8" style="325" customWidth="1"/>
    <col min="5" max="5" width="25.28515625" style="144" customWidth="1"/>
    <col min="6" max="6" width="11.7109375" style="291" customWidth="1"/>
    <col min="7" max="7" width="9.140625" style="213" bestFit="1" customWidth="1"/>
    <col min="8" max="8" width="11.42578125" style="145" customWidth="1"/>
    <col min="9" max="9" width="9.5703125" style="145" customWidth="1"/>
    <col min="10" max="10" width="8.5703125" style="145" customWidth="1"/>
    <col min="11" max="11" width="10.140625" style="145" customWidth="1"/>
    <col min="12" max="245" width="9.140625" style="145" customWidth="1"/>
    <col min="246" max="246" width="5.140625" style="145" customWidth="1"/>
    <col min="247" max="247" width="4.7109375" style="145" customWidth="1"/>
    <col min="248" max="248" width="7.42578125" style="145" customWidth="1"/>
    <col min="249" max="250" width="23.85546875" style="145" customWidth="1"/>
    <col min="251" max="251" width="10.140625" style="145" customWidth="1"/>
    <col min="252" max="252" width="5.85546875" style="145" customWidth="1"/>
    <col min="253" max="253" width="4.7109375" style="145" customWidth="1"/>
    <col min="254" max="254" width="4.85546875" style="145" customWidth="1"/>
    <col min="255" max="255" width="16.140625" style="145" customWidth="1"/>
    <col min="256" max="256" width="9.7109375" style="145" customWidth="1"/>
    <col min="257" max="257" width="14.5703125" style="145" customWidth="1"/>
    <col min="258" max="258" width="10.7109375" style="145" customWidth="1"/>
    <col min="259" max="259" width="8.85546875" style="145" customWidth="1"/>
    <col min="260" max="260" width="11" style="145" customWidth="1"/>
    <col min="261" max="261" width="5.28515625" style="145" customWidth="1"/>
    <col min="262" max="262" width="10.28515625" style="145" customWidth="1"/>
    <col min="263" max="263" width="10.140625" style="145" customWidth="1"/>
    <col min="264" max="501" width="9.140625" style="145" customWidth="1"/>
    <col min="502" max="502" width="5.140625" style="145" customWidth="1"/>
    <col min="503" max="503" width="4.7109375" style="145" customWidth="1"/>
    <col min="504" max="504" width="7.42578125" style="145" customWidth="1"/>
    <col min="505" max="506" width="23.85546875" style="145" customWidth="1"/>
    <col min="507" max="507" width="10.140625" style="145" customWidth="1"/>
    <col min="508" max="508" width="5.85546875" style="145" customWidth="1"/>
    <col min="509" max="509" width="4.7109375" style="145" customWidth="1"/>
    <col min="510" max="510" width="4.85546875" style="145" customWidth="1"/>
    <col min="511" max="511" width="16.140625" style="145" customWidth="1"/>
    <col min="512" max="512" width="9.7109375" style="145" customWidth="1"/>
    <col min="513" max="513" width="14.5703125" style="145" customWidth="1"/>
    <col min="514" max="514" width="10.7109375" style="145" customWidth="1"/>
    <col min="515" max="515" width="8.85546875" style="145" customWidth="1"/>
    <col min="516" max="516" width="11" style="145" customWidth="1"/>
    <col min="517" max="517" width="5.28515625" style="145" customWidth="1"/>
    <col min="518" max="518" width="10.28515625" style="145" customWidth="1"/>
    <col min="519" max="519" width="10.140625" style="145" customWidth="1"/>
    <col min="520" max="757" width="9.140625" style="145" customWidth="1"/>
    <col min="758" max="758" width="5.140625" style="145" customWidth="1"/>
    <col min="759" max="759" width="4.7109375" style="145" customWidth="1"/>
    <col min="760" max="760" width="7.42578125" style="145" customWidth="1"/>
    <col min="761" max="762" width="23.85546875" style="145" customWidth="1"/>
    <col min="763" max="763" width="10.140625" style="145" customWidth="1"/>
    <col min="764" max="764" width="5.85546875" style="145" customWidth="1"/>
    <col min="765" max="765" width="4.7109375" style="145" customWidth="1"/>
    <col min="766" max="766" width="4.85546875" style="145" customWidth="1"/>
    <col min="767" max="767" width="16.140625" style="145" customWidth="1"/>
    <col min="768" max="768" width="9.7109375" style="145" customWidth="1"/>
    <col min="769" max="769" width="14.5703125" style="145" customWidth="1"/>
    <col min="770" max="770" width="10.7109375" style="145" customWidth="1"/>
    <col min="771" max="771" width="8.85546875" style="145" customWidth="1"/>
    <col min="772" max="772" width="11" style="145" customWidth="1"/>
    <col min="773" max="773" width="5.28515625" style="145" customWidth="1"/>
    <col min="774" max="774" width="10.28515625" style="145" customWidth="1"/>
    <col min="775" max="775" width="10.140625" style="145" customWidth="1"/>
    <col min="776" max="1013" width="9.140625" style="145" customWidth="1"/>
    <col min="1014" max="1014" width="5.140625" style="145" customWidth="1"/>
    <col min="1015" max="1015" width="4.7109375" style="145" customWidth="1"/>
    <col min="1016" max="1016" width="7.42578125" style="145" customWidth="1"/>
    <col min="1017" max="1018" width="23.85546875" style="145" customWidth="1"/>
    <col min="1019" max="1019" width="10.140625" style="145" customWidth="1"/>
    <col min="1020" max="1020" width="5.85546875" style="145" customWidth="1"/>
    <col min="1021" max="1021" width="4.7109375" style="145" customWidth="1"/>
    <col min="1022" max="1022" width="4.85546875" style="145" customWidth="1"/>
    <col min="1023" max="1023" width="16.140625" style="145" customWidth="1"/>
    <col min="1024" max="1024" width="9.7109375" style="145" customWidth="1"/>
    <col min="1025" max="1025" width="14.5703125" style="145" customWidth="1"/>
    <col min="1026" max="1026" width="10.7109375" style="145" customWidth="1"/>
    <col min="1027" max="1027" width="8.85546875" style="145" customWidth="1"/>
    <col min="1028" max="1028" width="11" style="145" customWidth="1"/>
    <col min="1029" max="1029" width="5.28515625" style="145" customWidth="1"/>
    <col min="1030" max="1030" width="10.28515625" style="145" customWidth="1"/>
    <col min="1031" max="1031" width="10.140625" style="145" customWidth="1"/>
    <col min="1032" max="1269" width="9.140625" style="145" customWidth="1"/>
    <col min="1270" max="1270" width="5.140625" style="145" customWidth="1"/>
    <col min="1271" max="1271" width="4.7109375" style="145" customWidth="1"/>
    <col min="1272" max="1272" width="7.42578125" style="145" customWidth="1"/>
    <col min="1273" max="1274" width="23.85546875" style="145" customWidth="1"/>
    <col min="1275" max="1275" width="10.140625" style="145" customWidth="1"/>
    <col min="1276" max="1276" width="5.85546875" style="145" customWidth="1"/>
    <col min="1277" max="1277" width="4.7109375" style="145" customWidth="1"/>
    <col min="1278" max="1278" width="4.85546875" style="145" customWidth="1"/>
    <col min="1279" max="1279" width="16.140625" style="145" customWidth="1"/>
    <col min="1280" max="1280" width="9.7109375" style="145" customWidth="1"/>
    <col min="1281" max="1281" width="14.5703125" style="145" customWidth="1"/>
    <col min="1282" max="1282" width="10.7109375" style="145" customWidth="1"/>
    <col min="1283" max="1283" width="8.85546875" style="145" customWidth="1"/>
    <col min="1284" max="1284" width="11" style="145" customWidth="1"/>
    <col min="1285" max="1285" width="5.28515625" style="145" customWidth="1"/>
    <col min="1286" max="1286" width="10.28515625" style="145" customWidth="1"/>
    <col min="1287" max="1287" width="10.140625" style="145" customWidth="1"/>
    <col min="1288" max="1525" width="9.140625" style="145" customWidth="1"/>
    <col min="1526" max="1526" width="5.140625" style="145" customWidth="1"/>
    <col min="1527" max="1527" width="4.7109375" style="145" customWidth="1"/>
    <col min="1528" max="1528" width="7.42578125" style="145" customWidth="1"/>
    <col min="1529" max="1530" width="23.85546875" style="145" customWidth="1"/>
    <col min="1531" max="1531" width="10.140625" style="145" customWidth="1"/>
    <col min="1532" max="1532" width="5.85546875" style="145" customWidth="1"/>
    <col min="1533" max="1533" width="4.7109375" style="145" customWidth="1"/>
    <col min="1534" max="1534" width="4.85546875" style="145" customWidth="1"/>
    <col min="1535" max="1535" width="16.140625" style="145" customWidth="1"/>
    <col min="1536" max="1536" width="9.7109375" style="145" customWidth="1"/>
    <col min="1537" max="1537" width="14.5703125" style="145" customWidth="1"/>
    <col min="1538" max="1538" width="10.7109375" style="145" customWidth="1"/>
    <col min="1539" max="1539" width="8.85546875" style="145" customWidth="1"/>
    <col min="1540" max="1540" width="11" style="145" customWidth="1"/>
    <col min="1541" max="1541" width="5.28515625" style="145" customWidth="1"/>
    <col min="1542" max="1542" width="10.28515625" style="145" customWidth="1"/>
    <col min="1543" max="1543" width="10.140625" style="145" customWidth="1"/>
    <col min="1544" max="1781" width="9.140625" style="145" customWidth="1"/>
    <col min="1782" max="1782" width="5.140625" style="145" customWidth="1"/>
    <col min="1783" max="1783" width="4.7109375" style="145" customWidth="1"/>
    <col min="1784" max="1784" width="7.42578125" style="145" customWidth="1"/>
    <col min="1785" max="1786" width="23.85546875" style="145" customWidth="1"/>
    <col min="1787" max="1787" width="10.140625" style="145" customWidth="1"/>
    <col min="1788" max="1788" width="5.85546875" style="145" customWidth="1"/>
    <col min="1789" max="1789" width="4.7109375" style="145" customWidth="1"/>
    <col min="1790" max="1790" width="4.85546875" style="145" customWidth="1"/>
    <col min="1791" max="1791" width="16.140625" style="145" customWidth="1"/>
    <col min="1792" max="1792" width="9.7109375" style="145" customWidth="1"/>
    <col min="1793" max="1793" width="14.5703125" style="145" customWidth="1"/>
    <col min="1794" max="1794" width="10.7109375" style="145" customWidth="1"/>
    <col min="1795" max="1795" width="8.85546875" style="145" customWidth="1"/>
    <col min="1796" max="1796" width="11" style="145" customWidth="1"/>
    <col min="1797" max="1797" width="5.28515625" style="145" customWidth="1"/>
    <col min="1798" max="1798" width="10.28515625" style="145" customWidth="1"/>
    <col min="1799" max="1799" width="10.140625" style="145" customWidth="1"/>
    <col min="1800" max="2037" width="9.140625" style="145" customWidth="1"/>
    <col min="2038" max="2038" width="5.140625" style="145" customWidth="1"/>
    <col min="2039" max="2039" width="4.7109375" style="145" customWidth="1"/>
    <col min="2040" max="2040" width="7.42578125" style="145" customWidth="1"/>
    <col min="2041" max="2042" width="23.85546875" style="145" customWidth="1"/>
    <col min="2043" max="2043" width="10.140625" style="145" customWidth="1"/>
    <col min="2044" max="2044" width="5.85546875" style="145" customWidth="1"/>
    <col min="2045" max="2045" width="4.7109375" style="145" customWidth="1"/>
    <col min="2046" max="2046" width="4.85546875" style="145" customWidth="1"/>
    <col min="2047" max="2047" width="16.140625" style="145" customWidth="1"/>
    <col min="2048" max="2048" width="9.7109375" style="145" customWidth="1"/>
    <col min="2049" max="2049" width="14.5703125" style="145" customWidth="1"/>
    <col min="2050" max="2050" width="10.7109375" style="145" customWidth="1"/>
    <col min="2051" max="2051" width="8.85546875" style="145" customWidth="1"/>
    <col min="2052" max="2052" width="11" style="145" customWidth="1"/>
    <col min="2053" max="2053" width="5.28515625" style="145" customWidth="1"/>
    <col min="2054" max="2054" width="10.28515625" style="145" customWidth="1"/>
    <col min="2055" max="2055" width="10.140625" style="145" customWidth="1"/>
    <col min="2056" max="2293" width="9.140625" style="145" customWidth="1"/>
    <col min="2294" max="2294" width="5.140625" style="145" customWidth="1"/>
    <col min="2295" max="2295" width="4.7109375" style="145" customWidth="1"/>
    <col min="2296" max="2296" width="7.42578125" style="145" customWidth="1"/>
    <col min="2297" max="2298" width="23.85546875" style="145" customWidth="1"/>
    <col min="2299" max="2299" width="10.140625" style="145" customWidth="1"/>
    <col min="2300" max="2300" width="5.85546875" style="145" customWidth="1"/>
    <col min="2301" max="2301" width="4.7109375" style="145" customWidth="1"/>
    <col min="2302" max="2302" width="4.85546875" style="145" customWidth="1"/>
    <col min="2303" max="2303" width="16.140625" style="145" customWidth="1"/>
    <col min="2304" max="2304" width="9.7109375" style="145" customWidth="1"/>
    <col min="2305" max="2305" width="14.5703125" style="145" customWidth="1"/>
    <col min="2306" max="2306" width="10.7109375" style="145" customWidth="1"/>
    <col min="2307" max="2307" width="8.85546875" style="145" customWidth="1"/>
    <col min="2308" max="2308" width="11" style="145" customWidth="1"/>
    <col min="2309" max="2309" width="5.28515625" style="145" customWidth="1"/>
    <col min="2310" max="2310" width="10.28515625" style="145" customWidth="1"/>
    <col min="2311" max="2311" width="10.140625" style="145" customWidth="1"/>
    <col min="2312" max="2549" width="9.140625" style="145" customWidth="1"/>
    <col min="2550" max="2550" width="5.140625" style="145" customWidth="1"/>
    <col min="2551" max="2551" width="4.7109375" style="145" customWidth="1"/>
    <col min="2552" max="2552" width="7.42578125" style="145" customWidth="1"/>
    <col min="2553" max="2554" width="23.85546875" style="145" customWidth="1"/>
    <col min="2555" max="2555" width="10.140625" style="145" customWidth="1"/>
    <col min="2556" max="2556" width="5.85546875" style="145" customWidth="1"/>
    <col min="2557" max="2557" width="4.7109375" style="145" customWidth="1"/>
    <col min="2558" max="2558" width="4.85546875" style="145" customWidth="1"/>
    <col min="2559" max="2559" width="16.140625" style="145" customWidth="1"/>
    <col min="2560" max="2560" width="9.7109375" style="145" customWidth="1"/>
    <col min="2561" max="2561" width="14.5703125" style="145" customWidth="1"/>
    <col min="2562" max="2562" width="10.7109375" style="145" customWidth="1"/>
    <col min="2563" max="2563" width="8.85546875" style="145" customWidth="1"/>
    <col min="2564" max="2564" width="11" style="145" customWidth="1"/>
    <col min="2565" max="2565" width="5.28515625" style="145" customWidth="1"/>
    <col min="2566" max="2566" width="10.28515625" style="145" customWidth="1"/>
    <col min="2567" max="2567" width="10.140625" style="145" customWidth="1"/>
    <col min="2568" max="2805" width="9.140625" style="145" customWidth="1"/>
    <col min="2806" max="2806" width="5.140625" style="145" customWidth="1"/>
    <col min="2807" max="2807" width="4.7109375" style="145" customWidth="1"/>
    <col min="2808" max="2808" width="7.42578125" style="145" customWidth="1"/>
    <col min="2809" max="2810" width="23.85546875" style="145" customWidth="1"/>
    <col min="2811" max="2811" width="10.140625" style="145" customWidth="1"/>
    <col min="2812" max="2812" width="5.85546875" style="145" customWidth="1"/>
    <col min="2813" max="2813" width="4.7109375" style="145" customWidth="1"/>
    <col min="2814" max="2814" width="4.85546875" style="145" customWidth="1"/>
    <col min="2815" max="2815" width="16.140625" style="145" customWidth="1"/>
    <col min="2816" max="2816" width="9.7109375" style="145" customWidth="1"/>
    <col min="2817" max="2817" width="14.5703125" style="145" customWidth="1"/>
    <col min="2818" max="2818" width="10.7109375" style="145" customWidth="1"/>
    <col min="2819" max="2819" width="8.85546875" style="145" customWidth="1"/>
    <col min="2820" max="2820" width="11" style="145" customWidth="1"/>
    <col min="2821" max="2821" width="5.28515625" style="145" customWidth="1"/>
    <col min="2822" max="2822" width="10.28515625" style="145" customWidth="1"/>
    <col min="2823" max="2823" width="10.140625" style="145" customWidth="1"/>
    <col min="2824" max="3061" width="9.140625" style="145" customWidth="1"/>
    <col min="3062" max="3062" width="5.140625" style="145" customWidth="1"/>
    <col min="3063" max="3063" width="4.7109375" style="145" customWidth="1"/>
    <col min="3064" max="3064" width="7.42578125" style="145" customWidth="1"/>
    <col min="3065" max="3066" width="23.85546875" style="145" customWidth="1"/>
    <col min="3067" max="3067" width="10.140625" style="145" customWidth="1"/>
    <col min="3068" max="3068" width="5.85546875" style="145" customWidth="1"/>
    <col min="3069" max="3069" width="4.7109375" style="145" customWidth="1"/>
    <col min="3070" max="3070" width="4.85546875" style="145" customWidth="1"/>
    <col min="3071" max="3071" width="16.140625" style="145" customWidth="1"/>
    <col min="3072" max="3072" width="9.7109375" style="145" customWidth="1"/>
    <col min="3073" max="3073" width="14.5703125" style="145" customWidth="1"/>
    <col min="3074" max="3074" width="10.7109375" style="145" customWidth="1"/>
    <col min="3075" max="3075" width="8.85546875" style="145" customWidth="1"/>
    <col min="3076" max="3076" width="11" style="145" customWidth="1"/>
    <col min="3077" max="3077" width="5.28515625" style="145" customWidth="1"/>
    <col min="3078" max="3078" width="10.28515625" style="145" customWidth="1"/>
    <col min="3079" max="3079" width="10.140625" style="145" customWidth="1"/>
    <col min="3080" max="3317" width="9.140625" style="145" customWidth="1"/>
    <col min="3318" max="3318" width="5.140625" style="145" customWidth="1"/>
    <col min="3319" max="3319" width="4.7109375" style="145" customWidth="1"/>
    <col min="3320" max="3320" width="7.42578125" style="145" customWidth="1"/>
    <col min="3321" max="3322" width="23.85546875" style="145" customWidth="1"/>
    <col min="3323" max="3323" width="10.140625" style="145" customWidth="1"/>
    <col min="3324" max="3324" width="5.85546875" style="145" customWidth="1"/>
    <col min="3325" max="3325" width="4.7109375" style="145" customWidth="1"/>
    <col min="3326" max="3326" width="4.85546875" style="145" customWidth="1"/>
    <col min="3327" max="3327" width="16.140625" style="145" customWidth="1"/>
    <col min="3328" max="3328" width="9.7109375" style="145" customWidth="1"/>
    <col min="3329" max="3329" width="14.5703125" style="145" customWidth="1"/>
    <col min="3330" max="3330" width="10.7109375" style="145" customWidth="1"/>
    <col min="3331" max="3331" width="8.85546875" style="145" customWidth="1"/>
    <col min="3332" max="3332" width="11" style="145" customWidth="1"/>
    <col min="3333" max="3333" width="5.28515625" style="145" customWidth="1"/>
    <col min="3334" max="3334" width="10.28515625" style="145" customWidth="1"/>
    <col min="3335" max="3335" width="10.140625" style="145" customWidth="1"/>
    <col min="3336" max="3573" width="9.140625" style="145" customWidth="1"/>
    <col min="3574" max="3574" width="5.140625" style="145" customWidth="1"/>
    <col min="3575" max="3575" width="4.7109375" style="145" customWidth="1"/>
    <col min="3576" max="3576" width="7.42578125" style="145" customWidth="1"/>
    <col min="3577" max="3578" width="23.85546875" style="145" customWidth="1"/>
    <col min="3579" max="3579" width="10.140625" style="145" customWidth="1"/>
    <col min="3580" max="3580" width="5.85546875" style="145" customWidth="1"/>
    <col min="3581" max="3581" width="4.7109375" style="145" customWidth="1"/>
    <col min="3582" max="3582" width="4.85546875" style="145" customWidth="1"/>
    <col min="3583" max="3583" width="16.140625" style="145" customWidth="1"/>
    <col min="3584" max="3584" width="9.7109375" style="145" customWidth="1"/>
    <col min="3585" max="3585" width="14.5703125" style="145" customWidth="1"/>
    <col min="3586" max="3586" width="10.7109375" style="145" customWidth="1"/>
    <col min="3587" max="3587" width="8.85546875" style="145" customWidth="1"/>
    <col min="3588" max="3588" width="11" style="145" customWidth="1"/>
    <col min="3589" max="3589" width="5.28515625" style="145" customWidth="1"/>
    <col min="3590" max="3590" width="10.28515625" style="145" customWidth="1"/>
    <col min="3591" max="3591" width="10.140625" style="145" customWidth="1"/>
    <col min="3592" max="3829" width="9.140625" style="145" customWidth="1"/>
    <col min="3830" max="3830" width="5.140625" style="145" customWidth="1"/>
    <col min="3831" max="3831" width="4.7109375" style="145" customWidth="1"/>
    <col min="3832" max="3832" width="7.42578125" style="145" customWidth="1"/>
    <col min="3833" max="3834" width="23.85546875" style="145" customWidth="1"/>
    <col min="3835" max="3835" width="10.140625" style="145" customWidth="1"/>
    <col min="3836" max="3836" width="5.85546875" style="145" customWidth="1"/>
    <col min="3837" max="3837" width="4.7109375" style="145" customWidth="1"/>
    <col min="3838" max="3838" width="4.85546875" style="145" customWidth="1"/>
    <col min="3839" max="3839" width="16.140625" style="145" customWidth="1"/>
    <col min="3840" max="3840" width="9.7109375" style="145" customWidth="1"/>
    <col min="3841" max="3841" width="14.5703125" style="145" customWidth="1"/>
    <col min="3842" max="3842" width="10.7109375" style="145" customWidth="1"/>
    <col min="3843" max="3843" width="8.85546875" style="145" customWidth="1"/>
    <col min="3844" max="3844" width="11" style="145" customWidth="1"/>
    <col min="3845" max="3845" width="5.28515625" style="145" customWidth="1"/>
    <col min="3846" max="3846" width="10.28515625" style="145" customWidth="1"/>
    <col min="3847" max="3847" width="10.140625" style="145" customWidth="1"/>
    <col min="3848" max="4085" width="9.140625" style="145" customWidth="1"/>
    <col min="4086" max="4086" width="5.140625" style="145" customWidth="1"/>
    <col min="4087" max="4087" width="4.7109375" style="145" customWidth="1"/>
    <col min="4088" max="4088" width="7.42578125" style="145" customWidth="1"/>
    <col min="4089" max="4090" width="23.85546875" style="145" customWidth="1"/>
    <col min="4091" max="4091" width="10.140625" style="145" customWidth="1"/>
    <col min="4092" max="4092" width="5.85546875" style="145" customWidth="1"/>
    <col min="4093" max="4093" width="4.7109375" style="145" customWidth="1"/>
    <col min="4094" max="4094" width="4.85546875" style="145" customWidth="1"/>
    <col min="4095" max="4095" width="16.140625" style="145" customWidth="1"/>
    <col min="4096" max="4096" width="9.7109375" style="145" customWidth="1"/>
    <col min="4097" max="4097" width="14.5703125" style="145" customWidth="1"/>
    <col min="4098" max="4098" width="10.7109375" style="145" customWidth="1"/>
    <col min="4099" max="4099" width="8.85546875" style="145" customWidth="1"/>
    <col min="4100" max="4100" width="11" style="145" customWidth="1"/>
    <col min="4101" max="4101" width="5.28515625" style="145" customWidth="1"/>
    <col min="4102" max="4102" width="10.28515625" style="145" customWidth="1"/>
    <col min="4103" max="4103" width="10.140625" style="145" customWidth="1"/>
    <col min="4104" max="4341" width="9.140625" style="145" customWidth="1"/>
    <col min="4342" max="4342" width="5.140625" style="145" customWidth="1"/>
    <col min="4343" max="4343" width="4.7109375" style="145" customWidth="1"/>
    <col min="4344" max="4344" width="7.42578125" style="145" customWidth="1"/>
    <col min="4345" max="4346" width="23.85546875" style="145" customWidth="1"/>
    <col min="4347" max="4347" width="10.140625" style="145" customWidth="1"/>
    <col min="4348" max="4348" width="5.85546875" style="145" customWidth="1"/>
    <col min="4349" max="4349" width="4.7109375" style="145" customWidth="1"/>
    <col min="4350" max="4350" width="4.85546875" style="145" customWidth="1"/>
    <col min="4351" max="4351" width="16.140625" style="145" customWidth="1"/>
    <col min="4352" max="4352" width="9.7109375" style="145" customWidth="1"/>
    <col min="4353" max="4353" width="14.5703125" style="145" customWidth="1"/>
    <col min="4354" max="4354" width="10.7109375" style="145" customWidth="1"/>
    <col min="4355" max="4355" width="8.85546875" style="145" customWidth="1"/>
    <col min="4356" max="4356" width="11" style="145" customWidth="1"/>
    <col min="4357" max="4357" width="5.28515625" style="145" customWidth="1"/>
    <col min="4358" max="4358" width="10.28515625" style="145" customWidth="1"/>
    <col min="4359" max="4359" width="10.140625" style="145" customWidth="1"/>
    <col min="4360" max="4597" width="9.140625" style="145" customWidth="1"/>
    <col min="4598" max="4598" width="5.140625" style="145" customWidth="1"/>
    <col min="4599" max="4599" width="4.7109375" style="145" customWidth="1"/>
    <col min="4600" max="4600" width="7.42578125" style="145" customWidth="1"/>
    <col min="4601" max="4602" width="23.85546875" style="145" customWidth="1"/>
    <col min="4603" max="4603" width="10.140625" style="145" customWidth="1"/>
    <col min="4604" max="4604" width="5.85546875" style="145" customWidth="1"/>
    <col min="4605" max="4605" width="4.7109375" style="145" customWidth="1"/>
    <col min="4606" max="4606" width="4.85546875" style="145" customWidth="1"/>
    <col min="4607" max="4607" width="16.140625" style="145" customWidth="1"/>
    <col min="4608" max="4608" width="9.7109375" style="145" customWidth="1"/>
    <col min="4609" max="4609" width="14.5703125" style="145" customWidth="1"/>
    <col min="4610" max="4610" width="10.7109375" style="145" customWidth="1"/>
    <col min="4611" max="4611" width="8.85546875" style="145" customWidth="1"/>
    <col min="4612" max="4612" width="11" style="145" customWidth="1"/>
    <col min="4613" max="4613" width="5.28515625" style="145" customWidth="1"/>
    <col min="4614" max="4614" width="10.28515625" style="145" customWidth="1"/>
    <col min="4615" max="4615" width="10.140625" style="145" customWidth="1"/>
    <col min="4616" max="4853" width="9.140625" style="145" customWidth="1"/>
    <col min="4854" max="4854" width="5.140625" style="145" customWidth="1"/>
    <col min="4855" max="4855" width="4.7109375" style="145" customWidth="1"/>
    <col min="4856" max="4856" width="7.42578125" style="145" customWidth="1"/>
    <col min="4857" max="4858" width="23.85546875" style="145" customWidth="1"/>
    <col min="4859" max="4859" width="10.140625" style="145" customWidth="1"/>
    <col min="4860" max="4860" width="5.85546875" style="145" customWidth="1"/>
    <col min="4861" max="4861" width="4.7109375" style="145" customWidth="1"/>
    <col min="4862" max="4862" width="4.85546875" style="145" customWidth="1"/>
    <col min="4863" max="4863" width="16.140625" style="145" customWidth="1"/>
    <col min="4864" max="4864" width="9.7109375" style="145" customWidth="1"/>
    <col min="4865" max="4865" width="14.5703125" style="145" customWidth="1"/>
    <col min="4866" max="4866" width="10.7109375" style="145" customWidth="1"/>
    <col min="4867" max="4867" width="8.85546875" style="145" customWidth="1"/>
    <col min="4868" max="4868" width="11" style="145" customWidth="1"/>
    <col min="4869" max="4869" width="5.28515625" style="145" customWidth="1"/>
    <col min="4870" max="4870" width="10.28515625" style="145" customWidth="1"/>
    <col min="4871" max="4871" width="10.140625" style="145" customWidth="1"/>
    <col min="4872" max="5109" width="9.140625" style="145" customWidth="1"/>
    <col min="5110" max="5110" width="5.140625" style="145" customWidth="1"/>
    <col min="5111" max="5111" width="4.7109375" style="145" customWidth="1"/>
    <col min="5112" max="5112" width="7.42578125" style="145" customWidth="1"/>
    <col min="5113" max="5114" width="23.85546875" style="145" customWidth="1"/>
    <col min="5115" max="5115" width="10.140625" style="145" customWidth="1"/>
    <col min="5116" max="5116" width="5.85546875" style="145" customWidth="1"/>
    <col min="5117" max="5117" width="4.7109375" style="145" customWidth="1"/>
    <col min="5118" max="5118" width="4.85546875" style="145" customWidth="1"/>
    <col min="5119" max="5119" width="16.140625" style="145" customWidth="1"/>
    <col min="5120" max="5120" width="9.7109375" style="145" customWidth="1"/>
    <col min="5121" max="5121" width="14.5703125" style="145" customWidth="1"/>
    <col min="5122" max="5122" width="10.7109375" style="145" customWidth="1"/>
    <col min="5123" max="5123" width="8.85546875" style="145" customWidth="1"/>
    <col min="5124" max="5124" width="11" style="145" customWidth="1"/>
    <col min="5125" max="5125" width="5.28515625" style="145" customWidth="1"/>
    <col min="5126" max="5126" width="10.28515625" style="145" customWidth="1"/>
    <col min="5127" max="5127" width="10.140625" style="145" customWidth="1"/>
    <col min="5128" max="5365" width="9.140625" style="145" customWidth="1"/>
    <col min="5366" max="5366" width="5.140625" style="145" customWidth="1"/>
    <col min="5367" max="5367" width="4.7109375" style="145" customWidth="1"/>
    <col min="5368" max="5368" width="7.42578125" style="145" customWidth="1"/>
    <col min="5369" max="5370" width="23.85546875" style="145" customWidth="1"/>
    <col min="5371" max="5371" width="10.140625" style="145" customWidth="1"/>
    <col min="5372" max="5372" width="5.85546875" style="145" customWidth="1"/>
    <col min="5373" max="5373" width="4.7109375" style="145" customWidth="1"/>
    <col min="5374" max="5374" width="4.85546875" style="145" customWidth="1"/>
    <col min="5375" max="5375" width="16.140625" style="145" customWidth="1"/>
    <col min="5376" max="5376" width="9.7109375" style="145" customWidth="1"/>
    <col min="5377" max="5377" width="14.5703125" style="145" customWidth="1"/>
    <col min="5378" max="5378" width="10.7109375" style="145" customWidth="1"/>
    <col min="5379" max="5379" width="8.85546875" style="145" customWidth="1"/>
    <col min="5380" max="5380" width="11" style="145" customWidth="1"/>
    <col min="5381" max="5381" width="5.28515625" style="145" customWidth="1"/>
    <col min="5382" max="5382" width="10.28515625" style="145" customWidth="1"/>
    <col min="5383" max="5383" width="10.140625" style="145" customWidth="1"/>
    <col min="5384" max="5621" width="9.140625" style="145" customWidth="1"/>
    <col min="5622" max="5622" width="5.140625" style="145" customWidth="1"/>
    <col min="5623" max="5623" width="4.7109375" style="145" customWidth="1"/>
    <col min="5624" max="5624" width="7.42578125" style="145" customWidth="1"/>
    <col min="5625" max="5626" width="23.85546875" style="145" customWidth="1"/>
    <col min="5627" max="5627" width="10.140625" style="145" customWidth="1"/>
    <col min="5628" max="5628" width="5.85546875" style="145" customWidth="1"/>
    <col min="5629" max="5629" width="4.7109375" style="145" customWidth="1"/>
    <col min="5630" max="5630" width="4.85546875" style="145" customWidth="1"/>
    <col min="5631" max="5631" width="16.140625" style="145" customWidth="1"/>
    <col min="5632" max="5632" width="9.7109375" style="145" customWidth="1"/>
    <col min="5633" max="5633" width="14.5703125" style="145" customWidth="1"/>
    <col min="5634" max="5634" width="10.7109375" style="145" customWidth="1"/>
    <col min="5635" max="5635" width="8.85546875" style="145" customWidth="1"/>
    <col min="5636" max="5636" width="11" style="145" customWidth="1"/>
    <col min="5637" max="5637" width="5.28515625" style="145" customWidth="1"/>
    <col min="5638" max="5638" width="10.28515625" style="145" customWidth="1"/>
    <col min="5639" max="5639" width="10.140625" style="145" customWidth="1"/>
    <col min="5640" max="5877" width="9.140625" style="145" customWidth="1"/>
    <col min="5878" max="5878" width="5.140625" style="145" customWidth="1"/>
    <col min="5879" max="5879" width="4.7109375" style="145" customWidth="1"/>
    <col min="5880" max="5880" width="7.42578125" style="145" customWidth="1"/>
    <col min="5881" max="5882" width="23.85546875" style="145" customWidth="1"/>
    <col min="5883" max="5883" width="10.140625" style="145" customWidth="1"/>
    <col min="5884" max="5884" width="5.85546875" style="145" customWidth="1"/>
    <col min="5885" max="5885" width="4.7109375" style="145" customWidth="1"/>
    <col min="5886" max="5886" width="4.85546875" style="145" customWidth="1"/>
    <col min="5887" max="5887" width="16.140625" style="145" customWidth="1"/>
    <col min="5888" max="5888" width="9.7109375" style="145" customWidth="1"/>
    <col min="5889" max="5889" width="14.5703125" style="145" customWidth="1"/>
    <col min="5890" max="5890" width="10.7109375" style="145" customWidth="1"/>
    <col min="5891" max="5891" width="8.85546875" style="145" customWidth="1"/>
    <col min="5892" max="5892" width="11" style="145" customWidth="1"/>
    <col min="5893" max="5893" width="5.28515625" style="145" customWidth="1"/>
    <col min="5894" max="5894" width="10.28515625" style="145" customWidth="1"/>
    <col min="5895" max="5895" width="10.140625" style="145" customWidth="1"/>
    <col min="5896" max="6133" width="9.140625" style="145" customWidth="1"/>
    <col min="6134" max="6134" width="5.140625" style="145" customWidth="1"/>
    <col min="6135" max="6135" width="4.7109375" style="145" customWidth="1"/>
    <col min="6136" max="6136" width="7.42578125" style="145" customWidth="1"/>
    <col min="6137" max="6138" width="23.85546875" style="145" customWidth="1"/>
    <col min="6139" max="6139" width="10.140625" style="145" customWidth="1"/>
    <col min="6140" max="6140" width="5.85546875" style="145" customWidth="1"/>
    <col min="6141" max="6141" width="4.7109375" style="145" customWidth="1"/>
    <col min="6142" max="6142" width="4.85546875" style="145" customWidth="1"/>
    <col min="6143" max="6143" width="16.140625" style="145" customWidth="1"/>
    <col min="6144" max="6144" width="9.7109375" style="145" customWidth="1"/>
    <col min="6145" max="6145" width="14.5703125" style="145" customWidth="1"/>
    <col min="6146" max="6146" width="10.7109375" style="145" customWidth="1"/>
    <col min="6147" max="6147" width="8.85546875" style="145" customWidth="1"/>
    <col min="6148" max="6148" width="11" style="145" customWidth="1"/>
    <col min="6149" max="6149" width="5.28515625" style="145" customWidth="1"/>
    <col min="6150" max="6150" width="10.28515625" style="145" customWidth="1"/>
    <col min="6151" max="6151" width="10.140625" style="145" customWidth="1"/>
    <col min="6152" max="6389" width="9.140625" style="145" customWidth="1"/>
    <col min="6390" max="6390" width="5.140625" style="145" customWidth="1"/>
    <col min="6391" max="6391" width="4.7109375" style="145" customWidth="1"/>
    <col min="6392" max="6392" width="7.42578125" style="145" customWidth="1"/>
    <col min="6393" max="6394" width="23.85546875" style="145" customWidth="1"/>
    <col min="6395" max="6395" width="10.140625" style="145" customWidth="1"/>
    <col min="6396" max="6396" width="5.85546875" style="145" customWidth="1"/>
    <col min="6397" max="6397" width="4.7109375" style="145" customWidth="1"/>
    <col min="6398" max="6398" width="4.85546875" style="145" customWidth="1"/>
    <col min="6399" max="6399" width="16.140625" style="145" customWidth="1"/>
    <col min="6400" max="6400" width="9.7109375" style="145" customWidth="1"/>
    <col min="6401" max="6401" width="14.5703125" style="145" customWidth="1"/>
    <col min="6402" max="6402" width="10.7109375" style="145" customWidth="1"/>
    <col min="6403" max="6403" width="8.85546875" style="145" customWidth="1"/>
    <col min="6404" max="6404" width="11" style="145" customWidth="1"/>
    <col min="6405" max="6405" width="5.28515625" style="145" customWidth="1"/>
    <col min="6406" max="6406" width="10.28515625" style="145" customWidth="1"/>
    <col min="6407" max="6407" width="10.140625" style="145" customWidth="1"/>
    <col min="6408" max="6645" width="9.140625" style="145" customWidth="1"/>
    <col min="6646" max="6646" width="5.140625" style="145" customWidth="1"/>
    <col min="6647" max="6647" width="4.7109375" style="145" customWidth="1"/>
    <col min="6648" max="6648" width="7.42578125" style="145" customWidth="1"/>
    <col min="6649" max="6650" width="23.85546875" style="145" customWidth="1"/>
    <col min="6651" max="6651" width="10.140625" style="145" customWidth="1"/>
    <col min="6652" max="6652" width="5.85546875" style="145" customWidth="1"/>
    <col min="6653" max="6653" width="4.7109375" style="145" customWidth="1"/>
    <col min="6654" max="6654" width="4.85546875" style="145" customWidth="1"/>
    <col min="6655" max="6655" width="16.140625" style="145" customWidth="1"/>
    <col min="6656" max="6656" width="9.7109375" style="145" customWidth="1"/>
    <col min="6657" max="6657" width="14.5703125" style="145" customWidth="1"/>
    <col min="6658" max="6658" width="10.7109375" style="145" customWidth="1"/>
    <col min="6659" max="6659" width="8.85546875" style="145" customWidth="1"/>
    <col min="6660" max="6660" width="11" style="145" customWidth="1"/>
    <col min="6661" max="6661" width="5.28515625" style="145" customWidth="1"/>
    <col min="6662" max="6662" width="10.28515625" style="145" customWidth="1"/>
    <col min="6663" max="6663" width="10.140625" style="145" customWidth="1"/>
    <col min="6664" max="6901" width="9.140625" style="145" customWidth="1"/>
    <col min="6902" max="6902" width="5.140625" style="145" customWidth="1"/>
    <col min="6903" max="6903" width="4.7109375" style="145" customWidth="1"/>
    <col min="6904" max="6904" width="7.42578125" style="145" customWidth="1"/>
    <col min="6905" max="6906" width="23.85546875" style="145" customWidth="1"/>
    <col min="6907" max="6907" width="10.140625" style="145" customWidth="1"/>
    <col min="6908" max="6908" width="5.85546875" style="145" customWidth="1"/>
    <col min="6909" max="6909" width="4.7109375" style="145" customWidth="1"/>
    <col min="6910" max="6910" width="4.85546875" style="145" customWidth="1"/>
    <col min="6911" max="6911" width="16.140625" style="145" customWidth="1"/>
    <col min="6912" max="6912" width="9.7109375" style="145" customWidth="1"/>
    <col min="6913" max="6913" width="14.5703125" style="145" customWidth="1"/>
    <col min="6914" max="6914" width="10.7109375" style="145" customWidth="1"/>
    <col min="6915" max="6915" width="8.85546875" style="145" customWidth="1"/>
    <col min="6916" max="6916" width="11" style="145" customWidth="1"/>
    <col min="6917" max="6917" width="5.28515625" style="145" customWidth="1"/>
    <col min="6918" max="6918" width="10.28515625" style="145" customWidth="1"/>
    <col min="6919" max="6919" width="10.140625" style="145" customWidth="1"/>
    <col min="6920" max="7157" width="9.140625" style="145" customWidth="1"/>
    <col min="7158" max="7158" width="5.140625" style="145" customWidth="1"/>
    <col min="7159" max="7159" width="4.7109375" style="145" customWidth="1"/>
    <col min="7160" max="7160" width="7.42578125" style="145" customWidth="1"/>
    <col min="7161" max="7162" width="23.85546875" style="145" customWidth="1"/>
    <col min="7163" max="7163" width="10.140625" style="145" customWidth="1"/>
    <col min="7164" max="7164" width="5.85546875" style="145" customWidth="1"/>
    <col min="7165" max="7165" width="4.7109375" style="145" customWidth="1"/>
    <col min="7166" max="7166" width="4.85546875" style="145" customWidth="1"/>
    <col min="7167" max="7167" width="16.140625" style="145" customWidth="1"/>
    <col min="7168" max="7168" width="9.7109375" style="145" customWidth="1"/>
    <col min="7169" max="7169" width="14.5703125" style="145" customWidth="1"/>
    <col min="7170" max="7170" width="10.7109375" style="145" customWidth="1"/>
    <col min="7171" max="7171" width="8.85546875" style="145" customWidth="1"/>
    <col min="7172" max="7172" width="11" style="145" customWidth="1"/>
    <col min="7173" max="7173" width="5.28515625" style="145" customWidth="1"/>
    <col min="7174" max="7174" width="10.28515625" style="145" customWidth="1"/>
    <col min="7175" max="7175" width="10.140625" style="145" customWidth="1"/>
    <col min="7176" max="7413" width="9.140625" style="145" customWidth="1"/>
    <col min="7414" max="7414" width="5.140625" style="145" customWidth="1"/>
    <col min="7415" max="7415" width="4.7109375" style="145" customWidth="1"/>
    <col min="7416" max="7416" width="7.42578125" style="145" customWidth="1"/>
    <col min="7417" max="7418" width="23.85546875" style="145" customWidth="1"/>
    <col min="7419" max="7419" width="10.140625" style="145" customWidth="1"/>
    <col min="7420" max="7420" width="5.85546875" style="145" customWidth="1"/>
    <col min="7421" max="7421" width="4.7109375" style="145" customWidth="1"/>
    <col min="7422" max="7422" width="4.85546875" style="145" customWidth="1"/>
    <col min="7423" max="7423" width="16.140625" style="145" customWidth="1"/>
    <col min="7424" max="7424" width="9.7109375" style="145" customWidth="1"/>
    <col min="7425" max="7425" width="14.5703125" style="145" customWidth="1"/>
    <col min="7426" max="7426" width="10.7109375" style="145" customWidth="1"/>
    <col min="7427" max="7427" width="8.85546875" style="145" customWidth="1"/>
    <col min="7428" max="7428" width="11" style="145" customWidth="1"/>
    <col min="7429" max="7429" width="5.28515625" style="145" customWidth="1"/>
    <col min="7430" max="7430" width="10.28515625" style="145" customWidth="1"/>
    <col min="7431" max="7431" width="10.140625" style="145" customWidth="1"/>
    <col min="7432" max="7669" width="9.140625" style="145" customWidth="1"/>
    <col min="7670" max="7670" width="5.140625" style="145" customWidth="1"/>
    <col min="7671" max="7671" width="4.7109375" style="145" customWidth="1"/>
    <col min="7672" max="7672" width="7.42578125" style="145" customWidth="1"/>
    <col min="7673" max="7674" width="23.85546875" style="145" customWidth="1"/>
    <col min="7675" max="7675" width="10.140625" style="145" customWidth="1"/>
    <col min="7676" max="7676" width="5.85546875" style="145" customWidth="1"/>
    <col min="7677" max="7677" width="4.7109375" style="145" customWidth="1"/>
    <col min="7678" max="7678" width="4.85546875" style="145" customWidth="1"/>
    <col min="7679" max="7679" width="16.140625" style="145" customWidth="1"/>
    <col min="7680" max="7680" width="9.7109375" style="145" customWidth="1"/>
    <col min="7681" max="7681" width="14.5703125" style="145" customWidth="1"/>
    <col min="7682" max="7682" width="10.7109375" style="145" customWidth="1"/>
    <col min="7683" max="7683" width="8.85546875" style="145" customWidth="1"/>
    <col min="7684" max="7684" width="11" style="145" customWidth="1"/>
    <col min="7685" max="7685" width="5.28515625" style="145" customWidth="1"/>
    <col min="7686" max="7686" width="10.28515625" style="145" customWidth="1"/>
    <col min="7687" max="7687" width="10.140625" style="145" customWidth="1"/>
    <col min="7688" max="7925" width="9.140625" style="145" customWidth="1"/>
    <col min="7926" max="7926" width="5.140625" style="145" customWidth="1"/>
    <col min="7927" max="7927" width="4.7109375" style="145" customWidth="1"/>
    <col min="7928" max="7928" width="7.42578125" style="145" customWidth="1"/>
    <col min="7929" max="7930" width="23.85546875" style="145" customWidth="1"/>
    <col min="7931" max="7931" width="10.140625" style="145" customWidth="1"/>
    <col min="7932" max="7932" width="5.85546875" style="145" customWidth="1"/>
    <col min="7933" max="7933" width="4.7109375" style="145" customWidth="1"/>
    <col min="7934" max="7934" width="4.85546875" style="145" customWidth="1"/>
    <col min="7935" max="7935" width="16.140625" style="145" customWidth="1"/>
    <col min="7936" max="7936" width="9.7109375" style="145" customWidth="1"/>
    <col min="7937" max="7937" width="14.5703125" style="145" customWidth="1"/>
    <col min="7938" max="7938" width="10.7109375" style="145" customWidth="1"/>
    <col min="7939" max="7939" width="8.85546875" style="145" customWidth="1"/>
    <col min="7940" max="7940" width="11" style="145" customWidth="1"/>
    <col min="7941" max="7941" width="5.28515625" style="145" customWidth="1"/>
    <col min="7942" max="7942" width="10.28515625" style="145" customWidth="1"/>
    <col min="7943" max="7943" width="10.140625" style="145" customWidth="1"/>
    <col min="7944" max="8181" width="9.140625" style="145" customWidth="1"/>
    <col min="8182" max="8182" width="5.140625" style="145" customWidth="1"/>
    <col min="8183" max="8183" width="4.7109375" style="145" customWidth="1"/>
    <col min="8184" max="8184" width="7.42578125" style="145" customWidth="1"/>
    <col min="8185" max="8186" width="23.85546875" style="145" customWidth="1"/>
    <col min="8187" max="8187" width="10.140625" style="145" customWidth="1"/>
    <col min="8188" max="8188" width="5.85546875" style="145" customWidth="1"/>
    <col min="8189" max="8189" width="4.7109375" style="145" customWidth="1"/>
    <col min="8190" max="8190" width="4.85546875" style="145" customWidth="1"/>
    <col min="8191" max="8191" width="16.140625" style="145" customWidth="1"/>
    <col min="8192" max="8192" width="9.7109375" style="145" customWidth="1"/>
    <col min="8193" max="8193" width="14.5703125" style="145" customWidth="1"/>
    <col min="8194" max="8194" width="10.7109375" style="145" customWidth="1"/>
    <col min="8195" max="8195" width="8.85546875" style="145" customWidth="1"/>
    <col min="8196" max="8196" width="11" style="145" customWidth="1"/>
    <col min="8197" max="8197" width="5.28515625" style="145" customWidth="1"/>
    <col min="8198" max="8198" width="10.28515625" style="145" customWidth="1"/>
    <col min="8199" max="8199" width="10.140625" style="145" customWidth="1"/>
    <col min="8200" max="8437" width="9.140625" style="145" customWidth="1"/>
    <col min="8438" max="8438" width="5.140625" style="145" customWidth="1"/>
    <col min="8439" max="8439" width="4.7109375" style="145" customWidth="1"/>
    <col min="8440" max="8440" width="7.42578125" style="145" customWidth="1"/>
    <col min="8441" max="8442" width="23.85546875" style="145" customWidth="1"/>
    <col min="8443" max="8443" width="10.140625" style="145" customWidth="1"/>
    <col min="8444" max="8444" width="5.85546875" style="145" customWidth="1"/>
    <col min="8445" max="8445" width="4.7109375" style="145" customWidth="1"/>
    <col min="8446" max="8446" width="4.85546875" style="145" customWidth="1"/>
    <col min="8447" max="8447" width="16.140625" style="145" customWidth="1"/>
    <col min="8448" max="8448" width="9.7109375" style="145" customWidth="1"/>
    <col min="8449" max="8449" width="14.5703125" style="145" customWidth="1"/>
    <col min="8450" max="8450" width="10.7109375" style="145" customWidth="1"/>
    <col min="8451" max="8451" width="8.85546875" style="145" customWidth="1"/>
    <col min="8452" max="8452" width="11" style="145" customWidth="1"/>
    <col min="8453" max="8453" width="5.28515625" style="145" customWidth="1"/>
    <col min="8454" max="8454" width="10.28515625" style="145" customWidth="1"/>
    <col min="8455" max="8455" width="10.140625" style="145" customWidth="1"/>
    <col min="8456" max="8693" width="9.140625" style="145" customWidth="1"/>
    <col min="8694" max="8694" width="5.140625" style="145" customWidth="1"/>
    <col min="8695" max="8695" width="4.7109375" style="145" customWidth="1"/>
    <col min="8696" max="8696" width="7.42578125" style="145" customWidth="1"/>
    <col min="8697" max="8698" width="23.85546875" style="145" customWidth="1"/>
    <col min="8699" max="8699" width="10.140625" style="145" customWidth="1"/>
    <col min="8700" max="8700" width="5.85546875" style="145" customWidth="1"/>
    <col min="8701" max="8701" width="4.7109375" style="145" customWidth="1"/>
    <col min="8702" max="8702" width="4.85546875" style="145" customWidth="1"/>
    <col min="8703" max="8703" width="16.140625" style="145" customWidth="1"/>
    <col min="8704" max="8704" width="9.7109375" style="145" customWidth="1"/>
    <col min="8705" max="8705" width="14.5703125" style="145" customWidth="1"/>
    <col min="8706" max="8706" width="10.7109375" style="145" customWidth="1"/>
    <col min="8707" max="8707" width="8.85546875" style="145" customWidth="1"/>
    <col min="8708" max="8708" width="11" style="145" customWidth="1"/>
    <col min="8709" max="8709" width="5.28515625" style="145" customWidth="1"/>
    <col min="8710" max="8710" width="10.28515625" style="145" customWidth="1"/>
    <col min="8711" max="8711" width="10.140625" style="145" customWidth="1"/>
    <col min="8712" max="8949" width="9.140625" style="145" customWidth="1"/>
    <col min="8950" max="8950" width="5.140625" style="145" customWidth="1"/>
    <col min="8951" max="8951" width="4.7109375" style="145" customWidth="1"/>
    <col min="8952" max="8952" width="7.42578125" style="145" customWidth="1"/>
    <col min="8953" max="8954" width="23.85546875" style="145" customWidth="1"/>
    <col min="8955" max="8955" width="10.140625" style="145" customWidth="1"/>
    <col min="8956" max="8956" width="5.85546875" style="145" customWidth="1"/>
    <col min="8957" max="8957" width="4.7109375" style="145" customWidth="1"/>
    <col min="8958" max="8958" width="4.85546875" style="145" customWidth="1"/>
    <col min="8959" max="8959" width="16.140625" style="145" customWidth="1"/>
    <col min="8960" max="8960" width="9.7109375" style="145" customWidth="1"/>
    <col min="8961" max="8961" width="14.5703125" style="145" customWidth="1"/>
    <col min="8962" max="8962" width="10.7109375" style="145" customWidth="1"/>
    <col min="8963" max="8963" width="8.85546875" style="145" customWidth="1"/>
    <col min="8964" max="8964" width="11" style="145" customWidth="1"/>
    <col min="8965" max="8965" width="5.28515625" style="145" customWidth="1"/>
    <col min="8966" max="8966" width="10.28515625" style="145" customWidth="1"/>
    <col min="8967" max="8967" width="10.140625" style="145" customWidth="1"/>
    <col min="8968" max="9205" width="9.140625" style="145" customWidth="1"/>
    <col min="9206" max="9206" width="5.140625" style="145" customWidth="1"/>
    <col min="9207" max="9207" width="4.7109375" style="145" customWidth="1"/>
    <col min="9208" max="9208" width="7.42578125" style="145" customWidth="1"/>
    <col min="9209" max="9210" width="23.85546875" style="145" customWidth="1"/>
    <col min="9211" max="9211" width="10.140625" style="145" customWidth="1"/>
    <col min="9212" max="9212" width="5.85546875" style="145" customWidth="1"/>
    <col min="9213" max="9213" width="4.7109375" style="145" customWidth="1"/>
    <col min="9214" max="9214" width="4.85546875" style="145" customWidth="1"/>
    <col min="9215" max="9215" width="16.140625" style="145" customWidth="1"/>
    <col min="9216" max="9216" width="9.7109375" style="145" customWidth="1"/>
    <col min="9217" max="9217" width="14.5703125" style="145" customWidth="1"/>
    <col min="9218" max="9218" width="10.7109375" style="145" customWidth="1"/>
    <col min="9219" max="9219" width="8.85546875" style="145" customWidth="1"/>
    <col min="9220" max="9220" width="11" style="145" customWidth="1"/>
    <col min="9221" max="9221" width="5.28515625" style="145" customWidth="1"/>
    <col min="9222" max="9222" width="10.28515625" style="145" customWidth="1"/>
    <col min="9223" max="9223" width="10.140625" style="145" customWidth="1"/>
    <col min="9224" max="9461" width="9.140625" style="145" customWidth="1"/>
    <col min="9462" max="9462" width="5.140625" style="145" customWidth="1"/>
    <col min="9463" max="9463" width="4.7109375" style="145" customWidth="1"/>
    <col min="9464" max="9464" width="7.42578125" style="145" customWidth="1"/>
    <col min="9465" max="9466" width="23.85546875" style="145" customWidth="1"/>
    <col min="9467" max="9467" width="10.140625" style="145" customWidth="1"/>
    <col min="9468" max="9468" width="5.85546875" style="145" customWidth="1"/>
    <col min="9469" max="9469" width="4.7109375" style="145" customWidth="1"/>
    <col min="9470" max="9470" width="4.85546875" style="145" customWidth="1"/>
    <col min="9471" max="9471" width="16.140625" style="145" customWidth="1"/>
    <col min="9472" max="9472" width="9.7109375" style="145" customWidth="1"/>
    <col min="9473" max="9473" width="14.5703125" style="145" customWidth="1"/>
    <col min="9474" max="9474" width="10.7109375" style="145" customWidth="1"/>
    <col min="9475" max="9475" width="8.85546875" style="145" customWidth="1"/>
    <col min="9476" max="9476" width="11" style="145" customWidth="1"/>
    <col min="9477" max="9477" width="5.28515625" style="145" customWidth="1"/>
    <col min="9478" max="9478" width="10.28515625" style="145" customWidth="1"/>
    <col min="9479" max="9479" width="10.140625" style="145" customWidth="1"/>
    <col min="9480" max="9717" width="9.140625" style="145" customWidth="1"/>
    <col min="9718" max="9718" width="5.140625" style="145" customWidth="1"/>
    <col min="9719" max="9719" width="4.7109375" style="145" customWidth="1"/>
    <col min="9720" max="9720" width="7.42578125" style="145" customWidth="1"/>
    <col min="9721" max="9722" width="23.85546875" style="145" customWidth="1"/>
    <col min="9723" max="9723" width="10.140625" style="145" customWidth="1"/>
    <col min="9724" max="9724" width="5.85546875" style="145" customWidth="1"/>
    <col min="9725" max="9725" width="4.7109375" style="145" customWidth="1"/>
    <col min="9726" max="9726" width="4.85546875" style="145" customWidth="1"/>
    <col min="9727" max="9727" width="16.140625" style="145" customWidth="1"/>
    <col min="9728" max="9728" width="9.7109375" style="145" customWidth="1"/>
    <col min="9729" max="9729" width="14.5703125" style="145" customWidth="1"/>
    <col min="9730" max="9730" width="10.7109375" style="145" customWidth="1"/>
    <col min="9731" max="9731" width="8.85546875" style="145" customWidth="1"/>
    <col min="9732" max="9732" width="11" style="145" customWidth="1"/>
    <col min="9733" max="9733" width="5.28515625" style="145" customWidth="1"/>
    <col min="9734" max="9734" width="10.28515625" style="145" customWidth="1"/>
    <col min="9735" max="9735" width="10.140625" style="145" customWidth="1"/>
    <col min="9736" max="9973" width="9.140625" style="145" customWidth="1"/>
    <col min="9974" max="9974" width="5.140625" style="145" customWidth="1"/>
    <col min="9975" max="9975" width="4.7109375" style="145" customWidth="1"/>
    <col min="9976" max="9976" width="7.42578125" style="145" customWidth="1"/>
    <col min="9977" max="9978" width="23.85546875" style="145" customWidth="1"/>
    <col min="9979" max="9979" width="10.140625" style="145" customWidth="1"/>
    <col min="9980" max="9980" width="5.85546875" style="145" customWidth="1"/>
    <col min="9981" max="9981" width="4.7109375" style="145" customWidth="1"/>
    <col min="9982" max="9982" width="4.85546875" style="145" customWidth="1"/>
    <col min="9983" max="9983" width="16.140625" style="145" customWidth="1"/>
    <col min="9984" max="9984" width="9.7109375" style="145" customWidth="1"/>
    <col min="9985" max="9985" width="14.5703125" style="145" customWidth="1"/>
    <col min="9986" max="9986" width="10.7109375" style="145" customWidth="1"/>
    <col min="9987" max="9987" width="8.85546875" style="145" customWidth="1"/>
    <col min="9988" max="9988" width="11" style="145" customWidth="1"/>
    <col min="9989" max="9989" width="5.28515625" style="145" customWidth="1"/>
    <col min="9990" max="9990" width="10.28515625" style="145" customWidth="1"/>
    <col min="9991" max="9991" width="10.140625" style="145" customWidth="1"/>
    <col min="9992" max="10229" width="9.140625" style="145" customWidth="1"/>
    <col min="10230" max="10230" width="5.140625" style="145" customWidth="1"/>
    <col min="10231" max="10231" width="4.7109375" style="145" customWidth="1"/>
    <col min="10232" max="10232" width="7.42578125" style="145" customWidth="1"/>
    <col min="10233" max="10234" width="23.85546875" style="145" customWidth="1"/>
    <col min="10235" max="10235" width="10.140625" style="145" customWidth="1"/>
    <col min="10236" max="10236" width="5.85546875" style="145" customWidth="1"/>
    <col min="10237" max="10237" width="4.7109375" style="145" customWidth="1"/>
    <col min="10238" max="10238" width="4.85546875" style="145" customWidth="1"/>
    <col min="10239" max="10239" width="16.140625" style="145" customWidth="1"/>
    <col min="10240" max="10240" width="9.7109375" style="145" customWidth="1"/>
    <col min="10241" max="10241" width="14.5703125" style="145" customWidth="1"/>
    <col min="10242" max="10242" width="10.7109375" style="145" customWidth="1"/>
    <col min="10243" max="10243" width="8.85546875" style="145" customWidth="1"/>
    <col min="10244" max="10244" width="11" style="145" customWidth="1"/>
    <col min="10245" max="10245" width="5.28515625" style="145" customWidth="1"/>
    <col min="10246" max="10246" width="10.28515625" style="145" customWidth="1"/>
    <col min="10247" max="10247" width="10.140625" style="145" customWidth="1"/>
    <col min="10248" max="10485" width="9.140625" style="145" customWidth="1"/>
    <col min="10486" max="10486" width="5.140625" style="145" customWidth="1"/>
    <col min="10487" max="10487" width="4.7109375" style="145" customWidth="1"/>
    <col min="10488" max="10488" width="7.42578125" style="145" customWidth="1"/>
    <col min="10489" max="10490" width="23.85546875" style="145" customWidth="1"/>
    <col min="10491" max="10491" width="10.140625" style="145" customWidth="1"/>
    <col min="10492" max="10492" width="5.85546875" style="145" customWidth="1"/>
    <col min="10493" max="10493" width="4.7109375" style="145" customWidth="1"/>
    <col min="10494" max="10494" width="4.85546875" style="145" customWidth="1"/>
    <col min="10495" max="10495" width="16.140625" style="145" customWidth="1"/>
    <col min="10496" max="10496" width="9.7109375" style="145" customWidth="1"/>
    <col min="10497" max="10497" width="14.5703125" style="145" customWidth="1"/>
    <col min="10498" max="10498" width="10.7109375" style="145" customWidth="1"/>
    <col min="10499" max="10499" width="8.85546875" style="145" customWidth="1"/>
    <col min="10500" max="10500" width="11" style="145" customWidth="1"/>
    <col min="10501" max="10501" width="5.28515625" style="145" customWidth="1"/>
    <col min="10502" max="10502" width="10.28515625" style="145" customWidth="1"/>
    <col min="10503" max="10503" width="10.140625" style="145" customWidth="1"/>
    <col min="10504" max="10741" width="9.140625" style="145" customWidth="1"/>
    <col min="10742" max="10742" width="5.140625" style="145" customWidth="1"/>
    <col min="10743" max="10743" width="4.7109375" style="145" customWidth="1"/>
    <col min="10744" max="10744" width="7.42578125" style="145" customWidth="1"/>
    <col min="10745" max="10746" width="23.85546875" style="145" customWidth="1"/>
    <col min="10747" max="10747" width="10.140625" style="145" customWidth="1"/>
    <col min="10748" max="10748" width="5.85546875" style="145" customWidth="1"/>
    <col min="10749" max="10749" width="4.7109375" style="145" customWidth="1"/>
    <col min="10750" max="10750" width="4.85546875" style="145" customWidth="1"/>
    <col min="10751" max="10751" width="16.140625" style="145" customWidth="1"/>
    <col min="10752" max="10752" width="9.7109375" style="145" customWidth="1"/>
    <col min="10753" max="10753" width="14.5703125" style="145" customWidth="1"/>
    <col min="10754" max="10754" width="10.7109375" style="145" customWidth="1"/>
    <col min="10755" max="10755" width="8.85546875" style="145" customWidth="1"/>
    <col min="10756" max="10756" width="11" style="145" customWidth="1"/>
    <col min="10757" max="10757" width="5.28515625" style="145" customWidth="1"/>
    <col min="10758" max="10758" width="10.28515625" style="145" customWidth="1"/>
    <col min="10759" max="10759" width="10.140625" style="145" customWidth="1"/>
    <col min="10760" max="10997" width="9.140625" style="145" customWidth="1"/>
    <col min="10998" max="10998" width="5.140625" style="145" customWidth="1"/>
    <col min="10999" max="10999" width="4.7109375" style="145" customWidth="1"/>
    <col min="11000" max="11000" width="7.42578125" style="145" customWidth="1"/>
    <col min="11001" max="11002" width="23.85546875" style="145" customWidth="1"/>
    <col min="11003" max="11003" width="10.140625" style="145" customWidth="1"/>
    <col min="11004" max="11004" width="5.85546875" style="145" customWidth="1"/>
    <col min="11005" max="11005" width="4.7109375" style="145" customWidth="1"/>
    <col min="11006" max="11006" width="4.85546875" style="145" customWidth="1"/>
    <col min="11007" max="11007" width="16.140625" style="145" customWidth="1"/>
    <col min="11008" max="11008" width="9.7109375" style="145" customWidth="1"/>
    <col min="11009" max="11009" width="14.5703125" style="145" customWidth="1"/>
    <col min="11010" max="11010" width="10.7109375" style="145" customWidth="1"/>
    <col min="11011" max="11011" width="8.85546875" style="145" customWidth="1"/>
    <col min="11012" max="11012" width="11" style="145" customWidth="1"/>
    <col min="11013" max="11013" width="5.28515625" style="145" customWidth="1"/>
    <col min="11014" max="11014" width="10.28515625" style="145" customWidth="1"/>
    <col min="11015" max="11015" width="10.140625" style="145" customWidth="1"/>
    <col min="11016" max="11253" width="9.140625" style="145" customWidth="1"/>
    <col min="11254" max="11254" width="5.140625" style="145" customWidth="1"/>
    <col min="11255" max="11255" width="4.7109375" style="145" customWidth="1"/>
    <col min="11256" max="11256" width="7.42578125" style="145" customWidth="1"/>
    <col min="11257" max="11258" width="23.85546875" style="145" customWidth="1"/>
    <col min="11259" max="11259" width="10.140625" style="145" customWidth="1"/>
    <col min="11260" max="11260" width="5.85546875" style="145" customWidth="1"/>
    <col min="11261" max="11261" width="4.7109375" style="145" customWidth="1"/>
    <col min="11262" max="11262" width="4.85546875" style="145" customWidth="1"/>
    <col min="11263" max="11263" width="16.140625" style="145" customWidth="1"/>
    <col min="11264" max="11264" width="9.7109375" style="145" customWidth="1"/>
    <col min="11265" max="11265" width="14.5703125" style="145" customWidth="1"/>
    <col min="11266" max="11266" width="10.7109375" style="145" customWidth="1"/>
    <col min="11267" max="11267" width="8.85546875" style="145" customWidth="1"/>
    <col min="11268" max="11268" width="11" style="145" customWidth="1"/>
    <col min="11269" max="11269" width="5.28515625" style="145" customWidth="1"/>
    <col min="11270" max="11270" width="10.28515625" style="145" customWidth="1"/>
    <col min="11271" max="11271" width="10.140625" style="145" customWidth="1"/>
    <col min="11272" max="11509" width="9.140625" style="145" customWidth="1"/>
    <col min="11510" max="11510" width="5.140625" style="145" customWidth="1"/>
    <col min="11511" max="11511" width="4.7109375" style="145" customWidth="1"/>
    <col min="11512" max="11512" width="7.42578125" style="145" customWidth="1"/>
    <col min="11513" max="11514" width="23.85546875" style="145" customWidth="1"/>
    <col min="11515" max="11515" width="10.140625" style="145" customWidth="1"/>
    <col min="11516" max="11516" width="5.85546875" style="145" customWidth="1"/>
    <col min="11517" max="11517" width="4.7109375" style="145" customWidth="1"/>
    <col min="11518" max="11518" width="4.85546875" style="145" customWidth="1"/>
    <col min="11519" max="11519" width="16.140625" style="145" customWidth="1"/>
    <col min="11520" max="11520" width="9.7109375" style="145" customWidth="1"/>
    <col min="11521" max="11521" width="14.5703125" style="145" customWidth="1"/>
    <col min="11522" max="11522" width="10.7109375" style="145" customWidth="1"/>
    <col min="11523" max="11523" width="8.85546875" style="145" customWidth="1"/>
    <col min="11524" max="11524" width="11" style="145" customWidth="1"/>
    <col min="11525" max="11525" width="5.28515625" style="145" customWidth="1"/>
    <col min="11526" max="11526" width="10.28515625" style="145" customWidth="1"/>
    <col min="11527" max="11527" width="10.140625" style="145" customWidth="1"/>
    <col min="11528" max="11765" width="9.140625" style="145" customWidth="1"/>
    <col min="11766" max="11766" width="5.140625" style="145" customWidth="1"/>
    <col min="11767" max="11767" width="4.7109375" style="145" customWidth="1"/>
    <col min="11768" max="11768" width="7.42578125" style="145" customWidth="1"/>
    <col min="11769" max="11770" width="23.85546875" style="145" customWidth="1"/>
    <col min="11771" max="11771" width="10.140625" style="145" customWidth="1"/>
    <col min="11772" max="11772" width="5.85546875" style="145" customWidth="1"/>
    <col min="11773" max="11773" width="4.7109375" style="145" customWidth="1"/>
    <col min="11774" max="11774" width="4.85546875" style="145" customWidth="1"/>
    <col min="11775" max="11775" width="16.140625" style="145" customWidth="1"/>
    <col min="11776" max="11776" width="9.7109375" style="145" customWidth="1"/>
    <col min="11777" max="11777" width="14.5703125" style="145" customWidth="1"/>
    <col min="11778" max="11778" width="10.7109375" style="145" customWidth="1"/>
    <col min="11779" max="11779" width="8.85546875" style="145" customWidth="1"/>
    <col min="11780" max="11780" width="11" style="145" customWidth="1"/>
    <col min="11781" max="11781" width="5.28515625" style="145" customWidth="1"/>
    <col min="11782" max="11782" width="10.28515625" style="145" customWidth="1"/>
    <col min="11783" max="11783" width="10.140625" style="145" customWidth="1"/>
    <col min="11784" max="12021" width="9.140625" style="145" customWidth="1"/>
    <col min="12022" max="12022" width="5.140625" style="145" customWidth="1"/>
    <col min="12023" max="12023" width="4.7109375" style="145" customWidth="1"/>
    <col min="12024" max="12024" width="7.42578125" style="145" customWidth="1"/>
    <col min="12025" max="12026" width="23.85546875" style="145" customWidth="1"/>
    <col min="12027" max="12027" width="10.140625" style="145" customWidth="1"/>
    <col min="12028" max="12028" width="5.85546875" style="145" customWidth="1"/>
    <col min="12029" max="12029" width="4.7109375" style="145" customWidth="1"/>
    <col min="12030" max="12030" width="4.85546875" style="145" customWidth="1"/>
    <col min="12031" max="12031" width="16.140625" style="145" customWidth="1"/>
    <col min="12032" max="12032" width="9.7109375" style="145" customWidth="1"/>
    <col min="12033" max="12033" width="14.5703125" style="145" customWidth="1"/>
    <col min="12034" max="12034" width="10.7109375" style="145" customWidth="1"/>
    <col min="12035" max="12035" width="8.85546875" style="145" customWidth="1"/>
    <col min="12036" max="12036" width="11" style="145" customWidth="1"/>
    <col min="12037" max="12037" width="5.28515625" style="145" customWidth="1"/>
    <col min="12038" max="12038" width="10.28515625" style="145" customWidth="1"/>
    <col min="12039" max="12039" width="10.140625" style="145" customWidth="1"/>
    <col min="12040" max="12277" width="9.140625" style="145" customWidth="1"/>
    <col min="12278" max="12278" width="5.140625" style="145" customWidth="1"/>
    <col min="12279" max="12279" width="4.7109375" style="145" customWidth="1"/>
    <col min="12280" max="12280" width="7.42578125" style="145" customWidth="1"/>
    <col min="12281" max="12282" width="23.85546875" style="145" customWidth="1"/>
    <col min="12283" max="12283" width="10.140625" style="145" customWidth="1"/>
    <col min="12284" max="12284" width="5.85546875" style="145" customWidth="1"/>
    <col min="12285" max="12285" width="4.7109375" style="145" customWidth="1"/>
    <col min="12286" max="12286" width="4.85546875" style="145" customWidth="1"/>
    <col min="12287" max="12287" width="16.140625" style="145" customWidth="1"/>
    <col min="12288" max="12288" width="9.7109375" style="145" customWidth="1"/>
    <col min="12289" max="12289" width="14.5703125" style="145" customWidth="1"/>
    <col min="12290" max="12290" width="10.7109375" style="145" customWidth="1"/>
    <col min="12291" max="12291" width="8.85546875" style="145" customWidth="1"/>
    <col min="12292" max="12292" width="11" style="145" customWidth="1"/>
    <col min="12293" max="12293" width="5.28515625" style="145" customWidth="1"/>
    <col min="12294" max="12294" width="10.28515625" style="145" customWidth="1"/>
    <col min="12295" max="12295" width="10.140625" style="145" customWidth="1"/>
    <col min="12296" max="12533" width="9.140625" style="145" customWidth="1"/>
    <col min="12534" max="12534" width="5.140625" style="145" customWidth="1"/>
    <col min="12535" max="12535" width="4.7109375" style="145" customWidth="1"/>
    <col min="12536" max="12536" width="7.42578125" style="145" customWidth="1"/>
    <col min="12537" max="12538" width="23.85546875" style="145" customWidth="1"/>
    <col min="12539" max="12539" width="10.140625" style="145" customWidth="1"/>
    <col min="12540" max="12540" width="5.85546875" style="145" customWidth="1"/>
    <col min="12541" max="12541" width="4.7109375" style="145" customWidth="1"/>
    <col min="12542" max="12542" width="4.85546875" style="145" customWidth="1"/>
    <col min="12543" max="12543" width="16.140625" style="145" customWidth="1"/>
    <col min="12544" max="12544" width="9.7109375" style="145" customWidth="1"/>
    <col min="12545" max="12545" width="14.5703125" style="145" customWidth="1"/>
    <col min="12546" max="12546" width="10.7109375" style="145" customWidth="1"/>
    <col min="12547" max="12547" width="8.85546875" style="145" customWidth="1"/>
    <col min="12548" max="12548" width="11" style="145" customWidth="1"/>
    <col min="12549" max="12549" width="5.28515625" style="145" customWidth="1"/>
    <col min="12550" max="12550" width="10.28515625" style="145" customWidth="1"/>
    <col min="12551" max="12551" width="10.140625" style="145" customWidth="1"/>
    <col min="12552" max="12789" width="9.140625" style="145" customWidth="1"/>
    <col min="12790" max="12790" width="5.140625" style="145" customWidth="1"/>
    <col min="12791" max="12791" width="4.7109375" style="145" customWidth="1"/>
    <col min="12792" max="12792" width="7.42578125" style="145" customWidth="1"/>
    <col min="12793" max="12794" width="23.85546875" style="145" customWidth="1"/>
    <col min="12795" max="12795" width="10.140625" style="145" customWidth="1"/>
    <col min="12796" max="12796" width="5.85546875" style="145" customWidth="1"/>
    <col min="12797" max="12797" width="4.7109375" style="145" customWidth="1"/>
    <col min="12798" max="12798" width="4.85546875" style="145" customWidth="1"/>
    <col min="12799" max="12799" width="16.140625" style="145" customWidth="1"/>
    <col min="12800" max="12800" width="9.7109375" style="145" customWidth="1"/>
    <col min="12801" max="12801" width="14.5703125" style="145" customWidth="1"/>
    <col min="12802" max="12802" width="10.7109375" style="145" customWidth="1"/>
    <col min="12803" max="12803" width="8.85546875" style="145" customWidth="1"/>
    <col min="12804" max="12804" width="11" style="145" customWidth="1"/>
    <col min="12805" max="12805" width="5.28515625" style="145" customWidth="1"/>
    <col min="12806" max="12806" width="10.28515625" style="145" customWidth="1"/>
    <col min="12807" max="12807" width="10.140625" style="145" customWidth="1"/>
    <col min="12808" max="13045" width="9.140625" style="145" customWidth="1"/>
    <col min="13046" max="13046" width="5.140625" style="145" customWidth="1"/>
    <col min="13047" max="13047" width="4.7109375" style="145" customWidth="1"/>
    <col min="13048" max="13048" width="7.42578125" style="145" customWidth="1"/>
    <col min="13049" max="13050" width="23.85546875" style="145" customWidth="1"/>
    <col min="13051" max="13051" width="10.140625" style="145" customWidth="1"/>
    <col min="13052" max="13052" width="5.85546875" style="145" customWidth="1"/>
    <col min="13053" max="13053" width="4.7109375" style="145" customWidth="1"/>
    <col min="13054" max="13054" width="4.85546875" style="145" customWidth="1"/>
    <col min="13055" max="13055" width="16.140625" style="145" customWidth="1"/>
    <col min="13056" max="13056" width="9.7109375" style="145" customWidth="1"/>
    <col min="13057" max="13057" width="14.5703125" style="145" customWidth="1"/>
    <col min="13058" max="13058" width="10.7109375" style="145" customWidth="1"/>
    <col min="13059" max="13059" width="8.85546875" style="145" customWidth="1"/>
    <col min="13060" max="13060" width="11" style="145" customWidth="1"/>
    <col min="13061" max="13061" width="5.28515625" style="145" customWidth="1"/>
    <col min="13062" max="13062" width="10.28515625" style="145" customWidth="1"/>
    <col min="13063" max="13063" width="10.140625" style="145" customWidth="1"/>
    <col min="13064" max="13301" width="9.140625" style="145" customWidth="1"/>
    <col min="13302" max="13302" width="5.140625" style="145" customWidth="1"/>
    <col min="13303" max="13303" width="4.7109375" style="145" customWidth="1"/>
    <col min="13304" max="13304" width="7.42578125" style="145" customWidth="1"/>
    <col min="13305" max="13306" width="23.85546875" style="145" customWidth="1"/>
    <col min="13307" max="13307" width="10.140625" style="145" customWidth="1"/>
    <col min="13308" max="13308" width="5.85546875" style="145" customWidth="1"/>
    <col min="13309" max="13309" width="4.7109375" style="145" customWidth="1"/>
    <col min="13310" max="13310" width="4.85546875" style="145" customWidth="1"/>
    <col min="13311" max="13311" width="16.140625" style="145" customWidth="1"/>
    <col min="13312" max="13312" width="9.7109375" style="145" customWidth="1"/>
    <col min="13313" max="13313" width="14.5703125" style="145" customWidth="1"/>
    <col min="13314" max="13314" width="10.7109375" style="145" customWidth="1"/>
    <col min="13315" max="13315" width="8.85546875" style="145" customWidth="1"/>
    <col min="13316" max="13316" width="11" style="145" customWidth="1"/>
    <col min="13317" max="13317" width="5.28515625" style="145" customWidth="1"/>
    <col min="13318" max="13318" width="10.28515625" style="145" customWidth="1"/>
    <col min="13319" max="13319" width="10.140625" style="145" customWidth="1"/>
    <col min="13320" max="13557" width="9.140625" style="145" customWidth="1"/>
    <col min="13558" max="13558" width="5.140625" style="145" customWidth="1"/>
    <col min="13559" max="13559" width="4.7109375" style="145" customWidth="1"/>
    <col min="13560" max="13560" width="7.42578125" style="145" customWidth="1"/>
    <col min="13561" max="13562" width="23.85546875" style="145" customWidth="1"/>
    <col min="13563" max="13563" width="10.140625" style="145" customWidth="1"/>
    <col min="13564" max="13564" width="5.85546875" style="145" customWidth="1"/>
    <col min="13565" max="13565" width="4.7109375" style="145" customWidth="1"/>
    <col min="13566" max="13566" width="4.85546875" style="145" customWidth="1"/>
    <col min="13567" max="13567" width="16.140625" style="145" customWidth="1"/>
    <col min="13568" max="13568" width="9.7109375" style="145" customWidth="1"/>
    <col min="13569" max="13569" width="14.5703125" style="145" customWidth="1"/>
    <col min="13570" max="13570" width="10.7109375" style="145" customWidth="1"/>
    <col min="13571" max="13571" width="8.85546875" style="145" customWidth="1"/>
    <col min="13572" max="13572" width="11" style="145" customWidth="1"/>
    <col min="13573" max="13573" width="5.28515625" style="145" customWidth="1"/>
    <col min="13574" max="13574" width="10.28515625" style="145" customWidth="1"/>
    <col min="13575" max="13575" width="10.140625" style="145" customWidth="1"/>
    <col min="13576" max="13813" width="9.140625" style="145" customWidth="1"/>
    <col min="13814" max="13814" width="5.140625" style="145" customWidth="1"/>
    <col min="13815" max="13815" width="4.7109375" style="145" customWidth="1"/>
    <col min="13816" max="13816" width="7.42578125" style="145" customWidth="1"/>
    <col min="13817" max="13818" width="23.85546875" style="145" customWidth="1"/>
    <col min="13819" max="13819" width="10.140625" style="145" customWidth="1"/>
    <col min="13820" max="13820" width="5.85546875" style="145" customWidth="1"/>
    <col min="13821" max="13821" width="4.7109375" style="145" customWidth="1"/>
    <col min="13822" max="13822" width="4.85546875" style="145" customWidth="1"/>
    <col min="13823" max="13823" width="16.140625" style="145" customWidth="1"/>
    <col min="13824" max="13824" width="9.7109375" style="145" customWidth="1"/>
    <col min="13825" max="13825" width="14.5703125" style="145" customWidth="1"/>
    <col min="13826" max="13826" width="10.7109375" style="145" customWidth="1"/>
    <col min="13827" max="13827" width="8.85546875" style="145" customWidth="1"/>
    <col min="13828" max="13828" width="11" style="145" customWidth="1"/>
    <col min="13829" max="13829" width="5.28515625" style="145" customWidth="1"/>
    <col min="13830" max="13830" width="10.28515625" style="145" customWidth="1"/>
    <col min="13831" max="13831" width="10.140625" style="145" customWidth="1"/>
    <col min="13832" max="14069" width="9.140625" style="145" customWidth="1"/>
    <col min="14070" max="14070" width="5.140625" style="145" customWidth="1"/>
    <col min="14071" max="14071" width="4.7109375" style="145" customWidth="1"/>
    <col min="14072" max="14072" width="7.42578125" style="145" customWidth="1"/>
    <col min="14073" max="14074" width="23.85546875" style="145" customWidth="1"/>
    <col min="14075" max="14075" width="10.140625" style="145" customWidth="1"/>
    <col min="14076" max="14076" width="5.85546875" style="145" customWidth="1"/>
    <col min="14077" max="14077" width="4.7109375" style="145" customWidth="1"/>
    <col min="14078" max="14078" width="4.85546875" style="145" customWidth="1"/>
    <col min="14079" max="14079" width="16.140625" style="145" customWidth="1"/>
    <col min="14080" max="14080" width="9.7109375" style="145" customWidth="1"/>
    <col min="14081" max="14081" width="14.5703125" style="145" customWidth="1"/>
    <col min="14082" max="14082" width="10.7109375" style="145" customWidth="1"/>
    <col min="14083" max="14083" width="8.85546875" style="145" customWidth="1"/>
    <col min="14084" max="14084" width="11" style="145" customWidth="1"/>
    <col min="14085" max="14085" width="5.28515625" style="145" customWidth="1"/>
    <col min="14086" max="14086" width="10.28515625" style="145" customWidth="1"/>
    <col min="14087" max="14087" width="10.140625" style="145" customWidth="1"/>
    <col min="14088" max="14325" width="9.140625" style="145" customWidth="1"/>
    <col min="14326" max="14326" width="5.140625" style="145" customWidth="1"/>
    <col min="14327" max="14327" width="4.7109375" style="145" customWidth="1"/>
    <col min="14328" max="14328" width="7.42578125" style="145" customWidth="1"/>
    <col min="14329" max="14330" width="23.85546875" style="145" customWidth="1"/>
    <col min="14331" max="14331" width="10.140625" style="145" customWidth="1"/>
    <col min="14332" max="14332" width="5.85546875" style="145" customWidth="1"/>
    <col min="14333" max="14333" width="4.7109375" style="145" customWidth="1"/>
    <col min="14334" max="14334" width="4.85546875" style="145" customWidth="1"/>
    <col min="14335" max="14335" width="16.140625" style="145" customWidth="1"/>
    <col min="14336" max="14336" width="9.7109375" style="145" customWidth="1"/>
    <col min="14337" max="14337" width="14.5703125" style="145" customWidth="1"/>
    <col min="14338" max="14338" width="10.7109375" style="145" customWidth="1"/>
    <col min="14339" max="14339" width="8.85546875" style="145" customWidth="1"/>
    <col min="14340" max="14340" width="11" style="145" customWidth="1"/>
    <col min="14341" max="14341" width="5.28515625" style="145" customWidth="1"/>
    <col min="14342" max="14342" width="10.28515625" style="145" customWidth="1"/>
    <col min="14343" max="14343" width="10.140625" style="145" customWidth="1"/>
    <col min="14344" max="14581" width="9.140625" style="145" customWidth="1"/>
    <col min="14582" max="14582" width="5.140625" style="145" customWidth="1"/>
    <col min="14583" max="14583" width="4.7109375" style="145" customWidth="1"/>
    <col min="14584" max="14584" width="7.42578125" style="145" customWidth="1"/>
    <col min="14585" max="14586" width="23.85546875" style="145" customWidth="1"/>
    <col min="14587" max="14587" width="10.140625" style="145" customWidth="1"/>
    <col min="14588" max="14588" width="5.85546875" style="145" customWidth="1"/>
    <col min="14589" max="14589" width="4.7109375" style="145" customWidth="1"/>
    <col min="14590" max="14590" width="4.85546875" style="145" customWidth="1"/>
    <col min="14591" max="14591" width="16.140625" style="145" customWidth="1"/>
    <col min="14592" max="14592" width="9.7109375" style="145" customWidth="1"/>
    <col min="14593" max="14593" width="14.5703125" style="145" customWidth="1"/>
    <col min="14594" max="14594" width="10.7109375" style="145" customWidth="1"/>
    <col min="14595" max="14595" width="8.85546875" style="145" customWidth="1"/>
    <col min="14596" max="14596" width="11" style="145" customWidth="1"/>
    <col min="14597" max="14597" width="5.28515625" style="145" customWidth="1"/>
    <col min="14598" max="14598" width="10.28515625" style="145" customWidth="1"/>
    <col min="14599" max="14599" width="10.140625" style="145" customWidth="1"/>
    <col min="14600" max="14837" width="9.140625" style="145" customWidth="1"/>
    <col min="14838" max="14838" width="5.140625" style="145" customWidth="1"/>
    <col min="14839" max="14839" width="4.7109375" style="145" customWidth="1"/>
    <col min="14840" max="14840" width="7.42578125" style="145" customWidth="1"/>
    <col min="14841" max="14842" width="23.85546875" style="145" customWidth="1"/>
    <col min="14843" max="14843" width="10.140625" style="145" customWidth="1"/>
    <col min="14844" max="14844" width="5.85546875" style="145" customWidth="1"/>
    <col min="14845" max="14845" width="4.7109375" style="145" customWidth="1"/>
    <col min="14846" max="14846" width="4.85546875" style="145" customWidth="1"/>
    <col min="14847" max="14847" width="16.140625" style="145" customWidth="1"/>
    <col min="14848" max="14848" width="9.7109375" style="145" customWidth="1"/>
    <col min="14849" max="14849" width="14.5703125" style="145" customWidth="1"/>
    <col min="14850" max="14850" width="10.7109375" style="145" customWidth="1"/>
    <col min="14851" max="14851" width="8.85546875" style="145" customWidth="1"/>
    <col min="14852" max="14852" width="11" style="145" customWidth="1"/>
    <col min="14853" max="14853" width="5.28515625" style="145" customWidth="1"/>
    <col min="14854" max="14854" width="10.28515625" style="145" customWidth="1"/>
    <col min="14855" max="14855" width="10.140625" style="145" customWidth="1"/>
    <col min="14856" max="15093" width="9.140625" style="145" customWidth="1"/>
    <col min="15094" max="15094" width="5.140625" style="145" customWidth="1"/>
    <col min="15095" max="15095" width="4.7109375" style="145" customWidth="1"/>
    <col min="15096" max="15096" width="7.42578125" style="145" customWidth="1"/>
    <col min="15097" max="15098" width="23.85546875" style="145" customWidth="1"/>
    <col min="15099" max="15099" width="10.140625" style="145" customWidth="1"/>
    <col min="15100" max="15100" width="5.85546875" style="145" customWidth="1"/>
    <col min="15101" max="15101" width="4.7109375" style="145" customWidth="1"/>
    <col min="15102" max="15102" width="4.85546875" style="145" customWidth="1"/>
    <col min="15103" max="15103" width="16.140625" style="145" customWidth="1"/>
    <col min="15104" max="15104" width="9.7109375" style="145" customWidth="1"/>
    <col min="15105" max="15105" width="14.5703125" style="145" customWidth="1"/>
    <col min="15106" max="15106" width="10.7109375" style="145" customWidth="1"/>
    <col min="15107" max="15107" width="8.85546875" style="145" customWidth="1"/>
    <col min="15108" max="15108" width="11" style="145" customWidth="1"/>
    <col min="15109" max="15109" width="5.28515625" style="145" customWidth="1"/>
    <col min="15110" max="15110" width="10.28515625" style="145" customWidth="1"/>
    <col min="15111" max="15111" width="10.140625" style="145" customWidth="1"/>
    <col min="15112" max="15349" width="9.140625" style="145" customWidth="1"/>
    <col min="15350" max="15350" width="5.140625" style="145" customWidth="1"/>
    <col min="15351" max="15351" width="4.7109375" style="145" customWidth="1"/>
    <col min="15352" max="15352" width="7.42578125" style="145" customWidth="1"/>
    <col min="15353" max="15354" width="23.85546875" style="145" customWidth="1"/>
    <col min="15355" max="15355" width="10.140625" style="145" customWidth="1"/>
    <col min="15356" max="15356" width="5.85546875" style="145" customWidth="1"/>
    <col min="15357" max="15357" width="4.7109375" style="145" customWidth="1"/>
    <col min="15358" max="15358" width="4.85546875" style="145" customWidth="1"/>
    <col min="15359" max="15359" width="16.140625" style="145" customWidth="1"/>
    <col min="15360" max="15360" width="9.7109375" style="145" customWidth="1"/>
    <col min="15361" max="15361" width="14.5703125" style="145" customWidth="1"/>
    <col min="15362" max="15362" width="10.7109375" style="145" customWidth="1"/>
    <col min="15363" max="15363" width="8.85546875" style="145" customWidth="1"/>
    <col min="15364" max="15364" width="11" style="145" customWidth="1"/>
    <col min="15365" max="15365" width="5.28515625" style="145" customWidth="1"/>
    <col min="15366" max="15366" width="10.28515625" style="145" customWidth="1"/>
    <col min="15367" max="15367" width="10.140625" style="145" customWidth="1"/>
    <col min="15368" max="15605" width="9.140625" style="145" customWidth="1"/>
    <col min="15606" max="15606" width="5.140625" style="145" customWidth="1"/>
    <col min="15607" max="15607" width="4.7109375" style="145" customWidth="1"/>
    <col min="15608" max="15608" width="7.42578125" style="145" customWidth="1"/>
    <col min="15609" max="15610" width="23.85546875" style="145" customWidth="1"/>
    <col min="15611" max="15611" width="10.140625" style="145" customWidth="1"/>
    <col min="15612" max="15612" width="5.85546875" style="145" customWidth="1"/>
    <col min="15613" max="15613" width="4.7109375" style="145" customWidth="1"/>
    <col min="15614" max="15614" width="4.85546875" style="145" customWidth="1"/>
    <col min="15615" max="15615" width="16.140625" style="145" customWidth="1"/>
    <col min="15616" max="15616" width="9.7109375" style="145" customWidth="1"/>
    <col min="15617" max="15617" width="14.5703125" style="145" customWidth="1"/>
    <col min="15618" max="15618" width="10.7109375" style="145" customWidth="1"/>
    <col min="15619" max="15619" width="8.85546875" style="145" customWidth="1"/>
    <col min="15620" max="15620" width="11" style="145" customWidth="1"/>
    <col min="15621" max="15621" width="5.28515625" style="145" customWidth="1"/>
    <col min="15622" max="15622" width="10.28515625" style="145" customWidth="1"/>
    <col min="15623" max="15623" width="10.140625" style="145" customWidth="1"/>
    <col min="15624" max="15861" width="9.140625" style="145" customWidth="1"/>
    <col min="15862" max="15862" width="5.140625" style="145" customWidth="1"/>
    <col min="15863" max="15863" width="4.7109375" style="145" customWidth="1"/>
    <col min="15864" max="15864" width="7.42578125" style="145" customWidth="1"/>
    <col min="15865" max="15866" width="23.85546875" style="145" customWidth="1"/>
    <col min="15867" max="15867" width="10.140625" style="145" customWidth="1"/>
    <col min="15868" max="15868" width="5.85546875" style="145" customWidth="1"/>
    <col min="15869" max="15869" width="4.7109375" style="145" customWidth="1"/>
    <col min="15870" max="15870" width="4.85546875" style="145" customWidth="1"/>
    <col min="15871" max="15871" width="16.140625" style="145" customWidth="1"/>
    <col min="15872" max="15872" width="9.7109375" style="145" customWidth="1"/>
    <col min="15873" max="15873" width="14.5703125" style="145" customWidth="1"/>
    <col min="15874" max="15874" width="10.7109375" style="145" customWidth="1"/>
    <col min="15875" max="15875" width="8.85546875" style="145" customWidth="1"/>
    <col min="15876" max="15876" width="11" style="145" customWidth="1"/>
    <col min="15877" max="15877" width="5.28515625" style="145" customWidth="1"/>
    <col min="15878" max="15878" width="10.28515625" style="145" customWidth="1"/>
    <col min="15879" max="15879" width="10.140625" style="145" customWidth="1"/>
    <col min="15880" max="16117" width="9.140625" style="145" customWidth="1"/>
    <col min="16118" max="16118" width="5.140625" style="145" customWidth="1"/>
    <col min="16119" max="16119" width="4.7109375" style="145" customWidth="1"/>
    <col min="16120" max="16120" width="7.42578125" style="145" customWidth="1"/>
    <col min="16121" max="16122" width="23.85546875" style="145" customWidth="1"/>
    <col min="16123" max="16123" width="10.140625" style="145" customWidth="1"/>
    <col min="16124" max="16124" width="5.85546875" style="145" customWidth="1"/>
    <col min="16125" max="16125" width="4.7109375" style="145" customWidth="1"/>
    <col min="16126" max="16126" width="4.85546875" style="145" customWidth="1"/>
    <col min="16127" max="16127" width="16.140625" style="145" customWidth="1"/>
    <col min="16128" max="16128" width="9.7109375" style="145" customWidth="1"/>
    <col min="16129" max="16129" width="14.5703125" style="145" customWidth="1"/>
    <col min="16130" max="16130" width="10.7109375" style="145" customWidth="1"/>
    <col min="16131" max="16131" width="8.85546875" style="145" customWidth="1"/>
    <col min="16132" max="16132" width="11" style="145" customWidth="1"/>
    <col min="16133" max="16133" width="5.28515625" style="145" customWidth="1"/>
    <col min="16134" max="16134" width="10.28515625" style="145" customWidth="1"/>
    <col min="16135" max="16135" width="10.140625" style="145" customWidth="1"/>
    <col min="16136" max="16373" width="9.140625" style="145" customWidth="1"/>
    <col min="16374" max="16384" width="5.140625" style="145" customWidth="1"/>
  </cols>
  <sheetData>
    <row r="1" spans="1:12">
      <c r="A1" s="609" t="s">
        <v>0</v>
      </c>
      <c r="B1" s="609"/>
      <c r="C1" s="609"/>
      <c r="D1" s="609"/>
      <c r="J1" s="324"/>
    </row>
    <row r="2" spans="1:12">
      <c r="A2" s="610" t="s">
        <v>155</v>
      </c>
      <c r="B2" s="610"/>
      <c r="C2" s="610"/>
      <c r="D2" s="610"/>
      <c r="F2" s="213"/>
      <c r="J2" s="324"/>
    </row>
    <row r="3" spans="1:12">
      <c r="A3" s="610" t="s">
        <v>37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</row>
    <row r="4" spans="1:12">
      <c r="A4" s="610" t="s">
        <v>856</v>
      </c>
      <c r="B4" s="610"/>
      <c r="C4" s="610"/>
      <c r="D4" s="610"/>
      <c r="E4" s="610"/>
      <c r="F4" s="610"/>
      <c r="G4" s="610"/>
      <c r="H4" s="610"/>
      <c r="I4" s="610"/>
      <c r="J4" s="610"/>
      <c r="K4" s="610"/>
    </row>
    <row r="5" spans="1:12">
      <c r="H5" s="326"/>
      <c r="J5" s="324"/>
    </row>
    <row r="6" spans="1:12" ht="27.75" customHeight="1">
      <c r="A6" s="534" t="s">
        <v>2</v>
      </c>
      <c r="B6" s="535" t="s">
        <v>12</v>
      </c>
      <c r="C6" s="536" t="s">
        <v>98</v>
      </c>
      <c r="D6" s="535" t="s">
        <v>4</v>
      </c>
      <c r="E6" s="536" t="s">
        <v>30</v>
      </c>
      <c r="F6" s="535" t="s">
        <v>87</v>
      </c>
      <c r="G6" s="535" t="s">
        <v>99</v>
      </c>
      <c r="H6" s="535" t="s">
        <v>100</v>
      </c>
      <c r="I6" s="535" t="s">
        <v>101</v>
      </c>
      <c r="J6" s="537" t="s">
        <v>100</v>
      </c>
      <c r="K6" s="535" t="s">
        <v>88</v>
      </c>
    </row>
    <row r="7" spans="1:12" ht="15.75">
      <c r="A7" s="319">
        <v>1</v>
      </c>
      <c r="B7" s="559" t="s">
        <v>422</v>
      </c>
      <c r="C7" s="559" t="s">
        <v>639</v>
      </c>
      <c r="D7" s="559" t="s">
        <v>268</v>
      </c>
      <c r="E7" s="640" t="s">
        <v>232</v>
      </c>
      <c r="F7" s="560">
        <v>126700</v>
      </c>
      <c r="G7" s="555" t="s">
        <v>203</v>
      </c>
      <c r="H7" s="327">
        <f t="shared" ref="H7:H38" si="0">K7-J7</f>
        <v>17421.25</v>
      </c>
      <c r="I7" s="328" t="s">
        <v>89</v>
      </c>
      <c r="J7" s="327">
        <f t="shared" ref="J7:J38" si="1">F7*0.05</f>
        <v>6335</v>
      </c>
      <c r="K7" s="327">
        <f>IF(G7="NGUYỆN",F7*25%*75%,IF(G7="TOẢN",F7*25%*75%,IF(G7="V.TÂN",F7*25%*75%,IF(G7="TUẤN",F7*25%*75%,F7*0.25))))</f>
        <v>23756.25</v>
      </c>
    </row>
    <row r="8" spans="1:12" ht="15.75">
      <c r="A8" s="319">
        <v>2</v>
      </c>
      <c r="B8" s="559" t="s">
        <v>422</v>
      </c>
      <c r="C8" s="559" t="s">
        <v>640</v>
      </c>
      <c r="D8" s="559" t="s">
        <v>300</v>
      </c>
      <c r="E8" s="640" t="s">
        <v>257</v>
      </c>
      <c r="F8" s="560">
        <v>500000</v>
      </c>
      <c r="G8" s="555" t="s">
        <v>204</v>
      </c>
      <c r="H8" s="327">
        <f t="shared" si="0"/>
        <v>100000</v>
      </c>
      <c r="I8" s="328" t="s">
        <v>89</v>
      </c>
      <c r="J8" s="327">
        <f t="shared" si="1"/>
        <v>25000</v>
      </c>
      <c r="K8" s="327">
        <f t="shared" ref="K8:K71" si="2">IF(G8="NGUYỆN",F8*25%*75%,IF(G8="TOẢN",F8*25%*75%,IF(G8="V.TÂN",F8*25%*75%,IF(G8="TUẤN",F8*25%*75%,F8*0.25))))</f>
        <v>125000</v>
      </c>
    </row>
    <row r="9" spans="1:12" ht="15.75">
      <c r="A9" s="319">
        <v>3</v>
      </c>
      <c r="B9" s="559" t="s">
        <v>422</v>
      </c>
      <c r="C9" s="559" t="s">
        <v>269</v>
      </c>
      <c r="D9" s="559" t="s">
        <v>270</v>
      </c>
      <c r="E9" s="640" t="s">
        <v>260</v>
      </c>
      <c r="F9" s="560">
        <v>300000</v>
      </c>
      <c r="G9" s="555" t="s">
        <v>203</v>
      </c>
      <c r="H9" s="327">
        <f t="shared" si="0"/>
        <v>41250</v>
      </c>
      <c r="I9" s="328" t="s">
        <v>89</v>
      </c>
      <c r="J9" s="327">
        <f t="shared" si="1"/>
        <v>15000</v>
      </c>
      <c r="K9" s="327">
        <f t="shared" si="2"/>
        <v>56250</v>
      </c>
    </row>
    <row r="10" spans="1:12" ht="15.75">
      <c r="A10" s="319">
        <v>4</v>
      </c>
      <c r="B10" s="559" t="s">
        <v>422</v>
      </c>
      <c r="C10" s="559" t="s">
        <v>641</v>
      </c>
      <c r="D10" s="559" t="s">
        <v>228</v>
      </c>
      <c r="E10" s="640" t="s">
        <v>229</v>
      </c>
      <c r="F10" s="560">
        <v>384000</v>
      </c>
      <c r="G10" s="555" t="s">
        <v>204</v>
      </c>
      <c r="H10" s="327">
        <f t="shared" si="0"/>
        <v>76800</v>
      </c>
      <c r="I10" s="328" t="s">
        <v>89</v>
      </c>
      <c r="J10" s="327">
        <f t="shared" si="1"/>
        <v>19200</v>
      </c>
      <c r="K10" s="327">
        <f t="shared" si="2"/>
        <v>96000</v>
      </c>
    </row>
    <row r="11" spans="1:12" ht="25.5">
      <c r="A11" s="319">
        <v>5</v>
      </c>
      <c r="B11" s="299" t="s">
        <v>426</v>
      </c>
      <c r="C11" s="299" t="s">
        <v>858</v>
      </c>
      <c r="D11" s="299" t="s">
        <v>236</v>
      </c>
      <c r="E11" s="299" t="s">
        <v>282</v>
      </c>
      <c r="F11" s="561">
        <v>1000000</v>
      </c>
      <c r="G11" s="556" t="s">
        <v>201</v>
      </c>
      <c r="H11" s="329">
        <f t="shared" si="0"/>
        <v>137500</v>
      </c>
      <c r="I11" s="330" t="s">
        <v>89</v>
      </c>
      <c r="J11" s="329">
        <f t="shared" si="1"/>
        <v>50000</v>
      </c>
      <c r="K11" s="327">
        <f t="shared" si="2"/>
        <v>187500</v>
      </c>
    </row>
    <row r="12" spans="1:12" ht="15.75">
      <c r="A12" s="319">
        <v>6</v>
      </c>
      <c r="B12" s="559" t="s">
        <v>432</v>
      </c>
      <c r="C12" s="559" t="s">
        <v>649</v>
      </c>
      <c r="D12" s="559" t="s">
        <v>249</v>
      </c>
      <c r="E12" s="640" t="s">
        <v>232</v>
      </c>
      <c r="F12" s="560">
        <v>418000</v>
      </c>
      <c r="G12" s="555" t="s">
        <v>203</v>
      </c>
      <c r="H12" s="327">
        <f t="shared" si="0"/>
        <v>57475</v>
      </c>
      <c r="I12" s="328" t="s">
        <v>89</v>
      </c>
      <c r="J12" s="327">
        <f t="shared" si="1"/>
        <v>20900</v>
      </c>
      <c r="K12" s="327">
        <f t="shared" si="2"/>
        <v>78375</v>
      </c>
    </row>
    <row r="13" spans="1:12" ht="15.75">
      <c r="A13" s="319">
        <v>7</v>
      </c>
      <c r="B13" s="559" t="s">
        <v>432</v>
      </c>
      <c r="C13" s="559" t="s">
        <v>651</v>
      </c>
      <c r="D13" s="559" t="s">
        <v>249</v>
      </c>
      <c r="E13" s="640" t="s">
        <v>232</v>
      </c>
      <c r="F13" s="560">
        <v>126700</v>
      </c>
      <c r="G13" s="555" t="s">
        <v>203</v>
      </c>
      <c r="H13" s="327">
        <f t="shared" si="0"/>
        <v>17421.25</v>
      </c>
      <c r="I13" s="328" t="s">
        <v>89</v>
      </c>
      <c r="J13" s="327">
        <f t="shared" si="1"/>
        <v>6335</v>
      </c>
      <c r="K13" s="327">
        <f t="shared" si="2"/>
        <v>23756.25</v>
      </c>
    </row>
    <row r="14" spans="1:12" ht="15.75">
      <c r="A14" s="319">
        <v>8</v>
      </c>
      <c r="B14" s="559" t="s">
        <v>432</v>
      </c>
      <c r="C14" s="559" t="s">
        <v>653</v>
      </c>
      <c r="D14" s="559" t="s">
        <v>280</v>
      </c>
      <c r="E14" s="640" t="s">
        <v>230</v>
      </c>
      <c r="F14" s="560">
        <v>129600</v>
      </c>
      <c r="G14" s="555" t="s">
        <v>881</v>
      </c>
      <c r="H14" s="327">
        <f t="shared" si="0"/>
        <v>25920</v>
      </c>
      <c r="I14" s="328" t="s">
        <v>89</v>
      </c>
      <c r="J14" s="327">
        <f t="shared" si="1"/>
        <v>6480</v>
      </c>
      <c r="K14" s="327">
        <f t="shared" si="2"/>
        <v>32400</v>
      </c>
    </row>
    <row r="15" spans="1:12" s="171" customFormat="1" ht="15.75">
      <c r="A15" s="319">
        <v>9</v>
      </c>
      <c r="B15" s="559" t="s">
        <v>432</v>
      </c>
      <c r="C15" s="559" t="s">
        <v>655</v>
      </c>
      <c r="D15" s="559" t="s">
        <v>238</v>
      </c>
      <c r="E15" s="640" t="s">
        <v>260</v>
      </c>
      <c r="F15" s="560">
        <v>300000</v>
      </c>
      <c r="G15" s="555" t="s">
        <v>881</v>
      </c>
      <c r="H15" s="327">
        <f t="shared" si="0"/>
        <v>60000</v>
      </c>
      <c r="I15" s="328" t="s">
        <v>89</v>
      </c>
      <c r="J15" s="327">
        <f t="shared" si="1"/>
        <v>15000</v>
      </c>
      <c r="K15" s="327">
        <f t="shared" si="2"/>
        <v>75000</v>
      </c>
      <c r="L15" s="145"/>
    </row>
    <row r="16" spans="1:12" s="171" customFormat="1" ht="15.75">
      <c r="A16" s="319">
        <v>10</v>
      </c>
      <c r="B16" s="559" t="s">
        <v>432</v>
      </c>
      <c r="C16" s="559" t="s">
        <v>656</v>
      </c>
      <c r="D16" s="559" t="s">
        <v>273</v>
      </c>
      <c r="E16" s="640" t="s">
        <v>230</v>
      </c>
      <c r="F16" s="560">
        <v>129600</v>
      </c>
      <c r="G16" s="273" t="s">
        <v>203</v>
      </c>
      <c r="H16" s="327">
        <f t="shared" si="0"/>
        <v>17820</v>
      </c>
      <c r="I16" s="328" t="s">
        <v>89</v>
      </c>
      <c r="J16" s="327">
        <f t="shared" si="1"/>
        <v>6480</v>
      </c>
      <c r="K16" s="327">
        <f t="shared" si="2"/>
        <v>24300</v>
      </c>
      <c r="L16" s="145"/>
    </row>
    <row r="17" spans="1:12" s="171" customFormat="1" ht="25.5">
      <c r="A17" s="319">
        <v>11</v>
      </c>
      <c r="B17" s="299" t="s">
        <v>432</v>
      </c>
      <c r="C17" s="299" t="s">
        <v>859</v>
      </c>
      <c r="D17" s="299" t="s">
        <v>242</v>
      </c>
      <c r="E17" s="299" t="s">
        <v>282</v>
      </c>
      <c r="F17" s="561">
        <v>1000000</v>
      </c>
      <c r="G17" s="556" t="s">
        <v>881</v>
      </c>
      <c r="H17" s="329">
        <f t="shared" si="0"/>
        <v>200000</v>
      </c>
      <c r="I17" s="330" t="s">
        <v>89</v>
      </c>
      <c r="J17" s="329">
        <f t="shared" si="1"/>
        <v>50000</v>
      </c>
      <c r="K17" s="327">
        <f t="shared" si="2"/>
        <v>250000</v>
      </c>
      <c r="L17" s="145"/>
    </row>
    <row r="18" spans="1:12" s="171" customFormat="1" ht="25.5">
      <c r="A18" s="319">
        <v>12</v>
      </c>
      <c r="B18" s="299" t="s">
        <v>432</v>
      </c>
      <c r="C18" s="299" t="s">
        <v>860</v>
      </c>
      <c r="D18" s="299" t="s">
        <v>236</v>
      </c>
      <c r="E18" s="299" t="s">
        <v>282</v>
      </c>
      <c r="F18" s="561">
        <v>1000000</v>
      </c>
      <c r="G18" s="556" t="s">
        <v>881</v>
      </c>
      <c r="H18" s="329">
        <f t="shared" si="0"/>
        <v>200000</v>
      </c>
      <c r="I18" s="330" t="s">
        <v>89</v>
      </c>
      <c r="J18" s="329">
        <f t="shared" si="1"/>
        <v>50000</v>
      </c>
      <c r="K18" s="327">
        <f t="shared" si="2"/>
        <v>250000</v>
      </c>
      <c r="L18" s="145"/>
    </row>
    <row r="19" spans="1:12" s="171" customFormat="1" ht="25.5">
      <c r="A19" s="319">
        <v>13</v>
      </c>
      <c r="B19" s="299" t="s">
        <v>432</v>
      </c>
      <c r="C19" s="299" t="s">
        <v>860</v>
      </c>
      <c r="D19" s="299" t="s">
        <v>236</v>
      </c>
      <c r="E19" s="299" t="s">
        <v>281</v>
      </c>
      <c r="F19" s="561">
        <v>4000000</v>
      </c>
      <c r="G19" s="556" t="s">
        <v>881</v>
      </c>
      <c r="H19" s="329">
        <f t="shared" si="0"/>
        <v>800000</v>
      </c>
      <c r="I19" s="330" t="s">
        <v>89</v>
      </c>
      <c r="J19" s="329">
        <f t="shared" si="1"/>
        <v>200000</v>
      </c>
      <c r="K19" s="327">
        <f t="shared" si="2"/>
        <v>1000000</v>
      </c>
      <c r="L19" s="145"/>
    </row>
    <row r="20" spans="1:12" s="171" customFormat="1" ht="25.5">
      <c r="A20" s="319">
        <v>14</v>
      </c>
      <c r="B20" s="299" t="s">
        <v>432</v>
      </c>
      <c r="C20" s="299" t="s">
        <v>861</v>
      </c>
      <c r="D20" s="299" t="s">
        <v>233</v>
      </c>
      <c r="E20" s="299" t="s">
        <v>282</v>
      </c>
      <c r="F20" s="561">
        <v>2000000</v>
      </c>
      <c r="G20" s="556" t="s">
        <v>881</v>
      </c>
      <c r="H20" s="329">
        <f t="shared" si="0"/>
        <v>400000</v>
      </c>
      <c r="I20" s="330" t="s">
        <v>89</v>
      </c>
      <c r="J20" s="329">
        <f t="shared" si="1"/>
        <v>100000</v>
      </c>
      <c r="K20" s="327">
        <f t="shared" si="2"/>
        <v>500000</v>
      </c>
      <c r="L20" s="145"/>
    </row>
    <row r="21" spans="1:12" s="171" customFormat="1" ht="25.5">
      <c r="A21" s="319">
        <v>15</v>
      </c>
      <c r="B21" s="298" t="s">
        <v>432</v>
      </c>
      <c r="C21" s="298" t="s">
        <v>862</v>
      </c>
      <c r="D21" s="298" t="s">
        <v>261</v>
      </c>
      <c r="E21" s="299" t="s">
        <v>282</v>
      </c>
      <c r="F21" s="561">
        <v>1000000</v>
      </c>
      <c r="G21" s="556" t="s">
        <v>881</v>
      </c>
      <c r="H21" s="329">
        <f t="shared" si="0"/>
        <v>200000</v>
      </c>
      <c r="I21" s="330" t="s">
        <v>89</v>
      </c>
      <c r="J21" s="329">
        <f t="shared" si="1"/>
        <v>50000</v>
      </c>
      <c r="K21" s="327">
        <f t="shared" si="2"/>
        <v>250000</v>
      </c>
      <c r="L21" s="145"/>
    </row>
    <row r="22" spans="1:12" ht="15.75">
      <c r="A22" s="319">
        <v>16</v>
      </c>
      <c r="B22" s="559" t="s">
        <v>442</v>
      </c>
      <c r="C22" s="559" t="s">
        <v>661</v>
      </c>
      <c r="D22" s="559" t="s">
        <v>236</v>
      </c>
      <c r="E22" s="640" t="s">
        <v>232</v>
      </c>
      <c r="F22" s="560">
        <v>418000</v>
      </c>
      <c r="G22" s="555" t="s">
        <v>200</v>
      </c>
      <c r="H22" s="327">
        <f t="shared" si="0"/>
        <v>83600</v>
      </c>
      <c r="I22" s="328" t="s">
        <v>89</v>
      </c>
      <c r="J22" s="327">
        <f t="shared" si="1"/>
        <v>20900</v>
      </c>
      <c r="K22" s="327">
        <f t="shared" si="2"/>
        <v>104500</v>
      </c>
    </row>
    <row r="23" spans="1:12" ht="31.5">
      <c r="A23" s="319">
        <v>17</v>
      </c>
      <c r="B23" s="559" t="s">
        <v>442</v>
      </c>
      <c r="C23" s="559" t="s">
        <v>662</v>
      </c>
      <c r="D23" s="559" t="s">
        <v>300</v>
      </c>
      <c r="E23" s="640" t="s">
        <v>245</v>
      </c>
      <c r="F23" s="560">
        <v>500000</v>
      </c>
      <c r="G23" s="555" t="s">
        <v>202</v>
      </c>
      <c r="H23" s="327">
        <f t="shared" si="0"/>
        <v>100000</v>
      </c>
      <c r="I23" s="328" t="s">
        <v>89</v>
      </c>
      <c r="J23" s="327">
        <f t="shared" si="1"/>
        <v>25000</v>
      </c>
      <c r="K23" s="327">
        <f t="shared" si="2"/>
        <v>125000</v>
      </c>
    </row>
    <row r="24" spans="1:12" ht="15.75">
      <c r="A24" s="319">
        <v>18</v>
      </c>
      <c r="B24" s="559" t="s">
        <v>442</v>
      </c>
      <c r="C24" s="559" t="s">
        <v>664</v>
      </c>
      <c r="D24" s="559" t="s">
        <v>153</v>
      </c>
      <c r="E24" s="640" t="s">
        <v>229</v>
      </c>
      <c r="F24" s="560">
        <v>104400</v>
      </c>
      <c r="G24" s="273" t="s">
        <v>200</v>
      </c>
      <c r="H24" s="327">
        <f t="shared" si="0"/>
        <v>20880</v>
      </c>
      <c r="I24" s="328" t="s">
        <v>89</v>
      </c>
      <c r="J24" s="327">
        <f t="shared" si="1"/>
        <v>5220</v>
      </c>
      <c r="K24" s="327">
        <f t="shared" si="2"/>
        <v>26100</v>
      </c>
    </row>
    <row r="25" spans="1:12" ht="15.75">
      <c r="A25" s="319">
        <v>19</v>
      </c>
      <c r="B25" s="559" t="s">
        <v>442</v>
      </c>
      <c r="C25" s="559" t="s">
        <v>666</v>
      </c>
      <c r="D25" s="559" t="s">
        <v>336</v>
      </c>
      <c r="E25" s="640" t="s">
        <v>259</v>
      </c>
      <c r="F25" s="560">
        <v>384000</v>
      </c>
      <c r="G25" s="555" t="s">
        <v>200</v>
      </c>
      <c r="H25" s="327">
        <f t="shared" si="0"/>
        <v>76800</v>
      </c>
      <c r="I25" s="328" t="s">
        <v>89</v>
      </c>
      <c r="J25" s="327">
        <f t="shared" si="1"/>
        <v>19200</v>
      </c>
      <c r="K25" s="327">
        <f t="shared" si="2"/>
        <v>96000</v>
      </c>
    </row>
    <row r="26" spans="1:12" ht="15.75">
      <c r="A26" s="319">
        <v>20</v>
      </c>
      <c r="B26" s="559" t="s">
        <v>442</v>
      </c>
      <c r="C26" s="559" t="s">
        <v>670</v>
      </c>
      <c r="D26" s="559" t="s">
        <v>238</v>
      </c>
      <c r="E26" s="640" t="s">
        <v>259</v>
      </c>
      <c r="F26" s="560">
        <v>104400</v>
      </c>
      <c r="G26" s="555" t="s">
        <v>200</v>
      </c>
      <c r="H26" s="327">
        <f t="shared" si="0"/>
        <v>20880</v>
      </c>
      <c r="I26" s="328" t="s">
        <v>89</v>
      </c>
      <c r="J26" s="327">
        <f t="shared" si="1"/>
        <v>5220</v>
      </c>
      <c r="K26" s="327">
        <f t="shared" si="2"/>
        <v>26100</v>
      </c>
    </row>
    <row r="27" spans="1:12" ht="15.75">
      <c r="A27" s="319">
        <v>21</v>
      </c>
      <c r="B27" s="559" t="s">
        <v>442</v>
      </c>
      <c r="C27" s="559" t="s">
        <v>664</v>
      </c>
      <c r="D27" s="559" t="s">
        <v>153</v>
      </c>
      <c r="E27" s="640" t="s">
        <v>259</v>
      </c>
      <c r="F27" s="560">
        <v>104400</v>
      </c>
      <c r="G27" s="555" t="s">
        <v>200</v>
      </c>
      <c r="H27" s="327">
        <f t="shared" si="0"/>
        <v>20880</v>
      </c>
      <c r="I27" s="328" t="s">
        <v>89</v>
      </c>
      <c r="J27" s="327">
        <f t="shared" si="1"/>
        <v>5220</v>
      </c>
      <c r="K27" s="327">
        <f t="shared" si="2"/>
        <v>26100</v>
      </c>
    </row>
    <row r="28" spans="1:12" ht="25.5">
      <c r="A28" s="319">
        <v>22</v>
      </c>
      <c r="B28" s="299" t="s">
        <v>442</v>
      </c>
      <c r="C28" s="299" t="s">
        <v>863</v>
      </c>
      <c r="D28" s="299" t="s">
        <v>238</v>
      </c>
      <c r="E28" s="299" t="s">
        <v>864</v>
      </c>
      <c r="F28" s="561">
        <v>4000000</v>
      </c>
      <c r="G28" s="556" t="s">
        <v>200</v>
      </c>
      <c r="H28" s="329">
        <f t="shared" si="0"/>
        <v>800000</v>
      </c>
      <c r="I28" s="330" t="s">
        <v>89</v>
      </c>
      <c r="J28" s="329">
        <f t="shared" si="1"/>
        <v>200000</v>
      </c>
      <c r="K28" s="327">
        <f t="shared" si="2"/>
        <v>1000000</v>
      </c>
    </row>
    <row r="29" spans="1:12" ht="25.5">
      <c r="A29" s="319">
        <v>23</v>
      </c>
      <c r="B29" s="299" t="s">
        <v>442</v>
      </c>
      <c r="C29" s="299" t="s">
        <v>865</v>
      </c>
      <c r="D29" s="299" t="s">
        <v>262</v>
      </c>
      <c r="E29" s="299" t="s">
        <v>864</v>
      </c>
      <c r="F29" s="561">
        <v>4000000</v>
      </c>
      <c r="G29" s="556" t="s">
        <v>200</v>
      </c>
      <c r="H29" s="329">
        <f t="shared" si="0"/>
        <v>800000</v>
      </c>
      <c r="I29" s="330" t="s">
        <v>89</v>
      </c>
      <c r="J29" s="329">
        <f t="shared" si="1"/>
        <v>200000</v>
      </c>
      <c r="K29" s="327">
        <f t="shared" si="2"/>
        <v>1000000</v>
      </c>
    </row>
    <row r="30" spans="1:12" s="171" customFormat="1" ht="15.75">
      <c r="A30" s="319">
        <v>24</v>
      </c>
      <c r="B30" s="559" t="s">
        <v>448</v>
      </c>
      <c r="C30" s="559" t="s">
        <v>671</v>
      </c>
      <c r="D30" s="559" t="s">
        <v>264</v>
      </c>
      <c r="E30" s="640" t="s">
        <v>260</v>
      </c>
      <c r="F30" s="560">
        <v>300000</v>
      </c>
      <c r="G30" s="555" t="s">
        <v>208</v>
      </c>
      <c r="H30" s="327">
        <f t="shared" si="0"/>
        <v>41250</v>
      </c>
      <c r="I30" s="328" t="s">
        <v>89</v>
      </c>
      <c r="J30" s="327">
        <f t="shared" si="1"/>
        <v>15000</v>
      </c>
      <c r="K30" s="327">
        <f t="shared" si="2"/>
        <v>56250</v>
      </c>
      <c r="L30" s="145"/>
    </row>
    <row r="31" spans="1:12" s="171" customFormat="1" ht="15.75">
      <c r="A31" s="319">
        <v>25</v>
      </c>
      <c r="B31" s="559" t="s">
        <v>448</v>
      </c>
      <c r="C31" s="559" t="s">
        <v>673</v>
      </c>
      <c r="D31" s="559" t="s">
        <v>674</v>
      </c>
      <c r="E31" s="640" t="s">
        <v>232</v>
      </c>
      <c r="F31" s="560">
        <v>418000</v>
      </c>
      <c r="G31" s="555" t="s">
        <v>203</v>
      </c>
      <c r="H31" s="327">
        <f t="shared" si="0"/>
        <v>57475</v>
      </c>
      <c r="I31" s="328" t="s">
        <v>89</v>
      </c>
      <c r="J31" s="327">
        <f t="shared" si="1"/>
        <v>20900</v>
      </c>
      <c r="K31" s="327">
        <f t="shared" si="2"/>
        <v>78375</v>
      </c>
      <c r="L31" s="145"/>
    </row>
    <row r="32" spans="1:12" s="171" customFormat="1" ht="15.75">
      <c r="A32" s="319">
        <v>26</v>
      </c>
      <c r="B32" s="559" t="s">
        <v>448</v>
      </c>
      <c r="C32" s="559" t="s">
        <v>677</v>
      </c>
      <c r="D32" s="559" t="s">
        <v>255</v>
      </c>
      <c r="E32" s="640" t="s">
        <v>259</v>
      </c>
      <c r="F32" s="560">
        <v>104400</v>
      </c>
      <c r="G32" s="555" t="s">
        <v>203</v>
      </c>
      <c r="H32" s="327">
        <f t="shared" si="0"/>
        <v>14355</v>
      </c>
      <c r="I32" s="328" t="s">
        <v>89</v>
      </c>
      <c r="J32" s="327">
        <f t="shared" si="1"/>
        <v>5220</v>
      </c>
      <c r="K32" s="327">
        <f t="shared" si="2"/>
        <v>19575</v>
      </c>
      <c r="L32" s="145"/>
    </row>
    <row r="33" spans="1:12" s="171" customFormat="1" ht="31.5">
      <c r="A33" s="319">
        <v>27</v>
      </c>
      <c r="B33" s="559" t="s">
        <v>448</v>
      </c>
      <c r="C33" s="559" t="s">
        <v>593</v>
      </c>
      <c r="D33" s="559" t="s">
        <v>247</v>
      </c>
      <c r="E33" s="640" t="s">
        <v>678</v>
      </c>
      <c r="F33" s="560">
        <v>1500000</v>
      </c>
      <c r="G33" s="555" t="s">
        <v>201</v>
      </c>
      <c r="H33" s="327">
        <f t="shared" si="0"/>
        <v>206250</v>
      </c>
      <c r="I33" s="328" t="s">
        <v>89</v>
      </c>
      <c r="J33" s="327">
        <f t="shared" si="1"/>
        <v>75000</v>
      </c>
      <c r="K33" s="327">
        <f t="shared" si="2"/>
        <v>281250</v>
      </c>
      <c r="L33" s="145"/>
    </row>
    <row r="34" spans="1:12" ht="15.75">
      <c r="A34" s="319">
        <v>28</v>
      </c>
      <c r="B34" s="559" t="s">
        <v>448</v>
      </c>
      <c r="C34" s="559" t="s">
        <v>680</v>
      </c>
      <c r="D34" s="559" t="s">
        <v>234</v>
      </c>
      <c r="E34" s="640" t="s">
        <v>232</v>
      </c>
      <c r="F34" s="560">
        <v>126700</v>
      </c>
      <c r="G34" s="555" t="s">
        <v>203</v>
      </c>
      <c r="H34" s="327">
        <f t="shared" si="0"/>
        <v>17421.25</v>
      </c>
      <c r="I34" s="328" t="s">
        <v>89</v>
      </c>
      <c r="J34" s="327">
        <f t="shared" si="1"/>
        <v>6335</v>
      </c>
      <c r="K34" s="327">
        <f t="shared" si="2"/>
        <v>23756.25</v>
      </c>
    </row>
    <row r="35" spans="1:12" ht="15.75">
      <c r="A35" s="319">
        <v>29</v>
      </c>
      <c r="B35" s="559" t="s">
        <v>448</v>
      </c>
      <c r="C35" s="559" t="s">
        <v>682</v>
      </c>
      <c r="D35" s="559" t="s">
        <v>236</v>
      </c>
      <c r="E35" s="640" t="s">
        <v>232</v>
      </c>
      <c r="F35" s="560">
        <v>126700</v>
      </c>
      <c r="G35" s="555" t="s">
        <v>208</v>
      </c>
      <c r="H35" s="327">
        <f t="shared" si="0"/>
        <v>17421.25</v>
      </c>
      <c r="I35" s="328" t="s">
        <v>89</v>
      </c>
      <c r="J35" s="327">
        <f t="shared" si="1"/>
        <v>6335</v>
      </c>
      <c r="K35" s="327">
        <f t="shared" si="2"/>
        <v>23756.25</v>
      </c>
    </row>
    <row r="36" spans="1:12" ht="25.5">
      <c r="A36" s="319">
        <v>30</v>
      </c>
      <c r="B36" s="299" t="s">
        <v>448</v>
      </c>
      <c r="C36" s="299" t="s">
        <v>866</v>
      </c>
      <c r="D36" s="299" t="s">
        <v>154</v>
      </c>
      <c r="E36" s="299" t="s">
        <v>281</v>
      </c>
      <c r="F36" s="561">
        <v>4000000</v>
      </c>
      <c r="G36" s="556" t="s">
        <v>203</v>
      </c>
      <c r="H36" s="329">
        <f t="shared" si="0"/>
        <v>550000</v>
      </c>
      <c r="I36" s="330" t="s">
        <v>89</v>
      </c>
      <c r="J36" s="329">
        <f t="shared" si="1"/>
        <v>200000</v>
      </c>
      <c r="K36" s="327">
        <f t="shared" si="2"/>
        <v>750000</v>
      </c>
    </row>
    <row r="37" spans="1:12" ht="15.75">
      <c r="A37" s="319">
        <v>31</v>
      </c>
      <c r="B37" s="559" t="s">
        <v>453</v>
      </c>
      <c r="C37" s="559" t="s">
        <v>656</v>
      </c>
      <c r="D37" s="559" t="s">
        <v>273</v>
      </c>
      <c r="E37" s="640" t="s">
        <v>232</v>
      </c>
      <c r="F37" s="560">
        <v>126700</v>
      </c>
      <c r="G37" s="273" t="s">
        <v>208</v>
      </c>
      <c r="H37" s="327">
        <f t="shared" si="0"/>
        <v>17421.25</v>
      </c>
      <c r="I37" s="328" t="s">
        <v>89</v>
      </c>
      <c r="J37" s="327">
        <f t="shared" si="1"/>
        <v>6335</v>
      </c>
      <c r="K37" s="327">
        <f t="shared" si="2"/>
        <v>23756.25</v>
      </c>
    </row>
    <row r="38" spans="1:12" ht="15.75">
      <c r="A38" s="319">
        <v>32</v>
      </c>
      <c r="B38" s="559" t="s">
        <v>453</v>
      </c>
      <c r="C38" s="559" t="s">
        <v>687</v>
      </c>
      <c r="D38" s="559" t="s">
        <v>279</v>
      </c>
      <c r="E38" s="640" t="s">
        <v>232</v>
      </c>
      <c r="F38" s="560">
        <v>418000</v>
      </c>
      <c r="G38" s="555" t="s">
        <v>208</v>
      </c>
      <c r="H38" s="327">
        <f t="shared" si="0"/>
        <v>57475</v>
      </c>
      <c r="I38" s="328" t="s">
        <v>89</v>
      </c>
      <c r="J38" s="327">
        <f t="shared" si="1"/>
        <v>20900</v>
      </c>
      <c r="K38" s="327">
        <f t="shared" si="2"/>
        <v>78375</v>
      </c>
    </row>
    <row r="39" spans="1:12" ht="15.75">
      <c r="A39" s="319">
        <v>33</v>
      </c>
      <c r="B39" s="559" t="s">
        <v>453</v>
      </c>
      <c r="C39" s="559" t="s">
        <v>690</v>
      </c>
      <c r="D39" s="559" t="s">
        <v>267</v>
      </c>
      <c r="E39" s="640" t="s">
        <v>260</v>
      </c>
      <c r="F39" s="560">
        <v>300000</v>
      </c>
      <c r="G39" s="555" t="s">
        <v>208</v>
      </c>
      <c r="H39" s="327">
        <f t="shared" ref="H39:H70" si="3">K39-J39</f>
        <v>41250</v>
      </c>
      <c r="I39" s="328" t="s">
        <v>89</v>
      </c>
      <c r="J39" s="327">
        <f t="shared" ref="J39:J70" si="4">F39*0.05</f>
        <v>15000</v>
      </c>
      <c r="K39" s="327">
        <f t="shared" si="2"/>
        <v>56250</v>
      </c>
    </row>
    <row r="40" spans="1:12" ht="15.75">
      <c r="A40" s="319">
        <v>34</v>
      </c>
      <c r="B40" s="559" t="s">
        <v>453</v>
      </c>
      <c r="C40" s="559" t="s">
        <v>691</v>
      </c>
      <c r="D40" s="559" t="s">
        <v>153</v>
      </c>
      <c r="E40" s="640" t="s">
        <v>232</v>
      </c>
      <c r="F40" s="560">
        <v>126700</v>
      </c>
      <c r="G40" s="555" t="s">
        <v>203</v>
      </c>
      <c r="H40" s="327">
        <f t="shared" si="3"/>
        <v>17421.25</v>
      </c>
      <c r="I40" s="328" t="s">
        <v>89</v>
      </c>
      <c r="J40" s="327">
        <f t="shared" si="4"/>
        <v>6335</v>
      </c>
      <c r="K40" s="327">
        <f t="shared" si="2"/>
        <v>23756.25</v>
      </c>
    </row>
    <row r="41" spans="1:12" ht="15.75">
      <c r="A41" s="319">
        <v>35</v>
      </c>
      <c r="B41" s="559" t="s">
        <v>453</v>
      </c>
      <c r="C41" s="559" t="s">
        <v>693</v>
      </c>
      <c r="D41" s="559" t="s">
        <v>293</v>
      </c>
      <c r="E41" s="640" t="s">
        <v>260</v>
      </c>
      <c r="F41" s="560">
        <v>300000</v>
      </c>
      <c r="G41" s="555" t="s">
        <v>208</v>
      </c>
      <c r="H41" s="327">
        <f t="shared" si="3"/>
        <v>41250</v>
      </c>
      <c r="I41" s="328" t="s">
        <v>89</v>
      </c>
      <c r="J41" s="327">
        <f t="shared" si="4"/>
        <v>15000</v>
      </c>
      <c r="K41" s="327">
        <f t="shared" si="2"/>
        <v>56250</v>
      </c>
    </row>
    <row r="42" spans="1:12" ht="25.5">
      <c r="A42" s="319">
        <v>36</v>
      </c>
      <c r="B42" s="299" t="s">
        <v>453</v>
      </c>
      <c r="C42" s="299" t="s">
        <v>691</v>
      </c>
      <c r="D42" s="299" t="s">
        <v>153</v>
      </c>
      <c r="E42" s="299" t="s">
        <v>282</v>
      </c>
      <c r="F42" s="561">
        <v>1000000</v>
      </c>
      <c r="G42" s="556" t="s">
        <v>203</v>
      </c>
      <c r="H42" s="329">
        <f t="shared" si="3"/>
        <v>137500</v>
      </c>
      <c r="I42" s="330" t="s">
        <v>89</v>
      </c>
      <c r="J42" s="329">
        <f t="shared" si="4"/>
        <v>50000</v>
      </c>
      <c r="K42" s="327">
        <f t="shared" si="2"/>
        <v>187500</v>
      </c>
    </row>
    <row r="43" spans="1:12" ht="15.75">
      <c r="A43" s="319">
        <v>37</v>
      </c>
      <c r="B43" s="559" t="s">
        <v>460</v>
      </c>
      <c r="C43" s="559" t="s">
        <v>695</v>
      </c>
      <c r="D43" s="559" t="s">
        <v>287</v>
      </c>
      <c r="E43" s="640" t="s">
        <v>257</v>
      </c>
      <c r="F43" s="560">
        <v>500000</v>
      </c>
      <c r="G43" s="555" t="s">
        <v>201</v>
      </c>
      <c r="H43" s="327">
        <f t="shared" si="3"/>
        <v>68750</v>
      </c>
      <c r="I43" s="328" t="s">
        <v>89</v>
      </c>
      <c r="J43" s="327">
        <f t="shared" si="4"/>
        <v>25000</v>
      </c>
      <c r="K43" s="327">
        <f t="shared" si="2"/>
        <v>93750</v>
      </c>
    </row>
    <row r="44" spans="1:12" ht="15.75">
      <c r="A44" s="319">
        <v>38</v>
      </c>
      <c r="B44" s="559" t="s">
        <v>460</v>
      </c>
      <c r="C44" s="559" t="s">
        <v>697</v>
      </c>
      <c r="D44" s="559" t="s">
        <v>337</v>
      </c>
      <c r="E44" s="640" t="s">
        <v>229</v>
      </c>
      <c r="F44" s="560">
        <v>384000</v>
      </c>
      <c r="G44" s="556" t="s">
        <v>201</v>
      </c>
      <c r="H44" s="329">
        <f t="shared" si="3"/>
        <v>52800</v>
      </c>
      <c r="I44" s="330" t="s">
        <v>89</v>
      </c>
      <c r="J44" s="329">
        <f t="shared" si="4"/>
        <v>19200</v>
      </c>
      <c r="K44" s="327">
        <f t="shared" si="2"/>
        <v>72000</v>
      </c>
    </row>
    <row r="45" spans="1:12" ht="31.5">
      <c r="A45" s="319">
        <v>39</v>
      </c>
      <c r="B45" s="559" t="s">
        <v>460</v>
      </c>
      <c r="C45" s="559" t="s">
        <v>699</v>
      </c>
      <c r="D45" s="559" t="s">
        <v>310</v>
      </c>
      <c r="E45" s="640" t="s">
        <v>245</v>
      </c>
      <c r="F45" s="560">
        <v>500000</v>
      </c>
      <c r="G45" s="556" t="s">
        <v>205</v>
      </c>
      <c r="H45" s="329">
        <f t="shared" si="3"/>
        <v>100000</v>
      </c>
      <c r="I45" s="330" t="s">
        <v>89</v>
      </c>
      <c r="J45" s="329">
        <f t="shared" si="4"/>
        <v>25000</v>
      </c>
      <c r="K45" s="327">
        <f t="shared" si="2"/>
        <v>125000</v>
      </c>
    </row>
    <row r="46" spans="1:12" ht="15.75">
      <c r="A46" s="319">
        <v>40</v>
      </c>
      <c r="B46" s="559" t="s">
        <v>460</v>
      </c>
      <c r="C46" s="559" t="s">
        <v>700</v>
      </c>
      <c r="D46" s="559" t="s">
        <v>300</v>
      </c>
      <c r="E46" s="640" t="s">
        <v>232</v>
      </c>
      <c r="F46" s="560">
        <v>418000</v>
      </c>
      <c r="G46" s="555" t="s">
        <v>201</v>
      </c>
      <c r="H46" s="327">
        <f t="shared" si="3"/>
        <v>57475</v>
      </c>
      <c r="I46" s="328" t="s">
        <v>89</v>
      </c>
      <c r="J46" s="327">
        <f t="shared" si="4"/>
        <v>20900</v>
      </c>
      <c r="K46" s="327">
        <f t="shared" si="2"/>
        <v>78375</v>
      </c>
    </row>
    <row r="47" spans="1:12" ht="15.75">
      <c r="A47" s="319">
        <v>41</v>
      </c>
      <c r="B47" s="559" t="s">
        <v>460</v>
      </c>
      <c r="C47" s="559" t="s">
        <v>702</v>
      </c>
      <c r="D47" s="559" t="s">
        <v>234</v>
      </c>
      <c r="E47" s="640" t="s">
        <v>232</v>
      </c>
      <c r="F47" s="560">
        <v>126700</v>
      </c>
      <c r="G47" s="555" t="s">
        <v>201</v>
      </c>
      <c r="H47" s="327">
        <f t="shared" si="3"/>
        <v>17421.25</v>
      </c>
      <c r="I47" s="328" t="s">
        <v>89</v>
      </c>
      <c r="J47" s="327">
        <f t="shared" si="4"/>
        <v>6335</v>
      </c>
      <c r="K47" s="327">
        <f t="shared" si="2"/>
        <v>23756.25</v>
      </c>
    </row>
    <row r="48" spans="1:12" ht="25.5">
      <c r="A48" s="319">
        <v>42</v>
      </c>
      <c r="B48" s="299" t="s">
        <v>460</v>
      </c>
      <c r="C48" s="299" t="s">
        <v>867</v>
      </c>
      <c r="D48" s="299" t="s">
        <v>270</v>
      </c>
      <c r="E48" s="299" t="s">
        <v>282</v>
      </c>
      <c r="F48" s="561">
        <v>1000000</v>
      </c>
      <c r="G48" s="556" t="s">
        <v>201</v>
      </c>
      <c r="H48" s="329">
        <f t="shared" si="3"/>
        <v>137500</v>
      </c>
      <c r="I48" s="330" t="s">
        <v>89</v>
      </c>
      <c r="J48" s="329">
        <f t="shared" si="4"/>
        <v>50000</v>
      </c>
      <c r="K48" s="327">
        <f t="shared" si="2"/>
        <v>187500</v>
      </c>
    </row>
    <row r="49" spans="1:11" ht="15.75">
      <c r="A49" s="319">
        <v>43</v>
      </c>
      <c r="B49" s="559" t="s">
        <v>469</v>
      </c>
      <c r="C49" s="559" t="s">
        <v>706</v>
      </c>
      <c r="D49" s="559" t="s">
        <v>236</v>
      </c>
      <c r="E49" s="640" t="s">
        <v>229</v>
      </c>
      <c r="F49" s="560">
        <v>384000</v>
      </c>
      <c r="G49" s="556" t="s">
        <v>881</v>
      </c>
      <c r="H49" s="329">
        <f t="shared" si="3"/>
        <v>76800</v>
      </c>
      <c r="I49" s="330" t="s">
        <v>89</v>
      </c>
      <c r="J49" s="329">
        <f t="shared" si="4"/>
        <v>19200</v>
      </c>
      <c r="K49" s="327">
        <f t="shared" si="2"/>
        <v>96000</v>
      </c>
    </row>
    <row r="50" spans="1:11" ht="31.5">
      <c r="A50" s="319">
        <v>44</v>
      </c>
      <c r="B50" s="559" t="s">
        <v>469</v>
      </c>
      <c r="C50" s="559" t="s">
        <v>708</v>
      </c>
      <c r="D50" s="559" t="s">
        <v>307</v>
      </c>
      <c r="E50" s="640" t="s">
        <v>709</v>
      </c>
      <c r="F50" s="560">
        <v>1500000</v>
      </c>
      <c r="G50" s="556" t="s">
        <v>881</v>
      </c>
      <c r="H50" s="329">
        <f t="shared" si="3"/>
        <v>300000</v>
      </c>
      <c r="I50" s="330" t="s">
        <v>89</v>
      </c>
      <c r="J50" s="329">
        <f t="shared" si="4"/>
        <v>75000</v>
      </c>
      <c r="K50" s="327">
        <f t="shared" si="2"/>
        <v>375000</v>
      </c>
    </row>
    <row r="51" spans="1:11" ht="31.5">
      <c r="A51" s="319">
        <v>45</v>
      </c>
      <c r="B51" s="559" t="s">
        <v>469</v>
      </c>
      <c r="C51" s="559" t="s">
        <v>714</v>
      </c>
      <c r="D51" s="559" t="s">
        <v>337</v>
      </c>
      <c r="E51" s="640" t="s">
        <v>248</v>
      </c>
      <c r="F51" s="560">
        <v>300000</v>
      </c>
      <c r="G51" s="556" t="s">
        <v>205</v>
      </c>
      <c r="H51" s="329">
        <f t="shared" si="3"/>
        <v>60000</v>
      </c>
      <c r="I51" s="330" t="s">
        <v>89</v>
      </c>
      <c r="J51" s="329">
        <f t="shared" si="4"/>
        <v>15000</v>
      </c>
      <c r="K51" s="327">
        <f t="shared" si="2"/>
        <v>75000</v>
      </c>
    </row>
    <row r="52" spans="1:11" ht="15.75">
      <c r="A52" s="319">
        <v>46</v>
      </c>
      <c r="B52" s="559" t="s">
        <v>469</v>
      </c>
      <c r="C52" s="559" t="s">
        <v>716</v>
      </c>
      <c r="D52" s="559" t="s">
        <v>304</v>
      </c>
      <c r="E52" s="640" t="s">
        <v>257</v>
      </c>
      <c r="F52" s="560">
        <v>500000</v>
      </c>
      <c r="G52" s="555" t="s">
        <v>881</v>
      </c>
      <c r="H52" s="327">
        <f t="shared" si="3"/>
        <v>100000</v>
      </c>
      <c r="I52" s="328" t="s">
        <v>89</v>
      </c>
      <c r="J52" s="327">
        <f t="shared" si="4"/>
        <v>25000</v>
      </c>
      <c r="K52" s="327">
        <f t="shared" si="2"/>
        <v>125000</v>
      </c>
    </row>
    <row r="53" spans="1:11" ht="15.75">
      <c r="A53" s="319">
        <v>47</v>
      </c>
      <c r="B53" s="559" t="s">
        <v>469</v>
      </c>
      <c r="C53" s="559" t="s">
        <v>706</v>
      </c>
      <c r="D53" s="559" t="s">
        <v>236</v>
      </c>
      <c r="E53" s="640" t="s">
        <v>230</v>
      </c>
      <c r="F53" s="560">
        <v>400000</v>
      </c>
      <c r="G53" s="557" t="s">
        <v>881</v>
      </c>
      <c r="H53" s="329">
        <f t="shared" si="3"/>
        <v>80000</v>
      </c>
      <c r="I53" s="330" t="s">
        <v>89</v>
      </c>
      <c r="J53" s="329">
        <f t="shared" si="4"/>
        <v>20000</v>
      </c>
      <c r="K53" s="327">
        <f t="shared" si="2"/>
        <v>100000</v>
      </c>
    </row>
    <row r="54" spans="1:11" ht="31.5">
      <c r="A54" s="319">
        <v>48</v>
      </c>
      <c r="B54" s="559" t="s">
        <v>469</v>
      </c>
      <c r="C54" s="559" t="s">
        <v>719</v>
      </c>
      <c r="D54" s="559" t="s">
        <v>284</v>
      </c>
      <c r="E54" s="640" t="s">
        <v>248</v>
      </c>
      <c r="F54" s="560">
        <v>300000</v>
      </c>
      <c r="G54" s="556" t="s">
        <v>205</v>
      </c>
      <c r="H54" s="329">
        <f t="shared" si="3"/>
        <v>60000</v>
      </c>
      <c r="I54" s="330" t="s">
        <v>89</v>
      </c>
      <c r="J54" s="329">
        <f t="shared" si="4"/>
        <v>15000</v>
      </c>
      <c r="K54" s="327">
        <f t="shared" si="2"/>
        <v>75000</v>
      </c>
    </row>
    <row r="55" spans="1:11" ht="15.75">
      <c r="A55" s="319">
        <v>49</v>
      </c>
      <c r="B55" s="559" t="s">
        <v>469</v>
      </c>
      <c r="C55" s="559" t="s">
        <v>720</v>
      </c>
      <c r="D55" s="559" t="s">
        <v>238</v>
      </c>
      <c r="E55" s="640" t="s">
        <v>257</v>
      </c>
      <c r="F55" s="560">
        <v>500000</v>
      </c>
      <c r="G55" s="273" t="s">
        <v>881</v>
      </c>
      <c r="H55" s="327">
        <f t="shared" si="3"/>
        <v>100000</v>
      </c>
      <c r="I55" s="328" t="s">
        <v>89</v>
      </c>
      <c r="J55" s="327">
        <f t="shared" si="4"/>
        <v>25000</v>
      </c>
      <c r="K55" s="327">
        <f t="shared" si="2"/>
        <v>125000</v>
      </c>
    </row>
    <row r="56" spans="1:11" ht="31.5">
      <c r="A56" s="319">
        <v>50</v>
      </c>
      <c r="B56" s="559" t="s">
        <v>476</v>
      </c>
      <c r="C56" s="559" t="s">
        <v>723</v>
      </c>
      <c r="D56" s="559" t="s">
        <v>351</v>
      </c>
      <c r="E56" s="640" t="s">
        <v>245</v>
      </c>
      <c r="F56" s="560">
        <v>500000</v>
      </c>
      <c r="G56" s="273" t="s">
        <v>202</v>
      </c>
      <c r="H56" s="327">
        <f t="shared" si="3"/>
        <v>100000</v>
      </c>
      <c r="I56" s="328" t="s">
        <v>89</v>
      </c>
      <c r="J56" s="327">
        <f t="shared" si="4"/>
        <v>25000</v>
      </c>
      <c r="K56" s="327">
        <f t="shared" si="2"/>
        <v>125000</v>
      </c>
    </row>
    <row r="57" spans="1:11" ht="15.75">
      <c r="A57" s="319">
        <v>51</v>
      </c>
      <c r="B57" s="559" t="s">
        <v>476</v>
      </c>
      <c r="C57" s="559" t="s">
        <v>724</v>
      </c>
      <c r="D57" s="559" t="s">
        <v>265</v>
      </c>
      <c r="E57" s="640" t="s">
        <v>229</v>
      </c>
      <c r="F57" s="560">
        <v>384000</v>
      </c>
      <c r="G57" s="555" t="s">
        <v>200</v>
      </c>
      <c r="H57" s="327">
        <f t="shared" si="3"/>
        <v>76800</v>
      </c>
      <c r="I57" s="328" t="s">
        <v>89</v>
      </c>
      <c r="J57" s="327">
        <f t="shared" si="4"/>
        <v>19200</v>
      </c>
      <c r="K57" s="327">
        <f t="shared" si="2"/>
        <v>96000</v>
      </c>
    </row>
    <row r="58" spans="1:11" ht="31.5">
      <c r="A58" s="319">
        <v>52</v>
      </c>
      <c r="B58" s="559" t="s">
        <v>476</v>
      </c>
      <c r="C58" s="559" t="s">
        <v>725</v>
      </c>
      <c r="D58" s="559" t="s">
        <v>365</v>
      </c>
      <c r="E58" s="640" t="s">
        <v>245</v>
      </c>
      <c r="F58" s="560">
        <v>500000</v>
      </c>
      <c r="G58" s="555" t="s">
        <v>202</v>
      </c>
      <c r="H58" s="327">
        <f t="shared" si="3"/>
        <v>100000</v>
      </c>
      <c r="I58" s="328" t="s">
        <v>89</v>
      </c>
      <c r="J58" s="327">
        <f t="shared" si="4"/>
        <v>25000</v>
      </c>
      <c r="K58" s="327">
        <f t="shared" si="2"/>
        <v>125000</v>
      </c>
    </row>
    <row r="59" spans="1:11" ht="15.75">
      <c r="A59" s="319">
        <v>53</v>
      </c>
      <c r="B59" s="559" t="s">
        <v>476</v>
      </c>
      <c r="C59" s="559" t="s">
        <v>258</v>
      </c>
      <c r="D59" s="559" t="s">
        <v>247</v>
      </c>
      <c r="E59" s="640" t="s">
        <v>259</v>
      </c>
      <c r="F59" s="560">
        <v>104400</v>
      </c>
      <c r="G59" s="555" t="s">
        <v>200</v>
      </c>
      <c r="H59" s="327">
        <f t="shared" si="3"/>
        <v>20880</v>
      </c>
      <c r="I59" s="328" t="s">
        <v>89</v>
      </c>
      <c r="J59" s="327">
        <f t="shared" si="4"/>
        <v>5220</v>
      </c>
      <c r="K59" s="327">
        <f t="shared" si="2"/>
        <v>26100</v>
      </c>
    </row>
    <row r="60" spans="1:11" ht="15.75">
      <c r="A60" s="319">
        <v>54</v>
      </c>
      <c r="B60" s="559" t="s">
        <v>476</v>
      </c>
      <c r="C60" s="559" t="s">
        <v>727</v>
      </c>
      <c r="D60" s="559" t="s">
        <v>288</v>
      </c>
      <c r="E60" s="640" t="s">
        <v>259</v>
      </c>
      <c r="F60" s="560">
        <v>104400</v>
      </c>
      <c r="G60" s="555" t="s">
        <v>200</v>
      </c>
      <c r="H60" s="327">
        <f t="shared" si="3"/>
        <v>20880</v>
      </c>
      <c r="I60" s="328" t="s">
        <v>89</v>
      </c>
      <c r="J60" s="327">
        <f t="shared" si="4"/>
        <v>5220</v>
      </c>
      <c r="K60" s="327">
        <f t="shared" si="2"/>
        <v>26100</v>
      </c>
    </row>
    <row r="61" spans="1:11" ht="15.75">
      <c r="A61" s="319">
        <v>55</v>
      </c>
      <c r="B61" s="559" t="s">
        <v>476</v>
      </c>
      <c r="C61" s="559" t="s">
        <v>731</v>
      </c>
      <c r="D61" s="559" t="s">
        <v>271</v>
      </c>
      <c r="E61" s="640" t="s">
        <v>259</v>
      </c>
      <c r="F61" s="560">
        <v>104400</v>
      </c>
      <c r="G61" s="555" t="s">
        <v>200</v>
      </c>
      <c r="H61" s="327">
        <f t="shared" si="3"/>
        <v>20880</v>
      </c>
      <c r="I61" s="328" t="s">
        <v>89</v>
      </c>
      <c r="J61" s="327">
        <f t="shared" si="4"/>
        <v>5220</v>
      </c>
      <c r="K61" s="327">
        <f t="shared" si="2"/>
        <v>26100</v>
      </c>
    </row>
    <row r="62" spans="1:11" ht="25.5">
      <c r="A62" s="319">
        <v>56</v>
      </c>
      <c r="B62" s="299" t="s">
        <v>476</v>
      </c>
      <c r="C62" s="299" t="s">
        <v>286</v>
      </c>
      <c r="D62" s="299" t="s">
        <v>261</v>
      </c>
      <c r="E62" s="299" t="s">
        <v>281</v>
      </c>
      <c r="F62" s="561">
        <v>4000000</v>
      </c>
      <c r="G62" s="556" t="s">
        <v>202</v>
      </c>
      <c r="H62" s="329">
        <f t="shared" si="3"/>
        <v>800000</v>
      </c>
      <c r="I62" s="330" t="s">
        <v>89</v>
      </c>
      <c r="J62" s="329">
        <f t="shared" si="4"/>
        <v>200000</v>
      </c>
      <c r="K62" s="327">
        <f t="shared" si="2"/>
        <v>1000000</v>
      </c>
    </row>
    <row r="63" spans="1:11" ht="15.75">
      <c r="A63" s="319">
        <v>57</v>
      </c>
      <c r="B63" s="559" t="s">
        <v>482</v>
      </c>
      <c r="C63" s="559" t="s">
        <v>733</v>
      </c>
      <c r="D63" s="559" t="s">
        <v>267</v>
      </c>
      <c r="E63" s="640" t="s">
        <v>232</v>
      </c>
      <c r="F63" s="560">
        <v>418000</v>
      </c>
      <c r="G63" s="555" t="s">
        <v>203</v>
      </c>
      <c r="H63" s="327">
        <f t="shared" si="3"/>
        <v>57475</v>
      </c>
      <c r="I63" s="328" t="s">
        <v>89</v>
      </c>
      <c r="J63" s="327">
        <f t="shared" si="4"/>
        <v>20900</v>
      </c>
      <c r="K63" s="327">
        <f t="shared" si="2"/>
        <v>78375</v>
      </c>
    </row>
    <row r="64" spans="1:11" ht="15.75">
      <c r="A64" s="319">
        <v>58</v>
      </c>
      <c r="B64" s="559" t="s">
        <v>482</v>
      </c>
      <c r="C64" s="559" t="s">
        <v>738</v>
      </c>
      <c r="D64" s="559" t="s">
        <v>256</v>
      </c>
      <c r="E64" s="640" t="s">
        <v>232</v>
      </c>
      <c r="F64" s="560">
        <v>418000</v>
      </c>
      <c r="G64" s="555" t="s">
        <v>208</v>
      </c>
      <c r="H64" s="327">
        <f t="shared" si="3"/>
        <v>57475</v>
      </c>
      <c r="I64" s="328" t="s">
        <v>89</v>
      </c>
      <c r="J64" s="327">
        <f t="shared" si="4"/>
        <v>20900</v>
      </c>
      <c r="K64" s="327">
        <f t="shared" si="2"/>
        <v>78375</v>
      </c>
    </row>
    <row r="65" spans="1:11" ht="15.75">
      <c r="A65" s="319">
        <v>59</v>
      </c>
      <c r="B65" s="559" t="s">
        <v>482</v>
      </c>
      <c r="C65" s="559" t="s">
        <v>739</v>
      </c>
      <c r="D65" s="559" t="s">
        <v>273</v>
      </c>
      <c r="E65" s="640" t="s">
        <v>260</v>
      </c>
      <c r="F65" s="560">
        <v>300000</v>
      </c>
      <c r="G65" s="555" t="s">
        <v>208</v>
      </c>
      <c r="H65" s="327">
        <f t="shared" si="3"/>
        <v>41250</v>
      </c>
      <c r="I65" s="328" t="s">
        <v>89</v>
      </c>
      <c r="J65" s="327">
        <f t="shared" si="4"/>
        <v>15000</v>
      </c>
      <c r="K65" s="327">
        <f t="shared" si="2"/>
        <v>56250</v>
      </c>
    </row>
    <row r="66" spans="1:11" ht="25.5">
      <c r="A66" s="319">
        <v>60</v>
      </c>
      <c r="B66" s="298" t="s">
        <v>482</v>
      </c>
      <c r="C66" s="298" t="s">
        <v>868</v>
      </c>
      <c r="D66" s="298" t="s">
        <v>238</v>
      </c>
      <c r="E66" s="299" t="s">
        <v>282</v>
      </c>
      <c r="F66" s="561">
        <v>1000000</v>
      </c>
      <c r="G66" s="556" t="s">
        <v>203</v>
      </c>
      <c r="H66" s="329">
        <f t="shared" si="3"/>
        <v>137500</v>
      </c>
      <c r="I66" s="330" t="s">
        <v>89</v>
      </c>
      <c r="J66" s="329">
        <f t="shared" si="4"/>
        <v>50000</v>
      </c>
      <c r="K66" s="327">
        <f t="shared" si="2"/>
        <v>187500</v>
      </c>
    </row>
    <row r="67" spans="1:11" ht="25.5">
      <c r="A67" s="319">
        <v>61</v>
      </c>
      <c r="B67" s="298" t="s">
        <v>482</v>
      </c>
      <c r="C67" s="298" t="s">
        <v>266</v>
      </c>
      <c r="D67" s="298" t="s">
        <v>238</v>
      </c>
      <c r="E67" s="299" t="s">
        <v>281</v>
      </c>
      <c r="F67" s="561">
        <v>4000000</v>
      </c>
      <c r="G67" s="556" t="s">
        <v>208</v>
      </c>
      <c r="H67" s="329">
        <f t="shared" si="3"/>
        <v>550000</v>
      </c>
      <c r="I67" s="330" t="s">
        <v>89</v>
      </c>
      <c r="J67" s="329">
        <f t="shared" si="4"/>
        <v>200000</v>
      </c>
      <c r="K67" s="327">
        <f t="shared" si="2"/>
        <v>750000</v>
      </c>
    </row>
    <row r="68" spans="1:11" ht="15.75">
      <c r="A68" s="319">
        <v>62</v>
      </c>
      <c r="B68" s="559" t="s">
        <v>485</v>
      </c>
      <c r="C68" s="559" t="s">
        <v>743</v>
      </c>
      <c r="D68" s="559" t="s">
        <v>236</v>
      </c>
      <c r="E68" s="640" t="s">
        <v>232</v>
      </c>
      <c r="F68" s="560">
        <v>418000</v>
      </c>
      <c r="G68" s="555" t="s">
        <v>208</v>
      </c>
      <c r="H68" s="327">
        <f t="shared" si="3"/>
        <v>57475</v>
      </c>
      <c r="I68" s="328" t="s">
        <v>89</v>
      </c>
      <c r="J68" s="327">
        <f t="shared" si="4"/>
        <v>20900</v>
      </c>
      <c r="K68" s="327">
        <f t="shared" si="2"/>
        <v>78375</v>
      </c>
    </row>
    <row r="69" spans="1:11" ht="15.75">
      <c r="A69" s="319">
        <v>63</v>
      </c>
      <c r="B69" s="559" t="s">
        <v>494</v>
      </c>
      <c r="C69" s="559" t="s">
        <v>744</v>
      </c>
      <c r="D69" s="559" t="s">
        <v>238</v>
      </c>
      <c r="E69" s="640" t="s">
        <v>257</v>
      </c>
      <c r="F69" s="560">
        <v>500000</v>
      </c>
      <c r="G69" s="555" t="s">
        <v>207</v>
      </c>
      <c r="H69" s="327">
        <f t="shared" si="3"/>
        <v>100000</v>
      </c>
      <c r="I69" s="328" t="s">
        <v>89</v>
      </c>
      <c r="J69" s="327">
        <f t="shared" si="4"/>
        <v>25000</v>
      </c>
      <c r="K69" s="327">
        <f t="shared" si="2"/>
        <v>125000</v>
      </c>
    </row>
    <row r="70" spans="1:11" ht="15.75">
      <c r="A70" s="319">
        <v>64</v>
      </c>
      <c r="B70" s="559" t="s">
        <v>494</v>
      </c>
      <c r="C70" s="559" t="s">
        <v>747</v>
      </c>
      <c r="D70" s="559" t="s">
        <v>231</v>
      </c>
      <c r="E70" s="640" t="s">
        <v>229</v>
      </c>
      <c r="F70" s="560">
        <v>384000</v>
      </c>
      <c r="G70" s="555" t="s">
        <v>204</v>
      </c>
      <c r="H70" s="327">
        <f t="shared" si="3"/>
        <v>76800</v>
      </c>
      <c r="I70" s="328" t="s">
        <v>89</v>
      </c>
      <c r="J70" s="327">
        <f t="shared" si="4"/>
        <v>19200</v>
      </c>
      <c r="K70" s="327">
        <f t="shared" si="2"/>
        <v>96000</v>
      </c>
    </row>
    <row r="71" spans="1:11" ht="31.5">
      <c r="A71" s="319">
        <v>65</v>
      </c>
      <c r="B71" s="559" t="s">
        <v>494</v>
      </c>
      <c r="C71" s="559" t="s">
        <v>748</v>
      </c>
      <c r="D71" s="559" t="s">
        <v>267</v>
      </c>
      <c r="E71" s="640" t="s">
        <v>749</v>
      </c>
      <c r="F71" s="560">
        <v>500000</v>
      </c>
      <c r="G71" s="555" t="s">
        <v>204</v>
      </c>
      <c r="H71" s="327">
        <f t="shared" ref="H71:H102" si="5">K71-J71</f>
        <v>100000</v>
      </c>
      <c r="I71" s="328" t="s">
        <v>89</v>
      </c>
      <c r="J71" s="327">
        <f t="shared" ref="J71:J102" si="6">F71*0.05</f>
        <v>25000</v>
      </c>
      <c r="K71" s="327">
        <f t="shared" si="2"/>
        <v>125000</v>
      </c>
    </row>
    <row r="72" spans="1:11" ht="25.5">
      <c r="A72" s="319">
        <v>66</v>
      </c>
      <c r="B72" s="299" t="s">
        <v>494</v>
      </c>
      <c r="C72" s="299" t="s">
        <v>869</v>
      </c>
      <c r="D72" s="299" t="s">
        <v>280</v>
      </c>
      <c r="E72" s="299" t="s">
        <v>285</v>
      </c>
      <c r="F72" s="561">
        <v>1000000</v>
      </c>
      <c r="G72" s="556" t="s">
        <v>204</v>
      </c>
      <c r="H72" s="329">
        <f t="shared" si="5"/>
        <v>200000</v>
      </c>
      <c r="I72" s="330" t="s">
        <v>89</v>
      </c>
      <c r="J72" s="329">
        <f t="shared" si="6"/>
        <v>50000</v>
      </c>
      <c r="K72" s="327">
        <f t="shared" ref="K72:K110" si="7">IF(G72="NGUYỆN",F72*25%*75%,IF(G72="TOẢN",F72*25%*75%,IF(G72="V.TÂN",F72*25%*75%,IF(G72="TUẤN",F72*25%*75%,F72*0.25))))</f>
        <v>250000</v>
      </c>
    </row>
    <row r="73" spans="1:11" ht="25.5">
      <c r="A73" s="319">
        <v>67</v>
      </c>
      <c r="B73" s="299" t="s">
        <v>494</v>
      </c>
      <c r="C73" s="299" t="s">
        <v>870</v>
      </c>
      <c r="D73" s="299" t="s">
        <v>133</v>
      </c>
      <c r="E73" s="299" t="s">
        <v>281</v>
      </c>
      <c r="F73" s="561">
        <v>4000000</v>
      </c>
      <c r="G73" s="556" t="s">
        <v>204</v>
      </c>
      <c r="H73" s="329">
        <f t="shared" si="5"/>
        <v>800000</v>
      </c>
      <c r="I73" s="330" t="s">
        <v>89</v>
      </c>
      <c r="J73" s="329">
        <f t="shared" si="6"/>
        <v>200000</v>
      </c>
      <c r="K73" s="327">
        <f t="shared" si="7"/>
        <v>1000000</v>
      </c>
    </row>
    <row r="74" spans="1:11" ht="31.5">
      <c r="A74" s="319">
        <v>68</v>
      </c>
      <c r="B74" s="559" t="s">
        <v>500</v>
      </c>
      <c r="C74" s="559" t="s">
        <v>758</v>
      </c>
      <c r="D74" s="559" t="s">
        <v>273</v>
      </c>
      <c r="E74" s="640" t="s">
        <v>245</v>
      </c>
      <c r="F74" s="560">
        <v>500000</v>
      </c>
      <c r="G74" s="555" t="s">
        <v>199</v>
      </c>
      <c r="H74" s="327">
        <f t="shared" si="5"/>
        <v>68750</v>
      </c>
      <c r="I74" s="328" t="s">
        <v>89</v>
      </c>
      <c r="J74" s="327">
        <f t="shared" si="6"/>
        <v>25000</v>
      </c>
      <c r="K74" s="327">
        <f t="shared" si="7"/>
        <v>93750</v>
      </c>
    </row>
    <row r="75" spans="1:11" ht="15.75">
      <c r="A75" s="319">
        <v>69</v>
      </c>
      <c r="B75" s="559" t="s">
        <v>513</v>
      </c>
      <c r="C75" s="559" t="s">
        <v>765</v>
      </c>
      <c r="D75" s="559" t="s">
        <v>241</v>
      </c>
      <c r="E75" s="640" t="s">
        <v>230</v>
      </c>
      <c r="F75" s="560">
        <v>129600</v>
      </c>
      <c r="G75" s="555" t="s">
        <v>881</v>
      </c>
      <c r="H75" s="327">
        <f t="shared" si="5"/>
        <v>25920</v>
      </c>
      <c r="I75" s="328" t="s">
        <v>89</v>
      </c>
      <c r="J75" s="327">
        <f t="shared" si="6"/>
        <v>6480</v>
      </c>
      <c r="K75" s="327">
        <f t="shared" si="7"/>
        <v>32400</v>
      </c>
    </row>
    <row r="76" spans="1:11" ht="15.75">
      <c r="A76" s="319">
        <v>70</v>
      </c>
      <c r="B76" s="559" t="s">
        <v>513</v>
      </c>
      <c r="C76" s="559" t="s">
        <v>767</v>
      </c>
      <c r="D76" s="559" t="s">
        <v>239</v>
      </c>
      <c r="E76" s="640" t="s">
        <v>257</v>
      </c>
      <c r="F76" s="560">
        <v>500000</v>
      </c>
      <c r="G76" s="555" t="s">
        <v>881</v>
      </c>
      <c r="H76" s="327">
        <f t="shared" si="5"/>
        <v>100000</v>
      </c>
      <c r="I76" s="328" t="s">
        <v>89</v>
      </c>
      <c r="J76" s="327">
        <f t="shared" si="6"/>
        <v>25000</v>
      </c>
      <c r="K76" s="327">
        <f t="shared" si="7"/>
        <v>125000</v>
      </c>
    </row>
    <row r="77" spans="1:11" ht="31.5">
      <c r="A77" s="319">
        <v>71</v>
      </c>
      <c r="B77" s="559" t="s">
        <v>513</v>
      </c>
      <c r="C77" s="559" t="s">
        <v>769</v>
      </c>
      <c r="D77" s="559" t="s">
        <v>261</v>
      </c>
      <c r="E77" s="640" t="s">
        <v>248</v>
      </c>
      <c r="F77" s="560">
        <v>300000</v>
      </c>
      <c r="G77" s="555" t="s">
        <v>881</v>
      </c>
      <c r="H77" s="327">
        <f t="shared" si="5"/>
        <v>60000</v>
      </c>
      <c r="I77" s="328" t="s">
        <v>89</v>
      </c>
      <c r="J77" s="327">
        <f t="shared" si="6"/>
        <v>15000</v>
      </c>
      <c r="K77" s="327">
        <f t="shared" si="7"/>
        <v>75000</v>
      </c>
    </row>
    <row r="78" spans="1:11" ht="31.5">
      <c r="A78" s="319">
        <v>72</v>
      </c>
      <c r="B78" s="559" t="s">
        <v>513</v>
      </c>
      <c r="C78" s="559" t="s">
        <v>770</v>
      </c>
      <c r="D78" s="559" t="s">
        <v>336</v>
      </c>
      <c r="E78" s="640" t="s">
        <v>248</v>
      </c>
      <c r="F78" s="560">
        <v>300000</v>
      </c>
      <c r="G78" s="555" t="s">
        <v>881</v>
      </c>
      <c r="H78" s="327">
        <f t="shared" si="5"/>
        <v>60000</v>
      </c>
      <c r="I78" s="328" t="s">
        <v>89</v>
      </c>
      <c r="J78" s="327">
        <f t="shared" si="6"/>
        <v>15000</v>
      </c>
      <c r="K78" s="327">
        <f t="shared" si="7"/>
        <v>75000</v>
      </c>
    </row>
    <row r="79" spans="1:11" ht="25.5">
      <c r="A79" s="319">
        <v>73</v>
      </c>
      <c r="B79" s="298" t="s">
        <v>513</v>
      </c>
      <c r="C79" s="298" t="s">
        <v>607</v>
      </c>
      <c r="D79" s="298" t="s">
        <v>276</v>
      </c>
      <c r="E79" s="299" t="s">
        <v>871</v>
      </c>
      <c r="F79" s="552">
        <v>3382000</v>
      </c>
      <c r="G79" s="556" t="s">
        <v>208</v>
      </c>
      <c r="H79" s="329">
        <f t="shared" si="5"/>
        <v>465025</v>
      </c>
      <c r="I79" s="330" t="s">
        <v>89</v>
      </c>
      <c r="J79" s="329">
        <f t="shared" si="6"/>
        <v>169100</v>
      </c>
      <c r="K79" s="327">
        <f t="shared" si="7"/>
        <v>634125</v>
      </c>
    </row>
    <row r="80" spans="1:11" ht="15.75">
      <c r="A80" s="319">
        <v>74</v>
      </c>
      <c r="B80" s="559" t="s">
        <v>520</v>
      </c>
      <c r="C80" s="559" t="s">
        <v>775</v>
      </c>
      <c r="D80" s="559" t="s">
        <v>310</v>
      </c>
      <c r="E80" s="640" t="s">
        <v>229</v>
      </c>
      <c r="F80" s="560">
        <v>768000</v>
      </c>
      <c r="G80" s="555" t="s">
        <v>207</v>
      </c>
      <c r="H80" s="327">
        <f t="shared" si="5"/>
        <v>153600</v>
      </c>
      <c r="I80" s="328" t="s">
        <v>89</v>
      </c>
      <c r="J80" s="327">
        <f t="shared" si="6"/>
        <v>38400</v>
      </c>
      <c r="K80" s="327">
        <f t="shared" si="7"/>
        <v>192000</v>
      </c>
    </row>
    <row r="81" spans="1:11" ht="15.75">
      <c r="A81" s="319">
        <v>75</v>
      </c>
      <c r="B81" s="559" t="s">
        <v>520</v>
      </c>
      <c r="C81" s="559" t="s">
        <v>778</v>
      </c>
      <c r="D81" s="559" t="s">
        <v>247</v>
      </c>
      <c r="E81" s="640" t="s">
        <v>260</v>
      </c>
      <c r="F81" s="560">
        <v>300000</v>
      </c>
      <c r="G81" s="555" t="s">
        <v>208</v>
      </c>
      <c r="H81" s="327">
        <f t="shared" si="5"/>
        <v>41250</v>
      </c>
      <c r="I81" s="328" t="s">
        <v>89</v>
      </c>
      <c r="J81" s="327">
        <f t="shared" si="6"/>
        <v>15000</v>
      </c>
      <c r="K81" s="327">
        <f t="shared" si="7"/>
        <v>56250</v>
      </c>
    </row>
    <row r="82" spans="1:11" ht="25.5">
      <c r="A82" s="319">
        <v>76</v>
      </c>
      <c r="B82" s="299" t="s">
        <v>520</v>
      </c>
      <c r="C82" s="299" t="s">
        <v>872</v>
      </c>
      <c r="D82" s="299" t="s">
        <v>261</v>
      </c>
      <c r="E82" s="299" t="s">
        <v>282</v>
      </c>
      <c r="F82" s="561">
        <v>1000000</v>
      </c>
      <c r="G82" s="556" t="s">
        <v>207</v>
      </c>
      <c r="H82" s="329">
        <f t="shared" si="5"/>
        <v>200000</v>
      </c>
      <c r="I82" s="330" t="s">
        <v>89</v>
      </c>
      <c r="J82" s="329">
        <f t="shared" si="6"/>
        <v>50000</v>
      </c>
      <c r="K82" s="327">
        <f t="shared" si="7"/>
        <v>250000</v>
      </c>
    </row>
    <row r="83" spans="1:11" ht="31.5">
      <c r="A83" s="319">
        <v>77</v>
      </c>
      <c r="B83" s="559" t="s">
        <v>528</v>
      </c>
      <c r="C83" s="559" t="s">
        <v>785</v>
      </c>
      <c r="D83" s="559" t="s">
        <v>284</v>
      </c>
      <c r="E83" s="640" t="s">
        <v>786</v>
      </c>
      <c r="F83" s="560">
        <v>384000</v>
      </c>
      <c r="G83" s="555" t="s">
        <v>208</v>
      </c>
      <c r="H83" s="327">
        <f t="shared" si="5"/>
        <v>52800</v>
      </c>
      <c r="I83" s="328" t="s">
        <v>89</v>
      </c>
      <c r="J83" s="327">
        <f t="shared" si="6"/>
        <v>19200</v>
      </c>
      <c r="K83" s="327">
        <f t="shared" si="7"/>
        <v>72000</v>
      </c>
    </row>
    <row r="84" spans="1:11" ht="15.75">
      <c r="A84" s="319">
        <v>78</v>
      </c>
      <c r="B84" s="559" t="s">
        <v>528</v>
      </c>
      <c r="C84" s="559" t="s">
        <v>788</v>
      </c>
      <c r="D84" s="559" t="s">
        <v>153</v>
      </c>
      <c r="E84" s="640" t="s">
        <v>232</v>
      </c>
      <c r="F84" s="560">
        <v>418000</v>
      </c>
      <c r="G84" s="555" t="s">
        <v>208</v>
      </c>
      <c r="H84" s="327">
        <f t="shared" si="5"/>
        <v>57475</v>
      </c>
      <c r="I84" s="328" t="s">
        <v>89</v>
      </c>
      <c r="J84" s="327">
        <f t="shared" si="6"/>
        <v>20900</v>
      </c>
      <c r="K84" s="327">
        <f t="shared" si="7"/>
        <v>78375</v>
      </c>
    </row>
    <row r="85" spans="1:11" ht="15.75">
      <c r="A85" s="319">
        <v>79</v>
      </c>
      <c r="B85" s="559" t="s">
        <v>528</v>
      </c>
      <c r="C85" s="559" t="s">
        <v>789</v>
      </c>
      <c r="D85" s="559" t="s">
        <v>298</v>
      </c>
      <c r="E85" s="640" t="s">
        <v>257</v>
      </c>
      <c r="F85" s="560">
        <v>500000</v>
      </c>
      <c r="G85" s="555" t="s">
        <v>207</v>
      </c>
      <c r="H85" s="327">
        <f t="shared" si="5"/>
        <v>100000</v>
      </c>
      <c r="I85" s="328" t="s">
        <v>89</v>
      </c>
      <c r="J85" s="327">
        <f t="shared" si="6"/>
        <v>25000</v>
      </c>
      <c r="K85" s="327">
        <f t="shared" si="7"/>
        <v>125000</v>
      </c>
    </row>
    <row r="86" spans="1:11" ht="31.5">
      <c r="A86" s="319">
        <v>80</v>
      </c>
      <c r="B86" s="559" t="s">
        <v>528</v>
      </c>
      <c r="C86" s="559" t="s">
        <v>792</v>
      </c>
      <c r="D86" s="559" t="s">
        <v>247</v>
      </c>
      <c r="E86" s="640" t="s">
        <v>248</v>
      </c>
      <c r="F86" s="560">
        <v>300000</v>
      </c>
      <c r="G86" s="555" t="s">
        <v>207</v>
      </c>
      <c r="H86" s="327">
        <f t="shared" si="5"/>
        <v>60000</v>
      </c>
      <c r="I86" s="328" t="s">
        <v>89</v>
      </c>
      <c r="J86" s="327">
        <f t="shared" si="6"/>
        <v>15000</v>
      </c>
      <c r="K86" s="327">
        <f t="shared" si="7"/>
        <v>75000</v>
      </c>
    </row>
    <row r="87" spans="1:11" ht="15.75">
      <c r="A87" s="319">
        <v>81</v>
      </c>
      <c r="B87" s="559" t="s">
        <v>528</v>
      </c>
      <c r="C87" s="559" t="s">
        <v>793</v>
      </c>
      <c r="D87" s="559" t="s">
        <v>234</v>
      </c>
      <c r="E87" s="640" t="s">
        <v>232</v>
      </c>
      <c r="F87" s="560">
        <v>126700</v>
      </c>
      <c r="G87" s="556" t="s">
        <v>208</v>
      </c>
      <c r="H87" s="329">
        <f t="shared" si="5"/>
        <v>17421.25</v>
      </c>
      <c r="I87" s="330" t="s">
        <v>89</v>
      </c>
      <c r="J87" s="329">
        <f t="shared" si="6"/>
        <v>6335</v>
      </c>
      <c r="K87" s="327">
        <f t="shared" si="7"/>
        <v>23756.25</v>
      </c>
    </row>
    <row r="88" spans="1:11" ht="25.5">
      <c r="A88" s="319">
        <v>82</v>
      </c>
      <c r="B88" s="298" t="s">
        <v>528</v>
      </c>
      <c r="C88" s="298" t="s">
        <v>873</v>
      </c>
      <c r="D88" s="298" t="s">
        <v>271</v>
      </c>
      <c r="E88" s="299" t="s">
        <v>282</v>
      </c>
      <c r="F88" s="561">
        <v>1000000</v>
      </c>
      <c r="G88" s="556" t="s">
        <v>208</v>
      </c>
      <c r="H88" s="329">
        <f t="shared" si="5"/>
        <v>137500</v>
      </c>
      <c r="I88" s="330" t="s">
        <v>89</v>
      </c>
      <c r="J88" s="329">
        <f t="shared" si="6"/>
        <v>50000</v>
      </c>
      <c r="K88" s="327">
        <f t="shared" si="7"/>
        <v>187500</v>
      </c>
    </row>
    <row r="89" spans="1:11" ht="25.5">
      <c r="A89" s="319">
        <v>83</v>
      </c>
      <c r="B89" s="299" t="s">
        <v>528</v>
      </c>
      <c r="C89" s="299" t="s">
        <v>874</v>
      </c>
      <c r="D89" s="299" t="s">
        <v>133</v>
      </c>
      <c r="E89" s="299" t="s">
        <v>281</v>
      </c>
      <c r="F89" s="561">
        <v>4000000</v>
      </c>
      <c r="G89" s="556" t="s">
        <v>207</v>
      </c>
      <c r="H89" s="329">
        <f t="shared" si="5"/>
        <v>800000</v>
      </c>
      <c r="I89" s="330" t="s">
        <v>89</v>
      </c>
      <c r="J89" s="329">
        <f t="shared" si="6"/>
        <v>200000</v>
      </c>
      <c r="K89" s="327">
        <f t="shared" si="7"/>
        <v>1000000</v>
      </c>
    </row>
    <row r="90" spans="1:11" ht="15.75">
      <c r="A90" s="319">
        <v>84</v>
      </c>
      <c r="B90" s="559" t="s">
        <v>534</v>
      </c>
      <c r="C90" s="559" t="s">
        <v>802</v>
      </c>
      <c r="D90" s="559" t="s">
        <v>265</v>
      </c>
      <c r="E90" s="640" t="s">
        <v>232</v>
      </c>
      <c r="F90" s="560">
        <v>126700</v>
      </c>
      <c r="G90" s="557" t="s">
        <v>204</v>
      </c>
      <c r="H90" s="329">
        <f t="shared" si="5"/>
        <v>25340</v>
      </c>
      <c r="I90" s="330" t="s">
        <v>89</v>
      </c>
      <c r="J90" s="329">
        <f t="shared" si="6"/>
        <v>6335</v>
      </c>
      <c r="K90" s="327">
        <f t="shared" si="7"/>
        <v>31675</v>
      </c>
    </row>
    <row r="91" spans="1:11" ht="31.5">
      <c r="A91" s="319">
        <v>85</v>
      </c>
      <c r="B91" s="559" t="s">
        <v>534</v>
      </c>
      <c r="C91" s="559" t="s">
        <v>807</v>
      </c>
      <c r="D91" s="559" t="s">
        <v>365</v>
      </c>
      <c r="E91" s="640" t="s">
        <v>749</v>
      </c>
      <c r="F91" s="560">
        <v>500000</v>
      </c>
      <c r="G91" s="556" t="s">
        <v>204</v>
      </c>
      <c r="H91" s="329">
        <f t="shared" si="5"/>
        <v>100000</v>
      </c>
      <c r="I91" s="330" t="s">
        <v>89</v>
      </c>
      <c r="J91" s="329">
        <f t="shared" si="6"/>
        <v>25000</v>
      </c>
      <c r="K91" s="327">
        <f t="shared" si="7"/>
        <v>125000</v>
      </c>
    </row>
    <row r="92" spans="1:11" ht="15.75">
      <c r="A92" s="319">
        <v>86</v>
      </c>
      <c r="B92" s="559" t="s">
        <v>534</v>
      </c>
      <c r="C92" s="559" t="s">
        <v>809</v>
      </c>
      <c r="D92" s="559" t="s">
        <v>246</v>
      </c>
      <c r="E92" s="640" t="s">
        <v>232</v>
      </c>
      <c r="F92" s="560">
        <v>126700</v>
      </c>
      <c r="G92" s="556" t="s">
        <v>204</v>
      </c>
      <c r="H92" s="329">
        <f t="shared" si="5"/>
        <v>25340</v>
      </c>
      <c r="I92" s="330" t="s">
        <v>89</v>
      </c>
      <c r="J92" s="329">
        <f t="shared" si="6"/>
        <v>6335</v>
      </c>
      <c r="K92" s="327">
        <f t="shared" si="7"/>
        <v>31675</v>
      </c>
    </row>
    <row r="93" spans="1:11" ht="15.75">
      <c r="A93" s="319">
        <v>87</v>
      </c>
      <c r="B93" s="559" t="s">
        <v>534</v>
      </c>
      <c r="C93" s="559" t="s">
        <v>813</v>
      </c>
      <c r="D93" s="559" t="s">
        <v>243</v>
      </c>
      <c r="E93" s="640" t="s">
        <v>263</v>
      </c>
      <c r="F93" s="560">
        <v>129600</v>
      </c>
      <c r="G93" s="556" t="s">
        <v>204</v>
      </c>
      <c r="H93" s="329">
        <f t="shared" si="5"/>
        <v>25920</v>
      </c>
      <c r="I93" s="330" t="s">
        <v>89</v>
      </c>
      <c r="J93" s="329">
        <f t="shared" si="6"/>
        <v>6480</v>
      </c>
      <c r="K93" s="327">
        <f t="shared" si="7"/>
        <v>32400</v>
      </c>
    </row>
    <row r="94" spans="1:11" ht="15.75">
      <c r="A94" s="319">
        <v>88</v>
      </c>
      <c r="B94" s="559" t="s">
        <v>534</v>
      </c>
      <c r="C94" s="559" t="s">
        <v>814</v>
      </c>
      <c r="D94" s="559" t="s">
        <v>815</v>
      </c>
      <c r="E94" s="640" t="s">
        <v>257</v>
      </c>
      <c r="F94" s="560">
        <v>500000</v>
      </c>
      <c r="G94" s="556" t="s">
        <v>204</v>
      </c>
      <c r="H94" s="329">
        <f t="shared" si="5"/>
        <v>100000</v>
      </c>
      <c r="I94" s="330" t="s">
        <v>89</v>
      </c>
      <c r="J94" s="329">
        <f t="shared" si="6"/>
        <v>25000</v>
      </c>
      <c r="K94" s="327">
        <f t="shared" si="7"/>
        <v>125000</v>
      </c>
    </row>
    <row r="95" spans="1:11" ht="15.75">
      <c r="A95" s="319">
        <v>89</v>
      </c>
      <c r="B95" s="559" t="s">
        <v>534</v>
      </c>
      <c r="C95" s="559" t="s">
        <v>819</v>
      </c>
      <c r="D95" s="559" t="s">
        <v>153</v>
      </c>
      <c r="E95" s="640" t="s">
        <v>229</v>
      </c>
      <c r="F95" s="560">
        <v>384000</v>
      </c>
      <c r="G95" s="556" t="s">
        <v>204</v>
      </c>
      <c r="H95" s="329">
        <f t="shared" si="5"/>
        <v>76800</v>
      </c>
      <c r="I95" s="330" t="s">
        <v>89</v>
      </c>
      <c r="J95" s="329">
        <f t="shared" si="6"/>
        <v>19200</v>
      </c>
      <c r="K95" s="327">
        <f t="shared" si="7"/>
        <v>96000</v>
      </c>
    </row>
    <row r="96" spans="1:11" ht="25.5">
      <c r="A96" s="319">
        <v>90</v>
      </c>
      <c r="B96" s="299" t="s">
        <v>534</v>
      </c>
      <c r="C96" s="299" t="s">
        <v>818</v>
      </c>
      <c r="D96" s="299" t="s">
        <v>264</v>
      </c>
      <c r="E96" s="299" t="s">
        <v>282</v>
      </c>
      <c r="F96" s="561">
        <v>1000000</v>
      </c>
      <c r="G96" s="556" t="s">
        <v>204</v>
      </c>
      <c r="H96" s="329">
        <f t="shared" si="5"/>
        <v>200000</v>
      </c>
      <c r="I96" s="330" t="s">
        <v>89</v>
      </c>
      <c r="J96" s="329">
        <f t="shared" si="6"/>
        <v>50000</v>
      </c>
      <c r="K96" s="327">
        <f t="shared" si="7"/>
        <v>250000</v>
      </c>
    </row>
    <row r="97" spans="1:11" ht="31.5">
      <c r="A97" s="319">
        <v>91</v>
      </c>
      <c r="B97" s="559" t="s">
        <v>538</v>
      </c>
      <c r="C97" s="559" t="s">
        <v>822</v>
      </c>
      <c r="D97" s="559" t="s">
        <v>267</v>
      </c>
      <c r="E97" s="640" t="s">
        <v>245</v>
      </c>
      <c r="F97" s="560">
        <v>500000</v>
      </c>
      <c r="G97" s="556" t="s">
        <v>199</v>
      </c>
      <c r="H97" s="329">
        <f t="shared" si="5"/>
        <v>68750</v>
      </c>
      <c r="I97" s="330" t="s">
        <v>89</v>
      </c>
      <c r="J97" s="329">
        <f t="shared" si="6"/>
        <v>25000</v>
      </c>
      <c r="K97" s="327">
        <f t="shared" si="7"/>
        <v>93750</v>
      </c>
    </row>
    <row r="98" spans="1:11" ht="15.75">
      <c r="A98" s="319">
        <v>92</v>
      </c>
      <c r="B98" s="559" t="s">
        <v>615</v>
      </c>
      <c r="C98" s="559" t="s">
        <v>830</v>
      </c>
      <c r="D98" s="559" t="s">
        <v>288</v>
      </c>
      <c r="E98" s="640" t="s">
        <v>230</v>
      </c>
      <c r="F98" s="560">
        <v>129600</v>
      </c>
      <c r="G98" s="556" t="s">
        <v>881</v>
      </c>
      <c r="H98" s="329">
        <f t="shared" si="5"/>
        <v>25920</v>
      </c>
      <c r="I98" s="330" t="s">
        <v>89</v>
      </c>
      <c r="J98" s="329">
        <f t="shared" si="6"/>
        <v>6480</v>
      </c>
      <c r="K98" s="327">
        <f t="shared" si="7"/>
        <v>32400</v>
      </c>
    </row>
    <row r="99" spans="1:11" ht="15.75">
      <c r="A99" s="319">
        <v>93</v>
      </c>
      <c r="B99" s="559" t="s">
        <v>615</v>
      </c>
      <c r="C99" s="559" t="s">
        <v>832</v>
      </c>
      <c r="D99" s="559" t="s">
        <v>290</v>
      </c>
      <c r="E99" s="640" t="s">
        <v>260</v>
      </c>
      <c r="F99" s="560">
        <v>300000</v>
      </c>
      <c r="G99" s="556" t="s">
        <v>881</v>
      </c>
      <c r="H99" s="329">
        <f t="shared" si="5"/>
        <v>60000</v>
      </c>
      <c r="I99" s="330" t="s">
        <v>89</v>
      </c>
      <c r="J99" s="329">
        <f t="shared" si="6"/>
        <v>15000</v>
      </c>
      <c r="K99" s="327">
        <f t="shared" si="7"/>
        <v>75000</v>
      </c>
    </row>
    <row r="100" spans="1:11" ht="25.5">
      <c r="A100" s="319">
        <v>94</v>
      </c>
      <c r="B100" s="299" t="s">
        <v>615</v>
      </c>
      <c r="C100" s="299" t="s">
        <v>875</v>
      </c>
      <c r="D100" s="299" t="s">
        <v>336</v>
      </c>
      <c r="E100" s="299" t="s">
        <v>281</v>
      </c>
      <c r="F100" s="561">
        <v>4000000</v>
      </c>
      <c r="G100" s="556" t="s">
        <v>881</v>
      </c>
      <c r="H100" s="329">
        <f t="shared" si="5"/>
        <v>800000</v>
      </c>
      <c r="I100" s="330" t="s">
        <v>89</v>
      </c>
      <c r="J100" s="329">
        <f t="shared" si="6"/>
        <v>200000</v>
      </c>
      <c r="K100" s="327">
        <f t="shared" si="7"/>
        <v>1000000</v>
      </c>
    </row>
    <row r="101" spans="1:11" ht="25.5">
      <c r="A101" s="319">
        <v>95</v>
      </c>
      <c r="B101" s="298" t="s">
        <v>615</v>
      </c>
      <c r="C101" s="298" t="s">
        <v>250</v>
      </c>
      <c r="D101" s="298" t="s">
        <v>264</v>
      </c>
      <c r="E101" s="299" t="s">
        <v>281</v>
      </c>
      <c r="F101" s="561">
        <v>4000000</v>
      </c>
      <c r="G101" s="556" t="s">
        <v>201</v>
      </c>
      <c r="H101" s="329">
        <f t="shared" si="5"/>
        <v>550000</v>
      </c>
      <c r="I101" s="330" t="s">
        <v>89</v>
      </c>
      <c r="J101" s="329">
        <f t="shared" si="6"/>
        <v>200000</v>
      </c>
      <c r="K101" s="327">
        <f t="shared" si="7"/>
        <v>750000</v>
      </c>
    </row>
    <row r="102" spans="1:11" ht="15.75">
      <c r="A102" s="319">
        <v>96</v>
      </c>
      <c r="B102" s="559" t="s">
        <v>545</v>
      </c>
      <c r="C102" s="559" t="s">
        <v>836</v>
      </c>
      <c r="D102" s="559" t="s">
        <v>284</v>
      </c>
      <c r="E102" s="640" t="s">
        <v>263</v>
      </c>
      <c r="F102" s="560">
        <v>500000</v>
      </c>
      <c r="G102" s="556" t="s">
        <v>200</v>
      </c>
      <c r="H102" s="329">
        <f t="shared" si="5"/>
        <v>100000</v>
      </c>
      <c r="I102" s="330" t="s">
        <v>89</v>
      </c>
      <c r="J102" s="329">
        <f t="shared" si="6"/>
        <v>25000</v>
      </c>
      <c r="K102" s="327">
        <f t="shared" si="7"/>
        <v>125000</v>
      </c>
    </row>
    <row r="103" spans="1:11" ht="31.5">
      <c r="A103" s="319">
        <v>97</v>
      </c>
      <c r="B103" s="559" t="s">
        <v>545</v>
      </c>
      <c r="C103" s="559" t="s">
        <v>838</v>
      </c>
      <c r="D103" s="559" t="s">
        <v>273</v>
      </c>
      <c r="E103" s="640" t="s">
        <v>245</v>
      </c>
      <c r="F103" s="560">
        <v>500000</v>
      </c>
      <c r="G103" s="556" t="s">
        <v>202</v>
      </c>
      <c r="H103" s="329">
        <f t="shared" ref="H103:H110" si="8">K103-J103</f>
        <v>100000</v>
      </c>
      <c r="I103" s="330" t="s">
        <v>89</v>
      </c>
      <c r="J103" s="329">
        <f t="shared" ref="J103:J110" si="9">F103*0.05</f>
        <v>25000</v>
      </c>
      <c r="K103" s="327">
        <f t="shared" si="7"/>
        <v>125000</v>
      </c>
    </row>
    <row r="104" spans="1:11" ht="15.75">
      <c r="A104" s="319">
        <v>98</v>
      </c>
      <c r="B104" s="559" t="s">
        <v>545</v>
      </c>
      <c r="C104" s="559" t="s">
        <v>841</v>
      </c>
      <c r="D104" s="559" t="s">
        <v>375</v>
      </c>
      <c r="E104" s="640" t="s">
        <v>257</v>
      </c>
      <c r="F104" s="560">
        <v>500000</v>
      </c>
      <c r="G104" s="556" t="s">
        <v>202</v>
      </c>
      <c r="H104" s="329">
        <f t="shared" si="8"/>
        <v>100000</v>
      </c>
      <c r="I104" s="330" t="s">
        <v>89</v>
      </c>
      <c r="J104" s="329">
        <f t="shared" si="9"/>
        <v>25000</v>
      </c>
      <c r="K104" s="327">
        <f t="shared" si="7"/>
        <v>125000</v>
      </c>
    </row>
    <row r="105" spans="1:11" ht="25.5">
      <c r="A105" s="319">
        <v>99</v>
      </c>
      <c r="B105" s="299" t="s">
        <v>545</v>
      </c>
      <c r="C105" s="299" t="s">
        <v>876</v>
      </c>
      <c r="D105" s="299" t="s">
        <v>293</v>
      </c>
      <c r="E105" s="299" t="s">
        <v>877</v>
      </c>
      <c r="F105" s="561">
        <v>3000000</v>
      </c>
      <c r="G105" s="556" t="s">
        <v>199</v>
      </c>
      <c r="H105" s="329">
        <f t="shared" si="8"/>
        <v>412500</v>
      </c>
      <c r="I105" s="330" t="s">
        <v>89</v>
      </c>
      <c r="J105" s="329">
        <f t="shared" si="9"/>
        <v>150000</v>
      </c>
      <c r="K105" s="327">
        <f t="shared" si="7"/>
        <v>562500</v>
      </c>
    </row>
    <row r="106" spans="1:11" ht="15.75">
      <c r="A106" s="319">
        <v>100</v>
      </c>
      <c r="B106" s="559" t="s">
        <v>618</v>
      </c>
      <c r="C106" s="559" t="s">
        <v>842</v>
      </c>
      <c r="D106" s="559" t="s">
        <v>265</v>
      </c>
      <c r="E106" s="640" t="s">
        <v>229</v>
      </c>
      <c r="F106" s="560">
        <v>384000</v>
      </c>
      <c r="G106" s="556" t="s">
        <v>207</v>
      </c>
      <c r="H106" s="329">
        <f t="shared" si="8"/>
        <v>76800</v>
      </c>
      <c r="I106" s="330" t="s">
        <v>89</v>
      </c>
      <c r="J106" s="329">
        <f t="shared" si="9"/>
        <v>19200</v>
      </c>
      <c r="K106" s="327">
        <f t="shared" si="7"/>
        <v>96000</v>
      </c>
    </row>
    <row r="107" spans="1:11" ht="15.75">
      <c r="A107" s="319">
        <v>101</v>
      </c>
      <c r="B107" s="559" t="s">
        <v>618</v>
      </c>
      <c r="C107" s="559" t="s">
        <v>845</v>
      </c>
      <c r="D107" s="559" t="s">
        <v>846</v>
      </c>
      <c r="E107" s="640" t="s">
        <v>237</v>
      </c>
      <c r="F107" s="560">
        <v>384000</v>
      </c>
      <c r="G107" s="556" t="s">
        <v>203</v>
      </c>
      <c r="H107" s="329">
        <f t="shared" si="8"/>
        <v>52800</v>
      </c>
      <c r="I107" s="330" t="s">
        <v>89</v>
      </c>
      <c r="J107" s="329">
        <f t="shared" si="9"/>
        <v>19200</v>
      </c>
      <c r="K107" s="327">
        <f t="shared" si="7"/>
        <v>72000</v>
      </c>
    </row>
    <row r="108" spans="1:11" ht="15.75">
      <c r="A108" s="319">
        <v>102</v>
      </c>
      <c r="B108" s="559" t="s">
        <v>618</v>
      </c>
      <c r="C108" s="559" t="s">
        <v>847</v>
      </c>
      <c r="D108" s="559" t="s">
        <v>252</v>
      </c>
      <c r="E108" s="640" t="s">
        <v>232</v>
      </c>
      <c r="F108" s="560">
        <v>126700</v>
      </c>
      <c r="G108" s="556" t="s">
        <v>203</v>
      </c>
      <c r="H108" s="329">
        <f t="shared" si="8"/>
        <v>17421.25</v>
      </c>
      <c r="I108" s="330" t="s">
        <v>89</v>
      </c>
      <c r="J108" s="329">
        <f t="shared" si="9"/>
        <v>6335</v>
      </c>
      <c r="K108" s="327">
        <f t="shared" si="7"/>
        <v>23756.25</v>
      </c>
    </row>
    <row r="109" spans="1:11" ht="25.5">
      <c r="A109" s="319">
        <v>103</v>
      </c>
      <c r="B109" s="299" t="s">
        <v>618</v>
      </c>
      <c r="C109" s="299" t="s">
        <v>878</v>
      </c>
      <c r="D109" s="299" t="s">
        <v>239</v>
      </c>
      <c r="E109" s="299" t="s">
        <v>879</v>
      </c>
      <c r="F109" s="561">
        <v>2000000</v>
      </c>
      <c r="G109" s="556" t="s">
        <v>207</v>
      </c>
      <c r="H109" s="329">
        <f t="shared" si="8"/>
        <v>400000</v>
      </c>
      <c r="I109" s="330" t="s">
        <v>89</v>
      </c>
      <c r="J109" s="329">
        <f t="shared" si="9"/>
        <v>100000</v>
      </c>
      <c r="K109" s="327">
        <f t="shared" si="7"/>
        <v>500000</v>
      </c>
    </row>
    <row r="110" spans="1:11" ht="25.5">
      <c r="A110" s="319">
        <v>104</v>
      </c>
      <c r="B110" s="299" t="s">
        <v>622</v>
      </c>
      <c r="C110" s="299" t="s">
        <v>852</v>
      </c>
      <c r="D110" s="299" t="s">
        <v>330</v>
      </c>
      <c r="E110" s="299" t="s">
        <v>877</v>
      </c>
      <c r="F110" s="561">
        <v>2140700</v>
      </c>
      <c r="G110" s="556" t="s">
        <v>205</v>
      </c>
      <c r="H110" s="329">
        <f t="shared" si="8"/>
        <v>428140</v>
      </c>
      <c r="I110" s="330" t="s">
        <v>89</v>
      </c>
      <c r="J110" s="329">
        <f t="shared" si="9"/>
        <v>107035</v>
      </c>
      <c r="K110" s="327">
        <f t="shared" si="7"/>
        <v>535175</v>
      </c>
    </row>
    <row r="111" spans="1:11">
      <c r="A111" s="319"/>
      <c r="B111" s="331"/>
      <c r="C111" s="234" t="s">
        <v>83</v>
      </c>
      <c r="D111" s="332"/>
      <c r="E111" s="333"/>
      <c r="F111" s="334">
        <f>SUBTOTAL(9,F7:F110)</f>
        <v>91465200</v>
      </c>
      <c r="G111" s="334"/>
      <c r="H111" s="334">
        <f t="shared" ref="H111:K111" si="10">SUBTOTAL(9,H7:H110)</f>
        <v>16164771.25</v>
      </c>
      <c r="I111" s="334"/>
      <c r="J111" s="334">
        <f t="shared" si="10"/>
        <v>4573260</v>
      </c>
      <c r="K111" s="334">
        <f t="shared" si="10"/>
        <v>20738031.25</v>
      </c>
    </row>
    <row r="112" spans="1:11">
      <c r="B112" s="335"/>
      <c r="C112" s="336"/>
      <c r="D112" s="337"/>
      <c r="E112" s="336"/>
      <c r="F112" s="338"/>
      <c r="G112" s="612" t="s">
        <v>883</v>
      </c>
      <c r="H112" s="612"/>
      <c r="I112" s="612"/>
      <c r="J112" s="612"/>
      <c r="K112" s="612"/>
    </row>
    <row r="113" spans="1:11" ht="18.75" customHeight="1">
      <c r="A113" s="611" t="s">
        <v>35</v>
      </c>
      <c r="B113" s="611"/>
      <c r="C113" s="611"/>
      <c r="D113" s="339"/>
      <c r="E113" s="340"/>
      <c r="F113" s="341"/>
      <c r="H113" s="607" t="s">
        <v>110</v>
      </c>
      <c r="I113" s="607"/>
      <c r="J113" s="607"/>
      <c r="K113" s="607"/>
    </row>
    <row r="114" spans="1:11">
      <c r="D114" s="342"/>
      <c r="K114" s="343"/>
    </row>
    <row r="115" spans="1:11" ht="6.75" customHeight="1">
      <c r="D115" s="342"/>
      <c r="K115" s="343"/>
    </row>
    <row r="116" spans="1:11" ht="17.25" customHeight="1">
      <c r="F116" s="341"/>
      <c r="K116" s="344"/>
    </row>
    <row r="117" spans="1:11">
      <c r="A117" s="610" t="s">
        <v>45</v>
      </c>
      <c r="B117" s="610"/>
      <c r="C117" s="610"/>
      <c r="H117" s="608" t="s">
        <v>394</v>
      </c>
      <c r="I117" s="608"/>
      <c r="J117" s="608"/>
      <c r="K117" s="608"/>
    </row>
  </sheetData>
  <autoFilter ref="A6:K113" xr:uid="{00000000-0009-0000-0000-000009000000}"/>
  <sortState xmlns:xlrd2="http://schemas.microsoft.com/office/spreadsheetml/2017/richdata2" ref="A7:L110">
    <sortCondition ref="B7:B110"/>
  </sortState>
  <mergeCells count="9">
    <mergeCell ref="H113:K113"/>
    <mergeCell ref="H117:K117"/>
    <mergeCell ref="A1:D1"/>
    <mergeCell ref="A2:D2"/>
    <mergeCell ref="A3:K3"/>
    <mergeCell ref="A4:K4"/>
    <mergeCell ref="A117:C117"/>
    <mergeCell ref="A113:C113"/>
    <mergeCell ref="G112:K112"/>
  </mergeCells>
  <phoneticPr fontId="0" type="noConversion"/>
  <pageMargins left="0.38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Layout" topLeftCell="A8" zoomScaleNormal="100" workbookViewId="0">
      <selection activeCell="D17" sqref="D17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613" t="s">
        <v>0</v>
      </c>
      <c r="B1" s="613"/>
      <c r="C1" s="128"/>
      <c r="D1" s="128"/>
      <c r="E1" s="128"/>
    </row>
    <row r="2" spans="1:6" ht="18.75">
      <c r="A2" s="577" t="s">
        <v>107</v>
      </c>
      <c r="B2" s="577"/>
      <c r="C2" s="39"/>
      <c r="D2" s="128"/>
      <c r="E2" s="128"/>
    </row>
    <row r="3" spans="1:6" ht="21.75" customHeight="1">
      <c r="A3" s="565" t="s">
        <v>395</v>
      </c>
      <c r="B3" s="565"/>
      <c r="C3" s="565"/>
      <c r="D3" s="565"/>
      <c r="E3" s="565"/>
    </row>
    <row r="4" spans="1:6" ht="17.25" customHeight="1">
      <c r="A4" s="577" t="s">
        <v>32</v>
      </c>
      <c r="B4" s="577"/>
      <c r="C4" s="577"/>
      <c r="D4" s="577"/>
      <c r="E4" s="577"/>
    </row>
    <row r="5" spans="1:6" ht="15.75">
      <c r="A5" s="128"/>
      <c r="B5" s="128"/>
      <c r="C5" s="128"/>
      <c r="D5" s="128"/>
      <c r="E5" s="128"/>
    </row>
    <row r="6" spans="1:6" ht="15.75">
      <c r="A6" s="129" t="s">
        <v>29</v>
      </c>
      <c r="B6" s="129" t="s">
        <v>31</v>
      </c>
      <c r="C6" s="129" t="s">
        <v>33</v>
      </c>
      <c r="D6" s="129" t="s">
        <v>7</v>
      </c>
      <c r="E6" s="129" t="s">
        <v>34</v>
      </c>
    </row>
    <row r="7" spans="1:6" ht="16.5">
      <c r="A7" s="110">
        <v>1</v>
      </c>
      <c r="B7" s="62" t="s">
        <v>17</v>
      </c>
      <c r="C7" s="131" t="s">
        <v>26</v>
      </c>
      <c r="D7" s="132">
        <f>SUM(SUMIF(tieuphau!$G$7:$G$120,"HOAN",tieuphau!$H$7:$H$120),SUMIF(tieuphau!$I$7:$I$119,"HOAN",tieuphau!$J$7:$J$119))</f>
        <v>2062480</v>
      </c>
      <c r="E7" s="130"/>
      <c r="F7" s="61"/>
    </row>
    <row r="8" spans="1:6" ht="16.5">
      <c r="A8" s="110">
        <v>2</v>
      </c>
      <c r="B8" s="62" t="s">
        <v>19</v>
      </c>
      <c r="C8" s="131" t="s">
        <v>26</v>
      </c>
      <c r="D8" s="132">
        <f>SUM(SUMIF(tieuphau!$G$7:$G$120,"TÚ",tieuphau!$H$7:$H$120),SUMIF(tieuphau!$I$7:$I$119,"TÚ",tieuphau!$J$7:$J$119))</f>
        <v>3674560</v>
      </c>
      <c r="E8" s="130"/>
    </row>
    <row r="9" spans="1:6" ht="18" customHeight="1">
      <c r="A9" s="110">
        <v>3</v>
      </c>
      <c r="B9" s="62" t="s">
        <v>74</v>
      </c>
      <c r="C9" s="131" t="s">
        <v>26</v>
      </c>
      <c r="D9" s="132">
        <f>SUM(SUMIF(tieuphau!$G$7:$G$120,"NGUYỆN",tieuphau!$H$7:$H$120),SUMIF(tieuphau!$I$7:$I$119,"NGUYỆN",tieuphau!$J$7:$J$119))</f>
        <v>1227696.25</v>
      </c>
      <c r="E9" s="130"/>
    </row>
    <row r="10" spans="1:6" ht="18" customHeight="1">
      <c r="A10" s="110">
        <v>4</v>
      </c>
      <c r="B10" s="62" t="s">
        <v>84</v>
      </c>
      <c r="C10" s="131" t="s">
        <v>26</v>
      </c>
      <c r="D10" s="132">
        <f>SUM(SUMIF(tieuphau!$G$7:$G$120,"v.tân",tieuphau!$H$7:$H$120),SUMIF(tieuphau!$I$7:$I$119,"v.tân",tieuphau!$J$7:$J$119))</f>
        <v>1210756.25</v>
      </c>
      <c r="E10" s="130"/>
    </row>
    <row r="11" spans="1:6" ht="18" customHeight="1">
      <c r="A11" s="110">
        <v>5</v>
      </c>
      <c r="B11" s="62" t="s">
        <v>111</v>
      </c>
      <c r="C11" s="131" t="s">
        <v>26</v>
      </c>
      <c r="D11" s="132">
        <f>SUM(SUMIF(tieuphau!$G$7:$G$120,"TOẢN",tieuphau!$H$7:$H$120),SUMIF(tieuphau!$I$7:$I$119,"TOẢN",tieuphau!$J$7:$J$119))</f>
        <v>550000</v>
      </c>
      <c r="E11" s="130"/>
    </row>
    <row r="12" spans="1:6" ht="18" customHeight="1">
      <c r="A12" s="110">
        <v>6</v>
      </c>
      <c r="B12" s="62" t="s">
        <v>72</v>
      </c>
      <c r="C12" s="131" t="s">
        <v>26</v>
      </c>
      <c r="D12" s="132">
        <f>SUM(SUMIF(tieuphau!$G$7:$G$120,"Điền",tieuphau!$H$7:$H$120),SUMIF(tieuphau!$I$7:$I$119,"điền",tieuphau!$J$7:$J$119))</f>
        <v>1300000</v>
      </c>
      <c r="E12" s="130"/>
    </row>
    <row r="13" spans="1:6" ht="18" customHeight="1">
      <c r="A13" s="110">
        <v>7</v>
      </c>
      <c r="B13" s="62" t="s">
        <v>59</v>
      </c>
      <c r="C13" s="131" t="s">
        <v>26</v>
      </c>
      <c r="D13" s="132">
        <f>SUM(SUMIF(tieuphau!$G$7:$G$120,"sơn",tieuphau!$H$7:$H$120),SUMIF(tieuphau!$I$7:$I$119,"sơn",tieuphau!$J$7:$J$119))</f>
        <v>1907000</v>
      </c>
      <c r="E13" s="130"/>
    </row>
    <row r="14" spans="1:6" ht="18" customHeight="1">
      <c r="A14" s="110">
        <v>8</v>
      </c>
      <c r="B14" s="392" t="s">
        <v>159</v>
      </c>
      <c r="C14" s="397" t="s">
        <v>26</v>
      </c>
      <c r="D14" s="132">
        <f>SUM(SUMIF(tieuphau!$G$7:$G$120,"BẢO",tieuphau!$H$7:$H$120),SUMIF(tieuphau!$I$7:$I$119,"BẢO",tieuphau!$J$7:$J$119))</f>
        <v>1890400</v>
      </c>
      <c r="E14" s="130"/>
    </row>
    <row r="15" spans="1:6" ht="18" customHeight="1">
      <c r="A15" s="110">
        <v>9</v>
      </c>
      <c r="B15" s="392" t="s">
        <v>160</v>
      </c>
      <c r="C15" s="397" t="s">
        <v>26</v>
      </c>
      <c r="D15" s="132">
        <f>SUM(SUMIF(tieuphau!$G$7:$G$120,"DUY",tieuphau!$H$7:$H$120),SUMIF(tieuphau!$I$7:$I$119,"DUY",tieuphau!$J$7:$J$119))</f>
        <v>648140</v>
      </c>
      <c r="E15" s="130"/>
    </row>
    <row r="16" spans="1:6" ht="18" customHeight="1">
      <c r="A16" s="110">
        <v>10</v>
      </c>
      <c r="B16" s="392" t="s">
        <v>123</v>
      </c>
      <c r="C16" s="397" t="s">
        <v>26</v>
      </c>
      <c r="D16" s="132">
        <f>SUM(SUMIF(tieuphau!$G$7:$G$120,"TUẤN",tieuphau!$H$7:$H$120),SUMIF(tieuphau!$I$7:$I$119,"TUẤN",tieuphau!$J$7:$J$119))</f>
        <v>1693738.75</v>
      </c>
      <c r="E16" s="130"/>
    </row>
    <row r="17" spans="1:6" ht="17.25" customHeight="1">
      <c r="A17" s="110">
        <v>11</v>
      </c>
      <c r="B17" s="62" t="s">
        <v>45</v>
      </c>
      <c r="C17" s="55" t="s">
        <v>27</v>
      </c>
      <c r="D17" s="133">
        <f>tieuphau!J111/10</f>
        <v>457326</v>
      </c>
      <c r="E17" s="130"/>
    </row>
    <row r="18" spans="1:6" ht="19.5" customHeight="1">
      <c r="A18" s="110">
        <v>12</v>
      </c>
      <c r="B18" s="62" t="s">
        <v>65</v>
      </c>
      <c r="C18" s="55" t="s">
        <v>27</v>
      </c>
      <c r="D18" s="133">
        <f>D17</f>
        <v>457326</v>
      </c>
      <c r="E18" s="134"/>
    </row>
    <row r="19" spans="1:6" ht="16.5" customHeight="1">
      <c r="A19" s="110">
        <v>13</v>
      </c>
      <c r="B19" s="62" t="s">
        <v>82</v>
      </c>
      <c r="C19" s="55" t="s">
        <v>27</v>
      </c>
      <c r="D19" s="133">
        <f t="shared" ref="D19:D22" si="0">D18</f>
        <v>457326</v>
      </c>
      <c r="E19" s="130"/>
    </row>
    <row r="20" spans="1:6" ht="16.5">
      <c r="A20" s="110">
        <v>14</v>
      </c>
      <c r="B20" s="62" t="s">
        <v>46</v>
      </c>
      <c r="C20" s="55" t="s">
        <v>27</v>
      </c>
      <c r="D20" s="133">
        <f t="shared" si="0"/>
        <v>457326</v>
      </c>
      <c r="E20" s="130"/>
    </row>
    <row r="21" spans="1:6" ht="16.5" customHeight="1">
      <c r="A21" s="110">
        <v>15</v>
      </c>
      <c r="B21" s="62" t="s">
        <v>70</v>
      </c>
      <c r="C21" s="55" t="s">
        <v>27</v>
      </c>
      <c r="D21" s="133">
        <f t="shared" si="0"/>
        <v>457326</v>
      </c>
      <c r="E21" s="130"/>
    </row>
    <row r="22" spans="1:6" ht="16.5" customHeight="1">
      <c r="A22" s="110">
        <v>16</v>
      </c>
      <c r="B22" s="62" t="s">
        <v>112</v>
      </c>
      <c r="C22" s="55" t="s">
        <v>27</v>
      </c>
      <c r="D22" s="133">
        <f t="shared" si="0"/>
        <v>457326</v>
      </c>
      <c r="E22" s="130"/>
    </row>
    <row r="23" spans="1:6" ht="16.5" customHeight="1">
      <c r="A23" s="110">
        <v>17</v>
      </c>
      <c r="B23" s="62" t="s">
        <v>93</v>
      </c>
      <c r="C23" s="55" t="s">
        <v>27</v>
      </c>
      <c r="D23" s="133">
        <f>D22</f>
        <v>457326</v>
      </c>
      <c r="E23" s="130"/>
    </row>
    <row r="24" spans="1:6" ht="16.5" customHeight="1">
      <c r="A24" s="110">
        <v>18</v>
      </c>
      <c r="B24" s="62" t="s">
        <v>73</v>
      </c>
      <c r="C24" s="55" t="s">
        <v>27</v>
      </c>
      <c r="D24" s="133">
        <f>D22</f>
        <v>457326</v>
      </c>
      <c r="E24" s="130"/>
    </row>
    <row r="25" spans="1:6" ht="16.5" customHeight="1">
      <c r="A25" s="110">
        <v>19</v>
      </c>
      <c r="B25" s="62" t="s">
        <v>135</v>
      </c>
      <c r="C25" s="55" t="s">
        <v>27</v>
      </c>
      <c r="D25" s="133">
        <f>D24</f>
        <v>457326</v>
      </c>
      <c r="E25" s="130"/>
    </row>
    <row r="26" spans="1:6" ht="16.5" customHeight="1">
      <c r="A26" s="110">
        <v>20</v>
      </c>
      <c r="B26" s="62" t="s">
        <v>134</v>
      </c>
      <c r="C26" s="55" t="s">
        <v>27</v>
      </c>
      <c r="D26" s="133">
        <f t="shared" ref="D26" si="1">D24</f>
        <v>457326</v>
      </c>
      <c r="E26" s="130"/>
    </row>
    <row r="27" spans="1:6" ht="15.75">
      <c r="A27" s="130"/>
      <c r="B27" s="135" t="s">
        <v>28</v>
      </c>
      <c r="C27" s="135"/>
      <c r="D27" s="136">
        <f>SUM(D7:D26)</f>
        <v>20738031.25</v>
      </c>
      <c r="E27" s="135"/>
    </row>
    <row r="28" spans="1:6">
      <c r="D28" s="61"/>
      <c r="E28" s="104"/>
      <c r="F28" s="61"/>
    </row>
    <row r="29" spans="1:6" ht="15.75">
      <c r="A29" s="117"/>
      <c r="B29" s="117"/>
      <c r="C29" s="117"/>
      <c r="D29" s="614" t="s">
        <v>882</v>
      </c>
      <c r="E29" s="614"/>
    </row>
    <row r="30" spans="1:6" ht="15.75">
      <c r="A30" s="117" t="s">
        <v>20</v>
      </c>
      <c r="B30" s="117"/>
      <c r="C30" s="137"/>
      <c r="D30" s="577" t="s">
        <v>21</v>
      </c>
      <c r="E30" s="577"/>
    </row>
    <row r="31" spans="1:6">
      <c r="E31" s="61"/>
    </row>
    <row r="32" spans="1:6">
      <c r="D32" s="61"/>
      <c r="E32" s="61"/>
    </row>
    <row r="33" spans="1:4">
      <c r="D33" s="61"/>
    </row>
    <row r="34" spans="1:4">
      <c r="A34" s="615"/>
      <c r="B34" s="615"/>
      <c r="D34" s="61"/>
    </row>
  </sheetData>
  <mergeCells count="7">
    <mergeCell ref="A1:B1"/>
    <mergeCell ref="D29:E29"/>
    <mergeCell ref="A34:B34"/>
    <mergeCell ref="D30:E30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view="pageLayout" topLeftCell="A4" zoomScaleNormal="100" workbookViewId="0">
      <selection activeCell="E14" sqref="E14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616" t="s">
        <v>0</v>
      </c>
      <c r="B1" s="616"/>
      <c r="C1" s="616"/>
    </row>
    <row r="2" spans="1:8" ht="16.5">
      <c r="A2" s="617" t="s">
        <v>44</v>
      </c>
      <c r="B2" s="617"/>
      <c r="C2" s="617"/>
    </row>
    <row r="3" spans="1:8" ht="30" customHeight="1">
      <c r="A3" s="618" t="s">
        <v>395</v>
      </c>
      <c r="B3" s="618"/>
      <c r="C3" s="618"/>
      <c r="D3" s="618"/>
      <c r="E3" s="618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96">
        <v>1</v>
      </c>
      <c r="B7" s="9" t="s">
        <v>45</v>
      </c>
      <c r="C7" s="22" t="s">
        <v>27</v>
      </c>
      <c r="D7" s="23">
        <f>18700000/10</f>
        <v>1870000</v>
      </c>
      <c r="E7" s="32">
        <f>F7/19.5</f>
        <v>1</v>
      </c>
      <c r="F7" s="35">
        <v>19.5</v>
      </c>
      <c r="G7" s="24"/>
    </row>
    <row r="8" spans="1:8" ht="17.25" thickBot="1">
      <c r="A8" s="196">
        <v>2</v>
      </c>
      <c r="B8" s="9" t="s">
        <v>65</v>
      </c>
      <c r="C8" s="22" t="s">
        <v>27</v>
      </c>
      <c r="D8" s="23">
        <f t="shared" ref="D8:D16" si="0">18700000/10</f>
        <v>1870000</v>
      </c>
      <c r="E8" s="32">
        <f>F8/19.5</f>
        <v>1</v>
      </c>
      <c r="F8" s="35">
        <v>19.5</v>
      </c>
      <c r="H8" s="25"/>
    </row>
    <row r="9" spans="1:8" ht="21.75" customHeight="1" thickBot="1">
      <c r="A9" s="196">
        <v>3</v>
      </c>
      <c r="B9" s="79" t="s">
        <v>70</v>
      </c>
      <c r="C9" s="22" t="s">
        <v>27</v>
      </c>
      <c r="D9" s="23">
        <f t="shared" si="0"/>
        <v>1870000</v>
      </c>
      <c r="E9" s="81"/>
      <c r="F9" s="35"/>
    </row>
    <row r="10" spans="1:8" ht="21.75" customHeight="1" thickBot="1">
      <c r="A10" s="196">
        <v>4</v>
      </c>
      <c r="B10" s="79" t="s">
        <v>73</v>
      </c>
      <c r="C10" s="22" t="s">
        <v>27</v>
      </c>
      <c r="D10" s="23">
        <f t="shared" si="0"/>
        <v>1870000</v>
      </c>
      <c r="E10" s="81"/>
      <c r="F10" s="35"/>
    </row>
    <row r="11" spans="1:8" ht="21.75" customHeight="1" thickBot="1">
      <c r="A11" s="196">
        <v>5</v>
      </c>
      <c r="B11" s="79" t="s">
        <v>82</v>
      </c>
      <c r="C11" s="103" t="s">
        <v>27</v>
      </c>
      <c r="D11" s="23">
        <f t="shared" si="0"/>
        <v>1870000</v>
      </c>
      <c r="E11" s="81"/>
      <c r="F11" s="35"/>
    </row>
    <row r="12" spans="1:8" ht="21.75" customHeight="1" thickBot="1">
      <c r="A12" s="196">
        <v>6</v>
      </c>
      <c r="B12" s="79" t="s">
        <v>46</v>
      </c>
      <c r="C12" s="103" t="s">
        <v>27</v>
      </c>
      <c r="D12" s="23">
        <f t="shared" si="0"/>
        <v>1870000</v>
      </c>
      <c r="E12" s="81"/>
      <c r="F12" s="35"/>
    </row>
    <row r="13" spans="1:8" ht="21.75" customHeight="1" thickBot="1">
      <c r="A13" s="196">
        <v>7</v>
      </c>
      <c r="B13" s="79" t="s">
        <v>112</v>
      </c>
      <c r="C13" s="103" t="s">
        <v>27</v>
      </c>
      <c r="D13" s="23">
        <f t="shared" si="0"/>
        <v>1870000</v>
      </c>
      <c r="E13" s="81"/>
      <c r="F13" s="35"/>
    </row>
    <row r="14" spans="1:8" ht="21.75" customHeight="1" thickBot="1">
      <c r="A14" s="196">
        <v>8</v>
      </c>
      <c r="B14" s="79" t="s">
        <v>135</v>
      </c>
      <c r="C14" s="103" t="s">
        <v>27</v>
      </c>
      <c r="D14" s="23">
        <f t="shared" si="0"/>
        <v>1870000</v>
      </c>
      <c r="E14" s="81"/>
      <c r="F14" s="35"/>
    </row>
    <row r="15" spans="1:8" ht="21.75" customHeight="1" thickBot="1">
      <c r="A15" s="196">
        <v>9</v>
      </c>
      <c r="B15" s="79" t="s">
        <v>134</v>
      </c>
      <c r="C15" s="103" t="s">
        <v>27</v>
      </c>
      <c r="D15" s="23">
        <f t="shared" si="0"/>
        <v>1870000</v>
      </c>
      <c r="E15" s="81"/>
      <c r="F15" s="35"/>
    </row>
    <row r="16" spans="1:8" ht="21.75" customHeight="1" thickBot="1">
      <c r="A16" s="562">
        <v>10</v>
      </c>
      <c r="B16" s="79" t="s">
        <v>93</v>
      </c>
      <c r="C16" s="103" t="s">
        <v>27</v>
      </c>
      <c r="D16" s="23">
        <f t="shared" si="0"/>
        <v>1870000</v>
      </c>
      <c r="E16" s="81"/>
      <c r="F16" s="35"/>
    </row>
    <row r="17" spans="1:7" ht="17.25" thickBot="1">
      <c r="A17" s="26"/>
      <c r="B17" s="27" t="s">
        <v>28</v>
      </c>
      <c r="C17" s="28"/>
      <c r="D17" s="29">
        <f>SUM(D7:D16)</f>
        <v>18700000</v>
      </c>
      <c r="E17" s="30"/>
      <c r="F17" s="36"/>
      <c r="G17" s="24"/>
    </row>
    <row r="18" spans="1:7" ht="26.25" customHeight="1">
      <c r="A18" s="58"/>
      <c r="B18" s="24"/>
    </row>
    <row r="19" spans="1:7">
      <c r="B19" s="24"/>
    </row>
    <row r="20" spans="1:7">
      <c r="D20" s="59" t="s">
        <v>122</v>
      </c>
    </row>
    <row r="21" spans="1:7">
      <c r="B21" s="14" t="s">
        <v>20</v>
      </c>
      <c r="D21" s="619" t="s">
        <v>21</v>
      </c>
      <c r="E21" s="619"/>
    </row>
    <row r="22" spans="1:7">
      <c r="E22" s="155"/>
    </row>
    <row r="24" spans="1:7">
      <c r="E24" s="25"/>
    </row>
    <row r="27" spans="1:7">
      <c r="D27" s="31"/>
    </row>
  </sheetData>
  <mergeCells count="4">
    <mergeCell ref="A1:C1"/>
    <mergeCell ref="A2:C2"/>
    <mergeCell ref="A3:E3"/>
    <mergeCell ref="D21:E21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6"/>
  <sheetViews>
    <sheetView workbookViewId="0">
      <selection activeCell="E13" sqref="E13"/>
    </sheetView>
  </sheetViews>
  <sheetFormatPr defaultColWidth="9.140625" defaultRowHeight="12.75"/>
  <cols>
    <col min="1" max="1" width="6.7109375" style="138" customWidth="1"/>
    <col min="2" max="2" width="13.7109375" style="266" customWidth="1"/>
    <col min="3" max="3" width="30.140625" style="264" customWidth="1"/>
    <col min="4" max="4" width="11.7109375" style="266" customWidth="1"/>
    <col min="5" max="5" width="32.85546875" style="72" bestFit="1" customWidth="1"/>
    <col min="6" max="6" width="12.5703125" style="275" bestFit="1" customWidth="1"/>
    <col min="7" max="7" width="15.140625" style="197" customWidth="1"/>
    <col min="8" max="8" width="12" style="197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624" t="s">
        <v>0</v>
      </c>
      <c r="B1" s="624"/>
      <c r="C1" s="624"/>
      <c r="D1" s="624"/>
      <c r="E1" s="624"/>
      <c r="F1" s="624"/>
    </row>
    <row r="2" spans="1:12" ht="18" customHeight="1">
      <c r="A2" s="625" t="s">
        <v>75</v>
      </c>
      <c r="B2" s="625"/>
      <c r="C2" s="625"/>
      <c r="D2" s="625"/>
      <c r="E2" s="625"/>
      <c r="F2" s="625"/>
    </row>
    <row r="3" spans="1:12" ht="26.25" customHeight="1">
      <c r="A3" s="620" t="s">
        <v>857</v>
      </c>
      <c r="B3" s="620"/>
      <c r="C3" s="620"/>
      <c r="D3" s="620"/>
      <c r="E3" s="620"/>
      <c r="F3" s="620"/>
      <c r="G3" s="620"/>
      <c r="H3" s="620"/>
    </row>
    <row r="4" spans="1:12" ht="18.75">
      <c r="F4" s="274"/>
    </row>
    <row r="5" spans="1:12" s="260" customFormat="1" ht="33">
      <c r="A5" s="258" t="s">
        <v>2</v>
      </c>
      <c r="B5" s="258" t="s">
        <v>103</v>
      </c>
      <c r="C5" s="258" t="s">
        <v>79</v>
      </c>
      <c r="D5" s="258" t="s">
        <v>80</v>
      </c>
      <c r="E5" s="258" t="s">
        <v>132</v>
      </c>
      <c r="F5" s="258" t="s">
        <v>81</v>
      </c>
      <c r="G5" s="259" t="s">
        <v>14</v>
      </c>
      <c r="H5" s="259" t="s">
        <v>118</v>
      </c>
    </row>
    <row r="6" spans="1:12" s="306" customFormat="1" ht="21.75" customHeight="1">
      <c r="A6" s="235">
        <v>1</v>
      </c>
      <c r="B6" s="554" t="s">
        <v>513</v>
      </c>
      <c r="C6" s="554" t="s">
        <v>766</v>
      </c>
      <c r="D6" s="554" t="s">
        <v>246</v>
      </c>
      <c r="E6" s="321" t="s">
        <v>131</v>
      </c>
      <c r="F6" s="375" t="s">
        <v>201</v>
      </c>
      <c r="G6" s="236">
        <v>1000000</v>
      </c>
      <c r="H6" s="305">
        <f t="shared" ref="H6" si="0">G6*0.9</f>
        <v>900000</v>
      </c>
    </row>
    <row r="7" spans="1:12" s="306" customFormat="1" ht="21.75" customHeight="1">
      <c r="A7" s="374">
        <v>2</v>
      </c>
      <c r="B7" s="554" t="s">
        <v>469</v>
      </c>
      <c r="C7" s="554" t="s">
        <v>711</v>
      </c>
      <c r="D7" s="554" t="s">
        <v>278</v>
      </c>
      <c r="E7" s="321" t="s">
        <v>131</v>
      </c>
      <c r="F7" s="375" t="s">
        <v>200</v>
      </c>
      <c r="G7" s="236">
        <v>1000000</v>
      </c>
      <c r="H7" s="305">
        <f t="shared" ref="H7:H8" si="1">G7*0.9</f>
        <v>900000</v>
      </c>
    </row>
    <row r="8" spans="1:12" s="306" customFormat="1" ht="21.75" customHeight="1">
      <c r="A8" s="374">
        <v>3</v>
      </c>
      <c r="B8" s="554" t="s">
        <v>618</v>
      </c>
      <c r="C8" s="554" t="s">
        <v>848</v>
      </c>
      <c r="D8" s="554" t="s">
        <v>236</v>
      </c>
      <c r="E8" s="321" t="s">
        <v>131</v>
      </c>
      <c r="F8" s="375" t="s">
        <v>200</v>
      </c>
      <c r="G8" s="236">
        <v>1000000</v>
      </c>
      <c r="H8" s="305">
        <f t="shared" si="1"/>
        <v>900000</v>
      </c>
    </row>
    <row r="9" spans="1:12" ht="15.75">
      <c r="A9" s="621" t="s">
        <v>28</v>
      </c>
      <c r="B9" s="622"/>
      <c r="C9" s="622"/>
      <c r="D9" s="622"/>
      <c r="E9" s="622"/>
      <c r="F9" s="623"/>
      <c r="G9" s="139">
        <f>SUM(G6:G8)</f>
        <v>3000000</v>
      </c>
      <c r="H9" s="139">
        <f>SUM(H6:H8)</f>
        <v>2700000</v>
      </c>
    </row>
    <row r="10" spans="1:12" ht="20.25" customHeight="1">
      <c r="F10" s="627" t="s">
        <v>386</v>
      </c>
      <c r="G10" s="627"/>
      <c r="H10" s="627"/>
      <c r="L10" s="78"/>
    </row>
    <row r="11" spans="1:12" ht="21.75" customHeight="1">
      <c r="A11" s="620" t="s">
        <v>20</v>
      </c>
      <c r="B11" s="620"/>
      <c r="C11" s="620"/>
      <c r="F11" s="628" t="s">
        <v>21</v>
      </c>
      <c r="G11" s="628"/>
      <c r="H11" s="628"/>
    </row>
    <row r="12" spans="1:12" ht="15" customHeight="1">
      <c r="C12" s="626"/>
      <c r="D12" s="626"/>
      <c r="E12" s="626"/>
      <c r="F12" s="626"/>
      <c r="G12" s="626"/>
      <c r="H12" s="215"/>
    </row>
    <row r="16" spans="1:12" ht="22.5" customHeight="1">
      <c r="A16" s="620" t="s">
        <v>109</v>
      </c>
      <c r="B16" s="620"/>
      <c r="C16" s="620"/>
      <c r="F16" s="628" t="s">
        <v>144</v>
      </c>
      <c r="G16" s="628"/>
      <c r="H16" s="628"/>
    </row>
  </sheetData>
  <sortState xmlns:xlrd2="http://schemas.microsoft.com/office/spreadsheetml/2017/richdata2" ref="A6:L6">
    <sortCondition ref="B6"/>
  </sortState>
  <mergeCells count="10">
    <mergeCell ref="A16:C16"/>
    <mergeCell ref="A9:F9"/>
    <mergeCell ref="A1:F1"/>
    <mergeCell ref="A2:F2"/>
    <mergeCell ref="C12:G12"/>
    <mergeCell ref="A3:H3"/>
    <mergeCell ref="A11:C11"/>
    <mergeCell ref="F10:H10"/>
    <mergeCell ref="F16:H16"/>
    <mergeCell ref="F11:H11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>
      <selection activeCell="E11" sqref="E11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575" t="s">
        <v>0</v>
      </c>
      <c r="B1" s="575"/>
      <c r="C1" s="575"/>
      <c r="D1" s="38"/>
      <c r="E1" s="38"/>
      <c r="F1" s="37"/>
    </row>
    <row r="2" spans="1:6" ht="16.5">
      <c r="A2" s="574" t="s">
        <v>75</v>
      </c>
      <c r="B2" s="574"/>
      <c r="C2" s="574"/>
      <c r="D2" s="38"/>
      <c r="E2" s="38"/>
      <c r="F2" s="37"/>
    </row>
    <row r="3" spans="1:6" ht="18.75">
      <c r="A3" s="565" t="s">
        <v>395</v>
      </c>
      <c r="B3" s="565"/>
      <c r="C3" s="565"/>
      <c r="D3" s="565"/>
      <c r="E3" s="565"/>
      <c r="F3" s="123"/>
    </row>
    <row r="4" spans="1:6" ht="15.75">
      <c r="A4" s="586" t="s">
        <v>92</v>
      </c>
      <c r="B4" s="586"/>
      <c r="C4" s="586"/>
      <c r="D4" s="586"/>
      <c r="E4" s="586"/>
      <c r="F4" s="586"/>
    </row>
    <row r="5" spans="1:6" ht="18.75">
      <c r="A5" s="37"/>
      <c r="B5" s="39"/>
      <c r="C5" s="40"/>
      <c r="D5" s="40"/>
      <c r="E5" s="38"/>
      <c r="F5" s="37"/>
    </row>
    <row r="6" spans="1:6" ht="16.5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47"/>
    </row>
    <row r="7" spans="1:6" ht="16.5">
      <c r="A7" s="110">
        <v>1</v>
      </c>
      <c r="B7" s="106" t="s">
        <v>18</v>
      </c>
      <c r="C7" s="107" t="s">
        <v>26</v>
      </c>
      <c r="D7" s="185">
        <v>103006610215</v>
      </c>
      <c r="E7" s="70" t="s">
        <v>56</v>
      </c>
      <c r="F7" s="37"/>
    </row>
    <row r="8" spans="1:6" ht="16.5">
      <c r="A8" s="110">
        <v>2</v>
      </c>
      <c r="B8" s="106" t="s">
        <v>17</v>
      </c>
      <c r="C8" s="107" t="s">
        <v>26</v>
      </c>
      <c r="D8" s="185">
        <v>105001159195</v>
      </c>
      <c r="E8" s="70">
        <v>1800000</v>
      </c>
      <c r="F8" s="41"/>
    </row>
    <row r="9" spans="1:6" ht="16.5" hidden="1">
      <c r="A9" s="110">
        <v>3</v>
      </c>
      <c r="B9" s="106" t="s">
        <v>72</v>
      </c>
      <c r="C9" s="107" t="s">
        <v>66</v>
      </c>
      <c r="D9" s="185">
        <v>105001225232</v>
      </c>
      <c r="E9" s="70">
        <v>0</v>
      </c>
      <c r="F9" s="41"/>
    </row>
    <row r="10" spans="1:6" ht="16.5" hidden="1">
      <c r="A10" s="110">
        <v>2.8333333333333299</v>
      </c>
      <c r="B10" s="106" t="s">
        <v>111</v>
      </c>
      <c r="C10" s="107" t="s">
        <v>66</v>
      </c>
      <c r="D10" s="185">
        <v>107868829237</v>
      </c>
      <c r="E10" s="70" t="s">
        <v>56</v>
      </c>
      <c r="F10" s="41"/>
    </row>
    <row r="11" spans="1:6" ht="16.5">
      <c r="A11" s="110">
        <v>3</v>
      </c>
      <c r="B11" s="303" t="s">
        <v>74</v>
      </c>
      <c r="C11" s="107" t="s">
        <v>66</v>
      </c>
      <c r="D11" s="185">
        <v>105867664283</v>
      </c>
      <c r="E11" s="70">
        <v>900000</v>
      </c>
      <c r="F11" s="41"/>
    </row>
    <row r="12" spans="1:6" ht="16.5" hidden="1">
      <c r="A12" s="110">
        <v>4</v>
      </c>
      <c r="B12" s="106" t="s">
        <v>84</v>
      </c>
      <c r="C12" s="214" t="s">
        <v>26</v>
      </c>
      <c r="D12" s="257" t="s">
        <v>121</v>
      </c>
      <c r="E12" s="70" t="s">
        <v>56</v>
      </c>
      <c r="F12" s="41"/>
    </row>
    <row r="13" spans="1:6" ht="16.5" hidden="1">
      <c r="A13" s="110">
        <v>5</v>
      </c>
      <c r="B13" s="303" t="s">
        <v>94</v>
      </c>
      <c r="C13" s="214" t="s">
        <v>26</v>
      </c>
      <c r="D13" s="202">
        <v>103006610215</v>
      </c>
      <c r="E13" s="70">
        <v>0</v>
      </c>
      <c r="F13" s="41"/>
    </row>
    <row r="14" spans="1:6" ht="16.5">
      <c r="A14" s="106"/>
      <c r="B14" s="115" t="s">
        <v>28</v>
      </c>
      <c r="C14" s="116"/>
      <c r="D14" s="116"/>
      <c r="E14" s="86">
        <f>SUM(E7:E13)</f>
        <v>2700000</v>
      </c>
      <c r="F14" s="49"/>
    </row>
    <row r="15" spans="1:6" ht="16.5">
      <c r="A15" s="1"/>
      <c r="B15" s="105"/>
      <c r="C15" s="38"/>
      <c r="D15" s="38"/>
      <c r="E15" s="38"/>
      <c r="F15" s="37"/>
    </row>
    <row r="16" spans="1:6" ht="15.75">
      <c r="A16" s="37"/>
      <c r="B16" s="37"/>
      <c r="C16" s="38"/>
      <c r="D16" s="576" t="s">
        <v>386</v>
      </c>
      <c r="E16" s="576"/>
      <c r="F16" s="576"/>
    </row>
    <row r="17" spans="1:6" ht="18.75">
      <c r="A17" s="565" t="s">
        <v>20</v>
      </c>
      <c r="B17" s="565"/>
      <c r="C17" s="40"/>
      <c r="D17" s="587" t="s">
        <v>21</v>
      </c>
      <c r="E17" s="587"/>
      <c r="F17" s="587"/>
    </row>
    <row r="18" spans="1:6" ht="18.75">
      <c r="A18" s="39"/>
      <c r="B18" s="39"/>
      <c r="C18" s="40"/>
      <c r="D18" s="40"/>
      <c r="E18" s="40"/>
      <c r="F18" s="39"/>
    </row>
    <row r="19" spans="1:6" ht="18.75">
      <c r="A19" s="39"/>
      <c r="B19" s="39"/>
      <c r="C19" s="40"/>
      <c r="D19" s="40"/>
      <c r="E19" s="40"/>
      <c r="F19" s="39"/>
    </row>
    <row r="20" spans="1:6" ht="18.75">
      <c r="A20" s="39"/>
      <c r="B20" s="39"/>
      <c r="C20" s="40"/>
      <c r="D20" s="40"/>
      <c r="E20" s="40"/>
      <c r="F20" s="39"/>
    </row>
    <row r="21" spans="1:6" ht="18.75">
      <c r="A21" s="565" t="s">
        <v>96</v>
      </c>
      <c r="B21" s="565"/>
      <c r="C21" s="40"/>
      <c r="D21" s="587" t="s">
        <v>108</v>
      </c>
      <c r="E21" s="587"/>
      <c r="F21" s="587"/>
    </row>
  </sheetData>
  <mergeCells count="9">
    <mergeCell ref="A21:B21"/>
    <mergeCell ref="D21:F21"/>
    <mergeCell ref="A1:C1"/>
    <mergeCell ref="A2:C2"/>
    <mergeCell ref="A3:E3"/>
    <mergeCell ref="A4:F4"/>
    <mergeCell ref="D16:F16"/>
    <mergeCell ref="A17:B17"/>
    <mergeCell ref="D17:F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zoomScaleNormal="100" workbookViewId="0">
      <selection activeCell="L19" sqref="L19"/>
    </sheetView>
  </sheetViews>
  <sheetFormatPr defaultColWidth="9.140625" defaultRowHeight="12.75"/>
  <cols>
    <col min="1" max="1" width="5" style="72" customWidth="1"/>
    <col min="2" max="2" width="25.7109375" style="72" bestFit="1" customWidth="1"/>
    <col min="3" max="3" width="13.140625" style="71" customWidth="1"/>
    <col min="4" max="4" width="18.85546875" style="71" customWidth="1"/>
    <col min="5" max="5" width="12.5703125" style="160" customWidth="1"/>
    <col min="6" max="6" width="12.85546875" style="268" customWidth="1"/>
    <col min="7" max="7" width="12.5703125" style="162" customWidth="1"/>
    <col min="8" max="8" width="12.5703125" style="72" customWidth="1"/>
    <col min="9" max="16384" width="9.140625" style="72"/>
  </cols>
  <sheetData>
    <row r="1" spans="1:8" ht="16.5">
      <c r="A1" s="629" t="s">
        <v>0</v>
      </c>
      <c r="B1" s="629"/>
      <c r="C1" s="629"/>
      <c r="D1" s="183"/>
    </row>
    <row r="2" spans="1:8" ht="18" customHeight="1">
      <c r="A2" s="630" t="s">
        <v>75</v>
      </c>
      <c r="B2" s="630"/>
      <c r="C2" s="630"/>
      <c r="D2" s="184"/>
    </row>
    <row r="3" spans="1:8" s="169" customFormat="1" ht="26.25" customHeight="1">
      <c r="A3" s="633" t="s">
        <v>395</v>
      </c>
      <c r="B3" s="633"/>
      <c r="C3" s="633"/>
      <c r="D3" s="633"/>
      <c r="E3" s="633"/>
      <c r="F3" s="633"/>
      <c r="G3" s="633"/>
      <c r="H3" s="633"/>
    </row>
    <row r="4" spans="1:8" ht="20.25" customHeight="1">
      <c r="A4" s="628" t="s">
        <v>67</v>
      </c>
      <c r="B4" s="628"/>
      <c r="C4" s="628"/>
      <c r="D4" s="628"/>
      <c r="E4" s="628"/>
      <c r="F4" s="628"/>
      <c r="G4" s="628"/>
      <c r="H4" s="628"/>
    </row>
    <row r="5" spans="1:8" ht="5.25" customHeight="1">
      <c r="B5" s="74"/>
      <c r="C5" s="75"/>
      <c r="D5" s="75"/>
      <c r="H5" s="73"/>
    </row>
    <row r="6" spans="1:8" s="169" customFormat="1" ht="20.25" customHeight="1">
      <c r="A6" s="102" t="s">
        <v>2</v>
      </c>
      <c r="B6" s="102" t="s">
        <v>13</v>
      </c>
      <c r="C6" s="121" t="s">
        <v>85</v>
      </c>
      <c r="D6" s="121" t="s">
        <v>114</v>
      </c>
      <c r="E6" s="161" t="s">
        <v>14</v>
      </c>
      <c r="F6" s="267" t="s">
        <v>90</v>
      </c>
      <c r="G6" s="161" t="s">
        <v>51</v>
      </c>
      <c r="H6" s="121" t="s">
        <v>15</v>
      </c>
    </row>
    <row r="7" spans="1:8" s="169" customFormat="1" ht="20.25" customHeight="1">
      <c r="A7" s="111">
        <v>1</v>
      </c>
      <c r="B7" s="203" t="s">
        <v>18</v>
      </c>
      <c r="C7" s="204" t="s">
        <v>26</v>
      </c>
      <c r="D7" s="202">
        <v>103006610215</v>
      </c>
      <c r="E7" s="205">
        <f>'lanh tien PT'!D7</f>
        <v>555266.25</v>
      </c>
      <c r="F7" s="206">
        <f t="shared" ref="F7:F28" si="0">E7-G7</f>
        <v>55526.625</v>
      </c>
      <c r="G7" s="163">
        <f>E7*0.9</f>
        <v>499739.625</v>
      </c>
      <c r="H7" s="203"/>
    </row>
    <row r="8" spans="1:8" s="169" customFormat="1" ht="20.25" customHeight="1">
      <c r="A8" s="111">
        <v>2</v>
      </c>
      <c r="B8" s="203" t="s">
        <v>17</v>
      </c>
      <c r="C8" s="204" t="s">
        <v>26</v>
      </c>
      <c r="D8" s="202">
        <v>100006610218</v>
      </c>
      <c r="E8" s="205">
        <f>'lanh tien tphau'!D7+'lanh tien PT'!D8+'Bác sĩ điều trị'!D9+'Lãnh tiền PTYC'!E8</f>
        <v>16376086.5</v>
      </c>
      <c r="F8" s="206">
        <f t="shared" si="0"/>
        <v>1637608.6500000004</v>
      </c>
      <c r="G8" s="163">
        <f>E8*0.9</f>
        <v>14738477.85</v>
      </c>
      <c r="H8" s="203"/>
    </row>
    <row r="9" spans="1:8" s="169" customFormat="1" ht="20.25" customHeight="1">
      <c r="A9" s="111">
        <v>3</v>
      </c>
      <c r="B9" s="203" t="s">
        <v>19</v>
      </c>
      <c r="C9" s="204" t="s">
        <v>26</v>
      </c>
      <c r="D9" s="202">
        <v>100006610162</v>
      </c>
      <c r="E9" s="205">
        <f>'lanh tien tphau'!D8</f>
        <v>3674560</v>
      </c>
      <c r="F9" s="206">
        <f t="shared" si="0"/>
        <v>367456</v>
      </c>
      <c r="G9" s="163">
        <f>E9*0.9</f>
        <v>3307104</v>
      </c>
      <c r="H9" s="111"/>
    </row>
    <row r="10" spans="1:8" s="169" customFormat="1" ht="20.25" customHeight="1">
      <c r="A10" s="111">
        <v>4</v>
      </c>
      <c r="B10" s="203" t="s">
        <v>74</v>
      </c>
      <c r="C10" s="204" t="s">
        <v>66</v>
      </c>
      <c r="D10" s="202">
        <v>105001159195</v>
      </c>
      <c r="E10" s="205">
        <f>'lanh tien tphau'!D9+'lanh tien PT'!D9+'Lãnh tiền PTYC'!E11</f>
        <v>8740254.25</v>
      </c>
      <c r="F10" s="206">
        <f t="shared" si="0"/>
        <v>0</v>
      </c>
      <c r="G10" s="163">
        <f>E10</f>
        <v>8740254.25</v>
      </c>
      <c r="H10" s="203"/>
    </row>
    <row r="11" spans="1:8" s="169" customFormat="1" ht="20.25" customHeight="1">
      <c r="A11" s="111">
        <v>5</v>
      </c>
      <c r="B11" s="203" t="s">
        <v>72</v>
      </c>
      <c r="C11" s="204" t="s">
        <v>66</v>
      </c>
      <c r="D11" s="202">
        <v>105001225232</v>
      </c>
      <c r="E11" s="205">
        <f>'lanh tien PT'!D10+'Bác sĩ điều trị'!D13</f>
        <v>8790892</v>
      </c>
      <c r="F11" s="206">
        <f t="shared" si="0"/>
        <v>879089.20000000019</v>
      </c>
      <c r="G11" s="163">
        <f>E11*0.9</f>
        <v>7911802.7999999998</v>
      </c>
      <c r="H11" s="296"/>
    </row>
    <row r="12" spans="1:8" s="169" customFormat="1" ht="20.25" customHeight="1">
      <c r="A12" s="111">
        <v>6</v>
      </c>
      <c r="B12" s="203" t="s">
        <v>111</v>
      </c>
      <c r="C12" s="204" t="s">
        <v>66</v>
      </c>
      <c r="D12" s="202">
        <v>107868829237</v>
      </c>
      <c r="E12" s="205">
        <f>'lanh tien tphau'!D11+'lanh tien PT'!D11</f>
        <v>3641240.5</v>
      </c>
      <c r="F12" s="206">
        <f t="shared" si="0"/>
        <v>0</v>
      </c>
      <c r="G12" s="163">
        <f t="shared" ref="G12:G29" si="1">E12</f>
        <v>3641240.5</v>
      </c>
      <c r="H12" s="296"/>
    </row>
    <row r="13" spans="1:8" s="169" customFormat="1" ht="15.75">
      <c r="A13" s="111">
        <v>7</v>
      </c>
      <c r="B13" s="203" t="s">
        <v>84</v>
      </c>
      <c r="C13" s="204" t="s">
        <v>66</v>
      </c>
      <c r="D13" s="257" t="s">
        <v>121</v>
      </c>
      <c r="E13" s="205">
        <f>'lanh tien tphau'!D10+'lanh tien PT'!D12</f>
        <v>3611019</v>
      </c>
      <c r="F13" s="206">
        <f t="shared" si="0"/>
        <v>0</v>
      </c>
      <c r="G13" s="163">
        <f t="shared" si="1"/>
        <v>3611019</v>
      </c>
      <c r="H13" s="296"/>
    </row>
    <row r="14" spans="1:8" s="169" customFormat="1" ht="15.75">
      <c r="A14" s="111">
        <v>8</v>
      </c>
      <c r="B14" s="203" t="s">
        <v>123</v>
      </c>
      <c r="C14" s="204" t="s">
        <v>66</v>
      </c>
      <c r="D14" s="257" t="s">
        <v>126</v>
      </c>
      <c r="E14" s="205">
        <f>'lanh tien PT'!D13</f>
        <v>6866610.25</v>
      </c>
      <c r="F14" s="206">
        <f t="shared" si="0"/>
        <v>0</v>
      </c>
      <c r="G14" s="163">
        <f t="shared" si="1"/>
        <v>6866610.25</v>
      </c>
      <c r="H14" s="296"/>
    </row>
    <row r="15" spans="1:8" s="169" customFormat="1" ht="15.75">
      <c r="A15" s="111">
        <v>9</v>
      </c>
      <c r="B15" s="203" t="s">
        <v>59</v>
      </c>
      <c r="C15" s="204" t="s">
        <v>66</v>
      </c>
      <c r="D15" s="387">
        <v>107004193662</v>
      </c>
      <c r="E15" s="205">
        <f>'lanh tien PT'!D16+'lanh tien tphau'!D13</f>
        <v>7618389</v>
      </c>
      <c r="F15" s="206">
        <f t="shared" si="0"/>
        <v>761838.89999999944</v>
      </c>
      <c r="G15" s="163">
        <f>E15*0.9</f>
        <v>6856550.1000000006</v>
      </c>
      <c r="H15" s="346"/>
    </row>
    <row r="16" spans="1:8" s="169" customFormat="1" ht="20.25" customHeight="1">
      <c r="A16" s="111">
        <v>10</v>
      </c>
      <c r="B16" s="207" t="s">
        <v>159</v>
      </c>
      <c r="C16" s="295" t="s">
        <v>26</v>
      </c>
      <c r="D16" s="387">
        <v>109871759605</v>
      </c>
      <c r="E16" s="205">
        <f>'Bác sĩ điều trị'!D19</f>
        <v>2000000</v>
      </c>
      <c r="F16" s="206">
        <f t="shared" ref="F16:F17" si="2">E16-G16</f>
        <v>200000</v>
      </c>
      <c r="G16" s="163">
        <f t="shared" ref="G16:G17" si="3">E16*0.9</f>
        <v>1800000</v>
      </c>
      <c r="H16" s="346"/>
    </row>
    <row r="17" spans="1:8" s="169" customFormat="1" ht="20.25" customHeight="1">
      <c r="A17" s="111">
        <v>11</v>
      </c>
      <c r="B17" s="207" t="s">
        <v>160</v>
      </c>
      <c r="C17" s="295" t="s">
        <v>26</v>
      </c>
      <c r="D17" s="387">
        <v>109867708726</v>
      </c>
      <c r="E17" s="205">
        <f>'Bác sĩ điều trị'!D20</f>
        <v>2000000</v>
      </c>
      <c r="F17" s="206">
        <f t="shared" si="2"/>
        <v>200000</v>
      </c>
      <c r="G17" s="163">
        <f t="shared" si="3"/>
        <v>1800000</v>
      </c>
      <c r="H17" s="346"/>
    </row>
    <row r="18" spans="1:8" s="169" customFormat="1" ht="20.25" customHeight="1">
      <c r="A18" s="111">
        <v>12</v>
      </c>
      <c r="B18" s="106" t="s">
        <v>125</v>
      </c>
      <c r="C18" s="295" t="s">
        <v>26</v>
      </c>
      <c r="D18" s="563">
        <v>109875250610</v>
      </c>
      <c r="E18" s="205">
        <f>'lanh tien PT'!D17</f>
        <v>2400965.5</v>
      </c>
      <c r="F18" s="206">
        <f t="shared" si="0"/>
        <v>0</v>
      </c>
      <c r="G18" s="163">
        <f>E18</f>
        <v>2400965.5</v>
      </c>
      <c r="H18" s="538"/>
    </row>
    <row r="19" spans="1:8" s="169" customFormat="1" ht="20.25" customHeight="1">
      <c r="A19" s="111">
        <v>15</v>
      </c>
      <c r="B19" s="392" t="s">
        <v>387</v>
      </c>
      <c r="C19" s="214" t="s">
        <v>60</v>
      </c>
      <c r="D19" s="532">
        <v>102883571393</v>
      </c>
      <c r="E19" s="205">
        <f>'lanh tien PT'!D18</f>
        <v>1037686</v>
      </c>
      <c r="F19" s="206">
        <f t="shared" si="0"/>
        <v>0</v>
      </c>
      <c r="G19" s="163">
        <f>E19</f>
        <v>1037686</v>
      </c>
      <c r="H19" s="533"/>
    </row>
    <row r="20" spans="1:8" s="169" customFormat="1" ht="20.25" customHeight="1">
      <c r="A20" s="111">
        <v>16</v>
      </c>
      <c r="B20" s="392" t="s">
        <v>388</v>
      </c>
      <c r="C20" s="214" t="s">
        <v>60</v>
      </c>
      <c r="D20" s="531">
        <v>102869161271</v>
      </c>
      <c r="E20" s="205">
        <f>'lanh tien PT'!D19</f>
        <v>707162</v>
      </c>
      <c r="F20" s="206">
        <f t="shared" si="0"/>
        <v>0</v>
      </c>
      <c r="G20" s="163">
        <f t="shared" si="1"/>
        <v>707162</v>
      </c>
      <c r="H20" s="533"/>
    </row>
    <row r="21" spans="1:8" s="169" customFormat="1" ht="20.25" customHeight="1">
      <c r="A21" s="111">
        <v>17</v>
      </c>
      <c r="B21" s="392" t="s">
        <v>389</v>
      </c>
      <c r="C21" s="214" t="s">
        <v>60</v>
      </c>
      <c r="D21" s="532">
        <v>106883542216</v>
      </c>
      <c r="E21" s="205">
        <f>'lanh tien PT'!D20</f>
        <v>711236</v>
      </c>
      <c r="F21" s="206">
        <f t="shared" si="0"/>
        <v>0</v>
      </c>
      <c r="G21" s="163">
        <f t="shared" si="1"/>
        <v>711236</v>
      </c>
      <c r="H21" s="304"/>
    </row>
    <row r="22" spans="1:8" s="169" customFormat="1" ht="20.25" customHeight="1">
      <c r="A22" s="111">
        <v>18</v>
      </c>
      <c r="B22" s="392" t="s">
        <v>390</v>
      </c>
      <c r="C22" s="214" t="s">
        <v>60</v>
      </c>
      <c r="D22" s="532">
        <v>103870057143</v>
      </c>
      <c r="E22" s="205">
        <f>'lanh tien PT'!D21</f>
        <v>591749</v>
      </c>
      <c r="F22" s="206">
        <f t="shared" si="0"/>
        <v>0</v>
      </c>
      <c r="G22" s="163">
        <f t="shared" si="1"/>
        <v>591749</v>
      </c>
      <c r="H22" s="304"/>
    </row>
    <row r="23" spans="1:8" s="169" customFormat="1" ht="20.25" customHeight="1">
      <c r="A23" s="111">
        <v>19</v>
      </c>
      <c r="B23" s="392" t="s">
        <v>391</v>
      </c>
      <c r="C23" s="214" t="s">
        <v>60</v>
      </c>
      <c r="D23" s="532">
        <v>106883557907</v>
      </c>
      <c r="E23" s="205">
        <f>'lanh tien PT'!D22</f>
        <v>1054169</v>
      </c>
      <c r="F23" s="206">
        <f t="shared" si="0"/>
        <v>0</v>
      </c>
      <c r="G23" s="163">
        <f t="shared" si="1"/>
        <v>1054169</v>
      </c>
      <c r="H23" s="304"/>
    </row>
    <row r="24" spans="1:8" s="169" customFormat="1" ht="20.25" customHeight="1">
      <c r="A24" s="111">
        <v>20</v>
      </c>
      <c r="B24" s="106" t="s">
        <v>163</v>
      </c>
      <c r="C24" s="214" t="s">
        <v>60</v>
      </c>
      <c r="D24" s="307" t="s">
        <v>168</v>
      </c>
      <c r="E24" s="205">
        <f>'lanh tien PT'!D23</f>
        <v>1093514</v>
      </c>
      <c r="F24" s="206">
        <f t="shared" si="0"/>
        <v>0</v>
      </c>
      <c r="G24" s="163">
        <f t="shared" si="1"/>
        <v>1093514</v>
      </c>
      <c r="H24" s="304"/>
    </row>
    <row r="25" spans="1:8" s="169" customFormat="1" ht="20.25" customHeight="1">
      <c r="A25" s="111">
        <v>21</v>
      </c>
      <c r="B25" s="106" t="s">
        <v>164</v>
      </c>
      <c r="C25" s="214" t="s">
        <v>60</v>
      </c>
      <c r="D25" s="373">
        <v>109881609351</v>
      </c>
      <c r="E25" s="205">
        <f>'lanh tien PT'!D24</f>
        <v>1483944</v>
      </c>
      <c r="F25" s="206">
        <f t="shared" si="0"/>
        <v>0</v>
      </c>
      <c r="G25" s="163">
        <f t="shared" si="1"/>
        <v>1483944</v>
      </c>
      <c r="H25" s="304"/>
    </row>
    <row r="26" spans="1:8" s="169" customFormat="1" ht="20.25" customHeight="1">
      <c r="A26" s="111">
        <v>22</v>
      </c>
      <c r="B26" s="106" t="s">
        <v>165</v>
      </c>
      <c r="C26" s="214" t="s">
        <v>60</v>
      </c>
      <c r="D26" s="307" t="s">
        <v>169</v>
      </c>
      <c r="E26" s="205">
        <f>'lanh tien PT'!D25</f>
        <v>2265346</v>
      </c>
      <c r="F26" s="206">
        <f t="shared" si="0"/>
        <v>0</v>
      </c>
      <c r="G26" s="163">
        <f t="shared" si="1"/>
        <v>2265346</v>
      </c>
      <c r="H26" s="304"/>
    </row>
    <row r="27" spans="1:8" s="169" customFormat="1" ht="20.25" customHeight="1">
      <c r="A27" s="111">
        <v>23</v>
      </c>
      <c r="B27" s="106" t="s">
        <v>166</v>
      </c>
      <c r="C27" s="214" t="s">
        <v>60</v>
      </c>
      <c r="D27" s="307"/>
      <c r="E27" s="205">
        <f>'lanh tien PT'!D26+'lanh tien PT_BHYT'!E26</f>
        <v>5602681</v>
      </c>
      <c r="F27" s="206">
        <f t="shared" si="0"/>
        <v>0</v>
      </c>
      <c r="G27" s="163">
        <f t="shared" si="1"/>
        <v>5602681</v>
      </c>
      <c r="H27" s="304"/>
    </row>
    <row r="28" spans="1:8" s="169" customFormat="1" ht="20.25" customHeight="1">
      <c r="A28" s="111">
        <v>24</v>
      </c>
      <c r="B28" s="106" t="s">
        <v>167</v>
      </c>
      <c r="C28" s="214" t="s">
        <v>60</v>
      </c>
      <c r="D28" s="307" t="s">
        <v>170</v>
      </c>
      <c r="E28" s="205">
        <f>'lanh tien PT'!D27</f>
        <v>1375488</v>
      </c>
      <c r="F28" s="206">
        <f t="shared" si="0"/>
        <v>0</v>
      </c>
      <c r="G28" s="163">
        <f t="shared" si="1"/>
        <v>1375488</v>
      </c>
      <c r="H28" s="304"/>
    </row>
    <row r="29" spans="1:8" s="169" customFormat="1" ht="20.25" customHeight="1">
      <c r="A29" s="111">
        <v>25</v>
      </c>
      <c r="B29" s="203" t="s">
        <v>45</v>
      </c>
      <c r="C29" s="204" t="s">
        <v>27</v>
      </c>
      <c r="D29" s="202">
        <v>106006773860</v>
      </c>
      <c r="E29" s="205">
        <f>'lanh tien PT1'!D20</f>
        <v>5330525.7142857146</v>
      </c>
      <c r="F29" s="206" t="s">
        <v>56</v>
      </c>
      <c r="G29" s="163">
        <f t="shared" si="1"/>
        <v>5330525.7142857146</v>
      </c>
      <c r="H29" s="203"/>
    </row>
    <row r="30" spans="1:8" s="169" customFormat="1" ht="20.25" customHeight="1">
      <c r="A30" s="111">
        <v>26</v>
      </c>
      <c r="B30" s="203" t="s">
        <v>65</v>
      </c>
      <c r="C30" s="204" t="s">
        <v>27</v>
      </c>
      <c r="D30" s="202">
        <v>105866700129</v>
      </c>
      <c r="E30" s="205">
        <f>'lanh tien PT1'!D21</f>
        <v>5330525.7142857146</v>
      </c>
      <c r="F30" s="206" t="s">
        <v>56</v>
      </c>
      <c r="G30" s="163">
        <f t="shared" ref="G30:G38" si="4">E30</f>
        <v>5330525.7142857146</v>
      </c>
      <c r="H30" s="203"/>
    </row>
    <row r="31" spans="1:8" s="169" customFormat="1" ht="20.25" customHeight="1">
      <c r="A31" s="111">
        <v>27</v>
      </c>
      <c r="B31" s="203" t="s">
        <v>82</v>
      </c>
      <c r="C31" s="204" t="s">
        <v>27</v>
      </c>
      <c r="D31" s="202" t="s">
        <v>115</v>
      </c>
      <c r="E31" s="205">
        <f>'lanh tien PT1'!D23</f>
        <v>5330525.7142857146</v>
      </c>
      <c r="F31" s="206" t="s">
        <v>56</v>
      </c>
      <c r="G31" s="163">
        <f t="shared" ref="G31:G37" si="5">E31</f>
        <v>5330525.7142857146</v>
      </c>
      <c r="H31" s="203"/>
    </row>
    <row r="32" spans="1:8" s="169" customFormat="1" ht="20.25" customHeight="1">
      <c r="A32" s="111">
        <v>28</v>
      </c>
      <c r="B32" s="203" t="s">
        <v>46</v>
      </c>
      <c r="C32" s="204" t="s">
        <v>27</v>
      </c>
      <c r="D32" s="202">
        <v>106002699376</v>
      </c>
      <c r="E32" s="205">
        <f>'lanh tien PT1'!D24+'Bác sĩ điều trị'!D18</f>
        <v>9330525.7142857146</v>
      </c>
      <c r="F32" s="206" t="s">
        <v>56</v>
      </c>
      <c r="G32" s="163">
        <f t="shared" si="5"/>
        <v>9330525.7142857146</v>
      </c>
      <c r="H32" s="203"/>
    </row>
    <row r="33" spans="1:8" s="169" customFormat="1" ht="20.25" customHeight="1">
      <c r="A33" s="111">
        <v>29</v>
      </c>
      <c r="B33" s="203" t="s">
        <v>70</v>
      </c>
      <c r="C33" s="204" t="s">
        <v>27</v>
      </c>
      <c r="D33" s="202" t="s">
        <v>116</v>
      </c>
      <c r="E33" s="205">
        <f>'lanh tien PT1'!D22</f>
        <v>5330525.7142857146</v>
      </c>
      <c r="F33" s="206" t="s">
        <v>56</v>
      </c>
      <c r="G33" s="163">
        <f t="shared" si="5"/>
        <v>5330525.7142857146</v>
      </c>
      <c r="H33" s="203"/>
    </row>
    <row r="34" spans="1:8" s="169" customFormat="1" ht="20.25" customHeight="1">
      <c r="A34" s="111">
        <v>30</v>
      </c>
      <c r="B34" s="203" t="s">
        <v>112</v>
      </c>
      <c r="C34" s="204" t="s">
        <v>27</v>
      </c>
      <c r="D34" s="202">
        <v>102877256973</v>
      </c>
      <c r="E34" s="205">
        <f>'lanh tien PT1'!D25</f>
        <v>5330525.7142857146</v>
      </c>
      <c r="F34" s="206" t="s">
        <v>56</v>
      </c>
      <c r="G34" s="163">
        <f t="shared" si="5"/>
        <v>5330525.7142857146</v>
      </c>
      <c r="H34" s="203"/>
    </row>
    <row r="35" spans="1:8" s="169" customFormat="1" ht="20.25" customHeight="1">
      <c r="A35" s="111">
        <v>31</v>
      </c>
      <c r="B35" s="203" t="s">
        <v>73</v>
      </c>
      <c r="C35" s="204" t="s">
        <v>27</v>
      </c>
      <c r="D35" s="202">
        <v>109869939394</v>
      </c>
      <c r="E35" s="205">
        <f>'lanh tien PT1'!D27</f>
        <v>5330525.7142857146</v>
      </c>
      <c r="F35" s="206" t="s">
        <v>56</v>
      </c>
      <c r="G35" s="163">
        <f t="shared" si="5"/>
        <v>5330525.7142857146</v>
      </c>
      <c r="H35" s="203"/>
    </row>
    <row r="36" spans="1:8" s="169" customFormat="1" ht="20.25" customHeight="1">
      <c r="A36" s="111">
        <v>32</v>
      </c>
      <c r="B36" s="293" t="s">
        <v>134</v>
      </c>
      <c r="C36" s="204" t="s">
        <v>27</v>
      </c>
      <c r="D36" s="294" t="s">
        <v>136</v>
      </c>
      <c r="E36" s="205">
        <f>'lanh tien PT1'!D28</f>
        <v>5330525.7142857146</v>
      </c>
      <c r="F36" s="206" t="s">
        <v>56</v>
      </c>
      <c r="G36" s="163">
        <f t="shared" si="5"/>
        <v>5330525.7142857146</v>
      </c>
      <c r="H36" s="203"/>
    </row>
    <row r="37" spans="1:8" s="169" customFormat="1" ht="20.25" customHeight="1">
      <c r="A37" s="111">
        <v>33</v>
      </c>
      <c r="B37" s="293" t="s">
        <v>135</v>
      </c>
      <c r="C37" s="204" t="s">
        <v>27</v>
      </c>
      <c r="D37" s="294" t="s">
        <v>137</v>
      </c>
      <c r="E37" s="205">
        <f>'lanh tien PT1'!D29</f>
        <v>5330525.7142857146</v>
      </c>
      <c r="F37" s="206" t="s">
        <v>56</v>
      </c>
      <c r="G37" s="163">
        <f t="shared" si="5"/>
        <v>5330525.7142857146</v>
      </c>
      <c r="H37" s="203"/>
    </row>
    <row r="38" spans="1:8" s="169" customFormat="1" ht="20.25" customHeight="1">
      <c r="A38" s="111">
        <v>34</v>
      </c>
      <c r="B38" s="203" t="s">
        <v>55</v>
      </c>
      <c r="C38" s="204" t="s">
        <v>91</v>
      </c>
      <c r="D38" s="202">
        <v>108002699374</v>
      </c>
      <c r="E38" s="205">
        <f>'lanh tien PT1'!D30</f>
        <v>2665373.8571428573</v>
      </c>
      <c r="F38" s="206" t="s">
        <v>56</v>
      </c>
      <c r="G38" s="163">
        <f t="shared" si="4"/>
        <v>2665373.8571428573</v>
      </c>
      <c r="H38" s="203"/>
    </row>
    <row r="39" spans="1:8" s="169" customFormat="1" ht="20.25" customHeight="1">
      <c r="A39" s="203"/>
      <c r="B39" s="208" t="s">
        <v>28</v>
      </c>
      <c r="C39" s="209"/>
      <c r="D39" s="209"/>
      <c r="E39" s="205">
        <f>SUM(E7:E38)</f>
        <v>136838363.5357143</v>
      </c>
      <c r="F39" s="206">
        <f>SUM(F7:F38)</f>
        <v>4101519.375</v>
      </c>
      <c r="G39" s="205">
        <f>SUM(G7:G38)</f>
        <v>132736844.1607143</v>
      </c>
      <c r="H39" s="297"/>
    </row>
    <row r="40" spans="1:8">
      <c r="B40" s="77"/>
    </row>
    <row r="41" spans="1:8" ht="16.5" customHeight="1">
      <c r="B41" s="77"/>
      <c r="E41" s="347"/>
      <c r="F41" s="631" t="s">
        <v>162</v>
      </c>
      <c r="G41" s="631"/>
      <c r="H41" s="631"/>
    </row>
    <row r="42" spans="1:8" ht="18.75">
      <c r="A42" s="620" t="s">
        <v>20</v>
      </c>
      <c r="B42" s="620"/>
      <c r="C42" s="75"/>
      <c r="D42" s="75"/>
      <c r="E42" s="218"/>
      <c r="F42" s="632" t="s">
        <v>21</v>
      </c>
      <c r="G42" s="632"/>
      <c r="H42" s="632"/>
    </row>
    <row r="43" spans="1:8" ht="18.75">
      <c r="A43" s="74"/>
      <c r="B43" s="74"/>
      <c r="C43" s="75"/>
      <c r="D43" s="75"/>
      <c r="E43" s="218"/>
      <c r="F43" s="269"/>
      <c r="G43" s="219"/>
      <c r="H43" s="74"/>
    </row>
    <row r="44" spans="1:8" ht="18.75">
      <c r="A44" s="74"/>
      <c r="B44" s="74"/>
      <c r="C44" s="75"/>
      <c r="D44" s="75"/>
      <c r="E44" s="218">
        <f>101038395-E39</f>
        <v>-35799968.535714298</v>
      </c>
      <c r="F44" s="269"/>
      <c r="G44" s="220"/>
      <c r="H44" s="74"/>
    </row>
    <row r="45" spans="1:8" ht="18.75">
      <c r="A45" s="74"/>
      <c r="B45" s="74"/>
      <c r="C45" s="75"/>
      <c r="D45" s="75"/>
      <c r="E45" s="218"/>
      <c r="F45" s="269"/>
      <c r="G45" s="219"/>
      <c r="H45" s="74"/>
    </row>
    <row r="46" spans="1:8" ht="18.75">
      <c r="A46" s="620" t="s">
        <v>96</v>
      </c>
      <c r="B46" s="620"/>
      <c r="C46" s="75"/>
      <c r="D46" s="75"/>
      <c r="E46" s="218"/>
      <c r="F46" s="620" t="s">
        <v>142</v>
      </c>
      <c r="G46" s="620"/>
      <c r="H46" s="620"/>
    </row>
  </sheetData>
  <mergeCells count="9">
    <mergeCell ref="A1:C1"/>
    <mergeCell ref="A2:C2"/>
    <mergeCell ref="F46:H46"/>
    <mergeCell ref="A42:B42"/>
    <mergeCell ref="F41:H41"/>
    <mergeCell ref="F42:H42"/>
    <mergeCell ref="A3:H3"/>
    <mergeCell ref="A4:H4"/>
    <mergeCell ref="A46:B46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7"/>
  <sheetViews>
    <sheetView tabSelected="1" zoomScale="92" zoomScaleNormal="100" workbookViewId="0">
      <selection activeCell="E39" sqref="E39"/>
    </sheetView>
  </sheetViews>
  <sheetFormatPr defaultColWidth="9.140625" defaultRowHeight="12.75"/>
  <cols>
    <col min="1" max="1" width="5" style="487" customWidth="1"/>
    <col min="2" max="2" width="22.140625" style="487" customWidth="1"/>
    <col min="3" max="3" width="13.7109375" style="522" bestFit="1" customWidth="1"/>
    <col min="4" max="4" width="14.85546875" style="523" customWidth="1"/>
    <col min="5" max="5" width="11.28515625" style="484" customWidth="1"/>
    <col min="6" max="6" width="10.42578125" style="485" customWidth="1"/>
    <col min="7" max="7" width="12.140625" style="486" customWidth="1"/>
    <col min="8" max="8" width="12" style="487" customWidth="1"/>
    <col min="9" max="16384" width="9.140625" style="487"/>
  </cols>
  <sheetData>
    <row r="1" spans="1:8" ht="16.5">
      <c r="A1" s="635" t="s">
        <v>0</v>
      </c>
      <c r="B1" s="635"/>
      <c r="C1" s="635"/>
      <c r="D1" s="483"/>
    </row>
    <row r="2" spans="1:8" ht="18" customHeight="1">
      <c r="A2" s="636" t="s">
        <v>392</v>
      </c>
      <c r="B2" s="636"/>
      <c r="C2" s="636"/>
      <c r="D2" s="488"/>
    </row>
    <row r="3" spans="1:8" ht="26.25" customHeight="1">
      <c r="A3" s="634" t="s">
        <v>395</v>
      </c>
      <c r="B3" s="634"/>
      <c r="C3" s="634"/>
      <c r="D3" s="634"/>
      <c r="E3" s="634"/>
      <c r="F3" s="634"/>
      <c r="G3" s="634"/>
      <c r="H3" s="634"/>
    </row>
    <row r="4" spans="1:8" ht="20.25" customHeight="1">
      <c r="A4" s="637" t="s">
        <v>67</v>
      </c>
      <c r="B4" s="637"/>
      <c r="C4" s="637"/>
      <c r="D4" s="637"/>
      <c r="E4" s="637"/>
      <c r="F4" s="637"/>
      <c r="G4" s="637"/>
      <c r="H4" s="637"/>
    </row>
    <row r="5" spans="1:8" ht="20.25">
      <c r="B5" s="489"/>
      <c r="C5" s="490"/>
      <c r="D5" s="491"/>
      <c r="H5" s="492"/>
    </row>
    <row r="6" spans="1:8" s="497" customFormat="1" ht="24.75" customHeight="1">
      <c r="A6" s="493" t="s">
        <v>2</v>
      </c>
      <c r="B6" s="493" t="s">
        <v>13</v>
      </c>
      <c r="C6" s="494" t="s">
        <v>85</v>
      </c>
      <c r="D6" s="494" t="s">
        <v>114</v>
      </c>
      <c r="E6" s="494" t="s">
        <v>14</v>
      </c>
      <c r="F6" s="495" t="s">
        <v>90</v>
      </c>
      <c r="G6" s="496" t="s">
        <v>51</v>
      </c>
      <c r="H6" s="494" t="s">
        <v>15</v>
      </c>
    </row>
    <row r="7" spans="1:8" s="504" customFormat="1" ht="24.75" customHeight="1">
      <c r="A7" s="498">
        <v>1</v>
      </c>
      <c r="B7" s="499" t="s">
        <v>18</v>
      </c>
      <c r="C7" s="500" t="s">
        <v>26</v>
      </c>
      <c r="D7" s="501">
        <v>103006610215</v>
      </c>
      <c r="E7" s="502">
        <f>'lanh tien PT'!D7</f>
        <v>555266.25</v>
      </c>
      <c r="F7" s="502">
        <f t="shared" ref="F7:F17" si="0">E7-G7</f>
        <v>0</v>
      </c>
      <c r="G7" s="503">
        <f>E7</f>
        <v>555266.25</v>
      </c>
      <c r="H7" s="498"/>
    </row>
    <row r="8" spans="1:8" s="507" customFormat="1" ht="24.75" customHeight="1">
      <c r="A8" s="498">
        <v>2</v>
      </c>
      <c r="B8" s="505" t="s">
        <v>17</v>
      </c>
      <c r="C8" s="500" t="s">
        <v>26</v>
      </c>
      <c r="D8" s="501">
        <v>100006610218</v>
      </c>
      <c r="E8" s="502">
        <f>'lanh tien tphau'!D7+'lanh tien PT'!D8+'Bác sĩ điều trị'!D9-'Thực lãnh'!I28+'Lãnh tiền PTYC'!E8</f>
        <v>5666086.5</v>
      </c>
      <c r="F8" s="502">
        <f t="shared" si="0"/>
        <v>566608.64999999944</v>
      </c>
      <c r="G8" s="506">
        <f>E8*0.9</f>
        <v>5099477.8500000006</v>
      </c>
      <c r="H8" s="505"/>
    </row>
    <row r="9" spans="1:8" s="507" customFormat="1" ht="24.75" customHeight="1">
      <c r="A9" s="498">
        <v>3</v>
      </c>
      <c r="B9" s="505" t="s">
        <v>19</v>
      </c>
      <c r="C9" s="500" t="s">
        <v>26</v>
      </c>
      <c r="D9" s="501">
        <v>100006610162</v>
      </c>
      <c r="E9" s="502">
        <f>'lanh tien tphau'!D8</f>
        <v>3674560</v>
      </c>
      <c r="F9" s="502">
        <f t="shared" si="0"/>
        <v>367456</v>
      </c>
      <c r="G9" s="506">
        <f>E9*0.9</f>
        <v>3307104</v>
      </c>
      <c r="H9" s="498"/>
    </row>
    <row r="10" spans="1:8" s="507" customFormat="1" ht="24.75" customHeight="1">
      <c r="A10" s="498">
        <v>4</v>
      </c>
      <c r="B10" s="505" t="s">
        <v>74</v>
      </c>
      <c r="C10" s="500" t="s">
        <v>66</v>
      </c>
      <c r="D10" s="501">
        <v>105001159195</v>
      </c>
      <c r="E10" s="502">
        <f>'lanh tien tphau'!D9+'lanh tien PT'!D9+'Lãnh tiền PTYC'!E11</f>
        <v>8740254.25</v>
      </c>
      <c r="F10" s="502">
        <f t="shared" si="0"/>
        <v>0</v>
      </c>
      <c r="G10" s="506">
        <f>E10</f>
        <v>8740254.25</v>
      </c>
      <c r="H10" s="505"/>
    </row>
    <row r="11" spans="1:8" s="507" customFormat="1" ht="24.75" customHeight="1">
      <c r="A11" s="498">
        <v>5</v>
      </c>
      <c r="B11" s="505" t="s">
        <v>72</v>
      </c>
      <c r="C11" s="500" t="s">
        <v>66</v>
      </c>
      <c r="D11" s="501">
        <v>105001225232</v>
      </c>
      <c r="E11" s="502">
        <f>'lanh tien PT'!D10+'Bác sĩ điều trị'!D13+'lanh tien tphau'!D12-'Thực lãnh'!I18</f>
        <v>8050892</v>
      </c>
      <c r="F11" s="502">
        <f t="shared" si="0"/>
        <v>805089.20000000019</v>
      </c>
      <c r="G11" s="506">
        <f>E11*0.9</f>
        <v>7245802.7999999998</v>
      </c>
      <c r="H11" s="508"/>
    </row>
    <row r="12" spans="1:8" s="507" customFormat="1" ht="19.5" customHeight="1">
      <c r="A12" s="498">
        <v>6</v>
      </c>
      <c r="B12" s="505" t="s">
        <v>111</v>
      </c>
      <c r="C12" s="500" t="s">
        <v>66</v>
      </c>
      <c r="D12" s="501">
        <v>107868829237</v>
      </c>
      <c r="E12" s="502">
        <f>'lanh tien tphau'!D11+'lanh tien PT'!D11</f>
        <v>3641240.5</v>
      </c>
      <c r="F12" s="502">
        <f t="shared" si="0"/>
        <v>0</v>
      </c>
      <c r="G12" s="506">
        <f t="shared" ref="G12:G14" si="1">E12</f>
        <v>3641240.5</v>
      </c>
      <c r="H12" s="508"/>
    </row>
    <row r="13" spans="1:8" s="507" customFormat="1" ht="20.25" customHeight="1">
      <c r="A13" s="498">
        <v>7</v>
      </c>
      <c r="B13" s="505" t="s">
        <v>84</v>
      </c>
      <c r="C13" s="500" t="s">
        <v>66</v>
      </c>
      <c r="D13" s="398" t="s">
        <v>121</v>
      </c>
      <c r="E13" s="502">
        <f>'lanh tien tphau'!D10+'lanh tien PT'!D12</f>
        <v>3611019</v>
      </c>
      <c r="F13" s="502">
        <f t="shared" si="0"/>
        <v>0</v>
      </c>
      <c r="G13" s="506">
        <f t="shared" si="1"/>
        <v>3611019</v>
      </c>
      <c r="H13" s="508"/>
    </row>
    <row r="14" spans="1:8" s="507" customFormat="1" ht="20.25" customHeight="1">
      <c r="A14" s="498">
        <v>8</v>
      </c>
      <c r="B14" s="505" t="s">
        <v>123</v>
      </c>
      <c r="C14" s="500" t="s">
        <v>66</v>
      </c>
      <c r="D14" s="398" t="s">
        <v>126</v>
      </c>
      <c r="E14" s="502">
        <f>'lanh tien PT'!D13</f>
        <v>6866610.25</v>
      </c>
      <c r="F14" s="502">
        <f t="shared" si="0"/>
        <v>0</v>
      </c>
      <c r="G14" s="506">
        <f t="shared" si="1"/>
        <v>6866610.25</v>
      </c>
      <c r="H14" s="508"/>
    </row>
    <row r="15" spans="1:8" s="507" customFormat="1" ht="20.25" customHeight="1">
      <c r="A15" s="498">
        <v>9</v>
      </c>
      <c r="B15" s="505" t="s">
        <v>59</v>
      </c>
      <c r="C15" s="500" t="s">
        <v>66</v>
      </c>
      <c r="D15" s="387">
        <v>107004193662</v>
      </c>
      <c r="E15" s="502">
        <f>'lanh tien PT'!D16+'lanh tien tphau'!D13</f>
        <v>7618389</v>
      </c>
      <c r="F15" s="502">
        <f t="shared" si="0"/>
        <v>761838.89999999944</v>
      </c>
      <c r="G15" s="506">
        <f>E15*0.9</f>
        <v>6856550.1000000006</v>
      </c>
      <c r="H15" s="508"/>
    </row>
    <row r="16" spans="1:8" s="507" customFormat="1" ht="24.75" customHeight="1">
      <c r="A16" s="498">
        <v>10</v>
      </c>
      <c r="B16" s="474" t="s">
        <v>159</v>
      </c>
      <c r="C16" s="509" t="s">
        <v>26</v>
      </c>
      <c r="D16" s="387">
        <v>109871759605</v>
      </c>
      <c r="E16" s="502">
        <f>'Bác sĩ điều trị'!D19+'lanh tien PT'!D14+'lanh tien tphau'!D14-'Thực lãnh'!I31</f>
        <v>6385583</v>
      </c>
      <c r="F16" s="502">
        <f t="shared" si="0"/>
        <v>638558.29999999981</v>
      </c>
      <c r="G16" s="506">
        <f>E16*0.9</f>
        <v>5747024.7000000002</v>
      </c>
      <c r="H16" s="508"/>
    </row>
    <row r="17" spans="1:8" s="507" customFormat="1" ht="24.75" customHeight="1">
      <c r="A17" s="498">
        <v>11</v>
      </c>
      <c r="B17" s="474" t="s">
        <v>160</v>
      </c>
      <c r="C17" s="509" t="s">
        <v>26</v>
      </c>
      <c r="D17" s="387">
        <v>109867708726</v>
      </c>
      <c r="E17" s="502">
        <f>'Bác sĩ điều trị'!D20+'lanh tien PT'!D15+'lanh tien tphau'!D15-'Thực lãnh'!I30</f>
        <v>4493868</v>
      </c>
      <c r="F17" s="502">
        <f t="shared" si="0"/>
        <v>449386.79999999981</v>
      </c>
      <c r="G17" s="506">
        <f>E17*0.9</f>
        <v>4044481.2</v>
      </c>
      <c r="H17" s="508"/>
    </row>
    <row r="18" spans="1:8" s="507" customFormat="1" ht="24.75" customHeight="1">
      <c r="A18" s="498">
        <v>12</v>
      </c>
      <c r="B18" s="510" t="s">
        <v>125</v>
      </c>
      <c r="C18" s="509" t="s">
        <v>26</v>
      </c>
      <c r="D18" s="563">
        <v>109875250610</v>
      </c>
      <c r="E18" s="511">
        <f>'lanh tien PT'!D17+'Bác sĩ điều trị'!D18</f>
        <v>6400965.5</v>
      </c>
      <c r="F18" s="511">
        <f t="shared" ref="F18:F27" si="2">E18-G18</f>
        <v>0</v>
      </c>
      <c r="G18" s="506">
        <f>E18</f>
        <v>6400965.5</v>
      </c>
      <c r="H18" s="508"/>
    </row>
    <row r="19" spans="1:8" s="507" customFormat="1" ht="24.75" customHeight="1">
      <c r="A19" s="498">
        <v>13</v>
      </c>
      <c r="B19" s="392" t="s">
        <v>387</v>
      </c>
      <c r="C19" s="397" t="s">
        <v>60</v>
      </c>
      <c r="D19" s="532">
        <v>102883571393</v>
      </c>
      <c r="E19" s="502">
        <f>'lanh tien PT_BHYT'!E18+'lanh tien PT'!D18</f>
        <v>2057686</v>
      </c>
      <c r="F19" s="502">
        <f t="shared" si="2"/>
        <v>205768.59999999986</v>
      </c>
      <c r="G19" s="506">
        <f>E19*0.9</f>
        <v>1851917.4000000001</v>
      </c>
      <c r="H19" s="508"/>
    </row>
    <row r="20" spans="1:8" s="507" customFormat="1" ht="24.75" customHeight="1">
      <c r="A20" s="498">
        <v>14</v>
      </c>
      <c r="B20" s="392" t="s">
        <v>388</v>
      </c>
      <c r="C20" s="529" t="s">
        <v>60</v>
      </c>
      <c r="D20" s="531">
        <v>102869161271</v>
      </c>
      <c r="E20" s="530">
        <f>'lanh tien PT_BHYT'!E19+'lanh tien PT'!D19</f>
        <v>1727162</v>
      </c>
      <c r="F20" s="502">
        <f t="shared" si="2"/>
        <v>0</v>
      </c>
      <c r="G20" s="506">
        <f t="shared" ref="G20:G22" si="3">E20</f>
        <v>1727162</v>
      </c>
      <c r="H20" s="508"/>
    </row>
    <row r="21" spans="1:8" s="507" customFormat="1" ht="34.5" customHeight="1">
      <c r="A21" s="498">
        <v>15</v>
      </c>
      <c r="B21" s="392" t="s">
        <v>389</v>
      </c>
      <c r="C21" s="529" t="s">
        <v>60</v>
      </c>
      <c r="D21" s="532">
        <v>106883542216</v>
      </c>
      <c r="E21" s="530">
        <f>'lanh tien PT_BHYT'!E20+'lanh tien PT'!D20</f>
        <v>1521236</v>
      </c>
      <c r="F21" s="502">
        <f t="shared" si="2"/>
        <v>0</v>
      </c>
      <c r="G21" s="506">
        <f t="shared" si="3"/>
        <v>1521236</v>
      </c>
      <c r="H21" s="508"/>
    </row>
    <row r="22" spans="1:8" s="507" customFormat="1" ht="24.75" customHeight="1">
      <c r="A22" s="498">
        <v>16</v>
      </c>
      <c r="B22" s="392" t="s">
        <v>390</v>
      </c>
      <c r="C22" s="529" t="s">
        <v>60</v>
      </c>
      <c r="D22" s="532">
        <v>103870057143</v>
      </c>
      <c r="E22" s="530">
        <f>'lanh tien PT_BHYT'!E21+'lanh tien PT'!D21</f>
        <v>1461749</v>
      </c>
      <c r="F22" s="502">
        <f t="shared" si="2"/>
        <v>0</v>
      </c>
      <c r="G22" s="506">
        <f t="shared" si="3"/>
        <v>1461749</v>
      </c>
      <c r="H22" s="508"/>
    </row>
    <row r="23" spans="1:8" s="507" customFormat="1" ht="24.75" customHeight="1">
      <c r="A23" s="498">
        <v>17</v>
      </c>
      <c r="B23" s="392" t="s">
        <v>391</v>
      </c>
      <c r="C23" s="529" t="s">
        <v>60</v>
      </c>
      <c r="D23" s="532">
        <v>106883557907</v>
      </c>
      <c r="E23" s="530">
        <f>'lanh tien PT_BHYT'!E22+'lanh tien PT'!D22</f>
        <v>2509169</v>
      </c>
      <c r="F23" s="502">
        <f t="shared" si="2"/>
        <v>250916.89999999991</v>
      </c>
      <c r="G23" s="506">
        <f>E23*0.9</f>
        <v>2258252.1</v>
      </c>
      <c r="H23" s="508"/>
    </row>
    <row r="24" spans="1:8" s="507" customFormat="1" ht="24.75" customHeight="1">
      <c r="A24" s="498">
        <v>18</v>
      </c>
      <c r="B24" s="392" t="s">
        <v>163</v>
      </c>
      <c r="C24" s="397" t="s">
        <v>60</v>
      </c>
      <c r="D24" s="403" t="s">
        <v>168</v>
      </c>
      <c r="E24" s="502">
        <f>'lanh tien PT_BHYT'!E23+'lanh tien PT'!D23+'lanh tien PT'!D26+'lanh tien PT_BHYT'!E26</f>
        <v>8391195</v>
      </c>
      <c r="F24" s="502">
        <f t="shared" si="2"/>
        <v>839119.5</v>
      </c>
      <c r="G24" s="506">
        <f>E24*0.9</f>
        <v>7552075.5</v>
      </c>
      <c r="H24" s="508"/>
    </row>
    <row r="25" spans="1:8" s="507" customFormat="1" ht="24.75" customHeight="1">
      <c r="A25" s="498">
        <v>19</v>
      </c>
      <c r="B25" s="392" t="s">
        <v>164</v>
      </c>
      <c r="C25" s="397" t="s">
        <v>60</v>
      </c>
      <c r="D25" s="404">
        <v>109881609351</v>
      </c>
      <c r="E25" s="502">
        <f>'lanh tien PT_BHYT'!E24+'lanh tien PT'!D24</f>
        <v>3928944</v>
      </c>
      <c r="F25" s="502">
        <f t="shared" si="2"/>
        <v>392894.39999999991</v>
      </c>
      <c r="G25" s="506">
        <f>E25*0.9</f>
        <v>3536049.6</v>
      </c>
      <c r="H25" s="508"/>
    </row>
    <row r="26" spans="1:8" s="507" customFormat="1" ht="24.75" customHeight="1">
      <c r="A26" s="498">
        <v>20</v>
      </c>
      <c r="B26" s="392" t="s">
        <v>165</v>
      </c>
      <c r="C26" s="397" t="s">
        <v>60</v>
      </c>
      <c r="D26" s="403" t="s">
        <v>169</v>
      </c>
      <c r="E26" s="502">
        <f>'lanh tien PT_BHYT'!E25+'lanh tien PT'!D25-1500000</f>
        <v>4200346</v>
      </c>
      <c r="F26" s="502">
        <f t="shared" si="2"/>
        <v>420034.60000000009</v>
      </c>
      <c r="G26" s="506">
        <f>E26*0.9</f>
        <v>3780311.4</v>
      </c>
      <c r="H26" s="508"/>
    </row>
    <row r="27" spans="1:8" s="507" customFormat="1" ht="24.75" customHeight="1">
      <c r="A27" s="498">
        <v>21</v>
      </c>
      <c r="B27" s="392" t="s">
        <v>167</v>
      </c>
      <c r="C27" s="397" t="s">
        <v>60</v>
      </c>
      <c r="D27" s="403" t="s">
        <v>170</v>
      </c>
      <c r="E27" s="502">
        <f>'lanh tien PT_BHYT'!E27+'lanh tien PT'!D27-500000</f>
        <v>3620488</v>
      </c>
      <c r="F27" s="502">
        <f t="shared" si="2"/>
        <v>362048.79999999981</v>
      </c>
      <c r="G27" s="506">
        <f>E27*0.9</f>
        <v>3258439.2</v>
      </c>
      <c r="H27" s="508"/>
    </row>
    <row r="28" spans="1:8" s="507" customFormat="1" ht="24.75" customHeight="1">
      <c r="A28" s="498">
        <v>22</v>
      </c>
      <c r="B28" s="505" t="s">
        <v>45</v>
      </c>
      <c r="C28" s="500" t="s">
        <v>27</v>
      </c>
      <c r="D28" s="501">
        <v>106006773860</v>
      </c>
      <c r="E28" s="502">
        <f>'lanh tien PT1'!D20</f>
        <v>5330525.7142857146</v>
      </c>
      <c r="F28" s="502" t="s">
        <v>56</v>
      </c>
      <c r="G28" s="506">
        <f t="shared" ref="G28" si="4">E28</f>
        <v>5330525.7142857146</v>
      </c>
      <c r="H28" s="505"/>
    </row>
    <row r="29" spans="1:8" s="507" customFormat="1" ht="24.75" customHeight="1">
      <c r="A29" s="498">
        <v>23</v>
      </c>
      <c r="B29" s="505" t="s">
        <v>65</v>
      </c>
      <c r="C29" s="500" t="s">
        <v>27</v>
      </c>
      <c r="D29" s="501">
        <v>105866700129</v>
      </c>
      <c r="E29" s="502">
        <f>'lanh tien PT1'!D21</f>
        <v>5330525.7142857146</v>
      </c>
      <c r="F29" s="502" t="s">
        <v>56</v>
      </c>
      <c r="G29" s="506">
        <f t="shared" ref="G29:G38" si="5">E29</f>
        <v>5330525.7142857146</v>
      </c>
      <c r="H29" s="505"/>
    </row>
    <row r="30" spans="1:8" s="507" customFormat="1" ht="24.75" customHeight="1">
      <c r="A30" s="498">
        <v>24</v>
      </c>
      <c r="B30" s="505" t="s">
        <v>82</v>
      </c>
      <c r="C30" s="500" t="s">
        <v>27</v>
      </c>
      <c r="D30" s="501" t="s">
        <v>115</v>
      </c>
      <c r="E30" s="502">
        <f>'lanh tien PT1'!D22</f>
        <v>5330525.7142857146</v>
      </c>
      <c r="F30" s="502" t="s">
        <v>56</v>
      </c>
      <c r="G30" s="506">
        <f t="shared" si="5"/>
        <v>5330525.7142857146</v>
      </c>
      <c r="H30" s="505"/>
    </row>
    <row r="31" spans="1:8" s="507" customFormat="1" ht="24.75" customHeight="1">
      <c r="A31" s="498">
        <v>25</v>
      </c>
      <c r="B31" s="505" t="s">
        <v>46</v>
      </c>
      <c r="C31" s="500" t="s">
        <v>27</v>
      </c>
      <c r="D31" s="501">
        <v>106002699376</v>
      </c>
      <c r="E31" s="502">
        <f>'lanh tien PT1'!D24</f>
        <v>5330525.7142857146</v>
      </c>
      <c r="F31" s="502" t="s">
        <v>56</v>
      </c>
      <c r="G31" s="506">
        <f t="shared" si="5"/>
        <v>5330525.7142857146</v>
      </c>
      <c r="H31" s="505"/>
    </row>
    <row r="32" spans="1:8" s="507" customFormat="1" ht="24.75" customHeight="1">
      <c r="A32" s="498">
        <v>26</v>
      </c>
      <c r="B32" s="505" t="s">
        <v>70</v>
      </c>
      <c r="C32" s="500" t="s">
        <v>27</v>
      </c>
      <c r="D32" s="501" t="s">
        <v>116</v>
      </c>
      <c r="E32" s="502">
        <f>E30</f>
        <v>5330525.7142857146</v>
      </c>
      <c r="F32" s="502" t="s">
        <v>56</v>
      </c>
      <c r="G32" s="506">
        <f t="shared" si="5"/>
        <v>5330525.7142857146</v>
      </c>
      <c r="H32" s="505"/>
    </row>
    <row r="33" spans="1:10" s="507" customFormat="1" ht="24.75" customHeight="1">
      <c r="A33" s="498">
        <v>27</v>
      </c>
      <c r="B33" s="505" t="s">
        <v>112</v>
      </c>
      <c r="C33" s="500" t="s">
        <v>27</v>
      </c>
      <c r="D33" s="501">
        <v>102877256973</v>
      </c>
      <c r="E33" s="502">
        <f>E30</f>
        <v>5330525.7142857146</v>
      </c>
      <c r="F33" s="502" t="s">
        <v>56</v>
      </c>
      <c r="G33" s="506">
        <f t="shared" si="5"/>
        <v>5330525.7142857146</v>
      </c>
      <c r="H33" s="505"/>
    </row>
    <row r="34" spans="1:10" s="507" customFormat="1" ht="24.75" customHeight="1">
      <c r="A34" s="498">
        <v>28</v>
      </c>
      <c r="B34" s="505" t="s">
        <v>73</v>
      </c>
      <c r="C34" s="500" t="s">
        <v>27</v>
      </c>
      <c r="D34" s="501">
        <v>109869939394</v>
      </c>
      <c r="E34" s="502">
        <f>E30</f>
        <v>5330525.7142857146</v>
      </c>
      <c r="F34" s="502" t="s">
        <v>56</v>
      </c>
      <c r="G34" s="506">
        <f t="shared" si="5"/>
        <v>5330525.7142857146</v>
      </c>
      <c r="H34" s="505"/>
    </row>
    <row r="35" spans="1:10" s="507" customFormat="1" ht="24.75" customHeight="1">
      <c r="A35" s="498">
        <v>29</v>
      </c>
      <c r="B35" s="564" t="s">
        <v>93</v>
      </c>
      <c r="C35" s="107" t="s">
        <v>27</v>
      </c>
      <c r="D35" s="563">
        <v>108872473096</v>
      </c>
      <c r="E35" s="502">
        <f>E28</f>
        <v>5330525.7142857146</v>
      </c>
      <c r="F35" s="502" t="s">
        <v>56</v>
      </c>
      <c r="G35" s="506">
        <f t="shared" si="5"/>
        <v>5330525.7142857146</v>
      </c>
      <c r="H35" s="505"/>
    </row>
    <row r="36" spans="1:10" s="507" customFormat="1" ht="24.75" customHeight="1">
      <c r="A36" s="498">
        <v>30</v>
      </c>
      <c r="B36" s="505" t="s">
        <v>134</v>
      </c>
      <c r="C36" s="500" t="s">
        <v>27</v>
      </c>
      <c r="D36" s="512" t="s">
        <v>136</v>
      </c>
      <c r="E36" s="502">
        <f>E30</f>
        <v>5330525.7142857146</v>
      </c>
      <c r="F36" s="502" t="s">
        <v>56</v>
      </c>
      <c r="G36" s="506">
        <f t="shared" si="5"/>
        <v>5330525.7142857146</v>
      </c>
      <c r="H36" s="505"/>
    </row>
    <row r="37" spans="1:10" s="507" customFormat="1" ht="24.75" customHeight="1">
      <c r="A37" s="498">
        <v>31</v>
      </c>
      <c r="B37" s="505" t="s">
        <v>135</v>
      </c>
      <c r="C37" s="500" t="s">
        <v>27</v>
      </c>
      <c r="D37" s="512" t="s">
        <v>137</v>
      </c>
      <c r="E37" s="502">
        <f>E30</f>
        <v>5330525.7142857146</v>
      </c>
      <c r="F37" s="502" t="s">
        <v>56</v>
      </c>
      <c r="G37" s="506">
        <f t="shared" si="5"/>
        <v>5330525.7142857146</v>
      </c>
      <c r="H37" s="505"/>
    </row>
    <row r="38" spans="1:10" s="507" customFormat="1" ht="24.75" customHeight="1">
      <c r="A38" s="498">
        <v>32</v>
      </c>
      <c r="B38" s="505" t="s">
        <v>55</v>
      </c>
      <c r="C38" s="500" t="s">
        <v>91</v>
      </c>
      <c r="D38" s="501">
        <v>108002699374</v>
      </c>
      <c r="E38" s="502">
        <f>'lanh tien PT1'!D30</f>
        <v>2665373.8571428573</v>
      </c>
      <c r="F38" s="502" t="s">
        <v>56</v>
      </c>
      <c r="G38" s="506">
        <f t="shared" si="5"/>
        <v>2665373.8571428573</v>
      </c>
      <c r="H38" s="505"/>
    </row>
    <row r="39" spans="1:10" s="520" customFormat="1" ht="24.75" customHeight="1">
      <c r="A39" s="513"/>
      <c r="B39" s="514" t="s">
        <v>28</v>
      </c>
      <c r="C39" s="515"/>
      <c r="D39" s="516"/>
      <c r="E39" s="517">
        <f>SUM(E7:E38)</f>
        <v>151093340.25</v>
      </c>
      <c r="F39" s="518">
        <f>SUM(F7:F38)</f>
        <v>6059720.6499999976</v>
      </c>
      <c r="G39" s="518">
        <f>SUM(G7:G38)</f>
        <v>145033619.60000002</v>
      </c>
      <c r="H39" s="519"/>
    </row>
    <row r="40" spans="1:10">
      <c r="B40" s="521"/>
      <c r="J40" s="524"/>
    </row>
    <row r="41" spans="1:10" ht="16.5" customHeight="1">
      <c r="B41" s="521"/>
      <c r="F41" s="638" t="s">
        <v>882</v>
      </c>
      <c r="G41" s="638"/>
      <c r="H41" s="638"/>
      <c r="J41" s="524"/>
    </row>
    <row r="42" spans="1:10" ht="18.75">
      <c r="A42" s="634" t="s">
        <v>20</v>
      </c>
      <c r="B42" s="634"/>
      <c r="C42" s="490"/>
      <c r="D42" s="491"/>
      <c r="E42" s="525"/>
      <c r="F42" s="639" t="s">
        <v>21</v>
      </c>
      <c r="G42" s="639"/>
      <c r="H42" s="639"/>
    </row>
    <row r="43" spans="1:10" ht="18.75">
      <c r="A43" s="489"/>
      <c r="B43" s="489"/>
      <c r="C43" s="490"/>
      <c r="D43" s="491"/>
      <c r="E43" s="525"/>
      <c r="F43" s="526"/>
      <c r="G43" s="527"/>
      <c r="H43" s="489"/>
    </row>
    <row r="44" spans="1:10" ht="18.75">
      <c r="A44" s="489"/>
      <c r="B44" s="489"/>
      <c r="C44" s="490"/>
      <c r="D44" s="491"/>
      <c r="E44" s="525"/>
      <c r="F44" s="526"/>
      <c r="G44" s="528"/>
      <c r="H44" s="489"/>
    </row>
    <row r="45" spans="1:10" ht="18.75">
      <c r="A45" s="489"/>
      <c r="B45" s="489"/>
      <c r="C45" s="490"/>
      <c r="D45" s="491"/>
      <c r="F45" s="526"/>
      <c r="G45" s="527"/>
      <c r="H45" s="489"/>
    </row>
    <row r="46" spans="1:10" ht="18.75">
      <c r="A46" s="634" t="s">
        <v>96</v>
      </c>
      <c r="B46" s="634"/>
      <c r="C46" s="490"/>
      <c r="D46" s="491"/>
      <c r="E46" s="525"/>
      <c r="F46" s="634" t="s">
        <v>152</v>
      </c>
      <c r="G46" s="634"/>
      <c r="H46" s="634"/>
    </row>
    <row r="47" spans="1:10" ht="18.75">
      <c r="A47" s="489"/>
      <c r="B47" s="489"/>
      <c r="C47" s="490"/>
      <c r="D47" s="491"/>
      <c r="E47" s="525"/>
      <c r="F47" s="526"/>
      <c r="G47" s="527"/>
      <c r="H47" s="489"/>
    </row>
  </sheetData>
  <mergeCells count="9">
    <mergeCell ref="A46:B46"/>
    <mergeCell ref="F46:H46"/>
    <mergeCell ref="A1:C1"/>
    <mergeCell ref="A2:C2"/>
    <mergeCell ref="A3:H3"/>
    <mergeCell ref="A4:H4"/>
    <mergeCell ref="F41:H41"/>
    <mergeCell ref="A42:B42"/>
    <mergeCell ref="F42:H42"/>
  </mergeCells>
  <pageMargins left="0.2" right="0.17" top="0.46" bottom="0.3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2025-12-16T07:50:35Z</cp:lastPrinted>
  <dcterms:created xsi:type="dcterms:W3CDTF">2012-03-02T08:10:25Z</dcterms:created>
  <dcterms:modified xsi:type="dcterms:W3CDTF">2025-12-16T07:53:06Z</dcterms:modified>
</cp:coreProperties>
</file>